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810" yWindow="45" windowWidth="12240" windowHeight="4860" firstSheet="10" activeTab="14"/>
  </bookViews>
  <sheets>
    <sheet name="Deferrable Capacity" sheetId="12" r:id="rId1"/>
    <sheet name="Avoided Prod Cost" sheetId="13" r:id="rId2"/>
    <sheet name="Avoided T&amp;D Capacity" sheetId="15" r:id="rId3"/>
    <sheet name="Avoided Gen Capacity Cost" sheetId="16" r:id="rId4"/>
    <sheet name="Revenue Change" sheetId="14" r:id="rId5"/>
    <sheet name="Program Costs" sheetId="32" r:id="rId6"/>
    <sheet name="Incentives" sheetId="33" r:id="rId7"/>
    <sheet name="Customer Costs" sheetId="17" r:id="rId8"/>
    <sheet name="RIM &amp; TRC Benefits" sheetId="22" r:id="rId9"/>
    <sheet name="RIM Costs (Ach Pot)" sheetId="23" r:id="rId10"/>
    <sheet name="RIM Net Benefits (Ach Pot)" sheetId="30" r:id="rId11"/>
    <sheet name="TRC Costs (Ach Pot)" sheetId="26" r:id="rId12"/>
    <sheet name="TRC Net Benefits (Ach Pot)" sheetId="25" r:id="rId13"/>
    <sheet name="Payback-Acceptance" sheetId="31" r:id="rId14"/>
    <sheet name="Assumptions" sheetId="34" r:id="rId15"/>
  </sheets>
  <definedNames>
    <definedName name="_xlnm._FilterDatabase" localSheetId="3" hidden="1">'Avoided Gen Capacity Cost'!$A$3:$AH$3</definedName>
    <definedName name="_xlnm._FilterDatabase" localSheetId="1" hidden="1">'Avoided Prod Cost'!$A$3:$AH$3</definedName>
    <definedName name="_xlnm._FilterDatabase" localSheetId="2" hidden="1">'Avoided T&amp;D Capacity'!$A$3:$AH$3</definedName>
    <definedName name="_xlnm._FilterDatabase" localSheetId="7" hidden="1">'Customer Costs'!$A$3:$AH$3</definedName>
    <definedName name="_xlnm._FilterDatabase" localSheetId="0" hidden="1">'Deferrable Capacity'!$A$3:$AH$3</definedName>
    <definedName name="_xlnm._FilterDatabase" localSheetId="6" hidden="1">Incentives!$A$3:$AI$3</definedName>
    <definedName name="_xlnm._FilterDatabase" localSheetId="5" hidden="1">'Program Costs'!$A$3:$AH$3</definedName>
    <definedName name="_xlnm._FilterDatabase" localSheetId="4" hidden="1">'Revenue Change'!$A$3:$AH$3</definedName>
    <definedName name="_xlnm._FilterDatabase" localSheetId="8" hidden="1">'RIM &amp; TRC Benefits'!$A$3:$AJ$3</definedName>
    <definedName name="_xlnm._FilterDatabase" localSheetId="9" hidden="1">'RIM Costs (Ach Pot)'!$A$3:$AJ$3</definedName>
    <definedName name="_xlnm._FilterDatabase" localSheetId="10" hidden="1">'RIM Net Benefits (Ach Pot)'!$A$3:$BS$278</definedName>
    <definedName name="_xlnm._FilterDatabase" localSheetId="11" hidden="1">'TRC Costs (Ach Pot)'!$A$3:$AJ$3</definedName>
    <definedName name="_xlnm._FilterDatabase" localSheetId="12" hidden="1">'TRC Net Benefits (Ach Pot)'!$A$3:$BW$277</definedName>
  </definedNames>
  <calcPr calcId="145621"/>
</workbook>
</file>

<file path=xl/calcChain.xml><?xml version="1.0" encoding="utf-8"?>
<calcChain xmlns="http://schemas.openxmlformats.org/spreadsheetml/2006/main">
  <c r="AL5" i="30" l="1"/>
  <c r="AL6" i="30"/>
  <c r="AL7" i="30"/>
  <c r="AL8" i="30"/>
  <c r="AL9" i="30"/>
  <c r="AL10" i="30"/>
  <c r="AL11" i="30"/>
  <c r="AL12" i="30"/>
  <c r="AL13" i="30"/>
  <c r="AL14" i="30"/>
  <c r="AL15" i="30"/>
  <c r="AL16" i="30"/>
  <c r="AL17" i="30"/>
  <c r="AL18" i="30"/>
  <c r="AL19" i="30"/>
  <c r="AL20" i="30"/>
  <c r="AL21" i="30"/>
  <c r="AL22" i="30"/>
  <c r="AL23" i="30"/>
  <c r="AL24" i="30"/>
  <c r="AL25" i="30"/>
  <c r="AL26" i="30"/>
  <c r="AL27" i="30"/>
  <c r="AL28" i="30"/>
  <c r="AL29" i="30"/>
  <c r="AL30" i="30"/>
  <c r="AL31" i="30"/>
  <c r="AL32" i="30"/>
  <c r="AL33" i="30"/>
  <c r="AL34" i="30"/>
  <c r="AL35" i="30"/>
  <c r="AL36" i="30"/>
  <c r="AL37" i="30"/>
  <c r="AL38" i="30"/>
  <c r="AL39" i="30"/>
  <c r="AL40" i="30"/>
  <c r="AL41" i="30"/>
  <c r="AL42" i="30"/>
  <c r="AL43" i="30"/>
  <c r="AL44" i="30"/>
  <c r="AL45" i="30"/>
  <c r="AL46" i="30"/>
  <c r="AL47" i="30"/>
  <c r="AL48" i="30"/>
  <c r="AL49" i="30"/>
  <c r="AL50" i="30"/>
  <c r="AL51" i="30"/>
  <c r="AL52" i="30"/>
  <c r="AL53" i="30"/>
  <c r="AL54" i="30"/>
  <c r="AL55" i="30"/>
  <c r="AL56" i="30"/>
  <c r="AL57" i="30"/>
  <c r="AL58" i="30"/>
  <c r="AL59" i="30"/>
  <c r="AL60" i="30"/>
  <c r="AL61" i="30"/>
  <c r="AL62" i="30"/>
  <c r="AL63" i="30"/>
  <c r="AL64" i="30"/>
  <c r="AL65" i="30"/>
  <c r="AL66" i="30"/>
  <c r="AL67" i="30"/>
  <c r="AL68" i="30"/>
  <c r="AL69" i="30"/>
  <c r="AL70" i="30"/>
  <c r="AL71" i="30"/>
  <c r="AL72" i="30"/>
  <c r="AL73" i="30"/>
  <c r="AL74" i="30"/>
  <c r="AL75" i="30"/>
  <c r="AL76" i="30"/>
  <c r="AL77" i="30"/>
  <c r="AL78" i="30"/>
  <c r="AL79" i="30"/>
  <c r="AL80" i="30"/>
  <c r="AL81" i="30"/>
  <c r="AL82" i="30"/>
  <c r="AL83" i="30"/>
  <c r="AL84" i="30"/>
  <c r="AL85" i="30"/>
  <c r="AL86" i="30"/>
  <c r="AL87" i="30"/>
  <c r="AL88" i="30"/>
  <c r="AL89" i="30"/>
  <c r="AL90" i="30"/>
  <c r="AL91" i="30"/>
  <c r="AL92" i="30"/>
  <c r="AL93" i="30"/>
  <c r="AL94" i="30"/>
  <c r="AL95" i="30"/>
  <c r="AL96" i="30"/>
  <c r="AL97" i="30"/>
  <c r="AL98" i="30"/>
  <c r="AL99" i="30"/>
  <c r="AL100" i="30"/>
  <c r="AL101" i="30"/>
  <c r="AL102" i="30"/>
  <c r="AL103" i="30"/>
  <c r="AL104" i="30"/>
  <c r="AL105" i="30"/>
  <c r="AL106" i="30"/>
  <c r="AL107" i="30"/>
  <c r="AL108" i="30"/>
  <c r="AL109" i="30"/>
  <c r="AL110" i="30"/>
  <c r="AL111" i="30"/>
  <c r="AL112" i="30"/>
  <c r="AL113" i="30"/>
  <c r="AL114" i="30"/>
  <c r="AL115" i="30"/>
  <c r="AL116" i="30"/>
  <c r="AL117" i="30"/>
  <c r="AL118" i="30"/>
  <c r="AL119" i="30"/>
  <c r="AL120" i="30"/>
  <c r="AL121" i="30"/>
  <c r="AL122" i="30"/>
  <c r="AL123" i="30"/>
  <c r="AL124" i="30"/>
  <c r="AL125" i="30"/>
  <c r="AL126" i="30"/>
  <c r="AL127" i="30"/>
  <c r="AL128" i="30"/>
  <c r="AL129" i="30"/>
  <c r="AL130" i="30"/>
  <c r="AL131" i="30"/>
  <c r="AL132" i="30"/>
  <c r="AL133" i="30"/>
  <c r="AL134" i="30"/>
  <c r="AL135" i="30"/>
  <c r="AL136" i="30"/>
  <c r="AL137" i="30"/>
  <c r="AL138" i="30"/>
  <c r="AL139" i="30"/>
  <c r="AL140" i="30"/>
  <c r="AL141" i="30"/>
  <c r="AL142" i="30"/>
  <c r="AL143" i="30"/>
  <c r="AL144" i="30"/>
  <c r="AL145" i="30"/>
  <c r="AL146" i="30"/>
  <c r="AL147" i="30"/>
  <c r="AL148" i="30"/>
  <c r="AL149" i="30"/>
  <c r="AL150" i="30"/>
  <c r="AL151" i="30"/>
  <c r="AL152" i="30"/>
  <c r="AL153" i="30"/>
  <c r="AL154" i="30"/>
  <c r="AL155" i="30"/>
  <c r="AL156" i="30"/>
  <c r="AL157" i="30"/>
  <c r="AL158" i="30"/>
  <c r="AL159" i="30"/>
  <c r="AL160" i="30"/>
  <c r="AL161" i="30"/>
  <c r="AL162" i="30"/>
  <c r="AL163" i="30"/>
  <c r="AL164" i="30"/>
  <c r="AL165" i="30"/>
  <c r="AL166" i="30"/>
  <c r="AL167" i="30"/>
  <c r="AL168" i="30"/>
  <c r="AL169" i="30"/>
  <c r="AL170" i="30"/>
  <c r="AL171" i="30"/>
  <c r="AL172" i="30"/>
  <c r="AL173" i="30"/>
  <c r="AL174" i="30"/>
  <c r="AL175" i="30"/>
  <c r="AL176" i="30"/>
  <c r="AL177" i="30"/>
  <c r="AL178" i="30"/>
  <c r="AL179" i="30"/>
  <c r="AL180" i="30"/>
  <c r="AL181" i="30"/>
  <c r="AL182" i="30"/>
  <c r="AL183" i="30"/>
  <c r="AL184" i="30"/>
  <c r="AL185" i="30"/>
  <c r="AL186" i="30"/>
  <c r="AL187" i="30"/>
  <c r="AL188" i="30"/>
  <c r="AL189" i="30"/>
  <c r="AL190" i="30"/>
  <c r="AL191" i="30"/>
  <c r="AL192" i="30"/>
  <c r="AL193" i="30"/>
  <c r="AL194" i="30"/>
  <c r="AL195" i="30"/>
  <c r="AL196" i="30"/>
  <c r="AL197" i="30"/>
  <c r="AL198" i="30"/>
  <c r="AL199" i="30"/>
  <c r="AL200" i="30"/>
  <c r="AL201" i="30"/>
  <c r="AL202" i="30"/>
  <c r="AL203" i="30"/>
  <c r="AL204" i="30"/>
  <c r="AL205" i="30"/>
  <c r="AL206" i="30"/>
  <c r="AL207" i="30"/>
  <c r="AL208" i="30"/>
  <c r="AL209" i="30"/>
  <c r="AL210" i="30"/>
  <c r="AL211" i="30"/>
  <c r="AL212" i="30"/>
  <c r="AL213" i="30"/>
  <c r="AL214" i="30"/>
  <c r="AL215" i="30"/>
  <c r="AL216" i="30"/>
  <c r="AL217" i="30"/>
  <c r="AL218" i="30"/>
  <c r="AL219" i="30"/>
  <c r="AL220" i="30"/>
  <c r="AL221" i="30"/>
  <c r="AL222" i="30"/>
  <c r="AL223" i="30"/>
  <c r="AL224" i="30"/>
  <c r="AL225" i="30"/>
  <c r="AL226" i="30"/>
  <c r="AL227" i="30"/>
  <c r="AL228" i="30"/>
  <c r="AL229" i="30"/>
  <c r="AL230" i="30"/>
  <c r="AL231" i="30"/>
  <c r="AL232" i="30"/>
  <c r="AL233" i="30"/>
  <c r="AL234" i="30"/>
  <c r="AL235" i="30"/>
  <c r="AL236" i="30"/>
  <c r="AL237" i="30"/>
  <c r="AL238" i="30"/>
  <c r="AL239" i="30"/>
  <c r="AL240" i="30"/>
  <c r="AL241" i="30"/>
  <c r="AL242" i="30"/>
  <c r="AL243" i="30"/>
  <c r="AL244" i="30"/>
  <c r="AL245" i="30"/>
  <c r="AL246" i="30"/>
  <c r="AL247" i="30"/>
  <c r="AL248" i="30"/>
  <c r="AL249" i="30"/>
  <c r="AL250" i="30"/>
  <c r="AL251" i="30"/>
  <c r="AL252" i="30"/>
  <c r="AL253" i="30"/>
  <c r="AL254" i="30"/>
  <c r="AL255" i="30"/>
  <c r="AL256" i="30"/>
  <c r="AL257" i="30"/>
  <c r="AL258" i="30"/>
  <c r="AL259" i="30"/>
  <c r="AL260" i="30"/>
  <c r="AL261" i="30"/>
  <c r="AL262" i="30"/>
  <c r="AL263" i="30"/>
  <c r="AL264" i="30"/>
  <c r="AL265" i="30"/>
  <c r="AL266" i="30"/>
  <c r="AL267" i="30"/>
  <c r="AL268" i="30"/>
  <c r="AL269" i="30"/>
  <c r="AL270" i="30"/>
  <c r="AL271" i="30"/>
  <c r="AL272" i="30"/>
  <c r="AL273" i="30"/>
  <c r="AL274" i="30"/>
  <c r="AL275" i="30"/>
  <c r="AL276" i="30"/>
  <c r="AL277" i="30"/>
  <c r="AL4" i="30"/>
  <c r="BF277" i="25" l="1"/>
  <c r="BE277" i="25"/>
  <c r="BD277" i="25"/>
  <c r="BF276" i="25"/>
  <c r="BE276" i="25"/>
  <c r="BD276" i="25"/>
  <c r="BF275" i="25"/>
  <c r="BE275" i="25"/>
  <c r="BD275" i="25"/>
  <c r="BF274" i="25"/>
  <c r="BE274" i="25"/>
  <c r="BD274" i="25"/>
  <c r="BF273" i="25"/>
  <c r="BE273" i="25"/>
  <c r="BD273" i="25"/>
  <c r="BF272" i="25"/>
  <c r="BE272" i="25"/>
  <c r="BD272" i="25"/>
  <c r="BF271" i="25"/>
  <c r="BE271" i="25"/>
  <c r="BD271" i="25"/>
  <c r="BF270" i="25"/>
  <c r="BE270" i="25"/>
  <c r="BD270" i="25"/>
  <c r="BD5" i="25"/>
  <c r="BE5" i="25"/>
  <c r="BF5" i="25"/>
  <c r="BD6" i="25"/>
  <c r="BE6" i="25"/>
  <c r="BF6" i="25"/>
  <c r="BD7" i="25"/>
  <c r="BE7" i="25"/>
  <c r="BF7" i="25"/>
  <c r="BD8" i="25"/>
  <c r="BE8" i="25"/>
  <c r="BF8" i="25"/>
  <c r="BD9" i="25"/>
  <c r="BE9" i="25"/>
  <c r="BF9" i="25"/>
  <c r="BD10" i="25"/>
  <c r="BE10" i="25"/>
  <c r="BF10" i="25"/>
  <c r="BD11" i="25"/>
  <c r="BE11" i="25"/>
  <c r="BF11" i="25"/>
  <c r="BD12" i="25"/>
  <c r="BE12" i="25"/>
  <c r="BF12" i="25"/>
  <c r="BD13" i="25"/>
  <c r="BE13" i="25"/>
  <c r="BF13" i="25"/>
  <c r="BD14" i="25"/>
  <c r="BE14" i="25"/>
  <c r="BF14" i="25"/>
  <c r="BD15" i="25"/>
  <c r="BE15" i="25"/>
  <c r="BF15" i="25"/>
  <c r="BD16" i="25"/>
  <c r="BE16" i="25"/>
  <c r="BF16" i="25"/>
  <c r="BD17" i="25"/>
  <c r="BE17" i="25"/>
  <c r="BF17" i="25"/>
  <c r="BD18" i="25"/>
  <c r="BE18" i="25"/>
  <c r="BF18" i="25"/>
  <c r="BD19" i="25"/>
  <c r="BE19" i="25"/>
  <c r="BF19" i="25"/>
  <c r="BD20" i="25"/>
  <c r="BE20" i="25"/>
  <c r="BF20" i="25"/>
  <c r="BD21" i="25"/>
  <c r="BE21" i="25"/>
  <c r="BF21" i="25"/>
  <c r="BD22" i="25"/>
  <c r="BE22" i="25"/>
  <c r="BF22" i="25"/>
  <c r="BD23" i="25"/>
  <c r="BE23" i="25"/>
  <c r="BF23" i="25"/>
  <c r="BD24" i="25"/>
  <c r="BE24" i="25"/>
  <c r="BF24" i="25"/>
  <c r="BD25" i="25"/>
  <c r="BE25" i="25"/>
  <c r="BF25" i="25"/>
  <c r="BD26" i="25"/>
  <c r="BE26" i="25"/>
  <c r="BF26" i="25"/>
  <c r="BD27" i="25"/>
  <c r="BE27" i="25"/>
  <c r="BF27" i="25"/>
  <c r="BD28" i="25"/>
  <c r="BE28" i="25"/>
  <c r="BF28" i="25"/>
  <c r="BD29" i="25"/>
  <c r="BE29" i="25"/>
  <c r="BF29" i="25"/>
  <c r="BD30" i="25"/>
  <c r="BE30" i="25"/>
  <c r="BF30" i="25"/>
  <c r="BD31" i="25"/>
  <c r="BE31" i="25"/>
  <c r="BF31" i="25"/>
  <c r="BD32" i="25"/>
  <c r="BE32" i="25"/>
  <c r="BF32" i="25"/>
  <c r="BD33" i="25"/>
  <c r="BE33" i="25"/>
  <c r="BF33" i="25"/>
  <c r="BD34" i="25"/>
  <c r="BE34" i="25"/>
  <c r="BF34" i="25"/>
  <c r="BD35" i="25"/>
  <c r="BE35" i="25"/>
  <c r="BF35" i="25"/>
  <c r="BD36" i="25"/>
  <c r="BE36" i="25"/>
  <c r="BF36" i="25"/>
  <c r="BD37" i="25"/>
  <c r="BE37" i="25"/>
  <c r="BF37" i="25"/>
  <c r="BD38" i="25"/>
  <c r="BE38" i="25"/>
  <c r="BF38" i="25"/>
  <c r="BD39" i="25"/>
  <c r="BE39" i="25"/>
  <c r="BF39" i="25"/>
  <c r="BD40" i="25"/>
  <c r="BE40" i="25"/>
  <c r="BF40" i="25"/>
  <c r="BD41" i="25"/>
  <c r="BE41" i="25"/>
  <c r="BF41" i="25"/>
  <c r="BD42" i="25"/>
  <c r="BE42" i="25"/>
  <c r="BF42" i="25"/>
  <c r="BD43" i="25"/>
  <c r="BE43" i="25"/>
  <c r="BF43" i="25"/>
  <c r="BD44" i="25"/>
  <c r="BE44" i="25"/>
  <c r="BF44" i="25"/>
  <c r="BD45" i="25"/>
  <c r="BE45" i="25"/>
  <c r="BF45" i="25"/>
  <c r="BD46" i="25"/>
  <c r="BE46" i="25"/>
  <c r="BF46" i="25"/>
  <c r="BD47" i="25"/>
  <c r="BE47" i="25"/>
  <c r="BF47" i="25"/>
  <c r="BD48" i="25"/>
  <c r="BE48" i="25"/>
  <c r="BF48" i="25"/>
  <c r="BD49" i="25"/>
  <c r="BE49" i="25"/>
  <c r="BF49" i="25"/>
  <c r="BD50" i="25"/>
  <c r="BE50" i="25"/>
  <c r="BF50" i="25"/>
  <c r="BD51" i="25"/>
  <c r="BE51" i="25"/>
  <c r="BF51" i="25"/>
  <c r="BD52" i="25"/>
  <c r="BE52" i="25"/>
  <c r="BF52" i="25"/>
  <c r="BD53" i="25"/>
  <c r="BE53" i="25"/>
  <c r="BF53" i="25"/>
  <c r="BD54" i="25"/>
  <c r="BE54" i="25"/>
  <c r="BF54" i="25"/>
  <c r="BD55" i="25"/>
  <c r="BE55" i="25"/>
  <c r="BF55" i="25"/>
  <c r="BD56" i="25"/>
  <c r="BE56" i="25"/>
  <c r="BF56" i="25"/>
  <c r="BD57" i="25"/>
  <c r="BE57" i="25"/>
  <c r="BF57" i="25"/>
  <c r="BD58" i="25"/>
  <c r="BE58" i="25"/>
  <c r="BF58" i="25"/>
  <c r="BD59" i="25"/>
  <c r="BE59" i="25"/>
  <c r="BF59" i="25"/>
  <c r="BD60" i="25"/>
  <c r="BE60" i="25"/>
  <c r="BF60" i="25"/>
  <c r="BD61" i="25"/>
  <c r="BE61" i="25"/>
  <c r="BF61" i="25"/>
  <c r="BD62" i="25"/>
  <c r="BE62" i="25"/>
  <c r="BF62" i="25"/>
  <c r="BD63" i="25"/>
  <c r="BE63" i="25"/>
  <c r="BF63" i="25"/>
  <c r="BD64" i="25"/>
  <c r="BE64" i="25"/>
  <c r="BF64" i="25"/>
  <c r="BD65" i="25"/>
  <c r="BE65" i="25"/>
  <c r="BF65" i="25"/>
  <c r="BD66" i="25"/>
  <c r="BE66" i="25"/>
  <c r="BF66" i="25"/>
  <c r="BD67" i="25"/>
  <c r="BE67" i="25"/>
  <c r="BF67" i="25"/>
  <c r="BD68" i="25"/>
  <c r="BE68" i="25"/>
  <c r="BF68" i="25"/>
  <c r="BD69" i="25"/>
  <c r="BE69" i="25"/>
  <c r="BF69" i="25"/>
  <c r="BD70" i="25"/>
  <c r="BE70" i="25"/>
  <c r="BF70" i="25"/>
  <c r="BD71" i="25"/>
  <c r="BE71" i="25"/>
  <c r="BF71" i="25"/>
  <c r="BD72" i="25"/>
  <c r="BE72" i="25"/>
  <c r="BF72" i="25"/>
  <c r="BD73" i="25"/>
  <c r="BE73" i="25"/>
  <c r="BF73" i="25"/>
  <c r="BD74" i="25"/>
  <c r="BE74" i="25"/>
  <c r="BF74" i="25"/>
  <c r="BD75" i="25"/>
  <c r="BE75" i="25"/>
  <c r="BF75" i="25"/>
  <c r="BD76" i="25"/>
  <c r="BE76" i="25"/>
  <c r="BF76" i="25"/>
  <c r="BD77" i="25"/>
  <c r="BE77" i="25"/>
  <c r="BF77" i="25"/>
  <c r="BD78" i="25"/>
  <c r="BE78" i="25"/>
  <c r="BF78" i="25"/>
  <c r="BD79" i="25"/>
  <c r="BE79" i="25"/>
  <c r="BF79" i="25"/>
  <c r="BD80" i="25"/>
  <c r="BE80" i="25"/>
  <c r="BF80" i="25"/>
  <c r="BD81" i="25"/>
  <c r="BE81" i="25"/>
  <c r="BF81" i="25"/>
  <c r="BD82" i="25"/>
  <c r="BE82" i="25"/>
  <c r="BF82" i="25"/>
  <c r="BD83" i="25"/>
  <c r="BE83" i="25"/>
  <c r="BF83" i="25"/>
  <c r="BD84" i="25"/>
  <c r="BE84" i="25"/>
  <c r="BF84" i="25"/>
  <c r="BD85" i="25"/>
  <c r="BE85" i="25"/>
  <c r="BF85" i="25"/>
  <c r="BD86" i="25"/>
  <c r="BE86" i="25"/>
  <c r="BF86" i="25"/>
  <c r="BD87" i="25"/>
  <c r="BE87" i="25"/>
  <c r="BF87" i="25"/>
  <c r="BD88" i="25"/>
  <c r="BE88" i="25"/>
  <c r="BF88" i="25"/>
  <c r="BD89" i="25"/>
  <c r="BE89" i="25"/>
  <c r="BF89" i="25"/>
  <c r="BD90" i="25"/>
  <c r="BE90" i="25"/>
  <c r="BF90" i="25"/>
  <c r="BD91" i="25"/>
  <c r="BE91" i="25"/>
  <c r="BF91" i="25"/>
  <c r="BD92" i="25"/>
  <c r="BE92" i="25"/>
  <c r="BF92" i="25"/>
  <c r="BD93" i="25"/>
  <c r="BE93" i="25"/>
  <c r="BF93" i="25"/>
  <c r="BD94" i="25"/>
  <c r="BE94" i="25"/>
  <c r="BF94" i="25"/>
  <c r="BD95" i="25"/>
  <c r="BE95" i="25"/>
  <c r="BF95" i="25"/>
  <c r="BD96" i="25"/>
  <c r="BE96" i="25"/>
  <c r="BF96" i="25"/>
  <c r="BD97" i="25"/>
  <c r="BE97" i="25"/>
  <c r="BF97" i="25"/>
  <c r="BD98" i="25"/>
  <c r="BE98" i="25"/>
  <c r="BF98" i="25"/>
  <c r="BD99" i="25"/>
  <c r="BE99" i="25"/>
  <c r="BF99" i="25"/>
  <c r="BD100" i="25"/>
  <c r="BE100" i="25"/>
  <c r="BF100" i="25"/>
  <c r="BD101" i="25"/>
  <c r="BE101" i="25"/>
  <c r="BF101" i="25"/>
  <c r="BD102" i="25"/>
  <c r="BE102" i="25"/>
  <c r="BF102" i="25"/>
  <c r="BD103" i="25"/>
  <c r="BE103" i="25"/>
  <c r="BF103" i="25"/>
  <c r="BD104" i="25"/>
  <c r="BE104" i="25"/>
  <c r="BF104" i="25"/>
  <c r="BD105" i="25"/>
  <c r="BE105" i="25"/>
  <c r="BF105" i="25"/>
  <c r="BD106" i="25"/>
  <c r="BE106" i="25"/>
  <c r="BF106" i="25"/>
  <c r="BD107" i="25"/>
  <c r="BE107" i="25"/>
  <c r="BF107" i="25"/>
  <c r="BD108" i="25"/>
  <c r="BE108" i="25"/>
  <c r="BF108" i="25"/>
  <c r="BD109" i="25"/>
  <c r="BE109" i="25"/>
  <c r="BF109" i="25"/>
  <c r="BD110" i="25"/>
  <c r="BE110" i="25"/>
  <c r="BF110" i="25"/>
  <c r="BD111" i="25"/>
  <c r="BE111" i="25"/>
  <c r="BF111" i="25"/>
  <c r="BD112" i="25"/>
  <c r="BE112" i="25"/>
  <c r="BF112" i="25"/>
  <c r="BD113" i="25"/>
  <c r="BE113" i="25"/>
  <c r="BF113" i="25"/>
  <c r="BD114" i="25"/>
  <c r="BE114" i="25"/>
  <c r="BF114" i="25"/>
  <c r="BD115" i="25"/>
  <c r="BE115" i="25"/>
  <c r="BF115" i="25"/>
  <c r="BD116" i="25"/>
  <c r="BE116" i="25"/>
  <c r="BF116" i="25"/>
  <c r="BD117" i="25"/>
  <c r="BE117" i="25"/>
  <c r="BF117" i="25"/>
  <c r="BD118" i="25"/>
  <c r="BE118" i="25"/>
  <c r="BF118" i="25"/>
  <c r="BD119" i="25"/>
  <c r="BE119" i="25"/>
  <c r="BF119" i="25"/>
  <c r="BD120" i="25"/>
  <c r="BE120" i="25"/>
  <c r="BF120" i="25"/>
  <c r="BD121" i="25"/>
  <c r="BE121" i="25"/>
  <c r="BF121" i="25"/>
  <c r="BD122" i="25"/>
  <c r="BE122" i="25"/>
  <c r="BF122" i="25"/>
  <c r="BD123" i="25"/>
  <c r="BE123" i="25"/>
  <c r="BF123" i="25"/>
  <c r="BD124" i="25"/>
  <c r="BE124" i="25"/>
  <c r="BF124" i="25"/>
  <c r="BD125" i="25"/>
  <c r="BE125" i="25"/>
  <c r="BF125" i="25"/>
  <c r="BD126" i="25"/>
  <c r="BE126" i="25"/>
  <c r="BF126" i="25"/>
  <c r="BD127" i="25"/>
  <c r="BE127" i="25"/>
  <c r="BF127" i="25"/>
  <c r="BD128" i="25"/>
  <c r="BE128" i="25"/>
  <c r="BF128" i="25"/>
  <c r="BD129" i="25"/>
  <c r="BE129" i="25"/>
  <c r="BF129" i="25"/>
  <c r="BD130" i="25"/>
  <c r="BE130" i="25"/>
  <c r="BF130" i="25"/>
  <c r="BD131" i="25"/>
  <c r="BE131" i="25"/>
  <c r="BF131" i="25"/>
  <c r="BD132" i="25"/>
  <c r="BE132" i="25"/>
  <c r="BF132" i="25"/>
  <c r="BD133" i="25"/>
  <c r="BE133" i="25"/>
  <c r="BF133" i="25"/>
  <c r="BD134" i="25"/>
  <c r="BE134" i="25"/>
  <c r="BF134" i="25"/>
  <c r="BD135" i="25"/>
  <c r="BE135" i="25"/>
  <c r="BF135" i="25"/>
  <c r="BD136" i="25"/>
  <c r="BE136" i="25"/>
  <c r="BF136" i="25"/>
  <c r="BD137" i="25"/>
  <c r="BE137" i="25"/>
  <c r="BF137" i="25"/>
  <c r="BD138" i="25"/>
  <c r="BE138" i="25"/>
  <c r="BF138" i="25"/>
  <c r="BD139" i="25"/>
  <c r="BE139" i="25"/>
  <c r="BF139" i="25"/>
  <c r="BD140" i="25"/>
  <c r="BE140" i="25"/>
  <c r="BF140" i="25"/>
  <c r="BD141" i="25"/>
  <c r="BE141" i="25"/>
  <c r="BF141" i="25"/>
  <c r="BD142" i="25"/>
  <c r="BE142" i="25"/>
  <c r="BF142" i="25"/>
  <c r="BD143" i="25"/>
  <c r="BE143" i="25"/>
  <c r="BF143" i="25"/>
  <c r="BD144" i="25"/>
  <c r="BE144" i="25"/>
  <c r="BF144" i="25"/>
  <c r="BD145" i="25"/>
  <c r="BE145" i="25"/>
  <c r="BF145" i="25"/>
  <c r="BD146" i="25"/>
  <c r="BE146" i="25"/>
  <c r="BF146" i="25"/>
  <c r="BD147" i="25"/>
  <c r="BE147" i="25"/>
  <c r="BF147" i="25"/>
  <c r="BD148" i="25"/>
  <c r="BE148" i="25"/>
  <c r="BF148" i="25"/>
  <c r="BD149" i="25"/>
  <c r="BE149" i="25"/>
  <c r="BF149" i="25"/>
  <c r="BD150" i="25"/>
  <c r="BE150" i="25"/>
  <c r="BF150" i="25"/>
  <c r="BD151" i="25"/>
  <c r="BE151" i="25"/>
  <c r="BF151" i="25"/>
  <c r="BD152" i="25"/>
  <c r="BE152" i="25"/>
  <c r="BF152" i="25"/>
  <c r="BD153" i="25"/>
  <c r="BE153" i="25"/>
  <c r="BF153" i="25"/>
  <c r="BD154" i="25"/>
  <c r="BE154" i="25"/>
  <c r="BF154" i="25"/>
  <c r="BD155" i="25"/>
  <c r="BE155" i="25"/>
  <c r="BF155" i="25"/>
  <c r="BD156" i="25"/>
  <c r="BE156" i="25"/>
  <c r="BF156" i="25"/>
  <c r="BD157" i="25"/>
  <c r="BE157" i="25"/>
  <c r="BF157" i="25"/>
  <c r="BD158" i="25"/>
  <c r="BE158" i="25"/>
  <c r="BF158" i="25"/>
  <c r="BD159" i="25"/>
  <c r="BE159" i="25"/>
  <c r="BF159" i="25"/>
  <c r="BD160" i="25"/>
  <c r="BE160" i="25"/>
  <c r="BF160" i="25"/>
  <c r="BD161" i="25"/>
  <c r="BE161" i="25"/>
  <c r="BF161" i="25"/>
  <c r="BD162" i="25"/>
  <c r="BE162" i="25"/>
  <c r="BF162" i="25"/>
  <c r="BD163" i="25"/>
  <c r="BE163" i="25"/>
  <c r="BF163" i="25"/>
  <c r="BD164" i="25"/>
  <c r="BE164" i="25"/>
  <c r="BF164" i="25"/>
  <c r="BD165" i="25"/>
  <c r="BE165" i="25"/>
  <c r="BF165" i="25"/>
  <c r="BD166" i="25"/>
  <c r="BE166" i="25"/>
  <c r="BF166" i="25"/>
  <c r="BD167" i="25"/>
  <c r="BE167" i="25"/>
  <c r="BF167" i="25"/>
  <c r="BD168" i="25"/>
  <c r="BE168" i="25"/>
  <c r="BF168" i="25"/>
  <c r="BD169" i="25"/>
  <c r="BE169" i="25"/>
  <c r="BF169" i="25"/>
  <c r="BD170" i="25"/>
  <c r="BE170" i="25"/>
  <c r="BF170" i="25"/>
  <c r="BD171" i="25"/>
  <c r="BE171" i="25"/>
  <c r="BF171" i="25"/>
  <c r="BD172" i="25"/>
  <c r="BE172" i="25"/>
  <c r="BF172" i="25"/>
  <c r="BD173" i="25"/>
  <c r="BE173" i="25"/>
  <c r="BF173" i="25"/>
  <c r="BD174" i="25"/>
  <c r="BE174" i="25"/>
  <c r="BF174" i="25"/>
  <c r="BD175" i="25"/>
  <c r="BE175" i="25"/>
  <c r="BF175" i="25"/>
  <c r="BD176" i="25"/>
  <c r="BE176" i="25"/>
  <c r="BF176" i="25"/>
  <c r="BD177" i="25"/>
  <c r="BE177" i="25"/>
  <c r="BF177" i="25"/>
  <c r="BD178" i="25"/>
  <c r="BE178" i="25"/>
  <c r="BF178" i="25"/>
  <c r="BD179" i="25"/>
  <c r="BE179" i="25"/>
  <c r="BF179" i="25"/>
  <c r="BD180" i="25"/>
  <c r="BE180" i="25"/>
  <c r="BF180" i="25"/>
  <c r="BD181" i="25"/>
  <c r="BE181" i="25"/>
  <c r="BF181" i="25"/>
  <c r="BD182" i="25"/>
  <c r="BE182" i="25"/>
  <c r="BF182" i="25"/>
  <c r="BD183" i="25"/>
  <c r="BE183" i="25"/>
  <c r="BF183" i="25"/>
  <c r="BD184" i="25"/>
  <c r="BE184" i="25"/>
  <c r="BF184" i="25"/>
  <c r="BD185" i="25"/>
  <c r="BE185" i="25"/>
  <c r="BF185" i="25"/>
  <c r="BD186" i="25"/>
  <c r="BE186" i="25"/>
  <c r="BF186" i="25"/>
  <c r="BD187" i="25"/>
  <c r="BE187" i="25"/>
  <c r="BF187" i="25"/>
  <c r="BD188" i="25"/>
  <c r="BE188" i="25"/>
  <c r="BF188" i="25"/>
  <c r="BD189" i="25"/>
  <c r="BE189" i="25"/>
  <c r="BF189" i="25"/>
  <c r="BD190" i="25"/>
  <c r="BE190" i="25"/>
  <c r="BF190" i="25"/>
  <c r="BD191" i="25"/>
  <c r="BE191" i="25"/>
  <c r="BF191" i="25"/>
  <c r="BD192" i="25"/>
  <c r="BE192" i="25"/>
  <c r="BF192" i="25"/>
  <c r="BD193" i="25"/>
  <c r="BE193" i="25"/>
  <c r="BF193" i="25"/>
  <c r="BD194" i="25"/>
  <c r="BE194" i="25"/>
  <c r="BF194" i="25"/>
  <c r="BD195" i="25"/>
  <c r="BE195" i="25"/>
  <c r="BF195" i="25"/>
  <c r="BD196" i="25"/>
  <c r="BE196" i="25"/>
  <c r="BF196" i="25"/>
  <c r="BD197" i="25"/>
  <c r="BE197" i="25"/>
  <c r="BF197" i="25"/>
  <c r="BD198" i="25"/>
  <c r="BE198" i="25"/>
  <c r="BF198" i="25"/>
  <c r="BD199" i="25"/>
  <c r="BE199" i="25"/>
  <c r="BF199" i="25"/>
  <c r="BD200" i="25"/>
  <c r="BE200" i="25"/>
  <c r="BF200" i="25"/>
  <c r="BD201" i="25"/>
  <c r="BE201" i="25"/>
  <c r="BF201" i="25"/>
  <c r="BD202" i="25"/>
  <c r="BE202" i="25"/>
  <c r="BF202" i="25"/>
  <c r="BD203" i="25"/>
  <c r="BE203" i="25"/>
  <c r="BF203" i="25"/>
  <c r="BD204" i="25"/>
  <c r="BE204" i="25"/>
  <c r="BF204" i="25"/>
  <c r="BD205" i="25"/>
  <c r="BE205" i="25"/>
  <c r="BF205" i="25"/>
  <c r="BD206" i="25"/>
  <c r="BE206" i="25"/>
  <c r="BF206" i="25"/>
  <c r="BD207" i="25"/>
  <c r="BE207" i="25"/>
  <c r="BF207" i="25"/>
  <c r="BD208" i="25"/>
  <c r="BE208" i="25"/>
  <c r="BF208" i="25"/>
  <c r="BD209" i="25"/>
  <c r="BE209" i="25"/>
  <c r="BF209" i="25"/>
  <c r="BD210" i="25"/>
  <c r="BE210" i="25"/>
  <c r="BF210" i="25"/>
  <c r="BD211" i="25"/>
  <c r="BE211" i="25"/>
  <c r="BF211" i="25"/>
  <c r="BD212" i="25"/>
  <c r="BE212" i="25"/>
  <c r="BF212" i="25"/>
  <c r="BD213" i="25"/>
  <c r="BE213" i="25"/>
  <c r="BF213" i="25"/>
  <c r="BD214" i="25"/>
  <c r="BE214" i="25"/>
  <c r="BF214" i="25"/>
  <c r="BD215" i="25"/>
  <c r="BE215" i="25"/>
  <c r="BF215" i="25"/>
  <c r="BD216" i="25"/>
  <c r="BE216" i="25"/>
  <c r="BF216" i="25"/>
  <c r="BD217" i="25"/>
  <c r="BE217" i="25"/>
  <c r="BF217" i="25"/>
  <c r="BD218" i="25"/>
  <c r="BE218" i="25"/>
  <c r="BF218" i="25"/>
  <c r="BD219" i="25"/>
  <c r="BE219" i="25"/>
  <c r="BF219" i="25"/>
  <c r="BD220" i="25"/>
  <c r="BE220" i="25"/>
  <c r="BF220" i="25"/>
  <c r="BD221" i="25"/>
  <c r="BE221" i="25"/>
  <c r="BF221" i="25"/>
  <c r="BD222" i="25"/>
  <c r="BE222" i="25"/>
  <c r="BF222" i="25"/>
  <c r="BD223" i="25"/>
  <c r="BE223" i="25"/>
  <c r="BF223" i="25"/>
  <c r="BD224" i="25"/>
  <c r="BE224" i="25"/>
  <c r="BF224" i="25"/>
  <c r="BD225" i="25"/>
  <c r="BE225" i="25"/>
  <c r="BF225" i="25"/>
  <c r="BD226" i="25"/>
  <c r="BE226" i="25"/>
  <c r="BF226" i="25"/>
  <c r="BD227" i="25"/>
  <c r="BE227" i="25"/>
  <c r="BF227" i="25"/>
  <c r="BD228" i="25"/>
  <c r="BE228" i="25"/>
  <c r="BF228" i="25"/>
  <c r="BD229" i="25"/>
  <c r="BE229" i="25"/>
  <c r="BF229" i="25"/>
  <c r="BD230" i="25"/>
  <c r="BE230" i="25"/>
  <c r="BF230" i="25"/>
  <c r="BD231" i="25"/>
  <c r="BE231" i="25"/>
  <c r="BF231" i="25"/>
  <c r="BD232" i="25"/>
  <c r="BE232" i="25"/>
  <c r="BF232" i="25"/>
  <c r="BD233" i="25"/>
  <c r="BE233" i="25"/>
  <c r="BF233" i="25"/>
  <c r="BD234" i="25"/>
  <c r="BE234" i="25"/>
  <c r="BF234" i="25"/>
  <c r="BD235" i="25"/>
  <c r="BE235" i="25"/>
  <c r="BF235" i="25"/>
  <c r="BD236" i="25"/>
  <c r="BE236" i="25"/>
  <c r="BF236" i="25"/>
  <c r="BD237" i="25"/>
  <c r="BE237" i="25"/>
  <c r="BF237" i="25"/>
  <c r="BD238" i="25"/>
  <c r="BE238" i="25"/>
  <c r="BF238" i="25"/>
  <c r="BD239" i="25"/>
  <c r="BE239" i="25"/>
  <c r="BF239" i="25"/>
  <c r="BD240" i="25"/>
  <c r="BE240" i="25"/>
  <c r="BF240" i="25"/>
  <c r="BD241" i="25"/>
  <c r="BE241" i="25"/>
  <c r="BF241" i="25"/>
  <c r="BD242" i="25"/>
  <c r="BE242" i="25"/>
  <c r="BF242" i="25"/>
  <c r="BD243" i="25"/>
  <c r="BE243" i="25"/>
  <c r="BF243" i="25"/>
  <c r="BD244" i="25"/>
  <c r="BE244" i="25"/>
  <c r="BF244" i="25"/>
  <c r="BD245" i="25"/>
  <c r="BE245" i="25"/>
  <c r="BF245" i="25"/>
  <c r="BD246" i="25"/>
  <c r="BE246" i="25"/>
  <c r="BF246" i="25"/>
  <c r="BD247" i="25"/>
  <c r="BE247" i="25"/>
  <c r="BF247" i="25"/>
  <c r="BD248" i="25"/>
  <c r="BE248" i="25"/>
  <c r="BF248" i="25"/>
  <c r="BD249" i="25"/>
  <c r="BE249" i="25"/>
  <c r="BF249" i="25"/>
  <c r="BD250" i="25"/>
  <c r="BE250" i="25"/>
  <c r="BF250" i="25"/>
  <c r="BD251" i="25"/>
  <c r="BE251" i="25"/>
  <c r="BF251" i="25"/>
  <c r="BD252" i="25"/>
  <c r="BE252" i="25"/>
  <c r="BF252" i="25"/>
  <c r="BD253" i="25"/>
  <c r="BE253" i="25"/>
  <c r="BF253" i="25"/>
  <c r="BD254" i="25"/>
  <c r="BE254" i="25"/>
  <c r="BF254" i="25"/>
  <c r="BD255" i="25"/>
  <c r="BE255" i="25"/>
  <c r="BF255" i="25"/>
  <c r="BD256" i="25"/>
  <c r="BE256" i="25"/>
  <c r="BF256" i="25"/>
  <c r="BD257" i="25"/>
  <c r="BE257" i="25"/>
  <c r="BF257" i="25"/>
  <c r="BD258" i="25"/>
  <c r="BE258" i="25"/>
  <c r="BF258" i="25"/>
  <c r="BD259" i="25"/>
  <c r="BE259" i="25"/>
  <c r="BF259" i="25"/>
  <c r="BD260" i="25"/>
  <c r="BE260" i="25"/>
  <c r="BF260" i="25"/>
  <c r="BD261" i="25"/>
  <c r="BE261" i="25"/>
  <c r="BF261" i="25"/>
  <c r="BD262" i="25"/>
  <c r="BE262" i="25"/>
  <c r="BF262" i="25"/>
  <c r="BD263" i="25"/>
  <c r="BE263" i="25"/>
  <c r="BF263" i="25"/>
  <c r="BD264" i="25"/>
  <c r="BE264" i="25"/>
  <c r="BF264" i="25"/>
  <c r="BD265" i="25"/>
  <c r="BE265" i="25"/>
  <c r="BF265" i="25"/>
  <c r="BD266" i="25"/>
  <c r="BE266" i="25"/>
  <c r="BF266" i="25"/>
  <c r="BD267" i="25"/>
  <c r="BE267" i="25"/>
  <c r="BF267" i="25"/>
  <c r="BD268" i="25"/>
  <c r="BE268" i="25"/>
  <c r="BF268" i="25"/>
  <c r="BD269" i="25"/>
  <c r="BE269" i="25"/>
  <c r="BF269" i="25"/>
  <c r="BE4" i="25"/>
  <c r="BF4" i="25"/>
  <c r="BD4" i="25"/>
  <c r="AN5" i="30" l="1"/>
  <c r="AN6" i="30"/>
  <c r="AN7" i="30"/>
  <c r="AN8" i="30"/>
  <c r="AN9" i="30"/>
  <c r="AN10" i="30"/>
  <c r="AN11" i="30"/>
  <c r="AN12" i="30"/>
  <c r="AN13" i="30"/>
  <c r="AN14" i="30"/>
  <c r="AN15" i="30"/>
  <c r="AN16" i="30"/>
  <c r="AN17" i="30"/>
  <c r="AN18" i="30"/>
  <c r="AN19" i="30"/>
  <c r="AN20" i="30"/>
  <c r="AN21" i="30"/>
  <c r="AN22" i="30"/>
  <c r="AN23" i="30"/>
  <c r="AN24" i="30"/>
  <c r="AN25" i="30"/>
  <c r="AN26" i="30"/>
  <c r="AN27" i="30"/>
  <c r="AN28" i="30"/>
  <c r="AN29" i="30"/>
  <c r="AN30" i="30"/>
  <c r="AN31" i="30"/>
  <c r="AN32" i="30"/>
  <c r="AN33" i="30"/>
  <c r="AN34" i="30"/>
  <c r="AN35" i="30"/>
  <c r="AN36" i="30"/>
  <c r="AN37" i="30"/>
  <c r="AN38" i="30"/>
  <c r="AN39" i="30"/>
  <c r="AN40" i="30"/>
  <c r="AN41" i="30"/>
  <c r="AN42" i="30"/>
  <c r="AN43" i="30"/>
  <c r="AN44" i="30"/>
  <c r="AN45" i="30"/>
  <c r="AN46" i="30"/>
  <c r="AN47" i="30"/>
  <c r="AN48" i="30"/>
  <c r="AN49" i="30"/>
  <c r="AN50" i="30"/>
  <c r="AN51" i="30"/>
  <c r="AN52" i="30"/>
  <c r="AN53" i="30"/>
  <c r="AN54" i="30"/>
  <c r="AN55" i="30"/>
  <c r="AN56" i="30"/>
  <c r="AN57" i="30"/>
  <c r="AN58" i="30"/>
  <c r="AN59" i="30"/>
  <c r="AN60" i="30"/>
  <c r="AN61" i="30"/>
  <c r="AN62" i="30"/>
  <c r="AN63" i="30"/>
  <c r="AN64" i="30"/>
  <c r="AN65" i="30"/>
  <c r="AN66" i="30"/>
  <c r="AN67" i="30"/>
  <c r="AN68" i="30"/>
  <c r="AN69" i="30"/>
  <c r="AN70" i="30"/>
  <c r="AN71" i="30"/>
  <c r="AN72" i="30"/>
  <c r="AN73" i="30"/>
  <c r="AN74" i="30"/>
  <c r="AN75" i="30"/>
  <c r="AN76" i="30"/>
  <c r="AN77" i="30"/>
  <c r="AN78" i="30"/>
  <c r="AN79" i="30"/>
  <c r="AN80" i="30"/>
  <c r="AN81" i="30"/>
  <c r="AN82" i="30"/>
  <c r="AN83" i="30"/>
  <c r="AN84" i="30"/>
  <c r="AN85" i="30"/>
  <c r="AN86" i="30"/>
  <c r="AN87" i="30"/>
  <c r="AN88" i="30"/>
  <c r="AN89" i="30"/>
  <c r="AN90" i="30"/>
  <c r="AN91" i="30"/>
  <c r="AN92" i="30"/>
  <c r="AN93" i="30"/>
  <c r="AN94" i="30"/>
  <c r="AN95" i="30"/>
  <c r="AN96" i="30"/>
  <c r="AN97" i="30"/>
  <c r="AN98" i="30"/>
  <c r="AN99" i="30"/>
  <c r="AN100" i="30"/>
  <c r="AN101" i="30"/>
  <c r="AN102" i="30"/>
  <c r="AN103" i="30"/>
  <c r="AN104" i="30"/>
  <c r="AN105" i="30"/>
  <c r="AN106" i="30"/>
  <c r="AN107" i="30"/>
  <c r="AN108" i="30"/>
  <c r="AN109" i="30"/>
  <c r="AN110" i="30"/>
  <c r="AN111" i="30"/>
  <c r="AN112" i="30"/>
  <c r="AN113" i="30"/>
  <c r="AN114" i="30"/>
  <c r="AN115" i="30"/>
  <c r="AN116" i="30"/>
  <c r="AN117" i="30"/>
  <c r="AN118" i="30"/>
  <c r="AN119" i="30"/>
  <c r="AN120" i="30"/>
  <c r="AN121" i="30"/>
  <c r="AN122" i="30"/>
  <c r="AN123" i="30"/>
  <c r="AN124" i="30"/>
  <c r="AN125" i="30"/>
  <c r="AN126" i="30"/>
  <c r="AN127" i="30"/>
  <c r="AN128" i="30"/>
  <c r="AN129" i="30"/>
  <c r="AN130" i="30"/>
  <c r="AN131" i="30"/>
  <c r="AN132" i="30"/>
  <c r="AN133" i="30"/>
  <c r="AN134" i="30"/>
  <c r="AN135" i="30"/>
  <c r="AN136" i="30"/>
  <c r="AN137" i="30"/>
  <c r="AN138" i="30"/>
  <c r="AN139" i="30"/>
  <c r="AN140" i="30"/>
  <c r="AN141" i="30"/>
  <c r="AN142" i="30"/>
  <c r="AN143" i="30"/>
  <c r="AN144" i="30"/>
  <c r="AN145" i="30"/>
  <c r="AN146" i="30"/>
  <c r="AN147" i="30"/>
  <c r="AN148" i="30"/>
  <c r="AN149" i="30"/>
  <c r="AN150" i="30"/>
  <c r="AN151" i="30"/>
  <c r="AN152" i="30"/>
  <c r="AN153" i="30"/>
  <c r="AN154" i="30"/>
  <c r="AN155" i="30"/>
  <c r="AN156" i="30"/>
  <c r="AN157" i="30"/>
  <c r="AN158" i="30"/>
  <c r="AN159" i="30"/>
  <c r="AN160" i="30"/>
  <c r="AN161" i="30"/>
  <c r="AN162" i="30"/>
  <c r="AN163" i="30"/>
  <c r="AN164" i="30"/>
  <c r="AN165" i="30"/>
  <c r="AN166" i="30"/>
  <c r="AN167" i="30"/>
  <c r="AN168" i="30"/>
  <c r="AN169" i="30"/>
  <c r="AN170" i="30"/>
  <c r="AN171" i="30"/>
  <c r="AN172" i="30"/>
  <c r="AN173" i="30"/>
  <c r="AN174" i="30"/>
  <c r="AN175" i="30"/>
  <c r="AN176" i="30"/>
  <c r="AN177" i="30"/>
  <c r="AN178" i="30"/>
  <c r="AN179" i="30"/>
  <c r="AN180" i="30"/>
  <c r="AN181" i="30"/>
  <c r="AN182" i="30"/>
  <c r="AN183" i="30"/>
  <c r="AN184" i="30"/>
  <c r="AN185" i="30"/>
  <c r="AN186" i="30"/>
  <c r="AN187" i="30"/>
  <c r="AN188" i="30"/>
  <c r="AN189" i="30"/>
  <c r="AN190" i="30"/>
  <c r="AN191" i="30"/>
  <c r="AN192" i="30"/>
  <c r="AN193" i="30"/>
  <c r="AN194" i="30"/>
  <c r="AN195" i="30"/>
  <c r="AN196" i="30"/>
  <c r="AN197" i="30"/>
  <c r="AN198" i="30"/>
  <c r="AN199" i="30"/>
  <c r="AN200" i="30"/>
  <c r="AN201" i="30"/>
  <c r="AN202" i="30"/>
  <c r="AN203" i="30"/>
  <c r="AN204" i="30"/>
  <c r="AN205" i="30"/>
  <c r="AN206" i="30"/>
  <c r="AN207" i="30"/>
  <c r="AN208" i="30"/>
  <c r="AN209" i="30"/>
  <c r="AN210" i="30"/>
  <c r="AN211" i="30"/>
  <c r="AN212" i="30"/>
  <c r="AN213" i="30"/>
  <c r="AN214" i="30"/>
  <c r="AN215" i="30"/>
  <c r="AN216" i="30"/>
  <c r="AN217" i="30"/>
  <c r="AN218" i="30"/>
  <c r="AN219" i="30"/>
  <c r="AN220" i="30"/>
  <c r="AN221" i="30"/>
  <c r="AN222" i="30"/>
  <c r="AN223" i="30"/>
  <c r="AN224" i="30"/>
  <c r="AN225" i="30"/>
  <c r="AN226" i="30"/>
  <c r="AN227" i="30"/>
  <c r="AN228" i="30"/>
  <c r="AN229" i="30"/>
  <c r="AN230" i="30"/>
  <c r="AN231" i="30"/>
  <c r="AN232" i="30"/>
  <c r="AN233" i="30"/>
  <c r="AN234" i="30"/>
  <c r="AN235" i="30"/>
  <c r="AN236" i="30"/>
  <c r="AN237" i="30"/>
  <c r="AN238" i="30"/>
  <c r="AN239" i="30"/>
  <c r="AN240" i="30"/>
  <c r="AN241" i="30"/>
  <c r="AN242" i="30"/>
  <c r="AN243" i="30"/>
  <c r="AN244" i="30"/>
  <c r="AN245" i="30"/>
  <c r="AN246" i="30"/>
  <c r="AN247" i="30"/>
  <c r="AN248" i="30"/>
  <c r="AN249" i="30"/>
  <c r="AN250" i="30"/>
  <c r="AN251" i="30"/>
  <c r="AN252" i="30"/>
  <c r="AN253" i="30"/>
  <c r="AN254" i="30"/>
  <c r="AN255" i="30"/>
  <c r="AN256" i="30"/>
  <c r="AN257" i="30"/>
  <c r="AN258" i="30"/>
  <c r="AN259" i="30"/>
  <c r="AN260" i="30"/>
  <c r="AN261" i="30"/>
  <c r="AN262" i="30"/>
  <c r="AN263" i="30"/>
  <c r="AN264" i="30"/>
  <c r="AN265" i="30"/>
  <c r="AN266" i="30"/>
  <c r="AN267" i="30"/>
  <c r="AN268" i="30"/>
  <c r="AN269" i="30"/>
  <c r="AN270" i="30"/>
  <c r="AN271" i="30"/>
  <c r="AN272" i="30"/>
  <c r="AN273" i="30"/>
  <c r="AN274" i="30"/>
  <c r="AN275" i="30"/>
  <c r="AN276" i="30"/>
  <c r="AN277" i="30"/>
  <c r="AN5" i="25"/>
  <c r="AN6" i="25"/>
  <c r="AN7" i="25"/>
  <c r="AN8" i="25"/>
  <c r="AN9" i="25"/>
  <c r="AN10" i="25"/>
  <c r="AN11" i="25"/>
  <c r="AN12" i="25"/>
  <c r="AN13" i="25"/>
  <c r="AN14" i="25"/>
  <c r="AN15" i="25"/>
  <c r="AN16" i="25"/>
  <c r="AN17" i="25"/>
  <c r="AN18" i="25"/>
  <c r="AN19" i="25"/>
  <c r="AN20" i="25"/>
  <c r="AN21" i="25"/>
  <c r="AN22" i="25"/>
  <c r="AN23" i="25"/>
  <c r="AN24" i="25"/>
  <c r="AN25" i="25"/>
  <c r="AN26" i="25"/>
  <c r="AN27" i="25"/>
  <c r="AN28" i="25"/>
  <c r="AN29" i="25"/>
  <c r="AN30" i="25"/>
  <c r="AN31" i="25"/>
  <c r="AN32" i="25"/>
  <c r="AN33" i="25"/>
  <c r="AN34" i="25"/>
  <c r="AN35" i="25"/>
  <c r="AN36" i="25"/>
  <c r="AN37" i="25"/>
  <c r="AN38" i="25"/>
  <c r="AN39" i="25"/>
  <c r="AN40" i="25"/>
  <c r="AN41" i="25"/>
  <c r="AN42" i="25"/>
  <c r="AN43" i="25"/>
  <c r="AN44" i="25"/>
  <c r="AN45" i="25"/>
  <c r="AN46" i="25"/>
  <c r="AN47" i="25"/>
  <c r="AN48" i="25"/>
  <c r="AN49" i="25"/>
  <c r="AN50" i="25"/>
  <c r="AN51" i="25"/>
  <c r="AN52" i="25"/>
  <c r="AN53" i="25"/>
  <c r="AN54" i="25"/>
  <c r="AN55" i="25"/>
  <c r="AN56" i="25"/>
  <c r="AN57" i="25"/>
  <c r="AN58" i="25"/>
  <c r="AN59" i="25"/>
  <c r="AN60" i="25"/>
  <c r="AN61" i="25"/>
  <c r="AN62" i="25"/>
  <c r="AN63" i="25"/>
  <c r="AN64" i="25"/>
  <c r="AN65" i="25"/>
  <c r="AN66" i="25"/>
  <c r="AN67" i="25"/>
  <c r="AN68" i="25"/>
  <c r="AN69" i="25"/>
  <c r="AN70" i="25"/>
  <c r="AN71" i="25"/>
  <c r="AN72" i="25"/>
  <c r="AN73" i="25"/>
  <c r="AN74" i="25"/>
  <c r="AN75" i="25"/>
  <c r="AN76" i="25"/>
  <c r="AN77" i="25"/>
  <c r="AN78" i="25"/>
  <c r="AN79" i="25"/>
  <c r="AN80" i="25"/>
  <c r="AN81" i="25"/>
  <c r="AN82" i="25"/>
  <c r="AN83" i="25"/>
  <c r="AN84" i="25"/>
  <c r="AN85" i="25"/>
  <c r="AN86" i="25"/>
  <c r="AN87" i="25"/>
  <c r="AN88" i="25"/>
  <c r="AN89" i="25"/>
  <c r="AN90" i="25"/>
  <c r="AN91" i="25"/>
  <c r="AN92" i="25"/>
  <c r="AN93" i="25"/>
  <c r="AN94" i="25"/>
  <c r="AN95" i="25"/>
  <c r="AN96" i="25"/>
  <c r="AN97" i="25"/>
  <c r="AN98" i="25"/>
  <c r="AN99" i="25"/>
  <c r="AN100" i="25"/>
  <c r="AN101" i="25"/>
  <c r="AN102" i="25"/>
  <c r="AN103" i="25"/>
  <c r="AN104" i="25"/>
  <c r="AN105" i="25"/>
  <c r="AN106" i="25"/>
  <c r="AN107" i="25"/>
  <c r="AN108" i="25"/>
  <c r="AN109" i="25"/>
  <c r="AN110" i="25"/>
  <c r="AN111" i="25"/>
  <c r="AN112" i="25"/>
  <c r="AN113" i="25"/>
  <c r="AN114" i="25"/>
  <c r="AN115" i="25"/>
  <c r="AN116" i="25"/>
  <c r="AN117" i="25"/>
  <c r="AN118" i="25"/>
  <c r="AN119" i="25"/>
  <c r="AN120" i="25"/>
  <c r="AN121" i="25"/>
  <c r="AN122" i="25"/>
  <c r="AN123" i="25"/>
  <c r="AN124" i="25"/>
  <c r="AN125" i="25"/>
  <c r="AN126" i="25"/>
  <c r="AN127" i="25"/>
  <c r="AN128" i="25"/>
  <c r="AN129" i="25"/>
  <c r="AN130" i="25"/>
  <c r="AN131" i="25"/>
  <c r="AN132" i="25"/>
  <c r="AN133" i="25"/>
  <c r="AN134" i="25"/>
  <c r="AN135" i="25"/>
  <c r="AN136" i="25"/>
  <c r="AN137" i="25"/>
  <c r="AN138" i="25"/>
  <c r="AN139" i="25"/>
  <c r="AN140" i="25"/>
  <c r="AN141" i="25"/>
  <c r="AN142" i="25"/>
  <c r="AN143" i="25"/>
  <c r="AN144" i="25"/>
  <c r="AN145" i="25"/>
  <c r="AN146" i="25"/>
  <c r="AN147" i="25"/>
  <c r="AN148" i="25"/>
  <c r="AN149" i="25"/>
  <c r="AN150" i="25"/>
  <c r="AN151" i="25"/>
  <c r="AN152" i="25"/>
  <c r="AN153" i="25"/>
  <c r="AN154" i="25"/>
  <c r="AN155" i="25"/>
  <c r="AN156" i="25"/>
  <c r="AN157" i="25"/>
  <c r="AN158" i="25"/>
  <c r="AN159" i="25"/>
  <c r="AN160" i="25"/>
  <c r="AN161" i="25"/>
  <c r="AN162" i="25"/>
  <c r="AN163" i="25"/>
  <c r="AN164" i="25"/>
  <c r="AN165" i="25"/>
  <c r="AN166" i="25"/>
  <c r="AN167" i="25"/>
  <c r="AN168" i="25"/>
  <c r="AN169" i="25"/>
  <c r="AN170" i="25"/>
  <c r="AN171" i="25"/>
  <c r="AN172" i="25"/>
  <c r="AN173" i="25"/>
  <c r="AN174" i="25"/>
  <c r="AN175" i="25"/>
  <c r="AN176" i="25"/>
  <c r="AN177" i="25"/>
  <c r="AN178" i="25"/>
  <c r="AN179" i="25"/>
  <c r="AN180" i="25"/>
  <c r="AN181" i="25"/>
  <c r="AN182" i="25"/>
  <c r="AN183" i="25"/>
  <c r="AN184" i="25"/>
  <c r="AN185" i="25"/>
  <c r="AN186" i="25"/>
  <c r="AN187" i="25"/>
  <c r="AN188" i="25"/>
  <c r="AN189" i="25"/>
  <c r="AN190" i="25"/>
  <c r="AN191" i="25"/>
  <c r="AN192" i="25"/>
  <c r="AN193" i="25"/>
  <c r="AN194" i="25"/>
  <c r="AN195" i="25"/>
  <c r="AN196" i="25"/>
  <c r="AN197" i="25"/>
  <c r="AN198" i="25"/>
  <c r="AN199" i="25"/>
  <c r="AN200" i="25"/>
  <c r="AN201" i="25"/>
  <c r="AN202" i="25"/>
  <c r="AN203" i="25"/>
  <c r="AN204" i="25"/>
  <c r="AN205" i="25"/>
  <c r="AN206" i="25"/>
  <c r="AN207" i="25"/>
  <c r="AN208" i="25"/>
  <c r="AN209" i="25"/>
  <c r="AN210" i="25"/>
  <c r="AN211" i="25"/>
  <c r="AN212" i="25"/>
  <c r="AN213" i="25"/>
  <c r="AN214" i="25"/>
  <c r="AN215" i="25"/>
  <c r="AN216" i="25"/>
  <c r="AN217" i="25"/>
  <c r="AN218" i="25"/>
  <c r="AN219" i="25"/>
  <c r="AN220" i="25"/>
  <c r="AN221" i="25"/>
  <c r="AN222" i="25"/>
  <c r="AN223" i="25"/>
  <c r="AN224" i="25"/>
  <c r="AN225" i="25"/>
  <c r="AN226" i="25"/>
  <c r="AN227" i="25"/>
  <c r="AN228" i="25"/>
  <c r="AN229" i="25"/>
  <c r="AN230" i="25"/>
  <c r="AN231" i="25"/>
  <c r="AN232" i="25"/>
  <c r="AN233" i="25"/>
  <c r="AN234" i="25"/>
  <c r="AN235" i="25"/>
  <c r="AN236" i="25"/>
  <c r="AN237" i="25"/>
  <c r="AN238" i="25"/>
  <c r="AN239" i="25"/>
  <c r="AN240" i="25"/>
  <c r="AN241" i="25"/>
  <c r="AN242" i="25"/>
  <c r="AN243" i="25"/>
  <c r="AN244" i="25"/>
  <c r="AN245" i="25"/>
  <c r="AN246" i="25"/>
  <c r="AN247" i="25"/>
  <c r="AN248" i="25"/>
  <c r="AN249" i="25"/>
  <c r="AN250" i="25"/>
  <c r="AN251" i="25"/>
  <c r="AN252" i="25"/>
  <c r="AN253" i="25"/>
  <c r="AN254" i="25"/>
  <c r="AN255" i="25"/>
  <c r="AN256" i="25"/>
  <c r="AN257" i="25"/>
  <c r="AN258" i="25"/>
  <c r="AN259" i="25"/>
  <c r="AN260" i="25"/>
  <c r="AN261" i="25"/>
  <c r="AN262" i="25"/>
  <c r="AN263" i="25"/>
  <c r="AN264" i="25"/>
  <c r="AN265" i="25"/>
  <c r="AN266" i="25"/>
  <c r="AN267" i="25"/>
  <c r="AN268" i="25"/>
  <c r="AN269" i="25"/>
  <c r="AN270" i="25"/>
  <c r="AN271" i="25"/>
  <c r="AN272" i="25"/>
  <c r="AN273" i="25"/>
  <c r="AN274" i="25"/>
  <c r="AN275" i="25"/>
  <c r="AN276" i="25"/>
  <c r="AN277" i="25"/>
  <c r="AN4" i="25"/>
  <c r="BH5" i="30" l="1"/>
  <c r="BH6" i="30"/>
  <c r="BH7" i="30"/>
  <c r="BH8" i="30"/>
  <c r="BH93" i="30"/>
  <c r="BH94" i="30"/>
  <c r="BH95" i="30"/>
  <c r="BH182" i="30"/>
  <c r="BH183" i="30"/>
  <c r="BH184" i="30"/>
  <c r="BH185" i="30"/>
  <c r="BH186" i="30"/>
  <c r="AJ5" i="22" l="1"/>
  <c r="AJ6" i="22"/>
  <c r="AJ7" i="22"/>
  <c r="AJ8" i="22"/>
  <c r="AJ9" i="22"/>
  <c r="AJ10" i="22"/>
  <c r="AJ11" i="22"/>
  <c r="AJ12" i="22"/>
  <c r="AJ13" i="22"/>
  <c r="AJ14" i="22"/>
  <c r="AJ15" i="22"/>
  <c r="AJ16" i="22"/>
  <c r="AJ17" i="22"/>
  <c r="AJ18" i="22"/>
  <c r="AJ19" i="22"/>
  <c r="AJ20" i="22"/>
  <c r="AJ21" i="22"/>
  <c r="AJ22" i="22"/>
  <c r="AJ23" i="22"/>
  <c r="AJ24" i="22"/>
  <c r="AJ25" i="22"/>
  <c r="AJ26" i="22"/>
  <c r="AJ27" i="22"/>
  <c r="AJ28" i="22"/>
  <c r="AJ29" i="22"/>
  <c r="AJ30" i="22"/>
  <c r="AJ31" i="22"/>
  <c r="AJ32" i="22"/>
  <c r="AJ33" i="22"/>
  <c r="AJ34" i="22"/>
  <c r="AJ35" i="22"/>
  <c r="AJ36" i="22"/>
  <c r="AJ37" i="22"/>
  <c r="AJ38" i="22"/>
  <c r="AJ39" i="22"/>
  <c r="AJ40" i="22"/>
  <c r="AJ41" i="22"/>
  <c r="AJ42" i="22"/>
  <c r="AJ43" i="22"/>
  <c r="AJ44" i="22"/>
  <c r="AJ45" i="22"/>
  <c r="AJ46" i="22"/>
  <c r="AJ47" i="22"/>
  <c r="AJ48" i="22"/>
  <c r="AJ49" i="22"/>
  <c r="AJ50" i="22"/>
  <c r="AJ51" i="22"/>
  <c r="AJ52" i="22"/>
  <c r="AJ53" i="22"/>
  <c r="AJ54" i="22"/>
  <c r="AJ55" i="22"/>
  <c r="AJ56" i="22"/>
  <c r="AJ57" i="22"/>
  <c r="AJ58" i="22"/>
  <c r="AJ59" i="22"/>
  <c r="AJ60" i="22"/>
  <c r="AJ61" i="22"/>
  <c r="AJ62" i="22"/>
  <c r="AJ63" i="22"/>
  <c r="AJ64" i="22"/>
  <c r="AJ65" i="22"/>
  <c r="AJ66" i="22"/>
  <c r="AJ67" i="22"/>
  <c r="AJ68" i="22"/>
  <c r="AJ69" i="22"/>
  <c r="AJ70" i="22"/>
  <c r="AJ71" i="22"/>
  <c r="AJ72" i="22"/>
  <c r="AJ73" i="22"/>
  <c r="AJ74" i="22"/>
  <c r="AJ75" i="22"/>
  <c r="AJ76" i="22"/>
  <c r="AJ77" i="22"/>
  <c r="AJ78" i="22"/>
  <c r="AJ79" i="22"/>
  <c r="AJ80" i="22"/>
  <c r="AJ81" i="22"/>
  <c r="AJ82" i="22"/>
  <c r="AJ83" i="22"/>
  <c r="AJ84" i="22"/>
  <c r="AJ85" i="22"/>
  <c r="AJ86" i="22"/>
  <c r="AJ87" i="22"/>
  <c r="AJ88" i="22"/>
  <c r="AJ89" i="22"/>
  <c r="AJ90" i="22"/>
  <c r="AJ91" i="22"/>
  <c r="AJ92" i="22"/>
  <c r="AJ93" i="22"/>
  <c r="AJ94" i="22"/>
  <c r="AJ95" i="22"/>
  <c r="AJ96" i="22"/>
  <c r="AJ97" i="22"/>
  <c r="AJ98" i="22"/>
  <c r="AJ99" i="22"/>
  <c r="AJ100" i="22"/>
  <c r="AJ101" i="22"/>
  <c r="AJ102" i="22"/>
  <c r="AJ103" i="22"/>
  <c r="AJ104" i="22"/>
  <c r="AJ105" i="22"/>
  <c r="AJ106" i="22"/>
  <c r="AJ107" i="22"/>
  <c r="AJ108" i="22"/>
  <c r="AJ109" i="22"/>
  <c r="AJ110" i="22"/>
  <c r="AJ111" i="22"/>
  <c r="AJ112" i="22"/>
  <c r="AJ113" i="22"/>
  <c r="AJ114" i="22"/>
  <c r="AJ115" i="22"/>
  <c r="AJ116" i="22"/>
  <c r="AJ117" i="22"/>
  <c r="AJ118" i="22"/>
  <c r="AJ119" i="22"/>
  <c r="AJ120" i="22"/>
  <c r="AJ121" i="22"/>
  <c r="AJ122" i="22"/>
  <c r="AJ123" i="22"/>
  <c r="AJ124" i="22"/>
  <c r="AJ125" i="22"/>
  <c r="AJ126" i="22"/>
  <c r="AJ127" i="22"/>
  <c r="AJ128" i="22"/>
  <c r="AJ129" i="22"/>
  <c r="AJ130" i="22"/>
  <c r="AJ131" i="22"/>
  <c r="AJ132" i="22"/>
  <c r="AJ133" i="22"/>
  <c r="AJ134" i="22"/>
  <c r="AJ135" i="22"/>
  <c r="AJ136" i="22"/>
  <c r="AJ137" i="22"/>
  <c r="AJ138" i="22"/>
  <c r="AJ139" i="22"/>
  <c r="AJ140" i="22"/>
  <c r="AJ141" i="22"/>
  <c r="AJ142" i="22"/>
  <c r="AJ143" i="22"/>
  <c r="AJ144" i="22"/>
  <c r="AJ145" i="22"/>
  <c r="AJ146" i="22"/>
  <c r="AJ147" i="22"/>
  <c r="AJ148" i="22"/>
  <c r="AJ149" i="22"/>
  <c r="AJ150" i="22"/>
  <c r="AJ151" i="22"/>
  <c r="AJ152" i="22"/>
  <c r="AJ153" i="22"/>
  <c r="AJ154" i="22"/>
  <c r="AJ155" i="22"/>
  <c r="AJ156" i="22"/>
  <c r="AJ157" i="22"/>
  <c r="AJ158" i="22"/>
  <c r="AJ159" i="22"/>
  <c r="AJ160" i="22"/>
  <c r="AJ161" i="22"/>
  <c r="AJ162" i="22"/>
  <c r="AJ163" i="22"/>
  <c r="AJ164" i="22"/>
  <c r="AJ165" i="22"/>
  <c r="AJ166" i="22"/>
  <c r="AJ167" i="22"/>
  <c r="AJ168" i="22"/>
  <c r="AJ169" i="22"/>
  <c r="AJ170" i="22"/>
  <c r="AJ171" i="22"/>
  <c r="AJ172" i="22"/>
  <c r="AJ173" i="22"/>
  <c r="AJ174" i="22"/>
  <c r="AJ175" i="22"/>
  <c r="AJ176" i="22"/>
  <c r="AJ177" i="22"/>
  <c r="AJ178" i="22"/>
  <c r="AJ179" i="22"/>
  <c r="AJ180" i="22"/>
  <c r="AJ181" i="22"/>
  <c r="AJ182" i="22"/>
  <c r="AJ183" i="22"/>
  <c r="AJ184" i="22"/>
  <c r="AJ186" i="22"/>
  <c r="AJ187" i="22"/>
  <c r="AJ188" i="22"/>
  <c r="AJ189" i="22"/>
  <c r="AJ190" i="22"/>
  <c r="AJ191" i="22"/>
  <c r="AJ192" i="22"/>
  <c r="AJ193" i="22"/>
  <c r="AJ194" i="22"/>
  <c r="AJ195" i="22"/>
  <c r="AJ196" i="22"/>
  <c r="AJ197" i="22"/>
  <c r="AJ198" i="22"/>
  <c r="AJ199" i="22"/>
  <c r="AJ200" i="22"/>
  <c r="AJ201" i="22"/>
  <c r="AJ202" i="22"/>
  <c r="AJ203" i="22"/>
  <c r="AJ204" i="22"/>
  <c r="AJ205" i="22"/>
  <c r="AJ206" i="22"/>
  <c r="AJ207" i="22"/>
  <c r="AJ208" i="22"/>
  <c r="AJ209" i="22"/>
  <c r="AJ210" i="22"/>
  <c r="AJ211" i="22"/>
  <c r="AJ212" i="22"/>
  <c r="AJ213" i="22"/>
  <c r="AJ214" i="22"/>
  <c r="AJ215" i="22"/>
  <c r="AJ216" i="22"/>
  <c r="AJ217" i="22"/>
  <c r="AJ218" i="22"/>
  <c r="AJ219" i="22"/>
  <c r="AJ220" i="22"/>
  <c r="AJ221" i="22"/>
  <c r="AJ222" i="22"/>
  <c r="AJ223" i="22"/>
  <c r="AJ224" i="22"/>
  <c r="AJ225" i="22"/>
  <c r="AJ226" i="22"/>
  <c r="AJ227" i="22"/>
  <c r="AJ228" i="22"/>
  <c r="AJ229" i="22"/>
  <c r="AJ230" i="22"/>
  <c r="AJ231" i="22"/>
  <c r="AJ232" i="22"/>
  <c r="AJ233" i="22"/>
  <c r="AJ234" i="22"/>
  <c r="AJ235" i="22"/>
  <c r="AJ236" i="22"/>
  <c r="AJ237" i="22"/>
  <c r="AJ238" i="22"/>
  <c r="AJ239" i="22"/>
  <c r="AJ240" i="22"/>
  <c r="AJ241" i="22"/>
  <c r="AJ242" i="22"/>
  <c r="AJ243" i="22"/>
  <c r="AJ244" i="22"/>
  <c r="AJ245" i="22"/>
  <c r="AJ246" i="22"/>
  <c r="AJ247" i="22"/>
  <c r="AJ248" i="22"/>
  <c r="AJ249" i="22"/>
  <c r="AJ250" i="22"/>
  <c r="AJ251" i="22"/>
  <c r="AJ252" i="22"/>
  <c r="AJ253" i="22"/>
  <c r="AJ254" i="22"/>
  <c r="AJ255" i="22"/>
  <c r="AJ256" i="22"/>
  <c r="AJ257" i="22"/>
  <c r="AJ258" i="22"/>
  <c r="AJ259" i="22"/>
  <c r="AJ260" i="22"/>
  <c r="AJ261" i="22"/>
  <c r="AJ262" i="22"/>
  <c r="AJ263" i="22"/>
  <c r="AJ264" i="22"/>
  <c r="AJ265" i="22"/>
  <c r="AJ266" i="22"/>
  <c r="AJ267" i="22"/>
  <c r="AJ268" i="22"/>
  <c r="AJ269" i="22"/>
  <c r="AJ270" i="22"/>
  <c r="AJ271" i="22"/>
  <c r="AJ272" i="22"/>
  <c r="AJ273" i="22"/>
  <c r="AJ274" i="22"/>
  <c r="AJ275" i="22"/>
  <c r="AJ276" i="22"/>
  <c r="AJ277" i="22"/>
  <c r="AJ4" i="22"/>
  <c r="AO5" i="25" l="1"/>
  <c r="AO6" i="25"/>
  <c r="AO7" i="25"/>
  <c r="AO8" i="25"/>
  <c r="AO9" i="25"/>
  <c r="AO10" i="25"/>
  <c r="AO11" i="25"/>
  <c r="AO12" i="25"/>
  <c r="AO13" i="25"/>
  <c r="AO14" i="25"/>
  <c r="AO15" i="25"/>
  <c r="AO16" i="25"/>
  <c r="AO17" i="25"/>
  <c r="AO18" i="25"/>
  <c r="AO19" i="25"/>
  <c r="AO20" i="25"/>
  <c r="AO21" i="25"/>
  <c r="AO22" i="25"/>
  <c r="AO23" i="25"/>
  <c r="AO24" i="25"/>
  <c r="AO25" i="25"/>
  <c r="AO26" i="25"/>
  <c r="AO27" i="25"/>
  <c r="AO28" i="25"/>
  <c r="AO29" i="25"/>
  <c r="AO30" i="25"/>
  <c r="AO31" i="25"/>
  <c r="AO32" i="25"/>
  <c r="AO33" i="25"/>
  <c r="AO34" i="25"/>
  <c r="AO35" i="25"/>
  <c r="AO36" i="25"/>
  <c r="AO37" i="25"/>
  <c r="AO38" i="25"/>
  <c r="AO39" i="25"/>
  <c r="AO40" i="25"/>
  <c r="AO41" i="25"/>
  <c r="AO42" i="25"/>
  <c r="AO43" i="25"/>
  <c r="AO44" i="25"/>
  <c r="AO45" i="25"/>
  <c r="AO46" i="25"/>
  <c r="AO47" i="25"/>
  <c r="AO48" i="25"/>
  <c r="AO49" i="25"/>
  <c r="AO50" i="25"/>
  <c r="AO51" i="25"/>
  <c r="AO52" i="25"/>
  <c r="AO53" i="25"/>
  <c r="AO54" i="25"/>
  <c r="AO55" i="25"/>
  <c r="AO56" i="25"/>
  <c r="AO57" i="25"/>
  <c r="AO58" i="25"/>
  <c r="AO59" i="25"/>
  <c r="AO60" i="25"/>
  <c r="AO61" i="25"/>
  <c r="AO62" i="25"/>
  <c r="AO63" i="25"/>
  <c r="AO64" i="25"/>
  <c r="AO65" i="25"/>
  <c r="AO66" i="25"/>
  <c r="AO67" i="25"/>
  <c r="AO68" i="25"/>
  <c r="AO69" i="25"/>
  <c r="AO70" i="25"/>
  <c r="AO71" i="25"/>
  <c r="AO72" i="25"/>
  <c r="AO73" i="25"/>
  <c r="AO74" i="25"/>
  <c r="AO75" i="25"/>
  <c r="AO76" i="25"/>
  <c r="AO77" i="25"/>
  <c r="AO78" i="25"/>
  <c r="AO79" i="25"/>
  <c r="AO80" i="25"/>
  <c r="AO81" i="25"/>
  <c r="AO82" i="25"/>
  <c r="AO83" i="25"/>
  <c r="AO84" i="25"/>
  <c r="AO85" i="25"/>
  <c r="AO86" i="25"/>
  <c r="AO87" i="25"/>
  <c r="AO88" i="25"/>
  <c r="AO89" i="25"/>
  <c r="AO90" i="25"/>
  <c r="AO91" i="25"/>
  <c r="AO92" i="25"/>
  <c r="AO93" i="25"/>
  <c r="AO94" i="25"/>
  <c r="AO95" i="25"/>
  <c r="AO96" i="25"/>
  <c r="AO97" i="25"/>
  <c r="AO98" i="25"/>
  <c r="AO99" i="25"/>
  <c r="AO100" i="25"/>
  <c r="AO101" i="25"/>
  <c r="AO102" i="25"/>
  <c r="AO103" i="25"/>
  <c r="AO104" i="25"/>
  <c r="AO105" i="25"/>
  <c r="AO106" i="25"/>
  <c r="AO107" i="25"/>
  <c r="AO108" i="25"/>
  <c r="AO109" i="25"/>
  <c r="AO110" i="25"/>
  <c r="AO111" i="25"/>
  <c r="AO112" i="25"/>
  <c r="AO113" i="25"/>
  <c r="AO114" i="25"/>
  <c r="AO115" i="25"/>
  <c r="AO116" i="25"/>
  <c r="AO117" i="25"/>
  <c r="AO118" i="25"/>
  <c r="AO119" i="25"/>
  <c r="AO120" i="25"/>
  <c r="AO121" i="25"/>
  <c r="AO122" i="25"/>
  <c r="AO123" i="25"/>
  <c r="AO124" i="25"/>
  <c r="AO125" i="25"/>
  <c r="AO126" i="25"/>
  <c r="AO127" i="25"/>
  <c r="AO128" i="25"/>
  <c r="AO129" i="25"/>
  <c r="AO130" i="25"/>
  <c r="AO131" i="25"/>
  <c r="AO132" i="25"/>
  <c r="AO133" i="25"/>
  <c r="AO134" i="25"/>
  <c r="AO135" i="25"/>
  <c r="AO136" i="25"/>
  <c r="AO137" i="25"/>
  <c r="AO138" i="25"/>
  <c r="AO139" i="25"/>
  <c r="AO140" i="25"/>
  <c r="AO141" i="25"/>
  <c r="AO142" i="25"/>
  <c r="AO143" i="25"/>
  <c r="AO144" i="25"/>
  <c r="AO145" i="25"/>
  <c r="AO146" i="25"/>
  <c r="AO147" i="25"/>
  <c r="AO148" i="25"/>
  <c r="AO149" i="25"/>
  <c r="AO150" i="25"/>
  <c r="AO151" i="25"/>
  <c r="AO152" i="25"/>
  <c r="AO153" i="25"/>
  <c r="AO154" i="25"/>
  <c r="AO155" i="25"/>
  <c r="AO156" i="25"/>
  <c r="AO157" i="25"/>
  <c r="AO158" i="25"/>
  <c r="AO159" i="25"/>
  <c r="AO160" i="25"/>
  <c r="AO161" i="25"/>
  <c r="AO162" i="25"/>
  <c r="AO163" i="25"/>
  <c r="AO164" i="25"/>
  <c r="AO165" i="25"/>
  <c r="AO166" i="25"/>
  <c r="AO167" i="25"/>
  <c r="AO168" i="25"/>
  <c r="AO169" i="25"/>
  <c r="AO170" i="25"/>
  <c r="AO171" i="25"/>
  <c r="AO172" i="25"/>
  <c r="AO173" i="25"/>
  <c r="AO174" i="25"/>
  <c r="AO175" i="25"/>
  <c r="AO176" i="25"/>
  <c r="AO177" i="25"/>
  <c r="AO178" i="25"/>
  <c r="AO179" i="25"/>
  <c r="AO180" i="25"/>
  <c r="AO181" i="25"/>
  <c r="AO182" i="25"/>
  <c r="AO183" i="25"/>
  <c r="AO184" i="25"/>
  <c r="AO185" i="25"/>
  <c r="AO186" i="25"/>
  <c r="AO187" i="25"/>
  <c r="AO188" i="25"/>
  <c r="AO189" i="25"/>
  <c r="AO190" i="25"/>
  <c r="AO191" i="25"/>
  <c r="AO192" i="25"/>
  <c r="AO193" i="25"/>
  <c r="AO194" i="25"/>
  <c r="AO195" i="25"/>
  <c r="AO196" i="25"/>
  <c r="AO197" i="25"/>
  <c r="AO198" i="25"/>
  <c r="AO199" i="25"/>
  <c r="AO200" i="25"/>
  <c r="AO201" i="25"/>
  <c r="AO202" i="25"/>
  <c r="AO203" i="25"/>
  <c r="AO204" i="25"/>
  <c r="AO205" i="25"/>
  <c r="AO206" i="25"/>
  <c r="AO207" i="25"/>
  <c r="AO208" i="25"/>
  <c r="AO209" i="25"/>
  <c r="AO210" i="25"/>
  <c r="AO211" i="25"/>
  <c r="AO212" i="25"/>
  <c r="AO213" i="25"/>
  <c r="AO214" i="25"/>
  <c r="AO215" i="25"/>
  <c r="AO216" i="25"/>
  <c r="AO217" i="25"/>
  <c r="AO218" i="25"/>
  <c r="AO219" i="25"/>
  <c r="AO220" i="25"/>
  <c r="AO221" i="25"/>
  <c r="AO222" i="25"/>
  <c r="AO223" i="25"/>
  <c r="AO224" i="25"/>
  <c r="AO225" i="25"/>
  <c r="AO226" i="25"/>
  <c r="AO227" i="25"/>
  <c r="AO228" i="25"/>
  <c r="AO229" i="25"/>
  <c r="AO230" i="25"/>
  <c r="AO231" i="25"/>
  <c r="AO232" i="25"/>
  <c r="AO233" i="25"/>
  <c r="AO234" i="25"/>
  <c r="AO235" i="25"/>
  <c r="AO236" i="25"/>
  <c r="AO237" i="25"/>
  <c r="AO238" i="25"/>
  <c r="AO239" i="25"/>
  <c r="AO240" i="25"/>
  <c r="AO241" i="25"/>
  <c r="AO242" i="25"/>
  <c r="AO243" i="25"/>
  <c r="AO244" i="25"/>
  <c r="AO245" i="25"/>
  <c r="AO246" i="25"/>
  <c r="AO247" i="25"/>
  <c r="AO248" i="25"/>
  <c r="AO249" i="25"/>
  <c r="AO250" i="25"/>
  <c r="AO251" i="25"/>
  <c r="AO252" i="25"/>
  <c r="AO253" i="25"/>
  <c r="AO254" i="25"/>
  <c r="AO255" i="25"/>
  <c r="AO256" i="25"/>
  <c r="AO257" i="25"/>
  <c r="AO258" i="25"/>
  <c r="AO259" i="25"/>
  <c r="AO260" i="25"/>
  <c r="AO261" i="25"/>
  <c r="AO262" i="25"/>
  <c r="AO263" i="25"/>
  <c r="AO264" i="25"/>
  <c r="AO265" i="25"/>
  <c r="AO266" i="25"/>
  <c r="AO267" i="25"/>
  <c r="AO268" i="25"/>
  <c r="AO269" i="25"/>
  <c r="AO270" i="25"/>
  <c r="AW270" i="25" s="1"/>
  <c r="AO271" i="25"/>
  <c r="AO272" i="25"/>
  <c r="AO273" i="25"/>
  <c r="AO274" i="25"/>
  <c r="AO275" i="25"/>
  <c r="AO276" i="25"/>
  <c r="AO277" i="25"/>
  <c r="AO4" i="25"/>
  <c r="AO5" i="30" l="1"/>
  <c r="AO6" i="30"/>
  <c r="AO7" i="30"/>
  <c r="AO8" i="30"/>
  <c r="AO9" i="30"/>
  <c r="AO10" i="30"/>
  <c r="AO11" i="30"/>
  <c r="AO12" i="30"/>
  <c r="AO13" i="30"/>
  <c r="AO14" i="30"/>
  <c r="AO15" i="30"/>
  <c r="AO16" i="30"/>
  <c r="AO17" i="30"/>
  <c r="AO18" i="30"/>
  <c r="AO19" i="30"/>
  <c r="AO20" i="30"/>
  <c r="AO21" i="30"/>
  <c r="AO22" i="30"/>
  <c r="AO23" i="30"/>
  <c r="AO24" i="30"/>
  <c r="AO25" i="30"/>
  <c r="AO26" i="30"/>
  <c r="AO27" i="30"/>
  <c r="AO28" i="30"/>
  <c r="AO29" i="30"/>
  <c r="AO30" i="30"/>
  <c r="AO31" i="30"/>
  <c r="AO32" i="30"/>
  <c r="AO33" i="30"/>
  <c r="AO34" i="30"/>
  <c r="AO35" i="30"/>
  <c r="AO36" i="30"/>
  <c r="AO37" i="30"/>
  <c r="AO38" i="30"/>
  <c r="AO39" i="30"/>
  <c r="AO40" i="30"/>
  <c r="AO41" i="30"/>
  <c r="AO42" i="30"/>
  <c r="AO43" i="30"/>
  <c r="AO44" i="30"/>
  <c r="AO45" i="30"/>
  <c r="AO46" i="30"/>
  <c r="AO47" i="30"/>
  <c r="AO48" i="30"/>
  <c r="AO49" i="30"/>
  <c r="AO50" i="30"/>
  <c r="AO51" i="30"/>
  <c r="AO52" i="30"/>
  <c r="AO53" i="30"/>
  <c r="AO54" i="30"/>
  <c r="AO55" i="30"/>
  <c r="AO56" i="30"/>
  <c r="AO57" i="30"/>
  <c r="AO58" i="30"/>
  <c r="AO59" i="30"/>
  <c r="AO60" i="30"/>
  <c r="AO61" i="30"/>
  <c r="AO62" i="30"/>
  <c r="AO63" i="30"/>
  <c r="AO64" i="30"/>
  <c r="AO65" i="30"/>
  <c r="AO66" i="30"/>
  <c r="AO67" i="30"/>
  <c r="AO68" i="30"/>
  <c r="AO69" i="30"/>
  <c r="AO70" i="30"/>
  <c r="AO71" i="30"/>
  <c r="AO72" i="30"/>
  <c r="AO73" i="30"/>
  <c r="AO74" i="30"/>
  <c r="AO75" i="30"/>
  <c r="AO76" i="30"/>
  <c r="AO77" i="30"/>
  <c r="AO78" i="30"/>
  <c r="AO79" i="30"/>
  <c r="AO80" i="30"/>
  <c r="AO81" i="30"/>
  <c r="AO82" i="30"/>
  <c r="AO83" i="30"/>
  <c r="AO84" i="30"/>
  <c r="AO85" i="30"/>
  <c r="AO86" i="30"/>
  <c r="AO87" i="30"/>
  <c r="AO88" i="30"/>
  <c r="AO89" i="30"/>
  <c r="AO90" i="30"/>
  <c r="AO91" i="30"/>
  <c r="AO92" i="30"/>
  <c r="AO93" i="30"/>
  <c r="AO94" i="30"/>
  <c r="AO95" i="30"/>
  <c r="AO96" i="30"/>
  <c r="AO97" i="30"/>
  <c r="AO98" i="30"/>
  <c r="AO99" i="30"/>
  <c r="AO100" i="30"/>
  <c r="AO101" i="30"/>
  <c r="AO102" i="30"/>
  <c r="AO103" i="30"/>
  <c r="AO104" i="30"/>
  <c r="AO105" i="30"/>
  <c r="AO106" i="30"/>
  <c r="AO107" i="30"/>
  <c r="AO108" i="30"/>
  <c r="AO109" i="30"/>
  <c r="AO110" i="30"/>
  <c r="AO111" i="30"/>
  <c r="AO112" i="30"/>
  <c r="AO113" i="30"/>
  <c r="AO114" i="30"/>
  <c r="AO115" i="30"/>
  <c r="AO116" i="30"/>
  <c r="AO117" i="30"/>
  <c r="AO118" i="30"/>
  <c r="AO119" i="30"/>
  <c r="AO120" i="30"/>
  <c r="AO121" i="30"/>
  <c r="AO122" i="30"/>
  <c r="AO123" i="30"/>
  <c r="AO124" i="30"/>
  <c r="AO125" i="30"/>
  <c r="AO126" i="30"/>
  <c r="AO127" i="30"/>
  <c r="AO128" i="30"/>
  <c r="AO129" i="30"/>
  <c r="AO130" i="30"/>
  <c r="AO131" i="30"/>
  <c r="AO132" i="30"/>
  <c r="AO133" i="30"/>
  <c r="AO134" i="30"/>
  <c r="AO135" i="30"/>
  <c r="AO136" i="30"/>
  <c r="AO137" i="30"/>
  <c r="AO138" i="30"/>
  <c r="AO139" i="30"/>
  <c r="AO140" i="30"/>
  <c r="AO141" i="30"/>
  <c r="AO142" i="30"/>
  <c r="AO143" i="30"/>
  <c r="AO144" i="30"/>
  <c r="AO145" i="30"/>
  <c r="AO146" i="30"/>
  <c r="AO147" i="30"/>
  <c r="AO148" i="30"/>
  <c r="AO149" i="30"/>
  <c r="AO150" i="30"/>
  <c r="AO151" i="30"/>
  <c r="AO152" i="30"/>
  <c r="AO153" i="30"/>
  <c r="AO154" i="30"/>
  <c r="AO155" i="30"/>
  <c r="AO156" i="30"/>
  <c r="AO157" i="30"/>
  <c r="AO158" i="30"/>
  <c r="AO159" i="30"/>
  <c r="AO160" i="30"/>
  <c r="AO161" i="30"/>
  <c r="AO162" i="30"/>
  <c r="AO163" i="30"/>
  <c r="AO164" i="30"/>
  <c r="AO165" i="30"/>
  <c r="AO166" i="30"/>
  <c r="AO167" i="30"/>
  <c r="AO168" i="30"/>
  <c r="AO169" i="30"/>
  <c r="AO170" i="30"/>
  <c r="AO171" i="30"/>
  <c r="AO172" i="30"/>
  <c r="AO173" i="30"/>
  <c r="AO174" i="30"/>
  <c r="AO175" i="30"/>
  <c r="AO176" i="30"/>
  <c r="AO177" i="30"/>
  <c r="AO178" i="30"/>
  <c r="AO179" i="30"/>
  <c r="AO180" i="30"/>
  <c r="AO181" i="30"/>
  <c r="AO182" i="30"/>
  <c r="AO183" i="30"/>
  <c r="AO184" i="30"/>
  <c r="AO185" i="30"/>
  <c r="AO186" i="30"/>
  <c r="AO187" i="30"/>
  <c r="AO188" i="30"/>
  <c r="AO189" i="30"/>
  <c r="AO190" i="30"/>
  <c r="AO191" i="30"/>
  <c r="AO192" i="30"/>
  <c r="AO193" i="30"/>
  <c r="AO194" i="30"/>
  <c r="AO195" i="30"/>
  <c r="AO196" i="30"/>
  <c r="AO197" i="30"/>
  <c r="AO198" i="30"/>
  <c r="AO199" i="30"/>
  <c r="AO200" i="30"/>
  <c r="AO201" i="30"/>
  <c r="AO202" i="30"/>
  <c r="AO203" i="30"/>
  <c r="AO204" i="30"/>
  <c r="AO205" i="30"/>
  <c r="AO206" i="30"/>
  <c r="AO207" i="30"/>
  <c r="AO208" i="30"/>
  <c r="AO209" i="30"/>
  <c r="AO210" i="30"/>
  <c r="AO211" i="30"/>
  <c r="AO212" i="30"/>
  <c r="AO213" i="30"/>
  <c r="AO214" i="30"/>
  <c r="AO215" i="30"/>
  <c r="AO216" i="30"/>
  <c r="AO217" i="30"/>
  <c r="AO218" i="30"/>
  <c r="AO219" i="30"/>
  <c r="AO220" i="30"/>
  <c r="AO221" i="30"/>
  <c r="AO222" i="30"/>
  <c r="AO223" i="30"/>
  <c r="AO224" i="30"/>
  <c r="AO225" i="30"/>
  <c r="AO226" i="30"/>
  <c r="AO227" i="30"/>
  <c r="AO228" i="30"/>
  <c r="AO229" i="30"/>
  <c r="AO230" i="30"/>
  <c r="AO231" i="30"/>
  <c r="AO232" i="30"/>
  <c r="AO233" i="30"/>
  <c r="AO234" i="30"/>
  <c r="AO235" i="30"/>
  <c r="AO236" i="30"/>
  <c r="AO237" i="30"/>
  <c r="AO238" i="30"/>
  <c r="AO239" i="30"/>
  <c r="AO240" i="30"/>
  <c r="AO241" i="30"/>
  <c r="AO242" i="30"/>
  <c r="AO243" i="30"/>
  <c r="AO244" i="30"/>
  <c r="AO245" i="30"/>
  <c r="AO246" i="30"/>
  <c r="AO247" i="30"/>
  <c r="AO248" i="30"/>
  <c r="AO249" i="30"/>
  <c r="AO250" i="30"/>
  <c r="AO251" i="30"/>
  <c r="AO252" i="30"/>
  <c r="AO253" i="30"/>
  <c r="AO254" i="30"/>
  <c r="AO255" i="30"/>
  <c r="AO256" i="30"/>
  <c r="AO257" i="30"/>
  <c r="AO258" i="30"/>
  <c r="AO259" i="30"/>
  <c r="AO260" i="30"/>
  <c r="AO261" i="30"/>
  <c r="AO262" i="30"/>
  <c r="AO263" i="30"/>
  <c r="AO264" i="30"/>
  <c r="AO265" i="30"/>
  <c r="AO266" i="30"/>
  <c r="AO267" i="30"/>
  <c r="AO268" i="30"/>
  <c r="AO269" i="30"/>
  <c r="AO270" i="30"/>
  <c r="AO271" i="30"/>
  <c r="AO272" i="30"/>
  <c r="AO273" i="30"/>
  <c r="AO274" i="30"/>
  <c r="AO275" i="30"/>
  <c r="AO276" i="30"/>
  <c r="AO277" i="30"/>
  <c r="AO4" i="30"/>
  <c r="G17" i="32" l="1"/>
  <c r="AP5" i="30"/>
  <c r="AV5" i="30" s="1"/>
  <c r="AW5" i="30" s="1"/>
  <c r="AI4" i="14" l="1"/>
  <c r="AI5" i="14"/>
  <c r="AI6" i="14"/>
  <c r="AI7" i="14"/>
  <c r="AI8" i="14"/>
  <c r="AI9" i="14"/>
  <c r="AI10" i="14"/>
  <c r="AI11" i="14"/>
  <c r="AI12" i="14"/>
  <c r="AI13" i="14"/>
  <c r="AI14" i="14"/>
  <c r="AI15" i="14"/>
  <c r="AI16" i="14"/>
  <c r="AI17" i="14"/>
  <c r="AI18" i="14"/>
  <c r="AI19" i="14"/>
  <c r="AI20" i="14"/>
  <c r="AI21" i="14"/>
  <c r="AI22" i="14"/>
  <c r="AI23" i="14"/>
  <c r="AI24" i="14"/>
  <c r="AI25" i="14"/>
  <c r="AI26" i="14"/>
  <c r="AI27" i="14"/>
  <c r="AI28" i="14"/>
  <c r="AI29" i="14"/>
  <c r="AI30" i="14"/>
  <c r="AI31" i="14"/>
  <c r="AI32" i="14"/>
  <c r="AI33" i="14"/>
  <c r="AI34" i="14"/>
  <c r="AI35" i="14"/>
  <c r="AI36" i="14"/>
  <c r="AI37" i="14"/>
  <c r="AI38" i="14"/>
  <c r="AI39" i="14"/>
  <c r="AI40" i="14"/>
  <c r="AI41" i="14"/>
  <c r="AI42" i="14"/>
  <c r="AI43" i="14"/>
  <c r="AI44" i="14"/>
  <c r="AI45" i="14"/>
  <c r="AI46" i="14"/>
  <c r="AI47" i="14"/>
  <c r="AI48" i="14"/>
  <c r="AI49" i="14"/>
  <c r="AI50" i="14"/>
  <c r="AI51" i="14"/>
  <c r="AI52" i="14"/>
  <c r="AI53" i="14"/>
  <c r="AI54" i="14"/>
  <c r="AI55" i="14"/>
  <c r="AI56" i="14"/>
  <c r="AI57" i="14"/>
  <c r="AI58" i="14"/>
  <c r="AI59" i="14"/>
  <c r="AI60" i="14"/>
  <c r="AI61" i="14"/>
  <c r="AI62" i="14"/>
  <c r="AI63" i="14"/>
  <c r="AI64" i="14"/>
  <c r="AI65" i="14"/>
  <c r="AI66" i="14"/>
  <c r="AI67" i="14"/>
  <c r="AI68" i="14"/>
  <c r="AI69" i="14"/>
  <c r="AI70" i="14"/>
  <c r="AI71" i="14"/>
  <c r="AI72" i="14"/>
  <c r="AI73" i="14"/>
  <c r="AI74" i="14"/>
  <c r="AI75" i="14"/>
  <c r="AI76" i="14"/>
  <c r="AI77" i="14"/>
  <c r="AI78" i="14"/>
  <c r="AI79" i="14"/>
  <c r="AI80" i="14"/>
  <c r="AI81" i="14"/>
  <c r="AI82" i="14"/>
  <c r="AI83" i="14"/>
  <c r="AI84" i="14"/>
  <c r="AI85" i="14"/>
  <c r="AI86" i="14"/>
  <c r="AI87" i="14"/>
  <c r="AI88" i="14"/>
  <c r="AI89" i="14"/>
  <c r="AI90" i="14"/>
  <c r="AI91" i="14"/>
  <c r="AI92" i="14"/>
  <c r="AI93" i="14"/>
  <c r="AI94" i="14"/>
  <c r="AI95" i="14"/>
  <c r="AI96" i="14"/>
  <c r="AI97" i="14"/>
  <c r="AI98" i="14"/>
  <c r="AI99" i="14"/>
  <c r="AI100" i="14"/>
  <c r="AI101" i="14"/>
  <c r="AI102" i="14"/>
  <c r="AI103" i="14"/>
  <c r="AI104" i="14"/>
  <c r="AI105" i="14"/>
  <c r="AI106" i="14"/>
  <c r="AI107" i="14"/>
  <c r="AI108" i="14"/>
  <c r="AI109" i="14"/>
  <c r="AI110" i="14"/>
  <c r="AI111" i="14"/>
  <c r="AI112" i="14"/>
  <c r="AI113" i="14"/>
  <c r="AI114" i="14"/>
  <c r="AI115" i="14"/>
  <c r="AI116" i="14"/>
  <c r="AI117" i="14"/>
  <c r="AI118" i="14"/>
  <c r="AI119" i="14"/>
  <c r="AI120" i="14"/>
  <c r="AI121" i="14"/>
  <c r="AI122" i="14"/>
  <c r="AI123" i="14"/>
  <c r="AI124" i="14"/>
  <c r="AI125" i="14"/>
  <c r="AI126" i="14"/>
  <c r="AI127" i="14"/>
  <c r="AI128" i="14"/>
  <c r="AI129" i="14"/>
  <c r="AI130" i="14"/>
  <c r="AI131" i="14"/>
  <c r="AI132" i="14"/>
  <c r="AI133" i="14"/>
  <c r="AI134" i="14"/>
  <c r="AI135" i="14"/>
  <c r="AI136" i="14"/>
  <c r="AI137" i="14"/>
  <c r="AI138" i="14"/>
  <c r="AI139" i="14"/>
  <c r="AI140" i="14"/>
  <c r="AI141" i="14"/>
  <c r="AI142" i="14"/>
  <c r="AI143" i="14"/>
  <c r="AI144" i="14"/>
  <c r="AI145" i="14"/>
  <c r="AI146" i="14"/>
  <c r="AI147" i="14"/>
  <c r="AI148" i="14"/>
  <c r="AI149" i="14"/>
  <c r="AI150" i="14"/>
  <c r="AI151" i="14"/>
  <c r="AI152" i="14"/>
  <c r="AI153" i="14"/>
  <c r="AI154" i="14"/>
  <c r="AI155" i="14"/>
  <c r="AI156" i="14"/>
  <c r="AI157" i="14"/>
  <c r="AI158" i="14"/>
  <c r="AI159" i="14"/>
  <c r="AI160" i="14"/>
  <c r="AI161" i="14"/>
  <c r="AI162" i="14"/>
  <c r="AI163" i="14"/>
  <c r="AI164" i="14"/>
  <c r="AI165" i="14"/>
  <c r="AI166" i="14"/>
  <c r="AI167" i="14"/>
  <c r="AI168" i="14"/>
  <c r="AI169" i="14"/>
  <c r="AI170" i="14"/>
  <c r="AI171" i="14"/>
  <c r="AI172" i="14"/>
  <c r="AI173" i="14"/>
  <c r="AI174" i="14"/>
  <c r="AI175" i="14"/>
  <c r="AI176" i="14"/>
  <c r="AI177" i="14"/>
  <c r="AI178" i="14"/>
  <c r="AI179" i="14"/>
  <c r="AI180" i="14"/>
  <c r="AI181" i="14"/>
  <c r="AI182" i="14"/>
  <c r="AI183" i="14"/>
  <c r="AI184" i="14"/>
  <c r="AI185" i="14"/>
  <c r="AI186" i="14"/>
  <c r="AI187" i="14"/>
  <c r="AI188" i="14"/>
  <c r="AI189" i="14"/>
  <c r="AI190" i="14"/>
  <c r="AI191" i="14"/>
  <c r="AI192" i="14"/>
  <c r="AI193" i="14"/>
  <c r="AI194" i="14"/>
  <c r="AI195" i="14"/>
  <c r="AI196" i="14"/>
  <c r="AI197" i="14"/>
  <c r="AI198" i="14"/>
  <c r="AI199" i="14"/>
  <c r="AI200" i="14"/>
  <c r="AI201" i="14"/>
  <c r="AI202" i="14"/>
  <c r="AI203" i="14"/>
  <c r="AI204" i="14"/>
  <c r="AI205" i="14"/>
  <c r="AI206" i="14"/>
  <c r="AI207" i="14"/>
  <c r="AI208" i="14"/>
  <c r="AI209" i="14"/>
  <c r="AI210" i="14"/>
  <c r="AI211" i="14"/>
  <c r="AI212" i="14"/>
  <c r="AI213" i="14"/>
  <c r="AI214" i="14"/>
  <c r="AI215" i="14"/>
  <c r="AI216" i="14"/>
  <c r="AI217" i="14"/>
  <c r="AI218" i="14"/>
  <c r="AI219" i="14"/>
  <c r="AI220" i="14"/>
  <c r="AI221" i="14"/>
  <c r="AI222" i="14"/>
  <c r="AI223" i="14"/>
  <c r="AI224" i="14"/>
  <c r="AI225" i="14"/>
  <c r="AI226" i="14"/>
  <c r="AI227" i="14"/>
  <c r="AI228" i="14"/>
  <c r="AI229" i="14"/>
  <c r="AI230" i="14"/>
  <c r="AI231" i="14"/>
  <c r="AI232" i="14"/>
  <c r="AI233" i="14"/>
  <c r="AI234" i="14"/>
  <c r="AI235" i="14"/>
  <c r="AI236" i="14"/>
  <c r="AI237" i="14"/>
  <c r="AI238" i="14"/>
  <c r="AI239" i="14"/>
  <c r="AI240" i="14"/>
  <c r="AI241" i="14"/>
  <c r="AI242" i="14"/>
  <c r="AI243" i="14"/>
  <c r="AI244" i="14"/>
  <c r="AI245" i="14"/>
  <c r="AI246" i="14"/>
  <c r="AI247" i="14"/>
  <c r="AI248" i="14"/>
  <c r="AI249" i="14"/>
  <c r="AI250" i="14"/>
  <c r="AI251" i="14"/>
  <c r="AI252" i="14"/>
  <c r="AI253" i="14"/>
  <c r="AI254" i="14"/>
  <c r="AI255" i="14"/>
  <c r="AI256" i="14"/>
  <c r="AI257" i="14"/>
  <c r="AI258" i="14"/>
  <c r="AI259" i="14"/>
  <c r="AI260" i="14"/>
  <c r="AI261" i="14"/>
  <c r="AI262" i="14"/>
  <c r="AI263" i="14"/>
  <c r="AI264" i="14"/>
  <c r="AI265" i="14"/>
  <c r="AI266" i="14"/>
  <c r="AI267" i="14"/>
  <c r="AI268" i="14"/>
  <c r="AI269" i="14"/>
  <c r="AI270" i="14"/>
  <c r="AI271" i="14"/>
  <c r="AI272" i="14"/>
  <c r="AI273" i="14"/>
  <c r="AI274" i="14"/>
  <c r="AI275" i="14"/>
  <c r="AI276" i="14"/>
  <c r="AI277" i="14"/>
  <c r="AI272" i="13" l="1"/>
  <c r="AI273" i="13"/>
  <c r="AI271" i="13"/>
  <c r="BH273" i="25" l="1"/>
  <c r="BH272" i="25"/>
  <c r="BH271" i="25"/>
  <c r="BF273" i="30"/>
  <c r="BF272" i="30"/>
  <c r="BF271" i="30"/>
  <c r="G273" i="32"/>
  <c r="G272" i="32"/>
  <c r="G271" i="32"/>
  <c r="AP61" i="30"/>
  <c r="AP62" i="30"/>
  <c r="BF277" i="30"/>
  <c r="BF276" i="30"/>
  <c r="BF275" i="30"/>
  <c r="BF274" i="30"/>
  <c r="BF270" i="30"/>
  <c r="BH277" i="25"/>
  <c r="BH276" i="25"/>
  <c r="BH275" i="25"/>
  <c r="BH274" i="25"/>
  <c r="BH270" i="25"/>
  <c r="AP8" i="25"/>
  <c r="AP43" i="25"/>
  <c r="E5" i="26"/>
  <c r="F5" i="26"/>
  <c r="H5" i="26"/>
  <c r="I5" i="26"/>
  <c r="J5" i="26"/>
  <c r="K5" i="26"/>
  <c r="L5" i="26"/>
  <c r="M5" i="26"/>
  <c r="N5" i="26"/>
  <c r="O5" i="26"/>
  <c r="P5" i="26"/>
  <c r="Q5" i="26"/>
  <c r="R5" i="26"/>
  <c r="S5" i="26"/>
  <c r="T5" i="26"/>
  <c r="U5" i="26"/>
  <c r="V5" i="26"/>
  <c r="W5" i="26"/>
  <c r="X5" i="26"/>
  <c r="Y5" i="26"/>
  <c r="Z5" i="26"/>
  <c r="AA5" i="26"/>
  <c r="AB5" i="26"/>
  <c r="AC5" i="26"/>
  <c r="AD5" i="26"/>
  <c r="AE5" i="26"/>
  <c r="AF5" i="26"/>
  <c r="AG5" i="26"/>
  <c r="AH5" i="26"/>
  <c r="E6" i="26"/>
  <c r="F6" i="26"/>
  <c r="H6" i="26"/>
  <c r="I6" i="26"/>
  <c r="J6" i="26"/>
  <c r="K6" i="26"/>
  <c r="L6" i="26"/>
  <c r="M6" i="26"/>
  <c r="N6" i="26"/>
  <c r="O6" i="26"/>
  <c r="P6" i="26"/>
  <c r="Q6" i="26"/>
  <c r="R6" i="26"/>
  <c r="S6" i="26"/>
  <c r="T6" i="26"/>
  <c r="U6" i="26"/>
  <c r="V6" i="26"/>
  <c r="W6" i="26"/>
  <c r="X6" i="26"/>
  <c r="Y6" i="26"/>
  <c r="Z6" i="26"/>
  <c r="AA6" i="26"/>
  <c r="AB6" i="26"/>
  <c r="AC6" i="26"/>
  <c r="AD6" i="26"/>
  <c r="AE6" i="26"/>
  <c r="AF6" i="26"/>
  <c r="AG6" i="26"/>
  <c r="AH6" i="26"/>
  <c r="E7" i="26"/>
  <c r="F7" i="26"/>
  <c r="H7" i="26"/>
  <c r="I7" i="26"/>
  <c r="J7" i="26"/>
  <c r="K7" i="26"/>
  <c r="L7" i="26"/>
  <c r="M7" i="26"/>
  <c r="N7" i="26"/>
  <c r="O7" i="26"/>
  <c r="P7" i="26"/>
  <c r="Q7" i="26"/>
  <c r="R7" i="26"/>
  <c r="S7" i="26"/>
  <c r="T7" i="26"/>
  <c r="U7" i="26"/>
  <c r="V7" i="26"/>
  <c r="W7" i="26"/>
  <c r="X7" i="26"/>
  <c r="Y7" i="26"/>
  <c r="Z7" i="26"/>
  <c r="AA7" i="26"/>
  <c r="AB7" i="26"/>
  <c r="AC7" i="26"/>
  <c r="AD7" i="26"/>
  <c r="AE7" i="26"/>
  <c r="AF7" i="26"/>
  <c r="AG7" i="26"/>
  <c r="AH7" i="26"/>
  <c r="E8" i="26"/>
  <c r="F8" i="26"/>
  <c r="H8" i="26"/>
  <c r="I8" i="26"/>
  <c r="J8" i="26"/>
  <c r="K8" i="26"/>
  <c r="L8" i="26"/>
  <c r="M8" i="26"/>
  <c r="N8" i="26"/>
  <c r="O8" i="26"/>
  <c r="P8" i="26"/>
  <c r="Q8" i="26"/>
  <c r="R8" i="26"/>
  <c r="S8" i="26"/>
  <c r="T8" i="26"/>
  <c r="U8" i="26"/>
  <c r="V8" i="26"/>
  <c r="W8" i="26"/>
  <c r="X8" i="26"/>
  <c r="Y8" i="26"/>
  <c r="Z8" i="26"/>
  <c r="AA8" i="26"/>
  <c r="AB8" i="26"/>
  <c r="AC8" i="26"/>
  <c r="AD8" i="26"/>
  <c r="AE8" i="26"/>
  <c r="AF8" i="26"/>
  <c r="AG8" i="26"/>
  <c r="AH8" i="26"/>
  <c r="E9" i="26"/>
  <c r="F9" i="26"/>
  <c r="H9" i="26"/>
  <c r="I9" i="26"/>
  <c r="J9" i="26"/>
  <c r="K9" i="26"/>
  <c r="L9" i="26"/>
  <c r="M9" i="26"/>
  <c r="N9" i="26"/>
  <c r="O9" i="26"/>
  <c r="P9" i="26"/>
  <c r="Q9" i="26"/>
  <c r="R9" i="26"/>
  <c r="S9" i="26"/>
  <c r="T9" i="26"/>
  <c r="U9" i="26"/>
  <c r="V9" i="26"/>
  <c r="W9" i="26"/>
  <c r="X9" i="26"/>
  <c r="Y9" i="26"/>
  <c r="Z9" i="26"/>
  <c r="AA9" i="26"/>
  <c r="AB9" i="26"/>
  <c r="AC9" i="26"/>
  <c r="AD9" i="26"/>
  <c r="AE9" i="26"/>
  <c r="AF9" i="26"/>
  <c r="AG9" i="26"/>
  <c r="AH9" i="26"/>
  <c r="E10" i="26"/>
  <c r="F10" i="26"/>
  <c r="H10" i="26"/>
  <c r="I10" i="26"/>
  <c r="J10" i="26"/>
  <c r="K10" i="26"/>
  <c r="L10" i="26"/>
  <c r="M10" i="26"/>
  <c r="N10" i="26"/>
  <c r="O10" i="26"/>
  <c r="P10" i="26"/>
  <c r="Q10" i="26"/>
  <c r="R10" i="26"/>
  <c r="S10" i="26"/>
  <c r="T10" i="26"/>
  <c r="U10" i="26"/>
  <c r="V10" i="26"/>
  <c r="W10" i="26"/>
  <c r="X10" i="26"/>
  <c r="Y10" i="26"/>
  <c r="Z10" i="26"/>
  <c r="AA10" i="26"/>
  <c r="AB10" i="26"/>
  <c r="AC10" i="26"/>
  <c r="AD10" i="26"/>
  <c r="AE10" i="26"/>
  <c r="AF10" i="26"/>
  <c r="AG10" i="26"/>
  <c r="AH10" i="26"/>
  <c r="E11" i="26"/>
  <c r="F11" i="26"/>
  <c r="H11" i="26"/>
  <c r="I11" i="26"/>
  <c r="J11" i="26"/>
  <c r="K11" i="26"/>
  <c r="L11" i="26"/>
  <c r="M11" i="26"/>
  <c r="N11" i="26"/>
  <c r="O11" i="26"/>
  <c r="P11" i="26"/>
  <c r="Q11" i="26"/>
  <c r="R11" i="26"/>
  <c r="S11" i="26"/>
  <c r="T11" i="26"/>
  <c r="U11" i="26"/>
  <c r="V11" i="26"/>
  <c r="W11" i="26"/>
  <c r="X11" i="26"/>
  <c r="Y11" i="26"/>
  <c r="Z11" i="26"/>
  <c r="AA11" i="26"/>
  <c r="AB11" i="26"/>
  <c r="AC11" i="26"/>
  <c r="AD11" i="26"/>
  <c r="AE11" i="26"/>
  <c r="AF11" i="26"/>
  <c r="AG11" i="26"/>
  <c r="AH11" i="26"/>
  <c r="E12" i="26"/>
  <c r="F12" i="26"/>
  <c r="H12" i="26"/>
  <c r="I12" i="26"/>
  <c r="J12" i="26"/>
  <c r="K12" i="26"/>
  <c r="L12" i="26"/>
  <c r="M12" i="26"/>
  <c r="N12" i="26"/>
  <c r="O12" i="26"/>
  <c r="P12" i="26"/>
  <c r="Q12" i="26"/>
  <c r="R12" i="26"/>
  <c r="S12" i="26"/>
  <c r="T12" i="26"/>
  <c r="U12" i="26"/>
  <c r="V12" i="26"/>
  <c r="W12" i="26"/>
  <c r="X12" i="26"/>
  <c r="Y12" i="26"/>
  <c r="Z12" i="26"/>
  <c r="AA12" i="26"/>
  <c r="AB12" i="26"/>
  <c r="AC12" i="26"/>
  <c r="AD12" i="26"/>
  <c r="AE12" i="26"/>
  <c r="AF12" i="26"/>
  <c r="AG12" i="26"/>
  <c r="AH12" i="26"/>
  <c r="E13" i="26"/>
  <c r="F13" i="26"/>
  <c r="H13" i="26"/>
  <c r="I13" i="26"/>
  <c r="J13" i="26"/>
  <c r="K13" i="26"/>
  <c r="L13" i="26"/>
  <c r="M13" i="26"/>
  <c r="N13" i="26"/>
  <c r="O13" i="26"/>
  <c r="P13" i="26"/>
  <c r="Q13" i="26"/>
  <c r="R13" i="26"/>
  <c r="S13" i="26"/>
  <c r="T13" i="26"/>
  <c r="U13" i="26"/>
  <c r="V13" i="26"/>
  <c r="W13" i="26"/>
  <c r="X13" i="26"/>
  <c r="Y13" i="26"/>
  <c r="Z13" i="26"/>
  <c r="AA13" i="26"/>
  <c r="AB13" i="26"/>
  <c r="AC13" i="26"/>
  <c r="AD13" i="26"/>
  <c r="AE13" i="26"/>
  <c r="AF13" i="26"/>
  <c r="AG13" i="26"/>
  <c r="AH13" i="26"/>
  <c r="E14" i="26"/>
  <c r="F14" i="26"/>
  <c r="H14" i="26"/>
  <c r="I14" i="26"/>
  <c r="J14" i="26"/>
  <c r="K14" i="26"/>
  <c r="L14" i="26"/>
  <c r="M14" i="26"/>
  <c r="N14" i="26"/>
  <c r="O14" i="26"/>
  <c r="P14" i="26"/>
  <c r="Q14" i="26"/>
  <c r="R14" i="26"/>
  <c r="S14" i="26"/>
  <c r="T14" i="26"/>
  <c r="U14" i="26"/>
  <c r="V14" i="26"/>
  <c r="W14" i="26"/>
  <c r="X14" i="26"/>
  <c r="Y14" i="26"/>
  <c r="Z14" i="26"/>
  <c r="AA14" i="26"/>
  <c r="AB14" i="26"/>
  <c r="AC14" i="26"/>
  <c r="AD14" i="26"/>
  <c r="AE14" i="26"/>
  <c r="AF14" i="26"/>
  <c r="AG14" i="26"/>
  <c r="AH14" i="26"/>
  <c r="E15" i="26"/>
  <c r="F15" i="26"/>
  <c r="H15" i="26"/>
  <c r="I15" i="26"/>
  <c r="J15" i="26"/>
  <c r="K15" i="26"/>
  <c r="L15" i="26"/>
  <c r="M15" i="26"/>
  <c r="N15" i="26"/>
  <c r="O15" i="26"/>
  <c r="P15" i="26"/>
  <c r="Q15" i="26"/>
  <c r="R15" i="26"/>
  <c r="S15" i="26"/>
  <c r="T15" i="26"/>
  <c r="U15" i="26"/>
  <c r="V15" i="26"/>
  <c r="W15" i="26"/>
  <c r="X15" i="26"/>
  <c r="Y15" i="26"/>
  <c r="Z15" i="26"/>
  <c r="AA15" i="26"/>
  <c r="AB15" i="26"/>
  <c r="AC15" i="26"/>
  <c r="AD15" i="26"/>
  <c r="AE15" i="26"/>
  <c r="AF15" i="26"/>
  <c r="AG15" i="26"/>
  <c r="AH15" i="26"/>
  <c r="E16" i="26"/>
  <c r="F16" i="26"/>
  <c r="H16" i="26"/>
  <c r="I16" i="26"/>
  <c r="J16" i="26"/>
  <c r="K16" i="26"/>
  <c r="L16" i="26"/>
  <c r="M16" i="26"/>
  <c r="N16" i="26"/>
  <c r="O16" i="26"/>
  <c r="P16" i="26"/>
  <c r="Q16" i="26"/>
  <c r="R16" i="26"/>
  <c r="S16" i="26"/>
  <c r="T16" i="26"/>
  <c r="U16" i="26"/>
  <c r="V16" i="26"/>
  <c r="W16" i="26"/>
  <c r="X16" i="26"/>
  <c r="Y16" i="26"/>
  <c r="Z16" i="26"/>
  <c r="AA16" i="26"/>
  <c r="AB16" i="26"/>
  <c r="AC16" i="26"/>
  <c r="AD16" i="26"/>
  <c r="AE16" i="26"/>
  <c r="AF16" i="26"/>
  <c r="AG16" i="26"/>
  <c r="AH16" i="26"/>
  <c r="E17" i="26"/>
  <c r="F17" i="26"/>
  <c r="H17" i="26"/>
  <c r="I17" i="26"/>
  <c r="J17" i="26"/>
  <c r="K17" i="26"/>
  <c r="L17" i="26"/>
  <c r="M17" i="26"/>
  <c r="N17" i="26"/>
  <c r="O17" i="26"/>
  <c r="P17" i="26"/>
  <c r="Q17" i="26"/>
  <c r="R17" i="26"/>
  <c r="S17" i="26"/>
  <c r="T17" i="26"/>
  <c r="U17" i="26"/>
  <c r="V17" i="26"/>
  <c r="W17" i="26"/>
  <c r="X17" i="26"/>
  <c r="Y17" i="26"/>
  <c r="Z17" i="26"/>
  <c r="AA17" i="26"/>
  <c r="AB17" i="26"/>
  <c r="AC17" i="26"/>
  <c r="AD17" i="26"/>
  <c r="AE17" i="26"/>
  <c r="AF17" i="26"/>
  <c r="AG17" i="26"/>
  <c r="AH17" i="26"/>
  <c r="E18" i="26"/>
  <c r="F18" i="26"/>
  <c r="H18" i="26"/>
  <c r="I18" i="26"/>
  <c r="J18" i="26"/>
  <c r="K18" i="26"/>
  <c r="L18" i="26"/>
  <c r="M18" i="26"/>
  <c r="N18" i="26"/>
  <c r="O18" i="26"/>
  <c r="P18" i="26"/>
  <c r="Q18" i="26"/>
  <c r="R18" i="26"/>
  <c r="S18" i="26"/>
  <c r="T18" i="26"/>
  <c r="U18" i="26"/>
  <c r="V18" i="26"/>
  <c r="W18" i="26"/>
  <c r="X18" i="26"/>
  <c r="Y18" i="26"/>
  <c r="Z18" i="26"/>
  <c r="AA18" i="26"/>
  <c r="AB18" i="26"/>
  <c r="AC18" i="26"/>
  <c r="AD18" i="26"/>
  <c r="AE18" i="26"/>
  <c r="AF18" i="26"/>
  <c r="AG18" i="26"/>
  <c r="AH18" i="26"/>
  <c r="E19" i="26"/>
  <c r="F19" i="26"/>
  <c r="H19" i="26"/>
  <c r="I19" i="26"/>
  <c r="J19" i="26"/>
  <c r="K19" i="26"/>
  <c r="L19" i="26"/>
  <c r="M19" i="26"/>
  <c r="N19" i="26"/>
  <c r="O19" i="26"/>
  <c r="P19" i="26"/>
  <c r="Q19" i="26"/>
  <c r="R19" i="26"/>
  <c r="S19" i="26"/>
  <c r="T19" i="26"/>
  <c r="U19" i="26"/>
  <c r="V19" i="26"/>
  <c r="W19" i="26"/>
  <c r="X19" i="26"/>
  <c r="Y19" i="26"/>
  <c r="Z19" i="26"/>
  <c r="AA19" i="26"/>
  <c r="AB19" i="26"/>
  <c r="AC19" i="26"/>
  <c r="AD19" i="26"/>
  <c r="AE19" i="26"/>
  <c r="AF19" i="26"/>
  <c r="AG19" i="26"/>
  <c r="AH19" i="26"/>
  <c r="E20" i="26"/>
  <c r="F20" i="26"/>
  <c r="H20" i="26"/>
  <c r="I20" i="26"/>
  <c r="J20" i="26"/>
  <c r="K20" i="26"/>
  <c r="L20" i="26"/>
  <c r="M20" i="26"/>
  <c r="N20" i="26"/>
  <c r="O20" i="26"/>
  <c r="P20" i="26"/>
  <c r="Q20" i="26"/>
  <c r="R20" i="26"/>
  <c r="S20" i="26"/>
  <c r="T20" i="26"/>
  <c r="U20" i="26"/>
  <c r="V20" i="26"/>
  <c r="W20" i="26"/>
  <c r="X20" i="26"/>
  <c r="Y20" i="26"/>
  <c r="Z20" i="26"/>
  <c r="AA20" i="26"/>
  <c r="AB20" i="26"/>
  <c r="AC20" i="26"/>
  <c r="AD20" i="26"/>
  <c r="AE20" i="26"/>
  <c r="AF20" i="26"/>
  <c r="AG20" i="26"/>
  <c r="AH20" i="26"/>
  <c r="E21" i="26"/>
  <c r="F21" i="26"/>
  <c r="H21" i="26"/>
  <c r="I21" i="26"/>
  <c r="J21" i="26"/>
  <c r="K21" i="26"/>
  <c r="L21" i="26"/>
  <c r="M21" i="26"/>
  <c r="N21" i="26"/>
  <c r="O21" i="26"/>
  <c r="P21" i="26"/>
  <c r="Q21" i="26"/>
  <c r="R21" i="26"/>
  <c r="S21" i="26"/>
  <c r="T21" i="26"/>
  <c r="U21" i="26"/>
  <c r="V21" i="26"/>
  <c r="W21" i="26"/>
  <c r="X21" i="26"/>
  <c r="Y21" i="26"/>
  <c r="Z21" i="26"/>
  <c r="AA21" i="26"/>
  <c r="AB21" i="26"/>
  <c r="AC21" i="26"/>
  <c r="AD21" i="26"/>
  <c r="AE21" i="26"/>
  <c r="AF21" i="26"/>
  <c r="AG21" i="26"/>
  <c r="AH21" i="26"/>
  <c r="E22" i="26"/>
  <c r="F22" i="26"/>
  <c r="H22" i="26"/>
  <c r="I22" i="26"/>
  <c r="J22" i="26"/>
  <c r="K22" i="26"/>
  <c r="L22" i="26"/>
  <c r="M22" i="26"/>
  <c r="N22" i="26"/>
  <c r="O22" i="26"/>
  <c r="P22" i="26"/>
  <c r="Q22" i="26"/>
  <c r="R22" i="26"/>
  <c r="S22" i="26"/>
  <c r="T22" i="26"/>
  <c r="U22" i="26"/>
  <c r="V22" i="26"/>
  <c r="W22" i="26"/>
  <c r="X22" i="26"/>
  <c r="Y22" i="26"/>
  <c r="Z22" i="26"/>
  <c r="AA22" i="26"/>
  <c r="AB22" i="26"/>
  <c r="AC22" i="26"/>
  <c r="AD22" i="26"/>
  <c r="AE22" i="26"/>
  <c r="AF22" i="26"/>
  <c r="AG22" i="26"/>
  <c r="AH22" i="26"/>
  <c r="E23" i="26"/>
  <c r="F23" i="26"/>
  <c r="H23" i="26"/>
  <c r="I23" i="26"/>
  <c r="J23" i="26"/>
  <c r="K23" i="26"/>
  <c r="L23" i="26"/>
  <c r="M23" i="26"/>
  <c r="N23" i="26"/>
  <c r="O23" i="26"/>
  <c r="P23" i="26"/>
  <c r="Q23" i="26"/>
  <c r="R23" i="26"/>
  <c r="S23" i="26"/>
  <c r="T23" i="26"/>
  <c r="U23" i="26"/>
  <c r="V23" i="26"/>
  <c r="W23" i="26"/>
  <c r="X23" i="26"/>
  <c r="Y23" i="26"/>
  <c r="Z23" i="26"/>
  <c r="AA23" i="26"/>
  <c r="AB23" i="26"/>
  <c r="AC23" i="26"/>
  <c r="AD23" i="26"/>
  <c r="AE23" i="26"/>
  <c r="AF23" i="26"/>
  <c r="AG23" i="26"/>
  <c r="AH23" i="26"/>
  <c r="E24" i="26"/>
  <c r="F24" i="26"/>
  <c r="H24" i="26"/>
  <c r="I24" i="26"/>
  <c r="J24" i="26"/>
  <c r="K24" i="26"/>
  <c r="L24" i="26"/>
  <c r="M24" i="26"/>
  <c r="N24" i="26"/>
  <c r="O24" i="26"/>
  <c r="P24" i="26"/>
  <c r="Q24" i="26"/>
  <c r="R24" i="26"/>
  <c r="S24" i="26"/>
  <c r="T24" i="26"/>
  <c r="U24" i="26"/>
  <c r="V24" i="26"/>
  <c r="W24" i="26"/>
  <c r="X24" i="26"/>
  <c r="Y24" i="26"/>
  <c r="Z24" i="26"/>
  <c r="AA24" i="26"/>
  <c r="AB24" i="26"/>
  <c r="AC24" i="26"/>
  <c r="AD24" i="26"/>
  <c r="AE24" i="26"/>
  <c r="AF24" i="26"/>
  <c r="AG24" i="26"/>
  <c r="AH24" i="26"/>
  <c r="E25" i="26"/>
  <c r="F25" i="26"/>
  <c r="H25" i="26"/>
  <c r="I25" i="26"/>
  <c r="J25" i="26"/>
  <c r="K25" i="26"/>
  <c r="L25" i="26"/>
  <c r="M25" i="26"/>
  <c r="N25" i="26"/>
  <c r="O25" i="26"/>
  <c r="P25" i="26"/>
  <c r="Q25" i="26"/>
  <c r="R25" i="26"/>
  <c r="S25" i="26"/>
  <c r="T25" i="26"/>
  <c r="U25" i="26"/>
  <c r="V25" i="26"/>
  <c r="W25" i="26"/>
  <c r="X25" i="26"/>
  <c r="Y25" i="26"/>
  <c r="Z25" i="26"/>
  <c r="AA25" i="26"/>
  <c r="AB25" i="26"/>
  <c r="AC25" i="26"/>
  <c r="AD25" i="26"/>
  <c r="AE25" i="26"/>
  <c r="AF25" i="26"/>
  <c r="AG25" i="26"/>
  <c r="AH25" i="26"/>
  <c r="E26" i="26"/>
  <c r="F26" i="26"/>
  <c r="H26" i="26"/>
  <c r="I26" i="26"/>
  <c r="J26" i="26"/>
  <c r="K26" i="26"/>
  <c r="L26" i="26"/>
  <c r="M26" i="26"/>
  <c r="N26" i="26"/>
  <c r="O26" i="26"/>
  <c r="P26" i="26"/>
  <c r="Q26" i="26"/>
  <c r="R26" i="26"/>
  <c r="S26" i="26"/>
  <c r="T26" i="26"/>
  <c r="U26" i="26"/>
  <c r="V26" i="26"/>
  <c r="W26" i="26"/>
  <c r="X26" i="26"/>
  <c r="Y26" i="26"/>
  <c r="Z26" i="26"/>
  <c r="AA26" i="26"/>
  <c r="AB26" i="26"/>
  <c r="AC26" i="26"/>
  <c r="AD26" i="26"/>
  <c r="AE26" i="26"/>
  <c r="AF26" i="26"/>
  <c r="AG26" i="26"/>
  <c r="AH26" i="26"/>
  <c r="E27" i="26"/>
  <c r="F27" i="26"/>
  <c r="H27" i="26"/>
  <c r="I27" i="26"/>
  <c r="J27" i="26"/>
  <c r="K27" i="26"/>
  <c r="L27" i="26"/>
  <c r="M27" i="26"/>
  <c r="N27" i="26"/>
  <c r="O27" i="26"/>
  <c r="P27" i="26"/>
  <c r="Q27" i="26"/>
  <c r="R27" i="26"/>
  <c r="S27" i="26"/>
  <c r="T27" i="26"/>
  <c r="U27" i="26"/>
  <c r="V27" i="26"/>
  <c r="W27" i="26"/>
  <c r="X27" i="26"/>
  <c r="Y27" i="26"/>
  <c r="Z27" i="26"/>
  <c r="AA27" i="26"/>
  <c r="AB27" i="26"/>
  <c r="AC27" i="26"/>
  <c r="AD27" i="26"/>
  <c r="AE27" i="26"/>
  <c r="AF27" i="26"/>
  <c r="AG27" i="26"/>
  <c r="AH27" i="26"/>
  <c r="E28" i="26"/>
  <c r="F28" i="26"/>
  <c r="H28" i="26"/>
  <c r="I28" i="26"/>
  <c r="J28" i="26"/>
  <c r="K28" i="26"/>
  <c r="L28" i="26"/>
  <c r="M28" i="26"/>
  <c r="N28" i="26"/>
  <c r="O28" i="26"/>
  <c r="P28" i="26"/>
  <c r="Q28" i="26"/>
  <c r="R28" i="26"/>
  <c r="S28" i="26"/>
  <c r="T28" i="26"/>
  <c r="U28" i="26"/>
  <c r="V28" i="26"/>
  <c r="W28" i="26"/>
  <c r="X28" i="26"/>
  <c r="Y28" i="26"/>
  <c r="Z28" i="26"/>
  <c r="AA28" i="26"/>
  <c r="AB28" i="26"/>
  <c r="AC28" i="26"/>
  <c r="AD28" i="26"/>
  <c r="AE28" i="26"/>
  <c r="AF28" i="26"/>
  <c r="AG28" i="26"/>
  <c r="AH28" i="26"/>
  <c r="E29" i="26"/>
  <c r="F29" i="26"/>
  <c r="H29" i="26"/>
  <c r="I29" i="26"/>
  <c r="J29" i="26"/>
  <c r="K29" i="26"/>
  <c r="L29" i="26"/>
  <c r="M29" i="26"/>
  <c r="N29" i="26"/>
  <c r="O29" i="26"/>
  <c r="P29" i="26"/>
  <c r="Q29" i="26"/>
  <c r="R29" i="26"/>
  <c r="S29" i="26"/>
  <c r="T29" i="26"/>
  <c r="U29" i="26"/>
  <c r="V29" i="26"/>
  <c r="W29" i="26"/>
  <c r="X29" i="26"/>
  <c r="Y29" i="26"/>
  <c r="Z29" i="26"/>
  <c r="AA29" i="26"/>
  <c r="AB29" i="26"/>
  <c r="AC29" i="26"/>
  <c r="AD29" i="26"/>
  <c r="AE29" i="26"/>
  <c r="AF29" i="26"/>
  <c r="AG29" i="26"/>
  <c r="AH29" i="26"/>
  <c r="E30" i="26"/>
  <c r="F30" i="26"/>
  <c r="H30" i="26"/>
  <c r="I30" i="26"/>
  <c r="J30" i="26"/>
  <c r="K30" i="26"/>
  <c r="L30" i="26"/>
  <c r="M30" i="26"/>
  <c r="N30" i="26"/>
  <c r="O30" i="26"/>
  <c r="P30" i="26"/>
  <c r="Q30" i="26"/>
  <c r="R30" i="26"/>
  <c r="S30" i="26"/>
  <c r="T30" i="26"/>
  <c r="U30" i="26"/>
  <c r="V30" i="26"/>
  <c r="W30" i="26"/>
  <c r="X30" i="26"/>
  <c r="Y30" i="26"/>
  <c r="Z30" i="26"/>
  <c r="AA30" i="26"/>
  <c r="AB30" i="26"/>
  <c r="AC30" i="26"/>
  <c r="AD30" i="26"/>
  <c r="AE30" i="26"/>
  <c r="AF30" i="26"/>
  <c r="AG30" i="26"/>
  <c r="AH30" i="26"/>
  <c r="E31" i="26"/>
  <c r="F31" i="26"/>
  <c r="H31" i="26"/>
  <c r="I31" i="26"/>
  <c r="J31" i="26"/>
  <c r="K31" i="26"/>
  <c r="L31" i="26"/>
  <c r="M31" i="26"/>
  <c r="N31" i="26"/>
  <c r="O31" i="26"/>
  <c r="P31" i="26"/>
  <c r="Q31" i="26"/>
  <c r="R31" i="26"/>
  <c r="S31" i="26"/>
  <c r="T31" i="26"/>
  <c r="U31" i="26"/>
  <c r="V31" i="26"/>
  <c r="W31" i="26"/>
  <c r="X31" i="26"/>
  <c r="Y31" i="26"/>
  <c r="Z31" i="26"/>
  <c r="AA31" i="26"/>
  <c r="AB31" i="26"/>
  <c r="AC31" i="26"/>
  <c r="AD31" i="26"/>
  <c r="AE31" i="26"/>
  <c r="AF31" i="26"/>
  <c r="AG31" i="26"/>
  <c r="AH31" i="26"/>
  <c r="E32" i="26"/>
  <c r="F32" i="26"/>
  <c r="H32" i="26"/>
  <c r="I32" i="26"/>
  <c r="J32" i="26"/>
  <c r="K32" i="26"/>
  <c r="L32" i="26"/>
  <c r="M32" i="26"/>
  <c r="N32" i="26"/>
  <c r="O32" i="26"/>
  <c r="P32" i="26"/>
  <c r="Q32" i="26"/>
  <c r="R32" i="26"/>
  <c r="S32" i="26"/>
  <c r="T32" i="26"/>
  <c r="U32" i="26"/>
  <c r="V32" i="26"/>
  <c r="W32" i="26"/>
  <c r="X32" i="26"/>
  <c r="Y32" i="26"/>
  <c r="Z32" i="26"/>
  <c r="AA32" i="26"/>
  <c r="AB32" i="26"/>
  <c r="AC32" i="26"/>
  <c r="AD32" i="26"/>
  <c r="AE32" i="26"/>
  <c r="AF32" i="26"/>
  <c r="AG32" i="26"/>
  <c r="AH32" i="26"/>
  <c r="E33" i="26"/>
  <c r="F33" i="26"/>
  <c r="H33" i="26"/>
  <c r="I33" i="26"/>
  <c r="J33" i="26"/>
  <c r="K33" i="26"/>
  <c r="L33" i="26"/>
  <c r="M33" i="26"/>
  <c r="N33" i="26"/>
  <c r="O33" i="26"/>
  <c r="P33" i="26"/>
  <c r="Q33" i="26"/>
  <c r="R33" i="26"/>
  <c r="S33" i="26"/>
  <c r="T33" i="26"/>
  <c r="U33" i="26"/>
  <c r="V33" i="26"/>
  <c r="W33" i="26"/>
  <c r="X33" i="26"/>
  <c r="Y33" i="26"/>
  <c r="Z33" i="26"/>
  <c r="AA33" i="26"/>
  <c r="AB33" i="26"/>
  <c r="AC33" i="26"/>
  <c r="AD33" i="26"/>
  <c r="AE33" i="26"/>
  <c r="AF33" i="26"/>
  <c r="AG33" i="26"/>
  <c r="AH33" i="26"/>
  <c r="E34" i="26"/>
  <c r="F34" i="26"/>
  <c r="H34" i="26"/>
  <c r="I34" i="26"/>
  <c r="J34" i="26"/>
  <c r="K34" i="26"/>
  <c r="L34" i="26"/>
  <c r="M34" i="26"/>
  <c r="N34" i="26"/>
  <c r="O34" i="26"/>
  <c r="P34" i="26"/>
  <c r="Q34" i="26"/>
  <c r="R34" i="26"/>
  <c r="S34" i="26"/>
  <c r="T34" i="26"/>
  <c r="U34" i="26"/>
  <c r="V34" i="26"/>
  <c r="W34" i="26"/>
  <c r="X34" i="26"/>
  <c r="Y34" i="26"/>
  <c r="Z34" i="26"/>
  <c r="AA34" i="26"/>
  <c r="AB34" i="26"/>
  <c r="AC34" i="26"/>
  <c r="AD34" i="26"/>
  <c r="AE34" i="26"/>
  <c r="AF34" i="26"/>
  <c r="AG34" i="26"/>
  <c r="AH34" i="26"/>
  <c r="E35" i="26"/>
  <c r="F35" i="26"/>
  <c r="H35" i="26"/>
  <c r="I35" i="26"/>
  <c r="J35" i="26"/>
  <c r="K35" i="26"/>
  <c r="L35" i="26"/>
  <c r="M35" i="26"/>
  <c r="N35" i="26"/>
  <c r="O35" i="26"/>
  <c r="P35" i="26"/>
  <c r="Q35" i="26"/>
  <c r="R35" i="26"/>
  <c r="S35" i="26"/>
  <c r="T35" i="26"/>
  <c r="U35" i="26"/>
  <c r="V35" i="26"/>
  <c r="W35" i="26"/>
  <c r="X35" i="26"/>
  <c r="Y35" i="26"/>
  <c r="Z35" i="26"/>
  <c r="AA35" i="26"/>
  <c r="AB35" i="26"/>
  <c r="AC35" i="26"/>
  <c r="AD35" i="26"/>
  <c r="AE35" i="26"/>
  <c r="AF35" i="26"/>
  <c r="AG35" i="26"/>
  <c r="AH35" i="26"/>
  <c r="E36" i="26"/>
  <c r="F36" i="26"/>
  <c r="H36" i="26"/>
  <c r="I36" i="26"/>
  <c r="J36" i="26"/>
  <c r="K36" i="26"/>
  <c r="L36" i="26"/>
  <c r="M36" i="26"/>
  <c r="N36" i="26"/>
  <c r="O36" i="26"/>
  <c r="P36" i="26"/>
  <c r="Q36" i="26"/>
  <c r="R36" i="26"/>
  <c r="S36" i="26"/>
  <c r="T36" i="26"/>
  <c r="U36" i="26"/>
  <c r="V36" i="26"/>
  <c r="W36" i="26"/>
  <c r="X36" i="26"/>
  <c r="Y36" i="26"/>
  <c r="Z36" i="26"/>
  <c r="AA36" i="26"/>
  <c r="AB36" i="26"/>
  <c r="AC36" i="26"/>
  <c r="AD36" i="26"/>
  <c r="AE36" i="26"/>
  <c r="AF36" i="26"/>
  <c r="AG36" i="26"/>
  <c r="AH36" i="26"/>
  <c r="E37" i="26"/>
  <c r="F37" i="26"/>
  <c r="H37" i="26"/>
  <c r="I37" i="26"/>
  <c r="J37" i="26"/>
  <c r="K37" i="26"/>
  <c r="L37" i="26"/>
  <c r="M37" i="26"/>
  <c r="N37" i="26"/>
  <c r="O37" i="26"/>
  <c r="P37" i="26"/>
  <c r="Q37" i="26"/>
  <c r="R37" i="26"/>
  <c r="S37" i="26"/>
  <c r="T37" i="26"/>
  <c r="U37" i="26"/>
  <c r="V37" i="26"/>
  <c r="W37" i="26"/>
  <c r="X37" i="26"/>
  <c r="Y37" i="26"/>
  <c r="Z37" i="26"/>
  <c r="AA37" i="26"/>
  <c r="AB37" i="26"/>
  <c r="AC37" i="26"/>
  <c r="AD37" i="26"/>
  <c r="AE37" i="26"/>
  <c r="AF37" i="26"/>
  <c r="AG37" i="26"/>
  <c r="AH37" i="26"/>
  <c r="E38" i="26"/>
  <c r="F38" i="26"/>
  <c r="H38" i="26"/>
  <c r="I38" i="26"/>
  <c r="J38" i="26"/>
  <c r="K38" i="26"/>
  <c r="L38" i="26"/>
  <c r="M38" i="26"/>
  <c r="N38" i="26"/>
  <c r="O38" i="26"/>
  <c r="P38" i="26"/>
  <c r="Q38" i="26"/>
  <c r="R38" i="26"/>
  <c r="S38" i="26"/>
  <c r="T38" i="26"/>
  <c r="U38" i="26"/>
  <c r="V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E39" i="26"/>
  <c r="F39" i="26"/>
  <c r="H39" i="26"/>
  <c r="I39" i="26"/>
  <c r="J39" i="26"/>
  <c r="K39" i="26"/>
  <c r="L39" i="26"/>
  <c r="M39" i="26"/>
  <c r="N39" i="26"/>
  <c r="O39" i="26"/>
  <c r="P39" i="26"/>
  <c r="Q39" i="26"/>
  <c r="R39" i="26"/>
  <c r="S39" i="26"/>
  <c r="T39" i="26"/>
  <c r="U39" i="26"/>
  <c r="V39" i="26"/>
  <c r="W39" i="26"/>
  <c r="X39" i="26"/>
  <c r="Y39" i="26"/>
  <c r="Z39" i="26"/>
  <c r="AA39" i="26"/>
  <c r="AB39" i="26"/>
  <c r="AC39" i="26"/>
  <c r="AD39" i="26"/>
  <c r="AE39" i="26"/>
  <c r="AF39" i="26"/>
  <c r="AG39" i="26"/>
  <c r="AH39" i="26"/>
  <c r="E40" i="26"/>
  <c r="F40" i="26"/>
  <c r="H40" i="26"/>
  <c r="I40" i="26"/>
  <c r="J40" i="26"/>
  <c r="K40" i="26"/>
  <c r="L40" i="26"/>
  <c r="M40" i="26"/>
  <c r="N40" i="26"/>
  <c r="O40" i="26"/>
  <c r="P40" i="26"/>
  <c r="Q40" i="26"/>
  <c r="R40" i="26"/>
  <c r="S40" i="26"/>
  <c r="T40" i="26"/>
  <c r="U40" i="26"/>
  <c r="V40" i="26"/>
  <c r="W40" i="26"/>
  <c r="X40" i="26"/>
  <c r="Y40" i="26"/>
  <c r="Z40" i="26"/>
  <c r="AA40" i="26"/>
  <c r="AB40" i="26"/>
  <c r="AC40" i="26"/>
  <c r="AD40" i="26"/>
  <c r="AE40" i="26"/>
  <c r="AF40" i="26"/>
  <c r="AG40" i="26"/>
  <c r="AH40" i="26"/>
  <c r="E41" i="26"/>
  <c r="F41" i="26"/>
  <c r="H41" i="26"/>
  <c r="I41" i="26"/>
  <c r="J41" i="26"/>
  <c r="K41" i="26"/>
  <c r="L41" i="26"/>
  <c r="M41" i="26"/>
  <c r="N41" i="26"/>
  <c r="O41" i="26"/>
  <c r="P41" i="26"/>
  <c r="Q41" i="26"/>
  <c r="R41" i="26"/>
  <c r="S41" i="26"/>
  <c r="T41" i="26"/>
  <c r="U41" i="26"/>
  <c r="V41" i="26"/>
  <c r="W41" i="26"/>
  <c r="X41" i="26"/>
  <c r="Y41" i="26"/>
  <c r="Z41" i="26"/>
  <c r="AA41" i="26"/>
  <c r="AB41" i="26"/>
  <c r="AC41" i="26"/>
  <c r="AD41" i="26"/>
  <c r="AE41" i="26"/>
  <c r="AF41" i="26"/>
  <c r="AG41" i="26"/>
  <c r="AH41" i="26"/>
  <c r="E42" i="26"/>
  <c r="F42" i="26"/>
  <c r="H42" i="26"/>
  <c r="I42" i="26"/>
  <c r="J42" i="26"/>
  <c r="K42" i="26"/>
  <c r="L42" i="26"/>
  <c r="M42" i="26"/>
  <c r="N42" i="26"/>
  <c r="O42" i="26"/>
  <c r="P42" i="26"/>
  <c r="Q42" i="26"/>
  <c r="R42" i="26"/>
  <c r="S42" i="26"/>
  <c r="T42" i="26"/>
  <c r="U42" i="26"/>
  <c r="V42" i="26"/>
  <c r="W42" i="26"/>
  <c r="X42" i="26"/>
  <c r="Y42" i="26"/>
  <c r="Z42" i="26"/>
  <c r="AA42" i="26"/>
  <c r="AB42" i="26"/>
  <c r="AC42" i="26"/>
  <c r="AD42" i="26"/>
  <c r="AE42" i="26"/>
  <c r="AF42" i="26"/>
  <c r="AG42" i="26"/>
  <c r="AH42" i="26"/>
  <c r="E43" i="26"/>
  <c r="F43" i="26"/>
  <c r="H43" i="26"/>
  <c r="I43" i="26"/>
  <c r="J43" i="26"/>
  <c r="K43" i="26"/>
  <c r="L43" i="26"/>
  <c r="M43" i="26"/>
  <c r="N43" i="26"/>
  <c r="O43" i="26"/>
  <c r="P43" i="26"/>
  <c r="Q43" i="26"/>
  <c r="R43" i="26"/>
  <c r="S43" i="26"/>
  <c r="T43" i="26"/>
  <c r="U43" i="26"/>
  <c r="V43" i="26"/>
  <c r="W43" i="26"/>
  <c r="X43" i="26"/>
  <c r="Y43" i="26"/>
  <c r="Z43" i="26"/>
  <c r="AA43" i="26"/>
  <c r="AB43" i="26"/>
  <c r="AC43" i="26"/>
  <c r="AD43" i="26"/>
  <c r="AE43" i="26"/>
  <c r="AF43" i="26"/>
  <c r="AG43" i="26"/>
  <c r="AH43" i="26"/>
  <c r="E44" i="26"/>
  <c r="F44" i="26"/>
  <c r="H44" i="26"/>
  <c r="I44" i="26"/>
  <c r="J44" i="26"/>
  <c r="K44" i="26"/>
  <c r="L44" i="26"/>
  <c r="M44" i="26"/>
  <c r="N44" i="26"/>
  <c r="O44" i="26"/>
  <c r="P44" i="26"/>
  <c r="Q44" i="26"/>
  <c r="R44" i="26"/>
  <c r="S44" i="26"/>
  <c r="T44" i="26"/>
  <c r="U44" i="26"/>
  <c r="V44" i="26"/>
  <c r="W44" i="26"/>
  <c r="X44" i="26"/>
  <c r="Y44" i="26"/>
  <c r="Z44" i="26"/>
  <c r="AA44" i="26"/>
  <c r="AB44" i="26"/>
  <c r="AC44" i="26"/>
  <c r="AD44" i="26"/>
  <c r="AE44" i="26"/>
  <c r="AF44" i="26"/>
  <c r="AG44" i="26"/>
  <c r="AH44" i="26"/>
  <c r="E45" i="26"/>
  <c r="F45" i="26"/>
  <c r="H45" i="26"/>
  <c r="I45" i="26"/>
  <c r="J45" i="26"/>
  <c r="K45" i="26"/>
  <c r="L45" i="26"/>
  <c r="M45" i="26"/>
  <c r="N45" i="26"/>
  <c r="O45" i="26"/>
  <c r="P45" i="26"/>
  <c r="Q45" i="26"/>
  <c r="R45" i="26"/>
  <c r="S45" i="26"/>
  <c r="T45" i="26"/>
  <c r="U45" i="26"/>
  <c r="V45" i="26"/>
  <c r="W45" i="26"/>
  <c r="X45" i="26"/>
  <c r="Y45" i="26"/>
  <c r="Z45" i="26"/>
  <c r="AA45" i="26"/>
  <c r="AB45" i="26"/>
  <c r="AC45" i="26"/>
  <c r="AD45" i="26"/>
  <c r="AE45" i="26"/>
  <c r="AF45" i="26"/>
  <c r="AG45" i="26"/>
  <c r="AH45" i="26"/>
  <c r="E46" i="26"/>
  <c r="F46" i="26"/>
  <c r="H46" i="26"/>
  <c r="I46" i="26"/>
  <c r="J46" i="26"/>
  <c r="K46" i="26"/>
  <c r="L46" i="26"/>
  <c r="M46" i="26"/>
  <c r="N46" i="26"/>
  <c r="O46" i="26"/>
  <c r="P46" i="26"/>
  <c r="Q46" i="26"/>
  <c r="R46" i="26"/>
  <c r="S46" i="26"/>
  <c r="T46" i="26"/>
  <c r="U46" i="26"/>
  <c r="V46" i="26"/>
  <c r="W46" i="26"/>
  <c r="X46" i="26"/>
  <c r="Y46" i="26"/>
  <c r="Z46" i="26"/>
  <c r="AA46" i="26"/>
  <c r="AB46" i="26"/>
  <c r="AC46" i="26"/>
  <c r="AD46" i="26"/>
  <c r="AE46" i="26"/>
  <c r="AF46" i="26"/>
  <c r="AG46" i="26"/>
  <c r="AH46" i="26"/>
  <c r="E47" i="26"/>
  <c r="F47" i="26"/>
  <c r="H47" i="26"/>
  <c r="I47" i="26"/>
  <c r="J47" i="26"/>
  <c r="K47" i="26"/>
  <c r="L47" i="26"/>
  <c r="M47" i="26"/>
  <c r="N47" i="26"/>
  <c r="O47" i="26"/>
  <c r="P47" i="26"/>
  <c r="Q47" i="26"/>
  <c r="R47" i="26"/>
  <c r="S47" i="26"/>
  <c r="T47" i="26"/>
  <c r="U47" i="26"/>
  <c r="V47" i="26"/>
  <c r="W47" i="26"/>
  <c r="X47" i="26"/>
  <c r="Y47" i="26"/>
  <c r="Z47" i="26"/>
  <c r="AA47" i="26"/>
  <c r="AB47" i="26"/>
  <c r="AC47" i="26"/>
  <c r="AD47" i="26"/>
  <c r="AE47" i="26"/>
  <c r="AF47" i="26"/>
  <c r="AG47" i="26"/>
  <c r="AH47" i="26"/>
  <c r="E48" i="26"/>
  <c r="F48" i="26"/>
  <c r="H48" i="26"/>
  <c r="I48" i="26"/>
  <c r="J48" i="26"/>
  <c r="K48" i="26"/>
  <c r="L48" i="26"/>
  <c r="M48" i="26"/>
  <c r="N48" i="26"/>
  <c r="O48" i="26"/>
  <c r="P48" i="26"/>
  <c r="Q48" i="26"/>
  <c r="R48" i="26"/>
  <c r="S48" i="26"/>
  <c r="T48" i="26"/>
  <c r="U48" i="26"/>
  <c r="V48" i="26"/>
  <c r="W48" i="26"/>
  <c r="X48" i="26"/>
  <c r="Y48" i="26"/>
  <c r="Z48" i="26"/>
  <c r="AA48" i="26"/>
  <c r="AB48" i="26"/>
  <c r="AC48" i="26"/>
  <c r="AD48" i="26"/>
  <c r="AE48" i="26"/>
  <c r="AF48" i="26"/>
  <c r="AG48" i="26"/>
  <c r="AH48" i="26"/>
  <c r="E49" i="26"/>
  <c r="F49" i="26"/>
  <c r="H49" i="26"/>
  <c r="I49" i="26"/>
  <c r="J49" i="26"/>
  <c r="K49" i="26"/>
  <c r="L49" i="26"/>
  <c r="M49" i="26"/>
  <c r="N49" i="26"/>
  <c r="O49" i="26"/>
  <c r="P49" i="26"/>
  <c r="Q49" i="26"/>
  <c r="R49" i="26"/>
  <c r="S49" i="26"/>
  <c r="T49" i="26"/>
  <c r="U49" i="26"/>
  <c r="V49" i="26"/>
  <c r="W49" i="26"/>
  <c r="X49" i="26"/>
  <c r="Y49" i="26"/>
  <c r="Z49" i="26"/>
  <c r="AA49" i="26"/>
  <c r="AB49" i="26"/>
  <c r="AC49" i="26"/>
  <c r="AD49" i="26"/>
  <c r="AE49" i="26"/>
  <c r="AF49" i="26"/>
  <c r="AG49" i="26"/>
  <c r="AH49" i="26"/>
  <c r="E50" i="26"/>
  <c r="F50" i="26"/>
  <c r="H50" i="26"/>
  <c r="I50" i="26"/>
  <c r="J50" i="26"/>
  <c r="K50" i="26"/>
  <c r="L50" i="26"/>
  <c r="M50" i="26"/>
  <c r="N50" i="26"/>
  <c r="O50" i="26"/>
  <c r="P50" i="26"/>
  <c r="Q50" i="26"/>
  <c r="R50" i="26"/>
  <c r="S50" i="26"/>
  <c r="T50" i="26"/>
  <c r="U50" i="26"/>
  <c r="V50" i="26"/>
  <c r="W50" i="26"/>
  <c r="X50" i="26"/>
  <c r="Y50" i="26"/>
  <c r="Z50" i="26"/>
  <c r="AA50" i="26"/>
  <c r="AB50" i="26"/>
  <c r="AC50" i="26"/>
  <c r="AD50" i="26"/>
  <c r="AE50" i="26"/>
  <c r="AF50" i="26"/>
  <c r="AG50" i="26"/>
  <c r="AH50" i="26"/>
  <c r="E51" i="26"/>
  <c r="F51" i="26"/>
  <c r="H51" i="26"/>
  <c r="I51" i="26"/>
  <c r="J51" i="26"/>
  <c r="K51" i="26"/>
  <c r="L51" i="26"/>
  <c r="M51" i="26"/>
  <c r="N51" i="26"/>
  <c r="O51" i="26"/>
  <c r="P51" i="26"/>
  <c r="Q51" i="26"/>
  <c r="R51" i="26"/>
  <c r="S51" i="26"/>
  <c r="T51" i="26"/>
  <c r="U51" i="26"/>
  <c r="V51" i="26"/>
  <c r="W51" i="26"/>
  <c r="X51" i="26"/>
  <c r="Y51" i="26"/>
  <c r="Z51" i="26"/>
  <c r="AA51" i="26"/>
  <c r="AB51" i="26"/>
  <c r="AC51" i="26"/>
  <c r="AD51" i="26"/>
  <c r="AE51" i="26"/>
  <c r="AF51" i="26"/>
  <c r="AG51" i="26"/>
  <c r="AH51" i="26"/>
  <c r="E52" i="26"/>
  <c r="F52" i="26"/>
  <c r="H52" i="26"/>
  <c r="I52" i="26"/>
  <c r="J52" i="26"/>
  <c r="K52" i="26"/>
  <c r="L52" i="26"/>
  <c r="M52" i="26"/>
  <c r="N52" i="26"/>
  <c r="O52" i="26"/>
  <c r="P52" i="26"/>
  <c r="Q52" i="26"/>
  <c r="R52" i="26"/>
  <c r="S52" i="26"/>
  <c r="T52" i="26"/>
  <c r="U52" i="26"/>
  <c r="V52" i="26"/>
  <c r="W52" i="26"/>
  <c r="X52" i="26"/>
  <c r="Y52" i="26"/>
  <c r="Z52" i="26"/>
  <c r="AA52" i="26"/>
  <c r="AB52" i="26"/>
  <c r="AC52" i="26"/>
  <c r="AD52" i="26"/>
  <c r="AE52" i="26"/>
  <c r="AF52" i="26"/>
  <c r="AG52" i="26"/>
  <c r="AH52" i="26"/>
  <c r="E53" i="26"/>
  <c r="F53" i="26"/>
  <c r="H53" i="26"/>
  <c r="I53" i="26"/>
  <c r="J53" i="26"/>
  <c r="K53" i="26"/>
  <c r="L53" i="26"/>
  <c r="M53" i="26"/>
  <c r="N53" i="26"/>
  <c r="O53" i="26"/>
  <c r="P53" i="26"/>
  <c r="Q53" i="26"/>
  <c r="R53" i="26"/>
  <c r="S53" i="26"/>
  <c r="T53" i="26"/>
  <c r="U53" i="26"/>
  <c r="V53" i="26"/>
  <c r="W53" i="26"/>
  <c r="X53" i="26"/>
  <c r="Y53" i="26"/>
  <c r="Z53" i="26"/>
  <c r="AA53" i="26"/>
  <c r="AB53" i="26"/>
  <c r="AC53" i="26"/>
  <c r="AD53" i="26"/>
  <c r="AE53" i="26"/>
  <c r="AF53" i="26"/>
  <c r="AG53" i="26"/>
  <c r="AH53" i="26"/>
  <c r="E54" i="26"/>
  <c r="F54" i="26"/>
  <c r="H54" i="26"/>
  <c r="I54" i="26"/>
  <c r="J54" i="26"/>
  <c r="K54" i="26"/>
  <c r="L54" i="26"/>
  <c r="M54" i="26"/>
  <c r="N54" i="26"/>
  <c r="O54" i="26"/>
  <c r="P54" i="26"/>
  <c r="Q54" i="26"/>
  <c r="R54" i="26"/>
  <c r="S54" i="26"/>
  <c r="T54" i="26"/>
  <c r="U54" i="26"/>
  <c r="V54" i="26"/>
  <c r="W54" i="26"/>
  <c r="X54" i="26"/>
  <c r="Y54" i="26"/>
  <c r="Z54" i="26"/>
  <c r="AA54" i="26"/>
  <c r="AB54" i="26"/>
  <c r="AC54" i="26"/>
  <c r="AD54" i="26"/>
  <c r="AE54" i="26"/>
  <c r="AF54" i="26"/>
  <c r="AG54" i="26"/>
  <c r="AH54" i="26"/>
  <c r="E55" i="26"/>
  <c r="F55" i="26"/>
  <c r="H55" i="26"/>
  <c r="I55" i="26"/>
  <c r="J55" i="26"/>
  <c r="K55" i="26"/>
  <c r="L55" i="26"/>
  <c r="M55" i="26"/>
  <c r="N55" i="26"/>
  <c r="O55" i="26"/>
  <c r="P55" i="26"/>
  <c r="Q55" i="26"/>
  <c r="R55" i="26"/>
  <c r="S55" i="26"/>
  <c r="T55" i="26"/>
  <c r="U55" i="26"/>
  <c r="V55" i="26"/>
  <c r="W55" i="26"/>
  <c r="X55" i="26"/>
  <c r="Y55" i="26"/>
  <c r="Z55" i="26"/>
  <c r="AA55" i="26"/>
  <c r="AB55" i="26"/>
  <c r="AC55" i="26"/>
  <c r="AD55" i="26"/>
  <c r="AE55" i="26"/>
  <c r="AF55" i="26"/>
  <c r="AG55" i="26"/>
  <c r="AH55" i="26"/>
  <c r="E56" i="26"/>
  <c r="F56" i="26"/>
  <c r="H56" i="26"/>
  <c r="I56" i="26"/>
  <c r="J56" i="26"/>
  <c r="K56" i="26"/>
  <c r="L56" i="26"/>
  <c r="M56" i="26"/>
  <c r="N56" i="26"/>
  <c r="O56" i="26"/>
  <c r="P56" i="26"/>
  <c r="Q56" i="26"/>
  <c r="R56" i="26"/>
  <c r="S56" i="26"/>
  <c r="T56" i="26"/>
  <c r="U56" i="26"/>
  <c r="V56" i="26"/>
  <c r="W56" i="26"/>
  <c r="X56" i="26"/>
  <c r="Y56" i="26"/>
  <c r="Z56" i="26"/>
  <c r="AA56" i="26"/>
  <c r="AB56" i="26"/>
  <c r="AC56" i="26"/>
  <c r="AD56" i="26"/>
  <c r="AE56" i="26"/>
  <c r="AF56" i="26"/>
  <c r="AG56" i="26"/>
  <c r="AH56" i="26"/>
  <c r="E57" i="26"/>
  <c r="F57" i="26"/>
  <c r="H57" i="26"/>
  <c r="I57" i="26"/>
  <c r="J57" i="26"/>
  <c r="K57" i="26"/>
  <c r="L57" i="26"/>
  <c r="M57" i="26"/>
  <c r="N57" i="26"/>
  <c r="O57" i="26"/>
  <c r="P57" i="26"/>
  <c r="Q57" i="26"/>
  <c r="R57" i="26"/>
  <c r="S57" i="26"/>
  <c r="T57" i="26"/>
  <c r="U57" i="26"/>
  <c r="V57" i="26"/>
  <c r="W57" i="26"/>
  <c r="X57" i="26"/>
  <c r="Y57" i="26"/>
  <c r="Z57" i="26"/>
  <c r="AA57" i="26"/>
  <c r="AB57" i="26"/>
  <c r="AC57" i="26"/>
  <c r="AD57" i="26"/>
  <c r="AE57" i="26"/>
  <c r="AF57" i="26"/>
  <c r="AG57" i="26"/>
  <c r="AH57" i="26"/>
  <c r="E58" i="26"/>
  <c r="F58" i="26"/>
  <c r="H58" i="26"/>
  <c r="I58" i="26"/>
  <c r="J58" i="26"/>
  <c r="K58" i="26"/>
  <c r="L58" i="26"/>
  <c r="M58" i="26"/>
  <c r="N58" i="26"/>
  <c r="O58" i="26"/>
  <c r="P58" i="26"/>
  <c r="Q58" i="26"/>
  <c r="R58" i="26"/>
  <c r="S58" i="26"/>
  <c r="T58" i="26"/>
  <c r="U58" i="26"/>
  <c r="V58" i="26"/>
  <c r="W58" i="26"/>
  <c r="X58" i="26"/>
  <c r="Y58" i="26"/>
  <c r="Z58" i="26"/>
  <c r="AA58" i="26"/>
  <c r="AB58" i="26"/>
  <c r="AC58" i="26"/>
  <c r="AD58" i="26"/>
  <c r="AE58" i="26"/>
  <c r="AF58" i="26"/>
  <c r="AG58" i="26"/>
  <c r="AH58" i="26"/>
  <c r="E59" i="26"/>
  <c r="F59" i="26"/>
  <c r="H59" i="26"/>
  <c r="I59" i="26"/>
  <c r="J59" i="26"/>
  <c r="K59" i="26"/>
  <c r="L59" i="26"/>
  <c r="M59" i="26"/>
  <c r="N59" i="26"/>
  <c r="O59" i="26"/>
  <c r="P59" i="26"/>
  <c r="Q59" i="26"/>
  <c r="R59" i="26"/>
  <c r="S59" i="26"/>
  <c r="T59" i="26"/>
  <c r="U59" i="26"/>
  <c r="V59" i="26"/>
  <c r="W59" i="26"/>
  <c r="X59" i="26"/>
  <c r="Y59" i="26"/>
  <c r="Z59" i="26"/>
  <c r="AA59" i="26"/>
  <c r="AB59" i="26"/>
  <c r="AC59" i="26"/>
  <c r="AD59" i="26"/>
  <c r="AE59" i="26"/>
  <c r="AF59" i="26"/>
  <c r="AG59" i="26"/>
  <c r="AH59" i="26"/>
  <c r="E60" i="26"/>
  <c r="F60" i="26"/>
  <c r="H60" i="26"/>
  <c r="I60" i="26"/>
  <c r="J60" i="26"/>
  <c r="K60" i="26"/>
  <c r="L60" i="26"/>
  <c r="M60" i="26"/>
  <c r="N60" i="26"/>
  <c r="O60" i="26"/>
  <c r="P60" i="26"/>
  <c r="Q60" i="26"/>
  <c r="R60" i="26"/>
  <c r="S60" i="26"/>
  <c r="T60" i="26"/>
  <c r="U60" i="26"/>
  <c r="V60" i="26"/>
  <c r="W60" i="26"/>
  <c r="X60" i="26"/>
  <c r="Y60" i="26"/>
  <c r="Z60" i="26"/>
  <c r="AA60" i="26"/>
  <c r="AB60" i="26"/>
  <c r="AC60" i="26"/>
  <c r="AD60" i="26"/>
  <c r="AE60" i="26"/>
  <c r="AF60" i="26"/>
  <c r="AG60" i="26"/>
  <c r="AH60" i="26"/>
  <c r="E61" i="26"/>
  <c r="F61" i="26"/>
  <c r="H61" i="26"/>
  <c r="I61" i="26"/>
  <c r="J61" i="26"/>
  <c r="K61" i="26"/>
  <c r="L61" i="26"/>
  <c r="M61" i="26"/>
  <c r="N61" i="26"/>
  <c r="O61" i="26"/>
  <c r="P61" i="26"/>
  <c r="Q61" i="26"/>
  <c r="R61" i="26"/>
  <c r="S61" i="26"/>
  <c r="T61" i="26"/>
  <c r="U61" i="26"/>
  <c r="V61" i="26"/>
  <c r="W61" i="26"/>
  <c r="X61" i="26"/>
  <c r="Y61" i="26"/>
  <c r="Z61" i="26"/>
  <c r="AA61" i="26"/>
  <c r="AB61" i="26"/>
  <c r="AC61" i="26"/>
  <c r="AD61" i="26"/>
  <c r="AE61" i="26"/>
  <c r="AF61" i="26"/>
  <c r="AG61" i="26"/>
  <c r="AH61" i="26"/>
  <c r="E62" i="26"/>
  <c r="F62" i="26"/>
  <c r="H62" i="26"/>
  <c r="I62" i="26"/>
  <c r="J62" i="26"/>
  <c r="K62" i="26"/>
  <c r="L62" i="26"/>
  <c r="M62" i="26"/>
  <c r="N62" i="26"/>
  <c r="O62" i="26"/>
  <c r="P62" i="26"/>
  <c r="Q62" i="26"/>
  <c r="R62" i="26"/>
  <c r="S62" i="26"/>
  <c r="T62" i="26"/>
  <c r="U62" i="26"/>
  <c r="V62" i="26"/>
  <c r="W62" i="26"/>
  <c r="X62" i="26"/>
  <c r="Y62" i="26"/>
  <c r="Z62" i="26"/>
  <c r="AA62" i="26"/>
  <c r="AB62" i="26"/>
  <c r="AC62" i="26"/>
  <c r="AD62" i="26"/>
  <c r="AE62" i="26"/>
  <c r="AF62" i="26"/>
  <c r="AG62" i="26"/>
  <c r="AH62" i="26"/>
  <c r="E63" i="26"/>
  <c r="F63" i="26"/>
  <c r="H63" i="26"/>
  <c r="I63" i="26"/>
  <c r="J63" i="26"/>
  <c r="K63" i="26"/>
  <c r="L63" i="26"/>
  <c r="M63" i="26"/>
  <c r="N63" i="26"/>
  <c r="O63" i="26"/>
  <c r="P63" i="26"/>
  <c r="Q63" i="26"/>
  <c r="R63" i="26"/>
  <c r="S63" i="26"/>
  <c r="T63" i="26"/>
  <c r="U63" i="26"/>
  <c r="V63" i="26"/>
  <c r="W63" i="26"/>
  <c r="X63" i="26"/>
  <c r="Y63" i="26"/>
  <c r="Z63" i="26"/>
  <c r="AA63" i="26"/>
  <c r="AB63" i="26"/>
  <c r="AC63" i="26"/>
  <c r="AD63" i="26"/>
  <c r="AE63" i="26"/>
  <c r="AF63" i="26"/>
  <c r="AG63" i="26"/>
  <c r="AH63" i="26"/>
  <c r="E64" i="26"/>
  <c r="F64" i="26"/>
  <c r="H64" i="26"/>
  <c r="I64" i="26"/>
  <c r="J64" i="26"/>
  <c r="K64" i="26"/>
  <c r="L64" i="26"/>
  <c r="M64" i="26"/>
  <c r="N64" i="26"/>
  <c r="O64" i="26"/>
  <c r="P64" i="26"/>
  <c r="Q64" i="26"/>
  <c r="R64" i="26"/>
  <c r="S64" i="26"/>
  <c r="T64" i="26"/>
  <c r="U64" i="26"/>
  <c r="V64" i="26"/>
  <c r="W64" i="26"/>
  <c r="X64" i="26"/>
  <c r="Y64" i="26"/>
  <c r="Z64" i="26"/>
  <c r="AA64" i="26"/>
  <c r="AB64" i="26"/>
  <c r="AC64" i="26"/>
  <c r="AD64" i="26"/>
  <c r="AE64" i="26"/>
  <c r="AF64" i="26"/>
  <c r="AG64" i="26"/>
  <c r="AH64" i="26"/>
  <c r="E65" i="26"/>
  <c r="F65" i="26"/>
  <c r="H65" i="26"/>
  <c r="I65" i="26"/>
  <c r="J65" i="26"/>
  <c r="K65" i="26"/>
  <c r="L65" i="26"/>
  <c r="M65" i="26"/>
  <c r="N65" i="26"/>
  <c r="O65" i="26"/>
  <c r="P65" i="26"/>
  <c r="Q65" i="26"/>
  <c r="R65" i="26"/>
  <c r="S65" i="26"/>
  <c r="T65" i="26"/>
  <c r="U65" i="26"/>
  <c r="V65" i="26"/>
  <c r="W65" i="26"/>
  <c r="X65" i="26"/>
  <c r="Y65" i="26"/>
  <c r="Z65" i="26"/>
  <c r="AA65" i="26"/>
  <c r="AB65" i="26"/>
  <c r="AC65" i="26"/>
  <c r="AD65" i="26"/>
  <c r="AE65" i="26"/>
  <c r="AF65" i="26"/>
  <c r="AG65" i="26"/>
  <c r="AH65" i="26"/>
  <c r="E66" i="26"/>
  <c r="F66" i="26"/>
  <c r="H66" i="26"/>
  <c r="I66" i="26"/>
  <c r="J66" i="26"/>
  <c r="K66" i="26"/>
  <c r="L66" i="26"/>
  <c r="M66" i="26"/>
  <c r="N66" i="26"/>
  <c r="O66" i="26"/>
  <c r="P66" i="26"/>
  <c r="Q66" i="26"/>
  <c r="R66" i="26"/>
  <c r="S66" i="26"/>
  <c r="T66" i="26"/>
  <c r="U66" i="26"/>
  <c r="V66" i="26"/>
  <c r="W66" i="26"/>
  <c r="X66" i="26"/>
  <c r="Y66" i="26"/>
  <c r="Z66" i="26"/>
  <c r="AA66" i="26"/>
  <c r="AB66" i="26"/>
  <c r="AC66" i="26"/>
  <c r="AD66" i="26"/>
  <c r="AE66" i="26"/>
  <c r="AF66" i="26"/>
  <c r="AG66" i="26"/>
  <c r="AH66" i="26"/>
  <c r="E67" i="26"/>
  <c r="F67" i="26"/>
  <c r="H67" i="26"/>
  <c r="I67" i="26"/>
  <c r="J67" i="26"/>
  <c r="K67" i="26"/>
  <c r="L67" i="26"/>
  <c r="M67" i="26"/>
  <c r="N67" i="26"/>
  <c r="O67" i="26"/>
  <c r="P67" i="26"/>
  <c r="Q67" i="26"/>
  <c r="R67" i="26"/>
  <c r="S67" i="26"/>
  <c r="T67" i="26"/>
  <c r="U67" i="26"/>
  <c r="V67" i="26"/>
  <c r="W67" i="26"/>
  <c r="X67" i="26"/>
  <c r="Y67" i="26"/>
  <c r="Z67" i="26"/>
  <c r="AA67" i="26"/>
  <c r="AB67" i="26"/>
  <c r="AC67" i="26"/>
  <c r="AD67" i="26"/>
  <c r="AE67" i="26"/>
  <c r="AF67" i="26"/>
  <c r="AG67" i="26"/>
  <c r="AH67" i="26"/>
  <c r="E68" i="26"/>
  <c r="F68" i="26"/>
  <c r="H68" i="26"/>
  <c r="I68" i="26"/>
  <c r="J68" i="26"/>
  <c r="K68" i="26"/>
  <c r="L68" i="26"/>
  <c r="M68" i="26"/>
  <c r="N68" i="26"/>
  <c r="O68" i="26"/>
  <c r="P68" i="26"/>
  <c r="Q68" i="26"/>
  <c r="R68" i="26"/>
  <c r="S68" i="26"/>
  <c r="T68" i="26"/>
  <c r="U68" i="26"/>
  <c r="V68" i="26"/>
  <c r="W68" i="26"/>
  <c r="X68" i="26"/>
  <c r="Y68" i="26"/>
  <c r="Z68" i="26"/>
  <c r="AA68" i="26"/>
  <c r="AB68" i="26"/>
  <c r="AC68" i="26"/>
  <c r="AD68" i="26"/>
  <c r="AE68" i="26"/>
  <c r="AF68" i="26"/>
  <c r="AG68" i="26"/>
  <c r="AH68" i="26"/>
  <c r="E69" i="26"/>
  <c r="F69" i="26"/>
  <c r="H69" i="26"/>
  <c r="I69" i="26"/>
  <c r="J69" i="26"/>
  <c r="K69" i="26"/>
  <c r="L69" i="26"/>
  <c r="M69" i="26"/>
  <c r="N69" i="26"/>
  <c r="O69" i="26"/>
  <c r="P69" i="26"/>
  <c r="Q69" i="26"/>
  <c r="R69" i="26"/>
  <c r="S69" i="26"/>
  <c r="T69" i="26"/>
  <c r="U69" i="26"/>
  <c r="V69" i="26"/>
  <c r="W69" i="26"/>
  <c r="X69" i="26"/>
  <c r="Y69" i="26"/>
  <c r="Z69" i="26"/>
  <c r="AA69" i="26"/>
  <c r="AB69" i="26"/>
  <c r="AC69" i="26"/>
  <c r="AD69" i="26"/>
  <c r="AE69" i="26"/>
  <c r="AF69" i="26"/>
  <c r="AG69" i="26"/>
  <c r="AH69" i="26"/>
  <c r="E70" i="26"/>
  <c r="F70" i="26"/>
  <c r="H70" i="26"/>
  <c r="I70" i="26"/>
  <c r="J70" i="26"/>
  <c r="K70" i="26"/>
  <c r="L70" i="26"/>
  <c r="M70" i="26"/>
  <c r="N70" i="26"/>
  <c r="O70" i="26"/>
  <c r="P70" i="26"/>
  <c r="Q70" i="26"/>
  <c r="R70" i="26"/>
  <c r="S70" i="26"/>
  <c r="T70" i="26"/>
  <c r="U70" i="26"/>
  <c r="V70" i="26"/>
  <c r="W70" i="26"/>
  <c r="X70" i="26"/>
  <c r="Y70" i="26"/>
  <c r="Z70" i="26"/>
  <c r="AA70" i="26"/>
  <c r="AB70" i="26"/>
  <c r="AC70" i="26"/>
  <c r="AD70" i="26"/>
  <c r="AE70" i="26"/>
  <c r="AF70" i="26"/>
  <c r="AG70" i="26"/>
  <c r="AH70" i="26"/>
  <c r="E71" i="26"/>
  <c r="F71" i="26"/>
  <c r="H71" i="26"/>
  <c r="I71" i="26"/>
  <c r="J71" i="26"/>
  <c r="K71" i="26"/>
  <c r="L71" i="26"/>
  <c r="M71" i="26"/>
  <c r="N71" i="26"/>
  <c r="O71" i="26"/>
  <c r="P71" i="26"/>
  <c r="Q71" i="26"/>
  <c r="R71" i="26"/>
  <c r="S71" i="26"/>
  <c r="T71" i="26"/>
  <c r="U71" i="26"/>
  <c r="V71" i="26"/>
  <c r="W71" i="26"/>
  <c r="X71" i="26"/>
  <c r="Y71" i="26"/>
  <c r="Z71" i="26"/>
  <c r="AA71" i="26"/>
  <c r="AB71" i="26"/>
  <c r="AC71" i="26"/>
  <c r="AD71" i="26"/>
  <c r="AE71" i="26"/>
  <c r="AF71" i="26"/>
  <c r="AG71" i="26"/>
  <c r="AH71" i="26"/>
  <c r="E72" i="26"/>
  <c r="F72" i="26"/>
  <c r="H72" i="26"/>
  <c r="I72" i="26"/>
  <c r="J72" i="26"/>
  <c r="K72" i="26"/>
  <c r="L72" i="26"/>
  <c r="M72" i="26"/>
  <c r="N72" i="26"/>
  <c r="O72" i="26"/>
  <c r="P72" i="26"/>
  <c r="Q72" i="26"/>
  <c r="R72" i="26"/>
  <c r="S72" i="26"/>
  <c r="T72" i="26"/>
  <c r="U72" i="26"/>
  <c r="V72" i="26"/>
  <c r="W72" i="26"/>
  <c r="X72" i="26"/>
  <c r="Y72" i="26"/>
  <c r="Z72" i="26"/>
  <c r="AA72" i="26"/>
  <c r="AB72" i="26"/>
  <c r="AC72" i="26"/>
  <c r="AD72" i="26"/>
  <c r="AE72" i="26"/>
  <c r="AF72" i="26"/>
  <c r="AG72" i="26"/>
  <c r="AH72" i="26"/>
  <c r="E73" i="26"/>
  <c r="F73" i="26"/>
  <c r="H73" i="26"/>
  <c r="I73" i="26"/>
  <c r="J73" i="26"/>
  <c r="K73" i="26"/>
  <c r="L73" i="26"/>
  <c r="M73" i="26"/>
  <c r="N73" i="26"/>
  <c r="O73" i="26"/>
  <c r="P73" i="26"/>
  <c r="Q73" i="26"/>
  <c r="R73" i="26"/>
  <c r="S73" i="26"/>
  <c r="T73" i="26"/>
  <c r="U73" i="26"/>
  <c r="V73" i="26"/>
  <c r="W73" i="26"/>
  <c r="X73" i="26"/>
  <c r="Y73" i="26"/>
  <c r="Z73" i="26"/>
  <c r="AA73" i="26"/>
  <c r="AB73" i="26"/>
  <c r="AC73" i="26"/>
  <c r="AD73" i="26"/>
  <c r="AE73" i="26"/>
  <c r="AF73" i="26"/>
  <c r="AG73" i="26"/>
  <c r="AH73" i="26"/>
  <c r="E74" i="26"/>
  <c r="F74" i="26"/>
  <c r="H74" i="26"/>
  <c r="I74" i="26"/>
  <c r="J74" i="26"/>
  <c r="K74" i="26"/>
  <c r="L74" i="26"/>
  <c r="M74" i="26"/>
  <c r="N74" i="26"/>
  <c r="O74" i="26"/>
  <c r="P74" i="26"/>
  <c r="Q74" i="26"/>
  <c r="R74" i="26"/>
  <c r="S74" i="26"/>
  <c r="T74" i="26"/>
  <c r="U74" i="26"/>
  <c r="V74" i="26"/>
  <c r="W74" i="26"/>
  <c r="X74" i="26"/>
  <c r="Y74" i="26"/>
  <c r="Z74" i="26"/>
  <c r="AA74" i="26"/>
  <c r="AB74" i="26"/>
  <c r="AC74" i="26"/>
  <c r="AD74" i="26"/>
  <c r="AE74" i="26"/>
  <c r="AF74" i="26"/>
  <c r="AG74" i="26"/>
  <c r="AH74" i="26"/>
  <c r="E75" i="26"/>
  <c r="F75" i="26"/>
  <c r="H75" i="26"/>
  <c r="I75" i="26"/>
  <c r="J75" i="26"/>
  <c r="K75" i="26"/>
  <c r="L75" i="26"/>
  <c r="M75" i="26"/>
  <c r="N75" i="26"/>
  <c r="O75" i="26"/>
  <c r="P75" i="26"/>
  <c r="Q75" i="26"/>
  <c r="R75" i="26"/>
  <c r="S75" i="26"/>
  <c r="T75" i="26"/>
  <c r="U75" i="26"/>
  <c r="V75" i="26"/>
  <c r="W75" i="26"/>
  <c r="X75" i="26"/>
  <c r="Y75" i="26"/>
  <c r="Z75" i="26"/>
  <c r="AA75" i="26"/>
  <c r="AB75" i="26"/>
  <c r="AC75" i="26"/>
  <c r="AD75" i="26"/>
  <c r="AE75" i="26"/>
  <c r="AF75" i="26"/>
  <c r="AG75" i="26"/>
  <c r="AH75" i="26"/>
  <c r="E76" i="26"/>
  <c r="F76" i="26"/>
  <c r="H76" i="26"/>
  <c r="I76" i="26"/>
  <c r="J76" i="26"/>
  <c r="K76" i="26"/>
  <c r="L76" i="26"/>
  <c r="M76" i="26"/>
  <c r="N76" i="26"/>
  <c r="O76" i="26"/>
  <c r="P76" i="26"/>
  <c r="Q76" i="26"/>
  <c r="R76" i="26"/>
  <c r="S76" i="26"/>
  <c r="T76" i="26"/>
  <c r="U76" i="26"/>
  <c r="V76" i="26"/>
  <c r="W76" i="26"/>
  <c r="X76" i="26"/>
  <c r="Y76" i="26"/>
  <c r="Z76" i="26"/>
  <c r="AA76" i="26"/>
  <c r="AB76" i="26"/>
  <c r="AC76" i="26"/>
  <c r="AD76" i="26"/>
  <c r="AE76" i="26"/>
  <c r="AF76" i="26"/>
  <c r="AG76" i="26"/>
  <c r="AH76" i="26"/>
  <c r="E77" i="26"/>
  <c r="F77" i="26"/>
  <c r="H77" i="26"/>
  <c r="I77" i="26"/>
  <c r="J77" i="26"/>
  <c r="K77" i="26"/>
  <c r="L77" i="26"/>
  <c r="M77" i="26"/>
  <c r="N77" i="26"/>
  <c r="O77" i="26"/>
  <c r="P77" i="26"/>
  <c r="Q77" i="26"/>
  <c r="R77" i="26"/>
  <c r="S77" i="26"/>
  <c r="T77" i="26"/>
  <c r="U77" i="26"/>
  <c r="V77" i="26"/>
  <c r="W77" i="26"/>
  <c r="X77" i="26"/>
  <c r="Y77" i="26"/>
  <c r="Z77" i="26"/>
  <c r="AA77" i="26"/>
  <c r="AB77" i="26"/>
  <c r="AC77" i="26"/>
  <c r="AD77" i="26"/>
  <c r="AE77" i="26"/>
  <c r="AF77" i="26"/>
  <c r="AG77" i="26"/>
  <c r="AH77" i="26"/>
  <c r="E78" i="26"/>
  <c r="F78" i="26"/>
  <c r="H78" i="26"/>
  <c r="I78" i="26"/>
  <c r="J78" i="26"/>
  <c r="K78" i="26"/>
  <c r="L78" i="26"/>
  <c r="M78" i="26"/>
  <c r="N78" i="26"/>
  <c r="O78" i="26"/>
  <c r="P78" i="26"/>
  <c r="Q78" i="26"/>
  <c r="R78" i="26"/>
  <c r="S78" i="26"/>
  <c r="T78" i="26"/>
  <c r="U78" i="26"/>
  <c r="V78" i="26"/>
  <c r="W78" i="26"/>
  <c r="X78" i="26"/>
  <c r="Y78" i="26"/>
  <c r="Z78" i="26"/>
  <c r="AA78" i="26"/>
  <c r="AB78" i="26"/>
  <c r="AC78" i="26"/>
  <c r="AD78" i="26"/>
  <c r="AE78" i="26"/>
  <c r="AF78" i="26"/>
  <c r="AG78" i="26"/>
  <c r="AH78" i="26"/>
  <c r="E79" i="26"/>
  <c r="F79" i="26"/>
  <c r="H79" i="26"/>
  <c r="I79" i="26"/>
  <c r="J79" i="26"/>
  <c r="K79" i="26"/>
  <c r="L79" i="26"/>
  <c r="M79" i="26"/>
  <c r="N79" i="26"/>
  <c r="O79" i="26"/>
  <c r="P79" i="26"/>
  <c r="Q79" i="26"/>
  <c r="R79" i="26"/>
  <c r="S79" i="26"/>
  <c r="T79" i="26"/>
  <c r="U79" i="26"/>
  <c r="V79" i="26"/>
  <c r="W79" i="26"/>
  <c r="X79" i="26"/>
  <c r="Y79" i="26"/>
  <c r="Z79" i="26"/>
  <c r="AA79" i="26"/>
  <c r="AB79" i="26"/>
  <c r="AC79" i="26"/>
  <c r="AD79" i="26"/>
  <c r="AE79" i="26"/>
  <c r="AF79" i="26"/>
  <c r="AG79" i="26"/>
  <c r="AH79" i="26"/>
  <c r="E80" i="26"/>
  <c r="F80" i="26"/>
  <c r="H80" i="26"/>
  <c r="I80" i="26"/>
  <c r="J80" i="26"/>
  <c r="K80" i="26"/>
  <c r="L80" i="26"/>
  <c r="M80" i="26"/>
  <c r="N80" i="26"/>
  <c r="O80" i="26"/>
  <c r="P80" i="26"/>
  <c r="Q80" i="26"/>
  <c r="R80" i="26"/>
  <c r="S80" i="26"/>
  <c r="T80" i="26"/>
  <c r="U80" i="26"/>
  <c r="V80" i="26"/>
  <c r="W80" i="26"/>
  <c r="X80" i="26"/>
  <c r="Y80" i="26"/>
  <c r="Z80" i="26"/>
  <c r="AA80" i="26"/>
  <c r="AB80" i="26"/>
  <c r="AC80" i="26"/>
  <c r="AD80" i="26"/>
  <c r="AE80" i="26"/>
  <c r="AF80" i="26"/>
  <c r="AG80" i="26"/>
  <c r="AH80" i="26"/>
  <c r="E81" i="26"/>
  <c r="F81" i="26"/>
  <c r="H81" i="26"/>
  <c r="I81" i="26"/>
  <c r="J81" i="26"/>
  <c r="K81" i="26"/>
  <c r="L81" i="26"/>
  <c r="M81" i="26"/>
  <c r="N81" i="26"/>
  <c r="O81" i="26"/>
  <c r="P81" i="26"/>
  <c r="Q81" i="26"/>
  <c r="R81" i="26"/>
  <c r="S81" i="26"/>
  <c r="T81" i="26"/>
  <c r="U81" i="26"/>
  <c r="V81" i="26"/>
  <c r="W81" i="26"/>
  <c r="X81" i="26"/>
  <c r="Y81" i="26"/>
  <c r="Z81" i="26"/>
  <c r="AA81" i="26"/>
  <c r="AB81" i="26"/>
  <c r="AC81" i="26"/>
  <c r="AD81" i="26"/>
  <c r="AE81" i="26"/>
  <c r="AF81" i="26"/>
  <c r="AG81" i="26"/>
  <c r="AH81" i="26"/>
  <c r="E82" i="26"/>
  <c r="F82" i="26"/>
  <c r="H82" i="26"/>
  <c r="I82" i="26"/>
  <c r="J82" i="26"/>
  <c r="K82" i="26"/>
  <c r="L82" i="26"/>
  <c r="M82" i="26"/>
  <c r="N82" i="26"/>
  <c r="O82" i="26"/>
  <c r="P82" i="26"/>
  <c r="Q82" i="26"/>
  <c r="R82" i="26"/>
  <c r="S82" i="26"/>
  <c r="T82" i="26"/>
  <c r="U82" i="26"/>
  <c r="V82" i="26"/>
  <c r="W82" i="26"/>
  <c r="X82" i="26"/>
  <c r="Y82" i="26"/>
  <c r="Z82" i="26"/>
  <c r="AA82" i="26"/>
  <c r="AB82" i="26"/>
  <c r="AC82" i="26"/>
  <c r="AD82" i="26"/>
  <c r="AE82" i="26"/>
  <c r="AF82" i="26"/>
  <c r="AG82" i="26"/>
  <c r="AH82" i="26"/>
  <c r="E83" i="26"/>
  <c r="F83" i="26"/>
  <c r="H83" i="26"/>
  <c r="I83" i="26"/>
  <c r="J83" i="26"/>
  <c r="K83" i="26"/>
  <c r="L83" i="26"/>
  <c r="M83" i="26"/>
  <c r="N83" i="26"/>
  <c r="O83" i="26"/>
  <c r="P83" i="26"/>
  <c r="Q83" i="26"/>
  <c r="R83" i="26"/>
  <c r="S83" i="26"/>
  <c r="T83" i="26"/>
  <c r="U83" i="26"/>
  <c r="V83" i="26"/>
  <c r="W83" i="26"/>
  <c r="X83" i="26"/>
  <c r="Y83" i="26"/>
  <c r="Z83" i="26"/>
  <c r="AA83" i="26"/>
  <c r="AB83" i="26"/>
  <c r="AC83" i="26"/>
  <c r="AD83" i="26"/>
  <c r="AE83" i="26"/>
  <c r="AF83" i="26"/>
  <c r="AG83" i="26"/>
  <c r="AH83" i="26"/>
  <c r="E84" i="26"/>
  <c r="F84" i="26"/>
  <c r="H84" i="26"/>
  <c r="I84" i="26"/>
  <c r="J84" i="26"/>
  <c r="K84" i="26"/>
  <c r="L84" i="26"/>
  <c r="M84" i="26"/>
  <c r="N84" i="26"/>
  <c r="O84" i="26"/>
  <c r="P84" i="26"/>
  <c r="Q84" i="26"/>
  <c r="R84" i="26"/>
  <c r="S84" i="26"/>
  <c r="T84" i="26"/>
  <c r="U84" i="26"/>
  <c r="V84" i="26"/>
  <c r="W84" i="26"/>
  <c r="X84" i="26"/>
  <c r="Y84" i="26"/>
  <c r="Z84" i="26"/>
  <c r="AA84" i="26"/>
  <c r="AB84" i="26"/>
  <c r="AC84" i="26"/>
  <c r="AD84" i="26"/>
  <c r="AE84" i="26"/>
  <c r="AF84" i="26"/>
  <c r="AG84" i="26"/>
  <c r="AH84" i="26"/>
  <c r="E85" i="26"/>
  <c r="F85" i="26"/>
  <c r="H85" i="26"/>
  <c r="I85" i="26"/>
  <c r="J85" i="26"/>
  <c r="K85" i="26"/>
  <c r="L85" i="26"/>
  <c r="M85" i="26"/>
  <c r="N85" i="26"/>
  <c r="O85" i="26"/>
  <c r="P85" i="26"/>
  <c r="Q85" i="26"/>
  <c r="R85" i="26"/>
  <c r="S85" i="26"/>
  <c r="T85" i="26"/>
  <c r="U85" i="26"/>
  <c r="V85" i="26"/>
  <c r="W85" i="26"/>
  <c r="X85" i="26"/>
  <c r="Y85" i="26"/>
  <c r="Z85" i="26"/>
  <c r="AA85" i="26"/>
  <c r="AB85" i="26"/>
  <c r="AC85" i="26"/>
  <c r="AD85" i="26"/>
  <c r="AE85" i="26"/>
  <c r="AF85" i="26"/>
  <c r="AG85" i="26"/>
  <c r="AH85" i="26"/>
  <c r="E86" i="26"/>
  <c r="F86" i="26"/>
  <c r="H86" i="26"/>
  <c r="I86" i="26"/>
  <c r="J86" i="26"/>
  <c r="K86" i="26"/>
  <c r="L86" i="26"/>
  <c r="M86" i="26"/>
  <c r="N86" i="26"/>
  <c r="O86" i="26"/>
  <c r="P86" i="26"/>
  <c r="Q86" i="26"/>
  <c r="R86" i="26"/>
  <c r="S86" i="26"/>
  <c r="T86" i="26"/>
  <c r="U86" i="26"/>
  <c r="V86" i="26"/>
  <c r="W86" i="26"/>
  <c r="X86" i="26"/>
  <c r="Y86" i="26"/>
  <c r="Z86" i="26"/>
  <c r="AA86" i="26"/>
  <c r="AB86" i="26"/>
  <c r="AC86" i="26"/>
  <c r="AD86" i="26"/>
  <c r="AE86" i="26"/>
  <c r="AF86" i="26"/>
  <c r="AG86" i="26"/>
  <c r="AH86" i="26"/>
  <c r="E87" i="26"/>
  <c r="F87" i="26"/>
  <c r="H87" i="26"/>
  <c r="I87" i="26"/>
  <c r="J87" i="26"/>
  <c r="K87" i="26"/>
  <c r="L87" i="26"/>
  <c r="M87" i="26"/>
  <c r="N87" i="26"/>
  <c r="O87" i="26"/>
  <c r="P87" i="26"/>
  <c r="Q87" i="26"/>
  <c r="R87" i="26"/>
  <c r="S87" i="26"/>
  <c r="T87" i="26"/>
  <c r="U87" i="26"/>
  <c r="V87" i="26"/>
  <c r="W87" i="26"/>
  <c r="X87" i="26"/>
  <c r="Y87" i="26"/>
  <c r="Z87" i="26"/>
  <c r="AA87" i="26"/>
  <c r="AB87" i="26"/>
  <c r="AC87" i="26"/>
  <c r="AD87" i="26"/>
  <c r="AE87" i="26"/>
  <c r="AF87" i="26"/>
  <c r="AG87" i="26"/>
  <c r="AH87" i="26"/>
  <c r="E88" i="26"/>
  <c r="F88" i="26"/>
  <c r="H88" i="26"/>
  <c r="I88" i="26"/>
  <c r="J88" i="26"/>
  <c r="K88" i="26"/>
  <c r="L88" i="26"/>
  <c r="M88" i="26"/>
  <c r="N88" i="26"/>
  <c r="O88" i="26"/>
  <c r="P88" i="26"/>
  <c r="Q88" i="26"/>
  <c r="R88" i="26"/>
  <c r="S88" i="26"/>
  <c r="T88" i="26"/>
  <c r="U88" i="26"/>
  <c r="V88" i="26"/>
  <c r="W88" i="26"/>
  <c r="X88" i="26"/>
  <c r="Y88" i="26"/>
  <c r="Z88" i="26"/>
  <c r="AA88" i="26"/>
  <c r="AB88" i="26"/>
  <c r="AC88" i="26"/>
  <c r="AD88" i="26"/>
  <c r="AE88" i="26"/>
  <c r="AF88" i="26"/>
  <c r="AG88" i="26"/>
  <c r="AH88" i="26"/>
  <c r="E89" i="26"/>
  <c r="F89" i="26"/>
  <c r="H89" i="26"/>
  <c r="I89" i="26"/>
  <c r="J89" i="26"/>
  <c r="K89" i="26"/>
  <c r="L89" i="26"/>
  <c r="M89" i="26"/>
  <c r="N89" i="26"/>
  <c r="O89" i="26"/>
  <c r="P89" i="26"/>
  <c r="Q89" i="26"/>
  <c r="R89" i="26"/>
  <c r="S89" i="26"/>
  <c r="T89" i="26"/>
  <c r="U89" i="26"/>
  <c r="V89" i="26"/>
  <c r="W89" i="26"/>
  <c r="X89" i="26"/>
  <c r="Y89" i="26"/>
  <c r="Z89" i="26"/>
  <c r="AA89" i="26"/>
  <c r="AB89" i="26"/>
  <c r="AC89" i="26"/>
  <c r="AD89" i="26"/>
  <c r="AE89" i="26"/>
  <c r="AF89" i="26"/>
  <c r="AG89" i="26"/>
  <c r="AH89" i="26"/>
  <c r="E90" i="26"/>
  <c r="F90" i="26"/>
  <c r="H90" i="26"/>
  <c r="I90" i="26"/>
  <c r="J90" i="26"/>
  <c r="K90" i="26"/>
  <c r="L90" i="26"/>
  <c r="M90" i="26"/>
  <c r="N90" i="26"/>
  <c r="O90" i="26"/>
  <c r="P90" i="26"/>
  <c r="Q90" i="26"/>
  <c r="R90" i="26"/>
  <c r="S90" i="26"/>
  <c r="T90" i="26"/>
  <c r="U90" i="26"/>
  <c r="V90" i="26"/>
  <c r="W90" i="26"/>
  <c r="X90" i="26"/>
  <c r="Y90" i="26"/>
  <c r="Z90" i="26"/>
  <c r="AA90" i="26"/>
  <c r="AB90" i="26"/>
  <c r="AC90" i="26"/>
  <c r="AD90" i="26"/>
  <c r="AE90" i="26"/>
  <c r="AF90" i="26"/>
  <c r="AG90" i="26"/>
  <c r="AH90" i="26"/>
  <c r="E91" i="26"/>
  <c r="F91" i="26"/>
  <c r="H91" i="26"/>
  <c r="I91" i="26"/>
  <c r="J91" i="26"/>
  <c r="K91" i="26"/>
  <c r="L91" i="26"/>
  <c r="M91" i="26"/>
  <c r="N91" i="26"/>
  <c r="O91" i="26"/>
  <c r="P91" i="26"/>
  <c r="Q91" i="26"/>
  <c r="R91" i="26"/>
  <c r="S91" i="26"/>
  <c r="T91" i="26"/>
  <c r="U91" i="26"/>
  <c r="V91" i="26"/>
  <c r="W91" i="26"/>
  <c r="X91" i="26"/>
  <c r="Y91" i="26"/>
  <c r="Z91" i="26"/>
  <c r="AA91" i="26"/>
  <c r="AB91" i="26"/>
  <c r="AC91" i="26"/>
  <c r="AD91" i="26"/>
  <c r="AE91" i="26"/>
  <c r="AF91" i="26"/>
  <c r="AG91" i="26"/>
  <c r="AH91" i="26"/>
  <c r="E92" i="26"/>
  <c r="F92" i="26"/>
  <c r="H92" i="26"/>
  <c r="I92" i="26"/>
  <c r="J92" i="26"/>
  <c r="K92" i="26"/>
  <c r="L92" i="26"/>
  <c r="M92" i="26"/>
  <c r="N92" i="26"/>
  <c r="O92" i="26"/>
  <c r="P92" i="26"/>
  <c r="Q92" i="26"/>
  <c r="R92" i="26"/>
  <c r="S92" i="26"/>
  <c r="T92" i="26"/>
  <c r="U92" i="26"/>
  <c r="V92" i="26"/>
  <c r="W92" i="26"/>
  <c r="X92" i="26"/>
  <c r="Y92" i="26"/>
  <c r="Z92" i="26"/>
  <c r="AA92" i="26"/>
  <c r="AB92" i="26"/>
  <c r="AC92" i="26"/>
  <c r="AD92" i="26"/>
  <c r="AE92" i="26"/>
  <c r="AF92" i="26"/>
  <c r="AG92" i="26"/>
  <c r="AH92" i="26"/>
  <c r="E93" i="26"/>
  <c r="F93" i="26"/>
  <c r="H93" i="26"/>
  <c r="I93" i="26"/>
  <c r="J93" i="26"/>
  <c r="K93" i="26"/>
  <c r="L93" i="26"/>
  <c r="M93" i="26"/>
  <c r="N93" i="26"/>
  <c r="O93" i="26"/>
  <c r="P93" i="26"/>
  <c r="Q93" i="26"/>
  <c r="R93" i="26"/>
  <c r="S93" i="26"/>
  <c r="T93" i="26"/>
  <c r="U93" i="26"/>
  <c r="V93" i="26"/>
  <c r="W93" i="26"/>
  <c r="X93" i="26"/>
  <c r="Y93" i="26"/>
  <c r="Z93" i="26"/>
  <c r="AA93" i="26"/>
  <c r="AB93" i="26"/>
  <c r="AC93" i="26"/>
  <c r="AD93" i="26"/>
  <c r="AE93" i="26"/>
  <c r="AF93" i="26"/>
  <c r="AG93" i="26"/>
  <c r="AH93" i="26"/>
  <c r="E94" i="26"/>
  <c r="F94" i="26"/>
  <c r="H94" i="26"/>
  <c r="I94" i="26"/>
  <c r="J94" i="26"/>
  <c r="K94" i="26"/>
  <c r="L94" i="26"/>
  <c r="M94" i="26"/>
  <c r="N94" i="26"/>
  <c r="O94" i="26"/>
  <c r="P94" i="26"/>
  <c r="Q94" i="26"/>
  <c r="R94" i="26"/>
  <c r="S94" i="26"/>
  <c r="T94" i="26"/>
  <c r="U94" i="26"/>
  <c r="V94" i="26"/>
  <c r="W94" i="26"/>
  <c r="X94" i="26"/>
  <c r="Y94" i="26"/>
  <c r="Z94" i="26"/>
  <c r="AA94" i="26"/>
  <c r="AB94" i="26"/>
  <c r="AC94" i="26"/>
  <c r="AD94" i="26"/>
  <c r="AE94" i="26"/>
  <c r="AF94" i="26"/>
  <c r="AG94" i="26"/>
  <c r="AH94" i="26"/>
  <c r="E95" i="26"/>
  <c r="F95" i="26"/>
  <c r="H95" i="26"/>
  <c r="I95" i="26"/>
  <c r="J95" i="26"/>
  <c r="K95" i="26"/>
  <c r="L95" i="26"/>
  <c r="M95" i="26"/>
  <c r="N95" i="26"/>
  <c r="O95" i="26"/>
  <c r="P95" i="26"/>
  <c r="Q95" i="26"/>
  <c r="R95" i="26"/>
  <c r="S95" i="26"/>
  <c r="T95" i="26"/>
  <c r="U95" i="26"/>
  <c r="V95" i="26"/>
  <c r="W95" i="26"/>
  <c r="X95" i="26"/>
  <c r="Y95" i="26"/>
  <c r="Z95" i="26"/>
  <c r="AA95" i="26"/>
  <c r="AB95" i="26"/>
  <c r="AC95" i="26"/>
  <c r="AD95" i="26"/>
  <c r="AE95" i="26"/>
  <c r="AF95" i="26"/>
  <c r="AG95" i="26"/>
  <c r="AH95" i="26"/>
  <c r="E96" i="26"/>
  <c r="F96" i="26"/>
  <c r="H96" i="26"/>
  <c r="I96" i="26"/>
  <c r="J96" i="26"/>
  <c r="K96" i="26"/>
  <c r="L96" i="26"/>
  <c r="M96" i="26"/>
  <c r="N96" i="26"/>
  <c r="O96" i="26"/>
  <c r="P96" i="26"/>
  <c r="Q96" i="26"/>
  <c r="R96" i="26"/>
  <c r="S96" i="26"/>
  <c r="T96" i="26"/>
  <c r="U96" i="26"/>
  <c r="V96" i="26"/>
  <c r="W96" i="26"/>
  <c r="X96" i="26"/>
  <c r="Y96" i="26"/>
  <c r="Z96" i="26"/>
  <c r="AA96" i="26"/>
  <c r="AB96" i="26"/>
  <c r="AC96" i="26"/>
  <c r="AD96" i="26"/>
  <c r="AE96" i="26"/>
  <c r="AF96" i="26"/>
  <c r="AG96" i="26"/>
  <c r="AH96" i="26"/>
  <c r="E97" i="26"/>
  <c r="F97" i="26"/>
  <c r="H97" i="26"/>
  <c r="I97" i="26"/>
  <c r="J97" i="26"/>
  <c r="K97" i="26"/>
  <c r="L97" i="26"/>
  <c r="M97" i="26"/>
  <c r="N97" i="26"/>
  <c r="O97" i="26"/>
  <c r="P97" i="26"/>
  <c r="Q97" i="26"/>
  <c r="R97" i="26"/>
  <c r="S97" i="26"/>
  <c r="T97" i="26"/>
  <c r="U97" i="26"/>
  <c r="V97" i="26"/>
  <c r="W97" i="26"/>
  <c r="X97" i="26"/>
  <c r="Y97" i="26"/>
  <c r="Z97" i="26"/>
  <c r="AA97" i="26"/>
  <c r="AB97" i="26"/>
  <c r="AC97" i="26"/>
  <c r="AD97" i="26"/>
  <c r="AE97" i="26"/>
  <c r="AF97" i="26"/>
  <c r="AG97" i="26"/>
  <c r="AH97" i="26"/>
  <c r="E98" i="26"/>
  <c r="F98" i="26"/>
  <c r="H98" i="26"/>
  <c r="I98" i="26"/>
  <c r="J98" i="26"/>
  <c r="K98" i="26"/>
  <c r="L98" i="26"/>
  <c r="M98" i="26"/>
  <c r="N98" i="26"/>
  <c r="O98" i="26"/>
  <c r="P98" i="26"/>
  <c r="Q98" i="26"/>
  <c r="R98" i="26"/>
  <c r="S98" i="26"/>
  <c r="T98" i="26"/>
  <c r="U98" i="26"/>
  <c r="V98" i="26"/>
  <c r="W98" i="26"/>
  <c r="X98" i="26"/>
  <c r="Y98" i="26"/>
  <c r="Z98" i="26"/>
  <c r="AA98" i="26"/>
  <c r="AB98" i="26"/>
  <c r="AC98" i="26"/>
  <c r="AD98" i="26"/>
  <c r="AE98" i="26"/>
  <c r="AF98" i="26"/>
  <c r="AG98" i="26"/>
  <c r="AH98" i="26"/>
  <c r="E99" i="26"/>
  <c r="F99" i="26"/>
  <c r="H99" i="26"/>
  <c r="I99" i="26"/>
  <c r="J99" i="26"/>
  <c r="K99" i="26"/>
  <c r="L99" i="26"/>
  <c r="M99" i="26"/>
  <c r="N99" i="26"/>
  <c r="O99" i="26"/>
  <c r="P99" i="26"/>
  <c r="Q99" i="26"/>
  <c r="R99" i="26"/>
  <c r="S99" i="26"/>
  <c r="T99" i="26"/>
  <c r="U99" i="26"/>
  <c r="V99" i="26"/>
  <c r="W99" i="26"/>
  <c r="X99" i="26"/>
  <c r="Y99" i="26"/>
  <c r="Z99" i="26"/>
  <c r="AA99" i="26"/>
  <c r="AB99" i="26"/>
  <c r="AC99" i="26"/>
  <c r="AD99" i="26"/>
  <c r="AE99" i="26"/>
  <c r="AF99" i="26"/>
  <c r="AG99" i="26"/>
  <c r="AH99" i="26"/>
  <c r="E100" i="26"/>
  <c r="F100" i="26"/>
  <c r="H100" i="26"/>
  <c r="I100" i="26"/>
  <c r="J100" i="26"/>
  <c r="K100" i="26"/>
  <c r="L100" i="26"/>
  <c r="M100" i="26"/>
  <c r="N100" i="26"/>
  <c r="O100" i="26"/>
  <c r="P100" i="26"/>
  <c r="Q100" i="26"/>
  <c r="R100" i="26"/>
  <c r="S100" i="26"/>
  <c r="T100" i="26"/>
  <c r="U100" i="26"/>
  <c r="V100" i="26"/>
  <c r="W100" i="26"/>
  <c r="X100" i="26"/>
  <c r="Y100" i="26"/>
  <c r="Z100" i="26"/>
  <c r="AA100" i="26"/>
  <c r="AB100" i="26"/>
  <c r="AC100" i="26"/>
  <c r="AD100" i="26"/>
  <c r="AE100" i="26"/>
  <c r="AF100" i="26"/>
  <c r="AG100" i="26"/>
  <c r="AH100" i="26"/>
  <c r="E101" i="26"/>
  <c r="F101" i="26"/>
  <c r="H101" i="26"/>
  <c r="I101" i="26"/>
  <c r="J101" i="26"/>
  <c r="K101" i="26"/>
  <c r="L101" i="26"/>
  <c r="M101" i="26"/>
  <c r="N101" i="26"/>
  <c r="O101" i="26"/>
  <c r="P101" i="26"/>
  <c r="Q101" i="26"/>
  <c r="R101" i="26"/>
  <c r="S101" i="26"/>
  <c r="T101" i="26"/>
  <c r="U101" i="26"/>
  <c r="V101" i="26"/>
  <c r="W101" i="26"/>
  <c r="X101" i="26"/>
  <c r="Y101" i="26"/>
  <c r="Z101" i="26"/>
  <c r="AA101" i="26"/>
  <c r="AB101" i="26"/>
  <c r="AC101" i="26"/>
  <c r="AD101" i="26"/>
  <c r="AE101" i="26"/>
  <c r="AF101" i="26"/>
  <c r="AG101" i="26"/>
  <c r="AH101" i="26"/>
  <c r="E102" i="26"/>
  <c r="F102" i="26"/>
  <c r="H102" i="26"/>
  <c r="I102" i="26"/>
  <c r="J102" i="26"/>
  <c r="K102" i="26"/>
  <c r="L102" i="26"/>
  <c r="M102" i="26"/>
  <c r="N102" i="26"/>
  <c r="O102" i="26"/>
  <c r="P102" i="26"/>
  <c r="Q102" i="26"/>
  <c r="R102" i="26"/>
  <c r="S102" i="26"/>
  <c r="T102" i="26"/>
  <c r="U102" i="26"/>
  <c r="V102" i="26"/>
  <c r="W102" i="26"/>
  <c r="X102" i="26"/>
  <c r="Y102" i="26"/>
  <c r="Z102" i="26"/>
  <c r="AA102" i="26"/>
  <c r="AB102" i="26"/>
  <c r="AC102" i="26"/>
  <c r="AD102" i="26"/>
  <c r="AE102" i="26"/>
  <c r="AF102" i="26"/>
  <c r="AG102" i="26"/>
  <c r="AH102" i="26"/>
  <c r="E103" i="26"/>
  <c r="F103" i="26"/>
  <c r="H103" i="26"/>
  <c r="I103" i="26"/>
  <c r="J103" i="26"/>
  <c r="K103" i="26"/>
  <c r="L103" i="26"/>
  <c r="M103" i="26"/>
  <c r="N103" i="26"/>
  <c r="O103" i="26"/>
  <c r="P103" i="26"/>
  <c r="Q103" i="26"/>
  <c r="R103" i="26"/>
  <c r="S103" i="26"/>
  <c r="T103" i="26"/>
  <c r="U103" i="26"/>
  <c r="V103" i="26"/>
  <c r="W103" i="26"/>
  <c r="X103" i="26"/>
  <c r="Y103" i="26"/>
  <c r="Z103" i="26"/>
  <c r="AA103" i="26"/>
  <c r="AB103" i="26"/>
  <c r="AC103" i="26"/>
  <c r="AD103" i="26"/>
  <c r="AE103" i="26"/>
  <c r="AF103" i="26"/>
  <c r="AG103" i="26"/>
  <c r="AH103" i="26"/>
  <c r="E104" i="26"/>
  <c r="F104" i="26"/>
  <c r="H104" i="26"/>
  <c r="I104" i="26"/>
  <c r="J104" i="26"/>
  <c r="K104" i="26"/>
  <c r="L104" i="26"/>
  <c r="M104" i="26"/>
  <c r="N104" i="26"/>
  <c r="O104" i="26"/>
  <c r="P104" i="26"/>
  <c r="Q104" i="26"/>
  <c r="R104" i="26"/>
  <c r="S104" i="26"/>
  <c r="T104" i="26"/>
  <c r="U104" i="26"/>
  <c r="V104" i="26"/>
  <c r="W104" i="26"/>
  <c r="X104" i="26"/>
  <c r="Y104" i="26"/>
  <c r="Z104" i="26"/>
  <c r="AA104" i="26"/>
  <c r="AB104" i="26"/>
  <c r="AC104" i="26"/>
  <c r="AD104" i="26"/>
  <c r="AE104" i="26"/>
  <c r="AF104" i="26"/>
  <c r="AG104" i="26"/>
  <c r="AH104" i="26"/>
  <c r="E105" i="26"/>
  <c r="F105" i="26"/>
  <c r="H105" i="26"/>
  <c r="I105" i="26"/>
  <c r="J105" i="26"/>
  <c r="K105" i="26"/>
  <c r="L105" i="26"/>
  <c r="M105" i="26"/>
  <c r="N105" i="26"/>
  <c r="O105" i="26"/>
  <c r="P105" i="26"/>
  <c r="Q105" i="26"/>
  <c r="R105" i="26"/>
  <c r="S105" i="26"/>
  <c r="T105" i="26"/>
  <c r="U105" i="26"/>
  <c r="V105" i="26"/>
  <c r="W105" i="26"/>
  <c r="X105" i="26"/>
  <c r="Y105" i="26"/>
  <c r="Z105" i="26"/>
  <c r="AA105" i="26"/>
  <c r="AB105" i="26"/>
  <c r="AC105" i="26"/>
  <c r="AD105" i="26"/>
  <c r="AE105" i="26"/>
  <c r="AF105" i="26"/>
  <c r="AG105" i="26"/>
  <c r="AH105" i="26"/>
  <c r="E106" i="26"/>
  <c r="F106" i="26"/>
  <c r="H106" i="26"/>
  <c r="I106" i="26"/>
  <c r="J106" i="26"/>
  <c r="K106" i="26"/>
  <c r="L106" i="26"/>
  <c r="M106" i="26"/>
  <c r="N106" i="26"/>
  <c r="O106" i="26"/>
  <c r="P106" i="26"/>
  <c r="Q106" i="26"/>
  <c r="R106" i="26"/>
  <c r="S106" i="26"/>
  <c r="T106" i="26"/>
  <c r="U106" i="26"/>
  <c r="V106" i="26"/>
  <c r="W106" i="26"/>
  <c r="X106" i="26"/>
  <c r="Y106" i="26"/>
  <c r="Z106" i="26"/>
  <c r="AA106" i="26"/>
  <c r="AB106" i="26"/>
  <c r="AC106" i="26"/>
  <c r="AD106" i="26"/>
  <c r="AE106" i="26"/>
  <c r="AF106" i="26"/>
  <c r="AG106" i="26"/>
  <c r="AH106" i="26"/>
  <c r="E107" i="26"/>
  <c r="F107" i="26"/>
  <c r="H107" i="26"/>
  <c r="I107" i="26"/>
  <c r="J107" i="26"/>
  <c r="K107" i="26"/>
  <c r="L107" i="26"/>
  <c r="M107" i="26"/>
  <c r="N107" i="26"/>
  <c r="O107" i="26"/>
  <c r="P107" i="26"/>
  <c r="Q107" i="26"/>
  <c r="R107" i="26"/>
  <c r="S107" i="26"/>
  <c r="T107" i="26"/>
  <c r="U107" i="26"/>
  <c r="V107" i="26"/>
  <c r="W107" i="26"/>
  <c r="X107" i="26"/>
  <c r="Y107" i="26"/>
  <c r="Z107" i="26"/>
  <c r="AA107" i="26"/>
  <c r="AB107" i="26"/>
  <c r="AC107" i="26"/>
  <c r="AD107" i="26"/>
  <c r="AE107" i="26"/>
  <c r="AF107" i="26"/>
  <c r="AG107" i="26"/>
  <c r="AH107" i="26"/>
  <c r="E108" i="26"/>
  <c r="F108" i="26"/>
  <c r="H108" i="26"/>
  <c r="I108" i="26"/>
  <c r="J108" i="26"/>
  <c r="K108" i="26"/>
  <c r="L108" i="26"/>
  <c r="M108" i="26"/>
  <c r="N108" i="26"/>
  <c r="O108" i="26"/>
  <c r="P108" i="26"/>
  <c r="Q108" i="26"/>
  <c r="R108" i="26"/>
  <c r="S108" i="26"/>
  <c r="T108" i="26"/>
  <c r="U108" i="26"/>
  <c r="V108" i="26"/>
  <c r="W108" i="26"/>
  <c r="X108" i="26"/>
  <c r="Y108" i="26"/>
  <c r="Z108" i="26"/>
  <c r="AA108" i="26"/>
  <c r="AB108" i="26"/>
  <c r="AC108" i="26"/>
  <c r="AD108" i="26"/>
  <c r="AE108" i="26"/>
  <c r="AF108" i="26"/>
  <c r="AG108" i="26"/>
  <c r="AH108" i="26"/>
  <c r="E109" i="26"/>
  <c r="F109" i="26"/>
  <c r="H109" i="26"/>
  <c r="I109" i="26"/>
  <c r="J109" i="26"/>
  <c r="K109" i="26"/>
  <c r="L109" i="26"/>
  <c r="M109" i="26"/>
  <c r="N109" i="26"/>
  <c r="O109" i="26"/>
  <c r="P109" i="26"/>
  <c r="Q109" i="26"/>
  <c r="R109" i="26"/>
  <c r="S109" i="26"/>
  <c r="T109" i="26"/>
  <c r="U109" i="26"/>
  <c r="V109" i="26"/>
  <c r="W109" i="26"/>
  <c r="X109" i="26"/>
  <c r="Y109" i="26"/>
  <c r="Z109" i="26"/>
  <c r="AA109" i="26"/>
  <c r="AB109" i="26"/>
  <c r="AC109" i="26"/>
  <c r="AD109" i="26"/>
  <c r="AE109" i="26"/>
  <c r="AF109" i="26"/>
  <c r="AG109" i="26"/>
  <c r="AH109" i="26"/>
  <c r="E110" i="26"/>
  <c r="F110" i="26"/>
  <c r="H110" i="26"/>
  <c r="I110" i="26"/>
  <c r="J110" i="26"/>
  <c r="K110" i="26"/>
  <c r="L110" i="26"/>
  <c r="M110" i="26"/>
  <c r="N110" i="26"/>
  <c r="O110" i="26"/>
  <c r="P110" i="26"/>
  <c r="Q110" i="26"/>
  <c r="R110" i="26"/>
  <c r="S110" i="26"/>
  <c r="T110" i="26"/>
  <c r="U110" i="26"/>
  <c r="V110" i="26"/>
  <c r="W110" i="26"/>
  <c r="X110" i="26"/>
  <c r="Y110" i="26"/>
  <c r="Z110" i="26"/>
  <c r="AA110" i="26"/>
  <c r="AB110" i="26"/>
  <c r="AC110" i="26"/>
  <c r="AD110" i="26"/>
  <c r="AE110" i="26"/>
  <c r="AF110" i="26"/>
  <c r="AG110" i="26"/>
  <c r="AH110" i="26"/>
  <c r="E111" i="26"/>
  <c r="F111" i="26"/>
  <c r="H111" i="26"/>
  <c r="I111" i="26"/>
  <c r="J111" i="26"/>
  <c r="K111" i="26"/>
  <c r="L111" i="26"/>
  <c r="M111" i="26"/>
  <c r="N111" i="26"/>
  <c r="O111" i="26"/>
  <c r="P111" i="26"/>
  <c r="Q111" i="26"/>
  <c r="R111" i="26"/>
  <c r="S111" i="26"/>
  <c r="T111" i="26"/>
  <c r="U111" i="26"/>
  <c r="V111" i="26"/>
  <c r="W111" i="26"/>
  <c r="X111" i="26"/>
  <c r="Y111" i="26"/>
  <c r="Z111" i="26"/>
  <c r="AA111" i="26"/>
  <c r="AB111" i="26"/>
  <c r="AC111" i="26"/>
  <c r="AD111" i="26"/>
  <c r="AE111" i="26"/>
  <c r="AF111" i="26"/>
  <c r="AG111" i="26"/>
  <c r="AH111" i="26"/>
  <c r="E112" i="26"/>
  <c r="F112" i="26"/>
  <c r="H112" i="26"/>
  <c r="I112" i="26"/>
  <c r="J112" i="26"/>
  <c r="K112" i="26"/>
  <c r="L112" i="26"/>
  <c r="M112" i="26"/>
  <c r="N112" i="26"/>
  <c r="O112" i="26"/>
  <c r="P112" i="26"/>
  <c r="Q112" i="26"/>
  <c r="R112" i="26"/>
  <c r="S112" i="26"/>
  <c r="T112" i="26"/>
  <c r="U112" i="26"/>
  <c r="V112" i="26"/>
  <c r="W112" i="26"/>
  <c r="X112" i="26"/>
  <c r="Y112" i="26"/>
  <c r="Z112" i="26"/>
  <c r="AA112" i="26"/>
  <c r="AB112" i="26"/>
  <c r="AC112" i="26"/>
  <c r="AD112" i="26"/>
  <c r="AE112" i="26"/>
  <c r="AF112" i="26"/>
  <c r="AG112" i="26"/>
  <c r="AH112" i="26"/>
  <c r="E113" i="26"/>
  <c r="F113" i="26"/>
  <c r="H113" i="26"/>
  <c r="I113" i="26"/>
  <c r="J113" i="26"/>
  <c r="K113" i="26"/>
  <c r="L113" i="26"/>
  <c r="M113" i="26"/>
  <c r="N113" i="26"/>
  <c r="O113" i="26"/>
  <c r="P113" i="26"/>
  <c r="Q113" i="26"/>
  <c r="R113" i="26"/>
  <c r="S113" i="26"/>
  <c r="T113" i="26"/>
  <c r="U113" i="26"/>
  <c r="V113" i="26"/>
  <c r="W113" i="26"/>
  <c r="X113" i="26"/>
  <c r="Y113" i="26"/>
  <c r="Z113" i="26"/>
  <c r="AA113" i="26"/>
  <c r="AB113" i="26"/>
  <c r="AC113" i="26"/>
  <c r="AD113" i="26"/>
  <c r="AE113" i="26"/>
  <c r="AF113" i="26"/>
  <c r="AG113" i="26"/>
  <c r="AH113" i="26"/>
  <c r="E114" i="26"/>
  <c r="F114" i="26"/>
  <c r="H114" i="26"/>
  <c r="I114" i="26"/>
  <c r="J114" i="26"/>
  <c r="K114" i="26"/>
  <c r="L114" i="26"/>
  <c r="M114" i="26"/>
  <c r="N114" i="26"/>
  <c r="O114" i="26"/>
  <c r="P114" i="26"/>
  <c r="Q114" i="26"/>
  <c r="R114" i="26"/>
  <c r="S114" i="26"/>
  <c r="T114" i="26"/>
  <c r="U114" i="26"/>
  <c r="V114" i="26"/>
  <c r="W114" i="26"/>
  <c r="X114" i="26"/>
  <c r="Y114" i="26"/>
  <c r="Z114" i="26"/>
  <c r="AA114" i="26"/>
  <c r="AB114" i="26"/>
  <c r="AC114" i="26"/>
  <c r="AD114" i="26"/>
  <c r="AE114" i="26"/>
  <c r="AF114" i="26"/>
  <c r="AG114" i="26"/>
  <c r="AH114" i="26"/>
  <c r="E115" i="26"/>
  <c r="F115" i="26"/>
  <c r="H115" i="26"/>
  <c r="I115" i="26"/>
  <c r="J115" i="26"/>
  <c r="K115" i="26"/>
  <c r="L115" i="26"/>
  <c r="M115" i="26"/>
  <c r="N115" i="26"/>
  <c r="O115" i="26"/>
  <c r="P115" i="26"/>
  <c r="Q115" i="26"/>
  <c r="R115" i="26"/>
  <c r="S115" i="26"/>
  <c r="T115" i="26"/>
  <c r="U115" i="26"/>
  <c r="V115" i="26"/>
  <c r="W115" i="26"/>
  <c r="X115" i="26"/>
  <c r="Y115" i="26"/>
  <c r="Z115" i="26"/>
  <c r="AA115" i="26"/>
  <c r="AB115" i="26"/>
  <c r="AC115" i="26"/>
  <c r="AD115" i="26"/>
  <c r="AE115" i="26"/>
  <c r="AF115" i="26"/>
  <c r="AG115" i="26"/>
  <c r="AH115" i="26"/>
  <c r="E116" i="26"/>
  <c r="F116" i="26"/>
  <c r="H116" i="26"/>
  <c r="I116" i="26"/>
  <c r="J116" i="26"/>
  <c r="K116" i="26"/>
  <c r="L116" i="26"/>
  <c r="M116" i="26"/>
  <c r="N116" i="26"/>
  <c r="O116" i="26"/>
  <c r="P116" i="26"/>
  <c r="Q116" i="26"/>
  <c r="R116" i="26"/>
  <c r="S116" i="26"/>
  <c r="T116" i="26"/>
  <c r="U116" i="26"/>
  <c r="V116" i="26"/>
  <c r="W116" i="26"/>
  <c r="X116" i="26"/>
  <c r="Y116" i="26"/>
  <c r="Z116" i="26"/>
  <c r="AA116" i="26"/>
  <c r="AB116" i="26"/>
  <c r="AC116" i="26"/>
  <c r="AD116" i="26"/>
  <c r="AE116" i="26"/>
  <c r="AF116" i="26"/>
  <c r="AG116" i="26"/>
  <c r="AH116" i="26"/>
  <c r="E117" i="26"/>
  <c r="F117" i="26"/>
  <c r="H117" i="26"/>
  <c r="I117" i="26"/>
  <c r="J117" i="26"/>
  <c r="K117" i="26"/>
  <c r="L117" i="26"/>
  <c r="M117" i="26"/>
  <c r="N117" i="26"/>
  <c r="O117" i="26"/>
  <c r="P117" i="26"/>
  <c r="Q117" i="26"/>
  <c r="R117" i="26"/>
  <c r="S117" i="26"/>
  <c r="T117" i="26"/>
  <c r="U117" i="26"/>
  <c r="V117" i="26"/>
  <c r="W117" i="26"/>
  <c r="X117" i="26"/>
  <c r="Y117" i="26"/>
  <c r="Z117" i="26"/>
  <c r="AA117" i="26"/>
  <c r="AB117" i="26"/>
  <c r="AC117" i="26"/>
  <c r="AD117" i="26"/>
  <c r="AE117" i="26"/>
  <c r="AF117" i="26"/>
  <c r="AG117" i="26"/>
  <c r="AH117" i="26"/>
  <c r="E118" i="26"/>
  <c r="F118" i="26"/>
  <c r="H118" i="26"/>
  <c r="I118" i="26"/>
  <c r="J118" i="26"/>
  <c r="K118" i="26"/>
  <c r="L118" i="26"/>
  <c r="M118" i="26"/>
  <c r="N118" i="26"/>
  <c r="O118" i="26"/>
  <c r="P118" i="26"/>
  <c r="Q118" i="26"/>
  <c r="R118" i="26"/>
  <c r="S118" i="26"/>
  <c r="T118" i="26"/>
  <c r="U118" i="26"/>
  <c r="V118" i="26"/>
  <c r="W118" i="26"/>
  <c r="X118" i="26"/>
  <c r="Y118" i="26"/>
  <c r="Z118" i="26"/>
  <c r="AA118" i="26"/>
  <c r="AB118" i="26"/>
  <c r="AC118" i="26"/>
  <c r="AD118" i="26"/>
  <c r="AE118" i="26"/>
  <c r="AF118" i="26"/>
  <c r="AG118" i="26"/>
  <c r="AH118" i="26"/>
  <c r="E119" i="26"/>
  <c r="F119" i="26"/>
  <c r="H119" i="26"/>
  <c r="I119" i="26"/>
  <c r="J119" i="26"/>
  <c r="K119" i="26"/>
  <c r="L119" i="26"/>
  <c r="M119" i="26"/>
  <c r="N119" i="26"/>
  <c r="O119" i="26"/>
  <c r="P119" i="26"/>
  <c r="Q119" i="26"/>
  <c r="R119" i="26"/>
  <c r="S119" i="26"/>
  <c r="T119" i="26"/>
  <c r="U119" i="26"/>
  <c r="V119" i="26"/>
  <c r="W119" i="26"/>
  <c r="X119" i="26"/>
  <c r="Y119" i="26"/>
  <c r="Z119" i="26"/>
  <c r="AA119" i="26"/>
  <c r="AB119" i="26"/>
  <c r="AC119" i="26"/>
  <c r="AD119" i="26"/>
  <c r="AE119" i="26"/>
  <c r="AF119" i="26"/>
  <c r="AG119" i="26"/>
  <c r="AH119" i="26"/>
  <c r="E120" i="26"/>
  <c r="F120" i="26"/>
  <c r="H120" i="26"/>
  <c r="I120" i="26"/>
  <c r="J120" i="26"/>
  <c r="K120" i="26"/>
  <c r="L120" i="26"/>
  <c r="M120" i="26"/>
  <c r="N120" i="26"/>
  <c r="O120" i="26"/>
  <c r="P120" i="26"/>
  <c r="Q120" i="26"/>
  <c r="R120" i="26"/>
  <c r="S120" i="26"/>
  <c r="T120" i="26"/>
  <c r="U120" i="26"/>
  <c r="V120" i="26"/>
  <c r="W120" i="26"/>
  <c r="X120" i="26"/>
  <c r="Y120" i="26"/>
  <c r="Z120" i="26"/>
  <c r="AA120" i="26"/>
  <c r="AB120" i="26"/>
  <c r="AC120" i="26"/>
  <c r="AD120" i="26"/>
  <c r="AE120" i="26"/>
  <c r="AF120" i="26"/>
  <c r="AG120" i="26"/>
  <c r="AH120" i="26"/>
  <c r="E121" i="26"/>
  <c r="F121" i="26"/>
  <c r="H121" i="26"/>
  <c r="I121" i="26"/>
  <c r="J121" i="26"/>
  <c r="K121" i="26"/>
  <c r="L121" i="26"/>
  <c r="M121" i="26"/>
  <c r="N121" i="26"/>
  <c r="O121" i="26"/>
  <c r="P121" i="26"/>
  <c r="Q121" i="26"/>
  <c r="R121" i="26"/>
  <c r="S121" i="26"/>
  <c r="T121" i="26"/>
  <c r="U121" i="26"/>
  <c r="V121" i="26"/>
  <c r="W121" i="26"/>
  <c r="X121" i="26"/>
  <c r="Y121" i="26"/>
  <c r="Z121" i="26"/>
  <c r="AA121" i="26"/>
  <c r="AB121" i="26"/>
  <c r="AC121" i="26"/>
  <c r="AD121" i="26"/>
  <c r="AE121" i="26"/>
  <c r="AF121" i="26"/>
  <c r="AG121" i="26"/>
  <c r="AH121" i="26"/>
  <c r="E122" i="26"/>
  <c r="F122" i="26"/>
  <c r="H122" i="26"/>
  <c r="I122" i="26"/>
  <c r="J122" i="26"/>
  <c r="K122" i="26"/>
  <c r="L122" i="26"/>
  <c r="M122" i="26"/>
  <c r="N122" i="26"/>
  <c r="O122" i="26"/>
  <c r="P122" i="26"/>
  <c r="Q122" i="26"/>
  <c r="R122" i="26"/>
  <c r="S122" i="26"/>
  <c r="T122" i="26"/>
  <c r="U122" i="26"/>
  <c r="V122" i="26"/>
  <c r="W122" i="26"/>
  <c r="X122" i="26"/>
  <c r="Y122" i="26"/>
  <c r="Z122" i="26"/>
  <c r="AA122" i="26"/>
  <c r="AB122" i="26"/>
  <c r="AC122" i="26"/>
  <c r="AD122" i="26"/>
  <c r="AE122" i="26"/>
  <c r="AF122" i="26"/>
  <c r="AG122" i="26"/>
  <c r="AH122" i="26"/>
  <c r="E123" i="26"/>
  <c r="F123" i="26"/>
  <c r="H123" i="26"/>
  <c r="I123" i="26"/>
  <c r="J123" i="26"/>
  <c r="K123" i="26"/>
  <c r="L123" i="26"/>
  <c r="M123" i="26"/>
  <c r="N123" i="26"/>
  <c r="O123" i="26"/>
  <c r="P123" i="26"/>
  <c r="Q123" i="26"/>
  <c r="R123" i="26"/>
  <c r="S123" i="26"/>
  <c r="T123" i="26"/>
  <c r="U123" i="26"/>
  <c r="V123" i="26"/>
  <c r="W123" i="26"/>
  <c r="X123" i="26"/>
  <c r="Y123" i="26"/>
  <c r="Z123" i="26"/>
  <c r="AA123" i="26"/>
  <c r="AB123" i="26"/>
  <c r="AC123" i="26"/>
  <c r="AD123" i="26"/>
  <c r="AE123" i="26"/>
  <c r="AF123" i="26"/>
  <c r="AG123" i="26"/>
  <c r="AH123" i="26"/>
  <c r="E124" i="26"/>
  <c r="F124" i="26"/>
  <c r="H124" i="26"/>
  <c r="I124" i="26"/>
  <c r="J124" i="26"/>
  <c r="K124" i="26"/>
  <c r="L124" i="26"/>
  <c r="M124" i="26"/>
  <c r="N124" i="26"/>
  <c r="O124" i="26"/>
  <c r="P124" i="26"/>
  <c r="Q124" i="26"/>
  <c r="R124" i="26"/>
  <c r="S124" i="26"/>
  <c r="T124" i="26"/>
  <c r="U124" i="26"/>
  <c r="V124" i="26"/>
  <c r="W124" i="26"/>
  <c r="X124" i="26"/>
  <c r="Y124" i="26"/>
  <c r="Z124" i="26"/>
  <c r="AA124" i="26"/>
  <c r="AB124" i="26"/>
  <c r="AC124" i="26"/>
  <c r="AD124" i="26"/>
  <c r="AE124" i="26"/>
  <c r="AF124" i="26"/>
  <c r="AG124" i="26"/>
  <c r="AH124" i="26"/>
  <c r="E125" i="26"/>
  <c r="F125" i="26"/>
  <c r="H125" i="26"/>
  <c r="I125" i="26"/>
  <c r="J125" i="26"/>
  <c r="K125" i="26"/>
  <c r="L125" i="26"/>
  <c r="M125" i="26"/>
  <c r="N125" i="26"/>
  <c r="O125" i="26"/>
  <c r="P125" i="26"/>
  <c r="Q125" i="26"/>
  <c r="R125" i="26"/>
  <c r="S125" i="26"/>
  <c r="T125" i="26"/>
  <c r="U125" i="26"/>
  <c r="V125" i="26"/>
  <c r="W125" i="26"/>
  <c r="X125" i="26"/>
  <c r="Y125" i="26"/>
  <c r="Z125" i="26"/>
  <c r="AA125" i="26"/>
  <c r="AB125" i="26"/>
  <c r="AC125" i="26"/>
  <c r="AD125" i="26"/>
  <c r="AE125" i="26"/>
  <c r="AF125" i="26"/>
  <c r="AG125" i="26"/>
  <c r="AH125" i="26"/>
  <c r="E126" i="26"/>
  <c r="F126" i="26"/>
  <c r="H126" i="26"/>
  <c r="I126" i="26"/>
  <c r="J126" i="26"/>
  <c r="K126" i="26"/>
  <c r="L126" i="26"/>
  <c r="M126" i="26"/>
  <c r="N126" i="26"/>
  <c r="O126" i="26"/>
  <c r="P126" i="26"/>
  <c r="Q126" i="26"/>
  <c r="R126" i="26"/>
  <c r="S126" i="26"/>
  <c r="T126" i="26"/>
  <c r="U126" i="26"/>
  <c r="V126" i="26"/>
  <c r="W126" i="26"/>
  <c r="X126" i="26"/>
  <c r="Y126" i="26"/>
  <c r="Z126" i="26"/>
  <c r="AA126" i="26"/>
  <c r="AB126" i="26"/>
  <c r="AC126" i="26"/>
  <c r="AD126" i="26"/>
  <c r="AE126" i="26"/>
  <c r="AF126" i="26"/>
  <c r="AG126" i="26"/>
  <c r="AH126" i="26"/>
  <c r="E127" i="26"/>
  <c r="F127" i="26"/>
  <c r="H127" i="26"/>
  <c r="I127" i="26"/>
  <c r="J127" i="26"/>
  <c r="K127" i="26"/>
  <c r="L127" i="26"/>
  <c r="M127" i="26"/>
  <c r="N127" i="26"/>
  <c r="O127" i="26"/>
  <c r="P127" i="26"/>
  <c r="Q127" i="26"/>
  <c r="R127" i="26"/>
  <c r="S127" i="26"/>
  <c r="T127" i="26"/>
  <c r="U127" i="26"/>
  <c r="V127" i="26"/>
  <c r="W127" i="26"/>
  <c r="X127" i="26"/>
  <c r="Y127" i="26"/>
  <c r="Z127" i="26"/>
  <c r="AA127" i="26"/>
  <c r="AB127" i="26"/>
  <c r="AC127" i="26"/>
  <c r="AD127" i="26"/>
  <c r="AE127" i="26"/>
  <c r="AF127" i="26"/>
  <c r="AG127" i="26"/>
  <c r="AH127" i="26"/>
  <c r="E128" i="26"/>
  <c r="F128" i="26"/>
  <c r="H128" i="26"/>
  <c r="I128" i="26"/>
  <c r="J128" i="26"/>
  <c r="K128" i="26"/>
  <c r="L128" i="26"/>
  <c r="M128" i="26"/>
  <c r="N128" i="26"/>
  <c r="O128" i="26"/>
  <c r="P128" i="26"/>
  <c r="Q128" i="26"/>
  <c r="R128" i="26"/>
  <c r="S128" i="26"/>
  <c r="T128" i="26"/>
  <c r="U128" i="26"/>
  <c r="V128" i="26"/>
  <c r="W128" i="26"/>
  <c r="X128" i="26"/>
  <c r="Y128" i="26"/>
  <c r="Z128" i="26"/>
  <c r="AA128" i="26"/>
  <c r="AB128" i="26"/>
  <c r="AC128" i="26"/>
  <c r="AD128" i="26"/>
  <c r="AE128" i="26"/>
  <c r="AF128" i="26"/>
  <c r="AG128" i="26"/>
  <c r="AH128" i="26"/>
  <c r="E129" i="26"/>
  <c r="F129" i="26"/>
  <c r="H129" i="26"/>
  <c r="I129" i="26"/>
  <c r="J129" i="26"/>
  <c r="K129" i="26"/>
  <c r="L129" i="26"/>
  <c r="M129" i="26"/>
  <c r="N129" i="26"/>
  <c r="O129" i="26"/>
  <c r="P129" i="26"/>
  <c r="Q129" i="26"/>
  <c r="R129" i="26"/>
  <c r="S129" i="26"/>
  <c r="T129" i="26"/>
  <c r="U129" i="26"/>
  <c r="V129" i="26"/>
  <c r="W129" i="26"/>
  <c r="X129" i="26"/>
  <c r="Y129" i="26"/>
  <c r="Z129" i="26"/>
  <c r="AA129" i="26"/>
  <c r="AB129" i="26"/>
  <c r="AC129" i="26"/>
  <c r="AD129" i="26"/>
  <c r="AE129" i="26"/>
  <c r="AF129" i="26"/>
  <c r="AG129" i="26"/>
  <c r="AH129" i="26"/>
  <c r="E130" i="26"/>
  <c r="F130" i="26"/>
  <c r="H130" i="26"/>
  <c r="I130" i="26"/>
  <c r="J130" i="26"/>
  <c r="K130" i="26"/>
  <c r="L130" i="26"/>
  <c r="M130" i="26"/>
  <c r="N130" i="26"/>
  <c r="O130" i="26"/>
  <c r="P130" i="26"/>
  <c r="Q130" i="26"/>
  <c r="R130" i="26"/>
  <c r="S130" i="26"/>
  <c r="T130" i="26"/>
  <c r="U130" i="26"/>
  <c r="V130" i="26"/>
  <c r="W130" i="26"/>
  <c r="X130" i="26"/>
  <c r="Y130" i="26"/>
  <c r="Z130" i="26"/>
  <c r="AA130" i="26"/>
  <c r="AB130" i="26"/>
  <c r="AC130" i="26"/>
  <c r="AD130" i="26"/>
  <c r="AE130" i="26"/>
  <c r="AF130" i="26"/>
  <c r="AG130" i="26"/>
  <c r="AH130" i="26"/>
  <c r="E131" i="26"/>
  <c r="F131" i="26"/>
  <c r="H131" i="26"/>
  <c r="I131" i="26"/>
  <c r="J131" i="26"/>
  <c r="K131" i="26"/>
  <c r="L131" i="26"/>
  <c r="M131" i="26"/>
  <c r="N131" i="26"/>
  <c r="O131" i="26"/>
  <c r="P131" i="26"/>
  <c r="Q131" i="26"/>
  <c r="R131" i="26"/>
  <c r="S131" i="26"/>
  <c r="T131" i="26"/>
  <c r="U131" i="26"/>
  <c r="V131" i="26"/>
  <c r="W131" i="26"/>
  <c r="X131" i="26"/>
  <c r="Y131" i="26"/>
  <c r="Z131" i="26"/>
  <c r="AA131" i="26"/>
  <c r="AB131" i="26"/>
  <c r="AC131" i="26"/>
  <c r="AD131" i="26"/>
  <c r="AE131" i="26"/>
  <c r="AF131" i="26"/>
  <c r="AG131" i="26"/>
  <c r="AH131" i="26"/>
  <c r="E132" i="26"/>
  <c r="F132" i="26"/>
  <c r="H132" i="26"/>
  <c r="I132" i="26"/>
  <c r="J132" i="26"/>
  <c r="K132" i="26"/>
  <c r="L132" i="26"/>
  <c r="M132" i="26"/>
  <c r="N132" i="26"/>
  <c r="O132" i="26"/>
  <c r="P132" i="26"/>
  <c r="Q132" i="26"/>
  <c r="R132" i="26"/>
  <c r="S132" i="26"/>
  <c r="T132" i="26"/>
  <c r="U132" i="26"/>
  <c r="V132" i="26"/>
  <c r="W132" i="26"/>
  <c r="X132" i="26"/>
  <c r="Y132" i="26"/>
  <c r="Z132" i="26"/>
  <c r="AA132" i="26"/>
  <c r="AB132" i="26"/>
  <c r="AC132" i="26"/>
  <c r="AD132" i="26"/>
  <c r="AE132" i="26"/>
  <c r="AF132" i="26"/>
  <c r="AG132" i="26"/>
  <c r="AH132" i="26"/>
  <c r="E133" i="26"/>
  <c r="F133" i="26"/>
  <c r="H133" i="26"/>
  <c r="I133" i="26"/>
  <c r="J133" i="26"/>
  <c r="K133" i="26"/>
  <c r="L133" i="26"/>
  <c r="M133" i="26"/>
  <c r="N133" i="26"/>
  <c r="O133" i="26"/>
  <c r="P133" i="26"/>
  <c r="Q133" i="26"/>
  <c r="R133" i="26"/>
  <c r="S133" i="26"/>
  <c r="T133" i="26"/>
  <c r="U133" i="26"/>
  <c r="V133" i="26"/>
  <c r="W133" i="26"/>
  <c r="X133" i="26"/>
  <c r="Y133" i="26"/>
  <c r="Z133" i="26"/>
  <c r="AA133" i="26"/>
  <c r="AB133" i="26"/>
  <c r="AC133" i="26"/>
  <c r="AD133" i="26"/>
  <c r="AE133" i="26"/>
  <c r="AF133" i="26"/>
  <c r="AG133" i="26"/>
  <c r="AH133" i="26"/>
  <c r="E134" i="26"/>
  <c r="F134" i="26"/>
  <c r="H134" i="26"/>
  <c r="I134" i="26"/>
  <c r="J134" i="26"/>
  <c r="K134" i="26"/>
  <c r="L134" i="26"/>
  <c r="M134" i="26"/>
  <c r="N134" i="26"/>
  <c r="O134" i="26"/>
  <c r="P134" i="26"/>
  <c r="Q134" i="26"/>
  <c r="R134" i="26"/>
  <c r="S134" i="26"/>
  <c r="T134" i="26"/>
  <c r="U134" i="26"/>
  <c r="V134" i="26"/>
  <c r="W134" i="26"/>
  <c r="X134" i="26"/>
  <c r="Y134" i="26"/>
  <c r="Z134" i="26"/>
  <c r="AA134" i="26"/>
  <c r="AB134" i="26"/>
  <c r="AC134" i="26"/>
  <c r="AD134" i="26"/>
  <c r="AE134" i="26"/>
  <c r="AF134" i="26"/>
  <c r="AG134" i="26"/>
  <c r="AH134" i="26"/>
  <c r="E135" i="26"/>
  <c r="F135" i="26"/>
  <c r="H135" i="26"/>
  <c r="I135" i="26"/>
  <c r="J135" i="26"/>
  <c r="K135" i="26"/>
  <c r="L135" i="26"/>
  <c r="M135" i="26"/>
  <c r="N135" i="26"/>
  <c r="O135" i="26"/>
  <c r="P135" i="26"/>
  <c r="Q135" i="26"/>
  <c r="R135" i="26"/>
  <c r="S135" i="26"/>
  <c r="T135" i="26"/>
  <c r="U135" i="26"/>
  <c r="V135" i="26"/>
  <c r="W135" i="26"/>
  <c r="X135" i="26"/>
  <c r="Y135" i="26"/>
  <c r="Z135" i="26"/>
  <c r="AA135" i="26"/>
  <c r="AB135" i="26"/>
  <c r="AC135" i="26"/>
  <c r="AD135" i="26"/>
  <c r="AE135" i="26"/>
  <c r="AF135" i="26"/>
  <c r="AG135" i="26"/>
  <c r="AH135" i="26"/>
  <c r="E136" i="26"/>
  <c r="F136" i="26"/>
  <c r="H136" i="26"/>
  <c r="I136" i="26"/>
  <c r="J136" i="26"/>
  <c r="K136" i="26"/>
  <c r="L136" i="26"/>
  <c r="M136" i="26"/>
  <c r="N136" i="26"/>
  <c r="O136" i="26"/>
  <c r="P136" i="26"/>
  <c r="Q136" i="26"/>
  <c r="R136" i="26"/>
  <c r="S136" i="26"/>
  <c r="T136" i="26"/>
  <c r="U136" i="26"/>
  <c r="V136" i="26"/>
  <c r="W136" i="26"/>
  <c r="X136" i="26"/>
  <c r="Y136" i="26"/>
  <c r="Z136" i="26"/>
  <c r="AA136" i="26"/>
  <c r="AB136" i="26"/>
  <c r="AC136" i="26"/>
  <c r="AD136" i="26"/>
  <c r="AE136" i="26"/>
  <c r="AF136" i="26"/>
  <c r="AG136" i="26"/>
  <c r="AH136" i="26"/>
  <c r="E137" i="26"/>
  <c r="F137" i="26"/>
  <c r="H137" i="26"/>
  <c r="I137" i="26"/>
  <c r="J137" i="26"/>
  <c r="K137" i="26"/>
  <c r="L137" i="26"/>
  <c r="M137" i="26"/>
  <c r="N137" i="26"/>
  <c r="O137" i="26"/>
  <c r="P137" i="26"/>
  <c r="Q137" i="26"/>
  <c r="R137" i="26"/>
  <c r="S137" i="26"/>
  <c r="T137" i="26"/>
  <c r="U137" i="26"/>
  <c r="V137" i="26"/>
  <c r="W137" i="26"/>
  <c r="X137" i="26"/>
  <c r="Y137" i="26"/>
  <c r="Z137" i="26"/>
  <c r="AA137" i="26"/>
  <c r="AB137" i="26"/>
  <c r="AC137" i="26"/>
  <c r="AD137" i="26"/>
  <c r="AE137" i="26"/>
  <c r="AF137" i="26"/>
  <c r="AG137" i="26"/>
  <c r="AH137" i="26"/>
  <c r="E138" i="26"/>
  <c r="F138" i="26"/>
  <c r="H138" i="26"/>
  <c r="I138" i="26"/>
  <c r="J138" i="26"/>
  <c r="K138" i="26"/>
  <c r="L138" i="26"/>
  <c r="M138" i="26"/>
  <c r="N138" i="26"/>
  <c r="O138" i="26"/>
  <c r="P138" i="26"/>
  <c r="Q138" i="26"/>
  <c r="R138" i="26"/>
  <c r="S138" i="26"/>
  <c r="T138" i="26"/>
  <c r="U138" i="26"/>
  <c r="V138" i="26"/>
  <c r="W138" i="26"/>
  <c r="X138" i="26"/>
  <c r="Y138" i="26"/>
  <c r="Z138" i="26"/>
  <c r="AA138" i="26"/>
  <c r="AB138" i="26"/>
  <c r="AC138" i="26"/>
  <c r="AD138" i="26"/>
  <c r="AE138" i="26"/>
  <c r="AF138" i="26"/>
  <c r="AG138" i="26"/>
  <c r="AH138" i="26"/>
  <c r="E139" i="26"/>
  <c r="F139" i="26"/>
  <c r="H139" i="26"/>
  <c r="I139" i="26"/>
  <c r="J139" i="26"/>
  <c r="K139" i="26"/>
  <c r="L139" i="26"/>
  <c r="M139" i="26"/>
  <c r="N139" i="26"/>
  <c r="O139" i="26"/>
  <c r="P139" i="26"/>
  <c r="Q139" i="26"/>
  <c r="R139" i="26"/>
  <c r="S139" i="26"/>
  <c r="T139" i="26"/>
  <c r="U139" i="26"/>
  <c r="V139" i="26"/>
  <c r="W139" i="26"/>
  <c r="X139" i="26"/>
  <c r="Y139" i="26"/>
  <c r="Z139" i="26"/>
  <c r="AA139" i="26"/>
  <c r="AB139" i="26"/>
  <c r="AC139" i="26"/>
  <c r="AD139" i="26"/>
  <c r="AE139" i="26"/>
  <c r="AF139" i="26"/>
  <c r="AG139" i="26"/>
  <c r="AH139" i="26"/>
  <c r="E140" i="26"/>
  <c r="F140" i="26"/>
  <c r="H140" i="26"/>
  <c r="I140" i="26"/>
  <c r="J140" i="26"/>
  <c r="K140" i="26"/>
  <c r="L140" i="26"/>
  <c r="M140" i="26"/>
  <c r="N140" i="26"/>
  <c r="O140" i="26"/>
  <c r="P140" i="26"/>
  <c r="Q140" i="26"/>
  <c r="R140" i="26"/>
  <c r="S140" i="26"/>
  <c r="T140" i="26"/>
  <c r="U140" i="26"/>
  <c r="V140" i="26"/>
  <c r="W140" i="26"/>
  <c r="X140" i="26"/>
  <c r="Y140" i="26"/>
  <c r="Z140" i="26"/>
  <c r="AA140" i="26"/>
  <c r="AB140" i="26"/>
  <c r="AC140" i="26"/>
  <c r="AD140" i="26"/>
  <c r="AE140" i="26"/>
  <c r="AF140" i="26"/>
  <c r="AG140" i="26"/>
  <c r="AH140" i="26"/>
  <c r="E141" i="26"/>
  <c r="F141" i="26"/>
  <c r="H141" i="26"/>
  <c r="I141" i="26"/>
  <c r="J141" i="26"/>
  <c r="K141" i="26"/>
  <c r="L141" i="26"/>
  <c r="M141" i="26"/>
  <c r="N141" i="26"/>
  <c r="O141" i="26"/>
  <c r="P141" i="26"/>
  <c r="Q141" i="26"/>
  <c r="R141" i="26"/>
  <c r="S141" i="26"/>
  <c r="T141" i="26"/>
  <c r="U141" i="26"/>
  <c r="V141" i="26"/>
  <c r="W141" i="26"/>
  <c r="X141" i="26"/>
  <c r="Y141" i="26"/>
  <c r="Z141" i="26"/>
  <c r="AA141" i="26"/>
  <c r="AB141" i="26"/>
  <c r="AC141" i="26"/>
  <c r="AD141" i="26"/>
  <c r="AE141" i="26"/>
  <c r="AF141" i="26"/>
  <c r="AG141" i="26"/>
  <c r="AH141" i="26"/>
  <c r="E142" i="26"/>
  <c r="F142" i="26"/>
  <c r="H142" i="26"/>
  <c r="I142" i="26"/>
  <c r="J142" i="26"/>
  <c r="K142" i="26"/>
  <c r="L142" i="26"/>
  <c r="M142" i="26"/>
  <c r="N142" i="26"/>
  <c r="O142" i="26"/>
  <c r="P142" i="26"/>
  <c r="Q142" i="26"/>
  <c r="R142" i="26"/>
  <c r="S142" i="26"/>
  <c r="T142" i="26"/>
  <c r="U142" i="26"/>
  <c r="V142" i="26"/>
  <c r="W142" i="26"/>
  <c r="X142" i="26"/>
  <c r="Y142" i="26"/>
  <c r="Z142" i="26"/>
  <c r="AA142" i="26"/>
  <c r="AB142" i="26"/>
  <c r="AC142" i="26"/>
  <c r="AD142" i="26"/>
  <c r="AE142" i="26"/>
  <c r="AF142" i="26"/>
  <c r="AG142" i="26"/>
  <c r="AH142" i="26"/>
  <c r="E143" i="26"/>
  <c r="F143" i="26"/>
  <c r="H143" i="26"/>
  <c r="I143" i="26"/>
  <c r="J143" i="26"/>
  <c r="K143" i="26"/>
  <c r="L143" i="26"/>
  <c r="M143" i="26"/>
  <c r="N143" i="26"/>
  <c r="O143" i="26"/>
  <c r="P143" i="26"/>
  <c r="Q143" i="26"/>
  <c r="R143" i="26"/>
  <c r="S143" i="26"/>
  <c r="T143" i="26"/>
  <c r="U143" i="26"/>
  <c r="V143" i="26"/>
  <c r="W143" i="26"/>
  <c r="X143" i="26"/>
  <c r="Y143" i="26"/>
  <c r="Z143" i="26"/>
  <c r="AA143" i="26"/>
  <c r="AB143" i="26"/>
  <c r="AC143" i="26"/>
  <c r="AD143" i="26"/>
  <c r="AE143" i="26"/>
  <c r="AF143" i="26"/>
  <c r="AG143" i="26"/>
  <c r="AH143" i="26"/>
  <c r="E144" i="26"/>
  <c r="F144" i="26"/>
  <c r="H144" i="26"/>
  <c r="I144" i="26"/>
  <c r="J144" i="26"/>
  <c r="K144" i="26"/>
  <c r="L144" i="26"/>
  <c r="M144" i="26"/>
  <c r="N144" i="26"/>
  <c r="O144" i="26"/>
  <c r="P144" i="26"/>
  <c r="Q144" i="26"/>
  <c r="R144" i="26"/>
  <c r="S144" i="26"/>
  <c r="T144" i="26"/>
  <c r="U144" i="26"/>
  <c r="V144" i="26"/>
  <c r="W144" i="26"/>
  <c r="X144" i="26"/>
  <c r="Y144" i="26"/>
  <c r="Z144" i="26"/>
  <c r="AA144" i="26"/>
  <c r="AB144" i="26"/>
  <c r="AC144" i="26"/>
  <c r="AD144" i="26"/>
  <c r="AE144" i="26"/>
  <c r="AF144" i="26"/>
  <c r="AG144" i="26"/>
  <c r="AH144" i="26"/>
  <c r="E145" i="26"/>
  <c r="F145" i="26"/>
  <c r="H145" i="26"/>
  <c r="I145" i="26"/>
  <c r="J145" i="26"/>
  <c r="K145" i="26"/>
  <c r="L145" i="26"/>
  <c r="M145" i="26"/>
  <c r="N145" i="26"/>
  <c r="O145" i="26"/>
  <c r="P145" i="26"/>
  <c r="Q145" i="26"/>
  <c r="R145" i="26"/>
  <c r="S145" i="26"/>
  <c r="T145" i="26"/>
  <c r="U145" i="26"/>
  <c r="V145" i="26"/>
  <c r="W145" i="26"/>
  <c r="X145" i="26"/>
  <c r="Y145" i="26"/>
  <c r="Z145" i="26"/>
  <c r="AA145" i="26"/>
  <c r="AB145" i="26"/>
  <c r="AC145" i="26"/>
  <c r="AD145" i="26"/>
  <c r="AE145" i="26"/>
  <c r="AF145" i="26"/>
  <c r="AG145" i="26"/>
  <c r="AH145" i="26"/>
  <c r="E146" i="26"/>
  <c r="F146" i="26"/>
  <c r="H146" i="26"/>
  <c r="I146" i="26"/>
  <c r="J146" i="26"/>
  <c r="K146" i="26"/>
  <c r="L146" i="26"/>
  <c r="M146" i="26"/>
  <c r="N146" i="26"/>
  <c r="O146" i="26"/>
  <c r="P146" i="26"/>
  <c r="Q146" i="26"/>
  <c r="R146" i="26"/>
  <c r="S146" i="26"/>
  <c r="T146" i="26"/>
  <c r="U146" i="26"/>
  <c r="V146" i="26"/>
  <c r="W146" i="26"/>
  <c r="X146" i="26"/>
  <c r="Y146" i="26"/>
  <c r="Z146" i="26"/>
  <c r="AA146" i="26"/>
  <c r="AB146" i="26"/>
  <c r="AC146" i="26"/>
  <c r="AD146" i="26"/>
  <c r="AE146" i="26"/>
  <c r="AF146" i="26"/>
  <c r="AG146" i="26"/>
  <c r="AH146" i="26"/>
  <c r="E147" i="26"/>
  <c r="F147" i="26"/>
  <c r="H147" i="26"/>
  <c r="I147" i="26"/>
  <c r="J147" i="26"/>
  <c r="K147" i="26"/>
  <c r="L147" i="26"/>
  <c r="M147" i="26"/>
  <c r="N147" i="26"/>
  <c r="O147" i="26"/>
  <c r="P147" i="26"/>
  <c r="Q147" i="26"/>
  <c r="R147" i="26"/>
  <c r="S147" i="26"/>
  <c r="T147" i="26"/>
  <c r="U147" i="26"/>
  <c r="V147" i="26"/>
  <c r="W147" i="26"/>
  <c r="X147" i="26"/>
  <c r="Y147" i="26"/>
  <c r="Z147" i="26"/>
  <c r="AA147" i="26"/>
  <c r="AB147" i="26"/>
  <c r="AC147" i="26"/>
  <c r="AD147" i="26"/>
  <c r="AE147" i="26"/>
  <c r="AF147" i="26"/>
  <c r="AG147" i="26"/>
  <c r="AH147" i="26"/>
  <c r="E148" i="26"/>
  <c r="F148" i="26"/>
  <c r="H148" i="26"/>
  <c r="I148" i="26"/>
  <c r="J148" i="26"/>
  <c r="K148" i="26"/>
  <c r="L148" i="26"/>
  <c r="M148" i="26"/>
  <c r="N148" i="26"/>
  <c r="O148" i="26"/>
  <c r="P148" i="26"/>
  <c r="Q148" i="26"/>
  <c r="R148" i="26"/>
  <c r="S148" i="26"/>
  <c r="T148" i="26"/>
  <c r="U148" i="26"/>
  <c r="V148" i="26"/>
  <c r="W148" i="26"/>
  <c r="X148" i="26"/>
  <c r="Y148" i="26"/>
  <c r="Z148" i="26"/>
  <c r="AA148" i="26"/>
  <c r="AB148" i="26"/>
  <c r="AC148" i="26"/>
  <c r="AD148" i="26"/>
  <c r="AE148" i="26"/>
  <c r="AF148" i="26"/>
  <c r="AG148" i="26"/>
  <c r="AH148" i="26"/>
  <c r="E149" i="26"/>
  <c r="F149" i="26"/>
  <c r="H149" i="26"/>
  <c r="I149" i="26"/>
  <c r="J149" i="26"/>
  <c r="K149" i="26"/>
  <c r="L149" i="26"/>
  <c r="M149" i="26"/>
  <c r="N149" i="26"/>
  <c r="O149" i="26"/>
  <c r="P149" i="26"/>
  <c r="Q149" i="26"/>
  <c r="R149" i="26"/>
  <c r="S149" i="26"/>
  <c r="T149" i="26"/>
  <c r="U149" i="26"/>
  <c r="V149" i="26"/>
  <c r="W149" i="26"/>
  <c r="X149" i="26"/>
  <c r="Y149" i="26"/>
  <c r="Z149" i="26"/>
  <c r="AA149" i="26"/>
  <c r="AB149" i="26"/>
  <c r="AC149" i="26"/>
  <c r="AD149" i="26"/>
  <c r="AE149" i="26"/>
  <c r="AF149" i="26"/>
  <c r="AG149" i="26"/>
  <c r="AH149" i="26"/>
  <c r="E150" i="26"/>
  <c r="F150" i="26"/>
  <c r="H150" i="26"/>
  <c r="I150" i="26"/>
  <c r="J150" i="26"/>
  <c r="K150" i="26"/>
  <c r="L150" i="26"/>
  <c r="M150" i="26"/>
  <c r="N150" i="26"/>
  <c r="O150" i="26"/>
  <c r="P150" i="26"/>
  <c r="Q150" i="26"/>
  <c r="R150" i="26"/>
  <c r="S150" i="26"/>
  <c r="T150" i="26"/>
  <c r="U150" i="26"/>
  <c r="V150" i="26"/>
  <c r="W150" i="26"/>
  <c r="X150" i="26"/>
  <c r="Y150" i="26"/>
  <c r="Z150" i="26"/>
  <c r="AA150" i="26"/>
  <c r="AB150" i="26"/>
  <c r="AC150" i="26"/>
  <c r="AD150" i="26"/>
  <c r="AE150" i="26"/>
  <c r="AF150" i="26"/>
  <c r="AG150" i="26"/>
  <c r="AH150" i="26"/>
  <c r="E151" i="26"/>
  <c r="F151" i="26"/>
  <c r="H151" i="26"/>
  <c r="I151" i="26"/>
  <c r="J151" i="26"/>
  <c r="K151" i="26"/>
  <c r="L151" i="26"/>
  <c r="M151" i="26"/>
  <c r="N151" i="26"/>
  <c r="O151" i="26"/>
  <c r="P151" i="26"/>
  <c r="Q151" i="26"/>
  <c r="R151" i="26"/>
  <c r="S151" i="26"/>
  <c r="T151" i="26"/>
  <c r="U151" i="26"/>
  <c r="V151" i="26"/>
  <c r="W151" i="26"/>
  <c r="X151" i="26"/>
  <c r="Y151" i="26"/>
  <c r="Z151" i="26"/>
  <c r="AA151" i="26"/>
  <c r="AB151" i="26"/>
  <c r="AC151" i="26"/>
  <c r="AD151" i="26"/>
  <c r="AE151" i="26"/>
  <c r="AF151" i="26"/>
  <c r="AG151" i="26"/>
  <c r="AH151" i="26"/>
  <c r="E152" i="26"/>
  <c r="F152" i="26"/>
  <c r="H152" i="26"/>
  <c r="I152" i="26"/>
  <c r="J152" i="26"/>
  <c r="K152" i="26"/>
  <c r="L152" i="26"/>
  <c r="M152" i="26"/>
  <c r="N152" i="26"/>
  <c r="O152" i="26"/>
  <c r="P152" i="26"/>
  <c r="Q152" i="26"/>
  <c r="R152" i="26"/>
  <c r="S152" i="26"/>
  <c r="T152" i="26"/>
  <c r="U152" i="26"/>
  <c r="V152" i="26"/>
  <c r="W152" i="26"/>
  <c r="X152" i="26"/>
  <c r="Y152" i="26"/>
  <c r="Z152" i="26"/>
  <c r="AA152" i="26"/>
  <c r="AB152" i="26"/>
  <c r="AC152" i="26"/>
  <c r="AD152" i="26"/>
  <c r="AE152" i="26"/>
  <c r="AF152" i="26"/>
  <c r="AG152" i="26"/>
  <c r="AH152" i="26"/>
  <c r="E153" i="26"/>
  <c r="F153" i="26"/>
  <c r="H153" i="26"/>
  <c r="I153" i="26"/>
  <c r="J153" i="26"/>
  <c r="K153" i="26"/>
  <c r="L153" i="26"/>
  <c r="M153" i="26"/>
  <c r="N153" i="26"/>
  <c r="O153" i="26"/>
  <c r="P153" i="26"/>
  <c r="Q153" i="26"/>
  <c r="R153" i="26"/>
  <c r="S153" i="26"/>
  <c r="T153" i="26"/>
  <c r="U153" i="26"/>
  <c r="V153" i="26"/>
  <c r="W153" i="26"/>
  <c r="X153" i="26"/>
  <c r="Y153" i="26"/>
  <c r="Z153" i="26"/>
  <c r="AA153" i="26"/>
  <c r="AB153" i="26"/>
  <c r="AC153" i="26"/>
  <c r="AD153" i="26"/>
  <c r="AE153" i="26"/>
  <c r="AF153" i="26"/>
  <c r="AG153" i="26"/>
  <c r="AH153" i="26"/>
  <c r="E154" i="26"/>
  <c r="F154" i="26"/>
  <c r="H154" i="26"/>
  <c r="I154" i="26"/>
  <c r="J154" i="26"/>
  <c r="K154" i="26"/>
  <c r="L154" i="26"/>
  <c r="M154" i="26"/>
  <c r="N154" i="26"/>
  <c r="O154" i="26"/>
  <c r="P154" i="26"/>
  <c r="Q154" i="26"/>
  <c r="R154" i="26"/>
  <c r="S154" i="26"/>
  <c r="T154" i="26"/>
  <c r="U154" i="26"/>
  <c r="V154" i="26"/>
  <c r="W154" i="26"/>
  <c r="X154" i="26"/>
  <c r="Y154" i="26"/>
  <c r="Z154" i="26"/>
  <c r="AA154" i="26"/>
  <c r="AB154" i="26"/>
  <c r="AC154" i="26"/>
  <c r="AD154" i="26"/>
  <c r="AE154" i="26"/>
  <c r="AF154" i="26"/>
  <c r="AG154" i="26"/>
  <c r="AH154" i="26"/>
  <c r="E155" i="26"/>
  <c r="F155" i="26"/>
  <c r="H155" i="26"/>
  <c r="I155" i="26"/>
  <c r="J155" i="26"/>
  <c r="K155" i="26"/>
  <c r="L155" i="26"/>
  <c r="M155" i="26"/>
  <c r="N155" i="26"/>
  <c r="O155" i="26"/>
  <c r="P155" i="26"/>
  <c r="Q155" i="26"/>
  <c r="R155" i="26"/>
  <c r="S155" i="26"/>
  <c r="T155" i="26"/>
  <c r="U155" i="26"/>
  <c r="V155" i="26"/>
  <c r="W155" i="26"/>
  <c r="X155" i="26"/>
  <c r="Y155" i="26"/>
  <c r="Z155" i="26"/>
  <c r="AA155" i="26"/>
  <c r="AB155" i="26"/>
  <c r="AC155" i="26"/>
  <c r="AD155" i="26"/>
  <c r="AE155" i="26"/>
  <c r="AF155" i="26"/>
  <c r="AG155" i="26"/>
  <c r="AH155" i="26"/>
  <c r="E156" i="26"/>
  <c r="F156" i="26"/>
  <c r="H156" i="26"/>
  <c r="I156" i="26"/>
  <c r="J156" i="26"/>
  <c r="K156" i="26"/>
  <c r="L156" i="26"/>
  <c r="M156" i="26"/>
  <c r="N156" i="26"/>
  <c r="O156" i="26"/>
  <c r="P156" i="26"/>
  <c r="Q156" i="26"/>
  <c r="R156" i="26"/>
  <c r="S156" i="26"/>
  <c r="T156" i="26"/>
  <c r="U156" i="26"/>
  <c r="V156" i="26"/>
  <c r="W156" i="26"/>
  <c r="X156" i="26"/>
  <c r="Y156" i="26"/>
  <c r="Z156" i="26"/>
  <c r="AA156" i="26"/>
  <c r="AB156" i="26"/>
  <c r="AC156" i="26"/>
  <c r="AD156" i="26"/>
  <c r="AE156" i="26"/>
  <c r="AF156" i="26"/>
  <c r="AG156" i="26"/>
  <c r="AH156" i="26"/>
  <c r="E157" i="26"/>
  <c r="F157" i="26"/>
  <c r="H157" i="26"/>
  <c r="I157" i="26"/>
  <c r="J157" i="26"/>
  <c r="K157" i="26"/>
  <c r="L157" i="26"/>
  <c r="M157" i="26"/>
  <c r="N157" i="26"/>
  <c r="O157" i="26"/>
  <c r="P157" i="26"/>
  <c r="Q157" i="26"/>
  <c r="R157" i="26"/>
  <c r="S157" i="26"/>
  <c r="T157" i="26"/>
  <c r="U157" i="26"/>
  <c r="V157" i="26"/>
  <c r="W157" i="26"/>
  <c r="X157" i="26"/>
  <c r="Y157" i="26"/>
  <c r="Z157" i="26"/>
  <c r="AA157" i="26"/>
  <c r="AB157" i="26"/>
  <c r="AC157" i="26"/>
  <c r="AD157" i="26"/>
  <c r="AE157" i="26"/>
  <c r="AF157" i="26"/>
  <c r="AG157" i="26"/>
  <c r="AH157" i="26"/>
  <c r="E158" i="26"/>
  <c r="F158" i="26"/>
  <c r="H158" i="26"/>
  <c r="I158" i="26"/>
  <c r="J158" i="26"/>
  <c r="K158" i="26"/>
  <c r="L158" i="26"/>
  <c r="M158" i="26"/>
  <c r="N158" i="26"/>
  <c r="O158" i="26"/>
  <c r="P158" i="26"/>
  <c r="Q158" i="26"/>
  <c r="R158" i="26"/>
  <c r="S158" i="26"/>
  <c r="T158" i="26"/>
  <c r="U158" i="26"/>
  <c r="V158" i="26"/>
  <c r="W158" i="26"/>
  <c r="X158" i="26"/>
  <c r="Y158" i="26"/>
  <c r="Z158" i="26"/>
  <c r="AA158" i="26"/>
  <c r="AB158" i="26"/>
  <c r="AC158" i="26"/>
  <c r="AD158" i="26"/>
  <c r="AE158" i="26"/>
  <c r="AF158" i="26"/>
  <c r="AG158" i="26"/>
  <c r="AH158" i="26"/>
  <c r="E159" i="26"/>
  <c r="F159" i="26"/>
  <c r="H159" i="26"/>
  <c r="I159" i="26"/>
  <c r="J159" i="26"/>
  <c r="K159" i="26"/>
  <c r="L159" i="26"/>
  <c r="M159" i="26"/>
  <c r="N159" i="26"/>
  <c r="O159" i="26"/>
  <c r="P159" i="26"/>
  <c r="Q159" i="26"/>
  <c r="R159" i="26"/>
  <c r="S159" i="26"/>
  <c r="T159" i="26"/>
  <c r="U159" i="26"/>
  <c r="V159" i="26"/>
  <c r="W159" i="26"/>
  <c r="X159" i="26"/>
  <c r="Y159" i="26"/>
  <c r="Z159" i="26"/>
  <c r="AA159" i="26"/>
  <c r="AB159" i="26"/>
  <c r="AC159" i="26"/>
  <c r="AD159" i="26"/>
  <c r="AE159" i="26"/>
  <c r="AF159" i="26"/>
  <c r="AG159" i="26"/>
  <c r="AH159" i="26"/>
  <c r="E160" i="26"/>
  <c r="F160" i="26"/>
  <c r="H160" i="26"/>
  <c r="I160" i="26"/>
  <c r="J160" i="26"/>
  <c r="K160" i="26"/>
  <c r="L160" i="26"/>
  <c r="M160" i="26"/>
  <c r="N160" i="26"/>
  <c r="O160" i="26"/>
  <c r="P160" i="26"/>
  <c r="Q160" i="26"/>
  <c r="R160" i="26"/>
  <c r="S160" i="26"/>
  <c r="T160" i="26"/>
  <c r="U160" i="26"/>
  <c r="V160" i="26"/>
  <c r="W160" i="26"/>
  <c r="X160" i="26"/>
  <c r="Y160" i="26"/>
  <c r="Z160" i="26"/>
  <c r="AA160" i="26"/>
  <c r="AB160" i="26"/>
  <c r="AC160" i="26"/>
  <c r="AD160" i="26"/>
  <c r="AE160" i="26"/>
  <c r="AF160" i="26"/>
  <c r="AG160" i="26"/>
  <c r="AH160" i="26"/>
  <c r="E161" i="26"/>
  <c r="F161" i="26"/>
  <c r="H161" i="26"/>
  <c r="I161" i="26"/>
  <c r="J161" i="26"/>
  <c r="K161" i="26"/>
  <c r="L161" i="26"/>
  <c r="M161" i="26"/>
  <c r="N161" i="26"/>
  <c r="O161" i="26"/>
  <c r="P161" i="26"/>
  <c r="Q161" i="26"/>
  <c r="R161" i="26"/>
  <c r="S161" i="26"/>
  <c r="T161" i="26"/>
  <c r="U161" i="26"/>
  <c r="V161" i="26"/>
  <c r="W161" i="26"/>
  <c r="X161" i="26"/>
  <c r="Y161" i="26"/>
  <c r="Z161" i="26"/>
  <c r="AA161" i="26"/>
  <c r="AB161" i="26"/>
  <c r="AC161" i="26"/>
  <c r="AD161" i="26"/>
  <c r="AE161" i="26"/>
  <c r="AF161" i="26"/>
  <c r="AG161" i="26"/>
  <c r="AH161" i="26"/>
  <c r="E162" i="26"/>
  <c r="F162" i="26"/>
  <c r="H162" i="26"/>
  <c r="I162" i="26"/>
  <c r="J162" i="26"/>
  <c r="K162" i="26"/>
  <c r="L162" i="26"/>
  <c r="M162" i="26"/>
  <c r="N162" i="26"/>
  <c r="O162" i="26"/>
  <c r="P162" i="26"/>
  <c r="Q162" i="26"/>
  <c r="R162" i="26"/>
  <c r="S162" i="26"/>
  <c r="T162" i="26"/>
  <c r="U162" i="26"/>
  <c r="V162" i="26"/>
  <c r="W162" i="26"/>
  <c r="X162" i="26"/>
  <c r="Y162" i="26"/>
  <c r="Z162" i="26"/>
  <c r="AA162" i="26"/>
  <c r="AB162" i="26"/>
  <c r="AC162" i="26"/>
  <c r="AD162" i="26"/>
  <c r="AE162" i="26"/>
  <c r="AF162" i="26"/>
  <c r="AG162" i="26"/>
  <c r="AH162" i="26"/>
  <c r="E163" i="26"/>
  <c r="F163" i="26"/>
  <c r="H163" i="26"/>
  <c r="I163" i="26"/>
  <c r="J163" i="26"/>
  <c r="K163" i="26"/>
  <c r="L163" i="26"/>
  <c r="M163" i="26"/>
  <c r="N163" i="26"/>
  <c r="O163" i="26"/>
  <c r="P163" i="26"/>
  <c r="Q163" i="26"/>
  <c r="R163" i="26"/>
  <c r="S163" i="26"/>
  <c r="T163" i="26"/>
  <c r="U163" i="26"/>
  <c r="V163" i="26"/>
  <c r="W163" i="26"/>
  <c r="X163" i="26"/>
  <c r="Y163" i="26"/>
  <c r="Z163" i="26"/>
  <c r="AA163" i="26"/>
  <c r="AB163" i="26"/>
  <c r="AC163" i="26"/>
  <c r="AD163" i="26"/>
  <c r="AE163" i="26"/>
  <c r="AF163" i="26"/>
  <c r="AG163" i="26"/>
  <c r="AH163" i="26"/>
  <c r="E164" i="26"/>
  <c r="F164" i="26"/>
  <c r="H164" i="26"/>
  <c r="I164" i="26"/>
  <c r="J164" i="26"/>
  <c r="K164" i="26"/>
  <c r="L164" i="26"/>
  <c r="M164" i="26"/>
  <c r="N164" i="26"/>
  <c r="O164" i="26"/>
  <c r="P164" i="26"/>
  <c r="Q164" i="26"/>
  <c r="R164" i="26"/>
  <c r="S164" i="26"/>
  <c r="T164" i="26"/>
  <c r="U164" i="26"/>
  <c r="V164" i="26"/>
  <c r="W164" i="26"/>
  <c r="X164" i="26"/>
  <c r="Y164" i="26"/>
  <c r="Z164" i="26"/>
  <c r="AA164" i="26"/>
  <c r="AB164" i="26"/>
  <c r="AC164" i="26"/>
  <c r="AD164" i="26"/>
  <c r="AE164" i="26"/>
  <c r="AF164" i="26"/>
  <c r="AG164" i="26"/>
  <c r="AH164" i="26"/>
  <c r="E165" i="26"/>
  <c r="F165" i="26"/>
  <c r="H165" i="26"/>
  <c r="I165" i="26"/>
  <c r="J165" i="26"/>
  <c r="K165" i="26"/>
  <c r="L165" i="26"/>
  <c r="M165" i="26"/>
  <c r="N165" i="26"/>
  <c r="O165" i="26"/>
  <c r="P165" i="26"/>
  <c r="Q165" i="26"/>
  <c r="R165" i="26"/>
  <c r="S165" i="26"/>
  <c r="T165" i="26"/>
  <c r="U165" i="26"/>
  <c r="V165" i="26"/>
  <c r="W165" i="26"/>
  <c r="X165" i="26"/>
  <c r="Y165" i="26"/>
  <c r="Z165" i="26"/>
  <c r="AA165" i="26"/>
  <c r="AB165" i="26"/>
  <c r="AC165" i="26"/>
  <c r="AD165" i="26"/>
  <c r="AE165" i="26"/>
  <c r="AF165" i="26"/>
  <c r="AG165" i="26"/>
  <c r="AH165" i="26"/>
  <c r="E166" i="26"/>
  <c r="F166" i="26"/>
  <c r="H166" i="26"/>
  <c r="I166" i="26"/>
  <c r="J166" i="26"/>
  <c r="K166" i="26"/>
  <c r="L166" i="26"/>
  <c r="M166" i="26"/>
  <c r="N166" i="26"/>
  <c r="O166" i="26"/>
  <c r="P166" i="26"/>
  <c r="Q166" i="26"/>
  <c r="R166" i="26"/>
  <c r="S166" i="26"/>
  <c r="T166" i="26"/>
  <c r="U166" i="26"/>
  <c r="V166" i="26"/>
  <c r="W166" i="26"/>
  <c r="X166" i="26"/>
  <c r="Y166" i="26"/>
  <c r="Z166" i="26"/>
  <c r="AA166" i="26"/>
  <c r="AB166" i="26"/>
  <c r="AC166" i="26"/>
  <c r="AD166" i="26"/>
  <c r="AE166" i="26"/>
  <c r="AF166" i="26"/>
  <c r="AG166" i="26"/>
  <c r="AH166" i="26"/>
  <c r="E167" i="26"/>
  <c r="F167" i="26"/>
  <c r="H167" i="26"/>
  <c r="I167" i="26"/>
  <c r="J167" i="26"/>
  <c r="K167" i="26"/>
  <c r="L167" i="26"/>
  <c r="M167" i="26"/>
  <c r="N167" i="26"/>
  <c r="O167" i="26"/>
  <c r="P167" i="26"/>
  <c r="Q167" i="26"/>
  <c r="R167" i="26"/>
  <c r="S167" i="26"/>
  <c r="T167" i="26"/>
  <c r="U167" i="26"/>
  <c r="V167" i="26"/>
  <c r="W167" i="26"/>
  <c r="X167" i="26"/>
  <c r="Y167" i="26"/>
  <c r="Z167" i="26"/>
  <c r="AA167" i="26"/>
  <c r="AB167" i="26"/>
  <c r="AC167" i="26"/>
  <c r="AD167" i="26"/>
  <c r="AE167" i="26"/>
  <c r="AF167" i="26"/>
  <c r="AG167" i="26"/>
  <c r="AH167" i="26"/>
  <c r="E168" i="26"/>
  <c r="F168" i="26"/>
  <c r="H168" i="26"/>
  <c r="I168" i="26"/>
  <c r="J168" i="26"/>
  <c r="K168" i="26"/>
  <c r="L168" i="26"/>
  <c r="M168" i="26"/>
  <c r="N168" i="26"/>
  <c r="O168" i="26"/>
  <c r="P168" i="26"/>
  <c r="Q168" i="26"/>
  <c r="R168" i="26"/>
  <c r="S168" i="26"/>
  <c r="T168" i="26"/>
  <c r="U168" i="26"/>
  <c r="V168" i="26"/>
  <c r="W168" i="26"/>
  <c r="X168" i="26"/>
  <c r="Y168" i="26"/>
  <c r="Z168" i="26"/>
  <c r="AA168" i="26"/>
  <c r="AB168" i="26"/>
  <c r="AC168" i="26"/>
  <c r="AD168" i="26"/>
  <c r="AE168" i="26"/>
  <c r="AF168" i="26"/>
  <c r="AG168" i="26"/>
  <c r="AH168" i="26"/>
  <c r="E169" i="26"/>
  <c r="F169" i="26"/>
  <c r="H169" i="26"/>
  <c r="I169" i="26"/>
  <c r="J169" i="26"/>
  <c r="K169" i="26"/>
  <c r="L169" i="26"/>
  <c r="M169" i="26"/>
  <c r="N169" i="26"/>
  <c r="O169" i="26"/>
  <c r="P169" i="26"/>
  <c r="Q169" i="26"/>
  <c r="R169" i="26"/>
  <c r="S169" i="26"/>
  <c r="T169" i="26"/>
  <c r="U169" i="26"/>
  <c r="V169" i="26"/>
  <c r="W169" i="26"/>
  <c r="X169" i="26"/>
  <c r="Y169" i="26"/>
  <c r="Z169" i="26"/>
  <c r="AA169" i="26"/>
  <c r="AB169" i="26"/>
  <c r="AC169" i="26"/>
  <c r="AD169" i="26"/>
  <c r="AE169" i="26"/>
  <c r="AF169" i="26"/>
  <c r="AG169" i="26"/>
  <c r="AH169" i="26"/>
  <c r="E170" i="26"/>
  <c r="F170" i="26"/>
  <c r="H170" i="26"/>
  <c r="I170" i="26"/>
  <c r="J170" i="26"/>
  <c r="K170" i="26"/>
  <c r="L170" i="26"/>
  <c r="M170" i="26"/>
  <c r="N170" i="26"/>
  <c r="O170" i="26"/>
  <c r="P170" i="26"/>
  <c r="Q170" i="26"/>
  <c r="R170" i="26"/>
  <c r="S170" i="26"/>
  <c r="T170" i="26"/>
  <c r="U170" i="26"/>
  <c r="V170" i="26"/>
  <c r="W170" i="26"/>
  <c r="X170" i="26"/>
  <c r="Y170" i="26"/>
  <c r="Z170" i="26"/>
  <c r="AA170" i="26"/>
  <c r="AB170" i="26"/>
  <c r="AC170" i="26"/>
  <c r="AD170" i="26"/>
  <c r="AE170" i="26"/>
  <c r="AF170" i="26"/>
  <c r="AG170" i="26"/>
  <c r="AH170" i="26"/>
  <c r="E171" i="26"/>
  <c r="F171" i="26"/>
  <c r="H171" i="26"/>
  <c r="I171" i="26"/>
  <c r="J171" i="26"/>
  <c r="K171" i="26"/>
  <c r="L171" i="26"/>
  <c r="M171" i="26"/>
  <c r="N171" i="26"/>
  <c r="O171" i="26"/>
  <c r="P171" i="26"/>
  <c r="Q171" i="26"/>
  <c r="R171" i="26"/>
  <c r="S171" i="26"/>
  <c r="T171" i="26"/>
  <c r="U171" i="26"/>
  <c r="V171" i="26"/>
  <c r="W171" i="26"/>
  <c r="X171" i="26"/>
  <c r="Y171" i="26"/>
  <c r="Z171" i="26"/>
  <c r="AA171" i="26"/>
  <c r="AB171" i="26"/>
  <c r="AC171" i="26"/>
  <c r="AD171" i="26"/>
  <c r="AE171" i="26"/>
  <c r="AF171" i="26"/>
  <c r="AG171" i="26"/>
  <c r="AH171" i="26"/>
  <c r="E172" i="26"/>
  <c r="F172" i="26"/>
  <c r="H172" i="26"/>
  <c r="I172" i="26"/>
  <c r="J172" i="26"/>
  <c r="K172" i="26"/>
  <c r="L172" i="26"/>
  <c r="M172" i="26"/>
  <c r="N172" i="26"/>
  <c r="O172" i="26"/>
  <c r="P172" i="26"/>
  <c r="Q172" i="26"/>
  <c r="R172" i="26"/>
  <c r="S172" i="26"/>
  <c r="T172" i="26"/>
  <c r="U172" i="26"/>
  <c r="V172" i="26"/>
  <c r="W172" i="26"/>
  <c r="X172" i="26"/>
  <c r="Y172" i="26"/>
  <c r="Z172" i="26"/>
  <c r="AA172" i="26"/>
  <c r="AB172" i="26"/>
  <c r="AC172" i="26"/>
  <c r="AD172" i="26"/>
  <c r="AE172" i="26"/>
  <c r="AF172" i="26"/>
  <c r="AG172" i="26"/>
  <c r="AH172" i="26"/>
  <c r="E173" i="26"/>
  <c r="F173" i="26"/>
  <c r="H173" i="26"/>
  <c r="I173" i="26"/>
  <c r="J173" i="26"/>
  <c r="K173" i="26"/>
  <c r="L173" i="26"/>
  <c r="M173" i="26"/>
  <c r="N173" i="26"/>
  <c r="O173" i="26"/>
  <c r="P173" i="26"/>
  <c r="Q173" i="26"/>
  <c r="R173" i="26"/>
  <c r="S173" i="26"/>
  <c r="T173" i="26"/>
  <c r="U173" i="26"/>
  <c r="V173" i="26"/>
  <c r="W173" i="26"/>
  <c r="X173" i="26"/>
  <c r="Y173" i="26"/>
  <c r="Z173" i="26"/>
  <c r="AA173" i="26"/>
  <c r="AB173" i="26"/>
  <c r="AC173" i="26"/>
  <c r="AD173" i="26"/>
  <c r="AE173" i="26"/>
  <c r="AF173" i="26"/>
  <c r="AG173" i="26"/>
  <c r="AH173" i="26"/>
  <c r="E174" i="26"/>
  <c r="F174" i="26"/>
  <c r="H174" i="26"/>
  <c r="I174" i="26"/>
  <c r="J174" i="26"/>
  <c r="K174" i="26"/>
  <c r="L174" i="26"/>
  <c r="M174" i="26"/>
  <c r="N174" i="26"/>
  <c r="O174" i="26"/>
  <c r="P174" i="26"/>
  <c r="Q174" i="26"/>
  <c r="R174" i="26"/>
  <c r="S174" i="26"/>
  <c r="T174" i="26"/>
  <c r="U174" i="26"/>
  <c r="V174" i="26"/>
  <c r="W174" i="26"/>
  <c r="X174" i="26"/>
  <c r="Y174" i="26"/>
  <c r="Z174" i="26"/>
  <c r="AA174" i="26"/>
  <c r="AB174" i="26"/>
  <c r="AC174" i="26"/>
  <c r="AD174" i="26"/>
  <c r="AE174" i="26"/>
  <c r="AF174" i="26"/>
  <c r="AG174" i="26"/>
  <c r="AH174" i="26"/>
  <c r="E175" i="26"/>
  <c r="F175" i="26"/>
  <c r="H175" i="26"/>
  <c r="I175" i="26"/>
  <c r="J175" i="26"/>
  <c r="K175" i="26"/>
  <c r="L175" i="26"/>
  <c r="M175" i="26"/>
  <c r="N175" i="26"/>
  <c r="O175" i="26"/>
  <c r="P175" i="26"/>
  <c r="Q175" i="26"/>
  <c r="R175" i="26"/>
  <c r="S175" i="26"/>
  <c r="T175" i="26"/>
  <c r="U175" i="26"/>
  <c r="V175" i="26"/>
  <c r="W175" i="26"/>
  <c r="X175" i="26"/>
  <c r="Y175" i="26"/>
  <c r="Z175" i="26"/>
  <c r="AA175" i="26"/>
  <c r="AB175" i="26"/>
  <c r="AC175" i="26"/>
  <c r="AD175" i="26"/>
  <c r="AE175" i="26"/>
  <c r="AF175" i="26"/>
  <c r="AG175" i="26"/>
  <c r="AH175" i="26"/>
  <c r="E176" i="26"/>
  <c r="F176" i="26"/>
  <c r="H176" i="26"/>
  <c r="I176" i="26"/>
  <c r="J176" i="26"/>
  <c r="K176" i="26"/>
  <c r="L176" i="26"/>
  <c r="M176" i="26"/>
  <c r="N176" i="26"/>
  <c r="O176" i="26"/>
  <c r="P176" i="26"/>
  <c r="Q176" i="26"/>
  <c r="R176" i="26"/>
  <c r="S176" i="26"/>
  <c r="T176" i="26"/>
  <c r="U176" i="26"/>
  <c r="V176" i="26"/>
  <c r="W176" i="26"/>
  <c r="X176" i="26"/>
  <c r="Y176" i="26"/>
  <c r="Z176" i="26"/>
  <c r="AA176" i="26"/>
  <c r="AB176" i="26"/>
  <c r="AC176" i="26"/>
  <c r="AD176" i="26"/>
  <c r="AE176" i="26"/>
  <c r="AF176" i="26"/>
  <c r="AG176" i="26"/>
  <c r="AH176" i="26"/>
  <c r="E177" i="26"/>
  <c r="F177" i="26"/>
  <c r="H177" i="26"/>
  <c r="I177" i="26"/>
  <c r="J177" i="26"/>
  <c r="K177" i="26"/>
  <c r="L177" i="26"/>
  <c r="M177" i="26"/>
  <c r="N177" i="26"/>
  <c r="O177" i="26"/>
  <c r="P177" i="26"/>
  <c r="Q177" i="26"/>
  <c r="R177" i="26"/>
  <c r="S177" i="26"/>
  <c r="T177" i="26"/>
  <c r="U177" i="26"/>
  <c r="V177" i="26"/>
  <c r="W177" i="26"/>
  <c r="X177" i="26"/>
  <c r="Y177" i="26"/>
  <c r="Z177" i="26"/>
  <c r="AA177" i="26"/>
  <c r="AB177" i="26"/>
  <c r="AC177" i="26"/>
  <c r="AD177" i="26"/>
  <c r="AE177" i="26"/>
  <c r="AF177" i="26"/>
  <c r="AG177" i="26"/>
  <c r="AH177" i="26"/>
  <c r="E178" i="26"/>
  <c r="F178" i="26"/>
  <c r="H178" i="26"/>
  <c r="I178" i="26"/>
  <c r="J178" i="26"/>
  <c r="K178" i="26"/>
  <c r="L178" i="26"/>
  <c r="M178" i="26"/>
  <c r="N178" i="26"/>
  <c r="O178" i="26"/>
  <c r="P178" i="26"/>
  <c r="Q178" i="26"/>
  <c r="R178" i="26"/>
  <c r="S178" i="26"/>
  <c r="T178" i="26"/>
  <c r="U178" i="26"/>
  <c r="V178" i="26"/>
  <c r="W178" i="26"/>
  <c r="X178" i="26"/>
  <c r="Y178" i="26"/>
  <c r="Z178" i="26"/>
  <c r="AA178" i="26"/>
  <c r="AB178" i="26"/>
  <c r="AC178" i="26"/>
  <c r="AD178" i="26"/>
  <c r="AE178" i="26"/>
  <c r="AF178" i="26"/>
  <c r="AG178" i="26"/>
  <c r="AH178" i="26"/>
  <c r="E179" i="26"/>
  <c r="F179" i="26"/>
  <c r="H179" i="26"/>
  <c r="I179" i="26"/>
  <c r="J179" i="26"/>
  <c r="K179" i="26"/>
  <c r="L179" i="26"/>
  <c r="M179" i="26"/>
  <c r="N179" i="26"/>
  <c r="O179" i="26"/>
  <c r="P179" i="26"/>
  <c r="Q179" i="26"/>
  <c r="R179" i="26"/>
  <c r="S179" i="26"/>
  <c r="T179" i="26"/>
  <c r="U179" i="26"/>
  <c r="V179" i="26"/>
  <c r="W179" i="26"/>
  <c r="X179" i="26"/>
  <c r="Y179" i="26"/>
  <c r="Z179" i="26"/>
  <c r="AA179" i="26"/>
  <c r="AB179" i="26"/>
  <c r="AC179" i="26"/>
  <c r="AD179" i="26"/>
  <c r="AE179" i="26"/>
  <c r="AF179" i="26"/>
  <c r="AG179" i="26"/>
  <c r="AH179" i="26"/>
  <c r="E180" i="26"/>
  <c r="F180" i="26"/>
  <c r="H180" i="26"/>
  <c r="I180" i="26"/>
  <c r="J180" i="26"/>
  <c r="K180" i="26"/>
  <c r="L180" i="26"/>
  <c r="M180" i="26"/>
  <c r="N180" i="26"/>
  <c r="O180" i="26"/>
  <c r="P180" i="26"/>
  <c r="Q180" i="26"/>
  <c r="R180" i="26"/>
  <c r="S180" i="26"/>
  <c r="T180" i="26"/>
  <c r="U180" i="26"/>
  <c r="V180" i="26"/>
  <c r="W180" i="26"/>
  <c r="X180" i="26"/>
  <c r="Y180" i="26"/>
  <c r="Z180" i="26"/>
  <c r="AA180" i="26"/>
  <c r="AB180" i="26"/>
  <c r="AC180" i="26"/>
  <c r="AD180" i="26"/>
  <c r="AE180" i="26"/>
  <c r="AF180" i="26"/>
  <c r="AG180" i="26"/>
  <c r="AH180" i="26"/>
  <c r="E181" i="26"/>
  <c r="F181" i="26"/>
  <c r="H181" i="26"/>
  <c r="I181" i="26"/>
  <c r="J181" i="26"/>
  <c r="K181" i="26"/>
  <c r="L181" i="26"/>
  <c r="M181" i="26"/>
  <c r="N181" i="26"/>
  <c r="O181" i="26"/>
  <c r="P181" i="26"/>
  <c r="Q181" i="26"/>
  <c r="R181" i="26"/>
  <c r="S181" i="26"/>
  <c r="T181" i="26"/>
  <c r="U181" i="26"/>
  <c r="V181" i="26"/>
  <c r="W181" i="26"/>
  <c r="X181" i="26"/>
  <c r="Y181" i="26"/>
  <c r="Z181" i="26"/>
  <c r="AA181" i="26"/>
  <c r="AB181" i="26"/>
  <c r="AC181" i="26"/>
  <c r="AD181" i="26"/>
  <c r="AE181" i="26"/>
  <c r="AF181" i="26"/>
  <c r="AG181" i="26"/>
  <c r="AH181" i="26"/>
  <c r="E182" i="26"/>
  <c r="F182" i="26"/>
  <c r="H182" i="26"/>
  <c r="I182" i="26"/>
  <c r="J182" i="26"/>
  <c r="K182" i="26"/>
  <c r="L182" i="26"/>
  <c r="M182" i="26"/>
  <c r="N182" i="26"/>
  <c r="O182" i="26"/>
  <c r="P182" i="26"/>
  <c r="Q182" i="26"/>
  <c r="R182" i="26"/>
  <c r="S182" i="26"/>
  <c r="T182" i="26"/>
  <c r="U182" i="26"/>
  <c r="V182" i="26"/>
  <c r="W182" i="26"/>
  <c r="X182" i="26"/>
  <c r="Y182" i="26"/>
  <c r="Z182" i="26"/>
  <c r="AA182" i="26"/>
  <c r="AB182" i="26"/>
  <c r="AC182" i="26"/>
  <c r="AD182" i="26"/>
  <c r="AE182" i="26"/>
  <c r="AF182" i="26"/>
  <c r="AG182" i="26"/>
  <c r="AH182" i="26"/>
  <c r="E183" i="26"/>
  <c r="F183" i="26"/>
  <c r="H183" i="26"/>
  <c r="I183" i="26"/>
  <c r="J183" i="26"/>
  <c r="K183" i="26"/>
  <c r="L183" i="26"/>
  <c r="M183" i="26"/>
  <c r="N183" i="26"/>
  <c r="O183" i="26"/>
  <c r="P183" i="26"/>
  <c r="Q183" i="26"/>
  <c r="R183" i="26"/>
  <c r="S183" i="26"/>
  <c r="T183" i="26"/>
  <c r="U183" i="26"/>
  <c r="V183" i="26"/>
  <c r="W183" i="26"/>
  <c r="X183" i="26"/>
  <c r="Y183" i="26"/>
  <c r="Z183" i="26"/>
  <c r="AA183" i="26"/>
  <c r="AB183" i="26"/>
  <c r="AC183" i="26"/>
  <c r="AD183" i="26"/>
  <c r="AE183" i="26"/>
  <c r="AF183" i="26"/>
  <c r="AG183" i="26"/>
  <c r="AH183" i="26"/>
  <c r="E184" i="26"/>
  <c r="F184" i="26"/>
  <c r="H184" i="26"/>
  <c r="I184" i="26"/>
  <c r="J184" i="26"/>
  <c r="K184" i="26"/>
  <c r="L184" i="26"/>
  <c r="M184" i="26"/>
  <c r="N184" i="26"/>
  <c r="O184" i="26"/>
  <c r="P184" i="26"/>
  <c r="Q184" i="26"/>
  <c r="R184" i="26"/>
  <c r="S184" i="26"/>
  <c r="T184" i="26"/>
  <c r="U184" i="26"/>
  <c r="V184" i="26"/>
  <c r="W184" i="26"/>
  <c r="X184" i="26"/>
  <c r="Y184" i="26"/>
  <c r="Z184" i="26"/>
  <c r="AA184" i="26"/>
  <c r="AB184" i="26"/>
  <c r="AC184" i="26"/>
  <c r="AD184" i="26"/>
  <c r="AE184" i="26"/>
  <c r="AF184" i="26"/>
  <c r="AG184" i="26"/>
  <c r="AH184" i="26"/>
  <c r="E185" i="26"/>
  <c r="F185" i="26"/>
  <c r="H185" i="26"/>
  <c r="I185" i="26"/>
  <c r="J185" i="26"/>
  <c r="K185" i="26"/>
  <c r="L185" i="26"/>
  <c r="M185" i="26"/>
  <c r="N185" i="26"/>
  <c r="O185" i="26"/>
  <c r="P185" i="26"/>
  <c r="Q185" i="26"/>
  <c r="R185" i="26"/>
  <c r="S185" i="26"/>
  <c r="T185" i="26"/>
  <c r="U185" i="26"/>
  <c r="V185" i="26"/>
  <c r="W185" i="26"/>
  <c r="X185" i="26"/>
  <c r="Y185" i="26"/>
  <c r="Z185" i="26"/>
  <c r="AA185" i="26"/>
  <c r="AB185" i="26"/>
  <c r="AC185" i="26"/>
  <c r="AD185" i="26"/>
  <c r="AE185" i="26"/>
  <c r="AF185" i="26"/>
  <c r="AG185" i="26"/>
  <c r="AH185" i="26"/>
  <c r="E186" i="26"/>
  <c r="F186" i="26"/>
  <c r="H186" i="26"/>
  <c r="I186" i="26"/>
  <c r="J186" i="26"/>
  <c r="K186" i="26"/>
  <c r="L186" i="26"/>
  <c r="M186" i="26"/>
  <c r="N186" i="26"/>
  <c r="O186" i="26"/>
  <c r="P186" i="26"/>
  <c r="Q186" i="26"/>
  <c r="R186" i="26"/>
  <c r="S186" i="26"/>
  <c r="T186" i="26"/>
  <c r="U186" i="26"/>
  <c r="V186" i="26"/>
  <c r="W186" i="26"/>
  <c r="X186" i="26"/>
  <c r="Y186" i="26"/>
  <c r="Z186" i="26"/>
  <c r="AA186" i="26"/>
  <c r="AB186" i="26"/>
  <c r="AC186" i="26"/>
  <c r="AD186" i="26"/>
  <c r="AE186" i="26"/>
  <c r="AF186" i="26"/>
  <c r="AG186" i="26"/>
  <c r="AH186" i="26"/>
  <c r="E187" i="26"/>
  <c r="F187" i="26"/>
  <c r="H187" i="26"/>
  <c r="I187" i="26"/>
  <c r="J187" i="26"/>
  <c r="K187" i="26"/>
  <c r="L187" i="26"/>
  <c r="M187" i="26"/>
  <c r="N187" i="26"/>
  <c r="O187" i="26"/>
  <c r="P187" i="26"/>
  <c r="Q187" i="26"/>
  <c r="R187" i="26"/>
  <c r="S187" i="26"/>
  <c r="T187" i="26"/>
  <c r="U187" i="26"/>
  <c r="V187" i="26"/>
  <c r="W187" i="26"/>
  <c r="X187" i="26"/>
  <c r="Y187" i="26"/>
  <c r="Z187" i="26"/>
  <c r="AA187" i="26"/>
  <c r="AB187" i="26"/>
  <c r="AC187" i="26"/>
  <c r="AD187" i="26"/>
  <c r="AE187" i="26"/>
  <c r="AF187" i="26"/>
  <c r="AG187" i="26"/>
  <c r="AH187" i="26"/>
  <c r="E188" i="26"/>
  <c r="F188" i="26"/>
  <c r="H188" i="26"/>
  <c r="I188" i="26"/>
  <c r="J188" i="26"/>
  <c r="K188" i="26"/>
  <c r="L188" i="26"/>
  <c r="M188" i="26"/>
  <c r="N188" i="26"/>
  <c r="O188" i="26"/>
  <c r="P188" i="26"/>
  <c r="Q188" i="26"/>
  <c r="R188" i="26"/>
  <c r="S188" i="26"/>
  <c r="T188" i="26"/>
  <c r="U188" i="26"/>
  <c r="V188" i="26"/>
  <c r="W188" i="26"/>
  <c r="X188" i="26"/>
  <c r="Y188" i="26"/>
  <c r="Z188" i="26"/>
  <c r="AA188" i="26"/>
  <c r="AB188" i="26"/>
  <c r="AC188" i="26"/>
  <c r="AD188" i="26"/>
  <c r="AE188" i="26"/>
  <c r="AF188" i="26"/>
  <c r="AG188" i="26"/>
  <c r="AH188" i="26"/>
  <c r="E189" i="26"/>
  <c r="F189" i="26"/>
  <c r="H189" i="26"/>
  <c r="I189" i="26"/>
  <c r="J189" i="26"/>
  <c r="K189" i="26"/>
  <c r="L189" i="26"/>
  <c r="M189" i="26"/>
  <c r="N189" i="26"/>
  <c r="O189" i="26"/>
  <c r="P189" i="26"/>
  <c r="Q189" i="26"/>
  <c r="R189" i="26"/>
  <c r="S189" i="26"/>
  <c r="T189" i="26"/>
  <c r="U189" i="26"/>
  <c r="V189" i="26"/>
  <c r="W189" i="26"/>
  <c r="X189" i="26"/>
  <c r="Y189" i="26"/>
  <c r="Z189" i="26"/>
  <c r="AA189" i="26"/>
  <c r="AB189" i="26"/>
  <c r="AC189" i="26"/>
  <c r="AD189" i="26"/>
  <c r="AE189" i="26"/>
  <c r="AF189" i="26"/>
  <c r="AG189" i="26"/>
  <c r="AH189" i="26"/>
  <c r="E190" i="26"/>
  <c r="F190" i="26"/>
  <c r="H190" i="26"/>
  <c r="I190" i="26"/>
  <c r="J190" i="26"/>
  <c r="K190" i="26"/>
  <c r="L190" i="26"/>
  <c r="M190" i="26"/>
  <c r="N190" i="26"/>
  <c r="O190" i="26"/>
  <c r="P190" i="26"/>
  <c r="Q190" i="26"/>
  <c r="R190" i="26"/>
  <c r="S190" i="26"/>
  <c r="T190" i="26"/>
  <c r="U190" i="26"/>
  <c r="V190" i="26"/>
  <c r="W190" i="26"/>
  <c r="X190" i="26"/>
  <c r="Y190" i="26"/>
  <c r="Z190" i="26"/>
  <c r="AA190" i="26"/>
  <c r="AB190" i="26"/>
  <c r="AC190" i="26"/>
  <c r="AD190" i="26"/>
  <c r="AE190" i="26"/>
  <c r="AF190" i="26"/>
  <c r="AG190" i="26"/>
  <c r="AH190" i="26"/>
  <c r="E191" i="26"/>
  <c r="F191" i="26"/>
  <c r="H191" i="26"/>
  <c r="I191" i="26"/>
  <c r="J191" i="26"/>
  <c r="K191" i="26"/>
  <c r="L191" i="26"/>
  <c r="M191" i="26"/>
  <c r="N191" i="26"/>
  <c r="O191" i="26"/>
  <c r="P191" i="26"/>
  <c r="Q191" i="26"/>
  <c r="R191" i="26"/>
  <c r="S191" i="26"/>
  <c r="T191" i="26"/>
  <c r="U191" i="26"/>
  <c r="V191" i="26"/>
  <c r="W191" i="26"/>
  <c r="X191" i="26"/>
  <c r="Y191" i="26"/>
  <c r="Z191" i="26"/>
  <c r="AA191" i="26"/>
  <c r="AB191" i="26"/>
  <c r="AC191" i="26"/>
  <c r="AD191" i="26"/>
  <c r="AE191" i="26"/>
  <c r="AF191" i="26"/>
  <c r="AG191" i="26"/>
  <c r="AH191" i="26"/>
  <c r="E192" i="26"/>
  <c r="F192" i="26"/>
  <c r="H192" i="26"/>
  <c r="I192" i="26"/>
  <c r="J192" i="26"/>
  <c r="K192" i="26"/>
  <c r="L192" i="26"/>
  <c r="M192" i="26"/>
  <c r="N192" i="26"/>
  <c r="O192" i="26"/>
  <c r="P192" i="26"/>
  <c r="Q192" i="26"/>
  <c r="R192" i="26"/>
  <c r="S192" i="26"/>
  <c r="T192" i="26"/>
  <c r="U192" i="26"/>
  <c r="V192" i="26"/>
  <c r="W192" i="26"/>
  <c r="X192" i="26"/>
  <c r="Y192" i="26"/>
  <c r="Z192" i="26"/>
  <c r="AA192" i="26"/>
  <c r="AB192" i="26"/>
  <c r="AC192" i="26"/>
  <c r="AD192" i="26"/>
  <c r="AE192" i="26"/>
  <c r="AF192" i="26"/>
  <c r="AG192" i="26"/>
  <c r="AH192" i="26"/>
  <c r="E193" i="26"/>
  <c r="F193" i="26"/>
  <c r="H193" i="26"/>
  <c r="I193" i="26"/>
  <c r="J193" i="26"/>
  <c r="K193" i="26"/>
  <c r="L193" i="26"/>
  <c r="M193" i="26"/>
  <c r="N193" i="26"/>
  <c r="O193" i="26"/>
  <c r="P193" i="26"/>
  <c r="Q193" i="26"/>
  <c r="R193" i="26"/>
  <c r="S193" i="26"/>
  <c r="T193" i="26"/>
  <c r="U193" i="26"/>
  <c r="V193" i="26"/>
  <c r="W193" i="26"/>
  <c r="X193" i="26"/>
  <c r="Y193" i="26"/>
  <c r="Z193" i="26"/>
  <c r="AA193" i="26"/>
  <c r="AB193" i="26"/>
  <c r="AC193" i="26"/>
  <c r="AD193" i="26"/>
  <c r="AE193" i="26"/>
  <c r="AF193" i="26"/>
  <c r="AG193" i="26"/>
  <c r="AH193" i="26"/>
  <c r="E194" i="26"/>
  <c r="F194" i="26"/>
  <c r="H194" i="26"/>
  <c r="I194" i="26"/>
  <c r="J194" i="26"/>
  <c r="K194" i="26"/>
  <c r="L194" i="26"/>
  <c r="M194" i="26"/>
  <c r="N194" i="26"/>
  <c r="O194" i="26"/>
  <c r="P194" i="26"/>
  <c r="Q194" i="26"/>
  <c r="R194" i="26"/>
  <c r="S194" i="26"/>
  <c r="T194" i="26"/>
  <c r="U194" i="26"/>
  <c r="V194" i="26"/>
  <c r="W194" i="26"/>
  <c r="X194" i="26"/>
  <c r="Y194" i="26"/>
  <c r="Z194" i="26"/>
  <c r="AA194" i="26"/>
  <c r="AB194" i="26"/>
  <c r="AC194" i="26"/>
  <c r="AD194" i="26"/>
  <c r="AE194" i="26"/>
  <c r="AF194" i="26"/>
  <c r="AG194" i="26"/>
  <c r="AH194" i="26"/>
  <c r="E195" i="26"/>
  <c r="F195" i="26"/>
  <c r="H195" i="26"/>
  <c r="I195" i="26"/>
  <c r="J195" i="26"/>
  <c r="K195" i="26"/>
  <c r="L195" i="26"/>
  <c r="M195" i="26"/>
  <c r="N195" i="26"/>
  <c r="O195" i="26"/>
  <c r="P195" i="26"/>
  <c r="Q195" i="26"/>
  <c r="R195" i="26"/>
  <c r="S195" i="26"/>
  <c r="T195" i="26"/>
  <c r="U195" i="26"/>
  <c r="V195" i="26"/>
  <c r="W195" i="26"/>
  <c r="X195" i="26"/>
  <c r="Y195" i="26"/>
  <c r="Z195" i="26"/>
  <c r="AA195" i="26"/>
  <c r="AB195" i="26"/>
  <c r="AC195" i="26"/>
  <c r="AD195" i="26"/>
  <c r="AE195" i="26"/>
  <c r="AF195" i="26"/>
  <c r="AG195" i="26"/>
  <c r="AH195" i="26"/>
  <c r="E196" i="26"/>
  <c r="F196" i="26"/>
  <c r="H196" i="26"/>
  <c r="I196" i="26"/>
  <c r="J196" i="26"/>
  <c r="K196" i="26"/>
  <c r="L196" i="26"/>
  <c r="M196" i="26"/>
  <c r="N196" i="26"/>
  <c r="O196" i="26"/>
  <c r="P196" i="26"/>
  <c r="Q196" i="26"/>
  <c r="R196" i="26"/>
  <c r="S196" i="26"/>
  <c r="T196" i="26"/>
  <c r="U196" i="26"/>
  <c r="V196" i="26"/>
  <c r="W196" i="26"/>
  <c r="X196" i="26"/>
  <c r="Y196" i="26"/>
  <c r="Z196" i="26"/>
  <c r="AA196" i="26"/>
  <c r="AB196" i="26"/>
  <c r="AC196" i="26"/>
  <c r="AD196" i="26"/>
  <c r="AE196" i="26"/>
  <c r="AF196" i="26"/>
  <c r="AG196" i="26"/>
  <c r="AH196" i="26"/>
  <c r="E197" i="26"/>
  <c r="F197" i="26"/>
  <c r="H197" i="26"/>
  <c r="I197" i="26"/>
  <c r="J197" i="26"/>
  <c r="K197" i="26"/>
  <c r="L197" i="26"/>
  <c r="M197" i="26"/>
  <c r="N197" i="26"/>
  <c r="O197" i="26"/>
  <c r="P197" i="26"/>
  <c r="Q197" i="26"/>
  <c r="R197" i="26"/>
  <c r="S197" i="26"/>
  <c r="T197" i="26"/>
  <c r="U197" i="26"/>
  <c r="V197" i="26"/>
  <c r="W197" i="26"/>
  <c r="X197" i="26"/>
  <c r="Y197" i="26"/>
  <c r="Z197" i="26"/>
  <c r="AA197" i="26"/>
  <c r="AB197" i="26"/>
  <c r="AC197" i="26"/>
  <c r="AD197" i="26"/>
  <c r="AE197" i="26"/>
  <c r="AF197" i="26"/>
  <c r="AG197" i="26"/>
  <c r="AH197" i="26"/>
  <c r="E198" i="26"/>
  <c r="F198" i="26"/>
  <c r="H198" i="26"/>
  <c r="I198" i="26"/>
  <c r="J198" i="26"/>
  <c r="K198" i="26"/>
  <c r="L198" i="26"/>
  <c r="M198" i="26"/>
  <c r="N198" i="26"/>
  <c r="O198" i="26"/>
  <c r="P198" i="26"/>
  <c r="Q198" i="26"/>
  <c r="R198" i="26"/>
  <c r="S198" i="26"/>
  <c r="T198" i="26"/>
  <c r="U198" i="26"/>
  <c r="V198" i="26"/>
  <c r="W198" i="26"/>
  <c r="X198" i="26"/>
  <c r="Y198" i="26"/>
  <c r="Z198" i="26"/>
  <c r="AA198" i="26"/>
  <c r="AB198" i="26"/>
  <c r="AC198" i="26"/>
  <c r="AD198" i="26"/>
  <c r="AE198" i="26"/>
  <c r="AF198" i="26"/>
  <c r="AG198" i="26"/>
  <c r="AH198" i="26"/>
  <c r="E199" i="26"/>
  <c r="F199" i="26"/>
  <c r="H199" i="26"/>
  <c r="I199" i="26"/>
  <c r="J199" i="26"/>
  <c r="K199" i="26"/>
  <c r="L199" i="26"/>
  <c r="M199" i="26"/>
  <c r="N199" i="26"/>
  <c r="O199" i="26"/>
  <c r="P199" i="26"/>
  <c r="Q199" i="26"/>
  <c r="R199" i="26"/>
  <c r="S199" i="26"/>
  <c r="T199" i="26"/>
  <c r="U199" i="26"/>
  <c r="V199" i="26"/>
  <c r="W199" i="26"/>
  <c r="X199" i="26"/>
  <c r="Y199" i="26"/>
  <c r="Z199" i="26"/>
  <c r="AA199" i="26"/>
  <c r="AB199" i="26"/>
  <c r="AC199" i="26"/>
  <c r="AD199" i="26"/>
  <c r="AE199" i="26"/>
  <c r="AF199" i="26"/>
  <c r="AG199" i="26"/>
  <c r="AH199" i="26"/>
  <c r="E200" i="26"/>
  <c r="F200" i="26"/>
  <c r="H200" i="26"/>
  <c r="I200" i="26"/>
  <c r="J200" i="26"/>
  <c r="K200" i="26"/>
  <c r="L200" i="26"/>
  <c r="M200" i="26"/>
  <c r="N200" i="26"/>
  <c r="O200" i="26"/>
  <c r="P200" i="26"/>
  <c r="Q200" i="26"/>
  <c r="R200" i="26"/>
  <c r="S200" i="26"/>
  <c r="T200" i="26"/>
  <c r="U200" i="26"/>
  <c r="V200" i="26"/>
  <c r="W200" i="26"/>
  <c r="X200" i="26"/>
  <c r="Y200" i="26"/>
  <c r="Z200" i="26"/>
  <c r="AA200" i="26"/>
  <c r="AB200" i="26"/>
  <c r="AC200" i="26"/>
  <c r="AD200" i="26"/>
  <c r="AE200" i="26"/>
  <c r="AF200" i="26"/>
  <c r="AG200" i="26"/>
  <c r="AH200" i="26"/>
  <c r="E201" i="26"/>
  <c r="F201" i="26"/>
  <c r="H201" i="26"/>
  <c r="I201" i="26"/>
  <c r="J201" i="26"/>
  <c r="K201" i="26"/>
  <c r="L201" i="26"/>
  <c r="M201" i="26"/>
  <c r="N201" i="26"/>
  <c r="O201" i="26"/>
  <c r="P201" i="26"/>
  <c r="Q201" i="26"/>
  <c r="R201" i="26"/>
  <c r="S201" i="26"/>
  <c r="T201" i="26"/>
  <c r="U201" i="26"/>
  <c r="V201" i="26"/>
  <c r="W201" i="26"/>
  <c r="X201" i="26"/>
  <c r="Y201" i="26"/>
  <c r="Z201" i="26"/>
  <c r="AA201" i="26"/>
  <c r="AB201" i="26"/>
  <c r="AC201" i="26"/>
  <c r="AD201" i="26"/>
  <c r="AE201" i="26"/>
  <c r="AF201" i="26"/>
  <c r="AG201" i="26"/>
  <c r="AH201" i="26"/>
  <c r="E202" i="26"/>
  <c r="F202" i="26"/>
  <c r="H202" i="26"/>
  <c r="I202" i="26"/>
  <c r="J202" i="26"/>
  <c r="K202" i="26"/>
  <c r="L202" i="26"/>
  <c r="M202" i="26"/>
  <c r="N202" i="26"/>
  <c r="O202" i="26"/>
  <c r="P202" i="26"/>
  <c r="Q202" i="26"/>
  <c r="R202" i="26"/>
  <c r="S202" i="26"/>
  <c r="T202" i="26"/>
  <c r="U202" i="26"/>
  <c r="V202" i="26"/>
  <c r="W202" i="26"/>
  <c r="X202" i="26"/>
  <c r="Y202" i="26"/>
  <c r="Z202" i="26"/>
  <c r="AA202" i="26"/>
  <c r="AB202" i="26"/>
  <c r="AC202" i="26"/>
  <c r="AD202" i="26"/>
  <c r="AE202" i="26"/>
  <c r="AF202" i="26"/>
  <c r="AG202" i="26"/>
  <c r="AH202" i="26"/>
  <c r="E203" i="26"/>
  <c r="F203" i="26"/>
  <c r="H203" i="26"/>
  <c r="I203" i="26"/>
  <c r="J203" i="26"/>
  <c r="K203" i="26"/>
  <c r="L203" i="26"/>
  <c r="M203" i="26"/>
  <c r="N203" i="26"/>
  <c r="O203" i="26"/>
  <c r="P203" i="26"/>
  <c r="Q203" i="26"/>
  <c r="R203" i="26"/>
  <c r="S203" i="26"/>
  <c r="T203" i="26"/>
  <c r="U203" i="26"/>
  <c r="V203" i="26"/>
  <c r="W203" i="26"/>
  <c r="X203" i="26"/>
  <c r="Y203" i="26"/>
  <c r="Z203" i="26"/>
  <c r="AA203" i="26"/>
  <c r="AB203" i="26"/>
  <c r="AC203" i="26"/>
  <c r="AD203" i="26"/>
  <c r="AE203" i="26"/>
  <c r="AF203" i="26"/>
  <c r="AG203" i="26"/>
  <c r="AH203" i="26"/>
  <c r="E204" i="26"/>
  <c r="F204" i="26"/>
  <c r="H204" i="26"/>
  <c r="I204" i="26"/>
  <c r="J204" i="26"/>
  <c r="K204" i="26"/>
  <c r="L204" i="26"/>
  <c r="M204" i="26"/>
  <c r="N204" i="26"/>
  <c r="O204" i="26"/>
  <c r="P204" i="26"/>
  <c r="Q204" i="26"/>
  <c r="R204" i="26"/>
  <c r="S204" i="26"/>
  <c r="T204" i="26"/>
  <c r="U204" i="26"/>
  <c r="V204" i="26"/>
  <c r="W204" i="26"/>
  <c r="X204" i="26"/>
  <c r="Y204" i="26"/>
  <c r="Z204" i="26"/>
  <c r="AA204" i="26"/>
  <c r="AB204" i="26"/>
  <c r="AC204" i="26"/>
  <c r="AD204" i="26"/>
  <c r="AE204" i="26"/>
  <c r="AF204" i="26"/>
  <c r="AG204" i="26"/>
  <c r="AH204" i="26"/>
  <c r="E205" i="26"/>
  <c r="F205" i="26"/>
  <c r="H205" i="26"/>
  <c r="I205" i="26"/>
  <c r="J205" i="26"/>
  <c r="K205" i="26"/>
  <c r="L205" i="26"/>
  <c r="M205" i="26"/>
  <c r="N205" i="26"/>
  <c r="O205" i="26"/>
  <c r="P205" i="26"/>
  <c r="Q205" i="26"/>
  <c r="R205" i="26"/>
  <c r="S205" i="26"/>
  <c r="T205" i="26"/>
  <c r="U205" i="26"/>
  <c r="V205" i="26"/>
  <c r="W205" i="26"/>
  <c r="X205" i="26"/>
  <c r="Y205" i="26"/>
  <c r="Z205" i="26"/>
  <c r="AA205" i="26"/>
  <c r="AB205" i="26"/>
  <c r="AC205" i="26"/>
  <c r="AD205" i="26"/>
  <c r="AE205" i="26"/>
  <c r="AF205" i="26"/>
  <c r="AG205" i="26"/>
  <c r="AH205" i="26"/>
  <c r="E206" i="26"/>
  <c r="F206" i="26"/>
  <c r="H206" i="26"/>
  <c r="I206" i="26"/>
  <c r="J206" i="26"/>
  <c r="K206" i="26"/>
  <c r="L206" i="26"/>
  <c r="M206" i="26"/>
  <c r="N206" i="26"/>
  <c r="O206" i="26"/>
  <c r="P206" i="26"/>
  <c r="Q206" i="26"/>
  <c r="R206" i="26"/>
  <c r="S206" i="26"/>
  <c r="T206" i="26"/>
  <c r="U206" i="26"/>
  <c r="V206" i="26"/>
  <c r="W206" i="26"/>
  <c r="X206" i="26"/>
  <c r="Y206" i="26"/>
  <c r="Z206" i="26"/>
  <c r="AA206" i="26"/>
  <c r="AB206" i="26"/>
  <c r="AC206" i="26"/>
  <c r="AD206" i="26"/>
  <c r="AE206" i="26"/>
  <c r="AF206" i="26"/>
  <c r="AG206" i="26"/>
  <c r="AH206" i="26"/>
  <c r="E207" i="26"/>
  <c r="F207" i="26"/>
  <c r="H207" i="26"/>
  <c r="I207" i="26"/>
  <c r="J207" i="26"/>
  <c r="K207" i="26"/>
  <c r="L207" i="26"/>
  <c r="M207" i="26"/>
  <c r="N207" i="26"/>
  <c r="O207" i="26"/>
  <c r="P207" i="26"/>
  <c r="Q207" i="26"/>
  <c r="R207" i="26"/>
  <c r="S207" i="26"/>
  <c r="T207" i="26"/>
  <c r="U207" i="26"/>
  <c r="V207" i="26"/>
  <c r="W207" i="26"/>
  <c r="X207" i="26"/>
  <c r="Y207" i="26"/>
  <c r="Z207" i="26"/>
  <c r="AA207" i="26"/>
  <c r="AB207" i="26"/>
  <c r="AC207" i="26"/>
  <c r="AD207" i="26"/>
  <c r="AE207" i="26"/>
  <c r="AF207" i="26"/>
  <c r="AG207" i="26"/>
  <c r="AH207" i="26"/>
  <c r="E208" i="26"/>
  <c r="F208" i="26"/>
  <c r="H208" i="26"/>
  <c r="I208" i="26"/>
  <c r="J208" i="26"/>
  <c r="K208" i="26"/>
  <c r="L208" i="26"/>
  <c r="M208" i="26"/>
  <c r="N208" i="26"/>
  <c r="O208" i="26"/>
  <c r="P208" i="26"/>
  <c r="Q208" i="26"/>
  <c r="R208" i="26"/>
  <c r="S208" i="26"/>
  <c r="T208" i="26"/>
  <c r="U208" i="26"/>
  <c r="V208" i="26"/>
  <c r="W208" i="26"/>
  <c r="X208" i="26"/>
  <c r="Y208" i="26"/>
  <c r="Z208" i="26"/>
  <c r="AA208" i="26"/>
  <c r="AB208" i="26"/>
  <c r="AC208" i="26"/>
  <c r="AD208" i="26"/>
  <c r="AE208" i="26"/>
  <c r="AF208" i="26"/>
  <c r="AG208" i="26"/>
  <c r="AH208" i="26"/>
  <c r="E209" i="26"/>
  <c r="F209" i="26"/>
  <c r="H209" i="26"/>
  <c r="I209" i="26"/>
  <c r="J209" i="26"/>
  <c r="K209" i="26"/>
  <c r="L209" i="26"/>
  <c r="M209" i="26"/>
  <c r="N209" i="26"/>
  <c r="O209" i="26"/>
  <c r="P209" i="26"/>
  <c r="Q209" i="26"/>
  <c r="R209" i="26"/>
  <c r="S209" i="26"/>
  <c r="T209" i="26"/>
  <c r="U209" i="26"/>
  <c r="V209" i="26"/>
  <c r="W209" i="26"/>
  <c r="X209" i="26"/>
  <c r="Y209" i="26"/>
  <c r="Z209" i="26"/>
  <c r="AA209" i="26"/>
  <c r="AB209" i="26"/>
  <c r="AC209" i="26"/>
  <c r="AD209" i="26"/>
  <c r="AE209" i="26"/>
  <c r="AF209" i="26"/>
  <c r="AG209" i="26"/>
  <c r="AH209" i="26"/>
  <c r="E210" i="26"/>
  <c r="F210" i="26"/>
  <c r="H210" i="26"/>
  <c r="I210" i="26"/>
  <c r="J210" i="26"/>
  <c r="K210" i="26"/>
  <c r="L210" i="26"/>
  <c r="M210" i="26"/>
  <c r="N210" i="26"/>
  <c r="O210" i="26"/>
  <c r="P210" i="26"/>
  <c r="Q210" i="26"/>
  <c r="R210" i="26"/>
  <c r="S210" i="26"/>
  <c r="T210" i="26"/>
  <c r="U210" i="26"/>
  <c r="V210" i="26"/>
  <c r="W210" i="26"/>
  <c r="X210" i="26"/>
  <c r="Y210" i="26"/>
  <c r="Z210" i="26"/>
  <c r="AA210" i="26"/>
  <c r="AB210" i="26"/>
  <c r="AC210" i="26"/>
  <c r="AD210" i="26"/>
  <c r="AE210" i="26"/>
  <c r="AF210" i="26"/>
  <c r="AG210" i="26"/>
  <c r="AH210" i="26"/>
  <c r="E211" i="26"/>
  <c r="F211" i="26"/>
  <c r="H211" i="26"/>
  <c r="I211" i="26"/>
  <c r="J211" i="26"/>
  <c r="K211" i="26"/>
  <c r="L211" i="26"/>
  <c r="M211" i="26"/>
  <c r="N211" i="26"/>
  <c r="O211" i="26"/>
  <c r="P211" i="26"/>
  <c r="Q211" i="26"/>
  <c r="R211" i="26"/>
  <c r="S211" i="26"/>
  <c r="T211" i="26"/>
  <c r="U211" i="26"/>
  <c r="V211" i="26"/>
  <c r="W211" i="26"/>
  <c r="X211" i="26"/>
  <c r="Y211" i="26"/>
  <c r="Z211" i="26"/>
  <c r="AA211" i="26"/>
  <c r="AB211" i="26"/>
  <c r="AC211" i="26"/>
  <c r="AD211" i="26"/>
  <c r="AE211" i="26"/>
  <c r="AF211" i="26"/>
  <c r="AG211" i="26"/>
  <c r="AH211" i="26"/>
  <c r="E212" i="26"/>
  <c r="F212" i="26"/>
  <c r="H212" i="26"/>
  <c r="I212" i="26"/>
  <c r="J212" i="26"/>
  <c r="K212" i="26"/>
  <c r="L212" i="26"/>
  <c r="M212" i="26"/>
  <c r="N212" i="26"/>
  <c r="O212" i="26"/>
  <c r="P212" i="26"/>
  <c r="Q212" i="26"/>
  <c r="R212" i="26"/>
  <c r="S212" i="26"/>
  <c r="T212" i="26"/>
  <c r="U212" i="26"/>
  <c r="V212" i="26"/>
  <c r="W212" i="26"/>
  <c r="X212" i="26"/>
  <c r="Y212" i="26"/>
  <c r="Z212" i="26"/>
  <c r="AA212" i="26"/>
  <c r="AB212" i="26"/>
  <c r="AC212" i="26"/>
  <c r="AD212" i="26"/>
  <c r="AE212" i="26"/>
  <c r="AF212" i="26"/>
  <c r="AG212" i="26"/>
  <c r="AH212" i="26"/>
  <c r="E213" i="26"/>
  <c r="F213" i="26"/>
  <c r="H213" i="26"/>
  <c r="I213" i="26"/>
  <c r="J213" i="26"/>
  <c r="K213" i="26"/>
  <c r="L213" i="26"/>
  <c r="M213" i="26"/>
  <c r="N213" i="26"/>
  <c r="O213" i="26"/>
  <c r="P213" i="26"/>
  <c r="Q213" i="26"/>
  <c r="R213" i="26"/>
  <c r="S213" i="26"/>
  <c r="T213" i="26"/>
  <c r="U213" i="26"/>
  <c r="V213" i="26"/>
  <c r="W213" i="26"/>
  <c r="X213" i="26"/>
  <c r="Y213" i="26"/>
  <c r="Z213" i="26"/>
  <c r="AA213" i="26"/>
  <c r="AB213" i="26"/>
  <c r="AC213" i="26"/>
  <c r="AD213" i="26"/>
  <c r="AE213" i="26"/>
  <c r="AF213" i="26"/>
  <c r="AG213" i="26"/>
  <c r="AH213" i="26"/>
  <c r="E214" i="26"/>
  <c r="F214" i="26"/>
  <c r="H214" i="26"/>
  <c r="I214" i="26"/>
  <c r="J214" i="26"/>
  <c r="K214" i="26"/>
  <c r="L214" i="26"/>
  <c r="M214" i="26"/>
  <c r="N214" i="26"/>
  <c r="O214" i="26"/>
  <c r="P214" i="26"/>
  <c r="Q214" i="26"/>
  <c r="R214" i="26"/>
  <c r="S214" i="26"/>
  <c r="T214" i="26"/>
  <c r="U214" i="26"/>
  <c r="V214" i="26"/>
  <c r="W214" i="26"/>
  <c r="X214" i="26"/>
  <c r="Y214" i="26"/>
  <c r="Z214" i="26"/>
  <c r="AA214" i="26"/>
  <c r="AB214" i="26"/>
  <c r="AC214" i="26"/>
  <c r="AD214" i="26"/>
  <c r="AE214" i="26"/>
  <c r="AF214" i="26"/>
  <c r="AG214" i="26"/>
  <c r="AH214" i="26"/>
  <c r="E215" i="26"/>
  <c r="F215" i="26"/>
  <c r="H215" i="26"/>
  <c r="I215" i="26"/>
  <c r="J215" i="26"/>
  <c r="K215" i="26"/>
  <c r="L215" i="26"/>
  <c r="M215" i="26"/>
  <c r="N215" i="26"/>
  <c r="O215" i="26"/>
  <c r="P215" i="26"/>
  <c r="Q215" i="26"/>
  <c r="R215" i="26"/>
  <c r="S215" i="26"/>
  <c r="T215" i="26"/>
  <c r="U215" i="26"/>
  <c r="V215" i="26"/>
  <c r="W215" i="26"/>
  <c r="X215" i="26"/>
  <c r="Y215" i="26"/>
  <c r="Z215" i="26"/>
  <c r="AA215" i="26"/>
  <c r="AB215" i="26"/>
  <c r="AC215" i="26"/>
  <c r="AD215" i="26"/>
  <c r="AE215" i="26"/>
  <c r="AF215" i="26"/>
  <c r="AG215" i="26"/>
  <c r="AH215" i="26"/>
  <c r="E216" i="26"/>
  <c r="F216" i="26"/>
  <c r="H216" i="26"/>
  <c r="I216" i="26"/>
  <c r="J216" i="26"/>
  <c r="K216" i="26"/>
  <c r="L216" i="26"/>
  <c r="M216" i="26"/>
  <c r="N216" i="26"/>
  <c r="O216" i="26"/>
  <c r="P216" i="26"/>
  <c r="Q216" i="26"/>
  <c r="R216" i="26"/>
  <c r="S216" i="26"/>
  <c r="T216" i="26"/>
  <c r="U216" i="26"/>
  <c r="V216" i="26"/>
  <c r="W216" i="26"/>
  <c r="X216" i="26"/>
  <c r="Y216" i="26"/>
  <c r="Z216" i="26"/>
  <c r="AA216" i="26"/>
  <c r="AB216" i="26"/>
  <c r="AC216" i="26"/>
  <c r="AD216" i="26"/>
  <c r="AE216" i="26"/>
  <c r="AF216" i="26"/>
  <c r="AG216" i="26"/>
  <c r="AH216" i="26"/>
  <c r="E217" i="26"/>
  <c r="F217" i="26"/>
  <c r="H217" i="26"/>
  <c r="I217" i="26"/>
  <c r="J217" i="26"/>
  <c r="K217" i="26"/>
  <c r="L217" i="26"/>
  <c r="M217" i="26"/>
  <c r="N217" i="26"/>
  <c r="O217" i="26"/>
  <c r="P217" i="26"/>
  <c r="Q217" i="26"/>
  <c r="R217" i="26"/>
  <c r="S217" i="26"/>
  <c r="T217" i="26"/>
  <c r="U217" i="26"/>
  <c r="V217" i="26"/>
  <c r="W217" i="26"/>
  <c r="X217" i="26"/>
  <c r="Y217" i="26"/>
  <c r="Z217" i="26"/>
  <c r="AA217" i="26"/>
  <c r="AB217" i="26"/>
  <c r="AC217" i="26"/>
  <c r="AD217" i="26"/>
  <c r="AE217" i="26"/>
  <c r="AF217" i="26"/>
  <c r="AG217" i="26"/>
  <c r="AH217" i="26"/>
  <c r="E218" i="26"/>
  <c r="F218" i="26"/>
  <c r="H218" i="26"/>
  <c r="I218" i="26"/>
  <c r="J218" i="26"/>
  <c r="K218" i="26"/>
  <c r="L218" i="26"/>
  <c r="M218" i="26"/>
  <c r="N218" i="26"/>
  <c r="O218" i="26"/>
  <c r="P218" i="26"/>
  <c r="Q218" i="26"/>
  <c r="R218" i="26"/>
  <c r="S218" i="26"/>
  <c r="T218" i="26"/>
  <c r="U218" i="26"/>
  <c r="V218" i="26"/>
  <c r="W218" i="26"/>
  <c r="X218" i="26"/>
  <c r="Y218" i="26"/>
  <c r="Z218" i="26"/>
  <c r="AA218" i="26"/>
  <c r="AB218" i="26"/>
  <c r="AC218" i="26"/>
  <c r="AD218" i="26"/>
  <c r="AE218" i="26"/>
  <c r="AF218" i="26"/>
  <c r="AG218" i="26"/>
  <c r="AH218" i="26"/>
  <c r="E219" i="26"/>
  <c r="F219" i="26"/>
  <c r="H219" i="26"/>
  <c r="I219" i="26"/>
  <c r="J219" i="26"/>
  <c r="K219" i="26"/>
  <c r="L219" i="26"/>
  <c r="M219" i="26"/>
  <c r="N219" i="26"/>
  <c r="O219" i="26"/>
  <c r="P219" i="26"/>
  <c r="Q219" i="26"/>
  <c r="R219" i="26"/>
  <c r="S219" i="26"/>
  <c r="T219" i="26"/>
  <c r="U219" i="26"/>
  <c r="V219" i="26"/>
  <c r="W219" i="26"/>
  <c r="X219" i="26"/>
  <c r="Y219" i="26"/>
  <c r="Z219" i="26"/>
  <c r="AA219" i="26"/>
  <c r="AB219" i="26"/>
  <c r="AC219" i="26"/>
  <c r="AD219" i="26"/>
  <c r="AE219" i="26"/>
  <c r="AF219" i="26"/>
  <c r="AG219" i="26"/>
  <c r="AH219" i="26"/>
  <c r="E220" i="26"/>
  <c r="F220" i="26"/>
  <c r="H220" i="26"/>
  <c r="I220" i="26"/>
  <c r="J220" i="26"/>
  <c r="K220" i="26"/>
  <c r="L220" i="26"/>
  <c r="M220" i="26"/>
  <c r="N220" i="26"/>
  <c r="O220" i="26"/>
  <c r="P220" i="26"/>
  <c r="Q220" i="26"/>
  <c r="R220" i="26"/>
  <c r="S220" i="26"/>
  <c r="T220" i="26"/>
  <c r="U220" i="26"/>
  <c r="V220" i="26"/>
  <c r="W220" i="26"/>
  <c r="X220" i="26"/>
  <c r="Y220" i="26"/>
  <c r="Z220" i="26"/>
  <c r="AA220" i="26"/>
  <c r="AB220" i="26"/>
  <c r="AC220" i="26"/>
  <c r="AD220" i="26"/>
  <c r="AE220" i="26"/>
  <c r="AF220" i="26"/>
  <c r="AG220" i="26"/>
  <c r="AH220" i="26"/>
  <c r="E221" i="26"/>
  <c r="F221" i="26"/>
  <c r="H221" i="26"/>
  <c r="I221" i="26"/>
  <c r="J221" i="26"/>
  <c r="K221" i="26"/>
  <c r="L221" i="26"/>
  <c r="M221" i="26"/>
  <c r="N221" i="26"/>
  <c r="O221" i="26"/>
  <c r="P221" i="26"/>
  <c r="Q221" i="26"/>
  <c r="R221" i="26"/>
  <c r="S221" i="26"/>
  <c r="T221" i="26"/>
  <c r="U221" i="26"/>
  <c r="V221" i="26"/>
  <c r="W221" i="26"/>
  <c r="X221" i="26"/>
  <c r="Y221" i="26"/>
  <c r="Z221" i="26"/>
  <c r="AA221" i="26"/>
  <c r="AB221" i="26"/>
  <c r="AC221" i="26"/>
  <c r="AD221" i="26"/>
  <c r="AE221" i="26"/>
  <c r="AF221" i="26"/>
  <c r="AG221" i="26"/>
  <c r="AH221" i="26"/>
  <c r="E222" i="26"/>
  <c r="F222" i="26"/>
  <c r="H222" i="26"/>
  <c r="I222" i="26"/>
  <c r="J222" i="26"/>
  <c r="K222" i="26"/>
  <c r="L222" i="26"/>
  <c r="M222" i="26"/>
  <c r="N222" i="26"/>
  <c r="O222" i="26"/>
  <c r="P222" i="26"/>
  <c r="Q222" i="26"/>
  <c r="R222" i="26"/>
  <c r="S222" i="26"/>
  <c r="T222" i="26"/>
  <c r="U222" i="26"/>
  <c r="V222" i="26"/>
  <c r="W222" i="26"/>
  <c r="X222" i="26"/>
  <c r="Y222" i="26"/>
  <c r="Z222" i="26"/>
  <c r="AA222" i="26"/>
  <c r="AB222" i="26"/>
  <c r="AC222" i="26"/>
  <c r="AD222" i="26"/>
  <c r="AE222" i="26"/>
  <c r="AF222" i="26"/>
  <c r="AG222" i="26"/>
  <c r="AH222" i="26"/>
  <c r="E223" i="26"/>
  <c r="F223" i="26"/>
  <c r="H223" i="26"/>
  <c r="I223" i="26"/>
  <c r="J223" i="26"/>
  <c r="K223" i="26"/>
  <c r="L223" i="26"/>
  <c r="M223" i="26"/>
  <c r="N223" i="26"/>
  <c r="O223" i="26"/>
  <c r="P223" i="26"/>
  <c r="Q223" i="26"/>
  <c r="R223" i="26"/>
  <c r="S223" i="26"/>
  <c r="T223" i="26"/>
  <c r="U223" i="26"/>
  <c r="V223" i="26"/>
  <c r="W223" i="26"/>
  <c r="X223" i="26"/>
  <c r="Y223" i="26"/>
  <c r="Z223" i="26"/>
  <c r="AA223" i="26"/>
  <c r="AB223" i="26"/>
  <c r="AC223" i="26"/>
  <c r="AD223" i="26"/>
  <c r="AE223" i="26"/>
  <c r="AF223" i="26"/>
  <c r="AG223" i="26"/>
  <c r="AH223" i="26"/>
  <c r="E224" i="26"/>
  <c r="F224" i="26"/>
  <c r="H224" i="26"/>
  <c r="I224" i="26"/>
  <c r="J224" i="26"/>
  <c r="K224" i="26"/>
  <c r="L224" i="26"/>
  <c r="M224" i="26"/>
  <c r="N224" i="26"/>
  <c r="O224" i="26"/>
  <c r="P224" i="26"/>
  <c r="Q224" i="26"/>
  <c r="R224" i="26"/>
  <c r="S224" i="26"/>
  <c r="T224" i="26"/>
  <c r="U224" i="26"/>
  <c r="V224" i="26"/>
  <c r="W224" i="26"/>
  <c r="X224" i="26"/>
  <c r="Y224" i="26"/>
  <c r="Z224" i="26"/>
  <c r="AA224" i="26"/>
  <c r="AB224" i="26"/>
  <c r="AC224" i="26"/>
  <c r="AD224" i="26"/>
  <c r="AE224" i="26"/>
  <c r="AF224" i="26"/>
  <c r="AG224" i="26"/>
  <c r="AH224" i="26"/>
  <c r="E225" i="26"/>
  <c r="F225" i="26"/>
  <c r="H225" i="26"/>
  <c r="I225" i="26"/>
  <c r="J225" i="26"/>
  <c r="K225" i="26"/>
  <c r="L225" i="26"/>
  <c r="M225" i="26"/>
  <c r="N225" i="26"/>
  <c r="O225" i="26"/>
  <c r="P225" i="26"/>
  <c r="Q225" i="26"/>
  <c r="R225" i="26"/>
  <c r="S225" i="26"/>
  <c r="T225" i="26"/>
  <c r="U225" i="26"/>
  <c r="V225" i="26"/>
  <c r="W225" i="26"/>
  <c r="X225" i="26"/>
  <c r="Y225" i="26"/>
  <c r="Z225" i="26"/>
  <c r="AA225" i="26"/>
  <c r="AB225" i="26"/>
  <c r="AC225" i="26"/>
  <c r="AD225" i="26"/>
  <c r="AE225" i="26"/>
  <c r="AF225" i="26"/>
  <c r="AG225" i="26"/>
  <c r="AH225" i="26"/>
  <c r="E226" i="26"/>
  <c r="F226" i="26"/>
  <c r="H226" i="26"/>
  <c r="I226" i="26"/>
  <c r="J226" i="26"/>
  <c r="K226" i="26"/>
  <c r="L226" i="26"/>
  <c r="M226" i="26"/>
  <c r="N226" i="26"/>
  <c r="O226" i="26"/>
  <c r="P226" i="26"/>
  <c r="Q226" i="26"/>
  <c r="R226" i="26"/>
  <c r="S226" i="26"/>
  <c r="T226" i="26"/>
  <c r="U226" i="26"/>
  <c r="V226" i="26"/>
  <c r="W226" i="26"/>
  <c r="X226" i="26"/>
  <c r="Y226" i="26"/>
  <c r="Z226" i="26"/>
  <c r="AA226" i="26"/>
  <c r="AB226" i="26"/>
  <c r="AC226" i="26"/>
  <c r="AD226" i="26"/>
  <c r="AE226" i="26"/>
  <c r="AF226" i="26"/>
  <c r="AG226" i="26"/>
  <c r="AH226" i="26"/>
  <c r="E227" i="26"/>
  <c r="F227" i="26"/>
  <c r="H227" i="26"/>
  <c r="I227" i="26"/>
  <c r="J227" i="26"/>
  <c r="K227" i="26"/>
  <c r="L227" i="26"/>
  <c r="M227" i="26"/>
  <c r="N227" i="26"/>
  <c r="O227" i="26"/>
  <c r="P227" i="26"/>
  <c r="Q227" i="26"/>
  <c r="R227" i="26"/>
  <c r="S227" i="26"/>
  <c r="T227" i="26"/>
  <c r="U227" i="26"/>
  <c r="V227" i="26"/>
  <c r="W227" i="26"/>
  <c r="X227" i="26"/>
  <c r="Y227" i="26"/>
  <c r="Z227" i="26"/>
  <c r="AA227" i="26"/>
  <c r="AB227" i="26"/>
  <c r="AC227" i="26"/>
  <c r="AD227" i="26"/>
  <c r="AE227" i="26"/>
  <c r="AF227" i="26"/>
  <c r="AG227" i="26"/>
  <c r="AH227" i="26"/>
  <c r="E228" i="26"/>
  <c r="F228" i="26"/>
  <c r="H228" i="26"/>
  <c r="I228" i="26"/>
  <c r="J228" i="26"/>
  <c r="K228" i="26"/>
  <c r="L228" i="26"/>
  <c r="M228" i="26"/>
  <c r="N228" i="26"/>
  <c r="O228" i="26"/>
  <c r="P228" i="26"/>
  <c r="Q228" i="26"/>
  <c r="R228" i="26"/>
  <c r="S228" i="26"/>
  <c r="T228" i="26"/>
  <c r="U228" i="26"/>
  <c r="V228" i="26"/>
  <c r="W228" i="26"/>
  <c r="X228" i="26"/>
  <c r="Y228" i="26"/>
  <c r="Z228" i="26"/>
  <c r="AA228" i="26"/>
  <c r="AB228" i="26"/>
  <c r="AC228" i="26"/>
  <c r="AD228" i="26"/>
  <c r="AE228" i="26"/>
  <c r="AF228" i="26"/>
  <c r="AG228" i="26"/>
  <c r="AH228" i="26"/>
  <c r="E229" i="26"/>
  <c r="F229" i="26"/>
  <c r="H229" i="26"/>
  <c r="I229" i="26"/>
  <c r="J229" i="26"/>
  <c r="K229" i="26"/>
  <c r="L229" i="26"/>
  <c r="M229" i="26"/>
  <c r="N229" i="26"/>
  <c r="O229" i="26"/>
  <c r="P229" i="26"/>
  <c r="Q229" i="26"/>
  <c r="R229" i="26"/>
  <c r="S229" i="26"/>
  <c r="T229" i="26"/>
  <c r="U229" i="26"/>
  <c r="V229" i="26"/>
  <c r="W229" i="26"/>
  <c r="X229" i="26"/>
  <c r="Y229" i="26"/>
  <c r="Z229" i="26"/>
  <c r="AA229" i="26"/>
  <c r="AB229" i="26"/>
  <c r="AC229" i="26"/>
  <c r="AD229" i="26"/>
  <c r="AE229" i="26"/>
  <c r="AF229" i="26"/>
  <c r="AG229" i="26"/>
  <c r="AH229" i="26"/>
  <c r="E230" i="26"/>
  <c r="F230" i="26"/>
  <c r="H230" i="26"/>
  <c r="I230" i="26"/>
  <c r="J230" i="26"/>
  <c r="K230" i="26"/>
  <c r="L230" i="26"/>
  <c r="M230" i="26"/>
  <c r="N230" i="26"/>
  <c r="O230" i="26"/>
  <c r="P230" i="26"/>
  <c r="Q230" i="26"/>
  <c r="R230" i="26"/>
  <c r="S230" i="26"/>
  <c r="T230" i="26"/>
  <c r="U230" i="26"/>
  <c r="V230" i="26"/>
  <c r="W230" i="26"/>
  <c r="X230" i="26"/>
  <c r="Y230" i="26"/>
  <c r="Z230" i="26"/>
  <c r="AA230" i="26"/>
  <c r="AB230" i="26"/>
  <c r="AC230" i="26"/>
  <c r="AD230" i="26"/>
  <c r="AE230" i="26"/>
  <c r="AF230" i="26"/>
  <c r="AG230" i="26"/>
  <c r="AH230" i="26"/>
  <c r="E231" i="26"/>
  <c r="F231" i="26"/>
  <c r="H231" i="26"/>
  <c r="I231" i="26"/>
  <c r="J231" i="26"/>
  <c r="K231" i="26"/>
  <c r="L231" i="26"/>
  <c r="M231" i="26"/>
  <c r="N231" i="26"/>
  <c r="O231" i="26"/>
  <c r="P231" i="26"/>
  <c r="Q231" i="26"/>
  <c r="R231" i="26"/>
  <c r="S231" i="26"/>
  <c r="T231" i="26"/>
  <c r="U231" i="26"/>
  <c r="V231" i="26"/>
  <c r="W231" i="26"/>
  <c r="X231" i="26"/>
  <c r="Y231" i="26"/>
  <c r="Z231" i="26"/>
  <c r="AA231" i="26"/>
  <c r="AB231" i="26"/>
  <c r="AC231" i="26"/>
  <c r="AD231" i="26"/>
  <c r="AE231" i="26"/>
  <c r="AF231" i="26"/>
  <c r="AG231" i="26"/>
  <c r="AH231" i="26"/>
  <c r="E232" i="26"/>
  <c r="F232" i="26"/>
  <c r="H232" i="26"/>
  <c r="I232" i="26"/>
  <c r="J232" i="26"/>
  <c r="K232" i="26"/>
  <c r="L232" i="26"/>
  <c r="M232" i="26"/>
  <c r="N232" i="26"/>
  <c r="O232" i="26"/>
  <c r="P232" i="26"/>
  <c r="Q232" i="26"/>
  <c r="R232" i="26"/>
  <c r="S232" i="26"/>
  <c r="T232" i="26"/>
  <c r="U232" i="26"/>
  <c r="V232" i="26"/>
  <c r="W232" i="26"/>
  <c r="X232" i="26"/>
  <c r="Y232" i="26"/>
  <c r="Z232" i="26"/>
  <c r="AA232" i="26"/>
  <c r="AB232" i="26"/>
  <c r="AC232" i="26"/>
  <c r="AD232" i="26"/>
  <c r="AE232" i="26"/>
  <c r="AF232" i="26"/>
  <c r="AG232" i="26"/>
  <c r="AH232" i="26"/>
  <c r="E233" i="26"/>
  <c r="F233" i="26"/>
  <c r="H233" i="26"/>
  <c r="I233" i="26"/>
  <c r="J233" i="26"/>
  <c r="K233" i="26"/>
  <c r="L233" i="26"/>
  <c r="M233" i="26"/>
  <c r="N233" i="26"/>
  <c r="O233" i="26"/>
  <c r="P233" i="26"/>
  <c r="Q233" i="26"/>
  <c r="R233" i="26"/>
  <c r="S233" i="26"/>
  <c r="T233" i="26"/>
  <c r="U233" i="26"/>
  <c r="V233" i="26"/>
  <c r="W233" i="26"/>
  <c r="X233" i="26"/>
  <c r="Y233" i="26"/>
  <c r="Z233" i="26"/>
  <c r="AA233" i="26"/>
  <c r="AB233" i="26"/>
  <c r="AC233" i="26"/>
  <c r="AD233" i="26"/>
  <c r="AE233" i="26"/>
  <c r="AF233" i="26"/>
  <c r="AG233" i="26"/>
  <c r="AH233" i="26"/>
  <c r="E234" i="26"/>
  <c r="F234" i="26"/>
  <c r="H234" i="26"/>
  <c r="I234" i="26"/>
  <c r="J234" i="26"/>
  <c r="K234" i="26"/>
  <c r="L234" i="26"/>
  <c r="M234" i="26"/>
  <c r="N234" i="26"/>
  <c r="O234" i="26"/>
  <c r="P234" i="26"/>
  <c r="Q234" i="26"/>
  <c r="R234" i="26"/>
  <c r="S234" i="26"/>
  <c r="T234" i="26"/>
  <c r="U234" i="26"/>
  <c r="V234" i="26"/>
  <c r="W234" i="26"/>
  <c r="X234" i="26"/>
  <c r="Y234" i="26"/>
  <c r="Z234" i="26"/>
  <c r="AA234" i="26"/>
  <c r="AB234" i="26"/>
  <c r="AC234" i="26"/>
  <c r="AD234" i="26"/>
  <c r="AE234" i="26"/>
  <c r="AF234" i="26"/>
  <c r="AG234" i="26"/>
  <c r="AH234" i="26"/>
  <c r="E235" i="26"/>
  <c r="F235" i="26"/>
  <c r="H235" i="26"/>
  <c r="I235" i="26"/>
  <c r="J235" i="26"/>
  <c r="K235" i="26"/>
  <c r="L235" i="26"/>
  <c r="M235" i="26"/>
  <c r="N235" i="26"/>
  <c r="O235" i="26"/>
  <c r="P235" i="26"/>
  <c r="Q235" i="26"/>
  <c r="R235" i="26"/>
  <c r="S235" i="26"/>
  <c r="T235" i="26"/>
  <c r="U235" i="26"/>
  <c r="V235" i="26"/>
  <c r="W235" i="26"/>
  <c r="X235" i="26"/>
  <c r="Y235" i="26"/>
  <c r="Z235" i="26"/>
  <c r="AA235" i="26"/>
  <c r="AB235" i="26"/>
  <c r="AC235" i="26"/>
  <c r="AD235" i="26"/>
  <c r="AE235" i="26"/>
  <c r="AF235" i="26"/>
  <c r="AG235" i="26"/>
  <c r="AH235" i="26"/>
  <c r="E236" i="26"/>
  <c r="F236" i="26"/>
  <c r="H236" i="26"/>
  <c r="I236" i="26"/>
  <c r="J236" i="26"/>
  <c r="K236" i="26"/>
  <c r="L236" i="26"/>
  <c r="M236" i="26"/>
  <c r="N236" i="26"/>
  <c r="O236" i="26"/>
  <c r="P236" i="26"/>
  <c r="Q236" i="26"/>
  <c r="R236" i="26"/>
  <c r="S236" i="26"/>
  <c r="T236" i="26"/>
  <c r="U236" i="26"/>
  <c r="V236" i="26"/>
  <c r="W236" i="26"/>
  <c r="X236" i="26"/>
  <c r="Y236" i="26"/>
  <c r="Z236" i="26"/>
  <c r="AA236" i="26"/>
  <c r="AB236" i="26"/>
  <c r="AC236" i="26"/>
  <c r="AD236" i="26"/>
  <c r="AE236" i="26"/>
  <c r="AF236" i="26"/>
  <c r="AG236" i="26"/>
  <c r="AH236" i="26"/>
  <c r="E237" i="26"/>
  <c r="F237" i="26"/>
  <c r="H237" i="26"/>
  <c r="I237" i="26"/>
  <c r="J237" i="26"/>
  <c r="K237" i="26"/>
  <c r="L237" i="26"/>
  <c r="M237" i="26"/>
  <c r="N237" i="26"/>
  <c r="O237" i="26"/>
  <c r="P237" i="26"/>
  <c r="Q237" i="26"/>
  <c r="R237" i="26"/>
  <c r="S237" i="26"/>
  <c r="T237" i="26"/>
  <c r="U237" i="26"/>
  <c r="V237" i="26"/>
  <c r="W237" i="26"/>
  <c r="X237" i="26"/>
  <c r="Y237" i="26"/>
  <c r="Z237" i="26"/>
  <c r="AA237" i="26"/>
  <c r="AB237" i="26"/>
  <c r="AC237" i="26"/>
  <c r="AD237" i="26"/>
  <c r="AE237" i="26"/>
  <c r="AF237" i="26"/>
  <c r="AG237" i="26"/>
  <c r="AH237" i="26"/>
  <c r="E238" i="26"/>
  <c r="F238" i="26"/>
  <c r="H238" i="26"/>
  <c r="I238" i="26"/>
  <c r="J238" i="26"/>
  <c r="K238" i="26"/>
  <c r="L238" i="26"/>
  <c r="M238" i="26"/>
  <c r="N238" i="26"/>
  <c r="O238" i="26"/>
  <c r="P238" i="26"/>
  <c r="Q238" i="26"/>
  <c r="R238" i="26"/>
  <c r="S238" i="26"/>
  <c r="T238" i="26"/>
  <c r="U238" i="26"/>
  <c r="V238" i="26"/>
  <c r="W238" i="26"/>
  <c r="X238" i="26"/>
  <c r="Y238" i="26"/>
  <c r="Z238" i="26"/>
  <c r="AA238" i="26"/>
  <c r="AB238" i="26"/>
  <c r="AC238" i="26"/>
  <c r="AD238" i="26"/>
  <c r="AE238" i="26"/>
  <c r="AF238" i="26"/>
  <c r="AG238" i="26"/>
  <c r="AH238" i="26"/>
  <c r="E239" i="26"/>
  <c r="F239" i="26"/>
  <c r="H239" i="26"/>
  <c r="I239" i="26"/>
  <c r="J239" i="26"/>
  <c r="K239" i="26"/>
  <c r="L239" i="26"/>
  <c r="M239" i="26"/>
  <c r="N239" i="26"/>
  <c r="O239" i="26"/>
  <c r="P239" i="26"/>
  <c r="Q239" i="26"/>
  <c r="R239" i="26"/>
  <c r="S239" i="26"/>
  <c r="T239" i="26"/>
  <c r="U239" i="26"/>
  <c r="V239" i="26"/>
  <c r="W239" i="26"/>
  <c r="X239" i="26"/>
  <c r="Y239" i="26"/>
  <c r="Z239" i="26"/>
  <c r="AA239" i="26"/>
  <c r="AB239" i="26"/>
  <c r="AC239" i="26"/>
  <c r="AD239" i="26"/>
  <c r="AE239" i="26"/>
  <c r="AF239" i="26"/>
  <c r="AG239" i="26"/>
  <c r="AH239" i="26"/>
  <c r="E240" i="26"/>
  <c r="F240" i="26"/>
  <c r="H240" i="26"/>
  <c r="I240" i="26"/>
  <c r="J240" i="26"/>
  <c r="K240" i="26"/>
  <c r="L240" i="26"/>
  <c r="M240" i="26"/>
  <c r="N240" i="26"/>
  <c r="O240" i="26"/>
  <c r="P240" i="26"/>
  <c r="Q240" i="26"/>
  <c r="R240" i="26"/>
  <c r="S240" i="26"/>
  <c r="T240" i="26"/>
  <c r="U240" i="26"/>
  <c r="V240" i="26"/>
  <c r="W240" i="26"/>
  <c r="X240" i="26"/>
  <c r="Y240" i="26"/>
  <c r="Z240" i="26"/>
  <c r="AA240" i="26"/>
  <c r="AB240" i="26"/>
  <c r="AC240" i="26"/>
  <c r="AD240" i="26"/>
  <c r="AE240" i="26"/>
  <c r="AF240" i="26"/>
  <c r="AG240" i="26"/>
  <c r="AH240" i="26"/>
  <c r="E241" i="26"/>
  <c r="F241" i="26"/>
  <c r="H241" i="26"/>
  <c r="I241" i="26"/>
  <c r="J241" i="26"/>
  <c r="K241" i="26"/>
  <c r="L241" i="26"/>
  <c r="M241" i="26"/>
  <c r="N241" i="26"/>
  <c r="O241" i="26"/>
  <c r="P241" i="26"/>
  <c r="Q241" i="26"/>
  <c r="R241" i="26"/>
  <c r="S241" i="26"/>
  <c r="T241" i="26"/>
  <c r="U241" i="26"/>
  <c r="V241" i="26"/>
  <c r="W241" i="26"/>
  <c r="X241" i="26"/>
  <c r="Y241" i="26"/>
  <c r="Z241" i="26"/>
  <c r="AA241" i="26"/>
  <c r="AB241" i="26"/>
  <c r="AC241" i="26"/>
  <c r="AD241" i="26"/>
  <c r="AE241" i="26"/>
  <c r="AF241" i="26"/>
  <c r="AG241" i="26"/>
  <c r="AH241" i="26"/>
  <c r="E242" i="26"/>
  <c r="F242" i="26"/>
  <c r="H242" i="26"/>
  <c r="I242" i="26"/>
  <c r="J242" i="26"/>
  <c r="K242" i="26"/>
  <c r="L242" i="26"/>
  <c r="M242" i="26"/>
  <c r="N242" i="26"/>
  <c r="O242" i="26"/>
  <c r="P242" i="26"/>
  <c r="Q242" i="26"/>
  <c r="R242" i="26"/>
  <c r="S242" i="26"/>
  <c r="T242" i="26"/>
  <c r="U242" i="26"/>
  <c r="V242" i="26"/>
  <c r="W242" i="26"/>
  <c r="X242" i="26"/>
  <c r="Y242" i="26"/>
  <c r="Z242" i="26"/>
  <c r="AA242" i="26"/>
  <c r="AB242" i="26"/>
  <c r="AC242" i="26"/>
  <c r="AD242" i="26"/>
  <c r="AE242" i="26"/>
  <c r="AF242" i="26"/>
  <c r="AG242" i="26"/>
  <c r="AH242" i="26"/>
  <c r="E243" i="26"/>
  <c r="F243" i="26"/>
  <c r="H243" i="26"/>
  <c r="I243" i="26"/>
  <c r="J243" i="26"/>
  <c r="K243" i="26"/>
  <c r="L243" i="26"/>
  <c r="M243" i="26"/>
  <c r="N243" i="26"/>
  <c r="O243" i="26"/>
  <c r="P243" i="26"/>
  <c r="Q243" i="26"/>
  <c r="R243" i="26"/>
  <c r="S243" i="26"/>
  <c r="T243" i="26"/>
  <c r="U243" i="26"/>
  <c r="V243" i="26"/>
  <c r="W243" i="26"/>
  <c r="X243" i="26"/>
  <c r="Y243" i="26"/>
  <c r="Z243" i="26"/>
  <c r="AA243" i="26"/>
  <c r="AB243" i="26"/>
  <c r="AC243" i="26"/>
  <c r="AD243" i="26"/>
  <c r="AE243" i="26"/>
  <c r="AF243" i="26"/>
  <c r="AG243" i="26"/>
  <c r="AH243" i="26"/>
  <c r="E244" i="26"/>
  <c r="F244" i="26"/>
  <c r="H244" i="26"/>
  <c r="I244" i="26"/>
  <c r="J244" i="26"/>
  <c r="K244" i="26"/>
  <c r="L244" i="26"/>
  <c r="M244" i="26"/>
  <c r="N244" i="26"/>
  <c r="O244" i="26"/>
  <c r="P244" i="26"/>
  <c r="Q244" i="26"/>
  <c r="R244" i="26"/>
  <c r="S244" i="26"/>
  <c r="T244" i="26"/>
  <c r="U244" i="26"/>
  <c r="V244" i="26"/>
  <c r="W244" i="26"/>
  <c r="X244" i="26"/>
  <c r="Y244" i="26"/>
  <c r="Z244" i="26"/>
  <c r="AA244" i="26"/>
  <c r="AB244" i="26"/>
  <c r="AC244" i="26"/>
  <c r="AD244" i="26"/>
  <c r="AE244" i="26"/>
  <c r="AF244" i="26"/>
  <c r="AG244" i="26"/>
  <c r="AH244" i="26"/>
  <c r="E245" i="26"/>
  <c r="F245" i="26"/>
  <c r="H245" i="26"/>
  <c r="I245" i="26"/>
  <c r="J245" i="26"/>
  <c r="K245" i="26"/>
  <c r="L245" i="26"/>
  <c r="M245" i="26"/>
  <c r="N245" i="26"/>
  <c r="O245" i="26"/>
  <c r="P245" i="26"/>
  <c r="Q245" i="26"/>
  <c r="R245" i="26"/>
  <c r="S245" i="26"/>
  <c r="T245" i="26"/>
  <c r="U245" i="26"/>
  <c r="V245" i="26"/>
  <c r="W245" i="26"/>
  <c r="X245" i="26"/>
  <c r="Y245" i="26"/>
  <c r="Z245" i="26"/>
  <c r="AA245" i="26"/>
  <c r="AB245" i="26"/>
  <c r="AC245" i="26"/>
  <c r="AD245" i="26"/>
  <c r="AE245" i="26"/>
  <c r="AF245" i="26"/>
  <c r="AG245" i="26"/>
  <c r="AH245" i="26"/>
  <c r="E246" i="26"/>
  <c r="F246" i="26"/>
  <c r="H246" i="26"/>
  <c r="I246" i="26"/>
  <c r="J246" i="26"/>
  <c r="K246" i="26"/>
  <c r="L246" i="26"/>
  <c r="M246" i="26"/>
  <c r="N246" i="26"/>
  <c r="O246" i="26"/>
  <c r="P246" i="26"/>
  <c r="Q246" i="26"/>
  <c r="R246" i="26"/>
  <c r="S246" i="26"/>
  <c r="T246" i="26"/>
  <c r="U246" i="26"/>
  <c r="V246" i="26"/>
  <c r="W246" i="26"/>
  <c r="X246" i="26"/>
  <c r="Y246" i="26"/>
  <c r="Z246" i="26"/>
  <c r="AA246" i="26"/>
  <c r="AB246" i="26"/>
  <c r="AC246" i="26"/>
  <c r="AD246" i="26"/>
  <c r="AE246" i="26"/>
  <c r="AF246" i="26"/>
  <c r="AG246" i="26"/>
  <c r="AH246" i="26"/>
  <c r="E247" i="26"/>
  <c r="F247" i="26"/>
  <c r="H247" i="26"/>
  <c r="I247" i="26"/>
  <c r="J247" i="26"/>
  <c r="K247" i="26"/>
  <c r="L247" i="26"/>
  <c r="M247" i="26"/>
  <c r="N247" i="26"/>
  <c r="O247" i="26"/>
  <c r="P247" i="26"/>
  <c r="Q247" i="26"/>
  <c r="R247" i="26"/>
  <c r="S247" i="26"/>
  <c r="T247" i="26"/>
  <c r="U247" i="26"/>
  <c r="V247" i="26"/>
  <c r="W247" i="26"/>
  <c r="X247" i="26"/>
  <c r="Y247" i="26"/>
  <c r="Z247" i="26"/>
  <c r="AA247" i="26"/>
  <c r="AB247" i="26"/>
  <c r="AC247" i="26"/>
  <c r="AD247" i="26"/>
  <c r="AE247" i="26"/>
  <c r="AF247" i="26"/>
  <c r="AG247" i="26"/>
  <c r="AH247" i="26"/>
  <c r="E248" i="26"/>
  <c r="F248" i="26"/>
  <c r="H248" i="26"/>
  <c r="I248" i="26"/>
  <c r="J248" i="26"/>
  <c r="K248" i="26"/>
  <c r="L248" i="26"/>
  <c r="M248" i="26"/>
  <c r="N248" i="26"/>
  <c r="O248" i="26"/>
  <c r="P248" i="26"/>
  <c r="Q248" i="26"/>
  <c r="R248" i="26"/>
  <c r="S248" i="26"/>
  <c r="T248" i="26"/>
  <c r="U248" i="26"/>
  <c r="V248" i="26"/>
  <c r="W248" i="26"/>
  <c r="X248" i="26"/>
  <c r="Y248" i="26"/>
  <c r="Z248" i="26"/>
  <c r="AA248" i="26"/>
  <c r="AB248" i="26"/>
  <c r="AC248" i="26"/>
  <c r="AD248" i="26"/>
  <c r="AE248" i="26"/>
  <c r="AF248" i="26"/>
  <c r="AG248" i="26"/>
  <c r="AH248" i="26"/>
  <c r="E249" i="26"/>
  <c r="F249" i="26"/>
  <c r="H249" i="26"/>
  <c r="I249" i="26"/>
  <c r="J249" i="26"/>
  <c r="K249" i="26"/>
  <c r="L249" i="26"/>
  <c r="M249" i="26"/>
  <c r="N249" i="26"/>
  <c r="O249" i="26"/>
  <c r="P249" i="26"/>
  <c r="Q249" i="26"/>
  <c r="R249" i="26"/>
  <c r="S249" i="26"/>
  <c r="T249" i="26"/>
  <c r="U249" i="26"/>
  <c r="V249" i="26"/>
  <c r="W249" i="26"/>
  <c r="X249" i="26"/>
  <c r="Y249" i="26"/>
  <c r="Z249" i="26"/>
  <c r="AA249" i="26"/>
  <c r="AB249" i="26"/>
  <c r="AC249" i="26"/>
  <c r="AD249" i="26"/>
  <c r="AE249" i="26"/>
  <c r="AF249" i="26"/>
  <c r="AG249" i="26"/>
  <c r="AH249" i="26"/>
  <c r="E250" i="26"/>
  <c r="F250" i="26"/>
  <c r="H250" i="26"/>
  <c r="I250" i="26"/>
  <c r="J250" i="26"/>
  <c r="K250" i="26"/>
  <c r="L250" i="26"/>
  <c r="M250" i="26"/>
  <c r="N250" i="26"/>
  <c r="O250" i="26"/>
  <c r="P250" i="26"/>
  <c r="Q250" i="26"/>
  <c r="R250" i="26"/>
  <c r="S250" i="26"/>
  <c r="T250" i="26"/>
  <c r="U250" i="26"/>
  <c r="V250" i="26"/>
  <c r="W250" i="26"/>
  <c r="X250" i="26"/>
  <c r="Y250" i="26"/>
  <c r="Z250" i="26"/>
  <c r="AA250" i="26"/>
  <c r="AB250" i="26"/>
  <c r="AC250" i="26"/>
  <c r="AD250" i="26"/>
  <c r="AE250" i="26"/>
  <c r="AF250" i="26"/>
  <c r="AG250" i="26"/>
  <c r="AH250" i="26"/>
  <c r="E251" i="26"/>
  <c r="F251" i="26"/>
  <c r="H251" i="26"/>
  <c r="I251" i="26"/>
  <c r="J251" i="26"/>
  <c r="K251" i="26"/>
  <c r="L251" i="26"/>
  <c r="M251" i="26"/>
  <c r="N251" i="26"/>
  <c r="O251" i="26"/>
  <c r="P251" i="26"/>
  <c r="Q251" i="26"/>
  <c r="R251" i="26"/>
  <c r="S251" i="26"/>
  <c r="T251" i="26"/>
  <c r="U251" i="26"/>
  <c r="V251" i="26"/>
  <c r="W251" i="26"/>
  <c r="X251" i="26"/>
  <c r="Y251" i="26"/>
  <c r="Z251" i="26"/>
  <c r="AA251" i="26"/>
  <c r="AB251" i="26"/>
  <c r="AC251" i="26"/>
  <c r="AD251" i="26"/>
  <c r="AE251" i="26"/>
  <c r="AF251" i="26"/>
  <c r="AG251" i="26"/>
  <c r="AH251" i="26"/>
  <c r="E252" i="26"/>
  <c r="F252" i="26"/>
  <c r="H252" i="26"/>
  <c r="I252" i="26"/>
  <c r="J252" i="26"/>
  <c r="K252" i="26"/>
  <c r="L252" i="26"/>
  <c r="M252" i="26"/>
  <c r="N252" i="26"/>
  <c r="O252" i="26"/>
  <c r="P252" i="26"/>
  <c r="Q252" i="26"/>
  <c r="R252" i="26"/>
  <c r="S252" i="26"/>
  <c r="T252" i="26"/>
  <c r="U252" i="26"/>
  <c r="V252" i="26"/>
  <c r="W252" i="26"/>
  <c r="X252" i="26"/>
  <c r="Y252" i="26"/>
  <c r="Z252" i="26"/>
  <c r="AA252" i="26"/>
  <c r="AB252" i="26"/>
  <c r="AC252" i="26"/>
  <c r="AD252" i="26"/>
  <c r="AE252" i="26"/>
  <c r="AF252" i="26"/>
  <c r="AG252" i="26"/>
  <c r="AH252" i="26"/>
  <c r="E253" i="26"/>
  <c r="F253" i="26"/>
  <c r="H253" i="26"/>
  <c r="I253" i="26"/>
  <c r="J253" i="26"/>
  <c r="K253" i="26"/>
  <c r="L253" i="26"/>
  <c r="M253" i="26"/>
  <c r="N253" i="26"/>
  <c r="O253" i="26"/>
  <c r="P253" i="26"/>
  <c r="Q253" i="26"/>
  <c r="R253" i="26"/>
  <c r="S253" i="26"/>
  <c r="T253" i="26"/>
  <c r="U253" i="26"/>
  <c r="V253" i="26"/>
  <c r="W253" i="26"/>
  <c r="X253" i="26"/>
  <c r="Y253" i="26"/>
  <c r="Z253" i="26"/>
  <c r="AA253" i="26"/>
  <c r="AB253" i="26"/>
  <c r="AC253" i="26"/>
  <c r="AD253" i="26"/>
  <c r="AE253" i="26"/>
  <c r="AF253" i="26"/>
  <c r="AG253" i="26"/>
  <c r="AH253" i="26"/>
  <c r="E254" i="26"/>
  <c r="F254" i="26"/>
  <c r="H254" i="26"/>
  <c r="I254" i="26"/>
  <c r="J254" i="26"/>
  <c r="K254" i="26"/>
  <c r="L254" i="26"/>
  <c r="M254" i="26"/>
  <c r="N254" i="26"/>
  <c r="O254" i="26"/>
  <c r="P254" i="26"/>
  <c r="Q254" i="26"/>
  <c r="R254" i="26"/>
  <c r="S254" i="26"/>
  <c r="T254" i="26"/>
  <c r="U254" i="26"/>
  <c r="V254" i="26"/>
  <c r="W254" i="26"/>
  <c r="X254" i="26"/>
  <c r="Y254" i="26"/>
  <c r="Z254" i="26"/>
  <c r="AA254" i="26"/>
  <c r="AB254" i="26"/>
  <c r="AC254" i="26"/>
  <c r="AD254" i="26"/>
  <c r="AE254" i="26"/>
  <c r="AF254" i="26"/>
  <c r="AG254" i="26"/>
  <c r="AH254" i="26"/>
  <c r="E255" i="26"/>
  <c r="F255" i="26"/>
  <c r="H255" i="26"/>
  <c r="I255" i="26"/>
  <c r="J255" i="26"/>
  <c r="K255" i="26"/>
  <c r="L255" i="26"/>
  <c r="M255" i="26"/>
  <c r="N255" i="26"/>
  <c r="O255" i="26"/>
  <c r="P255" i="26"/>
  <c r="Q255" i="26"/>
  <c r="R255" i="26"/>
  <c r="S255" i="26"/>
  <c r="T255" i="26"/>
  <c r="U255" i="26"/>
  <c r="V255" i="26"/>
  <c r="W255" i="26"/>
  <c r="X255" i="26"/>
  <c r="Y255" i="26"/>
  <c r="Z255" i="26"/>
  <c r="AA255" i="26"/>
  <c r="AB255" i="26"/>
  <c r="AC255" i="26"/>
  <c r="AD255" i="26"/>
  <c r="AE255" i="26"/>
  <c r="AF255" i="26"/>
  <c r="AG255" i="26"/>
  <c r="AH255" i="26"/>
  <c r="E256" i="26"/>
  <c r="F256" i="26"/>
  <c r="H256" i="26"/>
  <c r="I256" i="26"/>
  <c r="J256" i="26"/>
  <c r="K256" i="26"/>
  <c r="L256" i="26"/>
  <c r="M256" i="26"/>
  <c r="N256" i="26"/>
  <c r="O256" i="26"/>
  <c r="P256" i="26"/>
  <c r="Q256" i="26"/>
  <c r="R256" i="26"/>
  <c r="S256" i="26"/>
  <c r="T256" i="26"/>
  <c r="U256" i="26"/>
  <c r="V256" i="26"/>
  <c r="W256" i="26"/>
  <c r="X256" i="26"/>
  <c r="Y256" i="26"/>
  <c r="Z256" i="26"/>
  <c r="AA256" i="26"/>
  <c r="AB256" i="26"/>
  <c r="AC256" i="26"/>
  <c r="AD256" i="26"/>
  <c r="AE256" i="26"/>
  <c r="AF256" i="26"/>
  <c r="AG256" i="26"/>
  <c r="AH256" i="26"/>
  <c r="E257" i="26"/>
  <c r="F257" i="26"/>
  <c r="H257" i="26"/>
  <c r="I257" i="26"/>
  <c r="J257" i="26"/>
  <c r="K257" i="26"/>
  <c r="L257" i="26"/>
  <c r="M257" i="26"/>
  <c r="N257" i="26"/>
  <c r="O257" i="26"/>
  <c r="P257" i="26"/>
  <c r="Q257" i="26"/>
  <c r="R257" i="26"/>
  <c r="S257" i="26"/>
  <c r="T257" i="26"/>
  <c r="U257" i="26"/>
  <c r="V257" i="26"/>
  <c r="W257" i="26"/>
  <c r="X257" i="26"/>
  <c r="Y257" i="26"/>
  <c r="Z257" i="26"/>
  <c r="AA257" i="26"/>
  <c r="AB257" i="26"/>
  <c r="AC257" i="26"/>
  <c r="AD257" i="26"/>
  <c r="AE257" i="26"/>
  <c r="AF257" i="26"/>
  <c r="AG257" i="26"/>
  <c r="AH257" i="26"/>
  <c r="E258" i="26"/>
  <c r="F258" i="26"/>
  <c r="H258" i="26"/>
  <c r="I258" i="26"/>
  <c r="J258" i="26"/>
  <c r="K258" i="26"/>
  <c r="L258" i="26"/>
  <c r="M258" i="26"/>
  <c r="N258" i="26"/>
  <c r="O258" i="26"/>
  <c r="P258" i="26"/>
  <c r="Q258" i="26"/>
  <c r="R258" i="26"/>
  <c r="S258" i="26"/>
  <c r="T258" i="26"/>
  <c r="U258" i="26"/>
  <c r="V258" i="26"/>
  <c r="W258" i="26"/>
  <c r="X258" i="26"/>
  <c r="Y258" i="26"/>
  <c r="Z258" i="26"/>
  <c r="AA258" i="26"/>
  <c r="AB258" i="26"/>
  <c r="AC258" i="26"/>
  <c r="AD258" i="26"/>
  <c r="AE258" i="26"/>
  <c r="AF258" i="26"/>
  <c r="AG258" i="26"/>
  <c r="AH258" i="26"/>
  <c r="E259" i="26"/>
  <c r="F259" i="26"/>
  <c r="H259" i="26"/>
  <c r="I259" i="26"/>
  <c r="J259" i="26"/>
  <c r="K259" i="26"/>
  <c r="L259" i="26"/>
  <c r="M259" i="26"/>
  <c r="N259" i="26"/>
  <c r="O259" i="26"/>
  <c r="P259" i="26"/>
  <c r="Q259" i="26"/>
  <c r="R259" i="26"/>
  <c r="S259" i="26"/>
  <c r="T259" i="26"/>
  <c r="U259" i="26"/>
  <c r="V259" i="26"/>
  <c r="W259" i="26"/>
  <c r="X259" i="26"/>
  <c r="Y259" i="26"/>
  <c r="Z259" i="26"/>
  <c r="AA259" i="26"/>
  <c r="AB259" i="26"/>
  <c r="AC259" i="26"/>
  <c r="AD259" i="26"/>
  <c r="AE259" i="26"/>
  <c r="AF259" i="26"/>
  <c r="AG259" i="26"/>
  <c r="AH259" i="26"/>
  <c r="E260" i="26"/>
  <c r="F260" i="26"/>
  <c r="H260" i="26"/>
  <c r="I260" i="26"/>
  <c r="J260" i="26"/>
  <c r="K260" i="26"/>
  <c r="L260" i="26"/>
  <c r="M260" i="26"/>
  <c r="N260" i="26"/>
  <c r="O260" i="26"/>
  <c r="P260" i="26"/>
  <c r="Q260" i="26"/>
  <c r="R260" i="26"/>
  <c r="S260" i="26"/>
  <c r="T260" i="26"/>
  <c r="U260" i="26"/>
  <c r="V260" i="26"/>
  <c r="W260" i="26"/>
  <c r="X260" i="26"/>
  <c r="Y260" i="26"/>
  <c r="Z260" i="26"/>
  <c r="AA260" i="26"/>
  <c r="AB260" i="26"/>
  <c r="AC260" i="26"/>
  <c r="AD260" i="26"/>
  <c r="AE260" i="26"/>
  <c r="AF260" i="26"/>
  <c r="AG260" i="26"/>
  <c r="AH260" i="26"/>
  <c r="E261" i="26"/>
  <c r="F261" i="26"/>
  <c r="H261" i="26"/>
  <c r="I261" i="26"/>
  <c r="J261" i="26"/>
  <c r="K261" i="26"/>
  <c r="L261" i="26"/>
  <c r="M261" i="26"/>
  <c r="N261" i="26"/>
  <c r="O261" i="26"/>
  <c r="P261" i="26"/>
  <c r="Q261" i="26"/>
  <c r="R261" i="26"/>
  <c r="S261" i="26"/>
  <c r="T261" i="26"/>
  <c r="U261" i="26"/>
  <c r="V261" i="26"/>
  <c r="W261" i="26"/>
  <c r="X261" i="26"/>
  <c r="Y261" i="26"/>
  <c r="Z261" i="26"/>
  <c r="AA261" i="26"/>
  <c r="AB261" i="26"/>
  <c r="AC261" i="26"/>
  <c r="AD261" i="26"/>
  <c r="AE261" i="26"/>
  <c r="AF261" i="26"/>
  <c r="AG261" i="26"/>
  <c r="AH261" i="26"/>
  <c r="E262" i="26"/>
  <c r="F262" i="26"/>
  <c r="H262" i="26"/>
  <c r="I262" i="26"/>
  <c r="J262" i="26"/>
  <c r="K262" i="26"/>
  <c r="L262" i="26"/>
  <c r="M262" i="26"/>
  <c r="N262" i="26"/>
  <c r="O262" i="26"/>
  <c r="P262" i="26"/>
  <c r="Q262" i="26"/>
  <c r="R262" i="26"/>
  <c r="S262" i="26"/>
  <c r="T262" i="26"/>
  <c r="U262" i="26"/>
  <c r="V262" i="26"/>
  <c r="W262" i="26"/>
  <c r="X262" i="26"/>
  <c r="Y262" i="26"/>
  <c r="Z262" i="26"/>
  <c r="AA262" i="26"/>
  <c r="AB262" i="26"/>
  <c r="AC262" i="26"/>
  <c r="AD262" i="26"/>
  <c r="AE262" i="26"/>
  <c r="AF262" i="26"/>
  <c r="AG262" i="26"/>
  <c r="AH262" i="26"/>
  <c r="E263" i="26"/>
  <c r="F263" i="26"/>
  <c r="H263" i="26"/>
  <c r="I263" i="26"/>
  <c r="J263" i="26"/>
  <c r="K263" i="26"/>
  <c r="L263" i="26"/>
  <c r="M263" i="26"/>
  <c r="N263" i="26"/>
  <c r="O263" i="26"/>
  <c r="P263" i="26"/>
  <c r="Q263" i="26"/>
  <c r="R263" i="26"/>
  <c r="S263" i="26"/>
  <c r="T263" i="26"/>
  <c r="U263" i="26"/>
  <c r="V263" i="26"/>
  <c r="W263" i="26"/>
  <c r="X263" i="26"/>
  <c r="Y263" i="26"/>
  <c r="Z263" i="26"/>
  <c r="AA263" i="26"/>
  <c r="AB263" i="26"/>
  <c r="AC263" i="26"/>
  <c r="AD263" i="26"/>
  <c r="AE263" i="26"/>
  <c r="AF263" i="26"/>
  <c r="AG263" i="26"/>
  <c r="AH263" i="26"/>
  <c r="E264" i="26"/>
  <c r="F264" i="26"/>
  <c r="H264" i="26"/>
  <c r="I264" i="26"/>
  <c r="J264" i="26"/>
  <c r="K264" i="26"/>
  <c r="L264" i="26"/>
  <c r="M264" i="26"/>
  <c r="N264" i="26"/>
  <c r="O264" i="26"/>
  <c r="P264" i="26"/>
  <c r="Q264" i="26"/>
  <c r="R264" i="26"/>
  <c r="S264" i="26"/>
  <c r="T264" i="26"/>
  <c r="U264" i="26"/>
  <c r="V264" i="26"/>
  <c r="W264" i="26"/>
  <c r="X264" i="26"/>
  <c r="Y264" i="26"/>
  <c r="Z264" i="26"/>
  <c r="AA264" i="26"/>
  <c r="AB264" i="26"/>
  <c r="AC264" i="26"/>
  <c r="AD264" i="26"/>
  <c r="AE264" i="26"/>
  <c r="AF264" i="26"/>
  <c r="AG264" i="26"/>
  <c r="AH264" i="26"/>
  <c r="E265" i="26"/>
  <c r="F265" i="26"/>
  <c r="H265" i="26"/>
  <c r="I265" i="26"/>
  <c r="J265" i="26"/>
  <c r="K265" i="26"/>
  <c r="L265" i="26"/>
  <c r="M265" i="26"/>
  <c r="N265" i="26"/>
  <c r="O265" i="26"/>
  <c r="P265" i="26"/>
  <c r="Q265" i="26"/>
  <c r="R265" i="26"/>
  <c r="S265" i="26"/>
  <c r="T265" i="26"/>
  <c r="U265" i="26"/>
  <c r="V265" i="26"/>
  <c r="W265" i="26"/>
  <c r="X265" i="26"/>
  <c r="Y265" i="26"/>
  <c r="Z265" i="26"/>
  <c r="AA265" i="26"/>
  <c r="AB265" i="26"/>
  <c r="AC265" i="26"/>
  <c r="AD265" i="26"/>
  <c r="AE265" i="26"/>
  <c r="AF265" i="26"/>
  <c r="AG265" i="26"/>
  <c r="AH265" i="26"/>
  <c r="E266" i="26"/>
  <c r="F266" i="26"/>
  <c r="H266" i="26"/>
  <c r="I266" i="26"/>
  <c r="J266" i="26"/>
  <c r="K266" i="26"/>
  <c r="L266" i="26"/>
  <c r="M266" i="26"/>
  <c r="N266" i="26"/>
  <c r="O266" i="26"/>
  <c r="P266" i="26"/>
  <c r="Q266" i="26"/>
  <c r="R266" i="26"/>
  <c r="S266" i="26"/>
  <c r="T266" i="26"/>
  <c r="U266" i="26"/>
  <c r="V266" i="26"/>
  <c r="W266" i="26"/>
  <c r="X266" i="26"/>
  <c r="Y266" i="26"/>
  <c r="Z266" i="26"/>
  <c r="AA266" i="26"/>
  <c r="AB266" i="26"/>
  <c r="AC266" i="26"/>
  <c r="AD266" i="26"/>
  <c r="AE266" i="26"/>
  <c r="AF266" i="26"/>
  <c r="AG266" i="26"/>
  <c r="AH266" i="26"/>
  <c r="E267" i="26"/>
  <c r="F267" i="26"/>
  <c r="H267" i="26"/>
  <c r="I267" i="26"/>
  <c r="J267" i="26"/>
  <c r="K267" i="26"/>
  <c r="L267" i="26"/>
  <c r="M267" i="26"/>
  <c r="N267" i="26"/>
  <c r="O267" i="26"/>
  <c r="P267" i="26"/>
  <c r="Q267" i="26"/>
  <c r="R267" i="26"/>
  <c r="S267" i="26"/>
  <c r="T267" i="26"/>
  <c r="U267" i="26"/>
  <c r="V267" i="26"/>
  <c r="W267" i="26"/>
  <c r="X267" i="26"/>
  <c r="Y267" i="26"/>
  <c r="Z267" i="26"/>
  <c r="AA267" i="26"/>
  <c r="AB267" i="26"/>
  <c r="AC267" i="26"/>
  <c r="AD267" i="26"/>
  <c r="AE267" i="26"/>
  <c r="AF267" i="26"/>
  <c r="AG267" i="26"/>
  <c r="AH267" i="26"/>
  <c r="E268" i="26"/>
  <c r="F268" i="26"/>
  <c r="H268" i="26"/>
  <c r="I268" i="26"/>
  <c r="J268" i="26"/>
  <c r="K268" i="26"/>
  <c r="L268" i="26"/>
  <c r="M268" i="26"/>
  <c r="N268" i="26"/>
  <c r="O268" i="26"/>
  <c r="P268" i="26"/>
  <c r="Q268" i="26"/>
  <c r="R268" i="26"/>
  <c r="S268" i="26"/>
  <c r="T268" i="26"/>
  <c r="U268" i="26"/>
  <c r="V268" i="26"/>
  <c r="W268" i="26"/>
  <c r="X268" i="26"/>
  <c r="Y268" i="26"/>
  <c r="Z268" i="26"/>
  <c r="AA268" i="26"/>
  <c r="AB268" i="26"/>
  <c r="AC268" i="26"/>
  <c r="AD268" i="26"/>
  <c r="AE268" i="26"/>
  <c r="AF268" i="26"/>
  <c r="AG268" i="26"/>
  <c r="AH268" i="26"/>
  <c r="E269" i="26"/>
  <c r="F269" i="26"/>
  <c r="H269" i="26"/>
  <c r="I269" i="26"/>
  <c r="J269" i="26"/>
  <c r="K269" i="26"/>
  <c r="L269" i="26"/>
  <c r="M269" i="26"/>
  <c r="N269" i="26"/>
  <c r="O269" i="26"/>
  <c r="P269" i="26"/>
  <c r="Q269" i="26"/>
  <c r="R269" i="26"/>
  <c r="S269" i="26"/>
  <c r="T269" i="26"/>
  <c r="U269" i="26"/>
  <c r="V269" i="26"/>
  <c r="W269" i="26"/>
  <c r="X269" i="26"/>
  <c r="Y269" i="26"/>
  <c r="Z269" i="26"/>
  <c r="AA269" i="26"/>
  <c r="AB269" i="26"/>
  <c r="AC269" i="26"/>
  <c r="AD269" i="26"/>
  <c r="AE269" i="26"/>
  <c r="AF269" i="26"/>
  <c r="AG269" i="26"/>
  <c r="AH269" i="26"/>
  <c r="E270" i="26"/>
  <c r="F270" i="26"/>
  <c r="H270" i="26"/>
  <c r="I270" i="26"/>
  <c r="J270" i="26"/>
  <c r="K270" i="26"/>
  <c r="L270" i="26"/>
  <c r="M270" i="26"/>
  <c r="N270" i="26"/>
  <c r="O270" i="26"/>
  <c r="P270" i="26"/>
  <c r="Q270" i="26"/>
  <c r="R270" i="26"/>
  <c r="S270" i="26"/>
  <c r="T270" i="26"/>
  <c r="U270" i="26"/>
  <c r="V270" i="26"/>
  <c r="W270" i="26"/>
  <c r="X270" i="26"/>
  <c r="Y270" i="26"/>
  <c r="Z270" i="26"/>
  <c r="AA270" i="26"/>
  <c r="AB270" i="26"/>
  <c r="AC270" i="26"/>
  <c r="AD270" i="26"/>
  <c r="AE270" i="26"/>
  <c r="AF270" i="26"/>
  <c r="AG270" i="26"/>
  <c r="AH270" i="26"/>
  <c r="E271" i="26"/>
  <c r="F271" i="26"/>
  <c r="H271" i="26"/>
  <c r="I271" i="26"/>
  <c r="J271" i="26"/>
  <c r="K271" i="26"/>
  <c r="L271" i="26"/>
  <c r="M271" i="26"/>
  <c r="N271" i="26"/>
  <c r="O271" i="26"/>
  <c r="P271" i="26"/>
  <c r="Q271" i="26"/>
  <c r="R271" i="26"/>
  <c r="S271" i="26"/>
  <c r="T271" i="26"/>
  <c r="U271" i="26"/>
  <c r="V271" i="26"/>
  <c r="W271" i="26"/>
  <c r="X271" i="26"/>
  <c r="Y271" i="26"/>
  <c r="Z271" i="26"/>
  <c r="AA271" i="26"/>
  <c r="AB271" i="26"/>
  <c r="AC271" i="26"/>
  <c r="AD271" i="26"/>
  <c r="AE271" i="26"/>
  <c r="AF271" i="26"/>
  <c r="AG271" i="26"/>
  <c r="AH271" i="26"/>
  <c r="E272" i="26"/>
  <c r="F272" i="26"/>
  <c r="H272" i="26"/>
  <c r="I272" i="26"/>
  <c r="J272" i="26"/>
  <c r="K272" i="26"/>
  <c r="L272" i="26"/>
  <c r="M272" i="26"/>
  <c r="N272" i="26"/>
  <c r="O272" i="26"/>
  <c r="P272" i="26"/>
  <c r="Q272" i="26"/>
  <c r="R272" i="26"/>
  <c r="S272" i="26"/>
  <c r="T272" i="26"/>
  <c r="U272" i="26"/>
  <c r="V272" i="26"/>
  <c r="W272" i="26"/>
  <c r="X272" i="26"/>
  <c r="Y272" i="26"/>
  <c r="Z272" i="26"/>
  <c r="AA272" i="26"/>
  <c r="AB272" i="26"/>
  <c r="AC272" i="26"/>
  <c r="AD272" i="26"/>
  <c r="AE272" i="26"/>
  <c r="AF272" i="26"/>
  <c r="AG272" i="26"/>
  <c r="AH272" i="26"/>
  <c r="E273" i="26"/>
  <c r="F273" i="26"/>
  <c r="H273" i="26"/>
  <c r="I273" i="26"/>
  <c r="J273" i="26"/>
  <c r="K273" i="26"/>
  <c r="L273" i="26"/>
  <c r="M273" i="26"/>
  <c r="N273" i="26"/>
  <c r="O273" i="26"/>
  <c r="P273" i="26"/>
  <c r="Q273" i="26"/>
  <c r="R273" i="26"/>
  <c r="S273" i="26"/>
  <c r="T273" i="26"/>
  <c r="U273" i="26"/>
  <c r="V273" i="26"/>
  <c r="W273" i="26"/>
  <c r="X273" i="26"/>
  <c r="Y273" i="26"/>
  <c r="Z273" i="26"/>
  <c r="AA273" i="26"/>
  <c r="AB273" i="26"/>
  <c r="AC273" i="26"/>
  <c r="AD273" i="26"/>
  <c r="AE273" i="26"/>
  <c r="AF273" i="26"/>
  <c r="AG273" i="26"/>
  <c r="AH273" i="26"/>
  <c r="E274" i="26"/>
  <c r="F274" i="26"/>
  <c r="H274" i="26"/>
  <c r="I274" i="26"/>
  <c r="J274" i="26"/>
  <c r="K274" i="26"/>
  <c r="L274" i="26"/>
  <c r="M274" i="26"/>
  <c r="N274" i="26"/>
  <c r="O274" i="26"/>
  <c r="P274" i="26"/>
  <c r="Q274" i="26"/>
  <c r="R274" i="26"/>
  <c r="S274" i="26"/>
  <c r="T274" i="26"/>
  <c r="U274" i="26"/>
  <c r="V274" i="26"/>
  <c r="W274" i="26"/>
  <c r="X274" i="26"/>
  <c r="Y274" i="26"/>
  <c r="Z274" i="26"/>
  <c r="AA274" i="26"/>
  <c r="AB274" i="26"/>
  <c r="AC274" i="26"/>
  <c r="AD274" i="26"/>
  <c r="AE274" i="26"/>
  <c r="AF274" i="26"/>
  <c r="AG274" i="26"/>
  <c r="AH274" i="26"/>
  <c r="E275" i="26"/>
  <c r="F275" i="26"/>
  <c r="H275" i="26"/>
  <c r="I275" i="26"/>
  <c r="J275" i="26"/>
  <c r="K275" i="26"/>
  <c r="L275" i="26"/>
  <c r="M275" i="26"/>
  <c r="N275" i="26"/>
  <c r="O275" i="26"/>
  <c r="P275" i="26"/>
  <c r="Q275" i="26"/>
  <c r="R275" i="26"/>
  <c r="S275" i="26"/>
  <c r="T275" i="26"/>
  <c r="U275" i="26"/>
  <c r="V275" i="26"/>
  <c r="W275" i="26"/>
  <c r="X275" i="26"/>
  <c r="Y275" i="26"/>
  <c r="Z275" i="26"/>
  <c r="AA275" i="26"/>
  <c r="AB275" i="26"/>
  <c r="AC275" i="26"/>
  <c r="AD275" i="26"/>
  <c r="AE275" i="26"/>
  <c r="AF275" i="26"/>
  <c r="AG275" i="26"/>
  <c r="AH275" i="26"/>
  <c r="E276" i="26"/>
  <c r="F276" i="26"/>
  <c r="H276" i="26"/>
  <c r="I276" i="26"/>
  <c r="J276" i="26"/>
  <c r="K276" i="26"/>
  <c r="L276" i="26"/>
  <c r="M276" i="26"/>
  <c r="N276" i="26"/>
  <c r="O276" i="26"/>
  <c r="P276" i="26"/>
  <c r="Q276" i="26"/>
  <c r="R276" i="26"/>
  <c r="S276" i="26"/>
  <c r="T276" i="26"/>
  <c r="U276" i="26"/>
  <c r="V276" i="26"/>
  <c r="W276" i="26"/>
  <c r="X276" i="26"/>
  <c r="Y276" i="26"/>
  <c r="Z276" i="26"/>
  <c r="AA276" i="26"/>
  <c r="AB276" i="26"/>
  <c r="AC276" i="26"/>
  <c r="AD276" i="26"/>
  <c r="AE276" i="26"/>
  <c r="AF276" i="26"/>
  <c r="AG276" i="26"/>
  <c r="AH276" i="26"/>
  <c r="E277" i="26"/>
  <c r="F277" i="26"/>
  <c r="H277" i="26"/>
  <c r="I277" i="26"/>
  <c r="J277" i="26"/>
  <c r="K277" i="26"/>
  <c r="L277" i="26"/>
  <c r="M277" i="26"/>
  <c r="N277" i="26"/>
  <c r="O277" i="26"/>
  <c r="P277" i="26"/>
  <c r="Q277" i="26"/>
  <c r="R277" i="26"/>
  <c r="S277" i="26"/>
  <c r="T277" i="26"/>
  <c r="U277" i="26"/>
  <c r="V277" i="26"/>
  <c r="W277" i="26"/>
  <c r="X277" i="26"/>
  <c r="Y277" i="26"/>
  <c r="Z277" i="26"/>
  <c r="AA277" i="26"/>
  <c r="AB277" i="26"/>
  <c r="AC277" i="26"/>
  <c r="AD277" i="26"/>
  <c r="AE277" i="26"/>
  <c r="AF277" i="26"/>
  <c r="AG277" i="26"/>
  <c r="AH277" i="26"/>
  <c r="AP59" i="30"/>
  <c r="AP60" i="30"/>
  <c r="AP6" i="30"/>
  <c r="AV6" i="30" s="1"/>
  <c r="AW6" i="30" s="1"/>
  <c r="AP7" i="30"/>
  <c r="AV7" i="30" s="1"/>
  <c r="AW7" i="30" s="1"/>
  <c r="AP8" i="30"/>
  <c r="AV8" i="30" s="1"/>
  <c r="AW8" i="30" s="1"/>
  <c r="AP9" i="30"/>
  <c r="AV9" i="30" s="1"/>
  <c r="AW9" i="30" s="1"/>
  <c r="AP11" i="30"/>
  <c r="AV11" i="30" s="1"/>
  <c r="AW11" i="30" s="1"/>
  <c r="AP13" i="30"/>
  <c r="AV13" i="30" s="1"/>
  <c r="AW13" i="30" s="1"/>
  <c r="AP14" i="30"/>
  <c r="AV14" i="30" s="1"/>
  <c r="AW14" i="30" s="1"/>
  <c r="AP15" i="30"/>
  <c r="AV15" i="30" s="1"/>
  <c r="AW15" i="30" s="1"/>
  <c r="AP16" i="30"/>
  <c r="AV16" i="30" s="1"/>
  <c r="AW16" i="30" s="1"/>
  <c r="AP19" i="30"/>
  <c r="AV19" i="30" s="1"/>
  <c r="AW19" i="30" s="1"/>
  <c r="AP25" i="30"/>
  <c r="AV25" i="30" s="1"/>
  <c r="AW25" i="30" s="1"/>
  <c r="AP27" i="30"/>
  <c r="AV27" i="30" s="1"/>
  <c r="AW27" i="30" s="1"/>
  <c r="AP31" i="30"/>
  <c r="AV31" i="30" s="1"/>
  <c r="AW31" i="30" s="1"/>
  <c r="AP33" i="30"/>
  <c r="AV33" i="30" s="1"/>
  <c r="AW33" i="30" s="1"/>
  <c r="AP34" i="30"/>
  <c r="AV34" i="30" s="1"/>
  <c r="AW34" i="30" s="1"/>
  <c r="AP35" i="30"/>
  <c r="AV35" i="30" s="1"/>
  <c r="AW35" i="30" s="1"/>
  <c r="AP39" i="30"/>
  <c r="AV39" i="30" s="1"/>
  <c r="AW39" i="30" s="1"/>
  <c r="AP45" i="30"/>
  <c r="AV45" i="30" s="1"/>
  <c r="AW45" i="30" s="1"/>
  <c r="AP47" i="30"/>
  <c r="AV47" i="30" s="1"/>
  <c r="AW47" i="30" s="1"/>
  <c r="AP48" i="30"/>
  <c r="AV48" i="30" s="1"/>
  <c r="AW48" i="30" s="1"/>
  <c r="AP49" i="30"/>
  <c r="AV49" i="30" s="1"/>
  <c r="AW49" i="30" s="1"/>
  <c r="AP50" i="30"/>
  <c r="AV50" i="30" s="1"/>
  <c r="AW50" i="30" s="1"/>
  <c r="AP51" i="30"/>
  <c r="AV51" i="30" s="1"/>
  <c r="AW51" i="30" s="1"/>
  <c r="AP56" i="30"/>
  <c r="AV56" i="30" s="1"/>
  <c r="AW56" i="30" s="1"/>
  <c r="AP57" i="30"/>
  <c r="AV57" i="30" s="1"/>
  <c r="AW57" i="30" s="1"/>
  <c r="AP58" i="30"/>
  <c r="AV58" i="30" s="1"/>
  <c r="AW58" i="30" s="1"/>
  <c r="AP63" i="30"/>
  <c r="AV63" i="30" s="1"/>
  <c r="AW63" i="30" s="1"/>
  <c r="AP64" i="30"/>
  <c r="AV64" i="30" s="1"/>
  <c r="AW64" i="30" s="1"/>
  <c r="AP65" i="30"/>
  <c r="AV65" i="30" s="1"/>
  <c r="AW65" i="30" s="1"/>
  <c r="AP66" i="30"/>
  <c r="AV66" i="30" s="1"/>
  <c r="AW66" i="30" s="1"/>
  <c r="AP67" i="30"/>
  <c r="AV67" i="30" s="1"/>
  <c r="AW67" i="30" s="1"/>
  <c r="AP68" i="30"/>
  <c r="AV68" i="30" s="1"/>
  <c r="AW68" i="30" s="1"/>
  <c r="AP69" i="30"/>
  <c r="AV69" i="30" s="1"/>
  <c r="AW69" i="30" s="1"/>
  <c r="AP70" i="30"/>
  <c r="AV70" i="30" s="1"/>
  <c r="AW70" i="30" s="1"/>
  <c r="AP71" i="30"/>
  <c r="AV71" i="30" s="1"/>
  <c r="AW71" i="30" s="1"/>
  <c r="AP72" i="30"/>
  <c r="AV72" i="30" s="1"/>
  <c r="AW72" i="30" s="1"/>
  <c r="AP73" i="30"/>
  <c r="AV73" i="30" s="1"/>
  <c r="AW73" i="30" s="1"/>
  <c r="AP74" i="30"/>
  <c r="AV74" i="30" s="1"/>
  <c r="AW74" i="30" s="1"/>
  <c r="AP75" i="30"/>
  <c r="AV75" i="30" s="1"/>
  <c r="AW75" i="30" s="1"/>
  <c r="AP76" i="30"/>
  <c r="AV76" i="30" s="1"/>
  <c r="AW76" i="30" s="1"/>
  <c r="AP77" i="30"/>
  <c r="AV77" i="30" s="1"/>
  <c r="AW77" i="30" s="1"/>
  <c r="AP78" i="30"/>
  <c r="AV78" i="30" s="1"/>
  <c r="AW78" i="30" s="1"/>
  <c r="AP79" i="30"/>
  <c r="AV79" i="30" s="1"/>
  <c r="AW79" i="30" s="1"/>
  <c r="AP80" i="30"/>
  <c r="AV80" i="30" s="1"/>
  <c r="AW80" i="30" s="1"/>
  <c r="AP81" i="30"/>
  <c r="AV81" i="30" s="1"/>
  <c r="AW81" i="30" s="1"/>
  <c r="AP82" i="30"/>
  <c r="AV82" i="30" s="1"/>
  <c r="AW82" i="30" s="1"/>
  <c r="AP83" i="30"/>
  <c r="AV83" i="30" s="1"/>
  <c r="AW83" i="30" s="1"/>
  <c r="AP84" i="30"/>
  <c r="AV84" i="30" s="1"/>
  <c r="AW84" i="30" s="1"/>
  <c r="AP85" i="30"/>
  <c r="AV85" i="30" s="1"/>
  <c r="AW85" i="30" s="1"/>
  <c r="AP86" i="30"/>
  <c r="AV86" i="30" s="1"/>
  <c r="AW86" i="30" s="1"/>
  <c r="AP87" i="30"/>
  <c r="AV87" i="30" s="1"/>
  <c r="AW87" i="30" s="1"/>
  <c r="AP88" i="30"/>
  <c r="AV88" i="30" s="1"/>
  <c r="AW88" i="30" s="1"/>
  <c r="AP89" i="30"/>
  <c r="AV89" i="30" s="1"/>
  <c r="AW89" i="30" s="1"/>
  <c r="AP90" i="30"/>
  <c r="AV90" i="30" s="1"/>
  <c r="AW90" i="30" s="1"/>
  <c r="AP91" i="30"/>
  <c r="AV91" i="30" s="1"/>
  <c r="AW91" i="30" s="1"/>
  <c r="AP92" i="30"/>
  <c r="AV92" i="30" s="1"/>
  <c r="AW92" i="30" s="1"/>
  <c r="AP95" i="30"/>
  <c r="AV95" i="30" s="1"/>
  <c r="AW95" i="30" s="1"/>
  <c r="AP96" i="30"/>
  <c r="AV96" i="30" s="1"/>
  <c r="AW96" i="30" s="1"/>
  <c r="AP97" i="30"/>
  <c r="AV97" i="30" s="1"/>
  <c r="AW97" i="30" s="1"/>
  <c r="AP98" i="30"/>
  <c r="AV98" i="30" s="1"/>
  <c r="AW98" i="30" s="1"/>
  <c r="AP99" i="30"/>
  <c r="AV99" i="30" s="1"/>
  <c r="AW99" i="30" s="1"/>
  <c r="AP100" i="30"/>
  <c r="AV100" i="30" s="1"/>
  <c r="AW100" i="30" s="1"/>
  <c r="AP102" i="30"/>
  <c r="AV102" i="30" s="1"/>
  <c r="AW102" i="30" s="1"/>
  <c r="AP103" i="30"/>
  <c r="AV103" i="30" s="1"/>
  <c r="AW103" i="30" s="1"/>
  <c r="AP104" i="30"/>
  <c r="AV104" i="30" s="1"/>
  <c r="AW104" i="30" s="1"/>
  <c r="AP105" i="30"/>
  <c r="AV105" i="30" s="1"/>
  <c r="AW105" i="30" s="1"/>
  <c r="AP107" i="30"/>
  <c r="AV107" i="30" s="1"/>
  <c r="AW107" i="30" s="1"/>
  <c r="AP108" i="30"/>
  <c r="AV108" i="30" s="1"/>
  <c r="AW108" i="30" s="1"/>
  <c r="AP110" i="30"/>
  <c r="AV110" i="30" s="1"/>
  <c r="AW110" i="30" s="1"/>
  <c r="AP111" i="30"/>
  <c r="AV111" i="30" s="1"/>
  <c r="AW111" i="30" s="1"/>
  <c r="AP112" i="30"/>
  <c r="AV112" i="30" s="1"/>
  <c r="AW112" i="30" s="1"/>
  <c r="AP114" i="30"/>
  <c r="AV114" i="30" s="1"/>
  <c r="AW114" i="30" s="1"/>
  <c r="AP115" i="30"/>
  <c r="AV115" i="30" s="1"/>
  <c r="AW115" i="30" s="1"/>
  <c r="AP116" i="30"/>
  <c r="AV116" i="30" s="1"/>
  <c r="AW116" i="30" s="1"/>
  <c r="AP117" i="30"/>
  <c r="AV117" i="30" s="1"/>
  <c r="AW117" i="30" s="1"/>
  <c r="AP118" i="30"/>
  <c r="AV118" i="30" s="1"/>
  <c r="AW118" i="30" s="1"/>
  <c r="AP119" i="30"/>
  <c r="AV119" i="30" s="1"/>
  <c r="AW119" i="30" s="1"/>
  <c r="AP120" i="30"/>
  <c r="AV120" i="30" s="1"/>
  <c r="AW120" i="30" s="1"/>
  <c r="AP122" i="30"/>
  <c r="AV122" i="30" s="1"/>
  <c r="AW122" i="30" s="1"/>
  <c r="AP123" i="30"/>
  <c r="AV123" i="30" s="1"/>
  <c r="AW123" i="30" s="1"/>
  <c r="AP124" i="30"/>
  <c r="AV124" i="30" s="1"/>
  <c r="AW124" i="30" s="1"/>
  <c r="AP125" i="30"/>
  <c r="AV125" i="30" s="1"/>
  <c r="AW125" i="30" s="1"/>
  <c r="AP127" i="30"/>
  <c r="AV127" i="30" s="1"/>
  <c r="AW127" i="30" s="1"/>
  <c r="AP128" i="30"/>
  <c r="AV128" i="30" s="1"/>
  <c r="AW128" i="30" s="1"/>
  <c r="AP130" i="30"/>
  <c r="AV130" i="30" s="1"/>
  <c r="AW130" i="30" s="1"/>
  <c r="AP131" i="30"/>
  <c r="AV131" i="30" s="1"/>
  <c r="AW131" i="30" s="1"/>
  <c r="AP132" i="30"/>
  <c r="AV132" i="30" s="1"/>
  <c r="AW132" i="30" s="1"/>
  <c r="AP134" i="30"/>
  <c r="AV134" i="30" s="1"/>
  <c r="AW134" i="30" s="1"/>
  <c r="AP136" i="30"/>
  <c r="AV136" i="30" s="1"/>
  <c r="AW136" i="30" s="1"/>
  <c r="AP137" i="30"/>
  <c r="AV137" i="30" s="1"/>
  <c r="AW137" i="30" s="1"/>
  <c r="AP138" i="30"/>
  <c r="AV138" i="30" s="1"/>
  <c r="AW138" i="30" s="1"/>
  <c r="AP139" i="30"/>
  <c r="AV139" i="30" s="1"/>
  <c r="AW139" i="30" s="1"/>
  <c r="AP140" i="30"/>
  <c r="AV140" i="30" s="1"/>
  <c r="AW140" i="30" s="1"/>
  <c r="AP141" i="30"/>
  <c r="AV141" i="30" s="1"/>
  <c r="AW141" i="30" s="1"/>
  <c r="AP142" i="30"/>
  <c r="AV142" i="30" s="1"/>
  <c r="AW142" i="30" s="1"/>
  <c r="AP143" i="30"/>
  <c r="AV143" i="30" s="1"/>
  <c r="AW143" i="30" s="1"/>
  <c r="AP144" i="30"/>
  <c r="AV144" i="30" s="1"/>
  <c r="AW144" i="30" s="1"/>
  <c r="AP145" i="30"/>
  <c r="AV145" i="30" s="1"/>
  <c r="AW145" i="30" s="1"/>
  <c r="AP146" i="30"/>
  <c r="AV146" i="30" s="1"/>
  <c r="AW146" i="30" s="1"/>
  <c r="AP147" i="30"/>
  <c r="AV147" i="30" s="1"/>
  <c r="AW147" i="30" s="1"/>
  <c r="AP148" i="30"/>
  <c r="AV148" i="30" s="1"/>
  <c r="AW148" i="30" s="1"/>
  <c r="AP149" i="30"/>
  <c r="AV149" i="30" s="1"/>
  <c r="AW149" i="30" s="1"/>
  <c r="AP150" i="30"/>
  <c r="AV150" i="30" s="1"/>
  <c r="AW150" i="30" s="1"/>
  <c r="AP151" i="30"/>
  <c r="AV151" i="30" s="1"/>
  <c r="AW151" i="30" s="1"/>
  <c r="AP152" i="30"/>
  <c r="AV152" i="30" s="1"/>
  <c r="AW152" i="30" s="1"/>
  <c r="AP153" i="30"/>
  <c r="AV153" i="30" s="1"/>
  <c r="AW153" i="30" s="1"/>
  <c r="AP154" i="30"/>
  <c r="AV154" i="30" s="1"/>
  <c r="AW154" i="30" s="1"/>
  <c r="AP155" i="30"/>
  <c r="AV155" i="30" s="1"/>
  <c r="AW155" i="30" s="1"/>
  <c r="AP156" i="30"/>
  <c r="AV156" i="30" s="1"/>
  <c r="AW156" i="30" s="1"/>
  <c r="AP157" i="30"/>
  <c r="AV157" i="30" s="1"/>
  <c r="AW157" i="30" s="1"/>
  <c r="AP158" i="30"/>
  <c r="AV158" i="30" s="1"/>
  <c r="AW158" i="30" s="1"/>
  <c r="AP159" i="30"/>
  <c r="AV159" i="30" s="1"/>
  <c r="AW159" i="30" s="1"/>
  <c r="AP160" i="30"/>
  <c r="AV160" i="30" s="1"/>
  <c r="AW160" i="30" s="1"/>
  <c r="AP161" i="30"/>
  <c r="AV161" i="30" s="1"/>
  <c r="AW161" i="30" s="1"/>
  <c r="AP162" i="30"/>
  <c r="AV162" i="30" s="1"/>
  <c r="AW162" i="30" s="1"/>
  <c r="AP163" i="30"/>
  <c r="AV163" i="30" s="1"/>
  <c r="AW163" i="30" s="1"/>
  <c r="AP164" i="30"/>
  <c r="AV164" i="30" s="1"/>
  <c r="AW164" i="30" s="1"/>
  <c r="AP165" i="30"/>
  <c r="AV165" i="30" s="1"/>
  <c r="AW165" i="30" s="1"/>
  <c r="AP166" i="30"/>
  <c r="AV166" i="30" s="1"/>
  <c r="AW166" i="30" s="1"/>
  <c r="AP167" i="30"/>
  <c r="AV167" i="30" s="1"/>
  <c r="AW167" i="30" s="1"/>
  <c r="AP168" i="30"/>
  <c r="AV168" i="30" s="1"/>
  <c r="AW168" i="30" s="1"/>
  <c r="AP169" i="30"/>
  <c r="AV169" i="30" s="1"/>
  <c r="AW169" i="30" s="1"/>
  <c r="AP170" i="30"/>
  <c r="AV170" i="30" s="1"/>
  <c r="AW170" i="30" s="1"/>
  <c r="AP171" i="30"/>
  <c r="AV171" i="30" s="1"/>
  <c r="AW171" i="30" s="1"/>
  <c r="AP172" i="30"/>
  <c r="AV172" i="30" s="1"/>
  <c r="AW172" i="30" s="1"/>
  <c r="AP173" i="30"/>
  <c r="AV173" i="30" s="1"/>
  <c r="AW173" i="30" s="1"/>
  <c r="AP174" i="30"/>
  <c r="AV174" i="30" s="1"/>
  <c r="AW174" i="30" s="1"/>
  <c r="AP175" i="30"/>
  <c r="AV175" i="30" s="1"/>
  <c r="AW175" i="30" s="1"/>
  <c r="AP176" i="30"/>
  <c r="AV176" i="30" s="1"/>
  <c r="AW176" i="30" s="1"/>
  <c r="AP177" i="30"/>
  <c r="AV177" i="30" s="1"/>
  <c r="AW177" i="30" s="1"/>
  <c r="AP178" i="30"/>
  <c r="AV178" i="30" s="1"/>
  <c r="AW178" i="30" s="1"/>
  <c r="AP179" i="30"/>
  <c r="AV179" i="30" s="1"/>
  <c r="AW179" i="30" s="1"/>
  <c r="AP180" i="30"/>
  <c r="AV180" i="30" s="1"/>
  <c r="AW180" i="30" s="1"/>
  <c r="AP184" i="30"/>
  <c r="AV184" i="30" s="1"/>
  <c r="AW184" i="30" s="1"/>
  <c r="AP185" i="30"/>
  <c r="AV185" i="30" s="1"/>
  <c r="AW185" i="30" s="1"/>
  <c r="AP186" i="30"/>
  <c r="AV186" i="30" s="1"/>
  <c r="AW186" i="30" s="1"/>
  <c r="AP188" i="30"/>
  <c r="AV188" i="30" s="1"/>
  <c r="AW188" i="30" s="1"/>
  <c r="AP189" i="30"/>
  <c r="AV189" i="30" s="1"/>
  <c r="AW189" i="30" s="1"/>
  <c r="AP191" i="30"/>
  <c r="AV191" i="30" s="1"/>
  <c r="AW191" i="30" s="1"/>
  <c r="AP192" i="30"/>
  <c r="AV192" i="30" s="1"/>
  <c r="AW192" i="30" s="1"/>
  <c r="AP193" i="30"/>
  <c r="AV193" i="30" s="1"/>
  <c r="AW193" i="30" s="1"/>
  <c r="AP194" i="30"/>
  <c r="AV194" i="30" s="1"/>
  <c r="AW194" i="30" s="1"/>
  <c r="AP196" i="30"/>
  <c r="AV196" i="30" s="1"/>
  <c r="AW196" i="30" s="1"/>
  <c r="AP197" i="30"/>
  <c r="AV197" i="30" s="1"/>
  <c r="AW197" i="30" s="1"/>
  <c r="AP198" i="30"/>
  <c r="AV198" i="30" s="1"/>
  <c r="AW198" i="30" s="1"/>
  <c r="AP199" i="30"/>
  <c r="AV199" i="30" s="1"/>
  <c r="AW199" i="30" s="1"/>
  <c r="AP203" i="30"/>
  <c r="AV203" i="30" s="1"/>
  <c r="AW203" i="30" s="1"/>
  <c r="AP205" i="30"/>
  <c r="AV205" i="30" s="1"/>
  <c r="AW205" i="30" s="1"/>
  <c r="AP207" i="30"/>
  <c r="AV207" i="30" s="1"/>
  <c r="AW207" i="30" s="1"/>
  <c r="AP208" i="30"/>
  <c r="AV208" i="30" s="1"/>
  <c r="AW208" i="30" s="1"/>
  <c r="AP209" i="30"/>
  <c r="AV209" i="30" s="1"/>
  <c r="AW209" i="30" s="1"/>
  <c r="AP211" i="30"/>
  <c r="AV211" i="30" s="1"/>
  <c r="AW211" i="30" s="1"/>
  <c r="AP212" i="30"/>
  <c r="AV212" i="30" s="1"/>
  <c r="AW212" i="30" s="1"/>
  <c r="AP213" i="30"/>
  <c r="AV213" i="30" s="1"/>
  <c r="AW213" i="30" s="1"/>
  <c r="AP214" i="30"/>
  <c r="AV214" i="30" s="1"/>
  <c r="AW214" i="30" s="1"/>
  <c r="AP216" i="30"/>
  <c r="AV216" i="30" s="1"/>
  <c r="AW216" i="30" s="1"/>
  <c r="AP217" i="30"/>
  <c r="AV217" i="30" s="1"/>
  <c r="AW217" i="30" s="1"/>
  <c r="AP218" i="30"/>
  <c r="AV218" i="30" s="1"/>
  <c r="AW218" i="30" s="1"/>
  <c r="AP219" i="30"/>
  <c r="AV219" i="30" s="1"/>
  <c r="AW219" i="30" s="1"/>
  <c r="AP223" i="30"/>
  <c r="AV223" i="30" s="1"/>
  <c r="AW223" i="30" s="1"/>
  <c r="AP225" i="30"/>
  <c r="AV225" i="30" s="1"/>
  <c r="AW225" i="30" s="1"/>
  <c r="AP226" i="30"/>
  <c r="AV226" i="30" s="1"/>
  <c r="AW226" i="30" s="1"/>
  <c r="AP227" i="30"/>
  <c r="AV227" i="30" s="1"/>
  <c r="AW227" i="30" s="1"/>
  <c r="AP228" i="30"/>
  <c r="AV228" i="30" s="1"/>
  <c r="AW228" i="30" s="1"/>
  <c r="AP229" i="30"/>
  <c r="AV229" i="30" s="1"/>
  <c r="AW229" i="30" s="1"/>
  <c r="AP230" i="30"/>
  <c r="AV230" i="30" s="1"/>
  <c r="AW230" i="30" s="1"/>
  <c r="AP231" i="30"/>
  <c r="AV231" i="30" s="1"/>
  <c r="AW231" i="30" s="1"/>
  <c r="AP232" i="30"/>
  <c r="AV232" i="30" s="1"/>
  <c r="AW232" i="30" s="1"/>
  <c r="AP233" i="30"/>
  <c r="AV233" i="30" s="1"/>
  <c r="AW233" i="30" s="1"/>
  <c r="AP234" i="30"/>
  <c r="AV234" i="30" s="1"/>
  <c r="AW234" i="30" s="1"/>
  <c r="AP235" i="30"/>
  <c r="AV235" i="30" s="1"/>
  <c r="AW235" i="30" s="1"/>
  <c r="AP236" i="30"/>
  <c r="AV236" i="30" s="1"/>
  <c r="AW236" i="30" s="1"/>
  <c r="AP237" i="30"/>
  <c r="AV237" i="30" s="1"/>
  <c r="AW237" i="30" s="1"/>
  <c r="AP238" i="30"/>
  <c r="AV238" i="30" s="1"/>
  <c r="AW238" i="30" s="1"/>
  <c r="AP239" i="30"/>
  <c r="AV239" i="30" s="1"/>
  <c r="AW239" i="30" s="1"/>
  <c r="AP240" i="30"/>
  <c r="AV240" i="30" s="1"/>
  <c r="AW240" i="30" s="1"/>
  <c r="AP241" i="30"/>
  <c r="AV241" i="30" s="1"/>
  <c r="AW241" i="30" s="1"/>
  <c r="AP242" i="30"/>
  <c r="AV242" i="30" s="1"/>
  <c r="AW242" i="30" s="1"/>
  <c r="AP243" i="30"/>
  <c r="AV243" i="30" s="1"/>
  <c r="AW243" i="30" s="1"/>
  <c r="AP244" i="30"/>
  <c r="AV244" i="30" s="1"/>
  <c r="AW244" i="30" s="1"/>
  <c r="AP245" i="30"/>
  <c r="AV245" i="30" s="1"/>
  <c r="AW245" i="30" s="1"/>
  <c r="AP246" i="30"/>
  <c r="AV246" i="30" s="1"/>
  <c r="AW246" i="30" s="1"/>
  <c r="AP247" i="30"/>
  <c r="AV247" i="30" s="1"/>
  <c r="AW247" i="30" s="1"/>
  <c r="AP248" i="30"/>
  <c r="AV248" i="30" s="1"/>
  <c r="AW248" i="30" s="1"/>
  <c r="AP249" i="30"/>
  <c r="AV249" i="30" s="1"/>
  <c r="AW249" i="30" s="1"/>
  <c r="AP250" i="30"/>
  <c r="AV250" i="30" s="1"/>
  <c r="AW250" i="30" s="1"/>
  <c r="AP251" i="30"/>
  <c r="AV251" i="30" s="1"/>
  <c r="AW251" i="30" s="1"/>
  <c r="AP252" i="30"/>
  <c r="AV252" i="30" s="1"/>
  <c r="AW252" i="30" s="1"/>
  <c r="AP253" i="30"/>
  <c r="AV253" i="30" s="1"/>
  <c r="AW253" i="30" s="1"/>
  <c r="AP254" i="30"/>
  <c r="AV254" i="30" s="1"/>
  <c r="AW254" i="30" s="1"/>
  <c r="AP255" i="30"/>
  <c r="AV255" i="30" s="1"/>
  <c r="AW255" i="30" s="1"/>
  <c r="AP256" i="30"/>
  <c r="AV256" i="30" s="1"/>
  <c r="AW256" i="30" s="1"/>
  <c r="AP257" i="30"/>
  <c r="AV257" i="30" s="1"/>
  <c r="AW257" i="30" s="1"/>
  <c r="AP258" i="30"/>
  <c r="AV258" i="30" s="1"/>
  <c r="AW258" i="30" s="1"/>
  <c r="AP259" i="30"/>
  <c r="AV259" i="30" s="1"/>
  <c r="AW259" i="30" s="1"/>
  <c r="AP260" i="30"/>
  <c r="AV260" i="30" s="1"/>
  <c r="AW260" i="30" s="1"/>
  <c r="AP261" i="30"/>
  <c r="AV261" i="30" s="1"/>
  <c r="AW261" i="30" s="1"/>
  <c r="AP262" i="30"/>
  <c r="AV262" i="30" s="1"/>
  <c r="AW262" i="30" s="1"/>
  <c r="AP263" i="30"/>
  <c r="AV263" i="30" s="1"/>
  <c r="AW263" i="30" s="1"/>
  <c r="AP264" i="30"/>
  <c r="AV264" i="30" s="1"/>
  <c r="AW264" i="30" s="1"/>
  <c r="AP265" i="30"/>
  <c r="AV265" i="30" s="1"/>
  <c r="AW265" i="30" s="1"/>
  <c r="AP266" i="30"/>
  <c r="AV266" i="30" s="1"/>
  <c r="AW266" i="30" s="1"/>
  <c r="AP267" i="30"/>
  <c r="AV267" i="30" s="1"/>
  <c r="AW267" i="30" s="1"/>
  <c r="AP268" i="30"/>
  <c r="AV268" i="30" s="1"/>
  <c r="AW268" i="30" s="1"/>
  <c r="AP269" i="30"/>
  <c r="AV269" i="30" s="1"/>
  <c r="AW269" i="30" s="1"/>
  <c r="AP270" i="30"/>
  <c r="AV270" i="30" s="1"/>
  <c r="AW270" i="30" s="1"/>
  <c r="AP271" i="30"/>
  <c r="AV271" i="30" s="1"/>
  <c r="AW271" i="30" s="1"/>
  <c r="AP272" i="30"/>
  <c r="AV272" i="30" s="1"/>
  <c r="AW272" i="30" s="1"/>
  <c r="AP273" i="30"/>
  <c r="AV273" i="30" s="1"/>
  <c r="AW273" i="30" s="1"/>
  <c r="AP274" i="30"/>
  <c r="AV274" i="30" s="1"/>
  <c r="AW274" i="30" s="1"/>
  <c r="AP275" i="30"/>
  <c r="AV275" i="30" s="1"/>
  <c r="AW275" i="30" s="1"/>
  <c r="AP276" i="30"/>
  <c r="AV276" i="30" s="1"/>
  <c r="AW276" i="30" s="1"/>
  <c r="AP277" i="30"/>
  <c r="AV277" i="30" s="1"/>
  <c r="AW277" i="30" s="1"/>
  <c r="E5" i="23"/>
  <c r="F5" i="23"/>
  <c r="H5" i="23"/>
  <c r="I5" i="23"/>
  <c r="J5" i="23"/>
  <c r="K5" i="23"/>
  <c r="L5" i="23"/>
  <c r="M5" i="23"/>
  <c r="N5" i="23"/>
  <c r="O5" i="23"/>
  <c r="P5" i="23"/>
  <c r="Q5" i="23"/>
  <c r="R5" i="23"/>
  <c r="S5" i="23"/>
  <c r="T5" i="23"/>
  <c r="U5" i="23"/>
  <c r="V5" i="23"/>
  <c r="W5" i="23"/>
  <c r="X5" i="23"/>
  <c r="Y5" i="23"/>
  <c r="Z5" i="23"/>
  <c r="AA5" i="23"/>
  <c r="AB5" i="23"/>
  <c r="AC5" i="23"/>
  <c r="AD5" i="23"/>
  <c r="AE5" i="23"/>
  <c r="AF5" i="23"/>
  <c r="AG5" i="23"/>
  <c r="AH5" i="23"/>
  <c r="E6" i="23"/>
  <c r="F6" i="23"/>
  <c r="H6" i="23"/>
  <c r="I6" i="23"/>
  <c r="J6" i="23"/>
  <c r="K6" i="23"/>
  <c r="L6" i="23"/>
  <c r="M6" i="23"/>
  <c r="N6" i="23"/>
  <c r="O6" i="23"/>
  <c r="P6" i="23"/>
  <c r="Q6" i="23"/>
  <c r="R6" i="23"/>
  <c r="S6" i="23"/>
  <c r="T6" i="23"/>
  <c r="U6" i="23"/>
  <c r="V6" i="23"/>
  <c r="W6" i="23"/>
  <c r="X6" i="23"/>
  <c r="Y6" i="23"/>
  <c r="Z6" i="23"/>
  <c r="AA6" i="23"/>
  <c r="AB6" i="23"/>
  <c r="AC6" i="23"/>
  <c r="AD6" i="23"/>
  <c r="AE6" i="23"/>
  <c r="AF6" i="23"/>
  <c r="AG6" i="23"/>
  <c r="AH6" i="23"/>
  <c r="E7" i="23"/>
  <c r="F7" i="23"/>
  <c r="H7" i="23"/>
  <c r="I7" i="23"/>
  <c r="J7" i="23"/>
  <c r="K7" i="23"/>
  <c r="L7" i="23"/>
  <c r="M7" i="23"/>
  <c r="N7" i="23"/>
  <c r="O7" i="23"/>
  <c r="P7" i="23"/>
  <c r="Q7" i="23"/>
  <c r="R7" i="23"/>
  <c r="S7" i="23"/>
  <c r="T7" i="23"/>
  <c r="U7" i="23"/>
  <c r="V7" i="23"/>
  <c r="W7" i="23"/>
  <c r="X7" i="23"/>
  <c r="Y7" i="23"/>
  <c r="Z7" i="23"/>
  <c r="AA7" i="23"/>
  <c r="AB7" i="23"/>
  <c r="AC7" i="23"/>
  <c r="AD7" i="23"/>
  <c r="AE7" i="23"/>
  <c r="AF7" i="23"/>
  <c r="AG7" i="23"/>
  <c r="AH7" i="23"/>
  <c r="E8" i="23"/>
  <c r="F8" i="23"/>
  <c r="H8" i="23"/>
  <c r="I8" i="23"/>
  <c r="J8" i="23"/>
  <c r="K8" i="23"/>
  <c r="L8" i="23"/>
  <c r="M8" i="23"/>
  <c r="N8" i="23"/>
  <c r="O8" i="23"/>
  <c r="P8" i="23"/>
  <c r="Q8" i="23"/>
  <c r="R8" i="23"/>
  <c r="S8" i="23"/>
  <c r="T8" i="23"/>
  <c r="U8" i="23"/>
  <c r="V8" i="23"/>
  <c r="W8" i="23"/>
  <c r="X8" i="23"/>
  <c r="Y8" i="23"/>
  <c r="Z8" i="23"/>
  <c r="AA8" i="23"/>
  <c r="AB8" i="23"/>
  <c r="AC8" i="23"/>
  <c r="AD8" i="23"/>
  <c r="AE8" i="23"/>
  <c r="AF8" i="23"/>
  <c r="AG8" i="23"/>
  <c r="AH8" i="23"/>
  <c r="E9" i="23"/>
  <c r="F9" i="23"/>
  <c r="H9" i="23"/>
  <c r="I9" i="23"/>
  <c r="J9" i="23"/>
  <c r="K9" i="23"/>
  <c r="L9" i="23"/>
  <c r="M9" i="23"/>
  <c r="N9" i="23"/>
  <c r="O9" i="23"/>
  <c r="P9" i="23"/>
  <c r="Q9" i="23"/>
  <c r="R9" i="23"/>
  <c r="S9" i="23"/>
  <c r="T9" i="23"/>
  <c r="U9" i="23"/>
  <c r="V9" i="23"/>
  <c r="W9" i="23"/>
  <c r="X9" i="23"/>
  <c r="Y9" i="23"/>
  <c r="Z9" i="23"/>
  <c r="AA9" i="23"/>
  <c r="AB9" i="23"/>
  <c r="AC9" i="23"/>
  <c r="AD9" i="23"/>
  <c r="AE9" i="23"/>
  <c r="AF9" i="23"/>
  <c r="AG9" i="23"/>
  <c r="AH9" i="23"/>
  <c r="E10" i="23"/>
  <c r="F10" i="23"/>
  <c r="H10" i="23"/>
  <c r="I10" i="23"/>
  <c r="J10" i="23"/>
  <c r="K10" i="23"/>
  <c r="L10" i="23"/>
  <c r="M10" i="23"/>
  <c r="N10" i="23"/>
  <c r="O10" i="23"/>
  <c r="P10" i="23"/>
  <c r="Q10" i="23"/>
  <c r="R10" i="23"/>
  <c r="S10" i="23"/>
  <c r="T10" i="23"/>
  <c r="U10" i="23"/>
  <c r="V10" i="23"/>
  <c r="W10" i="23"/>
  <c r="X10" i="23"/>
  <c r="Y10" i="23"/>
  <c r="Z10" i="23"/>
  <c r="AA10" i="23"/>
  <c r="AB10" i="23"/>
  <c r="AC10" i="23"/>
  <c r="AD10" i="23"/>
  <c r="AE10" i="23"/>
  <c r="AF10" i="23"/>
  <c r="AG10" i="23"/>
  <c r="AH10" i="23"/>
  <c r="E11" i="23"/>
  <c r="F11" i="23"/>
  <c r="H11" i="23"/>
  <c r="I11" i="23"/>
  <c r="J11" i="23"/>
  <c r="K11" i="23"/>
  <c r="L11" i="23"/>
  <c r="M11" i="23"/>
  <c r="N11" i="23"/>
  <c r="O11" i="23"/>
  <c r="P11" i="23"/>
  <c r="Q11" i="23"/>
  <c r="R11" i="23"/>
  <c r="S11" i="23"/>
  <c r="T11" i="23"/>
  <c r="U11" i="23"/>
  <c r="V11" i="23"/>
  <c r="W11" i="23"/>
  <c r="X11" i="23"/>
  <c r="Y11" i="23"/>
  <c r="Z11" i="23"/>
  <c r="AA11" i="23"/>
  <c r="AB11" i="23"/>
  <c r="AC11" i="23"/>
  <c r="AD11" i="23"/>
  <c r="AE11" i="23"/>
  <c r="AF11" i="23"/>
  <c r="AG11" i="23"/>
  <c r="AH11" i="23"/>
  <c r="E12" i="23"/>
  <c r="F12" i="23"/>
  <c r="H12" i="23"/>
  <c r="I12" i="23"/>
  <c r="J12" i="23"/>
  <c r="K12" i="23"/>
  <c r="L12" i="23"/>
  <c r="M12" i="23"/>
  <c r="N12" i="23"/>
  <c r="O12" i="23"/>
  <c r="P12" i="23"/>
  <c r="Q12" i="23"/>
  <c r="R12" i="23"/>
  <c r="S12" i="23"/>
  <c r="T12" i="23"/>
  <c r="U12" i="23"/>
  <c r="V12" i="23"/>
  <c r="W12" i="23"/>
  <c r="X12" i="23"/>
  <c r="Y12" i="23"/>
  <c r="Z12" i="23"/>
  <c r="AA12" i="23"/>
  <c r="AB12" i="23"/>
  <c r="AC12" i="23"/>
  <c r="AD12" i="23"/>
  <c r="AE12" i="23"/>
  <c r="AF12" i="23"/>
  <c r="AG12" i="23"/>
  <c r="AH12" i="23"/>
  <c r="E13" i="23"/>
  <c r="F13" i="23"/>
  <c r="H13" i="23"/>
  <c r="I13" i="23"/>
  <c r="J13" i="23"/>
  <c r="K13" i="23"/>
  <c r="L13" i="23"/>
  <c r="M13" i="23"/>
  <c r="N13" i="23"/>
  <c r="O13" i="23"/>
  <c r="P13" i="23"/>
  <c r="Q13" i="23"/>
  <c r="R13" i="23"/>
  <c r="S13" i="23"/>
  <c r="T13" i="23"/>
  <c r="U13" i="23"/>
  <c r="V13" i="23"/>
  <c r="W13" i="23"/>
  <c r="X13" i="23"/>
  <c r="Y13" i="23"/>
  <c r="Z13" i="23"/>
  <c r="AA13" i="23"/>
  <c r="AB13" i="23"/>
  <c r="AC13" i="23"/>
  <c r="AD13" i="23"/>
  <c r="AE13" i="23"/>
  <c r="AF13" i="23"/>
  <c r="AG13" i="23"/>
  <c r="AH13" i="23"/>
  <c r="E14" i="23"/>
  <c r="F14" i="23"/>
  <c r="H14" i="23"/>
  <c r="I14" i="23"/>
  <c r="J14" i="23"/>
  <c r="K14" i="23"/>
  <c r="L14" i="23"/>
  <c r="M14" i="23"/>
  <c r="N14" i="23"/>
  <c r="O14" i="23"/>
  <c r="P14" i="23"/>
  <c r="Q14" i="23"/>
  <c r="R14" i="23"/>
  <c r="S14" i="23"/>
  <c r="T14" i="23"/>
  <c r="U14" i="23"/>
  <c r="V14" i="23"/>
  <c r="W14" i="23"/>
  <c r="X14" i="23"/>
  <c r="Y14" i="23"/>
  <c r="Z14" i="23"/>
  <c r="AA14" i="23"/>
  <c r="AB14" i="23"/>
  <c r="AC14" i="23"/>
  <c r="AD14" i="23"/>
  <c r="AE14" i="23"/>
  <c r="AF14" i="23"/>
  <c r="AG14" i="23"/>
  <c r="AH14" i="23"/>
  <c r="E15" i="23"/>
  <c r="F15" i="23"/>
  <c r="H15" i="23"/>
  <c r="I15" i="23"/>
  <c r="J15" i="23"/>
  <c r="K15" i="23"/>
  <c r="L15" i="23"/>
  <c r="M15" i="23"/>
  <c r="N15" i="23"/>
  <c r="O15" i="23"/>
  <c r="P15" i="23"/>
  <c r="Q15" i="23"/>
  <c r="R15" i="23"/>
  <c r="S15" i="23"/>
  <c r="T15" i="23"/>
  <c r="U15" i="23"/>
  <c r="V15" i="23"/>
  <c r="W15" i="23"/>
  <c r="X15" i="23"/>
  <c r="Y15" i="23"/>
  <c r="Z15" i="23"/>
  <c r="AA15" i="23"/>
  <c r="AB15" i="23"/>
  <c r="AC15" i="23"/>
  <c r="AD15" i="23"/>
  <c r="AE15" i="23"/>
  <c r="AF15" i="23"/>
  <c r="AG15" i="23"/>
  <c r="AH15" i="23"/>
  <c r="E16" i="23"/>
  <c r="F16" i="23"/>
  <c r="H16" i="23"/>
  <c r="I16" i="23"/>
  <c r="J16" i="23"/>
  <c r="K16" i="23"/>
  <c r="L16" i="23"/>
  <c r="M16" i="23"/>
  <c r="N16" i="23"/>
  <c r="O16" i="23"/>
  <c r="P16" i="23"/>
  <c r="Q16" i="23"/>
  <c r="R16" i="23"/>
  <c r="S16" i="23"/>
  <c r="T16" i="23"/>
  <c r="U16" i="23"/>
  <c r="V16" i="23"/>
  <c r="W16" i="23"/>
  <c r="X16" i="23"/>
  <c r="Y16" i="23"/>
  <c r="Z16" i="23"/>
  <c r="AA16" i="23"/>
  <c r="AB16" i="23"/>
  <c r="AC16" i="23"/>
  <c r="AD16" i="23"/>
  <c r="AE16" i="23"/>
  <c r="AF16" i="23"/>
  <c r="AG16" i="23"/>
  <c r="AH16" i="23"/>
  <c r="E17" i="23"/>
  <c r="F17" i="23"/>
  <c r="H17" i="23"/>
  <c r="I17" i="23"/>
  <c r="J17" i="23"/>
  <c r="K17" i="23"/>
  <c r="L17" i="23"/>
  <c r="M17" i="23"/>
  <c r="N17" i="23"/>
  <c r="O17" i="23"/>
  <c r="P17" i="23"/>
  <c r="Q17" i="23"/>
  <c r="R17" i="23"/>
  <c r="S17" i="23"/>
  <c r="T17" i="23"/>
  <c r="U17" i="23"/>
  <c r="V17" i="23"/>
  <c r="W17" i="23"/>
  <c r="X17" i="23"/>
  <c r="Y17" i="23"/>
  <c r="Z17" i="23"/>
  <c r="AA17" i="23"/>
  <c r="AB17" i="23"/>
  <c r="AC17" i="23"/>
  <c r="AD17" i="23"/>
  <c r="AE17" i="23"/>
  <c r="AF17" i="23"/>
  <c r="AG17" i="23"/>
  <c r="AH17" i="23"/>
  <c r="E18" i="23"/>
  <c r="F18" i="23"/>
  <c r="H18" i="23"/>
  <c r="I18" i="23"/>
  <c r="J18" i="23"/>
  <c r="K18" i="23"/>
  <c r="L18" i="23"/>
  <c r="M18" i="23"/>
  <c r="N18" i="23"/>
  <c r="O18" i="23"/>
  <c r="P18" i="23"/>
  <c r="Q18" i="23"/>
  <c r="R18" i="23"/>
  <c r="S18" i="23"/>
  <c r="T18" i="23"/>
  <c r="U18" i="23"/>
  <c r="V18" i="23"/>
  <c r="W18" i="23"/>
  <c r="X18" i="23"/>
  <c r="Y18" i="23"/>
  <c r="Z18" i="23"/>
  <c r="AA18" i="23"/>
  <c r="AB18" i="23"/>
  <c r="AC18" i="23"/>
  <c r="AD18" i="23"/>
  <c r="AE18" i="23"/>
  <c r="AF18" i="23"/>
  <c r="AG18" i="23"/>
  <c r="AH18" i="23"/>
  <c r="E19" i="23"/>
  <c r="F19" i="23"/>
  <c r="H19" i="23"/>
  <c r="I19" i="23"/>
  <c r="J19" i="23"/>
  <c r="K19" i="23"/>
  <c r="L19" i="23"/>
  <c r="M19" i="23"/>
  <c r="N19" i="23"/>
  <c r="O19" i="23"/>
  <c r="P19" i="23"/>
  <c r="Q19" i="23"/>
  <c r="R19" i="23"/>
  <c r="S19" i="23"/>
  <c r="T19" i="23"/>
  <c r="U19" i="23"/>
  <c r="V19" i="23"/>
  <c r="W19" i="23"/>
  <c r="X19" i="23"/>
  <c r="Y19" i="23"/>
  <c r="Z19" i="23"/>
  <c r="AA19" i="23"/>
  <c r="AB19" i="23"/>
  <c r="AC19" i="23"/>
  <c r="AD19" i="23"/>
  <c r="AE19" i="23"/>
  <c r="AF19" i="23"/>
  <c r="AG19" i="23"/>
  <c r="AH19" i="23"/>
  <c r="E20" i="23"/>
  <c r="F20" i="23"/>
  <c r="H20" i="23"/>
  <c r="I20" i="23"/>
  <c r="J20" i="23"/>
  <c r="K20" i="23"/>
  <c r="L20" i="23"/>
  <c r="M20" i="23"/>
  <c r="N20" i="23"/>
  <c r="O20" i="23"/>
  <c r="P20" i="23"/>
  <c r="Q20" i="23"/>
  <c r="R20" i="23"/>
  <c r="S20" i="23"/>
  <c r="T20" i="23"/>
  <c r="U20" i="23"/>
  <c r="V20" i="23"/>
  <c r="W20" i="23"/>
  <c r="X20" i="23"/>
  <c r="Y20" i="23"/>
  <c r="Z20" i="23"/>
  <c r="AA20" i="23"/>
  <c r="AB20" i="23"/>
  <c r="AC20" i="23"/>
  <c r="AD20" i="23"/>
  <c r="AE20" i="23"/>
  <c r="AF20" i="23"/>
  <c r="AG20" i="23"/>
  <c r="AH20" i="23"/>
  <c r="E21" i="23"/>
  <c r="F21" i="23"/>
  <c r="H21" i="23"/>
  <c r="I21" i="23"/>
  <c r="J21" i="23"/>
  <c r="K21" i="23"/>
  <c r="L21" i="23"/>
  <c r="M21" i="23"/>
  <c r="N21" i="23"/>
  <c r="O21" i="23"/>
  <c r="P21" i="23"/>
  <c r="Q21" i="23"/>
  <c r="R21" i="23"/>
  <c r="S21" i="23"/>
  <c r="T21" i="23"/>
  <c r="U21" i="23"/>
  <c r="V21" i="23"/>
  <c r="W21" i="23"/>
  <c r="X21" i="23"/>
  <c r="Y21" i="23"/>
  <c r="Z21" i="23"/>
  <c r="AA21" i="23"/>
  <c r="AB21" i="23"/>
  <c r="AC21" i="23"/>
  <c r="AD21" i="23"/>
  <c r="AE21" i="23"/>
  <c r="AF21" i="23"/>
  <c r="AG21" i="23"/>
  <c r="AH21" i="23"/>
  <c r="E22" i="23"/>
  <c r="F22" i="23"/>
  <c r="H22" i="23"/>
  <c r="I22" i="23"/>
  <c r="J22" i="23"/>
  <c r="K22" i="23"/>
  <c r="L22" i="23"/>
  <c r="M22" i="23"/>
  <c r="N22" i="23"/>
  <c r="O22" i="23"/>
  <c r="P22" i="23"/>
  <c r="Q22" i="23"/>
  <c r="R22" i="23"/>
  <c r="S22" i="23"/>
  <c r="T22" i="23"/>
  <c r="U22" i="23"/>
  <c r="V22" i="23"/>
  <c r="W22" i="23"/>
  <c r="X22" i="23"/>
  <c r="Y22" i="23"/>
  <c r="Z22" i="23"/>
  <c r="AA22" i="23"/>
  <c r="AB22" i="23"/>
  <c r="AC22" i="23"/>
  <c r="AD22" i="23"/>
  <c r="AE22" i="23"/>
  <c r="AF22" i="23"/>
  <c r="AG22" i="23"/>
  <c r="AH22" i="23"/>
  <c r="E23" i="23"/>
  <c r="F23" i="23"/>
  <c r="H23" i="23"/>
  <c r="I23" i="23"/>
  <c r="J23" i="23"/>
  <c r="K23" i="23"/>
  <c r="L23" i="23"/>
  <c r="M23" i="23"/>
  <c r="N23" i="23"/>
  <c r="O23" i="23"/>
  <c r="P23" i="23"/>
  <c r="Q23" i="23"/>
  <c r="R23" i="23"/>
  <c r="S23" i="23"/>
  <c r="T23" i="23"/>
  <c r="U23" i="23"/>
  <c r="V23" i="23"/>
  <c r="W23" i="23"/>
  <c r="X23" i="23"/>
  <c r="Y23" i="23"/>
  <c r="Z23" i="23"/>
  <c r="AA23" i="23"/>
  <c r="AB23" i="23"/>
  <c r="AC23" i="23"/>
  <c r="AD23" i="23"/>
  <c r="AE23" i="23"/>
  <c r="AF23" i="23"/>
  <c r="AG23" i="23"/>
  <c r="AH23" i="23"/>
  <c r="E24" i="23"/>
  <c r="F24" i="23"/>
  <c r="H24" i="23"/>
  <c r="I24" i="23"/>
  <c r="J24" i="23"/>
  <c r="K24" i="23"/>
  <c r="L24" i="23"/>
  <c r="M24" i="23"/>
  <c r="N24" i="23"/>
  <c r="O24" i="23"/>
  <c r="P24" i="23"/>
  <c r="Q24" i="23"/>
  <c r="R24" i="23"/>
  <c r="S24" i="23"/>
  <c r="T24" i="23"/>
  <c r="U24" i="23"/>
  <c r="V24" i="23"/>
  <c r="W24" i="23"/>
  <c r="X24" i="23"/>
  <c r="Y24" i="23"/>
  <c r="Z24" i="23"/>
  <c r="AA24" i="23"/>
  <c r="AB24" i="23"/>
  <c r="AC24" i="23"/>
  <c r="AD24" i="23"/>
  <c r="AE24" i="23"/>
  <c r="AF24" i="23"/>
  <c r="AG24" i="23"/>
  <c r="AH24" i="23"/>
  <c r="E25" i="23"/>
  <c r="F25" i="23"/>
  <c r="H25" i="23"/>
  <c r="I25" i="23"/>
  <c r="J25" i="23"/>
  <c r="K25" i="23"/>
  <c r="L25" i="23"/>
  <c r="M25" i="23"/>
  <c r="N25" i="23"/>
  <c r="O25" i="23"/>
  <c r="P25" i="23"/>
  <c r="Q25" i="23"/>
  <c r="R25" i="23"/>
  <c r="S25" i="23"/>
  <c r="T25" i="23"/>
  <c r="U25" i="23"/>
  <c r="V25" i="23"/>
  <c r="W25" i="23"/>
  <c r="X25" i="23"/>
  <c r="Y25" i="23"/>
  <c r="Z25" i="23"/>
  <c r="AA25" i="23"/>
  <c r="AB25" i="23"/>
  <c r="AC25" i="23"/>
  <c r="AD25" i="23"/>
  <c r="AE25" i="23"/>
  <c r="AF25" i="23"/>
  <c r="AG25" i="23"/>
  <c r="AH25" i="23"/>
  <c r="E26" i="23"/>
  <c r="F26" i="23"/>
  <c r="H26" i="23"/>
  <c r="I26" i="23"/>
  <c r="J26" i="23"/>
  <c r="K26" i="23"/>
  <c r="L26" i="23"/>
  <c r="M26" i="23"/>
  <c r="N26" i="23"/>
  <c r="O26" i="23"/>
  <c r="P26" i="23"/>
  <c r="Q26" i="23"/>
  <c r="R26" i="23"/>
  <c r="S26" i="23"/>
  <c r="T26" i="23"/>
  <c r="U26" i="23"/>
  <c r="V26" i="23"/>
  <c r="W26" i="23"/>
  <c r="X26" i="23"/>
  <c r="Y26" i="23"/>
  <c r="Z26" i="23"/>
  <c r="AA26" i="23"/>
  <c r="AB26" i="23"/>
  <c r="AC26" i="23"/>
  <c r="AD26" i="23"/>
  <c r="AE26" i="23"/>
  <c r="AF26" i="23"/>
  <c r="AG26" i="23"/>
  <c r="AH26" i="23"/>
  <c r="E27" i="23"/>
  <c r="F27" i="23"/>
  <c r="H27" i="23"/>
  <c r="I27" i="23"/>
  <c r="J27" i="23"/>
  <c r="K27" i="23"/>
  <c r="L27" i="23"/>
  <c r="M27" i="23"/>
  <c r="N27" i="23"/>
  <c r="O27" i="23"/>
  <c r="P27" i="23"/>
  <c r="Q27" i="23"/>
  <c r="R27" i="23"/>
  <c r="S27" i="23"/>
  <c r="T27" i="23"/>
  <c r="U27" i="23"/>
  <c r="V27" i="23"/>
  <c r="W27" i="23"/>
  <c r="X27" i="23"/>
  <c r="Y27" i="23"/>
  <c r="Z27" i="23"/>
  <c r="AA27" i="23"/>
  <c r="AB27" i="23"/>
  <c r="AC27" i="23"/>
  <c r="AD27" i="23"/>
  <c r="AE27" i="23"/>
  <c r="AF27" i="23"/>
  <c r="AG27" i="23"/>
  <c r="AH27" i="23"/>
  <c r="E28" i="23"/>
  <c r="F28" i="23"/>
  <c r="H28" i="23"/>
  <c r="I28" i="23"/>
  <c r="J28" i="23"/>
  <c r="K28" i="23"/>
  <c r="L28" i="23"/>
  <c r="M28" i="23"/>
  <c r="N28" i="23"/>
  <c r="O28" i="23"/>
  <c r="P28" i="23"/>
  <c r="Q28" i="23"/>
  <c r="R28" i="23"/>
  <c r="S28" i="23"/>
  <c r="T28" i="23"/>
  <c r="U28" i="23"/>
  <c r="V28" i="23"/>
  <c r="W28" i="23"/>
  <c r="X28" i="23"/>
  <c r="Y28" i="23"/>
  <c r="Z28" i="23"/>
  <c r="AA28" i="23"/>
  <c r="AB28" i="23"/>
  <c r="AC28" i="23"/>
  <c r="AD28" i="23"/>
  <c r="AE28" i="23"/>
  <c r="AF28" i="23"/>
  <c r="AG28" i="23"/>
  <c r="AH28" i="23"/>
  <c r="E29" i="23"/>
  <c r="F29" i="23"/>
  <c r="H29" i="23"/>
  <c r="I29" i="23"/>
  <c r="J29" i="23"/>
  <c r="K29" i="23"/>
  <c r="L29" i="23"/>
  <c r="M29" i="23"/>
  <c r="N29" i="23"/>
  <c r="O29" i="23"/>
  <c r="P29" i="23"/>
  <c r="Q29" i="23"/>
  <c r="R29" i="23"/>
  <c r="S29" i="23"/>
  <c r="T29" i="23"/>
  <c r="U29" i="23"/>
  <c r="V29" i="23"/>
  <c r="W29" i="23"/>
  <c r="X29" i="23"/>
  <c r="Y29" i="23"/>
  <c r="Z29" i="23"/>
  <c r="AA29" i="23"/>
  <c r="AB29" i="23"/>
  <c r="AC29" i="23"/>
  <c r="AD29" i="23"/>
  <c r="AE29" i="23"/>
  <c r="AF29" i="23"/>
  <c r="AG29" i="23"/>
  <c r="AH29" i="23"/>
  <c r="E30" i="23"/>
  <c r="F30" i="23"/>
  <c r="H30" i="23"/>
  <c r="I30" i="23"/>
  <c r="J30" i="23"/>
  <c r="K30" i="23"/>
  <c r="L30" i="23"/>
  <c r="M30" i="23"/>
  <c r="N30" i="23"/>
  <c r="O30" i="23"/>
  <c r="P30" i="23"/>
  <c r="Q30" i="23"/>
  <c r="R30" i="23"/>
  <c r="S30" i="23"/>
  <c r="T30" i="23"/>
  <c r="U30" i="23"/>
  <c r="V30" i="23"/>
  <c r="W30" i="23"/>
  <c r="X30" i="23"/>
  <c r="Y30" i="23"/>
  <c r="Z30" i="23"/>
  <c r="AA30" i="23"/>
  <c r="AB30" i="23"/>
  <c r="AC30" i="23"/>
  <c r="AD30" i="23"/>
  <c r="AE30" i="23"/>
  <c r="AF30" i="23"/>
  <c r="AG30" i="23"/>
  <c r="AH30" i="23"/>
  <c r="E31" i="23"/>
  <c r="F31" i="23"/>
  <c r="H31" i="23"/>
  <c r="I31" i="23"/>
  <c r="J31" i="23"/>
  <c r="K31" i="23"/>
  <c r="L31" i="23"/>
  <c r="M31" i="23"/>
  <c r="N31" i="23"/>
  <c r="O31" i="23"/>
  <c r="P31" i="23"/>
  <c r="Q31" i="23"/>
  <c r="R31" i="23"/>
  <c r="S31" i="23"/>
  <c r="T31" i="23"/>
  <c r="U31" i="23"/>
  <c r="V31" i="23"/>
  <c r="W31" i="23"/>
  <c r="X31" i="23"/>
  <c r="Y31" i="23"/>
  <c r="Z31" i="23"/>
  <c r="AA31" i="23"/>
  <c r="AB31" i="23"/>
  <c r="AC31" i="23"/>
  <c r="AD31" i="23"/>
  <c r="AE31" i="23"/>
  <c r="AF31" i="23"/>
  <c r="AG31" i="23"/>
  <c r="AH31" i="23"/>
  <c r="E32" i="23"/>
  <c r="F32" i="23"/>
  <c r="H32" i="23"/>
  <c r="I32" i="23"/>
  <c r="J32" i="23"/>
  <c r="K32" i="23"/>
  <c r="L32" i="23"/>
  <c r="M32" i="23"/>
  <c r="N32" i="23"/>
  <c r="O32" i="23"/>
  <c r="P32" i="23"/>
  <c r="Q32" i="23"/>
  <c r="R32" i="23"/>
  <c r="S32" i="23"/>
  <c r="T32" i="23"/>
  <c r="U32" i="23"/>
  <c r="V32" i="23"/>
  <c r="W32" i="23"/>
  <c r="X32" i="23"/>
  <c r="Y32" i="23"/>
  <c r="Z32" i="23"/>
  <c r="AA32" i="23"/>
  <c r="AB32" i="23"/>
  <c r="AC32" i="23"/>
  <c r="AD32" i="23"/>
  <c r="AE32" i="23"/>
  <c r="AF32" i="23"/>
  <c r="AG32" i="23"/>
  <c r="AH32" i="23"/>
  <c r="E33" i="23"/>
  <c r="F33" i="23"/>
  <c r="H33" i="23"/>
  <c r="I33" i="23"/>
  <c r="J33" i="23"/>
  <c r="K33" i="23"/>
  <c r="L33" i="23"/>
  <c r="M33" i="23"/>
  <c r="N33" i="23"/>
  <c r="O33" i="23"/>
  <c r="P33" i="23"/>
  <c r="Q33" i="23"/>
  <c r="R33" i="23"/>
  <c r="S33" i="23"/>
  <c r="T33" i="23"/>
  <c r="U33" i="23"/>
  <c r="V33" i="23"/>
  <c r="W33" i="23"/>
  <c r="X33" i="23"/>
  <c r="Y33" i="23"/>
  <c r="Z33" i="23"/>
  <c r="AA33" i="23"/>
  <c r="AB33" i="23"/>
  <c r="AC33" i="23"/>
  <c r="AD33" i="23"/>
  <c r="AE33" i="23"/>
  <c r="AF33" i="23"/>
  <c r="AG33" i="23"/>
  <c r="AH33" i="23"/>
  <c r="E34" i="23"/>
  <c r="F34" i="23"/>
  <c r="H34" i="23"/>
  <c r="I34" i="23"/>
  <c r="J34" i="23"/>
  <c r="K34" i="23"/>
  <c r="L34" i="23"/>
  <c r="M34" i="23"/>
  <c r="N34" i="23"/>
  <c r="O34" i="23"/>
  <c r="P34" i="23"/>
  <c r="Q34" i="23"/>
  <c r="R34" i="23"/>
  <c r="S34" i="23"/>
  <c r="T34" i="23"/>
  <c r="U34" i="23"/>
  <c r="V34" i="23"/>
  <c r="W34" i="23"/>
  <c r="X34" i="23"/>
  <c r="Y34" i="23"/>
  <c r="Z34" i="23"/>
  <c r="AA34" i="23"/>
  <c r="AB34" i="23"/>
  <c r="AC34" i="23"/>
  <c r="AD34" i="23"/>
  <c r="AE34" i="23"/>
  <c r="AF34" i="23"/>
  <c r="AG34" i="23"/>
  <c r="AH34" i="23"/>
  <c r="E35" i="23"/>
  <c r="F35" i="23"/>
  <c r="H35" i="23"/>
  <c r="I35" i="23"/>
  <c r="J35" i="23"/>
  <c r="K35" i="23"/>
  <c r="L35" i="23"/>
  <c r="M35" i="23"/>
  <c r="N35" i="23"/>
  <c r="O35" i="23"/>
  <c r="P35" i="23"/>
  <c r="Q35" i="23"/>
  <c r="R35" i="23"/>
  <c r="S35" i="23"/>
  <c r="T35" i="23"/>
  <c r="U35" i="23"/>
  <c r="V35" i="23"/>
  <c r="W35" i="23"/>
  <c r="X35" i="23"/>
  <c r="Y35" i="23"/>
  <c r="Z35" i="23"/>
  <c r="AA35" i="23"/>
  <c r="AB35" i="23"/>
  <c r="AC35" i="23"/>
  <c r="AD35" i="23"/>
  <c r="AE35" i="23"/>
  <c r="AF35" i="23"/>
  <c r="AG35" i="23"/>
  <c r="AH35" i="23"/>
  <c r="E36" i="23"/>
  <c r="F36" i="23"/>
  <c r="H36" i="23"/>
  <c r="I36" i="23"/>
  <c r="J36" i="23"/>
  <c r="K36" i="23"/>
  <c r="L36" i="23"/>
  <c r="M36" i="23"/>
  <c r="N36" i="23"/>
  <c r="O36" i="23"/>
  <c r="P36" i="23"/>
  <c r="Q36" i="23"/>
  <c r="R36" i="23"/>
  <c r="S36" i="23"/>
  <c r="T36" i="23"/>
  <c r="U36" i="23"/>
  <c r="V36" i="23"/>
  <c r="W36" i="23"/>
  <c r="X36" i="23"/>
  <c r="Y36" i="23"/>
  <c r="Z36" i="23"/>
  <c r="AA36" i="23"/>
  <c r="AB36" i="23"/>
  <c r="AC36" i="23"/>
  <c r="AD36" i="23"/>
  <c r="AE36" i="23"/>
  <c r="AF36" i="23"/>
  <c r="AG36" i="23"/>
  <c r="AH36" i="23"/>
  <c r="E37" i="23"/>
  <c r="F37" i="23"/>
  <c r="H37" i="23"/>
  <c r="I37" i="23"/>
  <c r="J37" i="23"/>
  <c r="K37" i="23"/>
  <c r="L37" i="23"/>
  <c r="M37" i="23"/>
  <c r="N37" i="23"/>
  <c r="O37" i="23"/>
  <c r="P37" i="23"/>
  <c r="Q37" i="23"/>
  <c r="R37" i="23"/>
  <c r="S37" i="23"/>
  <c r="T37" i="23"/>
  <c r="U37" i="23"/>
  <c r="V37" i="23"/>
  <c r="W37" i="23"/>
  <c r="X37" i="23"/>
  <c r="Y37" i="23"/>
  <c r="Z37" i="23"/>
  <c r="AA37" i="23"/>
  <c r="AB37" i="23"/>
  <c r="AC37" i="23"/>
  <c r="AD37" i="23"/>
  <c r="AE37" i="23"/>
  <c r="AF37" i="23"/>
  <c r="AG37" i="23"/>
  <c r="AH37" i="23"/>
  <c r="E38" i="23"/>
  <c r="F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E39" i="23"/>
  <c r="F39" i="23"/>
  <c r="H39" i="23"/>
  <c r="I39" i="23"/>
  <c r="J39" i="23"/>
  <c r="K39" i="23"/>
  <c r="L39" i="23"/>
  <c r="M39" i="23"/>
  <c r="N39" i="23"/>
  <c r="O39" i="23"/>
  <c r="P39" i="23"/>
  <c r="Q39" i="23"/>
  <c r="R39" i="23"/>
  <c r="S39" i="23"/>
  <c r="T39" i="23"/>
  <c r="U39" i="23"/>
  <c r="V39" i="23"/>
  <c r="W39" i="23"/>
  <c r="X39" i="23"/>
  <c r="Y39" i="23"/>
  <c r="Z39" i="23"/>
  <c r="AA39" i="23"/>
  <c r="AB39" i="23"/>
  <c r="AC39" i="23"/>
  <c r="AD39" i="23"/>
  <c r="AE39" i="23"/>
  <c r="AF39" i="23"/>
  <c r="AG39" i="23"/>
  <c r="AH39" i="23"/>
  <c r="E40" i="23"/>
  <c r="F40" i="23"/>
  <c r="H40" i="23"/>
  <c r="I40" i="23"/>
  <c r="J40" i="23"/>
  <c r="K40" i="23"/>
  <c r="L40" i="23"/>
  <c r="M40" i="23"/>
  <c r="N40" i="23"/>
  <c r="O40" i="23"/>
  <c r="P40" i="23"/>
  <c r="Q40" i="23"/>
  <c r="R40" i="23"/>
  <c r="S40" i="23"/>
  <c r="T40" i="23"/>
  <c r="U40" i="23"/>
  <c r="V40" i="23"/>
  <c r="W40" i="23"/>
  <c r="X40" i="23"/>
  <c r="Y40" i="23"/>
  <c r="Z40" i="23"/>
  <c r="AA40" i="23"/>
  <c r="AB40" i="23"/>
  <c r="AC40" i="23"/>
  <c r="AD40" i="23"/>
  <c r="AE40" i="23"/>
  <c r="AF40" i="23"/>
  <c r="AG40" i="23"/>
  <c r="AH40" i="23"/>
  <c r="E41" i="23"/>
  <c r="F41" i="23"/>
  <c r="H41" i="23"/>
  <c r="I41" i="23"/>
  <c r="J41" i="23"/>
  <c r="K41" i="23"/>
  <c r="L41" i="23"/>
  <c r="M41" i="23"/>
  <c r="N41" i="23"/>
  <c r="O41" i="23"/>
  <c r="P41" i="23"/>
  <c r="Q41" i="23"/>
  <c r="R41" i="23"/>
  <c r="S41" i="23"/>
  <c r="T41" i="23"/>
  <c r="U41" i="23"/>
  <c r="V41" i="23"/>
  <c r="W41" i="23"/>
  <c r="X41" i="23"/>
  <c r="Y41" i="23"/>
  <c r="Z41" i="23"/>
  <c r="AA41" i="23"/>
  <c r="AB41" i="23"/>
  <c r="AC41" i="23"/>
  <c r="AD41" i="23"/>
  <c r="AE41" i="23"/>
  <c r="AF41" i="23"/>
  <c r="AG41" i="23"/>
  <c r="AH41" i="23"/>
  <c r="E42" i="23"/>
  <c r="F42" i="23"/>
  <c r="H42" i="23"/>
  <c r="I42" i="23"/>
  <c r="J42" i="23"/>
  <c r="K42" i="23"/>
  <c r="L42" i="23"/>
  <c r="M42" i="23"/>
  <c r="N42" i="23"/>
  <c r="O42" i="23"/>
  <c r="P42" i="23"/>
  <c r="Q42" i="23"/>
  <c r="R42" i="23"/>
  <c r="S42" i="23"/>
  <c r="T42" i="23"/>
  <c r="U42" i="23"/>
  <c r="V42" i="23"/>
  <c r="W42" i="23"/>
  <c r="X42" i="23"/>
  <c r="Y42" i="23"/>
  <c r="Z42" i="23"/>
  <c r="AA42" i="23"/>
  <c r="AB42" i="23"/>
  <c r="AC42" i="23"/>
  <c r="AD42" i="23"/>
  <c r="AE42" i="23"/>
  <c r="AF42" i="23"/>
  <c r="AG42" i="23"/>
  <c r="AH42" i="23"/>
  <c r="E43" i="23"/>
  <c r="F43" i="23"/>
  <c r="H43" i="23"/>
  <c r="I43" i="23"/>
  <c r="J43" i="23"/>
  <c r="K43" i="23"/>
  <c r="L43" i="23"/>
  <c r="M43" i="23"/>
  <c r="N43" i="23"/>
  <c r="O43" i="23"/>
  <c r="P43" i="23"/>
  <c r="Q43" i="23"/>
  <c r="R43" i="23"/>
  <c r="S43" i="23"/>
  <c r="T43" i="23"/>
  <c r="U43" i="23"/>
  <c r="V43" i="23"/>
  <c r="W43" i="23"/>
  <c r="X43" i="23"/>
  <c r="Y43" i="23"/>
  <c r="Z43" i="23"/>
  <c r="AA43" i="23"/>
  <c r="AB43" i="23"/>
  <c r="AC43" i="23"/>
  <c r="AD43" i="23"/>
  <c r="AE43" i="23"/>
  <c r="AF43" i="23"/>
  <c r="AG43" i="23"/>
  <c r="AH43" i="23"/>
  <c r="E44" i="23"/>
  <c r="F44" i="23"/>
  <c r="H44" i="23"/>
  <c r="I44" i="23"/>
  <c r="J44" i="23"/>
  <c r="K44" i="23"/>
  <c r="L44" i="23"/>
  <c r="M44" i="23"/>
  <c r="N44" i="23"/>
  <c r="O44" i="23"/>
  <c r="P44" i="23"/>
  <c r="Q44" i="23"/>
  <c r="R44" i="23"/>
  <c r="S44" i="23"/>
  <c r="T44" i="23"/>
  <c r="U44" i="23"/>
  <c r="V44" i="23"/>
  <c r="W44" i="23"/>
  <c r="X44" i="23"/>
  <c r="Y44" i="23"/>
  <c r="Z44" i="23"/>
  <c r="AA44" i="23"/>
  <c r="AB44" i="23"/>
  <c r="AC44" i="23"/>
  <c r="AD44" i="23"/>
  <c r="AE44" i="23"/>
  <c r="AF44" i="23"/>
  <c r="AG44" i="23"/>
  <c r="AH44" i="23"/>
  <c r="E45" i="23"/>
  <c r="F45" i="23"/>
  <c r="H45" i="23"/>
  <c r="I45" i="23"/>
  <c r="J45" i="23"/>
  <c r="K45" i="23"/>
  <c r="L45" i="23"/>
  <c r="M45" i="23"/>
  <c r="N45" i="23"/>
  <c r="O45" i="23"/>
  <c r="P45" i="23"/>
  <c r="Q45" i="23"/>
  <c r="R45" i="23"/>
  <c r="S45" i="23"/>
  <c r="T45" i="23"/>
  <c r="U45" i="23"/>
  <c r="V45" i="23"/>
  <c r="W45" i="23"/>
  <c r="X45" i="23"/>
  <c r="Y45" i="23"/>
  <c r="Z45" i="23"/>
  <c r="AA45" i="23"/>
  <c r="AB45" i="23"/>
  <c r="AC45" i="23"/>
  <c r="AD45" i="23"/>
  <c r="AE45" i="23"/>
  <c r="AF45" i="23"/>
  <c r="AG45" i="23"/>
  <c r="AH45" i="23"/>
  <c r="E46" i="23"/>
  <c r="F46" i="23"/>
  <c r="H46" i="23"/>
  <c r="I46" i="23"/>
  <c r="J46" i="23"/>
  <c r="K46" i="23"/>
  <c r="L46" i="23"/>
  <c r="M46" i="23"/>
  <c r="N46" i="23"/>
  <c r="O46" i="23"/>
  <c r="P46" i="23"/>
  <c r="Q46" i="23"/>
  <c r="R46" i="23"/>
  <c r="S46" i="23"/>
  <c r="T46" i="23"/>
  <c r="U46" i="23"/>
  <c r="V46" i="23"/>
  <c r="W46" i="23"/>
  <c r="X46" i="23"/>
  <c r="Y46" i="23"/>
  <c r="Z46" i="23"/>
  <c r="AA46" i="23"/>
  <c r="AB46" i="23"/>
  <c r="AC46" i="23"/>
  <c r="AD46" i="23"/>
  <c r="AE46" i="23"/>
  <c r="AF46" i="23"/>
  <c r="AG46" i="23"/>
  <c r="AH46" i="23"/>
  <c r="E47" i="23"/>
  <c r="F47" i="23"/>
  <c r="H47" i="23"/>
  <c r="I47" i="23"/>
  <c r="J47" i="23"/>
  <c r="K47" i="23"/>
  <c r="L47" i="23"/>
  <c r="M47" i="23"/>
  <c r="N47" i="23"/>
  <c r="O47" i="23"/>
  <c r="P47" i="23"/>
  <c r="Q47" i="23"/>
  <c r="R47" i="23"/>
  <c r="S47" i="23"/>
  <c r="T47" i="23"/>
  <c r="U47" i="23"/>
  <c r="V47" i="23"/>
  <c r="W47" i="23"/>
  <c r="X47" i="23"/>
  <c r="Y47" i="23"/>
  <c r="Z47" i="23"/>
  <c r="AA47" i="23"/>
  <c r="AB47" i="23"/>
  <c r="AC47" i="23"/>
  <c r="AD47" i="23"/>
  <c r="AE47" i="23"/>
  <c r="AF47" i="23"/>
  <c r="AG47" i="23"/>
  <c r="AH47" i="23"/>
  <c r="E48" i="23"/>
  <c r="F48" i="23"/>
  <c r="H48" i="23"/>
  <c r="I48" i="23"/>
  <c r="J48" i="23"/>
  <c r="K48" i="23"/>
  <c r="L48" i="23"/>
  <c r="M48" i="23"/>
  <c r="N48" i="23"/>
  <c r="O48" i="23"/>
  <c r="P48" i="23"/>
  <c r="Q48" i="23"/>
  <c r="R48" i="23"/>
  <c r="S48" i="23"/>
  <c r="T48" i="23"/>
  <c r="U48" i="23"/>
  <c r="V48" i="23"/>
  <c r="W48" i="23"/>
  <c r="X48" i="23"/>
  <c r="Y48" i="23"/>
  <c r="Z48" i="23"/>
  <c r="AA48" i="23"/>
  <c r="AB48" i="23"/>
  <c r="AC48" i="23"/>
  <c r="AD48" i="23"/>
  <c r="AE48" i="23"/>
  <c r="AF48" i="23"/>
  <c r="AG48" i="23"/>
  <c r="AH48" i="23"/>
  <c r="E49" i="23"/>
  <c r="F49" i="23"/>
  <c r="H49" i="23"/>
  <c r="I49" i="23"/>
  <c r="J49" i="23"/>
  <c r="K49" i="23"/>
  <c r="L49" i="23"/>
  <c r="M49" i="23"/>
  <c r="N49" i="23"/>
  <c r="O49" i="23"/>
  <c r="P49" i="23"/>
  <c r="Q49" i="23"/>
  <c r="R49" i="23"/>
  <c r="S49" i="23"/>
  <c r="T49" i="23"/>
  <c r="U49" i="23"/>
  <c r="V49" i="23"/>
  <c r="W49" i="23"/>
  <c r="X49" i="23"/>
  <c r="Y49" i="23"/>
  <c r="Z49" i="23"/>
  <c r="AA49" i="23"/>
  <c r="AB49" i="23"/>
  <c r="AC49" i="23"/>
  <c r="AD49" i="23"/>
  <c r="AE49" i="23"/>
  <c r="AF49" i="23"/>
  <c r="AG49" i="23"/>
  <c r="AH49" i="23"/>
  <c r="E50" i="23"/>
  <c r="F50" i="23"/>
  <c r="H50" i="23"/>
  <c r="I50" i="23"/>
  <c r="J50" i="23"/>
  <c r="K50" i="23"/>
  <c r="L50" i="23"/>
  <c r="M50" i="23"/>
  <c r="N50" i="23"/>
  <c r="O50" i="23"/>
  <c r="P50" i="23"/>
  <c r="Q50" i="23"/>
  <c r="R50" i="23"/>
  <c r="S50" i="23"/>
  <c r="T50" i="23"/>
  <c r="U50" i="23"/>
  <c r="V50" i="23"/>
  <c r="W50" i="23"/>
  <c r="X50" i="23"/>
  <c r="Y50" i="23"/>
  <c r="Z50" i="23"/>
  <c r="AA50" i="23"/>
  <c r="AB50" i="23"/>
  <c r="AC50" i="23"/>
  <c r="AD50" i="23"/>
  <c r="AE50" i="23"/>
  <c r="AF50" i="23"/>
  <c r="AG50" i="23"/>
  <c r="AH50" i="23"/>
  <c r="E51" i="23"/>
  <c r="F51" i="23"/>
  <c r="H51" i="23"/>
  <c r="I51" i="23"/>
  <c r="J51" i="23"/>
  <c r="K51" i="23"/>
  <c r="L51" i="23"/>
  <c r="M51" i="23"/>
  <c r="N51" i="23"/>
  <c r="O51" i="23"/>
  <c r="P51" i="23"/>
  <c r="Q51" i="23"/>
  <c r="R51" i="23"/>
  <c r="S51" i="23"/>
  <c r="T51" i="23"/>
  <c r="U51" i="23"/>
  <c r="V51" i="23"/>
  <c r="W51" i="23"/>
  <c r="X51" i="23"/>
  <c r="Y51" i="23"/>
  <c r="Z51" i="23"/>
  <c r="AA51" i="23"/>
  <c r="AB51" i="23"/>
  <c r="AC51" i="23"/>
  <c r="AD51" i="23"/>
  <c r="AE51" i="23"/>
  <c r="AF51" i="23"/>
  <c r="AG51" i="23"/>
  <c r="AH51" i="23"/>
  <c r="E52" i="23"/>
  <c r="F52" i="23"/>
  <c r="H52" i="23"/>
  <c r="I52" i="23"/>
  <c r="J52" i="23"/>
  <c r="K52" i="23"/>
  <c r="L52" i="23"/>
  <c r="M52" i="23"/>
  <c r="N52" i="23"/>
  <c r="O52" i="23"/>
  <c r="P52" i="23"/>
  <c r="Q52" i="23"/>
  <c r="R52" i="23"/>
  <c r="S52" i="23"/>
  <c r="T52" i="23"/>
  <c r="U52" i="23"/>
  <c r="V52" i="23"/>
  <c r="W52" i="23"/>
  <c r="X52" i="23"/>
  <c r="Y52" i="23"/>
  <c r="Z52" i="23"/>
  <c r="AA52" i="23"/>
  <c r="AB52" i="23"/>
  <c r="AC52" i="23"/>
  <c r="AD52" i="23"/>
  <c r="AE52" i="23"/>
  <c r="AF52" i="23"/>
  <c r="AG52" i="23"/>
  <c r="AH52" i="23"/>
  <c r="E53" i="23"/>
  <c r="F53" i="23"/>
  <c r="H53" i="23"/>
  <c r="I53" i="23"/>
  <c r="J53" i="23"/>
  <c r="K53" i="23"/>
  <c r="L53" i="23"/>
  <c r="M53" i="23"/>
  <c r="N53" i="23"/>
  <c r="O53" i="23"/>
  <c r="P53" i="23"/>
  <c r="Q53" i="23"/>
  <c r="R53" i="23"/>
  <c r="S53" i="23"/>
  <c r="T53" i="23"/>
  <c r="U53" i="23"/>
  <c r="V53" i="23"/>
  <c r="W53" i="23"/>
  <c r="X53" i="23"/>
  <c r="Y53" i="23"/>
  <c r="Z53" i="23"/>
  <c r="AA53" i="23"/>
  <c r="AB53" i="23"/>
  <c r="AC53" i="23"/>
  <c r="AD53" i="23"/>
  <c r="AE53" i="23"/>
  <c r="AF53" i="23"/>
  <c r="AG53" i="23"/>
  <c r="AH53" i="23"/>
  <c r="E54" i="23"/>
  <c r="F54" i="23"/>
  <c r="H54" i="23"/>
  <c r="I54" i="23"/>
  <c r="J54" i="23"/>
  <c r="K54" i="23"/>
  <c r="L54" i="23"/>
  <c r="M54" i="23"/>
  <c r="N54" i="23"/>
  <c r="O54" i="23"/>
  <c r="P54" i="23"/>
  <c r="Q54" i="23"/>
  <c r="R54" i="23"/>
  <c r="S54" i="23"/>
  <c r="T54" i="23"/>
  <c r="U54" i="23"/>
  <c r="V54" i="23"/>
  <c r="W54" i="23"/>
  <c r="X54" i="23"/>
  <c r="Y54" i="23"/>
  <c r="Z54" i="23"/>
  <c r="AA54" i="23"/>
  <c r="AB54" i="23"/>
  <c r="AC54" i="23"/>
  <c r="AD54" i="23"/>
  <c r="AE54" i="23"/>
  <c r="AF54" i="23"/>
  <c r="AG54" i="23"/>
  <c r="AH54" i="23"/>
  <c r="E55" i="23"/>
  <c r="F55" i="23"/>
  <c r="H55" i="23"/>
  <c r="I55" i="23"/>
  <c r="J55" i="23"/>
  <c r="K55" i="23"/>
  <c r="L55" i="23"/>
  <c r="M55" i="23"/>
  <c r="N55" i="23"/>
  <c r="O55" i="23"/>
  <c r="P55" i="23"/>
  <c r="Q55" i="23"/>
  <c r="R55" i="23"/>
  <c r="S55" i="23"/>
  <c r="T55" i="23"/>
  <c r="U55" i="23"/>
  <c r="V55" i="23"/>
  <c r="W55" i="23"/>
  <c r="X55" i="23"/>
  <c r="Y55" i="23"/>
  <c r="Z55" i="23"/>
  <c r="AA55" i="23"/>
  <c r="AB55" i="23"/>
  <c r="AC55" i="23"/>
  <c r="AD55" i="23"/>
  <c r="AE55" i="23"/>
  <c r="AF55" i="23"/>
  <c r="AG55" i="23"/>
  <c r="AH55" i="23"/>
  <c r="E56" i="23"/>
  <c r="F56" i="23"/>
  <c r="H56" i="23"/>
  <c r="I56" i="23"/>
  <c r="J56" i="23"/>
  <c r="K56" i="23"/>
  <c r="L56" i="23"/>
  <c r="M56" i="23"/>
  <c r="N56" i="23"/>
  <c r="O56" i="23"/>
  <c r="P56" i="23"/>
  <c r="Q56" i="23"/>
  <c r="R56" i="23"/>
  <c r="S56" i="23"/>
  <c r="T56" i="23"/>
  <c r="U56" i="23"/>
  <c r="V56" i="23"/>
  <c r="W56" i="23"/>
  <c r="X56" i="23"/>
  <c r="Y56" i="23"/>
  <c r="Z56" i="23"/>
  <c r="AA56" i="23"/>
  <c r="AB56" i="23"/>
  <c r="AC56" i="23"/>
  <c r="AD56" i="23"/>
  <c r="AE56" i="23"/>
  <c r="AF56" i="23"/>
  <c r="AG56" i="23"/>
  <c r="AH56" i="23"/>
  <c r="E57" i="23"/>
  <c r="F57" i="23"/>
  <c r="H57" i="23"/>
  <c r="I57" i="23"/>
  <c r="J57" i="23"/>
  <c r="K57" i="23"/>
  <c r="L57" i="23"/>
  <c r="M57" i="23"/>
  <c r="N57" i="23"/>
  <c r="O57" i="23"/>
  <c r="P57" i="23"/>
  <c r="Q57" i="23"/>
  <c r="R57" i="23"/>
  <c r="S57" i="23"/>
  <c r="T57" i="23"/>
  <c r="U57" i="23"/>
  <c r="V57" i="23"/>
  <c r="W57" i="23"/>
  <c r="X57" i="23"/>
  <c r="Y57" i="23"/>
  <c r="Z57" i="23"/>
  <c r="AA57" i="23"/>
  <c r="AB57" i="23"/>
  <c r="AC57" i="23"/>
  <c r="AD57" i="23"/>
  <c r="AE57" i="23"/>
  <c r="AF57" i="23"/>
  <c r="AG57" i="23"/>
  <c r="AH57" i="23"/>
  <c r="E58" i="23"/>
  <c r="F58" i="23"/>
  <c r="H58" i="23"/>
  <c r="I58" i="23"/>
  <c r="J58" i="23"/>
  <c r="K58" i="23"/>
  <c r="L58" i="23"/>
  <c r="M58" i="23"/>
  <c r="N58" i="23"/>
  <c r="O58" i="23"/>
  <c r="P58" i="23"/>
  <c r="Q58" i="23"/>
  <c r="R58" i="23"/>
  <c r="S58" i="23"/>
  <c r="T58" i="23"/>
  <c r="U58" i="23"/>
  <c r="V58" i="23"/>
  <c r="W58" i="23"/>
  <c r="X58" i="23"/>
  <c r="Y58" i="23"/>
  <c r="Z58" i="23"/>
  <c r="AA58" i="23"/>
  <c r="AB58" i="23"/>
  <c r="AC58" i="23"/>
  <c r="AD58" i="23"/>
  <c r="AE58" i="23"/>
  <c r="AF58" i="23"/>
  <c r="AG58" i="23"/>
  <c r="AH58" i="23"/>
  <c r="E59" i="23"/>
  <c r="F59" i="23"/>
  <c r="H59" i="23"/>
  <c r="I59" i="23"/>
  <c r="J59" i="23"/>
  <c r="K59" i="23"/>
  <c r="L59" i="23"/>
  <c r="M59" i="23"/>
  <c r="N59" i="23"/>
  <c r="O59" i="23"/>
  <c r="P59" i="23"/>
  <c r="Q59" i="23"/>
  <c r="R59" i="23"/>
  <c r="S59" i="23"/>
  <c r="T59" i="23"/>
  <c r="U59" i="23"/>
  <c r="V59" i="23"/>
  <c r="W59" i="23"/>
  <c r="X59" i="23"/>
  <c r="Y59" i="23"/>
  <c r="Z59" i="23"/>
  <c r="AA59" i="23"/>
  <c r="AB59" i="23"/>
  <c r="AC59" i="23"/>
  <c r="AD59" i="23"/>
  <c r="AE59" i="23"/>
  <c r="AF59" i="23"/>
  <c r="AG59" i="23"/>
  <c r="AH59" i="23"/>
  <c r="E60" i="23"/>
  <c r="F60" i="23"/>
  <c r="H60" i="23"/>
  <c r="I60" i="23"/>
  <c r="J60" i="23"/>
  <c r="K60" i="23"/>
  <c r="L60" i="23"/>
  <c r="M60" i="23"/>
  <c r="N60" i="23"/>
  <c r="O60" i="23"/>
  <c r="P60" i="23"/>
  <c r="Q60" i="23"/>
  <c r="R60" i="23"/>
  <c r="S60" i="23"/>
  <c r="T60" i="23"/>
  <c r="U60" i="23"/>
  <c r="V60" i="23"/>
  <c r="W60" i="23"/>
  <c r="X60" i="23"/>
  <c r="Y60" i="23"/>
  <c r="Z60" i="23"/>
  <c r="AA60" i="23"/>
  <c r="AB60" i="23"/>
  <c r="AC60" i="23"/>
  <c r="AD60" i="23"/>
  <c r="AE60" i="23"/>
  <c r="AF60" i="23"/>
  <c r="AG60" i="23"/>
  <c r="AH60" i="23"/>
  <c r="E61" i="23"/>
  <c r="F61" i="23"/>
  <c r="H61" i="23"/>
  <c r="I61" i="23"/>
  <c r="J61" i="23"/>
  <c r="K61" i="23"/>
  <c r="L61" i="23"/>
  <c r="M61" i="23"/>
  <c r="N61" i="23"/>
  <c r="O61" i="23"/>
  <c r="P61" i="23"/>
  <c r="Q61" i="23"/>
  <c r="R61" i="23"/>
  <c r="S61" i="23"/>
  <c r="T61" i="23"/>
  <c r="U61" i="23"/>
  <c r="V61" i="23"/>
  <c r="W61" i="23"/>
  <c r="X61" i="23"/>
  <c r="Y61" i="23"/>
  <c r="Z61" i="23"/>
  <c r="AA61" i="23"/>
  <c r="AB61" i="23"/>
  <c r="AC61" i="23"/>
  <c r="AD61" i="23"/>
  <c r="AE61" i="23"/>
  <c r="AF61" i="23"/>
  <c r="AG61" i="23"/>
  <c r="AH61" i="23"/>
  <c r="E62" i="23"/>
  <c r="F62" i="23"/>
  <c r="H62" i="23"/>
  <c r="I62" i="23"/>
  <c r="J62" i="23"/>
  <c r="K62" i="23"/>
  <c r="L62" i="23"/>
  <c r="M62" i="23"/>
  <c r="N62" i="23"/>
  <c r="O62" i="23"/>
  <c r="P62" i="23"/>
  <c r="Q62" i="23"/>
  <c r="R62" i="23"/>
  <c r="S62" i="23"/>
  <c r="T62" i="23"/>
  <c r="U62" i="23"/>
  <c r="V62" i="23"/>
  <c r="W62" i="23"/>
  <c r="X62" i="23"/>
  <c r="Y62" i="23"/>
  <c r="Z62" i="23"/>
  <c r="AA62" i="23"/>
  <c r="AB62" i="23"/>
  <c r="AC62" i="23"/>
  <c r="AD62" i="23"/>
  <c r="AE62" i="23"/>
  <c r="AF62" i="23"/>
  <c r="AG62" i="23"/>
  <c r="AH62" i="23"/>
  <c r="E63" i="23"/>
  <c r="F63" i="23"/>
  <c r="H63" i="23"/>
  <c r="I63" i="23"/>
  <c r="J63" i="23"/>
  <c r="K63" i="23"/>
  <c r="L63" i="23"/>
  <c r="M63" i="23"/>
  <c r="N63" i="23"/>
  <c r="O63" i="23"/>
  <c r="P63" i="23"/>
  <c r="Q63" i="23"/>
  <c r="R63" i="23"/>
  <c r="S63" i="23"/>
  <c r="T63" i="23"/>
  <c r="U63" i="23"/>
  <c r="V63" i="23"/>
  <c r="W63" i="23"/>
  <c r="X63" i="23"/>
  <c r="Y63" i="23"/>
  <c r="Z63" i="23"/>
  <c r="AA63" i="23"/>
  <c r="AB63" i="23"/>
  <c r="AC63" i="23"/>
  <c r="AD63" i="23"/>
  <c r="AE63" i="23"/>
  <c r="AF63" i="23"/>
  <c r="AG63" i="23"/>
  <c r="AH63" i="23"/>
  <c r="E64" i="23"/>
  <c r="F64" i="23"/>
  <c r="H64" i="23"/>
  <c r="I64" i="23"/>
  <c r="J64" i="23"/>
  <c r="K64" i="23"/>
  <c r="L64" i="23"/>
  <c r="M64" i="23"/>
  <c r="N64" i="23"/>
  <c r="O64" i="23"/>
  <c r="P64" i="23"/>
  <c r="Q64" i="23"/>
  <c r="R64" i="23"/>
  <c r="S64" i="23"/>
  <c r="T64" i="23"/>
  <c r="U64" i="23"/>
  <c r="V64" i="23"/>
  <c r="W64" i="23"/>
  <c r="X64" i="23"/>
  <c r="Y64" i="23"/>
  <c r="Z64" i="23"/>
  <c r="AA64" i="23"/>
  <c r="AB64" i="23"/>
  <c r="AC64" i="23"/>
  <c r="AD64" i="23"/>
  <c r="AE64" i="23"/>
  <c r="AF64" i="23"/>
  <c r="AG64" i="23"/>
  <c r="AH64" i="23"/>
  <c r="E65" i="23"/>
  <c r="F65" i="23"/>
  <c r="H65" i="23"/>
  <c r="I65" i="23"/>
  <c r="J65" i="23"/>
  <c r="K65" i="23"/>
  <c r="L65" i="23"/>
  <c r="M65" i="23"/>
  <c r="N65" i="23"/>
  <c r="O65" i="23"/>
  <c r="P65" i="23"/>
  <c r="Q65" i="23"/>
  <c r="R65" i="23"/>
  <c r="S65" i="23"/>
  <c r="T65" i="23"/>
  <c r="U65" i="23"/>
  <c r="V65" i="23"/>
  <c r="W65" i="23"/>
  <c r="X65" i="23"/>
  <c r="Y65" i="23"/>
  <c r="Z65" i="23"/>
  <c r="AA65" i="23"/>
  <c r="AB65" i="23"/>
  <c r="AC65" i="23"/>
  <c r="AD65" i="23"/>
  <c r="AE65" i="23"/>
  <c r="AF65" i="23"/>
  <c r="AG65" i="23"/>
  <c r="AH65" i="23"/>
  <c r="E66" i="23"/>
  <c r="F66" i="23"/>
  <c r="H66" i="23"/>
  <c r="I66" i="23"/>
  <c r="J66" i="23"/>
  <c r="K66" i="23"/>
  <c r="L66" i="23"/>
  <c r="M66" i="23"/>
  <c r="N66" i="23"/>
  <c r="O66" i="23"/>
  <c r="P66" i="23"/>
  <c r="Q66" i="23"/>
  <c r="R66" i="23"/>
  <c r="S66" i="23"/>
  <c r="T66" i="23"/>
  <c r="U66" i="23"/>
  <c r="V66" i="23"/>
  <c r="W66" i="23"/>
  <c r="X66" i="23"/>
  <c r="Y66" i="23"/>
  <c r="Z66" i="23"/>
  <c r="AA66" i="23"/>
  <c r="AB66" i="23"/>
  <c r="AC66" i="23"/>
  <c r="AD66" i="23"/>
  <c r="AE66" i="23"/>
  <c r="AF66" i="23"/>
  <c r="AG66" i="23"/>
  <c r="AH66" i="23"/>
  <c r="E67" i="23"/>
  <c r="F67" i="23"/>
  <c r="H67" i="23"/>
  <c r="I67" i="23"/>
  <c r="J67" i="23"/>
  <c r="K67" i="23"/>
  <c r="L67" i="23"/>
  <c r="M67" i="23"/>
  <c r="N67" i="23"/>
  <c r="O67" i="23"/>
  <c r="P67" i="23"/>
  <c r="Q67" i="23"/>
  <c r="R67" i="23"/>
  <c r="S67" i="23"/>
  <c r="T67" i="23"/>
  <c r="U67" i="23"/>
  <c r="V67" i="23"/>
  <c r="W67" i="23"/>
  <c r="X67" i="23"/>
  <c r="Y67" i="23"/>
  <c r="Z67" i="23"/>
  <c r="AA67" i="23"/>
  <c r="AB67" i="23"/>
  <c r="AC67" i="23"/>
  <c r="AD67" i="23"/>
  <c r="AE67" i="23"/>
  <c r="AF67" i="23"/>
  <c r="AG67" i="23"/>
  <c r="AH67" i="23"/>
  <c r="E68" i="23"/>
  <c r="F68" i="23"/>
  <c r="H68" i="23"/>
  <c r="I68" i="23"/>
  <c r="J68" i="23"/>
  <c r="K68" i="23"/>
  <c r="L68" i="23"/>
  <c r="M68" i="23"/>
  <c r="N68" i="23"/>
  <c r="O68" i="23"/>
  <c r="P68" i="23"/>
  <c r="Q68" i="23"/>
  <c r="R68" i="23"/>
  <c r="S68" i="23"/>
  <c r="T68" i="23"/>
  <c r="U68" i="23"/>
  <c r="V68" i="23"/>
  <c r="W68" i="23"/>
  <c r="X68" i="23"/>
  <c r="Y68" i="23"/>
  <c r="Z68" i="23"/>
  <c r="AA68" i="23"/>
  <c r="AB68" i="23"/>
  <c r="AC68" i="23"/>
  <c r="AD68" i="23"/>
  <c r="AE68" i="23"/>
  <c r="AF68" i="23"/>
  <c r="AG68" i="23"/>
  <c r="AH68" i="23"/>
  <c r="E69" i="23"/>
  <c r="F69" i="23"/>
  <c r="H69" i="23"/>
  <c r="I69" i="23"/>
  <c r="J69" i="23"/>
  <c r="K69" i="23"/>
  <c r="L69" i="23"/>
  <c r="M69" i="23"/>
  <c r="N69" i="23"/>
  <c r="O69" i="23"/>
  <c r="P69" i="23"/>
  <c r="Q69" i="23"/>
  <c r="R69" i="23"/>
  <c r="S69" i="23"/>
  <c r="T69" i="23"/>
  <c r="U69" i="23"/>
  <c r="V69" i="23"/>
  <c r="W69" i="23"/>
  <c r="X69" i="23"/>
  <c r="Y69" i="23"/>
  <c r="Z69" i="23"/>
  <c r="AA69" i="23"/>
  <c r="AB69" i="23"/>
  <c r="AC69" i="23"/>
  <c r="AD69" i="23"/>
  <c r="AE69" i="23"/>
  <c r="AF69" i="23"/>
  <c r="AG69" i="23"/>
  <c r="AH69" i="23"/>
  <c r="E70" i="23"/>
  <c r="F70" i="23"/>
  <c r="H70" i="23"/>
  <c r="I70" i="23"/>
  <c r="J70" i="23"/>
  <c r="K70" i="23"/>
  <c r="L70" i="23"/>
  <c r="M70" i="23"/>
  <c r="N70" i="23"/>
  <c r="O70" i="23"/>
  <c r="P70" i="23"/>
  <c r="Q70" i="23"/>
  <c r="R70" i="23"/>
  <c r="S70" i="23"/>
  <c r="T70" i="23"/>
  <c r="U70" i="23"/>
  <c r="V70" i="23"/>
  <c r="W70" i="23"/>
  <c r="X70" i="23"/>
  <c r="Y70" i="23"/>
  <c r="Z70" i="23"/>
  <c r="AA70" i="23"/>
  <c r="AB70" i="23"/>
  <c r="AC70" i="23"/>
  <c r="AD70" i="23"/>
  <c r="AE70" i="23"/>
  <c r="AF70" i="23"/>
  <c r="AG70" i="23"/>
  <c r="AH70" i="23"/>
  <c r="E71" i="23"/>
  <c r="F71" i="23"/>
  <c r="H71" i="23"/>
  <c r="I71" i="23"/>
  <c r="J71" i="23"/>
  <c r="K71" i="23"/>
  <c r="L71" i="23"/>
  <c r="M71" i="23"/>
  <c r="N71" i="23"/>
  <c r="O71" i="23"/>
  <c r="P71" i="23"/>
  <c r="Q71" i="23"/>
  <c r="R71" i="23"/>
  <c r="S71" i="23"/>
  <c r="T71" i="23"/>
  <c r="U71" i="23"/>
  <c r="V71" i="23"/>
  <c r="W71" i="23"/>
  <c r="X71" i="23"/>
  <c r="Y71" i="23"/>
  <c r="Z71" i="23"/>
  <c r="AA71" i="23"/>
  <c r="AB71" i="23"/>
  <c r="AC71" i="23"/>
  <c r="AD71" i="23"/>
  <c r="AE71" i="23"/>
  <c r="AF71" i="23"/>
  <c r="AG71" i="23"/>
  <c r="AH71" i="23"/>
  <c r="E72" i="23"/>
  <c r="F72" i="23"/>
  <c r="H72" i="23"/>
  <c r="I72" i="23"/>
  <c r="J72" i="23"/>
  <c r="K72" i="23"/>
  <c r="L72" i="23"/>
  <c r="M72" i="23"/>
  <c r="N72" i="23"/>
  <c r="O72" i="23"/>
  <c r="P72" i="23"/>
  <c r="Q72" i="23"/>
  <c r="R72" i="23"/>
  <c r="S72" i="23"/>
  <c r="T72" i="23"/>
  <c r="U72" i="23"/>
  <c r="V72" i="23"/>
  <c r="W72" i="23"/>
  <c r="X72" i="23"/>
  <c r="Y72" i="23"/>
  <c r="Z72" i="23"/>
  <c r="AA72" i="23"/>
  <c r="AB72" i="23"/>
  <c r="AC72" i="23"/>
  <c r="AD72" i="23"/>
  <c r="AE72" i="23"/>
  <c r="AF72" i="23"/>
  <c r="AG72" i="23"/>
  <c r="AH72" i="23"/>
  <c r="E73" i="23"/>
  <c r="F73" i="23"/>
  <c r="H73" i="23"/>
  <c r="I73" i="23"/>
  <c r="J73" i="23"/>
  <c r="K73" i="23"/>
  <c r="L73" i="23"/>
  <c r="M73" i="23"/>
  <c r="N73" i="23"/>
  <c r="O73" i="23"/>
  <c r="P73" i="23"/>
  <c r="Q73" i="23"/>
  <c r="R73" i="23"/>
  <c r="S73" i="23"/>
  <c r="T73" i="23"/>
  <c r="U73" i="23"/>
  <c r="V73" i="23"/>
  <c r="W73" i="23"/>
  <c r="X73" i="23"/>
  <c r="Y73" i="23"/>
  <c r="Z73" i="23"/>
  <c r="AA73" i="23"/>
  <c r="AB73" i="23"/>
  <c r="AC73" i="23"/>
  <c r="AD73" i="23"/>
  <c r="AE73" i="23"/>
  <c r="AF73" i="23"/>
  <c r="AG73" i="23"/>
  <c r="AH73" i="23"/>
  <c r="E74" i="23"/>
  <c r="F74" i="23"/>
  <c r="H74" i="23"/>
  <c r="I74" i="23"/>
  <c r="J74" i="23"/>
  <c r="K74" i="23"/>
  <c r="L74" i="23"/>
  <c r="M74" i="23"/>
  <c r="N74" i="23"/>
  <c r="O74" i="23"/>
  <c r="P74" i="23"/>
  <c r="Q74" i="23"/>
  <c r="R74" i="23"/>
  <c r="S74" i="23"/>
  <c r="T74" i="23"/>
  <c r="U74" i="23"/>
  <c r="V74" i="23"/>
  <c r="W74" i="23"/>
  <c r="X74" i="23"/>
  <c r="Y74" i="23"/>
  <c r="Z74" i="23"/>
  <c r="AA74" i="23"/>
  <c r="AB74" i="23"/>
  <c r="AC74" i="23"/>
  <c r="AD74" i="23"/>
  <c r="AE74" i="23"/>
  <c r="AF74" i="23"/>
  <c r="AG74" i="23"/>
  <c r="AH74" i="23"/>
  <c r="E75" i="23"/>
  <c r="F75" i="23"/>
  <c r="H75" i="23"/>
  <c r="I75" i="23"/>
  <c r="J75" i="23"/>
  <c r="K75" i="23"/>
  <c r="L75" i="23"/>
  <c r="M75" i="23"/>
  <c r="N75" i="23"/>
  <c r="O75" i="23"/>
  <c r="P75" i="23"/>
  <c r="Q75" i="23"/>
  <c r="R75" i="23"/>
  <c r="S75" i="23"/>
  <c r="T75" i="23"/>
  <c r="U75" i="23"/>
  <c r="V75" i="23"/>
  <c r="W75" i="23"/>
  <c r="X75" i="23"/>
  <c r="Y75" i="23"/>
  <c r="Z75" i="23"/>
  <c r="AA75" i="23"/>
  <c r="AB75" i="23"/>
  <c r="AC75" i="23"/>
  <c r="AD75" i="23"/>
  <c r="AE75" i="23"/>
  <c r="AF75" i="23"/>
  <c r="AG75" i="23"/>
  <c r="AH75" i="23"/>
  <c r="E76" i="23"/>
  <c r="F76" i="23"/>
  <c r="H76" i="23"/>
  <c r="I76" i="23"/>
  <c r="J76" i="23"/>
  <c r="K76" i="23"/>
  <c r="L76" i="23"/>
  <c r="M76" i="23"/>
  <c r="N76" i="23"/>
  <c r="O76" i="23"/>
  <c r="P76" i="23"/>
  <c r="Q76" i="23"/>
  <c r="R76" i="23"/>
  <c r="S76" i="23"/>
  <c r="T76" i="23"/>
  <c r="U76" i="23"/>
  <c r="V76" i="23"/>
  <c r="W76" i="23"/>
  <c r="X76" i="23"/>
  <c r="Y76" i="23"/>
  <c r="Z76" i="23"/>
  <c r="AA76" i="23"/>
  <c r="AB76" i="23"/>
  <c r="AC76" i="23"/>
  <c r="AD76" i="23"/>
  <c r="AE76" i="23"/>
  <c r="AF76" i="23"/>
  <c r="AG76" i="23"/>
  <c r="AH76" i="23"/>
  <c r="E77" i="23"/>
  <c r="F77" i="23"/>
  <c r="H77" i="23"/>
  <c r="I77" i="23"/>
  <c r="J77" i="23"/>
  <c r="K77" i="23"/>
  <c r="L77" i="23"/>
  <c r="M77" i="23"/>
  <c r="N77" i="23"/>
  <c r="O77" i="23"/>
  <c r="P77" i="23"/>
  <c r="Q77" i="23"/>
  <c r="R77" i="23"/>
  <c r="S77" i="23"/>
  <c r="T77" i="23"/>
  <c r="U77" i="23"/>
  <c r="V77" i="23"/>
  <c r="W77" i="23"/>
  <c r="X77" i="23"/>
  <c r="Y77" i="23"/>
  <c r="Z77" i="23"/>
  <c r="AA77" i="23"/>
  <c r="AB77" i="23"/>
  <c r="AC77" i="23"/>
  <c r="AD77" i="23"/>
  <c r="AE77" i="23"/>
  <c r="AF77" i="23"/>
  <c r="AG77" i="23"/>
  <c r="AH77" i="23"/>
  <c r="E78" i="23"/>
  <c r="F78" i="23"/>
  <c r="H78" i="23"/>
  <c r="I78" i="23"/>
  <c r="J78" i="23"/>
  <c r="K78" i="23"/>
  <c r="L78" i="23"/>
  <c r="M78" i="23"/>
  <c r="N78" i="23"/>
  <c r="O78" i="23"/>
  <c r="P78" i="23"/>
  <c r="Q78" i="23"/>
  <c r="R78" i="23"/>
  <c r="S78" i="23"/>
  <c r="T78" i="23"/>
  <c r="U78" i="23"/>
  <c r="V78" i="23"/>
  <c r="W78" i="23"/>
  <c r="X78" i="23"/>
  <c r="Y78" i="23"/>
  <c r="Z78" i="23"/>
  <c r="AA78" i="23"/>
  <c r="AB78" i="23"/>
  <c r="AC78" i="23"/>
  <c r="AD78" i="23"/>
  <c r="AE78" i="23"/>
  <c r="AF78" i="23"/>
  <c r="AG78" i="23"/>
  <c r="AH78" i="23"/>
  <c r="E79" i="23"/>
  <c r="F79" i="23"/>
  <c r="H79" i="23"/>
  <c r="I79" i="23"/>
  <c r="J79" i="23"/>
  <c r="K79" i="23"/>
  <c r="L79" i="23"/>
  <c r="M79" i="23"/>
  <c r="N79" i="23"/>
  <c r="O79" i="23"/>
  <c r="P79" i="23"/>
  <c r="Q79" i="23"/>
  <c r="R79" i="23"/>
  <c r="S79" i="23"/>
  <c r="T79" i="23"/>
  <c r="U79" i="23"/>
  <c r="V79" i="23"/>
  <c r="W79" i="23"/>
  <c r="X79" i="23"/>
  <c r="Y79" i="23"/>
  <c r="Z79" i="23"/>
  <c r="AA79" i="23"/>
  <c r="AB79" i="23"/>
  <c r="AC79" i="23"/>
  <c r="AD79" i="23"/>
  <c r="AE79" i="23"/>
  <c r="AF79" i="23"/>
  <c r="AG79" i="23"/>
  <c r="AH79" i="23"/>
  <c r="E80" i="23"/>
  <c r="F80" i="23"/>
  <c r="H80" i="23"/>
  <c r="I80" i="23"/>
  <c r="J80" i="23"/>
  <c r="K80" i="23"/>
  <c r="L80" i="23"/>
  <c r="M80" i="23"/>
  <c r="N80" i="23"/>
  <c r="O80" i="23"/>
  <c r="P80" i="23"/>
  <c r="Q80" i="23"/>
  <c r="R80" i="23"/>
  <c r="S80" i="23"/>
  <c r="T80" i="23"/>
  <c r="U80" i="23"/>
  <c r="V80" i="23"/>
  <c r="W80" i="23"/>
  <c r="X80" i="23"/>
  <c r="Y80" i="23"/>
  <c r="Z80" i="23"/>
  <c r="AA80" i="23"/>
  <c r="AB80" i="23"/>
  <c r="AC80" i="23"/>
  <c r="AD80" i="23"/>
  <c r="AE80" i="23"/>
  <c r="AF80" i="23"/>
  <c r="AG80" i="23"/>
  <c r="AH80" i="23"/>
  <c r="E81" i="23"/>
  <c r="F81" i="23"/>
  <c r="H81" i="23"/>
  <c r="I81" i="23"/>
  <c r="J81" i="23"/>
  <c r="K81" i="23"/>
  <c r="L81" i="23"/>
  <c r="M81" i="23"/>
  <c r="N81" i="23"/>
  <c r="O81" i="23"/>
  <c r="P81" i="23"/>
  <c r="Q81" i="23"/>
  <c r="R81" i="23"/>
  <c r="S81" i="23"/>
  <c r="T81" i="23"/>
  <c r="U81" i="23"/>
  <c r="V81" i="23"/>
  <c r="W81" i="23"/>
  <c r="X81" i="23"/>
  <c r="Y81" i="23"/>
  <c r="Z81" i="23"/>
  <c r="AA81" i="23"/>
  <c r="AB81" i="23"/>
  <c r="AC81" i="23"/>
  <c r="AD81" i="23"/>
  <c r="AE81" i="23"/>
  <c r="AF81" i="23"/>
  <c r="AG81" i="23"/>
  <c r="AH81" i="23"/>
  <c r="E82" i="23"/>
  <c r="F82" i="23"/>
  <c r="H82" i="23"/>
  <c r="I82" i="23"/>
  <c r="J82" i="23"/>
  <c r="K82" i="23"/>
  <c r="L82" i="23"/>
  <c r="M82" i="23"/>
  <c r="N82" i="23"/>
  <c r="O82" i="23"/>
  <c r="P82" i="23"/>
  <c r="Q82" i="23"/>
  <c r="R82" i="23"/>
  <c r="S82" i="23"/>
  <c r="T82" i="23"/>
  <c r="U82" i="23"/>
  <c r="V82" i="23"/>
  <c r="W82" i="23"/>
  <c r="X82" i="23"/>
  <c r="Y82" i="23"/>
  <c r="Z82" i="23"/>
  <c r="AA82" i="23"/>
  <c r="AB82" i="23"/>
  <c r="AC82" i="23"/>
  <c r="AD82" i="23"/>
  <c r="AE82" i="23"/>
  <c r="AF82" i="23"/>
  <c r="AG82" i="23"/>
  <c r="AH82" i="23"/>
  <c r="E83" i="23"/>
  <c r="F83" i="23"/>
  <c r="H83" i="23"/>
  <c r="I83" i="23"/>
  <c r="J83" i="23"/>
  <c r="K83" i="23"/>
  <c r="L83" i="23"/>
  <c r="M83" i="23"/>
  <c r="N83" i="23"/>
  <c r="O83" i="23"/>
  <c r="P83" i="23"/>
  <c r="Q83" i="23"/>
  <c r="R83" i="23"/>
  <c r="S83" i="23"/>
  <c r="T83" i="23"/>
  <c r="U83" i="23"/>
  <c r="V83" i="23"/>
  <c r="W83" i="23"/>
  <c r="X83" i="23"/>
  <c r="Y83" i="23"/>
  <c r="Z83" i="23"/>
  <c r="AA83" i="23"/>
  <c r="AB83" i="23"/>
  <c r="AC83" i="23"/>
  <c r="AD83" i="23"/>
  <c r="AE83" i="23"/>
  <c r="AF83" i="23"/>
  <c r="AG83" i="23"/>
  <c r="AH83" i="23"/>
  <c r="E84" i="23"/>
  <c r="F84" i="23"/>
  <c r="H84" i="23"/>
  <c r="I84" i="23"/>
  <c r="J84" i="23"/>
  <c r="K84" i="23"/>
  <c r="L84" i="23"/>
  <c r="M84" i="23"/>
  <c r="N84" i="23"/>
  <c r="O84" i="23"/>
  <c r="P84" i="23"/>
  <c r="Q84" i="23"/>
  <c r="R84" i="23"/>
  <c r="S84" i="23"/>
  <c r="T84" i="23"/>
  <c r="U84" i="23"/>
  <c r="V84" i="23"/>
  <c r="W84" i="23"/>
  <c r="X84" i="23"/>
  <c r="Y84" i="23"/>
  <c r="Z84" i="23"/>
  <c r="AA84" i="23"/>
  <c r="AB84" i="23"/>
  <c r="AC84" i="23"/>
  <c r="AD84" i="23"/>
  <c r="AE84" i="23"/>
  <c r="AF84" i="23"/>
  <c r="AG84" i="23"/>
  <c r="AH84" i="23"/>
  <c r="E85" i="23"/>
  <c r="F85" i="23"/>
  <c r="H85" i="23"/>
  <c r="I85" i="23"/>
  <c r="J85" i="23"/>
  <c r="K85" i="23"/>
  <c r="L85" i="23"/>
  <c r="M85" i="23"/>
  <c r="N85" i="23"/>
  <c r="O85" i="23"/>
  <c r="P85" i="23"/>
  <c r="Q85" i="23"/>
  <c r="R85" i="23"/>
  <c r="S85" i="23"/>
  <c r="T85" i="23"/>
  <c r="U85" i="23"/>
  <c r="V85" i="23"/>
  <c r="W85" i="23"/>
  <c r="X85" i="23"/>
  <c r="Y85" i="23"/>
  <c r="Z85" i="23"/>
  <c r="AA85" i="23"/>
  <c r="AB85" i="23"/>
  <c r="AC85" i="23"/>
  <c r="AD85" i="23"/>
  <c r="AE85" i="23"/>
  <c r="AF85" i="23"/>
  <c r="AG85" i="23"/>
  <c r="AH85" i="23"/>
  <c r="E86" i="23"/>
  <c r="F86" i="23"/>
  <c r="H86" i="23"/>
  <c r="I86" i="23"/>
  <c r="J86" i="23"/>
  <c r="K86" i="23"/>
  <c r="L86" i="23"/>
  <c r="M86" i="23"/>
  <c r="N86" i="23"/>
  <c r="O86" i="23"/>
  <c r="P86" i="23"/>
  <c r="Q86" i="23"/>
  <c r="R86" i="23"/>
  <c r="S86" i="23"/>
  <c r="T86" i="23"/>
  <c r="U86" i="23"/>
  <c r="V86" i="23"/>
  <c r="W86" i="23"/>
  <c r="X86" i="23"/>
  <c r="Y86" i="23"/>
  <c r="Z86" i="23"/>
  <c r="AA86" i="23"/>
  <c r="AB86" i="23"/>
  <c r="AC86" i="23"/>
  <c r="AD86" i="23"/>
  <c r="AE86" i="23"/>
  <c r="AF86" i="23"/>
  <c r="AG86" i="23"/>
  <c r="AH86" i="23"/>
  <c r="E87" i="23"/>
  <c r="F87" i="23"/>
  <c r="H87" i="23"/>
  <c r="I87" i="23"/>
  <c r="J87" i="23"/>
  <c r="K87" i="23"/>
  <c r="L87" i="23"/>
  <c r="M87" i="23"/>
  <c r="N87" i="23"/>
  <c r="O87" i="23"/>
  <c r="P87" i="23"/>
  <c r="Q87" i="23"/>
  <c r="R87" i="23"/>
  <c r="S87" i="23"/>
  <c r="T87" i="23"/>
  <c r="U87" i="23"/>
  <c r="V87" i="23"/>
  <c r="W87" i="23"/>
  <c r="X87" i="23"/>
  <c r="Y87" i="23"/>
  <c r="Z87" i="23"/>
  <c r="AA87" i="23"/>
  <c r="AB87" i="23"/>
  <c r="AC87" i="23"/>
  <c r="AD87" i="23"/>
  <c r="AE87" i="23"/>
  <c r="AF87" i="23"/>
  <c r="AG87" i="23"/>
  <c r="AH87" i="23"/>
  <c r="E88" i="23"/>
  <c r="F88" i="23"/>
  <c r="H88" i="23"/>
  <c r="I88" i="23"/>
  <c r="J88" i="23"/>
  <c r="K88" i="23"/>
  <c r="L88" i="23"/>
  <c r="M88" i="23"/>
  <c r="N88" i="23"/>
  <c r="O88" i="23"/>
  <c r="P88" i="23"/>
  <c r="Q88" i="23"/>
  <c r="R88" i="23"/>
  <c r="S88" i="23"/>
  <c r="T88" i="23"/>
  <c r="U88" i="23"/>
  <c r="V88" i="23"/>
  <c r="W88" i="23"/>
  <c r="X88" i="23"/>
  <c r="Y88" i="23"/>
  <c r="Z88" i="23"/>
  <c r="AA88" i="23"/>
  <c r="AB88" i="23"/>
  <c r="AC88" i="23"/>
  <c r="AD88" i="23"/>
  <c r="AE88" i="23"/>
  <c r="AF88" i="23"/>
  <c r="AG88" i="23"/>
  <c r="AH88" i="23"/>
  <c r="E89" i="23"/>
  <c r="F89" i="23"/>
  <c r="H89" i="23"/>
  <c r="I89" i="23"/>
  <c r="J89" i="23"/>
  <c r="K89" i="23"/>
  <c r="L89" i="23"/>
  <c r="M89" i="23"/>
  <c r="N89" i="23"/>
  <c r="O89" i="23"/>
  <c r="P89" i="23"/>
  <c r="Q89" i="23"/>
  <c r="R89" i="23"/>
  <c r="S89" i="23"/>
  <c r="T89" i="23"/>
  <c r="U89" i="23"/>
  <c r="V89" i="23"/>
  <c r="W89" i="23"/>
  <c r="X89" i="23"/>
  <c r="Y89" i="23"/>
  <c r="Z89" i="23"/>
  <c r="AA89" i="23"/>
  <c r="AB89" i="23"/>
  <c r="AC89" i="23"/>
  <c r="AD89" i="23"/>
  <c r="AE89" i="23"/>
  <c r="AF89" i="23"/>
  <c r="AG89" i="23"/>
  <c r="AH89" i="23"/>
  <c r="E90" i="23"/>
  <c r="F90" i="23"/>
  <c r="H90" i="23"/>
  <c r="I90" i="23"/>
  <c r="J90" i="23"/>
  <c r="K90" i="23"/>
  <c r="L90" i="23"/>
  <c r="M90" i="23"/>
  <c r="N90" i="23"/>
  <c r="O90" i="23"/>
  <c r="P90" i="23"/>
  <c r="Q90" i="23"/>
  <c r="R90" i="23"/>
  <c r="S90" i="23"/>
  <c r="T90" i="23"/>
  <c r="U90" i="23"/>
  <c r="V90" i="23"/>
  <c r="W90" i="23"/>
  <c r="X90" i="23"/>
  <c r="Y90" i="23"/>
  <c r="Z90" i="23"/>
  <c r="AA90" i="23"/>
  <c r="AB90" i="23"/>
  <c r="AC90" i="23"/>
  <c r="AD90" i="23"/>
  <c r="AE90" i="23"/>
  <c r="AF90" i="23"/>
  <c r="AG90" i="23"/>
  <c r="AH90" i="23"/>
  <c r="E91" i="23"/>
  <c r="F91" i="23"/>
  <c r="H91" i="23"/>
  <c r="I91" i="23"/>
  <c r="J91" i="23"/>
  <c r="K91" i="23"/>
  <c r="L91" i="23"/>
  <c r="M91" i="23"/>
  <c r="N91" i="23"/>
  <c r="O91" i="23"/>
  <c r="P91" i="23"/>
  <c r="Q91" i="23"/>
  <c r="R91" i="23"/>
  <c r="S91" i="23"/>
  <c r="T91" i="23"/>
  <c r="U91" i="23"/>
  <c r="V91" i="23"/>
  <c r="W91" i="23"/>
  <c r="X91" i="23"/>
  <c r="Y91" i="23"/>
  <c r="Z91" i="23"/>
  <c r="AA91" i="23"/>
  <c r="AB91" i="23"/>
  <c r="AC91" i="23"/>
  <c r="AD91" i="23"/>
  <c r="AE91" i="23"/>
  <c r="AF91" i="23"/>
  <c r="AG91" i="23"/>
  <c r="AH91" i="23"/>
  <c r="E92" i="23"/>
  <c r="F92" i="23"/>
  <c r="H92" i="23"/>
  <c r="I92" i="23"/>
  <c r="J92" i="23"/>
  <c r="K92" i="23"/>
  <c r="L92" i="23"/>
  <c r="M92" i="23"/>
  <c r="N92" i="23"/>
  <c r="O92" i="23"/>
  <c r="P92" i="23"/>
  <c r="Q92" i="23"/>
  <c r="R92" i="23"/>
  <c r="S92" i="23"/>
  <c r="T92" i="23"/>
  <c r="U92" i="23"/>
  <c r="V92" i="23"/>
  <c r="W92" i="23"/>
  <c r="X92" i="23"/>
  <c r="Y92" i="23"/>
  <c r="Z92" i="23"/>
  <c r="AA92" i="23"/>
  <c r="AB92" i="23"/>
  <c r="AC92" i="23"/>
  <c r="AD92" i="23"/>
  <c r="AE92" i="23"/>
  <c r="AF92" i="23"/>
  <c r="AG92" i="23"/>
  <c r="AH92" i="23"/>
  <c r="E93" i="23"/>
  <c r="F93" i="23"/>
  <c r="H93" i="23"/>
  <c r="I93" i="23"/>
  <c r="J93" i="23"/>
  <c r="K93" i="23"/>
  <c r="L93" i="23"/>
  <c r="M93" i="23"/>
  <c r="N93" i="23"/>
  <c r="O93" i="23"/>
  <c r="P93" i="23"/>
  <c r="Q93" i="23"/>
  <c r="R93" i="23"/>
  <c r="S93" i="23"/>
  <c r="T93" i="23"/>
  <c r="U93" i="23"/>
  <c r="V93" i="23"/>
  <c r="W93" i="23"/>
  <c r="X93" i="23"/>
  <c r="Y93" i="23"/>
  <c r="Z93" i="23"/>
  <c r="AA93" i="23"/>
  <c r="AB93" i="23"/>
  <c r="AC93" i="23"/>
  <c r="AD93" i="23"/>
  <c r="AE93" i="23"/>
  <c r="AF93" i="23"/>
  <c r="AG93" i="23"/>
  <c r="AH93" i="23"/>
  <c r="E94" i="23"/>
  <c r="F94" i="23"/>
  <c r="H94" i="23"/>
  <c r="I94" i="23"/>
  <c r="J94" i="23"/>
  <c r="K94" i="23"/>
  <c r="L94" i="23"/>
  <c r="M94" i="23"/>
  <c r="N94" i="23"/>
  <c r="O94" i="23"/>
  <c r="P94" i="23"/>
  <c r="Q94" i="23"/>
  <c r="R94" i="23"/>
  <c r="S94" i="23"/>
  <c r="T94" i="23"/>
  <c r="U94" i="23"/>
  <c r="V94" i="23"/>
  <c r="W94" i="23"/>
  <c r="X94" i="23"/>
  <c r="Y94" i="23"/>
  <c r="Z94" i="23"/>
  <c r="AA94" i="23"/>
  <c r="AB94" i="23"/>
  <c r="AC94" i="23"/>
  <c r="AD94" i="23"/>
  <c r="AE94" i="23"/>
  <c r="AF94" i="23"/>
  <c r="AG94" i="23"/>
  <c r="AH94" i="23"/>
  <c r="E95" i="23"/>
  <c r="F95" i="23"/>
  <c r="H95" i="23"/>
  <c r="I95" i="23"/>
  <c r="J95" i="23"/>
  <c r="K95" i="23"/>
  <c r="L95" i="23"/>
  <c r="M95" i="23"/>
  <c r="N95" i="23"/>
  <c r="O95" i="23"/>
  <c r="P95" i="23"/>
  <c r="Q95" i="23"/>
  <c r="R95" i="23"/>
  <c r="S95" i="23"/>
  <c r="T95" i="23"/>
  <c r="U95" i="23"/>
  <c r="V95" i="23"/>
  <c r="W95" i="23"/>
  <c r="X95" i="23"/>
  <c r="Y95" i="23"/>
  <c r="Z95" i="23"/>
  <c r="AA95" i="23"/>
  <c r="AB95" i="23"/>
  <c r="AC95" i="23"/>
  <c r="AD95" i="23"/>
  <c r="AE95" i="23"/>
  <c r="AF95" i="23"/>
  <c r="AG95" i="23"/>
  <c r="AH95" i="23"/>
  <c r="E96" i="23"/>
  <c r="F96" i="23"/>
  <c r="H96" i="23"/>
  <c r="I96" i="23"/>
  <c r="J96" i="23"/>
  <c r="K96" i="23"/>
  <c r="L96" i="23"/>
  <c r="M96" i="23"/>
  <c r="N96" i="23"/>
  <c r="O96" i="23"/>
  <c r="P96" i="23"/>
  <c r="Q96" i="23"/>
  <c r="R96" i="23"/>
  <c r="S96" i="23"/>
  <c r="T96" i="23"/>
  <c r="U96" i="23"/>
  <c r="V96" i="23"/>
  <c r="W96" i="23"/>
  <c r="X96" i="23"/>
  <c r="Y96" i="23"/>
  <c r="Z96" i="23"/>
  <c r="AA96" i="23"/>
  <c r="AB96" i="23"/>
  <c r="AC96" i="23"/>
  <c r="AD96" i="23"/>
  <c r="AE96" i="23"/>
  <c r="AF96" i="23"/>
  <c r="AG96" i="23"/>
  <c r="AH96" i="23"/>
  <c r="E97" i="23"/>
  <c r="F97" i="23"/>
  <c r="H97" i="23"/>
  <c r="I97" i="23"/>
  <c r="J97" i="23"/>
  <c r="K97" i="23"/>
  <c r="L97" i="23"/>
  <c r="M97" i="23"/>
  <c r="N97" i="23"/>
  <c r="O97" i="23"/>
  <c r="P97" i="23"/>
  <c r="Q97" i="23"/>
  <c r="R97" i="23"/>
  <c r="S97" i="23"/>
  <c r="T97" i="23"/>
  <c r="U97" i="23"/>
  <c r="V97" i="23"/>
  <c r="W97" i="23"/>
  <c r="X97" i="23"/>
  <c r="Y97" i="23"/>
  <c r="Z97" i="23"/>
  <c r="AA97" i="23"/>
  <c r="AB97" i="23"/>
  <c r="AC97" i="23"/>
  <c r="AD97" i="23"/>
  <c r="AE97" i="23"/>
  <c r="AF97" i="23"/>
  <c r="AG97" i="23"/>
  <c r="AH97" i="23"/>
  <c r="E98" i="23"/>
  <c r="F98" i="23"/>
  <c r="H98" i="23"/>
  <c r="I98" i="23"/>
  <c r="J98" i="23"/>
  <c r="K98" i="23"/>
  <c r="L98" i="23"/>
  <c r="M98" i="23"/>
  <c r="N98" i="23"/>
  <c r="O98" i="23"/>
  <c r="P98" i="23"/>
  <c r="Q98" i="23"/>
  <c r="R98" i="23"/>
  <c r="S98" i="23"/>
  <c r="T98" i="23"/>
  <c r="U98" i="23"/>
  <c r="V98" i="23"/>
  <c r="W98" i="23"/>
  <c r="X98" i="23"/>
  <c r="Y98" i="23"/>
  <c r="Z98" i="23"/>
  <c r="AA98" i="23"/>
  <c r="AB98" i="23"/>
  <c r="AC98" i="23"/>
  <c r="AD98" i="23"/>
  <c r="AE98" i="23"/>
  <c r="AF98" i="23"/>
  <c r="AG98" i="23"/>
  <c r="AH98" i="23"/>
  <c r="E99" i="23"/>
  <c r="F99" i="23"/>
  <c r="H99" i="23"/>
  <c r="I99" i="23"/>
  <c r="J99" i="23"/>
  <c r="K99" i="23"/>
  <c r="L99" i="23"/>
  <c r="M99" i="23"/>
  <c r="N99" i="23"/>
  <c r="O99" i="23"/>
  <c r="P99" i="23"/>
  <c r="Q99" i="23"/>
  <c r="R99" i="23"/>
  <c r="S99" i="23"/>
  <c r="T99" i="23"/>
  <c r="U99" i="23"/>
  <c r="V99" i="23"/>
  <c r="W99" i="23"/>
  <c r="X99" i="23"/>
  <c r="Y99" i="23"/>
  <c r="Z99" i="23"/>
  <c r="AA99" i="23"/>
  <c r="AB99" i="23"/>
  <c r="AC99" i="23"/>
  <c r="AD99" i="23"/>
  <c r="AE99" i="23"/>
  <c r="AF99" i="23"/>
  <c r="AG99" i="23"/>
  <c r="AH99" i="23"/>
  <c r="E100" i="23"/>
  <c r="F100" i="23"/>
  <c r="H100" i="23"/>
  <c r="I100" i="23"/>
  <c r="J100" i="23"/>
  <c r="K100" i="23"/>
  <c r="L100" i="23"/>
  <c r="M100" i="23"/>
  <c r="N100" i="23"/>
  <c r="O100" i="23"/>
  <c r="P100" i="23"/>
  <c r="Q100" i="23"/>
  <c r="R100" i="23"/>
  <c r="S100" i="23"/>
  <c r="T100" i="23"/>
  <c r="U100" i="23"/>
  <c r="V100" i="23"/>
  <c r="W100" i="23"/>
  <c r="X100" i="23"/>
  <c r="Y100" i="23"/>
  <c r="Z100" i="23"/>
  <c r="AA100" i="23"/>
  <c r="AB100" i="23"/>
  <c r="AC100" i="23"/>
  <c r="AD100" i="23"/>
  <c r="AE100" i="23"/>
  <c r="AF100" i="23"/>
  <c r="AG100" i="23"/>
  <c r="AH100" i="23"/>
  <c r="E101" i="23"/>
  <c r="F101" i="23"/>
  <c r="H101" i="23"/>
  <c r="I101" i="23"/>
  <c r="J101" i="23"/>
  <c r="K101" i="23"/>
  <c r="L101" i="23"/>
  <c r="M101" i="23"/>
  <c r="N101" i="23"/>
  <c r="O101" i="23"/>
  <c r="P101" i="23"/>
  <c r="Q101" i="23"/>
  <c r="R101" i="23"/>
  <c r="S101" i="23"/>
  <c r="T101" i="23"/>
  <c r="U101" i="23"/>
  <c r="V101" i="23"/>
  <c r="W101" i="23"/>
  <c r="X101" i="23"/>
  <c r="Y101" i="23"/>
  <c r="Z101" i="23"/>
  <c r="AA101" i="23"/>
  <c r="AB101" i="23"/>
  <c r="AC101" i="23"/>
  <c r="AD101" i="23"/>
  <c r="AE101" i="23"/>
  <c r="AF101" i="23"/>
  <c r="AG101" i="23"/>
  <c r="AH101" i="23"/>
  <c r="E102" i="23"/>
  <c r="F102" i="23"/>
  <c r="H102" i="23"/>
  <c r="I102" i="23"/>
  <c r="J102" i="23"/>
  <c r="K102" i="23"/>
  <c r="L102" i="23"/>
  <c r="M102" i="23"/>
  <c r="N102" i="23"/>
  <c r="O102" i="23"/>
  <c r="P102" i="23"/>
  <c r="Q102" i="23"/>
  <c r="R102" i="23"/>
  <c r="S102" i="23"/>
  <c r="T102" i="23"/>
  <c r="U102" i="23"/>
  <c r="V102" i="23"/>
  <c r="W102" i="23"/>
  <c r="X102" i="23"/>
  <c r="Y102" i="23"/>
  <c r="Z102" i="23"/>
  <c r="AA102" i="23"/>
  <c r="AB102" i="23"/>
  <c r="AC102" i="23"/>
  <c r="AD102" i="23"/>
  <c r="AE102" i="23"/>
  <c r="AF102" i="23"/>
  <c r="AG102" i="23"/>
  <c r="AH102" i="23"/>
  <c r="E103" i="23"/>
  <c r="F103" i="23"/>
  <c r="H103" i="23"/>
  <c r="I103" i="23"/>
  <c r="J103" i="23"/>
  <c r="K103" i="23"/>
  <c r="L103" i="23"/>
  <c r="M103" i="23"/>
  <c r="N103" i="23"/>
  <c r="O103" i="23"/>
  <c r="P103" i="23"/>
  <c r="Q103" i="23"/>
  <c r="R103" i="23"/>
  <c r="S103" i="23"/>
  <c r="T103" i="23"/>
  <c r="U103" i="23"/>
  <c r="V103" i="23"/>
  <c r="W103" i="23"/>
  <c r="X103" i="23"/>
  <c r="Y103" i="23"/>
  <c r="Z103" i="23"/>
  <c r="AA103" i="23"/>
  <c r="AB103" i="23"/>
  <c r="AC103" i="23"/>
  <c r="AD103" i="23"/>
  <c r="AE103" i="23"/>
  <c r="AF103" i="23"/>
  <c r="AG103" i="23"/>
  <c r="AH103" i="23"/>
  <c r="E104" i="23"/>
  <c r="F104" i="23"/>
  <c r="H104" i="23"/>
  <c r="I104" i="23"/>
  <c r="J104" i="23"/>
  <c r="K104" i="23"/>
  <c r="L104" i="23"/>
  <c r="M104" i="23"/>
  <c r="N104" i="23"/>
  <c r="O104" i="23"/>
  <c r="P104" i="23"/>
  <c r="Q104" i="23"/>
  <c r="R104" i="23"/>
  <c r="S104" i="23"/>
  <c r="T104" i="23"/>
  <c r="U104" i="23"/>
  <c r="V104" i="23"/>
  <c r="W104" i="23"/>
  <c r="X104" i="23"/>
  <c r="Y104" i="23"/>
  <c r="Z104" i="23"/>
  <c r="AA104" i="23"/>
  <c r="AB104" i="23"/>
  <c r="AC104" i="23"/>
  <c r="AD104" i="23"/>
  <c r="AE104" i="23"/>
  <c r="AF104" i="23"/>
  <c r="AG104" i="23"/>
  <c r="AH104" i="23"/>
  <c r="E105" i="23"/>
  <c r="F105" i="23"/>
  <c r="H105" i="23"/>
  <c r="I105" i="23"/>
  <c r="J105" i="23"/>
  <c r="K105" i="23"/>
  <c r="L105" i="23"/>
  <c r="M105" i="23"/>
  <c r="N105" i="23"/>
  <c r="O105" i="23"/>
  <c r="P105" i="23"/>
  <c r="Q105" i="23"/>
  <c r="R105" i="23"/>
  <c r="S105" i="23"/>
  <c r="T105" i="23"/>
  <c r="U105" i="23"/>
  <c r="V105" i="23"/>
  <c r="W105" i="23"/>
  <c r="X105" i="23"/>
  <c r="Y105" i="23"/>
  <c r="Z105" i="23"/>
  <c r="AA105" i="23"/>
  <c r="AB105" i="23"/>
  <c r="AC105" i="23"/>
  <c r="AD105" i="23"/>
  <c r="AE105" i="23"/>
  <c r="AF105" i="23"/>
  <c r="AG105" i="23"/>
  <c r="AH105" i="23"/>
  <c r="E106" i="23"/>
  <c r="F106" i="23"/>
  <c r="H106" i="23"/>
  <c r="I106" i="23"/>
  <c r="J106" i="23"/>
  <c r="K106" i="23"/>
  <c r="L106" i="23"/>
  <c r="M106" i="23"/>
  <c r="N106" i="23"/>
  <c r="O106" i="23"/>
  <c r="P106" i="23"/>
  <c r="Q106" i="23"/>
  <c r="R106" i="23"/>
  <c r="S106" i="23"/>
  <c r="T106" i="23"/>
  <c r="U106" i="23"/>
  <c r="V106" i="23"/>
  <c r="W106" i="23"/>
  <c r="X106" i="23"/>
  <c r="Y106" i="23"/>
  <c r="Z106" i="23"/>
  <c r="AA106" i="23"/>
  <c r="AB106" i="23"/>
  <c r="AC106" i="23"/>
  <c r="AD106" i="23"/>
  <c r="AE106" i="23"/>
  <c r="AF106" i="23"/>
  <c r="AG106" i="23"/>
  <c r="AH106" i="23"/>
  <c r="E107" i="23"/>
  <c r="F107" i="23"/>
  <c r="H107" i="23"/>
  <c r="I107" i="23"/>
  <c r="J107" i="23"/>
  <c r="K107" i="23"/>
  <c r="L107" i="23"/>
  <c r="M107" i="23"/>
  <c r="N107" i="23"/>
  <c r="O107" i="23"/>
  <c r="P107" i="23"/>
  <c r="Q107" i="23"/>
  <c r="R107" i="23"/>
  <c r="S107" i="23"/>
  <c r="T107" i="23"/>
  <c r="U107" i="23"/>
  <c r="V107" i="23"/>
  <c r="W107" i="23"/>
  <c r="X107" i="23"/>
  <c r="Y107" i="23"/>
  <c r="Z107" i="23"/>
  <c r="AA107" i="23"/>
  <c r="AB107" i="23"/>
  <c r="AC107" i="23"/>
  <c r="AD107" i="23"/>
  <c r="AE107" i="23"/>
  <c r="AF107" i="23"/>
  <c r="AG107" i="23"/>
  <c r="AH107" i="23"/>
  <c r="E108" i="23"/>
  <c r="F108" i="23"/>
  <c r="H108" i="23"/>
  <c r="I108" i="23"/>
  <c r="J108" i="23"/>
  <c r="K108" i="23"/>
  <c r="L108" i="23"/>
  <c r="M108" i="23"/>
  <c r="N108" i="23"/>
  <c r="O108" i="23"/>
  <c r="P108" i="23"/>
  <c r="Q108" i="23"/>
  <c r="R108" i="23"/>
  <c r="S108" i="23"/>
  <c r="T108" i="23"/>
  <c r="U108" i="23"/>
  <c r="V108" i="23"/>
  <c r="W108" i="23"/>
  <c r="X108" i="23"/>
  <c r="Y108" i="23"/>
  <c r="Z108" i="23"/>
  <c r="AA108" i="23"/>
  <c r="AB108" i="23"/>
  <c r="AC108" i="23"/>
  <c r="AD108" i="23"/>
  <c r="AE108" i="23"/>
  <c r="AF108" i="23"/>
  <c r="AG108" i="23"/>
  <c r="AH108" i="23"/>
  <c r="E109" i="23"/>
  <c r="F109" i="23"/>
  <c r="H109" i="23"/>
  <c r="I109" i="23"/>
  <c r="J109" i="23"/>
  <c r="K109" i="23"/>
  <c r="L109" i="23"/>
  <c r="M109" i="23"/>
  <c r="N109" i="23"/>
  <c r="O109" i="23"/>
  <c r="P109" i="23"/>
  <c r="Q109" i="23"/>
  <c r="R109" i="23"/>
  <c r="S109" i="23"/>
  <c r="T109" i="23"/>
  <c r="U109" i="23"/>
  <c r="V109" i="23"/>
  <c r="W109" i="23"/>
  <c r="X109" i="23"/>
  <c r="Y109" i="23"/>
  <c r="Z109" i="23"/>
  <c r="AA109" i="23"/>
  <c r="AB109" i="23"/>
  <c r="AC109" i="23"/>
  <c r="AD109" i="23"/>
  <c r="AE109" i="23"/>
  <c r="AF109" i="23"/>
  <c r="AG109" i="23"/>
  <c r="AH109" i="23"/>
  <c r="E110" i="23"/>
  <c r="F110" i="23"/>
  <c r="H110" i="23"/>
  <c r="I110" i="23"/>
  <c r="J110" i="23"/>
  <c r="K110" i="23"/>
  <c r="L110" i="23"/>
  <c r="M110" i="23"/>
  <c r="N110" i="23"/>
  <c r="O110" i="23"/>
  <c r="P110" i="23"/>
  <c r="Q110" i="23"/>
  <c r="R110" i="23"/>
  <c r="S110" i="23"/>
  <c r="T110" i="23"/>
  <c r="U110" i="23"/>
  <c r="V110" i="23"/>
  <c r="W110" i="23"/>
  <c r="X110" i="23"/>
  <c r="Y110" i="23"/>
  <c r="Z110" i="23"/>
  <c r="AA110" i="23"/>
  <c r="AB110" i="23"/>
  <c r="AC110" i="23"/>
  <c r="AD110" i="23"/>
  <c r="AE110" i="23"/>
  <c r="AF110" i="23"/>
  <c r="AG110" i="23"/>
  <c r="AH110" i="23"/>
  <c r="E111" i="23"/>
  <c r="F111" i="23"/>
  <c r="H111" i="23"/>
  <c r="I111" i="23"/>
  <c r="J111" i="23"/>
  <c r="K111" i="23"/>
  <c r="L111" i="23"/>
  <c r="M111" i="23"/>
  <c r="N111" i="23"/>
  <c r="O111" i="23"/>
  <c r="P111" i="23"/>
  <c r="Q111" i="23"/>
  <c r="R111" i="23"/>
  <c r="S111" i="23"/>
  <c r="T111" i="23"/>
  <c r="U111" i="23"/>
  <c r="V111" i="23"/>
  <c r="W111" i="23"/>
  <c r="X111" i="23"/>
  <c r="Y111" i="23"/>
  <c r="Z111" i="23"/>
  <c r="AA111" i="23"/>
  <c r="AB111" i="23"/>
  <c r="AC111" i="23"/>
  <c r="AD111" i="23"/>
  <c r="AE111" i="23"/>
  <c r="AF111" i="23"/>
  <c r="AG111" i="23"/>
  <c r="AH111" i="23"/>
  <c r="E112" i="23"/>
  <c r="F112" i="23"/>
  <c r="H112" i="23"/>
  <c r="I112" i="23"/>
  <c r="J112" i="23"/>
  <c r="K112" i="23"/>
  <c r="L112" i="23"/>
  <c r="M112" i="23"/>
  <c r="N112" i="23"/>
  <c r="O112" i="23"/>
  <c r="P112" i="23"/>
  <c r="Q112" i="23"/>
  <c r="R112" i="23"/>
  <c r="S112" i="23"/>
  <c r="T112" i="23"/>
  <c r="U112" i="23"/>
  <c r="V112" i="23"/>
  <c r="W112" i="23"/>
  <c r="X112" i="23"/>
  <c r="Y112" i="23"/>
  <c r="Z112" i="23"/>
  <c r="AA112" i="23"/>
  <c r="AB112" i="23"/>
  <c r="AC112" i="23"/>
  <c r="AD112" i="23"/>
  <c r="AE112" i="23"/>
  <c r="AF112" i="23"/>
  <c r="AG112" i="23"/>
  <c r="AH112" i="23"/>
  <c r="E113" i="23"/>
  <c r="F113" i="23"/>
  <c r="H113" i="23"/>
  <c r="I113" i="23"/>
  <c r="J113" i="23"/>
  <c r="K113" i="23"/>
  <c r="L113" i="23"/>
  <c r="M113" i="23"/>
  <c r="N113" i="23"/>
  <c r="O113" i="23"/>
  <c r="P113" i="23"/>
  <c r="Q113" i="23"/>
  <c r="R113" i="23"/>
  <c r="S113" i="23"/>
  <c r="T113" i="23"/>
  <c r="U113" i="23"/>
  <c r="V113" i="23"/>
  <c r="W113" i="23"/>
  <c r="X113" i="23"/>
  <c r="Y113" i="23"/>
  <c r="Z113" i="23"/>
  <c r="AA113" i="23"/>
  <c r="AB113" i="23"/>
  <c r="AC113" i="23"/>
  <c r="AD113" i="23"/>
  <c r="AE113" i="23"/>
  <c r="AF113" i="23"/>
  <c r="AG113" i="23"/>
  <c r="AH113" i="23"/>
  <c r="E114" i="23"/>
  <c r="F114" i="23"/>
  <c r="H114" i="23"/>
  <c r="I114" i="23"/>
  <c r="J114" i="23"/>
  <c r="K114" i="23"/>
  <c r="L114" i="23"/>
  <c r="M114" i="23"/>
  <c r="N114" i="23"/>
  <c r="O114" i="23"/>
  <c r="P114" i="23"/>
  <c r="Q114" i="23"/>
  <c r="R114" i="23"/>
  <c r="S114" i="23"/>
  <c r="T114" i="23"/>
  <c r="U114" i="23"/>
  <c r="V114" i="23"/>
  <c r="W114" i="23"/>
  <c r="X114" i="23"/>
  <c r="Y114" i="23"/>
  <c r="Z114" i="23"/>
  <c r="AA114" i="23"/>
  <c r="AB114" i="23"/>
  <c r="AC114" i="23"/>
  <c r="AD114" i="23"/>
  <c r="AE114" i="23"/>
  <c r="AF114" i="23"/>
  <c r="AG114" i="23"/>
  <c r="AH114" i="23"/>
  <c r="E115" i="23"/>
  <c r="F115" i="23"/>
  <c r="H115" i="23"/>
  <c r="I115" i="23"/>
  <c r="J115" i="23"/>
  <c r="K115" i="23"/>
  <c r="L115" i="23"/>
  <c r="M115" i="23"/>
  <c r="N115" i="23"/>
  <c r="O115" i="23"/>
  <c r="P115" i="23"/>
  <c r="Q115" i="23"/>
  <c r="R115" i="23"/>
  <c r="S115" i="23"/>
  <c r="T115" i="23"/>
  <c r="U115" i="23"/>
  <c r="V115" i="23"/>
  <c r="W115" i="23"/>
  <c r="X115" i="23"/>
  <c r="Y115" i="23"/>
  <c r="Z115" i="23"/>
  <c r="AA115" i="23"/>
  <c r="AB115" i="23"/>
  <c r="AC115" i="23"/>
  <c r="AD115" i="23"/>
  <c r="AE115" i="23"/>
  <c r="AF115" i="23"/>
  <c r="AG115" i="23"/>
  <c r="AH115" i="23"/>
  <c r="E116" i="23"/>
  <c r="F116" i="23"/>
  <c r="H116" i="23"/>
  <c r="I116" i="23"/>
  <c r="J116" i="23"/>
  <c r="K116" i="23"/>
  <c r="L116" i="23"/>
  <c r="M116" i="23"/>
  <c r="N116" i="23"/>
  <c r="O116" i="23"/>
  <c r="P116" i="23"/>
  <c r="Q116" i="23"/>
  <c r="R116" i="23"/>
  <c r="S116" i="23"/>
  <c r="T116" i="23"/>
  <c r="U116" i="23"/>
  <c r="V116" i="23"/>
  <c r="W116" i="23"/>
  <c r="X116" i="23"/>
  <c r="Y116" i="23"/>
  <c r="Z116" i="23"/>
  <c r="AA116" i="23"/>
  <c r="AB116" i="23"/>
  <c r="AC116" i="23"/>
  <c r="AD116" i="23"/>
  <c r="AE116" i="23"/>
  <c r="AF116" i="23"/>
  <c r="AG116" i="23"/>
  <c r="AH116" i="23"/>
  <c r="E117" i="23"/>
  <c r="F117" i="23"/>
  <c r="H117" i="23"/>
  <c r="I117" i="23"/>
  <c r="J117" i="23"/>
  <c r="K117" i="23"/>
  <c r="L117" i="23"/>
  <c r="M117" i="23"/>
  <c r="N117" i="23"/>
  <c r="O117" i="23"/>
  <c r="P117" i="23"/>
  <c r="Q117" i="23"/>
  <c r="R117" i="23"/>
  <c r="S117" i="23"/>
  <c r="T117" i="23"/>
  <c r="U117" i="23"/>
  <c r="V117" i="23"/>
  <c r="W117" i="23"/>
  <c r="X117" i="23"/>
  <c r="Y117" i="23"/>
  <c r="Z117" i="23"/>
  <c r="AA117" i="23"/>
  <c r="AB117" i="23"/>
  <c r="AC117" i="23"/>
  <c r="AD117" i="23"/>
  <c r="AE117" i="23"/>
  <c r="AF117" i="23"/>
  <c r="AG117" i="23"/>
  <c r="AH117" i="23"/>
  <c r="E118" i="23"/>
  <c r="F118" i="23"/>
  <c r="H118" i="23"/>
  <c r="I118" i="23"/>
  <c r="J118" i="23"/>
  <c r="K118" i="23"/>
  <c r="L118" i="23"/>
  <c r="M118" i="23"/>
  <c r="N118" i="23"/>
  <c r="O118" i="23"/>
  <c r="P118" i="23"/>
  <c r="Q118" i="23"/>
  <c r="R118" i="23"/>
  <c r="S118" i="23"/>
  <c r="T118" i="23"/>
  <c r="U118" i="23"/>
  <c r="V118" i="23"/>
  <c r="W118" i="23"/>
  <c r="X118" i="23"/>
  <c r="Y118" i="23"/>
  <c r="Z118" i="23"/>
  <c r="AA118" i="23"/>
  <c r="AB118" i="23"/>
  <c r="AC118" i="23"/>
  <c r="AD118" i="23"/>
  <c r="AE118" i="23"/>
  <c r="AF118" i="23"/>
  <c r="AG118" i="23"/>
  <c r="AH118" i="23"/>
  <c r="E119" i="23"/>
  <c r="F119" i="23"/>
  <c r="H119" i="23"/>
  <c r="I119" i="23"/>
  <c r="J119" i="23"/>
  <c r="K119" i="23"/>
  <c r="L119" i="23"/>
  <c r="M119" i="23"/>
  <c r="N119" i="23"/>
  <c r="O119" i="23"/>
  <c r="P119" i="23"/>
  <c r="Q119" i="23"/>
  <c r="R119" i="23"/>
  <c r="S119" i="23"/>
  <c r="T119" i="23"/>
  <c r="U119" i="23"/>
  <c r="V119" i="23"/>
  <c r="W119" i="23"/>
  <c r="X119" i="23"/>
  <c r="Y119" i="23"/>
  <c r="Z119" i="23"/>
  <c r="AA119" i="23"/>
  <c r="AB119" i="23"/>
  <c r="AC119" i="23"/>
  <c r="AD119" i="23"/>
  <c r="AE119" i="23"/>
  <c r="AF119" i="23"/>
  <c r="AG119" i="23"/>
  <c r="AH119" i="23"/>
  <c r="E120" i="23"/>
  <c r="F120" i="23"/>
  <c r="H120" i="23"/>
  <c r="I120" i="23"/>
  <c r="J120" i="23"/>
  <c r="K120" i="23"/>
  <c r="L120" i="23"/>
  <c r="M120" i="23"/>
  <c r="N120" i="23"/>
  <c r="O120" i="23"/>
  <c r="P120" i="23"/>
  <c r="Q120" i="23"/>
  <c r="R120" i="23"/>
  <c r="S120" i="23"/>
  <c r="T120" i="23"/>
  <c r="U120" i="23"/>
  <c r="V120" i="23"/>
  <c r="W120" i="23"/>
  <c r="X120" i="23"/>
  <c r="Y120" i="23"/>
  <c r="Z120" i="23"/>
  <c r="AA120" i="23"/>
  <c r="AB120" i="23"/>
  <c r="AC120" i="23"/>
  <c r="AD120" i="23"/>
  <c r="AE120" i="23"/>
  <c r="AF120" i="23"/>
  <c r="AG120" i="23"/>
  <c r="AH120" i="23"/>
  <c r="E121" i="23"/>
  <c r="F121" i="23"/>
  <c r="H121" i="23"/>
  <c r="I121" i="23"/>
  <c r="J121" i="23"/>
  <c r="K121" i="23"/>
  <c r="L121" i="23"/>
  <c r="M121" i="23"/>
  <c r="N121" i="23"/>
  <c r="O121" i="23"/>
  <c r="P121" i="23"/>
  <c r="Q121" i="23"/>
  <c r="R121" i="23"/>
  <c r="S121" i="23"/>
  <c r="T121" i="23"/>
  <c r="U121" i="23"/>
  <c r="V121" i="23"/>
  <c r="W121" i="23"/>
  <c r="X121" i="23"/>
  <c r="Y121" i="23"/>
  <c r="Z121" i="23"/>
  <c r="AA121" i="23"/>
  <c r="AB121" i="23"/>
  <c r="AC121" i="23"/>
  <c r="AD121" i="23"/>
  <c r="AE121" i="23"/>
  <c r="AF121" i="23"/>
  <c r="AG121" i="23"/>
  <c r="AH121" i="23"/>
  <c r="E122" i="23"/>
  <c r="F122" i="23"/>
  <c r="H122" i="23"/>
  <c r="I122" i="23"/>
  <c r="J122" i="23"/>
  <c r="K122" i="23"/>
  <c r="L122" i="23"/>
  <c r="M122" i="23"/>
  <c r="N122" i="23"/>
  <c r="O122" i="23"/>
  <c r="P122" i="23"/>
  <c r="Q122" i="23"/>
  <c r="R122" i="23"/>
  <c r="S122" i="23"/>
  <c r="T122" i="23"/>
  <c r="U122" i="23"/>
  <c r="V122" i="23"/>
  <c r="W122" i="23"/>
  <c r="X122" i="23"/>
  <c r="Y122" i="23"/>
  <c r="Z122" i="23"/>
  <c r="AA122" i="23"/>
  <c r="AB122" i="23"/>
  <c r="AC122" i="23"/>
  <c r="AD122" i="23"/>
  <c r="AE122" i="23"/>
  <c r="AF122" i="23"/>
  <c r="AG122" i="23"/>
  <c r="AH122" i="23"/>
  <c r="E123" i="23"/>
  <c r="F123" i="23"/>
  <c r="H123" i="23"/>
  <c r="I123" i="23"/>
  <c r="J123" i="23"/>
  <c r="K123" i="23"/>
  <c r="L123" i="23"/>
  <c r="M123" i="23"/>
  <c r="N123" i="23"/>
  <c r="O123" i="23"/>
  <c r="P123" i="23"/>
  <c r="Q123" i="23"/>
  <c r="R123" i="23"/>
  <c r="S123" i="23"/>
  <c r="T123" i="23"/>
  <c r="U123" i="23"/>
  <c r="V123" i="23"/>
  <c r="W123" i="23"/>
  <c r="X123" i="23"/>
  <c r="Y123" i="23"/>
  <c r="Z123" i="23"/>
  <c r="AA123" i="23"/>
  <c r="AB123" i="23"/>
  <c r="AC123" i="23"/>
  <c r="AD123" i="23"/>
  <c r="AE123" i="23"/>
  <c r="AF123" i="23"/>
  <c r="AG123" i="23"/>
  <c r="AH123" i="23"/>
  <c r="E124" i="23"/>
  <c r="F124" i="23"/>
  <c r="H124" i="23"/>
  <c r="I124" i="23"/>
  <c r="J124" i="23"/>
  <c r="K124" i="23"/>
  <c r="L124" i="23"/>
  <c r="M124" i="23"/>
  <c r="N124" i="23"/>
  <c r="O124" i="23"/>
  <c r="P124" i="23"/>
  <c r="Q124" i="23"/>
  <c r="R124" i="23"/>
  <c r="S124" i="23"/>
  <c r="T124" i="23"/>
  <c r="U124" i="23"/>
  <c r="V124" i="23"/>
  <c r="W124" i="23"/>
  <c r="X124" i="23"/>
  <c r="Y124" i="23"/>
  <c r="Z124" i="23"/>
  <c r="AA124" i="23"/>
  <c r="AB124" i="23"/>
  <c r="AC124" i="23"/>
  <c r="AD124" i="23"/>
  <c r="AE124" i="23"/>
  <c r="AF124" i="23"/>
  <c r="AG124" i="23"/>
  <c r="AH124" i="23"/>
  <c r="E125" i="23"/>
  <c r="F125" i="23"/>
  <c r="H125" i="23"/>
  <c r="I125" i="23"/>
  <c r="J125" i="23"/>
  <c r="K125" i="23"/>
  <c r="L125" i="23"/>
  <c r="M125" i="23"/>
  <c r="N125" i="23"/>
  <c r="O125" i="23"/>
  <c r="P125" i="23"/>
  <c r="Q125" i="23"/>
  <c r="R125" i="23"/>
  <c r="S125" i="23"/>
  <c r="T125" i="23"/>
  <c r="U125" i="23"/>
  <c r="V125" i="23"/>
  <c r="W125" i="23"/>
  <c r="X125" i="23"/>
  <c r="Y125" i="23"/>
  <c r="Z125" i="23"/>
  <c r="AA125" i="23"/>
  <c r="AB125" i="23"/>
  <c r="AC125" i="23"/>
  <c r="AD125" i="23"/>
  <c r="AE125" i="23"/>
  <c r="AF125" i="23"/>
  <c r="AG125" i="23"/>
  <c r="AH125" i="23"/>
  <c r="E126" i="23"/>
  <c r="F126" i="23"/>
  <c r="H126" i="23"/>
  <c r="I126" i="23"/>
  <c r="J126" i="23"/>
  <c r="K126" i="23"/>
  <c r="L126" i="23"/>
  <c r="M126" i="23"/>
  <c r="N126" i="23"/>
  <c r="O126" i="23"/>
  <c r="P126" i="23"/>
  <c r="Q126" i="23"/>
  <c r="R126" i="23"/>
  <c r="S126" i="23"/>
  <c r="T126" i="23"/>
  <c r="U126" i="23"/>
  <c r="V126" i="23"/>
  <c r="W126" i="23"/>
  <c r="X126" i="23"/>
  <c r="Y126" i="23"/>
  <c r="Z126" i="23"/>
  <c r="AA126" i="23"/>
  <c r="AB126" i="23"/>
  <c r="AC126" i="23"/>
  <c r="AD126" i="23"/>
  <c r="AE126" i="23"/>
  <c r="AF126" i="23"/>
  <c r="AG126" i="23"/>
  <c r="AH126" i="23"/>
  <c r="E127" i="23"/>
  <c r="F127" i="23"/>
  <c r="H127" i="23"/>
  <c r="I127" i="23"/>
  <c r="J127" i="23"/>
  <c r="K127" i="23"/>
  <c r="L127" i="23"/>
  <c r="M127" i="23"/>
  <c r="N127" i="23"/>
  <c r="O127" i="23"/>
  <c r="P127" i="23"/>
  <c r="Q127" i="23"/>
  <c r="R127" i="23"/>
  <c r="S127" i="23"/>
  <c r="T127" i="23"/>
  <c r="U127" i="23"/>
  <c r="V127" i="23"/>
  <c r="W127" i="23"/>
  <c r="X127" i="23"/>
  <c r="Y127" i="23"/>
  <c r="Z127" i="23"/>
  <c r="AA127" i="23"/>
  <c r="AB127" i="23"/>
  <c r="AC127" i="23"/>
  <c r="AD127" i="23"/>
  <c r="AE127" i="23"/>
  <c r="AF127" i="23"/>
  <c r="AG127" i="23"/>
  <c r="AH127" i="23"/>
  <c r="E128" i="23"/>
  <c r="F128" i="23"/>
  <c r="H128" i="23"/>
  <c r="I128" i="23"/>
  <c r="J128" i="23"/>
  <c r="K128" i="23"/>
  <c r="L128" i="23"/>
  <c r="M128" i="23"/>
  <c r="N128" i="23"/>
  <c r="O128" i="23"/>
  <c r="P128" i="23"/>
  <c r="Q128" i="23"/>
  <c r="R128" i="23"/>
  <c r="S128" i="23"/>
  <c r="T128" i="23"/>
  <c r="U128" i="23"/>
  <c r="V128" i="23"/>
  <c r="W128" i="23"/>
  <c r="X128" i="23"/>
  <c r="Y128" i="23"/>
  <c r="Z128" i="23"/>
  <c r="AA128" i="23"/>
  <c r="AB128" i="23"/>
  <c r="AC128" i="23"/>
  <c r="AD128" i="23"/>
  <c r="AE128" i="23"/>
  <c r="AF128" i="23"/>
  <c r="AG128" i="23"/>
  <c r="AH128" i="23"/>
  <c r="E129" i="23"/>
  <c r="F129" i="23"/>
  <c r="H129" i="23"/>
  <c r="I129" i="23"/>
  <c r="J129" i="23"/>
  <c r="K129" i="23"/>
  <c r="L129" i="23"/>
  <c r="M129" i="23"/>
  <c r="N129" i="23"/>
  <c r="O129" i="23"/>
  <c r="P129" i="23"/>
  <c r="Q129" i="23"/>
  <c r="R129" i="23"/>
  <c r="S129" i="23"/>
  <c r="T129" i="23"/>
  <c r="U129" i="23"/>
  <c r="V129" i="23"/>
  <c r="W129" i="23"/>
  <c r="X129" i="23"/>
  <c r="Y129" i="23"/>
  <c r="Z129" i="23"/>
  <c r="AA129" i="23"/>
  <c r="AB129" i="23"/>
  <c r="AC129" i="23"/>
  <c r="AD129" i="23"/>
  <c r="AE129" i="23"/>
  <c r="AF129" i="23"/>
  <c r="AG129" i="23"/>
  <c r="AH129" i="23"/>
  <c r="E130" i="23"/>
  <c r="F130" i="23"/>
  <c r="H130" i="23"/>
  <c r="I130" i="23"/>
  <c r="J130" i="23"/>
  <c r="K130" i="23"/>
  <c r="L130" i="23"/>
  <c r="M130" i="23"/>
  <c r="N130" i="23"/>
  <c r="O130" i="23"/>
  <c r="P130" i="23"/>
  <c r="Q130" i="23"/>
  <c r="R130" i="23"/>
  <c r="S130" i="23"/>
  <c r="T130" i="23"/>
  <c r="U130" i="23"/>
  <c r="V130" i="23"/>
  <c r="W130" i="23"/>
  <c r="X130" i="23"/>
  <c r="Y130" i="23"/>
  <c r="Z130" i="23"/>
  <c r="AA130" i="23"/>
  <c r="AB130" i="23"/>
  <c r="AC130" i="23"/>
  <c r="AD130" i="23"/>
  <c r="AE130" i="23"/>
  <c r="AF130" i="23"/>
  <c r="AG130" i="23"/>
  <c r="AH130" i="23"/>
  <c r="E131" i="23"/>
  <c r="F131" i="23"/>
  <c r="H131" i="23"/>
  <c r="I131" i="23"/>
  <c r="J131" i="23"/>
  <c r="K131" i="23"/>
  <c r="L131" i="23"/>
  <c r="M131" i="23"/>
  <c r="N131" i="23"/>
  <c r="O131" i="23"/>
  <c r="P131" i="23"/>
  <c r="Q131" i="23"/>
  <c r="R131" i="23"/>
  <c r="S131" i="23"/>
  <c r="T131" i="23"/>
  <c r="U131" i="23"/>
  <c r="V131" i="23"/>
  <c r="W131" i="23"/>
  <c r="X131" i="23"/>
  <c r="Y131" i="23"/>
  <c r="Z131" i="23"/>
  <c r="AA131" i="23"/>
  <c r="AB131" i="23"/>
  <c r="AC131" i="23"/>
  <c r="AD131" i="23"/>
  <c r="AE131" i="23"/>
  <c r="AF131" i="23"/>
  <c r="AG131" i="23"/>
  <c r="AH131" i="23"/>
  <c r="E132" i="23"/>
  <c r="F132" i="23"/>
  <c r="H132" i="23"/>
  <c r="I132" i="23"/>
  <c r="J132" i="23"/>
  <c r="K132" i="23"/>
  <c r="L132" i="23"/>
  <c r="M132" i="23"/>
  <c r="N132" i="23"/>
  <c r="O132" i="23"/>
  <c r="P132" i="23"/>
  <c r="Q132" i="23"/>
  <c r="R132" i="23"/>
  <c r="S132" i="23"/>
  <c r="T132" i="23"/>
  <c r="U132" i="23"/>
  <c r="V132" i="23"/>
  <c r="W132" i="23"/>
  <c r="X132" i="23"/>
  <c r="Y132" i="23"/>
  <c r="Z132" i="23"/>
  <c r="AA132" i="23"/>
  <c r="AB132" i="23"/>
  <c r="AC132" i="23"/>
  <c r="AD132" i="23"/>
  <c r="AE132" i="23"/>
  <c r="AF132" i="23"/>
  <c r="AG132" i="23"/>
  <c r="AH132" i="23"/>
  <c r="E133" i="23"/>
  <c r="F133" i="23"/>
  <c r="H133" i="23"/>
  <c r="I133" i="23"/>
  <c r="J133" i="23"/>
  <c r="K133" i="23"/>
  <c r="L133" i="23"/>
  <c r="M133" i="23"/>
  <c r="N133" i="23"/>
  <c r="O133" i="23"/>
  <c r="P133" i="23"/>
  <c r="Q133" i="23"/>
  <c r="R133" i="23"/>
  <c r="S133" i="23"/>
  <c r="T133" i="23"/>
  <c r="U133" i="23"/>
  <c r="V133" i="23"/>
  <c r="W133" i="23"/>
  <c r="X133" i="23"/>
  <c r="Y133" i="23"/>
  <c r="Z133" i="23"/>
  <c r="AA133" i="23"/>
  <c r="AB133" i="23"/>
  <c r="AC133" i="23"/>
  <c r="AD133" i="23"/>
  <c r="AE133" i="23"/>
  <c r="AF133" i="23"/>
  <c r="AG133" i="23"/>
  <c r="AH133" i="23"/>
  <c r="E134" i="23"/>
  <c r="F134" i="23"/>
  <c r="H134" i="23"/>
  <c r="I134" i="23"/>
  <c r="J134" i="23"/>
  <c r="K134" i="23"/>
  <c r="L134" i="23"/>
  <c r="M134" i="23"/>
  <c r="N134" i="23"/>
  <c r="O134" i="23"/>
  <c r="P134" i="23"/>
  <c r="Q134" i="23"/>
  <c r="R134" i="23"/>
  <c r="S134" i="23"/>
  <c r="T134" i="23"/>
  <c r="U134" i="23"/>
  <c r="V134" i="23"/>
  <c r="W134" i="23"/>
  <c r="X134" i="23"/>
  <c r="Y134" i="23"/>
  <c r="Z134" i="23"/>
  <c r="AA134" i="23"/>
  <c r="AB134" i="23"/>
  <c r="AC134" i="23"/>
  <c r="AD134" i="23"/>
  <c r="AE134" i="23"/>
  <c r="AF134" i="23"/>
  <c r="AG134" i="23"/>
  <c r="AH134" i="23"/>
  <c r="E135" i="23"/>
  <c r="F135" i="23"/>
  <c r="H135" i="23"/>
  <c r="I135" i="23"/>
  <c r="J135" i="23"/>
  <c r="K135" i="23"/>
  <c r="L135" i="23"/>
  <c r="M135" i="23"/>
  <c r="N135" i="23"/>
  <c r="O135" i="23"/>
  <c r="P135" i="23"/>
  <c r="Q135" i="23"/>
  <c r="R135" i="23"/>
  <c r="S135" i="23"/>
  <c r="T135" i="23"/>
  <c r="U135" i="23"/>
  <c r="V135" i="23"/>
  <c r="W135" i="23"/>
  <c r="X135" i="23"/>
  <c r="Y135" i="23"/>
  <c r="Z135" i="23"/>
  <c r="AA135" i="23"/>
  <c r="AB135" i="23"/>
  <c r="AC135" i="23"/>
  <c r="AD135" i="23"/>
  <c r="AE135" i="23"/>
  <c r="AF135" i="23"/>
  <c r="AG135" i="23"/>
  <c r="AH135" i="23"/>
  <c r="E136" i="23"/>
  <c r="F136" i="23"/>
  <c r="H136" i="23"/>
  <c r="I136" i="23"/>
  <c r="J136" i="23"/>
  <c r="K136" i="23"/>
  <c r="L136" i="23"/>
  <c r="M136" i="23"/>
  <c r="N136" i="23"/>
  <c r="O136" i="23"/>
  <c r="P136" i="23"/>
  <c r="Q136" i="23"/>
  <c r="R136" i="23"/>
  <c r="S136" i="23"/>
  <c r="T136" i="23"/>
  <c r="U136" i="23"/>
  <c r="V136" i="23"/>
  <c r="W136" i="23"/>
  <c r="X136" i="23"/>
  <c r="Y136" i="23"/>
  <c r="Z136" i="23"/>
  <c r="AA136" i="23"/>
  <c r="AB136" i="23"/>
  <c r="AC136" i="23"/>
  <c r="AD136" i="23"/>
  <c r="AE136" i="23"/>
  <c r="AF136" i="23"/>
  <c r="AG136" i="23"/>
  <c r="AH136" i="23"/>
  <c r="E137" i="23"/>
  <c r="F137" i="23"/>
  <c r="H137" i="23"/>
  <c r="I137" i="23"/>
  <c r="J137" i="23"/>
  <c r="K137" i="23"/>
  <c r="L137" i="23"/>
  <c r="M137" i="23"/>
  <c r="N137" i="23"/>
  <c r="O137" i="23"/>
  <c r="P137" i="23"/>
  <c r="Q137" i="23"/>
  <c r="R137" i="23"/>
  <c r="S137" i="23"/>
  <c r="T137" i="23"/>
  <c r="U137" i="23"/>
  <c r="V137" i="23"/>
  <c r="W137" i="23"/>
  <c r="X137" i="23"/>
  <c r="Y137" i="23"/>
  <c r="Z137" i="23"/>
  <c r="AA137" i="23"/>
  <c r="AB137" i="23"/>
  <c r="AC137" i="23"/>
  <c r="AD137" i="23"/>
  <c r="AE137" i="23"/>
  <c r="AF137" i="23"/>
  <c r="AG137" i="23"/>
  <c r="AH137" i="23"/>
  <c r="E138" i="23"/>
  <c r="F138" i="23"/>
  <c r="H138" i="23"/>
  <c r="I138" i="23"/>
  <c r="J138" i="23"/>
  <c r="K138" i="23"/>
  <c r="L138" i="23"/>
  <c r="M138" i="23"/>
  <c r="N138" i="23"/>
  <c r="O138" i="23"/>
  <c r="P138" i="23"/>
  <c r="Q138" i="23"/>
  <c r="R138" i="23"/>
  <c r="S138" i="23"/>
  <c r="T138" i="23"/>
  <c r="U138" i="23"/>
  <c r="V138" i="23"/>
  <c r="W138" i="23"/>
  <c r="X138" i="23"/>
  <c r="Y138" i="23"/>
  <c r="Z138" i="23"/>
  <c r="AA138" i="23"/>
  <c r="AB138" i="23"/>
  <c r="AC138" i="23"/>
  <c r="AD138" i="23"/>
  <c r="AE138" i="23"/>
  <c r="AF138" i="23"/>
  <c r="AG138" i="23"/>
  <c r="AH138" i="23"/>
  <c r="E139" i="23"/>
  <c r="F139" i="23"/>
  <c r="H139" i="23"/>
  <c r="I139" i="23"/>
  <c r="J139" i="23"/>
  <c r="K139" i="23"/>
  <c r="L139" i="23"/>
  <c r="M139" i="23"/>
  <c r="N139" i="23"/>
  <c r="O139" i="23"/>
  <c r="P139" i="23"/>
  <c r="Q139" i="23"/>
  <c r="R139" i="23"/>
  <c r="S139" i="23"/>
  <c r="T139" i="23"/>
  <c r="U139" i="23"/>
  <c r="V139" i="23"/>
  <c r="W139" i="23"/>
  <c r="X139" i="23"/>
  <c r="Y139" i="23"/>
  <c r="Z139" i="23"/>
  <c r="AA139" i="23"/>
  <c r="AB139" i="23"/>
  <c r="AC139" i="23"/>
  <c r="AD139" i="23"/>
  <c r="AE139" i="23"/>
  <c r="AF139" i="23"/>
  <c r="AG139" i="23"/>
  <c r="AH139" i="23"/>
  <c r="E140" i="23"/>
  <c r="F140" i="23"/>
  <c r="H140" i="23"/>
  <c r="I140" i="23"/>
  <c r="J140" i="23"/>
  <c r="K140" i="23"/>
  <c r="L140" i="23"/>
  <c r="M140" i="23"/>
  <c r="N140" i="23"/>
  <c r="O140" i="23"/>
  <c r="P140" i="23"/>
  <c r="Q140" i="23"/>
  <c r="R140" i="23"/>
  <c r="S140" i="23"/>
  <c r="T140" i="23"/>
  <c r="U140" i="23"/>
  <c r="V140" i="23"/>
  <c r="W140" i="23"/>
  <c r="X140" i="23"/>
  <c r="Y140" i="23"/>
  <c r="Z140" i="23"/>
  <c r="AA140" i="23"/>
  <c r="AB140" i="23"/>
  <c r="AC140" i="23"/>
  <c r="AD140" i="23"/>
  <c r="AE140" i="23"/>
  <c r="AF140" i="23"/>
  <c r="AG140" i="23"/>
  <c r="AH140" i="23"/>
  <c r="E141" i="23"/>
  <c r="F141" i="23"/>
  <c r="H141" i="23"/>
  <c r="I141" i="23"/>
  <c r="J141" i="23"/>
  <c r="K141" i="23"/>
  <c r="L141" i="23"/>
  <c r="M141" i="23"/>
  <c r="N141" i="23"/>
  <c r="O141" i="23"/>
  <c r="P141" i="23"/>
  <c r="Q141" i="23"/>
  <c r="R141" i="23"/>
  <c r="S141" i="23"/>
  <c r="T141" i="23"/>
  <c r="U141" i="23"/>
  <c r="V141" i="23"/>
  <c r="W141" i="23"/>
  <c r="X141" i="23"/>
  <c r="Y141" i="23"/>
  <c r="Z141" i="23"/>
  <c r="AA141" i="23"/>
  <c r="AB141" i="23"/>
  <c r="AC141" i="23"/>
  <c r="AD141" i="23"/>
  <c r="AE141" i="23"/>
  <c r="AF141" i="23"/>
  <c r="AG141" i="23"/>
  <c r="AH141" i="23"/>
  <c r="E142" i="23"/>
  <c r="F142" i="23"/>
  <c r="H142" i="23"/>
  <c r="I142" i="23"/>
  <c r="J142" i="23"/>
  <c r="K142" i="23"/>
  <c r="L142" i="23"/>
  <c r="M142" i="23"/>
  <c r="N142" i="23"/>
  <c r="O142" i="23"/>
  <c r="P142" i="23"/>
  <c r="Q142" i="23"/>
  <c r="R142" i="23"/>
  <c r="S142" i="23"/>
  <c r="T142" i="23"/>
  <c r="U142" i="23"/>
  <c r="V142" i="23"/>
  <c r="W142" i="23"/>
  <c r="X142" i="23"/>
  <c r="Y142" i="23"/>
  <c r="Z142" i="23"/>
  <c r="AA142" i="23"/>
  <c r="AB142" i="23"/>
  <c r="AC142" i="23"/>
  <c r="AD142" i="23"/>
  <c r="AE142" i="23"/>
  <c r="AF142" i="23"/>
  <c r="AG142" i="23"/>
  <c r="AH142" i="23"/>
  <c r="E143" i="23"/>
  <c r="F143" i="23"/>
  <c r="H143" i="23"/>
  <c r="I143" i="23"/>
  <c r="J143" i="23"/>
  <c r="K143" i="23"/>
  <c r="L143" i="23"/>
  <c r="M143" i="23"/>
  <c r="N143" i="23"/>
  <c r="O143" i="23"/>
  <c r="P143" i="23"/>
  <c r="Q143" i="23"/>
  <c r="R143" i="23"/>
  <c r="S143" i="23"/>
  <c r="T143" i="23"/>
  <c r="U143" i="23"/>
  <c r="V143" i="23"/>
  <c r="W143" i="23"/>
  <c r="X143" i="23"/>
  <c r="Y143" i="23"/>
  <c r="Z143" i="23"/>
  <c r="AA143" i="23"/>
  <c r="AB143" i="23"/>
  <c r="AC143" i="23"/>
  <c r="AD143" i="23"/>
  <c r="AE143" i="23"/>
  <c r="AF143" i="23"/>
  <c r="AG143" i="23"/>
  <c r="AH143" i="23"/>
  <c r="E144" i="23"/>
  <c r="F144" i="23"/>
  <c r="H144" i="23"/>
  <c r="I144" i="23"/>
  <c r="J144" i="23"/>
  <c r="K144" i="23"/>
  <c r="L144" i="23"/>
  <c r="M144" i="23"/>
  <c r="N144" i="23"/>
  <c r="O144" i="23"/>
  <c r="P144" i="23"/>
  <c r="Q144" i="23"/>
  <c r="R144" i="23"/>
  <c r="S144" i="23"/>
  <c r="T144" i="23"/>
  <c r="U144" i="23"/>
  <c r="V144" i="23"/>
  <c r="W144" i="23"/>
  <c r="X144" i="23"/>
  <c r="Y144" i="23"/>
  <c r="Z144" i="23"/>
  <c r="AA144" i="23"/>
  <c r="AB144" i="23"/>
  <c r="AC144" i="23"/>
  <c r="AD144" i="23"/>
  <c r="AE144" i="23"/>
  <c r="AF144" i="23"/>
  <c r="AG144" i="23"/>
  <c r="AH144" i="23"/>
  <c r="E145" i="23"/>
  <c r="F145" i="23"/>
  <c r="H145" i="23"/>
  <c r="I145" i="23"/>
  <c r="J145" i="23"/>
  <c r="K145" i="23"/>
  <c r="L145" i="23"/>
  <c r="M145" i="23"/>
  <c r="N145" i="23"/>
  <c r="O145" i="23"/>
  <c r="P145" i="23"/>
  <c r="Q145" i="23"/>
  <c r="R145" i="23"/>
  <c r="S145" i="23"/>
  <c r="T145" i="23"/>
  <c r="U145" i="23"/>
  <c r="V145" i="23"/>
  <c r="W145" i="23"/>
  <c r="X145" i="23"/>
  <c r="Y145" i="23"/>
  <c r="Z145" i="23"/>
  <c r="AA145" i="23"/>
  <c r="AB145" i="23"/>
  <c r="AC145" i="23"/>
  <c r="AD145" i="23"/>
  <c r="AE145" i="23"/>
  <c r="AF145" i="23"/>
  <c r="AG145" i="23"/>
  <c r="AH145" i="23"/>
  <c r="E146" i="23"/>
  <c r="F146" i="23"/>
  <c r="H146" i="23"/>
  <c r="I146" i="23"/>
  <c r="J146" i="23"/>
  <c r="K146" i="23"/>
  <c r="L146" i="23"/>
  <c r="M146" i="23"/>
  <c r="N146" i="23"/>
  <c r="O146" i="23"/>
  <c r="P146" i="23"/>
  <c r="Q146" i="23"/>
  <c r="R146" i="23"/>
  <c r="S146" i="23"/>
  <c r="T146" i="23"/>
  <c r="U146" i="23"/>
  <c r="V146" i="23"/>
  <c r="W146" i="23"/>
  <c r="X146" i="23"/>
  <c r="Y146" i="23"/>
  <c r="Z146" i="23"/>
  <c r="AA146" i="23"/>
  <c r="AB146" i="23"/>
  <c r="AC146" i="23"/>
  <c r="AD146" i="23"/>
  <c r="AE146" i="23"/>
  <c r="AF146" i="23"/>
  <c r="AG146" i="23"/>
  <c r="AH146" i="23"/>
  <c r="E147" i="23"/>
  <c r="F147" i="23"/>
  <c r="H147" i="23"/>
  <c r="I147" i="23"/>
  <c r="J147" i="23"/>
  <c r="K147" i="23"/>
  <c r="L147" i="23"/>
  <c r="M147" i="23"/>
  <c r="N147" i="23"/>
  <c r="O147" i="23"/>
  <c r="P147" i="23"/>
  <c r="Q147" i="23"/>
  <c r="R147" i="23"/>
  <c r="S147" i="23"/>
  <c r="T147" i="23"/>
  <c r="U147" i="23"/>
  <c r="V147" i="23"/>
  <c r="W147" i="23"/>
  <c r="X147" i="23"/>
  <c r="Y147" i="23"/>
  <c r="Z147" i="23"/>
  <c r="AA147" i="23"/>
  <c r="AB147" i="23"/>
  <c r="AC147" i="23"/>
  <c r="AD147" i="23"/>
  <c r="AE147" i="23"/>
  <c r="AF147" i="23"/>
  <c r="AG147" i="23"/>
  <c r="AH147" i="23"/>
  <c r="E148" i="23"/>
  <c r="F148" i="23"/>
  <c r="H148" i="23"/>
  <c r="I148" i="23"/>
  <c r="J148" i="23"/>
  <c r="K148" i="23"/>
  <c r="L148" i="23"/>
  <c r="M148" i="23"/>
  <c r="N148" i="23"/>
  <c r="O148" i="23"/>
  <c r="P148" i="23"/>
  <c r="Q148" i="23"/>
  <c r="R148" i="23"/>
  <c r="S148" i="23"/>
  <c r="T148" i="23"/>
  <c r="U148" i="23"/>
  <c r="V148" i="23"/>
  <c r="W148" i="23"/>
  <c r="X148" i="23"/>
  <c r="Y148" i="23"/>
  <c r="Z148" i="23"/>
  <c r="AA148" i="23"/>
  <c r="AB148" i="23"/>
  <c r="AC148" i="23"/>
  <c r="AD148" i="23"/>
  <c r="AE148" i="23"/>
  <c r="AF148" i="23"/>
  <c r="AG148" i="23"/>
  <c r="AH148" i="23"/>
  <c r="E149" i="23"/>
  <c r="F149" i="23"/>
  <c r="H149" i="23"/>
  <c r="I149" i="23"/>
  <c r="J149" i="23"/>
  <c r="K149" i="23"/>
  <c r="L149" i="23"/>
  <c r="M149" i="23"/>
  <c r="N149" i="23"/>
  <c r="O149" i="23"/>
  <c r="P149" i="23"/>
  <c r="Q149" i="23"/>
  <c r="R149" i="23"/>
  <c r="S149" i="23"/>
  <c r="T149" i="23"/>
  <c r="U149" i="23"/>
  <c r="V149" i="23"/>
  <c r="W149" i="23"/>
  <c r="X149" i="23"/>
  <c r="Y149" i="23"/>
  <c r="Z149" i="23"/>
  <c r="AA149" i="23"/>
  <c r="AB149" i="23"/>
  <c r="AC149" i="23"/>
  <c r="AD149" i="23"/>
  <c r="AE149" i="23"/>
  <c r="AF149" i="23"/>
  <c r="AG149" i="23"/>
  <c r="AH149" i="23"/>
  <c r="E150" i="23"/>
  <c r="F150" i="23"/>
  <c r="H150" i="23"/>
  <c r="I150" i="23"/>
  <c r="J150" i="23"/>
  <c r="K150" i="23"/>
  <c r="L150" i="23"/>
  <c r="M150" i="23"/>
  <c r="N150" i="23"/>
  <c r="O150" i="23"/>
  <c r="P150" i="23"/>
  <c r="Q150" i="23"/>
  <c r="R150" i="23"/>
  <c r="S150" i="23"/>
  <c r="T150" i="23"/>
  <c r="U150" i="23"/>
  <c r="V150" i="23"/>
  <c r="W150" i="23"/>
  <c r="X150" i="23"/>
  <c r="Y150" i="23"/>
  <c r="Z150" i="23"/>
  <c r="AA150" i="23"/>
  <c r="AB150" i="23"/>
  <c r="AC150" i="23"/>
  <c r="AD150" i="23"/>
  <c r="AE150" i="23"/>
  <c r="AF150" i="23"/>
  <c r="AG150" i="23"/>
  <c r="AH150" i="23"/>
  <c r="E151" i="23"/>
  <c r="F151" i="23"/>
  <c r="H151" i="23"/>
  <c r="I151" i="23"/>
  <c r="J151" i="23"/>
  <c r="K151" i="23"/>
  <c r="L151" i="23"/>
  <c r="M151" i="23"/>
  <c r="N151" i="23"/>
  <c r="O151" i="23"/>
  <c r="P151" i="23"/>
  <c r="Q151" i="23"/>
  <c r="R151" i="23"/>
  <c r="S151" i="23"/>
  <c r="T151" i="23"/>
  <c r="U151" i="23"/>
  <c r="V151" i="23"/>
  <c r="W151" i="23"/>
  <c r="X151" i="23"/>
  <c r="Y151" i="23"/>
  <c r="Z151" i="23"/>
  <c r="AA151" i="23"/>
  <c r="AB151" i="23"/>
  <c r="AC151" i="23"/>
  <c r="AD151" i="23"/>
  <c r="AE151" i="23"/>
  <c r="AF151" i="23"/>
  <c r="AG151" i="23"/>
  <c r="AH151" i="23"/>
  <c r="E152" i="23"/>
  <c r="F152" i="23"/>
  <c r="H152" i="23"/>
  <c r="I152" i="23"/>
  <c r="J152" i="23"/>
  <c r="K152" i="23"/>
  <c r="L152" i="23"/>
  <c r="M152" i="23"/>
  <c r="N152" i="23"/>
  <c r="O152" i="23"/>
  <c r="P152" i="23"/>
  <c r="Q152" i="23"/>
  <c r="R152" i="23"/>
  <c r="S152" i="23"/>
  <c r="T152" i="23"/>
  <c r="U152" i="23"/>
  <c r="V152" i="23"/>
  <c r="W152" i="23"/>
  <c r="X152" i="23"/>
  <c r="Y152" i="23"/>
  <c r="Z152" i="23"/>
  <c r="AA152" i="23"/>
  <c r="AB152" i="23"/>
  <c r="AC152" i="23"/>
  <c r="AD152" i="23"/>
  <c r="AE152" i="23"/>
  <c r="AF152" i="23"/>
  <c r="AG152" i="23"/>
  <c r="AH152" i="23"/>
  <c r="E153" i="23"/>
  <c r="F153" i="23"/>
  <c r="H153" i="23"/>
  <c r="I153" i="23"/>
  <c r="J153" i="23"/>
  <c r="K153" i="23"/>
  <c r="L153" i="23"/>
  <c r="M153" i="23"/>
  <c r="N153" i="23"/>
  <c r="O153" i="23"/>
  <c r="P153" i="23"/>
  <c r="Q153" i="23"/>
  <c r="R153" i="23"/>
  <c r="S153" i="23"/>
  <c r="T153" i="23"/>
  <c r="U153" i="23"/>
  <c r="V153" i="23"/>
  <c r="W153" i="23"/>
  <c r="X153" i="23"/>
  <c r="Y153" i="23"/>
  <c r="Z153" i="23"/>
  <c r="AA153" i="23"/>
  <c r="AB153" i="23"/>
  <c r="AC153" i="23"/>
  <c r="AD153" i="23"/>
  <c r="AE153" i="23"/>
  <c r="AF153" i="23"/>
  <c r="AG153" i="23"/>
  <c r="AH153" i="23"/>
  <c r="E154" i="23"/>
  <c r="F154" i="23"/>
  <c r="H154" i="23"/>
  <c r="I154" i="23"/>
  <c r="J154" i="23"/>
  <c r="K154" i="23"/>
  <c r="L154" i="23"/>
  <c r="M154" i="23"/>
  <c r="N154" i="23"/>
  <c r="O154" i="23"/>
  <c r="P154" i="23"/>
  <c r="Q154" i="23"/>
  <c r="R154" i="23"/>
  <c r="S154" i="23"/>
  <c r="T154" i="23"/>
  <c r="U154" i="23"/>
  <c r="V154" i="23"/>
  <c r="W154" i="23"/>
  <c r="X154" i="23"/>
  <c r="Y154" i="23"/>
  <c r="Z154" i="23"/>
  <c r="AA154" i="23"/>
  <c r="AB154" i="23"/>
  <c r="AC154" i="23"/>
  <c r="AD154" i="23"/>
  <c r="AE154" i="23"/>
  <c r="AF154" i="23"/>
  <c r="AG154" i="23"/>
  <c r="AH154" i="23"/>
  <c r="E155" i="23"/>
  <c r="F155" i="23"/>
  <c r="H155" i="23"/>
  <c r="I155" i="23"/>
  <c r="J155" i="23"/>
  <c r="K155" i="23"/>
  <c r="L155" i="23"/>
  <c r="M155" i="23"/>
  <c r="N155" i="23"/>
  <c r="O155" i="23"/>
  <c r="P155" i="23"/>
  <c r="Q155" i="23"/>
  <c r="R155" i="23"/>
  <c r="S155" i="23"/>
  <c r="T155" i="23"/>
  <c r="U155" i="23"/>
  <c r="V155" i="23"/>
  <c r="W155" i="23"/>
  <c r="X155" i="23"/>
  <c r="Y155" i="23"/>
  <c r="Z155" i="23"/>
  <c r="AA155" i="23"/>
  <c r="AB155" i="23"/>
  <c r="AC155" i="23"/>
  <c r="AD155" i="23"/>
  <c r="AE155" i="23"/>
  <c r="AF155" i="23"/>
  <c r="AG155" i="23"/>
  <c r="AH155" i="23"/>
  <c r="E156" i="23"/>
  <c r="F156" i="23"/>
  <c r="H156" i="23"/>
  <c r="I156" i="23"/>
  <c r="J156" i="23"/>
  <c r="K156" i="23"/>
  <c r="L156" i="23"/>
  <c r="M156" i="23"/>
  <c r="N156" i="23"/>
  <c r="O156" i="23"/>
  <c r="P156" i="23"/>
  <c r="Q156" i="23"/>
  <c r="R156" i="23"/>
  <c r="S156" i="23"/>
  <c r="T156" i="23"/>
  <c r="U156" i="23"/>
  <c r="V156" i="23"/>
  <c r="W156" i="23"/>
  <c r="X156" i="23"/>
  <c r="Y156" i="23"/>
  <c r="Z156" i="23"/>
  <c r="AA156" i="23"/>
  <c r="AB156" i="23"/>
  <c r="AC156" i="23"/>
  <c r="AD156" i="23"/>
  <c r="AE156" i="23"/>
  <c r="AF156" i="23"/>
  <c r="AG156" i="23"/>
  <c r="AH156" i="23"/>
  <c r="E157" i="23"/>
  <c r="F157" i="23"/>
  <c r="H157" i="23"/>
  <c r="I157" i="23"/>
  <c r="J157" i="23"/>
  <c r="K157" i="23"/>
  <c r="L157" i="23"/>
  <c r="M157" i="23"/>
  <c r="N157" i="23"/>
  <c r="O157" i="23"/>
  <c r="P157" i="23"/>
  <c r="Q157" i="23"/>
  <c r="R157" i="23"/>
  <c r="S157" i="23"/>
  <c r="T157" i="23"/>
  <c r="U157" i="23"/>
  <c r="V157" i="23"/>
  <c r="W157" i="23"/>
  <c r="X157" i="23"/>
  <c r="Y157" i="23"/>
  <c r="Z157" i="23"/>
  <c r="AA157" i="23"/>
  <c r="AB157" i="23"/>
  <c r="AC157" i="23"/>
  <c r="AD157" i="23"/>
  <c r="AE157" i="23"/>
  <c r="AF157" i="23"/>
  <c r="AG157" i="23"/>
  <c r="AH157" i="23"/>
  <c r="E158" i="23"/>
  <c r="F158" i="23"/>
  <c r="H158" i="23"/>
  <c r="I158" i="23"/>
  <c r="J158" i="23"/>
  <c r="K158" i="23"/>
  <c r="L158" i="23"/>
  <c r="M158" i="23"/>
  <c r="N158" i="23"/>
  <c r="O158" i="23"/>
  <c r="P158" i="23"/>
  <c r="Q158" i="23"/>
  <c r="R158" i="23"/>
  <c r="S158" i="23"/>
  <c r="T158" i="23"/>
  <c r="U158" i="23"/>
  <c r="V158" i="23"/>
  <c r="W158" i="23"/>
  <c r="X158" i="23"/>
  <c r="Y158" i="23"/>
  <c r="Z158" i="23"/>
  <c r="AA158" i="23"/>
  <c r="AB158" i="23"/>
  <c r="AC158" i="23"/>
  <c r="AD158" i="23"/>
  <c r="AE158" i="23"/>
  <c r="AF158" i="23"/>
  <c r="AG158" i="23"/>
  <c r="AH158" i="23"/>
  <c r="E159" i="23"/>
  <c r="F159" i="23"/>
  <c r="H159" i="23"/>
  <c r="I159" i="23"/>
  <c r="J159" i="23"/>
  <c r="K159" i="23"/>
  <c r="L159" i="23"/>
  <c r="M159" i="23"/>
  <c r="N159" i="23"/>
  <c r="O159" i="23"/>
  <c r="P159" i="23"/>
  <c r="Q159" i="23"/>
  <c r="R159" i="23"/>
  <c r="S159" i="23"/>
  <c r="T159" i="23"/>
  <c r="U159" i="23"/>
  <c r="V159" i="23"/>
  <c r="W159" i="23"/>
  <c r="X159" i="23"/>
  <c r="Y159" i="23"/>
  <c r="Z159" i="23"/>
  <c r="AA159" i="23"/>
  <c r="AB159" i="23"/>
  <c r="AC159" i="23"/>
  <c r="AD159" i="23"/>
  <c r="AE159" i="23"/>
  <c r="AF159" i="23"/>
  <c r="AG159" i="23"/>
  <c r="AH159" i="23"/>
  <c r="E160" i="23"/>
  <c r="F160" i="23"/>
  <c r="H160" i="23"/>
  <c r="I160" i="23"/>
  <c r="J160" i="23"/>
  <c r="K160" i="23"/>
  <c r="L160" i="23"/>
  <c r="M160" i="23"/>
  <c r="N160" i="23"/>
  <c r="O160" i="23"/>
  <c r="P160" i="23"/>
  <c r="Q160" i="23"/>
  <c r="R160" i="23"/>
  <c r="S160" i="23"/>
  <c r="T160" i="23"/>
  <c r="U160" i="23"/>
  <c r="V160" i="23"/>
  <c r="W160" i="23"/>
  <c r="X160" i="23"/>
  <c r="Y160" i="23"/>
  <c r="Z160" i="23"/>
  <c r="AA160" i="23"/>
  <c r="AB160" i="23"/>
  <c r="AC160" i="23"/>
  <c r="AD160" i="23"/>
  <c r="AE160" i="23"/>
  <c r="AF160" i="23"/>
  <c r="AG160" i="23"/>
  <c r="AH160" i="23"/>
  <c r="E161" i="23"/>
  <c r="F161" i="23"/>
  <c r="H161" i="23"/>
  <c r="I161" i="23"/>
  <c r="J161" i="23"/>
  <c r="K161" i="23"/>
  <c r="L161" i="23"/>
  <c r="M161" i="23"/>
  <c r="N161" i="23"/>
  <c r="O161" i="23"/>
  <c r="P161" i="23"/>
  <c r="Q161" i="23"/>
  <c r="R161" i="23"/>
  <c r="S161" i="23"/>
  <c r="T161" i="23"/>
  <c r="U161" i="23"/>
  <c r="V161" i="23"/>
  <c r="W161" i="23"/>
  <c r="X161" i="23"/>
  <c r="Y161" i="23"/>
  <c r="Z161" i="23"/>
  <c r="AA161" i="23"/>
  <c r="AB161" i="23"/>
  <c r="AC161" i="23"/>
  <c r="AD161" i="23"/>
  <c r="AE161" i="23"/>
  <c r="AF161" i="23"/>
  <c r="AG161" i="23"/>
  <c r="AH161" i="23"/>
  <c r="E162" i="23"/>
  <c r="F162" i="23"/>
  <c r="H162" i="23"/>
  <c r="I162" i="23"/>
  <c r="J162" i="23"/>
  <c r="K162" i="23"/>
  <c r="L162" i="23"/>
  <c r="M162" i="23"/>
  <c r="N162" i="23"/>
  <c r="O162" i="23"/>
  <c r="P162" i="23"/>
  <c r="Q162" i="23"/>
  <c r="R162" i="23"/>
  <c r="S162" i="23"/>
  <c r="T162" i="23"/>
  <c r="U162" i="23"/>
  <c r="V162" i="23"/>
  <c r="W162" i="23"/>
  <c r="X162" i="23"/>
  <c r="Y162" i="23"/>
  <c r="Z162" i="23"/>
  <c r="AA162" i="23"/>
  <c r="AB162" i="23"/>
  <c r="AC162" i="23"/>
  <c r="AD162" i="23"/>
  <c r="AE162" i="23"/>
  <c r="AF162" i="23"/>
  <c r="AG162" i="23"/>
  <c r="AH162" i="23"/>
  <c r="E163" i="23"/>
  <c r="F163" i="23"/>
  <c r="H163" i="23"/>
  <c r="I163" i="23"/>
  <c r="J163" i="23"/>
  <c r="K163" i="23"/>
  <c r="L163" i="23"/>
  <c r="M163" i="23"/>
  <c r="N163" i="23"/>
  <c r="O163" i="23"/>
  <c r="P163" i="23"/>
  <c r="Q163" i="23"/>
  <c r="R163" i="23"/>
  <c r="S163" i="23"/>
  <c r="T163" i="23"/>
  <c r="U163" i="23"/>
  <c r="V163" i="23"/>
  <c r="W163" i="23"/>
  <c r="X163" i="23"/>
  <c r="Y163" i="23"/>
  <c r="Z163" i="23"/>
  <c r="AA163" i="23"/>
  <c r="AB163" i="23"/>
  <c r="AC163" i="23"/>
  <c r="AD163" i="23"/>
  <c r="AE163" i="23"/>
  <c r="AF163" i="23"/>
  <c r="AG163" i="23"/>
  <c r="AH163" i="23"/>
  <c r="E164" i="23"/>
  <c r="F164" i="23"/>
  <c r="H164" i="23"/>
  <c r="I164" i="23"/>
  <c r="J164" i="23"/>
  <c r="K164" i="23"/>
  <c r="L164" i="23"/>
  <c r="M164" i="23"/>
  <c r="N164" i="23"/>
  <c r="O164" i="23"/>
  <c r="P164" i="23"/>
  <c r="Q164" i="23"/>
  <c r="R164" i="23"/>
  <c r="S164" i="23"/>
  <c r="T164" i="23"/>
  <c r="U164" i="23"/>
  <c r="V164" i="23"/>
  <c r="W164" i="23"/>
  <c r="X164" i="23"/>
  <c r="Y164" i="23"/>
  <c r="Z164" i="23"/>
  <c r="AA164" i="23"/>
  <c r="AB164" i="23"/>
  <c r="AC164" i="23"/>
  <c r="AD164" i="23"/>
  <c r="AE164" i="23"/>
  <c r="AF164" i="23"/>
  <c r="AG164" i="23"/>
  <c r="AH164" i="23"/>
  <c r="E165" i="23"/>
  <c r="F165" i="23"/>
  <c r="H165" i="23"/>
  <c r="I165" i="23"/>
  <c r="J165" i="23"/>
  <c r="K165" i="23"/>
  <c r="L165" i="23"/>
  <c r="M165" i="23"/>
  <c r="N165" i="23"/>
  <c r="O165" i="23"/>
  <c r="P165" i="23"/>
  <c r="Q165" i="23"/>
  <c r="R165" i="23"/>
  <c r="S165" i="23"/>
  <c r="T165" i="23"/>
  <c r="U165" i="23"/>
  <c r="V165" i="23"/>
  <c r="W165" i="23"/>
  <c r="X165" i="23"/>
  <c r="Y165" i="23"/>
  <c r="Z165" i="23"/>
  <c r="AA165" i="23"/>
  <c r="AB165" i="23"/>
  <c r="AC165" i="23"/>
  <c r="AD165" i="23"/>
  <c r="AE165" i="23"/>
  <c r="AF165" i="23"/>
  <c r="AG165" i="23"/>
  <c r="AH165" i="23"/>
  <c r="E166" i="23"/>
  <c r="F166" i="23"/>
  <c r="H166" i="23"/>
  <c r="I166" i="23"/>
  <c r="J166" i="23"/>
  <c r="K166" i="23"/>
  <c r="L166" i="23"/>
  <c r="M166" i="23"/>
  <c r="N166" i="23"/>
  <c r="O166" i="23"/>
  <c r="P166" i="23"/>
  <c r="Q166" i="23"/>
  <c r="R166" i="23"/>
  <c r="S166" i="23"/>
  <c r="T166" i="23"/>
  <c r="U166" i="23"/>
  <c r="V166" i="23"/>
  <c r="W166" i="23"/>
  <c r="X166" i="23"/>
  <c r="Y166" i="23"/>
  <c r="Z166" i="23"/>
  <c r="AA166" i="23"/>
  <c r="AB166" i="23"/>
  <c r="AC166" i="23"/>
  <c r="AD166" i="23"/>
  <c r="AE166" i="23"/>
  <c r="AF166" i="23"/>
  <c r="AG166" i="23"/>
  <c r="AH166" i="23"/>
  <c r="E167" i="23"/>
  <c r="F167" i="23"/>
  <c r="H167" i="23"/>
  <c r="I167" i="23"/>
  <c r="J167" i="23"/>
  <c r="K167" i="23"/>
  <c r="L167" i="23"/>
  <c r="M167" i="23"/>
  <c r="N167" i="23"/>
  <c r="O167" i="23"/>
  <c r="P167" i="23"/>
  <c r="Q167" i="23"/>
  <c r="R167" i="23"/>
  <c r="S167" i="23"/>
  <c r="T167" i="23"/>
  <c r="U167" i="23"/>
  <c r="V167" i="23"/>
  <c r="W167" i="23"/>
  <c r="X167" i="23"/>
  <c r="Y167" i="23"/>
  <c r="Z167" i="23"/>
  <c r="AA167" i="23"/>
  <c r="AB167" i="23"/>
  <c r="AC167" i="23"/>
  <c r="AD167" i="23"/>
  <c r="AE167" i="23"/>
  <c r="AF167" i="23"/>
  <c r="AG167" i="23"/>
  <c r="AH167" i="23"/>
  <c r="E168" i="23"/>
  <c r="F168" i="23"/>
  <c r="H168" i="23"/>
  <c r="I168" i="23"/>
  <c r="J168" i="23"/>
  <c r="K168" i="23"/>
  <c r="L168" i="23"/>
  <c r="M168" i="23"/>
  <c r="N168" i="23"/>
  <c r="O168" i="23"/>
  <c r="P168" i="23"/>
  <c r="Q168" i="23"/>
  <c r="R168" i="23"/>
  <c r="S168" i="23"/>
  <c r="T168" i="23"/>
  <c r="U168" i="23"/>
  <c r="V168" i="23"/>
  <c r="W168" i="23"/>
  <c r="X168" i="23"/>
  <c r="Y168" i="23"/>
  <c r="Z168" i="23"/>
  <c r="AA168" i="23"/>
  <c r="AB168" i="23"/>
  <c r="AC168" i="23"/>
  <c r="AD168" i="23"/>
  <c r="AE168" i="23"/>
  <c r="AF168" i="23"/>
  <c r="AG168" i="23"/>
  <c r="AH168" i="23"/>
  <c r="E169" i="23"/>
  <c r="F169" i="23"/>
  <c r="H169" i="23"/>
  <c r="I169" i="23"/>
  <c r="J169" i="23"/>
  <c r="K169" i="23"/>
  <c r="L169" i="23"/>
  <c r="M169" i="23"/>
  <c r="N169" i="23"/>
  <c r="O169" i="23"/>
  <c r="P169" i="23"/>
  <c r="Q169" i="23"/>
  <c r="R169" i="23"/>
  <c r="S169" i="23"/>
  <c r="T169" i="23"/>
  <c r="U169" i="23"/>
  <c r="V169" i="23"/>
  <c r="W169" i="23"/>
  <c r="X169" i="23"/>
  <c r="Y169" i="23"/>
  <c r="Z169" i="23"/>
  <c r="AA169" i="23"/>
  <c r="AB169" i="23"/>
  <c r="AC169" i="23"/>
  <c r="AD169" i="23"/>
  <c r="AE169" i="23"/>
  <c r="AF169" i="23"/>
  <c r="AG169" i="23"/>
  <c r="AH169" i="23"/>
  <c r="E170" i="23"/>
  <c r="F170" i="23"/>
  <c r="H170" i="23"/>
  <c r="I170" i="23"/>
  <c r="J170" i="23"/>
  <c r="K170" i="23"/>
  <c r="L170" i="23"/>
  <c r="M170" i="23"/>
  <c r="N170" i="23"/>
  <c r="O170" i="23"/>
  <c r="P170" i="23"/>
  <c r="Q170" i="23"/>
  <c r="R170" i="23"/>
  <c r="S170" i="23"/>
  <c r="T170" i="23"/>
  <c r="U170" i="23"/>
  <c r="V170" i="23"/>
  <c r="W170" i="23"/>
  <c r="X170" i="23"/>
  <c r="Y170" i="23"/>
  <c r="Z170" i="23"/>
  <c r="AA170" i="23"/>
  <c r="AB170" i="23"/>
  <c r="AC170" i="23"/>
  <c r="AD170" i="23"/>
  <c r="AE170" i="23"/>
  <c r="AF170" i="23"/>
  <c r="AG170" i="23"/>
  <c r="AH170" i="23"/>
  <c r="E171" i="23"/>
  <c r="F171" i="23"/>
  <c r="H171" i="23"/>
  <c r="I171" i="23"/>
  <c r="J171" i="23"/>
  <c r="K171" i="23"/>
  <c r="L171" i="23"/>
  <c r="M171" i="23"/>
  <c r="N171" i="23"/>
  <c r="O171" i="23"/>
  <c r="P171" i="23"/>
  <c r="Q171" i="23"/>
  <c r="R171" i="23"/>
  <c r="S171" i="23"/>
  <c r="T171" i="23"/>
  <c r="U171" i="23"/>
  <c r="V171" i="23"/>
  <c r="W171" i="23"/>
  <c r="X171" i="23"/>
  <c r="Y171" i="23"/>
  <c r="Z171" i="23"/>
  <c r="AA171" i="23"/>
  <c r="AB171" i="23"/>
  <c r="AC171" i="23"/>
  <c r="AD171" i="23"/>
  <c r="AE171" i="23"/>
  <c r="AF171" i="23"/>
  <c r="AG171" i="23"/>
  <c r="AH171" i="23"/>
  <c r="E172" i="23"/>
  <c r="F172" i="23"/>
  <c r="H172" i="23"/>
  <c r="I172" i="23"/>
  <c r="J172" i="23"/>
  <c r="K172" i="23"/>
  <c r="L172" i="23"/>
  <c r="M172" i="23"/>
  <c r="N172" i="23"/>
  <c r="O172" i="23"/>
  <c r="P172" i="23"/>
  <c r="Q172" i="23"/>
  <c r="R172" i="23"/>
  <c r="S172" i="23"/>
  <c r="T172" i="23"/>
  <c r="U172" i="23"/>
  <c r="V172" i="23"/>
  <c r="W172" i="23"/>
  <c r="X172" i="23"/>
  <c r="Y172" i="23"/>
  <c r="Z172" i="23"/>
  <c r="AA172" i="23"/>
  <c r="AB172" i="23"/>
  <c r="AC172" i="23"/>
  <c r="AD172" i="23"/>
  <c r="AE172" i="23"/>
  <c r="AF172" i="23"/>
  <c r="AG172" i="23"/>
  <c r="AH172" i="23"/>
  <c r="E173" i="23"/>
  <c r="F173" i="23"/>
  <c r="H173" i="23"/>
  <c r="I173" i="23"/>
  <c r="J173" i="23"/>
  <c r="K173" i="23"/>
  <c r="L173" i="23"/>
  <c r="M173" i="23"/>
  <c r="N173" i="23"/>
  <c r="O173" i="23"/>
  <c r="P173" i="23"/>
  <c r="Q173" i="23"/>
  <c r="R173" i="23"/>
  <c r="S173" i="23"/>
  <c r="T173" i="23"/>
  <c r="U173" i="23"/>
  <c r="V173" i="23"/>
  <c r="W173" i="23"/>
  <c r="X173" i="23"/>
  <c r="Y173" i="23"/>
  <c r="Z173" i="23"/>
  <c r="AA173" i="23"/>
  <c r="AB173" i="23"/>
  <c r="AC173" i="23"/>
  <c r="AD173" i="23"/>
  <c r="AE173" i="23"/>
  <c r="AF173" i="23"/>
  <c r="AG173" i="23"/>
  <c r="AH173" i="23"/>
  <c r="E174" i="23"/>
  <c r="F174" i="23"/>
  <c r="H174" i="23"/>
  <c r="I174" i="23"/>
  <c r="J174" i="23"/>
  <c r="K174" i="23"/>
  <c r="L174" i="23"/>
  <c r="M174" i="23"/>
  <c r="N174" i="23"/>
  <c r="O174" i="23"/>
  <c r="P174" i="23"/>
  <c r="Q174" i="23"/>
  <c r="R174" i="23"/>
  <c r="S174" i="23"/>
  <c r="T174" i="23"/>
  <c r="U174" i="23"/>
  <c r="V174" i="23"/>
  <c r="W174" i="23"/>
  <c r="X174" i="23"/>
  <c r="Y174" i="23"/>
  <c r="Z174" i="23"/>
  <c r="AA174" i="23"/>
  <c r="AB174" i="23"/>
  <c r="AC174" i="23"/>
  <c r="AD174" i="23"/>
  <c r="AE174" i="23"/>
  <c r="AF174" i="23"/>
  <c r="AG174" i="23"/>
  <c r="AH174" i="23"/>
  <c r="E175" i="23"/>
  <c r="F175" i="23"/>
  <c r="H175" i="23"/>
  <c r="I175" i="23"/>
  <c r="J175" i="23"/>
  <c r="K175" i="23"/>
  <c r="L175" i="23"/>
  <c r="M175" i="23"/>
  <c r="N175" i="23"/>
  <c r="O175" i="23"/>
  <c r="P175" i="23"/>
  <c r="Q175" i="23"/>
  <c r="R175" i="23"/>
  <c r="S175" i="23"/>
  <c r="T175" i="23"/>
  <c r="U175" i="23"/>
  <c r="V175" i="23"/>
  <c r="W175" i="23"/>
  <c r="X175" i="23"/>
  <c r="Y175" i="23"/>
  <c r="Z175" i="23"/>
  <c r="AA175" i="23"/>
  <c r="AB175" i="23"/>
  <c r="AC175" i="23"/>
  <c r="AD175" i="23"/>
  <c r="AE175" i="23"/>
  <c r="AF175" i="23"/>
  <c r="AG175" i="23"/>
  <c r="AH175" i="23"/>
  <c r="E176" i="23"/>
  <c r="F176" i="23"/>
  <c r="H176" i="23"/>
  <c r="I176" i="23"/>
  <c r="J176" i="23"/>
  <c r="K176" i="23"/>
  <c r="L176" i="23"/>
  <c r="M176" i="23"/>
  <c r="N176" i="23"/>
  <c r="O176" i="23"/>
  <c r="P176" i="23"/>
  <c r="Q176" i="23"/>
  <c r="R176" i="23"/>
  <c r="S176" i="23"/>
  <c r="T176" i="23"/>
  <c r="U176" i="23"/>
  <c r="V176" i="23"/>
  <c r="W176" i="23"/>
  <c r="X176" i="23"/>
  <c r="Y176" i="23"/>
  <c r="Z176" i="23"/>
  <c r="AA176" i="23"/>
  <c r="AB176" i="23"/>
  <c r="AC176" i="23"/>
  <c r="AD176" i="23"/>
  <c r="AE176" i="23"/>
  <c r="AF176" i="23"/>
  <c r="AG176" i="23"/>
  <c r="AH176" i="23"/>
  <c r="E177" i="23"/>
  <c r="F177" i="23"/>
  <c r="H177" i="23"/>
  <c r="I177" i="23"/>
  <c r="J177" i="23"/>
  <c r="K177" i="23"/>
  <c r="L177" i="23"/>
  <c r="M177" i="23"/>
  <c r="N177" i="23"/>
  <c r="O177" i="23"/>
  <c r="P177" i="23"/>
  <c r="Q177" i="23"/>
  <c r="R177" i="23"/>
  <c r="S177" i="23"/>
  <c r="T177" i="23"/>
  <c r="U177" i="23"/>
  <c r="V177" i="23"/>
  <c r="W177" i="23"/>
  <c r="X177" i="23"/>
  <c r="Y177" i="23"/>
  <c r="Z177" i="23"/>
  <c r="AA177" i="23"/>
  <c r="AB177" i="23"/>
  <c r="AC177" i="23"/>
  <c r="AD177" i="23"/>
  <c r="AE177" i="23"/>
  <c r="AF177" i="23"/>
  <c r="AG177" i="23"/>
  <c r="AH177" i="23"/>
  <c r="E178" i="23"/>
  <c r="F178" i="23"/>
  <c r="H178" i="23"/>
  <c r="I178" i="23"/>
  <c r="J178" i="23"/>
  <c r="K178" i="23"/>
  <c r="L178" i="23"/>
  <c r="M178" i="23"/>
  <c r="N178" i="23"/>
  <c r="O178" i="23"/>
  <c r="P178" i="23"/>
  <c r="Q178" i="23"/>
  <c r="R178" i="23"/>
  <c r="S178" i="23"/>
  <c r="T178" i="23"/>
  <c r="U178" i="23"/>
  <c r="V178" i="23"/>
  <c r="W178" i="23"/>
  <c r="X178" i="23"/>
  <c r="Y178" i="23"/>
  <c r="Z178" i="23"/>
  <c r="AA178" i="23"/>
  <c r="AB178" i="23"/>
  <c r="AC178" i="23"/>
  <c r="AD178" i="23"/>
  <c r="AE178" i="23"/>
  <c r="AF178" i="23"/>
  <c r="AG178" i="23"/>
  <c r="AH178" i="23"/>
  <c r="E179" i="23"/>
  <c r="F179" i="23"/>
  <c r="H179" i="23"/>
  <c r="I179" i="23"/>
  <c r="J179" i="23"/>
  <c r="K179" i="23"/>
  <c r="L179" i="23"/>
  <c r="M179" i="23"/>
  <c r="N179" i="23"/>
  <c r="O179" i="23"/>
  <c r="P179" i="23"/>
  <c r="Q179" i="23"/>
  <c r="R179" i="23"/>
  <c r="S179" i="23"/>
  <c r="T179" i="23"/>
  <c r="U179" i="23"/>
  <c r="V179" i="23"/>
  <c r="W179" i="23"/>
  <c r="X179" i="23"/>
  <c r="Y179" i="23"/>
  <c r="Z179" i="23"/>
  <c r="AA179" i="23"/>
  <c r="AB179" i="23"/>
  <c r="AC179" i="23"/>
  <c r="AD179" i="23"/>
  <c r="AE179" i="23"/>
  <c r="AF179" i="23"/>
  <c r="AG179" i="23"/>
  <c r="AH179" i="23"/>
  <c r="E180" i="23"/>
  <c r="F180" i="23"/>
  <c r="H180" i="23"/>
  <c r="I180" i="23"/>
  <c r="J180" i="23"/>
  <c r="K180" i="23"/>
  <c r="L180" i="23"/>
  <c r="M180" i="23"/>
  <c r="N180" i="23"/>
  <c r="O180" i="23"/>
  <c r="P180" i="23"/>
  <c r="Q180" i="23"/>
  <c r="R180" i="23"/>
  <c r="S180" i="23"/>
  <c r="T180" i="23"/>
  <c r="U180" i="23"/>
  <c r="V180" i="23"/>
  <c r="W180" i="23"/>
  <c r="X180" i="23"/>
  <c r="Y180" i="23"/>
  <c r="Z180" i="23"/>
  <c r="AA180" i="23"/>
  <c r="AB180" i="23"/>
  <c r="AC180" i="23"/>
  <c r="AD180" i="23"/>
  <c r="AE180" i="23"/>
  <c r="AF180" i="23"/>
  <c r="AG180" i="23"/>
  <c r="AH180" i="23"/>
  <c r="E181" i="23"/>
  <c r="F181" i="23"/>
  <c r="H181" i="23"/>
  <c r="I181" i="23"/>
  <c r="J181" i="23"/>
  <c r="K181" i="23"/>
  <c r="L181" i="23"/>
  <c r="M181" i="23"/>
  <c r="N181" i="23"/>
  <c r="O181" i="23"/>
  <c r="P181" i="23"/>
  <c r="Q181" i="23"/>
  <c r="R181" i="23"/>
  <c r="S181" i="23"/>
  <c r="T181" i="23"/>
  <c r="U181" i="23"/>
  <c r="V181" i="23"/>
  <c r="W181" i="23"/>
  <c r="X181" i="23"/>
  <c r="Y181" i="23"/>
  <c r="Z181" i="23"/>
  <c r="AA181" i="23"/>
  <c r="AB181" i="23"/>
  <c r="AC181" i="23"/>
  <c r="AD181" i="23"/>
  <c r="AE181" i="23"/>
  <c r="AF181" i="23"/>
  <c r="AG181" i="23"/>
  <c r="AH181" i="23"/>
  <c r="E182" i="23"/>
  <c r="F182" i="23"/>
  <c r="H182" i="23"/>
  <c r="I182" i="23"/>
  <c r="J182" i="23"/>
  <c r="K182" i="23"/>
  <c r="L182" i="23"/>
  <c r="M182" i="23"/>
  <c r="N182" i="23"/>
  <c r="O182" i="23"/>
  <c r="P182" i="23"/>
  <c r="Q182" i="23"/>
  <c r="R182" i="23"/>
  <c r="S182" i="23"/>
  <c r="T182" i="23"/>
  <c r="U182" i="23"/>
  <c r="V182" i="23"/>
  <c r="W182" i="23"/>
  <c r="X182" i="23"/>
  <c r="Y182" i="23"/>
  <c r="Z182" i="23"/>
  <c r="AA182" i="23"/>
  <c r="AB182" i="23"/>
  <c r="AC182" i="23"/>
  <c r="AD182" i="23"/>
  <c r="AE182" i="23"/>
  <c r="AF182" i="23"/>
  <c r="AG182" i="23"/>
  <c r="AH182" i="23"/>
  <c r="E183" i="23"/>
  <c r="F183" i="23"/>
  <c r="H183" i="23"/>
  <c r="I183" i="23"/>
  <c r="J183" i="23"/>
  <c r="K183" i="23"/>
  <c r="L183" i="23"/>
  <c r="M183" i="23"/>
  <c r="N183" i="23"/>
  <c r="O183" i="23"/>
  <c r="P183" i="23"/>
  <c r="Q183" i="23"/>
  <c r="R183" i="23"/>
  <c r="S183" i="23"/>
  <c r="T183" i="23"/>
  <c r="U183" i="23"/>
  <c r="V183" i="23"/>
  <c r="W183" i="23"/>
  <c r="X183" i="23"/>
  <c r="Y183" i="23"/>
  <c r="Z183" i="23"/>
  <c r="AA183" i="23"/>
  <c r="AB183" i="23"/>
  <c r="AC183" i="23"/>
  <c r="AD183" i="23"/>
  <c r="AE183" i="23"/>
  <c r="AF183" i="23"/>
  <c r="AG183" i="23"/>
  <c r="AH183" i="23"/>
  <c r="E184" i="23"/>
  <c r="F184" i="23"/>
  <c r="H184" i="23"/>
  <c r="I184" i="23"/>
  <c r="J184" i="23"/>
  <c r="K184" i="23"/>
  <c r="L184" i="23"/>
  <c r="M184" i="23"/>
  <c r="N184" i="23"/>
  <c r="O184" i="23"/>
  <c r="P184" i="23"/>
  <c r="Q184" i="23"/>
  <c r="R184" i="23"/>
  <c r="S184" i="23"/>
  <c r="T184" i="23"/>
  <c r="U184" i="23"/>
  <c r="V184" i="23"/>
  <c r="W184" i="23"/>
  <c r="X184" i="23"/>
  <c r="Y184" i="23"/>
  <c r="Z184" i="23"/>
  <c r="AA184" i="23"/>
  <c r="AB184" i="23"/>
  <c r="AC184" i="23"/>
  <c r="AD184" i="23"/>
  <c r="AE184" i="23"/>
  <c r="AF184" i="23"/>
  <c r="AG184" i="23"/>
  <c r="AH184" i="23"/>
  <c r="E185" i="23"/>
  <c r="F185" i="23"/>
  <c r="H185" i="23"/>
  <c r="I185" i="23"/>
  <c r="J185" i="23"/>
  <c r="K185" i="23"/>
  <c r="L185" i="23"/>
  <c r="M185" i="23"/>
  <c r="N185" i="23"/>
  <c r="O185" i="23"/>
  <c r="P185" i="23"/>
  <c r="Q185" i="23"/>
  <c r="R185" i="23"/>
  <c r="S185" i="23"/>
  <c r="T185" i="23"/>
  <c r="U185" i="23"/>
  <c r="V185" i="23"/>
  <c r="W185" i="23"/>
  <c r="X185" i="23"/>
  <c r="Y185" i="23"/>
  <c r="Z185" i="23"/>
  <c r="AA185" i="23"/>
  <c r="AB185" i="23"/>
  <c r="AC185" i="23"/>
  <c r="AD185" i="23"/>
  <c r="AE185" i="23"/>
  <c r="AF185" i="23"/>
  <c r="AG185" i="23"/>
  <c r="AH185" i="23"/>
  <c r="E186" i="23"/>
  <c r="F186" i="23"/>
  <c r="H186" i="23"/>
  <c r="I186" i="23"/>
  <c r="J186" i="23"/>
  <c r="K186" i="23"/>
  <c r="L186" i="23"/>
  <c r="M186" i="23"/>
  <c r="N186" i="23"/>
  <c r="O186" i="23"/>
  <c r="P186" i="23"/>
  <c r="Q186" i="23"/>
  <c r="R186" i="23"/>
  <c r="S186" i="23"/>
  <c r="T186" i="23"/>
  <c r="U186" i="23"/>
  <c r="V186" i="23"/>
  <c r="W186" i="23"/>
  <c r="X186" i="23"/>
  <c r="Y186" i="23"/>
  <c r="Z186" i="23"/>
  <c r="AA186" i="23"/>
  <c r="AB186" i="23"/>
  <c r="AC186" i="23"/>
  <c r="AD186" i="23"/>
  <c r="AE186" i="23"/>
  <c r="AF186" i="23"/>
  <c r="AG186" i="23"/>
  <c r="AH186" i="23"/>
  <c r="E187" i="23"/>
  <c r="F187" i="23"/>
  <c r="H187" i="23"/>
  <c r="I187" i="23"/>
  <c r="J187" i="23"/>
  <c r="K187" i="23"/>
  <c r="L187" i="23"/>
  <c r="M187" i="23"/>
  <c r="N187" i="23"/>
  <c r="O187" i="23"/>
  <c r="P187" i="23"/>
  <c r="Q187" i="23"/>
  <c r="R187" i="23"/>
  <c r="S187" i="23"/>
  <c r="T187" i="23"/>
  <c r="U187" i="23"/>
  <c r="V187" i="23"/>
  <c r="W187" i="23"/>
  <c r="X187" i="23"/>
  <c r="Y187" i="23"/>
  <c r="Z187" i="23"/>
  <c r="AA187" i="23"/>
  <c r="AB187" i="23"/>
  <c r="AC187" i="23"/>
  <c r="AD187" i="23"/>
  <c r="AE187" i="23"/>
  <c r="AF187" i="23"/>
  <c r="AG187" i="23"/>
  <c r="AH187" i="23"/>
  <c r="E188" i="23"/>
  <c r="F188" i="23"/>
  <c r="H188" i="23"/>
  <c r="I188" i="23"/>
  <c r="J188" i="23"/>
  <c r="K188" i="23"/>
  <c r="L188" i="23"/>
  <c r="M188" i="23"/>
  <c r="N188" i="23"/>
  <c r="O188" i="23"/>
  <c r="P188" i="23"/>
  <c r="Q188" i="23"/>
  <c r="R188" i="23"/>
  <c r="S188" i="23"/>
  <c r="T188" i="23"/>
  <c r="U188" i="23"/>
  <c r="V188" i="23"/>
  <c r="W188" i="23"/>
  <c r="X188" i="23"/>
  <c r="Y188" i="23"/>
  <c r="Z188" i="23"/>
  <c r="AA188" i="23"/>
  <c r="AB188" i="23"/>
  <c r="AC188" i="23"/>
  <c r="AD188" i="23"/>
  <c r="AE188" i="23"/>
  <c r="AF188" i="23"/>
  <c r="AG188" i="23"/>
  <c r="AH188" i="23"/>
  <c r="E189" i="23"/>
  <c r="F189" i="23"/>
  <c r="H189" i="23"/>
  <c r="I189" i="23"/>
  <c r="J189" i="23"/>
  <c r="K189" i="23"/>
  <c r="L189" i="23"/>
  <c r="M189" i="23"/>
  <c r="N189" i="23"/>
  <c r="O189" i="23"/>
  <c r="P189" i="23"/>
  <c r="Q189" i="23"/>
  <c r="R189" i="23"/>
  <c r="S189" i="23"/>
  <c r="T189" i="23"/>
  <c r="U189" i="23"/>
  <c r="V189" i="23"/>
  <c r="W189" i="23"/>
  <c r="X189" i="23"/>
  <c r="Y189" i="23"/>
  <c r="Z189" i="23"/>
  <c r="AA189" i="23"/>
  <c r="AB189" i="23"/>
  <c r="AC189" i="23"/>
  <c r="AD189" i="23"/>
  <c r="AE189" i="23"/>
  <c r="AF189" i="23"/>
  <c r="AG189" i="23"/>
  <c r="AH189" i="23"/>
  <c r="E190" i="23"/>
  <c r="F190" i="23"/>
  <c r="H190" i="23"/>
  <c r="I190" i="23"/>
  <c r="J190" i="23"/>
  <c r="K190" i="23"/>
  <c r="L190" i="23"/>
  <c r="M190" i="23"/>
  <c r="N190" i="23"/>
  <c r="O190" i="23"/>
  <c r="P190" i="23"/>
  <c r="Q190" i="23"/>
  <c r="R190" i="23"/>
  <c r="S190" i="23"/>
  <c r="T190" i="23"/>
  <c r="U190" i="23"/>
  <c r="V190" i="23"/>
  <c r="W190" i="23"/>
  <c r="X190" i="23"/>
  <c r="Y190" i="23"/>
  <c r="Z190" i="23"/>
  <c r="AA190" i="23"/>
  <c r="AB190" i="23"/>
  <c r="AC190" i="23"/>
  <c r="AD190" i="23"/>
  <c r="AE190" i="23"/>
  <c r="AF190" i="23"/>
  <c r="AG190" i="23"/>
  <c r="AH190" i="23"/>
  <c r="E191" i="23"/>
  <c r="F191" i="23"/>
  <c r="H191" i="23"/>
  <c r="I191" i="23"/>
  <c r="J191" i="23"/>
  <c r="K191" i="23"/>
  <c r="L191" i="23"/>
  <c r="M191" i="23"/>
  <c r="N191" i="23"/>
  <c r="O191" i="23"/>
  <c r="P191" i="23"/>
  <c r="Q191" i="23"/>
  <c r="R191" i="23"/>
  <c r="S191" i="23"/>
  <c r="T191" i="23"/>
  <c r="U191" i="23"/>
  <c r="V191" i="23"/>
  <c r="W191" i="23"/>
  <c r="X191" i="23"/>
  <c r="Y191" i="23"/>
  <c r="Z191" i="23"/>
  <c r="AA191" i="23"/>
  <c r="AB191" i="23"/>
  <c r="AC191" i="23"/>
  <c r="AD191" i="23"/>
  <c r="AE191" i="23"/>
  <c r="AF191" i="23"/>
  <c r="AG191" i="23"/>
  <c r="AH191" i="23"/>
  <c r="E192" i="23"/>
  <c r="F192" i="23"/>
  <c r="H192" i="23"/>
  <c r="I192" i="23"/>
  <c r="J192" i="23"/>
  <c r="K192" i="23"/>
  <c r="L192" i="23"/>
  <c r="M192" i="23"/>
  <c r="N192" i="23"/>
  <c r="O192" i="23"/>
  <c r="P192" i="23"/>
  <c r="Q192" i="23"/>
  <c r="R192" i="23"/>
  <c r="S192" i="23"/>
  <c r="T192" i="23"/>
  <c r="U192" i="23"/>
  <c r="V192" i="23"/>
  <c r="W192" i="23"/>
  <c r="X192" i="23"/>
  <c r="Y192" i="23"/>
  <c r="Z192" i="23"/>
  <c r="AA192" i="23"/>
  <c r="AB192" i="23"/>
  <c r="AC192" i="23"/>
  <c r="AD192" i="23"/>
  <c r="AE192" i="23"/>
  <c r="AF192" i="23"/>
  <c r="AG192" i="23"/>
  <c r="AH192" i="23"/>
  <c r="E193" i="23"/>
  <c r="F193" i="23"/>
  <c r="H193" i="23"/>
  <c r="I193" i="23"/>
  <c r="J193" i="23"/>
  <c r="K193" i="23"/>
  <c r="L193" i="23"/>
  <c r="M193" i="23"/>
  <c r="N193" i="23"/>
  <c r="O193" i="23"/>
  <c r="P193" i="23"/>
  <c r="Q193" i="23"/>
  <c r="R193" i="23"/>
  <c r="S193" i="23"/>
  <c r="T193" i="23"/>
  <c r="U193" i="23"/>
  <c r="V193" i="23"/>
  <c r="W193" i="23"/>
  <c r="X193" i="23"/>
  <c r="Y193" i="23"/>
  <c r="Z193" i="23"/>
  <c r="AA193" i="23"/>
  <c r="AB193" i="23"/>
  <c r="AC193" i="23"/>
  <c r="AD193" i="23"/>
  <c r="AE193" i="23"/>
  <c r="AF193" i="23"/>
  <c r="AG193" i="23"/>
  <c r="AH193" i="23"/>
  <c r="E194" i="23"/>
  <c r="F194" i="23"/>
  <c r="H194" i="23"/>
  <c r="I194" i="23"/>
  <c r="J194" i="23"/>
  <c r="K194" i="23"/>
  <c r="L194" i="23"/>
  <c r="M194" i="23"/>
  <c r="N194" i="23"/>
  <c r="O194" i="23"/>
  <c r="P194" i="23"/>
  <c r="Q194" i="23"/>
  <c r="R194" i="23"/>
  <c r="S194" i="23"/>
  <c r="T194" i="23"/>
  <c r="U194" i="23"/>
  <c r="V194" i="23"/>
  <c r="W194" i="23"/>
  <c r="X194" i="23"/>
  <c r="Y194" i="23"/>
  <c r="Z194" i="23"/>
  <c r="AA194" i="23"/>
  <c r="AB194" i="23"/>
  <c r="AC194" i="23"/>
  <c r="AD194" i="23"/>
  <c r="AE194" i="23"/>
  <c r="AF194" i="23"/>
  <c r="AG194" i="23"/>
  <c r="AH194" i="23"/>
  <c r="E195" i="23"/>
  <c r="F195" i="23"/>
  <c r="H195" i="23"/>
  <c r="I195" i="23"/>
  <c r="J195" i="23"/>
  <c r="K195" i="23"/>
  <c r="L195" i="23"/>
  <c r="M195" i="23"/>
  <c r="N195" i="23"/>
  <c r="O195" i="23"/>
  <c r="P195" i="23"/>
  <c r="Q195" i="23"/>
  <c r="R195" i="23"/>
  <c r="S195" i="23"/>
  <c r="T195" i="23"/>
  <c r="U195" i="23"/>
  <c r="V195" i="23"/>
  <c r="W195" i="23"/>
  <c r="X195" i="23"/>
  <c r="Y195" i="23"/>
  <c r="Z195" i="23"/>
  <c r="AA195" i="23"/>
  <c r="AB195" i="23"/>
  <c r="AC195" i="23"/>
  <c r="AD195" i="23"/>
  <c r="AE195" i="23"/>
  <c r="AF195" i="23"/>
  <c r="AG195" i="23"/>
  <c r="AH195" i="23"/>
  <c r="E196" i="23"/>
  <c r="F196" i="23"/>
  <c r="H196" i="23"/>
  <c r="I196" i="23"/>
  <c r="J196" i="23"/>
  <c r="K196" i="23"/>
  <c r="L196" i="23"/>
  <c r="M196" i="23"/>
  <c r="N196" i="23"/>
  <c r="O196" i="23"/>
  <c r="P196" i="23"/>
  <c r="Q196" i="23"/>
  <c r="R196" i="23"/>
  <c r="S196" i="23"/>
  <c r="T196" i="23"/>
  <c r="U196" i="23"/>
  <c r="V196" i="23"/>
  <c r="W196" i="23"/>
  <c r="X196" i="23"/>
  <c r="Y196" i="23"/>
  <c r="Z196" i="23"/>
  <c r="AA196" i="23"/>
  <c r="AB196" i="23"/>
  <c r="AC196" i="23"/>
  <c r="AD196" i="23"/>
  <c r="AE196" i="23"/>
  <c r="AF196" i="23"/>
  <c r="AG196" i="23"/>
  <c r="AH196" i="23"/>
  <c r="E197" i="23"/>
  <c r="F197" i="23"/>
  <c r="H197" i="23"/>
  <c r="I197" i="23"/>
  <c r="J197" i="23"/>
  <c r="K197" i="23"/>
  <c r="L197" i="23"/>
  <c r="M197" i="23"/>
  <c r="N197" i="23"/>
  <c r="O197" i="23"/>
  <c r="P197" i="23"/>
  <c r="Q197" i="23"/>
  <c r="R197" i="23"/>
  <c r="S197" i="23"/>
  <c r="T197" i="23"/>
  <c r="U197" i="23"/>
  <c r="V197" i="23"/>
  <c r="W197" i="23"/>
  <c r="X197" i="23"/>
  <c r="Y197" i="23"/>
  <c r="Z197" i="23"/>
  <c r="AA197" i="23"/>
  <c r="AB197" i="23"/>
  <c r="AC197" i="23"/>
  <c r="AD197" i="23"/>
  <c r="AE197" i="23"/>
  <c r="AF197" i="23"/>
  <c r="AG197" i="23"/>
  <c r="AH197" i="23"/>
  <c r="E198" i="23"/>
  <c r="F198" i="23"/>
  <c r="H198" i="23"/>
  <c r="I198" i="23"/>
  <c r="J198" i="23"/>
  <c r="K198" i="23"/>
  <c r="L198" i="23"/>
  <c r="M198" i="23"/>
  <c r="N198" i="23"/>
  <c r="O198" i="23"/>
  <c r="P198" i="23"/>
  <c r="Q198" i="23"/>
  <c r="R198" i="23"/>
  <c r="S198" i="23"/>
  <c r="T198" i="23"/>
  <c r="U198" i="23"/>
  <c r="V198" i="23"/>
  <c r="W198" i="23"/>
  <c r="X198" i="23"/>
  <c r="Y198" i="23"/>
  <c r="Z198" i="23"/>
  <c r="AA198" i="23"/>
  <c r="AB198" i="23"/>
  <c r="AC198" i="23"/>
  <c r="AD198" i="23"/>
  <c r="AE198" i="23"/>
  <c r="AF198" i="23"/>
  <c r="AG198" i="23"/>
  <c r="AH198" i="23"/>
  <c r="E199" i="23"/>
  <c r="F199" i="23"/>
  <c r="H199" i="23"/>
  <c r="I199" i="23"/>
  <c r="J199" i="23"/>
  <c r="K199" i="23"/>
  <c r="L199" i="23"/>
  <c r="M199" i="23"/>
  <c r="N199" i="23"/>
  <c r="O199" i="23"/>
  <c r="P199" i="23"/>
  <c r="Q199" i="23"/>
  <c r="R199" i="23"/>
  <c r="S199" i="23"/>
  <c r="T199" i="23"/>
  <c r="U199" i="23"/>
  <c r="V199" i="23"/>
  <c r="W199" i="23"/>
  <c r="X199" i="23"/>
  <c r="Y199" i="23"/>
  <c r="Z199" i="23"/>
  <c r="AA199" i="23"/>
  <c r="AB199" i="23"/>
  <c r="AC199" i="23"/>
  <c r="AD199" i="23"/>
  <c r="AE199" i="23"/>
  <c r="AF199" i="23"/>
  <c r="AG199" i="23"/>
  <c r="AH199" i="23"/>
  <c r="E200" i="23"/>
  <c r="F200" i="23"/>
  <c r="H200" i="23"/>
  <c r="I200" i="23"/>
  <c r="J200" i="23"/>
  <c r="K200" i="23"/>
  <c r="L200" i="23"/>
  <c r="M200" i="23"/>
  <c r="N200" i="23"/>
  <c r="O200" i="23"/>
  <c r="P200" i="23"/>
  <c r="Q200" i="23"/>
  <c r="R200" i="23"/>
  <c r="S200" i="23"/>
  <c r="T200" i="23"/>
  <c r="U200" i="23"/>
  <c r="V200" i="23"/>
  <c r="W200" i="23"/>
  <c r="X200" i="23"/>
  <c r="Y200" i="23"/>
  <c r="Z200" i="23"/>
  <c r="AA200" i="23"/>
  <c r="AB200" i="23"/>
  <c r="AC200" i="23"/>
  <c r="AD200" i="23"/>
  <c r="AE200" i="23"/>
  <c r="AF200" i="23"/>
  <c r="AG200" i="23"/>
  <c r="AH200" i="23"/>
  <c r="E201" i="23"/>
  <c r="F201" i="23"/>
  <c r="H201" i="23"/>
  <c r="I201" i="23"/>
  <c r="J201" i="23"/>
  <c r="K201" i="23"/>
  <c r="L201" i="23"/>
  <c r="M201" i="23"/>
  <c r="N201" i="23"/>
  <c r="O201" i="23"/>
  <c r="P201" i="23"/>
  <c r="Q201" i="23"/>
  <c r="R201" i="23"/>
  <c r="S201" i="23"/>
  <c r="T201" i="23"/>
  <c r="U201" i="23"/>
  <c r="V201" i="23"/>
  <c r="W201" i="23"/>
  <c r="X201" i="23"/>
  <c r="Y201" i="23"/>
  <c r="Z201" i="23"/>
  <c r="AA201" i="23"/>
  <c r="AB201" i="23"/>
  <c r="AC201" i="23"/>
  <c r="AD201" i="23"/>
  <c r="AE201" i="23"/>
  <c r="AF201" i="23"/>
  <c r="AG201" i="23"/>
  <c r="AH201" i="23"/>
  <c r="E202" i="23"/>
  <c r="F202" i="23"/>
  <c r="H202" i="23"/>
  <c r="I202" i="23"/>
  <c r="J202" i="23"/>
  <c r="K202" i="23"/>
  <c r="L202" i="23"/>
  <c r="M202" i="23"/>
  <c r="N202" i="23"/>
  <c r="O202" i="23"/>
  <c r="P202" i="23"/>
  <c r="Q202" i="23"/>
  <c r="R202" i="23"/>
  <c r="S202" i="23"/>
  <c r="T202" i="23"/>
  <c r="U202" i="23"/>
  <c r="V202" i="23"/>
  <c r="W202" i="23"/>
  <c r="X202" i="23"/>
  <c r="Y202" i="23"/>
  <c r="Z202" i="23"/>
  <c r="AA202" i="23"/>
  <c r="AB202" i="23"/>
  <c r="AC202" i="23"/>
  <c r="AD202" i="23"/>
  <c r="AE202" i="23"/>
  <c r="AF202" i="23"/>
  <c r="AG202" i="23"/>
  <c r="AH202" i="23"/>
  <c r="E203" i="23"/>
  <c r="F203" i="23"/>
  <c r="H203" i="23"/>
  <c r="I203" i="23"/>
  <c r="J203" i="23"/>
  <c r="K203" i="23"/>
  <c r="L203" i="23"/>
  <c r="M203" i="23"/>
  <c r="N203" i="23"/>
  <c r="O203" i="23"/>
  <c r="P203" i="23"/>
  <c r="Q203" i="23"/>
  <c r="R203" i="23"/>
  <c r="S203" i="23"/>
  <c r="T203" i="23"/>
  <c r="U203" i="23"/>
  <c r="V203" i="23"/>
  <c r="W203" i="23"/>
  <c r="X203" i="23"/>
  <c r="Y203" i="23"/>
  <c r="Z203" i="23"/>
  <c r="AA203" i="23"/>
  <c r="AB203" i="23"/>
  <c r="AC203" i="23"/>
  <c r="AD203" i="23"/>
  <c r="AE203" i="23"/>
  <c r="AF203" i="23"/>
  <c r="AG203" i="23"/>
  <c r="AH203" i="23"/>
  <c r="E204" i="23"/>
  <c r="F204" i="23"/>
  <c r="H204" i="23"/>
  <c r="I204" i="23"/>
  <c r="J204" i="23"/>
  <c r="K204" i="23"/>
  <c r="L204" i="23"/>
  <c r="M204" i="23"/>
  <c r="N204" i="23"/>
  <c r="O204" i="23"/>
  <c r="P204" i="23"/>
  <c r="Q204" i="23"/>
  <c r="R204" i="23"/>
  <c r="S204" i="23"/>
  <c r="T204" i="23"/>
  <c r="U204" i="23"/>
  <c r="V204" i="23"/>
  <c r="W204" i="23"/>
  <c r="X204" i="23"/>
  <c r="Y204" i="23"/>
  <c r="Z204" i="23"/>
  <c r="AA204" i="23"/>
  <c r="AB204" i="23"/>
  <c r="AC204" i="23"/>
  <c r="AD204" i="23"/>
  <c r="AE204" i="23"/>
  <c r="AF204" i="23"/>
  <c r="AG204" i="23"/>
  <c r="AH204" i="23"/>
  <c r="E205" i="23"/>
  <c r="F205" i="23"/>
  <c r="H205" i="23"/>
  <c r="I205" i="23"/>
  <c r="J205" i="23"/>
  <c r="K205" i="23"/>
  <c r="L205" i="23"/>
  <c r="M205" i="23"/>
  <c r="N205" i="23"/>
  <c r="O205" i="23"/>
  <c r="P205" i="23"/>
  <c r="Q205" i="23"/>
  <c r="R205" i="23"/>
  <c r="S205" i="23"/>
  <c r="T205" i="23"/>
  <c r="U205" i="23"/>
  <c r="V205" i="23"/>
  <c r="W205" i="23"/>
  <c r="X205" i="23"/>
  <c r="Y205" i="23"/>
  <c r="Z205" i="23"/>
  <c r="AA205" i="23"/>
  <c r="AB205" i="23"/>
  <c r="AC205" i="23"/>
  <c r="AD205" i="23"/>
  <c r="AE205" i="23"/>
  <c r="AF205" i="23"/>
  <c r="AG205" i="23"/>
  <c r="AH205" i="23"/>
  <c r="E206" i="23"/>
  <c r="F206" i="23"/>
  <c r="H206" i="23"/>
  <c r="I206" i="23"/>
  <c r="J206" i="23"/>
  <c r="K206" i="23"/>
  <c r="L206" i="23"/>
  <c r="M206" i="23"/>
  <c r="N206" i="23"/>
  <c r="O206" i="23"/>
  <c r="P206" i="23"/>
  <c r="Q206" i="23"/>
  <c r="R206" i="23"/>
  <c r="S206" i="23"/>
  <c r="T206" i="23"/>
  <c r="U206" i="23"/>
  <c r="V206" i="23"/>
  <c r="W206" i="23"/>
  <c r="X206" i="23"/>
  <c r="Y206" i="23"/>
  <c r="Z206" i="23"/>
  <c r="AA206" i="23"/>
  <c r="AB206" i="23"/>
  <c r="AC206" i="23"/>
  <c r="AD206" i="23"/>
  <c r="AE206" i="23"/>
  <c r="AF206" i="23"/>
  <c r="AG206" i="23"/>
  <c r="AH206" i="23"/>
  <c r="E207" i="23"/>
  <c r="F207" i="23"/>
  <c r="H207" i="23"/>
  <c r="I207" i="23"/>
  <c r="J207" i="23"/>
  <c r="K207" i="23"/>
  <c r="L207" i="23"/>
  <c r="M207" i="23"/>
  <c r="N207" i="23"/>
  <c r="O207" i="23"/>
  <c r="P207" i="23"/>
  <c r="Q207" i="23"/>
  <c r="R207" i="23"/>
  <c r="S207" i="23"/>
  <c r="T207" i="23"/>
  <c r="U207" i="23"/>
  <c r="V207" i="23"/>
  <c r="W207" i="23"/>
  <c r="X207" i="23"/>
  <c r="Y207" i="23"/>
  <c r="Z207" i="23"/>
  <c r="AA207" i="23"/>
  <c r="AB207" i="23"/>
  <c r="AC207" i="23"/>
  <c r="AD207" i="23"/>
  <c r="AE207" i="23"/>
  <c r="AF207" i="23"/>
  <c r="AG207" i="23"/>
  <c r="AH207" i="23"/>
  <c r="E208" i="23"/>
  <c r="F208" i="23"/>
  <c r="H208" i="23"/>
  <c r="I208" i="23"/>
  <c r="J208" i="23"/>
  <c r="K208" i="23"/>
  <c r="L208" i="23"/>
  <c r="M208" i="23"/>
  <c r="N208" i="23"/>
  <c r="O208" i="23"/>
  <c r="P208" i="23"/>
  <c r="Q208" i="23"/>
  <c r="R208" i="23"/>
  <c r="S208" i="23"/>
  <c r="T208" i="23"/>
  <c r="U208" i="23"/>
  <c r="V208" i="23"/>
  <c r="W208" i="23"/>
  <c r="X208" i="23"/>
  <c r="Y208" i="23"/>
  <c r="Z208" i="23"/>
  <c r="AA208" i="23"/>
  <c r="AB208" i="23"/>
  <c r="AC208" i="23"/>
  <c r="AD208" i="23"/>
  <c r="AE208" i="23"/>
  <c r="AF208" i="23"/>
  <c r="AG208" i="23"/>
  <c r="AH208" i="23"/>
  <c r="E209" i="23"/>
  <c r="F209" i="23"/>
  <c r="H209" i="23"/>
  <c r="I209" i="23"/>
  <c r="J209" i="23"/>
  <c r="K209" i="23"/>
  <c r="L209" i="23"/>
  <c r="M209" i="23"/>
  <c r="N209" i="23"/>
  <c r="O209" i="23"/>
  <c r="P209" i="23"/>
  <c r="Q209" i="23"/>
  <c r="R209" i="23"/>
  <c r="S209" i="23"/>
  <c r="T209" i="23"/>
  <c r="U209" i="23"/>
  <c r="V209" i="23"/>
  <c r="W209" i="23"/>
  <c r="X209" i="23"/>
  <c r="Y209" i="23"/>
  <c r="Z209" i="23"/>
  <c r="AA209" i="23"/>
  <c r="AB209" i="23"/>
  <c r="AC209" i="23"/>
  <c r="AD209" i="23"/>
  <c r="AE209" i="23"/>
  <c r="AF209" i="23"/>
  <c r="AG209" i="23"/>
  <c r="AH209" i="23"/>
  <c r="E210" i="23"/>
  <c r="F210" i="23"/>
  <c r="H210" i="23"/>
  <c r="I210" i="23"/>
  <c r="J210" i="23"/>
  <c r="K210" i="23"/>
  <c r="L210" i="23"/>
  <c r="M210" i="23"/>
  <c r="N210" i="23"/>
  <c r="O210" i="23"/>
  <c r="P210" i="23"/>
  <c r="Q210" i="23"/>
  <c r="R210" i="23"/>
  <c r="S210" i="23"/>
  <c r="T210" i="23"/>
  <c r="U210" i="23"/>
  <c r="V210" i="23"/>
  <c r="W210" i="23"/>
  <c r="X210" i="23"/>
  <c r="Y210" i="23"/>
  <c r="Z210" i="23"/>
  <c r="AA210" i="23"/>
  <c r="AB210" i="23"/>
  <c r="AC210" i="23"/>
  <c r="AD210" i="23"/>
  <c r="AE210" i="23"/>
  <c r="AF210" i="23"/>
  <c r="AG210" i="23"/>
  <c r="AH210" i="23"/>
  <c r="E211" i="23"/>
  <c r="F211" i="23"/>
  <c r="H211" i="23"/>
  <c r="I211" i="23"/>
  <c r="J211" i="23"/>
  <c r="K211" i="23"/>
  <c r="L211" i="23"/>
  <c r="M211" i="23"/>
  <c r="N211" i="23"/>
  <c r="O211" i="23"/>
  <c r="P211" i="23"/>
  <c r="Q211" i="23"/>
  <c r="R211" i="23"/>
  <c r="S211" i="23"/>
  <c r="T211" i="23"/>
  <c r="U211" i="23"/>
  <c r="V211" i="23"/>
  <c r="W211" i="23"/>
  <c r="X211" i="23"/>
  <c r="Y211" i="23"/>
  <c r="Z211" i="23"/>
  <c r="AA211" i="23"/>
  <c r="AB211" i="23"/>
  <c r="AC211" i="23"/>
  <c r="AD211" i="23"/>
  <c r="AE211" i="23"/>
  <c r="AF211" i="23"/>
  <c r="AG211" i="23"/>
  <c r="AH211" i="23"/>
  <c r="E212" i="23"/>
  <c r="F212" i="23"/>
  <c r="H212" i="23"/>
  <c r="I212" i="23"/>
  <c r="J212" i="23"/>
  <c r="K212" i="23"/>
  <c r="L212" i="23"/>
  <c r="M212" i="23"/>
  <c r="N212" i="23"/>
  <c r="O212" i="23"/>
  <c r="P212" i="23"/>
  <c r="Q212" i="23"/>
  <c r="R212" i="23"/>
  <c r="S212" i="23"/>
  <c r="T212" i="23"/>
  <c r="U212" i="23"/>
  <c r="V212" i="23"/>
  <c r="W212" i="23"/>
  <c r="X212" i="23"/>
  <c r="Y212" i="23"/>
  <c r="Z212" i="23"/>
  <c r="AA212" i="23"/>
  <c r="AB212" i="23"/>
  <c r="AC212" i="23"/>
  <c r="AD212" i="23"/>
  <c r="AE212" i="23"/>
  <c r="AF212" i="23"/>
  <c r="AG212" i="23"/>
  <c r="AH212" i="23"/>
  <c r="E213" i="23"/>
  <c r="F213" i="23"/>
  <c r="H213" i="23"/>
  <c r="I213" i="23"/>
  <c r="J213" i="23"/>
  <c r="K213" i="23"/>
  <c r="L213" i="23"/>
  <c r="M213" i="23"/>
  <c r="N213" i="23"/>
  <c r="O213" i="23"/>
  <c r="P213" i="23"/>
  <c r="Q213" i="23"/>
  <c r="R213" i="23"/>
  <c r="S213" i="23"/>
  <c r="T213" i="23"/>
  <c r="U213" i="23"/>
  <c r="V213" i="23"/>
  <c r="W213" i="23"/>
  <c r="X213" i="23"/>
  <c r="Y213" i="23"/>
  <c r="Z213" i="23"/>
  <c r="AA213" i="23"/>
  <c r="AB213" i="23"/>
  <c r="AC213" i="23"/>
  <c r="AD213" i="23"/>
  <c r="AE213" i="23"/>
  <c r="AF213" i="23"/>
  <c r="AG213" i="23"/>
  <c r="AH213" i="23"/>
  <c r="E214" i="23"/>
  <c r="F214" i="23"/>
  <c r="H214" i="23"/>
  <c r="I214" i="23"/>
  <c r="J214" i="23"/>
  <c r="K214" i="23"/>
  <c r="L214" i="23"/>
  <c r="M214" i="23"/>
  <c r="N214" i="23"/>
  <c r="O214" i="23"/>
  <c r="P214" i="23"/>
  <c r="Q214" i="23"/>
  <c r="R214" i="23"/>
  <c r="S214" i="23"/>
  <c r="T214" i="23"/>
  <c r="U214" i="23"/>
  <c r="V214" i="23"/>
  <c r="W214" i="23"/>
  <c r="X214" i="23"/>
  <c r="Y214" i="23"/>
  <c r="Z214" i="23"/>
  <c r="AA214" i="23"/>
  <c r="AB214" i="23"/>
  <c r="AC214" i="23"/>
  <c r="AD214" i="23"/>
  <c r="AE214" i="23"/>
  <c r="AF214" i="23"/>
  <c r="AG214" i="23"/>
  <c r="AH214" i="23"/>
  <c r="E215" i="23"/>
  <c r="F215" i="23"/>
  <c r="H215" i="23"/>
  <c r="I215" i="23"/>
  <c r="J215" i="23"/>
  <c r="K215" i="23"/>
  <c r="L215" i="23"/>
  <c r="M215" i="23"/>
  <c r="N215" i="23"/>
  <c r="O215" i="23"/>
  <c r="P215" i="23"/>
  <c r="Q215" i="23"/>
  <c r="R215" i="23"/>
  <c r="S215" i="23"/>
  <c r="T215" i="23"/>
  <c r="U215" i="23"/>
  <c r="V215" i="23"/>
  <c r="W215" i="23"/>
  <c r="X215" i="23"/>
  <c r="Y215" i="23"/>
  <c r="Z215" i="23"/>
  <c r="AA215" i="23"/>
  <c r="AB215" i="23"/>
  <c r="AC215" i="23"/>
  <c r="AD215" i="23"/>
  <c r="AE215" i="23"/>
  <c r="AF215" i="23"/>
  <c r="AG215" i="23"/>
  <c r="AH215" i="23"/>
  <c r="E216" i="23"/>
  <c r="F216" i="23"/>
  <c r="H216" i="23"/>
  <c r="I216" i="23"/>
  <c r="J216" i="23"/>
  <c r="K216" i="23"/>
  <c r="L216" i="23"/>
  <c r="M216" i="23"/>
  <c r="N216" i="23"/>
  <c r="O216" i="23"/>
  <c r="P216" i="23"/>
  <c r="Q216" i="23"/>
  <c r="R216" i="23"/>
  <c r="S216" i="23"/>
  <c r="T216" i="23"/>
  <c r="U216" i="23"/>
  <c r="V216" i="23"/>
  <c r="W216" i="23"/>
  <c r="X216" i="23"/>
  <c r="Y216" i="23"/>
  <c r="Z216" i="23"/>
  <c r="AA216" i="23"/>
  <c r="AB216" i="23"/>
  <c r="AC216" i="23"/>
  <c r="AD216" i="23"/>
  <c r="AE216" i="23"/>
  <c r="AF216" i="23"/>
  <c r="AG216" i="23"/>
  <c r="AH216" i="23"/>
  <c r="E217" i="23"/>
  <c r="F217" i="23"/>
  <c r="H217" i="23"/>
  <c r="I217" i="23"/>
  <c r="J217" i="23"/>
  <c r="K217" i="23"/>
  <c r="L217" i="23"/>
  <c r="M217" i="23"/>
  <c r="N217" i="23"/>
  <c r="O217" i="23"/>
  <c r="P217" i="23"/>
  <c r="Q217" i="23"/>
  <c r="R217" i="23"/>
  <c r="S217" i="23"/>
  <c r="T217" i="23"/>
  <c r="U217" i="23"/>
  <c r="V217" i="23"/>
  <c r="W217" i="23"/>
  <c r="X217" i="23"/>
  <c r="Y217" i="23"/>
  <c r="Z217" i="23"/>
  <c r="AA217" i="23"/>
  <c r="AB217" i="23"/>
  <c r="AC217" i="23"/>
  <c r="AD217" i="23"/>
  <c r="AE217" i="23"/>
  <c r="AF217" i="23"/>
  <c r="AG217" i="23"/>
  <c r="AH217" i="23"/>
  <c r="E218" i="23"/>
  <c r="F218" i="23"/>
  <c r="H218" i="23"/>
  <c r="I218" i="23"/>
  <c r="J218" i="23"/>
  <c r="K218" i="23"/>
  <c r="L218" i="23"/>
  <c r="M218" i="23"/>
  <c r="N218" i="23"/>
  <c r="O218" i="23"/>
  <c r="P218" i="23"/>
  <c r="Q218" i="23"/>
  <c r="R218" i="23"/>
  <c r="S218" i="23"/>
  <c r="T218" i="23"/>
  <c r="U218" i="23"/>
  <c r="V218" i="23"/>
  <c r="W218" i="23"/>
  <c r="X218" i="23"/>
  <c r="Y218" i="23"/>
  <c r="Z218" i="23"/>
  <c r="AA218" i="23"/>
  <c r="AB218" i="23"/>
  <c r="AC218" i="23"/>
  <c r="AD218" i="23"/>
  <c r="AE218" i="23"/>
  <c r="AF218" i="23"/>
  <c r="AG218" i="23"/>
  <c r="AH218" i="23"/>
  <c r="E219" i="23"/>
  <c r="F219" i="23"/>
  <c r="H219" i="23"/>
  <c r="I219" i="23"/>
  <c r="J219" i="23"/>
  <c r="K219" i="23"/>
  <c r="L219" i="23"/>
  <c r="M219" i="23"/>
  <c r="N219" i="23"/>
  <c r="O219" i="23"/>
  <c r="P219" i="23"/>
  <c r="Q219" i="23"/>
  <c r="R219" i="23"/>
  <c r="S219" i="23"/>
  <c r="T219" i="23"/>
  <c r="U219" i="23"/>
  <c r="V219" i="23"/>
  <c r="W219" i="23"/>
  <c r="X219" i="23"/>
  <c r="Y219" i="23"/>
  <c r="Z219" i="23"/>
  <c r="AA219" i="23"/>
  <c r="AB219" i="23"/>
  <c r="AC219" i="23"/>
  <c r="AD219" i="23"/>
  <c r="AE219" i="23"/>
  <c r="AF219" i="23"/>
  <c r="AG219" i="23"/>
  <c r="AH219" i="23"/>
  <c r="E220" i="23"/>
  <c r="F220" i="23"/>
  <c r="H220" i="23"/>
  <c r="I220" i="23"/>
  <c r="J220" i="23"/>
  <c r="K220" i="23"/>
  <c r="L220" i="23"/>
  <c r="M220" i="23"/>
  <c r="N220" i="23"/>
  <c r="O220" i="23"/>
  <c r="P220" i="23"/>
  <c r="Q220" i="23"/>
  <c r="R220" i="23"/>
  <c r="S220" i="23"/>
  <c r="T220" i="23"/>
  <c r="U220" i="23"/>
  <c r="V220" i="23"/>
  <c r="W220" i="23"/>
  <c r="X220" i="23"/>
  <c r="Y220" i="23"/>
  <c r="Z220" i="23"/>
  <c r="AA220" i="23"/>
  <c r="AB220" i="23"/>
  <c r="AC220" i="23"/>
  <c r="AD220" i="23"/>
  <c r="AE220" i="23"/>
  <c r="AF220" i="23"/>
  <c r="AG220" i="23"/>
  <c r="AH220" i="23"/>
  <c r="E221" i="23"/>
  <c r="F221" i="23"/>
  <c r="H221" i="23"/>
  <c r="I221" i="23"/>
  <c r="J221" i="23"/>
  <c r="K221" i="23"/>
  <c r="L221" i="23"/>
  <c r="M221" i="23"/>
  <c r="N221" i="23"/>
  <c r="O221" i="23"/>
  <c r="P221" i="23"/>
  <c r="Q221" i="23"/>
  <c r="R221" i="23"/>
  <c r="S221" i="23"/>
  <c r="T221" i="23"/>
  <c r="U221" i="23"/>
  <c r="V221" i="23"/>
  <c r="W221" i="23"/>
  <c r="X221" i="23"/>
  <c r="Y221" i="23"/>
  <c r="Z221" i="23"/>
  <c r="AA221" i="23"/>
  <c r="AB221" i="23"/>
  <c r="AC221" i="23"/>
  <c r="AD221" i="23"/>
  <c r="AE221" i="23"/>
  <c r="AF221" i="23"/>
  <c r="AG221" i="23"/>
  <c r="AH221" i="23"/>
  <c r="E222" i="23"/>
  <c r="F222" i="23"/>
  <c r="H222" i="23"/>
  <c r="I222" i="23"/>
  <c r="J222" i="23"/>
  <c r="K222" i="23"/>
  <c r="L222" i="23"/>
  <c r="M222" i="23"/>
  <c r="N222" i="23"/>
  <c r="O222" i="23"/>
  <c r="P222" i="23"/>
  <c r="Q222" i="23"/>
  <c r="R222" i="23"/>
  <c r="S222" i="23"/>
  <c r="T222" i="23"/>
  <c r="U222" i="23"/>
  <c r="V222" i="23"/>
  <c r="W222" i="23"/>
  <c r="X222" i="23"/>
  <c r="Y222" i="23"/>
  <c r="Z222" i="23"/>
  <c r="AA222" i="23"/>
  <c r="AB222" i="23"/>
  <c r="AC222" i="23"/>
  <c r="AD222" i="23"/>
  <c r="AE222" i="23"/>
  <c r="AF222" i="23"/>
  <c r="AG222" i="23"/>
  <c r="AH222" i="23"/>
  <c r="E223" i="23"/>
  <c r="F223" i="23"/>
  <c r="H223" i="23"/>
  <c r="I223" i="23"/>
  <c r="J223" i="23"/>
  <c r="K223" i="23"/>
  <c r="L223" i="23"/>
  <c r="M223" i="23"/>
  <c r="N223" i="23"/>
  <c r="O223" i="23"/>
  <c r="P223" i="23"/>
  <c r="Q223" i="23"/>
  <c r="R223" i="23"/>
  <c r="S223" i="23"/>
  <c r="T223" i="23"/>
  <c r="U223" i="23"/>
  <c r="V223" i="23"/>
  <c r="W223" i="23"/>
  <c r="X223" i="23"/>
  <c r="Y223" i="23"/>
  <c r="Z223" i="23"/>
  <c r="AA223" i="23"/>
  <c r="AB223" i="23"/>
  <c r="AC223" i="23"/>
  <c r="AD223" i="23"/>
  <c r="AE223" i="23"/>
  <c r="AF223" i="23"/>
  <c r="AG223" i="23"/>
  <c r="AH223" i="23"/>
  <c r="E224" i="23"/>
  <c r="F224" i="23"/>
  <c r="H224" i="23"/>
  <c r="I224" i="23"/>
  <c r="J224" i="23"/>
  <c r="K224" i="23"/>
  <c r="L224" i="23"/>
  <c r="M224" i="23"/>
  <c r="N224" i="23"/>
  <c r="O224" i="23"/>
  <c r="P224" i="23"/>
  <c r="Q224" i="23"/>
  <c r="R224" i="23"/>
  <c r="S224" i="23"/>
  <c r="T224" i="23"/>
  <c r="U224" i="23"/>
  <c r="V224" i="23"/>
  <c r="W224" i="23"/>
  <c r="X224" i="23"/>
  <c r="Y224" i="23"/>
  <c r="Z224" i="23"/>
  <c r="AA224" i="23"/>
  <c r="AB224" i="23"/>
  <c r="AC224" i="23"/>
  <c r="AD224" i="23"/>
  <c r="AE224" i="23"/>
  <c r="AF224" i="23"/>
  <c r="AG224" i="23"/>
  <c r="AH224" i="23"/>
  <c r="E225" i="23"/>
  <c r="F225" i="23"/>
  <c r="H225" i="23"/>
  <c r="I225" i="23"/>
  <c r="J225" i="23"/>
  <c r="K225" i="23"/>
  <c r="L225" i="23"/>
  <c r="M225" i="23"/>
  <c r="N225" i="23"/>
  <c r="O225" i="23"/>
  <c r="P225" i="23"/>
  <c r="Q225" i="23"/>
  <c r="R225" i="23"/>
  <c r="S225" i="23"/>
  <c r="T225" i="23"/>
  <c r="U225" i="23"/>
  <c r="V225" i="23"/>
  <c r="W225" i="23"/>
  <c r="X225" i="23"/>
  <c r="Y225" i="23"/>
  <c r="Z225" i="23"/>
  <c r="AA225" i="23"/>
  <c r="AB225" i="23"/>
  <c r="AC225" i="23"/>
  <c r="AD225" i="23"/>
  <c r="AE225" i="23"/>
  <c r="AF225" i="23"/>
  <c r="AG225" i="23"/>
  <c r="AH225" i="23"/>
  <c r="E226" i="23"/>
  <c r="F226" i="23"/>
  <c r="H226" i="23"/>
  <c r="I226" i="23"/>
  <c r="J226" i="23"/>
  <c r="K226" i="23"/>
  <c r="L226" i="23"/>
  <c r="M226" i="23"/>
  <c r="N226" i="23"/>
  <c r="O226" i="23"/>
  <c r="P226" i="23"/>
  <c r="Q226" i="23"/>
  <c r="R226" i="23"/>
  <c r="S226" i="23"/>
  <c r="T226" i="23"/>
  <c r="U226" i="23"/>
  <c r="V226" i="23"/>
  <c r="W226" i="23"/>
  <c r="X226" i="23"/>
  <c r="Y226" i="23"/>
  <c r="Z226" i="23"/>
  <c r="AA226" i="23"/>
  <c r="AB226" i="23"/>
  <c r="AC226" i="23"/>
  <c r="AD226" i="23"/>
  <c r="AE226" i="23"/>
  <c r="AF226" i="23"/>
  <c r="AG226" i="23"/>
  <c r="AH226" i="23"/>
  <c r="E227" i="23"/>
  <c r="F227" i="23"/>
  <c r="H227" i="23"/>
  <c r="I227" i="23"/>
  <c r="J227" i="23"/>
  <c r="K227" i="23"/>
  <c r="L227" i="23"/>
  <c r="M227" i="23"/>
  <c r="N227" i="23"/>
  <c r="O227" i="23"/>
  <c r="P227" i="23"/>
  <c r="Q227" i="23"/>
  <c r="R227" i="23"/>
  <c r="S227" i="23"/>
  <c r="T227" i="23"/>
  <c r="U227" i="23"/>
  <c r="V227" i="23"/>
  <c r="W227" i="23"/>
  <c r="X227" i="23"/>
  <c r="Y227" i="23"/>
  <c r="Z227" i="23"/>
  <c r="AA227" i="23"/>
  <c r="AB227" i="23"/>
  <c r="AC227" i="23"/>
  <c r="AD227" i="23"/>
  <c r="AE227" i="23"/>
  <c r="AF227" i="23"/>
  <c r="AG227" i="23"/>
  <c r="AH227" i="23"/>
  <c r="E228" i="23"/>
  <c r="F228" i="23"/>
  <c r="H228" i="23"/>
  <c r="I228" i="23"/>
  <c r="J228" i="23"/>
  <c r="K228" i="23"/>
  <c r="L228" i="23"/>
  <c r="M228" i="23"/>
  <c r="N228" i="23"/>
  <c r="O228" i="23"/>
  <c r="P228" i="23"/>
  <c r="Q228" i="23"/>
  <c r="R228" i="23"/>
  <c r="S228" i="23"/>
  <c r="T228" i="23"/>
  <c r="U228" i="23"/>
  <c r="V228" i="23"/>
  <c r="W228" i="23"/>
  <c r="X228" i="23"/>
  <c r="Y228" i="23"/>
  <c r="Z228" i="23"/>
  <c r="AA228" i="23"/>
  <c r="AB228" i="23"/>
  <c r="AC228" i="23"/>
  <c r="AD228" i="23"/>
  <c r="AE228" i="23"/>
  <c r="AF228" i="23"/>
  <c r="AG228" i="23"/>
  <c r="AH228" i="23"/>
  <c r="E229" i="23"/>
  <c r="F229" i="23"/>
  <c r="H229" i="23"/>
  <c r="I229" i="23"/>
  <c r="J229" i="23"/>
  <c r="K229" i="23"/>
  <c r="L229" i="23"/>
  <c r="M229" i="23"/>
  <c r="N229" i="23"/>
  <c r="O229" i="23"/>
  <c r="P229" i="23"/>
  <c r="Q229" i="23"/>
  <c r="R229" i="23"/>
  <c r="S229" i="23"/>
  <c r="T229" i="23"/>
  <c r="U229" i="23"/>
  <c r="V229" i="23"/>
  <c r="W229" i="23"/>
  <c r="X229" i="23"/>
  <c r="Y229" i="23"/>
  <c r="Z229" i="23"/>
  <c r="AA229" i="23"/>
  <c r="AB229" i="23"/>
  <c r="AC229" i="23"/>
  <c r="AD229" i="23"/>
  <c r="AE229" i="23"/>
  <c r="AF229" i="23"/>
  <c r="AG229" i="23"/>
  <c r="AH229" i="23"/>
  <c r="E230" i="23"/>
  <c r="F230" i="23"/>
  <c r="H230" i="23"/>
  <c r="I230" i="23"/>
  <c r="J230" i="23"/>
  <c r="K230" i="23"/>
  <c r="L230" i="23"/>
  <c r="M230" i="23"/>
  <c r="N230" i="23"/>
  <c r="O230" i="23"/>
  <c r="P230" i="23"/>
  <c r="Q230" i="23"/>
  <c r="R230" i="23"/>
  <c r="S230" i="23"/>
  <c r="T230" i="23"/>
  <c r="U230" i="23"/>
  <c r="V230" i="23"/>
  <c r="W230" i="23"/>
  <c r="X230" i="23"/>
  <c r="Y230" i="23"/>
  <c r="Z230" i="23"/>
  <c r="AA230" i="23"/>
  <c r="AB230" i="23"/>
  <c r="AC230" i="23"/>
  <c r="AD230" i="23"/>
  <c r="AE230" i="23"/>
  <c r="AF230" i="23"/>
  <c r="AG230" i="23"/>
  <c r="AH230" i="23"/>
  <c r="E231" i="23"/>
  <c r="F231" i="23"/>
  <c r="H231" i="23"/>
  <c r="I231" i="23"/>
  <c r="J231" i="23"/>
  <c r="K231" i="23"/>
  <c r="L231" i="23"/>
  <c r="M231" i="23"/>
  <c r="N231" i="23"/>
  <c r="O231" i="23"/>
  <c r="P231" i="23"/>
  <c r="Q231" i="23"/>
  <c r="R231" i="23"/>
  <c r="S231" i="23"/>
  <c r="T231" i="23"/>
  <c r="U231" i="23"/>
  <c r="V231" i="23"/>
  <c r="W231" i="23"/>
  <c r="X231" i="23"/>
  <c r="Y231" i="23"/>
  <c r="Z231" i="23"/>
  <c r="AA231" i="23"/>
  <c r="AB231" i="23"/>
  <c r="AC231" i="23"/>
  <c r="AD231" i="23"/>
  <c r="AE231" i="23"/>
  <c r="AF231" i="23"/>
  <c r="AG231" i="23"/>
  <c r="AH231" i="23"/>
  <c r="E232" i="23"/>
  <c r="F232" i="23"/>
  <c r="H232" i="23"/>
  <c r="I232" i="23"/>
  <c r="J232" i="23"/>
  <c r="K232" i="23"/>
  <c r="L232" i="23"/>
  <c r="M232" i="23"/>
  <c r="N232" i="23"/>
  <c r="O232" i="23"/>
  <c r="P232" i="23"/>
  <c r="Q232" i="23"/>
  <c r="R232" i="23"/>
  <c r="S232" i="23"/>
  <c r="T232" i="23"/>
  <c r="U232" i="23"/>
  <c r="V232" i="23"/>
  <c r="W232" i="23"/>
  <c r="X232" i="23"/>
  <c r="Y232" i="23"/>
  <c r="Z232" i="23"/>
  <c r="AA232" i="23"/>
  <c r="AB232" i="23"/>
  <c r="AC232" i="23"/>
  <c r="AD232" i="23"/>
  <c r="AE232" i="23"/>
  <c r="AF232" i="23"/>
  <c r="AG232" i="23"/>
  <c r="AH232" i="23"/>
  <c r="E233" i="23"/>
  <c r="F233" i="23"/>
  <c r="H233" i="23"/>
  <c r="I233" i="23"/>
  <c r="J233" i="23"/>
  <c r="K233" i="23"/>
  <c r="L233" i="23"/>
  <c r="M233" i="23"/>
  <c r="N233" i="23"/>
  <c r="O233" i="23"/>
  <c r="P233" i="23"/>
  <c r="Q233" i="23"/>
  <c r="R233" i="23"/>
  <c r="S233" i="23"/>
  <c r="T233" i="23"/>
  <c r="U233" i="23"/>
  <c r="V233" i="23"/>
  <c r="W233" i="23"/>
  <c r="X233" i="23"/>
  <c r="Y233" i="23"/>
  <c r="Z233" i="23"/>
  <c r="AA233" i="23"/>
  <c r="AB233" i="23"/>
  <c r="AC233" i="23"/>
  <c r="AD233" i="23"/>
  <c r="AE233" i="23"/>
  <c r="AF233" i="23"/>
  <c r="AG233" i="23"/>
  <c r="AH233" i="23"/>
  <c r="E234" i="23"/>
  <c r="F234" i="23"/>
  <c r="H234" i="23"/>
  <c r="I234" i="23"/>
  <c r="J234" i="23"/>
  <c r="K234" i="23"/>
  <c r="L234" i="23"/>
  <c r="M234" i="23"/>
  <c r="N234" i="23"/>
  <c r="O234" i="23"/>
  <c r="P234" i="23"/>
  <c r="Q234" i="23"/>
  <c r="R234" i="23"/>
  <c r="S234" i="23"/>
  <c r="T234" i="23"/>
  <c r="U234" i="23"/>
  <c r="V234" i="23"/>
  <c r="W234" i="23"/>
  <c r="X234" i="23"/>
  <c r="Y234" i="23"/>
  <c r="Z234" i="23"/>
  <c r="AA234" i="23"/>
  <c r="AB234" i="23"/>
  <c r="AC234" i="23"/>
  <c r="AD234" i="23"/>
  <c r="AE234" i="23"/>
  <c r="AF234" i="23"/>
  <c r="AG234" i="23"/>
  <c r="AH234" i="23"/>
  <c r="E235" i="23"/>
  <c r="F235" i="23"/>
  <c r="H235" i="23"/>
  <c r="I235" i="23"/>
  <c r="J235" i="23"/>
  <c r="K235" i="23"/>
  <c r="L235" i="23"/>
  <c r="M235" i="23"/>
  <c r="N235" i="23"/>
  <c r="O235" i="23"/>
  <c r="P235" i="23"/>
  <c r="Q235" i="23"/>
  <c r="R235" i="23"/>
  <c r="S235" i="23"/>
  <c r="T235" i="23"/>
  <c r="U235" i="23"/>
  <c r="V235" i="23"/>
  <c r="W235" i="23"/>
  <c r="X235" i="23"/>
  <c r="Y235" i="23"/>
  <c r="Z235" i="23"/>
  <c r="AA235" i="23"/>
  <c r="AB235" i="23"/>
  <c r="AC235" i="23"/>
  <c r="AD235" i="23"/>
  <c r="AE235" i="23"/>
  <c r="AF235" i="23"/>
  <c r="AG235" i="23"/>
  <c r="AH235" i="23"/>
  <c r="E236" i="23"/>
  <c r="F236" i="23"/>
  <c r="H236" i="23"/>
  <c r="I236" i="23"/>
  <c r="J236" i="23"/>
  <c r="K236" i="23"/>
  <c r="L236" i="23"/>
  <c r="M236" i="23"/>
  <c r="N236" i="23"/>
  <c r="O236" i="23"/>
  <c r="P236" i="23"/>
  <c r="Q236" i="23"/>
  <c r="R236" i="23"/>
  <c r="S236" i="23"/>
  <c r="T236" i="23"/>
  <c r="U236" i="23"/>
  <c r="V236" i="23"/>
  <c r="W236" i="23"/>
  <c r="X236" i="23"/>
  <c r="Y236" i="23"/>
  <c r="Z236" i="23"/>
  <c r="AA236" i="23"/>
  <c r="AB236" i="23"/>
  <c r="AC236" i="23"/>
  <c r="AD236" i="23"/>
  <c r="AE236" i="23"/>
  <c r="AF236" i="23"/>
  <c r="AG236" i="23"/>
  <c r="AH236" i="23"/>
  <c r="E237" i="23"/>
  <c r="F237" i="23"/>
  <c r="H237" i="23"/>
  <c r="I237" i="23"/>
  <c r="J237" i="23"/>
  <c r="K237" i="23"/>
  <c r="L237" i="23"/>
  <c r="M237" i="23"/>
  <c r="N237" i="23"/>
  <c r="O237" i="23"/>
  <c r="P237" i="23"/>
  <c r="Q237" i="23"/>
  <c r="R237" i="23"/>
  <c r="S237" i="23"/>
  <c r="T237" i="23"/>
  <c r="U237" i="23"/>
  <c r="V237" i="23"/>
  <c r="W237" i="23"/>
  <c r="X237" i="23"/>
  <c r="Y237" i="23"/>
  <c r="Z237" i="23"/>
  <c r="AA237" i="23"/>
  <c r="AB237" i="23"/>
  <c r="AC237" i="23"/>
  <c r="AD237" i="23"/>
  <c r="AE237" i="23"/>
  <c r="AF237" i="23"/>
  <c r="AG237" i="23"/>
  <c r="AH237" i="23"/>
  <c r="E238" i="23"/>
  <c r="F238" i="23"/>
  <c r="H238" i="23"/>
  <c r="I238" i="23"/>
  <c r="J238" i="23"/>
  <c r="K238" i="23"/>
  <c r="L238" i="23"/>
  <c r="M238" i="23"/>
  <c r="N238" i="23"/>
  <c r="O238" i="23"/>
  <c r="P238" i="23"/>
  <c r="Q238" i="23"/>
  <c r="R238" i="23"/>
  <c r="S238" i="23"/>
  <c r="T238" i="23"/>
  <c r="U238" i="23"/>
  <c r="V238" i="23"/>
  <c r="W238" i="23"/>
  <c r="X238" i="23"/>
  <c r="Y238" i="23"/>
  <c r="Z238" i="23"/>
  <c r="AA238" i="23"/>
  <c r="AB238" i="23"/>
  <c r="AC238" i="23"/>
  <c r="AD238" i="23"/>
  <c r="AE238" i="23"/>
  <c r="AF238" i="23"/>
  <c r="AG238" i="23"/>
  <c r="AH238" i="23"/>
  <c r="E239" i="23"/>
  <c r="F239" i="23"/>
  <c r="H239" i="23"/>
  <c r="I239" i="23"/>
  <c r="J239" i="23"/>
  <c r="K239" i="23"/>
  <c r="L239" i="23"/>
  <c r="M239" i="23"/>
  <c r="N239" i="23"/>
  <c r="O239" i="23"/>
  <c r="P239" i="23"/>
  <c r="Q239" i="23"/>
  <c r="R239" i="23"/>
  <c r="S239" i="23"/>
  <c r="T239" i="23"/>
  <c r="U239" i="23"/>
  <c r="V239" i="23"/>
  <c r="W239" i="23"/>
  <c r="X239" i="23"/>
  <c r="Y239" i="23"/>
  <c r="Z239" i="23"/>
  <c r="AA239" i="23"/>
  <c r="AB239" i="23"/>
  <c r="AC239" i="23"/>
  <c r="AD239" i="23"/>
  <c r="AE239" i="23"/>
  <c r="AF239" i="23"/>
  <c r="AG239" i="23"/>
  <c r="AH239" i="23"/>
  <c r="E240" i="23"/>
  <c r="F240" i="23"/>
  <c r="H240" i="23"/>
  <c r="I240" i="23"/>
  <c r="J240" i="23"/>
  <c r="K240" i="23"/>
  <c r="L240" i="23"/>
  <c r="M240" i="23"/>
  <c r="N240" i="23"/>
  <c r="O240" i="23"/>
  <c r="P240" i="23"/>
  <c r="Q240" i="23"/>
  <c r="R240" i="23"/>
  <c r="S240" i="23"/>
  <c r="T240" i="23"/>
  <c r="U240" i="23"/>
  <c r="V240" i="23"/>
  <c r="W240" i="23"/>
  <c r="X240" i="23"/>
  <c r="Y240" i="23"/>
  <c r="Z240" i="23"/>
  <c r="AA240" i="23"/>
  <c r="AB240" i="23"/>
  <c r="AC240" i="23"/>
  <c r="AD240" i="23"/>
  <c r="AE240" i="23"/>
  <c r="AF240" i="23"/>
  <c r="AG240" i="23"/>
  <c r="AH240" i="23"/>
  <c r="E241" i="23"/>
  <c r="F241" i="23"/>
  <c r="H241" i="23"/>
  <c r="I241" i="23"/>
  <c r="J241" i="23"/>
  <c r="K241" i="23"/>
  <c r="L241" i="23"/>
  <c r="M241" i="23"/>
  <c r="N241" i="23"/>
  <c r="O241" i="23"/>
  <c r="P241" i="23"/>
  <c r="Q241" i="23"/>
  <c r="R241" i="23"/>
  <c r="S241" i="23"/>
  <c r="T241" i="23"/>
  <c r="U241" i="23"/>
  <c r="V241" i="23"/>
  <c r="W241" i="23"/>
  <c r="X241" i="23"/>
  <c r="Y241" i="23"/>
  <c r="Z241" i="23"/>
  <c r="AA241" i="23"/>
  <c r="AB241" i="23"/>
  <c r="AC241" i="23"/>
  <c r="AD241" i="23"/>
  <c r="AE241" i="23"/>
  <c r="AF241" i="23"/>
  <c r="AG241" i="23"/>
  <c r="AH241" i="23"/>
  <c r="E242" i="23"/>
  <c r="F242" i="23"/>
  <c r="H242" i="23"/>
  <c r="I242" i="23"/>
  <c r="J242" i="23"/>
  <c r="K242" i="23"/>
  <c r="L242" i="23"/>
  <c r="M242" i="23"/>
  <c r="N242" i="23"/>
  <c r="O242" i="23"/>
  <c r="P242" i="23"/>
  <c r="Q242" i="23"/>
  <c r="R242" i="23"/>
  <c r="S242" i="23"/>
  <c r="T242" i="23"/>
  <c r="U242" i="23"/>
  <c r="V242" i="23"/>
  <c r="W242" i="23"/>
  <c r="X242" i="23"/>
  <c r="Y242" i="23"/>
  <c r="Z242" i="23"/>
  <c r="AA242" i="23"/>
  <c r="AB242" i="23"/>
  <c r="AC242" i="23"/>
  <c r="AD242" i="23"/>
  <c r="AE242" i="23"/>
  <c r="AF242" i="23"/>
  <c r="AG242" i="23"/>
  <c r="AH242" i="23"/>
  <c r="E243" i="23"/>
  <c r="F243" i="23"/>
  <c r="H243" i="23"/>
  <c r="I243" i="23"/>
  <c r="J243" i="23"/>
  <c r="K243" i="23"/>
  <c r="L243" i="23"/>
  <c r="M243" i="23"/>
  <c r="N243" i="23"/>
  <c r="O243" i="23"/>
  <c r="P243" i="23"/>
  <c r="Q243" i="23"/>
  <c r="R243" i="23"/>
  <c r="S243" i="23"/>
  <c r="T243" i="23"/>
  <c r="U243" i="23"/>
  <c r="V243" i="23"/>
  <c r="W243" i="23"/>
  <c r="X243" i="23"/>
  <c r="Y243" i="23"/>
  <c r="Z243" i="23"/>
  <c r="AA243" i="23"/>
  <c r="AB243" i="23"/>
  <c r="AC243" i="23"/>
  <c r="AD243" i="23"/>
  <c r="AE243" i="23"/>
  <c r="AF243" i="23"/>
  <c r="AG243" i="23"/>
  <c r="AH243" i="23"/>
  <c r="E244" i="23"/>
  <c r="F244" i="23"/>
  <c r="H244" i="23"/>
  <c r="I244" i="23"/>
  <c r="J244" i="23"/>
  <c r="K244" i="23"/>
  <c r="L244" i="23"/>
  <c r="M244" i="23"/>
  <c r="N244" i="23"/>
  <c r="O244" i="23"/>
  <c r="P244" i="23"/>
  <c r="Q244" i="23"/>
  <c r="R244" i="23"/>
  <c r="S244" i="23"/>
  <c r="T244" i="23"/>
  <c r="U244" i="23"/>
  <c r="V244" i="23"/>
  <c r="W244" i="23"/>
  <c r="X244" i="23"/>
  <c r="Y244" i="23"/>
  <c r="Z244" i="23"/>
  <c r="AA244" i="23"/>
  <c r="AB244" i="23"/>
  <c r="AC244" i="23"/>
  <c r="AD244" i="23"/>
  <c r="AE244" i="23"/>
  <c r="AF244" i="23"/>
  <c r="AG244" i="23"/>
  <c r="AH244" i="23"/>
  <c r="E245" i="23"/>
  <c r="F245" i="23"/>
  <c r="H245" i="23"/>
  <c r="I245" i="23"/>
  <c r="J245" i="23"/>
  <c r="K245" i="23"/>
  <c r="L245" i="23"/>
  <c r="M245" i="23"/>
  <c r="N245" i="23"/>
  <c r="O245" i="23"/>
  <c r="P245" i="23"/>
  <c r="Q245" i="23"/>
  <c r="R245" i="23"/>
  <c r="S245" i="23"/>
  <c r="T245" i="23"/>
  <c r="U245" i="23"/>
  <c r="V245" i="23"/>
  <c r="W245" i="23"/>
  <c r="X245" i="23"/>
  <c r="Y245" i="23"/>
  <c r="Z245" i="23"/>
  <c r="AA245" i="23"/>
  <c r="AB245" i="23"/>
  <c r="AC245" i="23"/>
  <c r="AD245" i="23"/>
  <c r="AE245" i="23"/>
  <c r="AF245" i="23"/>
  <c r="AG245" i="23"/>
  <c r="AH245" i="23"/>
  <c r="E246" i="23"/>
  <c r="F246" i="23"/>
  <c r="H246" i="23"/>
  <c r="I246" i="23"/>
  <c r="J246" i="23"/>
  <c r="K246" i="23"/>
  <c r="L246" i="23"/>
  <c r="M246" i="23"/>
  <c r="N246" i="23"/>
  <c r="O246" i="23"/>
  <c r="P246" i="23"/>
  <c r="Q246" i="23"/>
  <c r="R246" i="23"/>
  <c r="S246" i="23"/>
  <c r="T246" i="23"/>
  <c r="U246" i="23"/>
  <c r="V246" i="23"/>
  <c r="W246" i="23"/>
  <c r="X246" i="23"/>
  <c r="Y246" i="23"/>
  <c r="Z246" i="23"/>
  <c r="AA246" i="23"/>
  <c r="AB246" i="23"/>
  <c r="AC246" i="23"/>
  <c r="AD246" i="23"/>
  <c r="AE246" i="23"/>
  <c r="AF246" i="23"/>
  <c r="AG246" i="23"/>
  <c r="AH246" i="23"/>
  <c r="E247" i="23"/>
  <c r="F247" i="23"/>
  <c r="H247" i="23"/>
  <c r="I247" i="23"/>
  <c r="J247" i="23"/>
  <c r="K247" i="23"/>
  <c r="L247" i="23"/>
  <c r="M247" i="23"/>
  <c r="N247" i="23"/>
  <c r="O247" i="23"/>
  <c r="P247" i="23"/>
  <c r="Q247" i="23"/>
  <c r="R247" i="23"/>
  <c r="S247" i="23"/>
  <c r="T247" i="23"/>
  <c r="U247" i="23"/>
  <c r="V247" i="23"/>
  <c r="W247" i="23"/>
  <c r="X247" i="23"/>
  <c r="Y247" i="23"/>
  <c r="Z247" i="23"/>
  <c r="AA247" i="23"/>
  <c r="AB247" i="23"/>
  <c r="AC247" i="23"/>
  <c r="AD247" i="23"/>
  <c r="AE247" i="23"/>
  <c r="AF247" i="23"/>
  <c r="AG247" i="23"/>
  <c r="AH247" i="23"/>
  <c r="E248" i="23"/>
  <c r="F248" i="23"/>
  <c r="H248" i="23"/>
  <c r="I248" i="23"/>
  <c r="J248" i="23"/>
  <c r="K248" i="23"/>
  <c r="L248" i="23"/>
  <c r="M248" i="23"/>
  <c r="N248" i="23"/>
  <c r="O248" i="23"/>
  <c r="P248" i="23"/>
  <c r="Q248" i="23"/>
  <c r="R248" i="23"/>
  <c r="S248" i="23"/>
  <c r="T248" i="23"/>
  <c r="U248" i="23"/>
  <c r="V248" i="23"/>
  <c r="W248" i="23"/>
  <c r="X248" i="23"/>
  <c r="Y248" i="23"/>
  <c r="Z248" i="23"/>
  <c r="AA248" i="23"/>
  <c r="AB248" i="23"/>
  <c r="AC248" i="23"/>
  <c r="AD248" i="23"/>
  <c r="AE248" i="23"/>
  <c r="AF248" i="23"/>
  <c r="AG248" i="23"/>
  <c r="AH248" i="23"/>
  <c r="E249" i="23"/>
  <c r="F249" i="23"/>
  <c r="H249" i="23"/>
  <c r="I249" i="23"/>
  <c r="J249" i="23"/>
  <c r="K249" i="23"/>
  <c r="L249" i="23"/>
  <c r="M249" i="23"/>
  <c r="N249" i="23"/>
  <c r="O249" i="23"/>
  <c r="P249" i="23"/>
  <c r="Q249" i="23"/>
  <c r="R249" i="23"/>
  <c r="S249" i="23"/>
  <c r="T249" i="23"/>
  <c r="U249" i="23"/>
  <c r="V249" i="23"/>
  <c r="W249" i="23"/>
  <c r="X249" i="23"/>
  <c r="Y249" i="23"/>
  <c r="Z249" i="23"/>
  <c r="AA249" i="23"/>
  <c r="AB249" i="23"/>
  <c r="AC249" i="23"/>
  <c r="AD249" i="23"/>
  <c r="AE249" i="23"/>
  <c r="AF249" i="23"/>
  <c r="AG249" i="23"/>
  <c r="AH249" i="23"/>
  <c r="E250" i="23"/>
  <c r="F250" i="23"/>
  <c r="H250" i="23"/>
  <c r="I250" i="23"/>
  <c r="J250" i="23"/>
  <c r="K250" i="23"/>
  <c r="L250" i="23"/>
  <c r="M250" i="23"/>
  <c r="N250" i="23"/>
  <c r="O250" i="23"/>
  <c r="P250" i="23"/>
  <c r="Q250" i="23"/>
  <c r="R250" i="23"/>
  <c r="S250" i="23"/>
  <c r="T250" i="23"/>
  <c r="U250" i="23"/>
  <c r="V250" i="23"/>
  <c r="W250" i="23"/>
  <c r="X250" i="23"/>
  <c r="Y250" i="23"/>
  <c r="Z250" i="23"/>
  <c r="AA250" i="23"/>
  <c r="AB250" i="23"/>
  <c r="AC250" i="23"/>
  <c r="AD250" i="23"/>
  <c r="AE250" i="23"/>
  <c r="AF250" i="23"/>
  <c r="AG250" i="23"/>
  <c r="AH250" i="23"/>
  <c r="E251" i="23"/>
  <c r="F251" i="23"/>
  <c r="H251" i="23"/>
  <c r="I251" i="23"/>
  <c r="J251" i="23"/>
  <c r="K251" i="23"/>
  <c r="L251" i="23"/>
  <c r="M251" i="23"/>
  <c r="N251" i="23"/>
  <c r="O251" i="23"/>
  <c r="P251" i="23"/>
  <c r="Q251" i="23"/>
  <c r="R251" i="23"/>
  <c r="S251" i="23"/>
  <c r="T251" i="23"/>
  <c r="U251" i="23"/>
  <c r="V251" i="23"/>
  <c r="W251" i="23"/>
  <c r="X251" i="23"/>
  <c r="Y251" i="23"/>
  <c r="Z251" i="23"/>
  <c r="AA251" i="23"/>
  <c r="AB251" i="23"/>
  <c r="AC251" i="23"/>
  <c r="AD251" i="23"/>
  <c r="AE251" i="23"/>
  <c r="AF251" i="23"/>
  <c r="AG251" i="23"/>
  <c r="AH251" i="23"/>
  <c r="E252" i="23"/>
  <c r="F252" i="23"/>
  <c r="H252" i="23"/>
  <c r="I252" i="23"/>
  <c r="J252" i="23"/>
  <c r="K252" i="23"/>
  <c r="L252" i="23"/>
  <c r="M252" i="23"/>
  <c r="N252" i="23"/>
  <c r="O252" i="23"/>
  <c r="P252" i="23"/>
  <c r="Q252" i="23"/>
  <c r="R252" i="23"/>
  <c r="S252" i="23"/>
  <c r="T252" i="23"/>
  <c r="U252" i="23"/>
  <c r="V252" i="23"/>
  <c r="W252" i="23"/>
  <c r="X252" i="23"/>
  <c r="Y252" i="23"/>
  <c r="Z252" i="23"/>
  <c r="AA252" i="23"/>
  <c r="AB252" i="23"/>
  <c r="AC252" i="23"/>
  <c r="AD252" i="23"/>
  <c r="AE252" i="23"/>
  <c r="AF252" i="23"/>
  <c r="AG252" i="23"/>
  <c r="AH252" i="23"/>
  <c r="E253" i="23"/>
  <c r="F253" i="23"/>
  <c r="H253" i="23"/>
  <c r="I253" i="23"/>
  <c r="J253" i="23"/>
  <c r="K253" i="23"/>
  <c r="L253" i="23"/>
  <c r="M253" i="23"/>
  <c r="N253" i="23"/>
  <c r="O253" i="23"/>
  <c r="P253" i="23"/>
  <c r="Q253" i="23"/>
  <c r="R253" i="23"/>
  <c r="S253" i="23"/>
  <c r="T253" i="23"/>
  <c r="U253" i="23"/>
  <c r="V253" i="23"/>
  <c r="W253" i="23"/>
  <c r="X253" i="23"/>
  <c r="Y253" i="23"/>
  <c r="Z253" i="23"/>
  <c r="AA253" i="23"/>
  <c r="AB253" i="23"/>
  <c r="AC253" i="23"/>
  <c r="AD253" i="23"/>
  <c r="AE253" i="23"/>
  <c r="AF253" i="23"/>
  <c r="AG253" i="23"/>
  <c r="AH253" i="23"/>
  <c r="E254" i="23"/>
  <c r="F254" i="23"/>
  <c r="H254" i="23"/>
  <c r="I254" i="23"/>
  <c r="J254" i="23"/>
  <c r="K254" i="23"/>
  <c r="L254" i="23"/>
  <c r="M254" i="23"/>
  <c r="N254" i="23"/>
  <c r="O254" i="23"/>
  <c r="P254" i="23"/>
  <c r="Q254" i="23"/>
  <c r="R254" i="23"/>
  <c r="S254" i="23"/>
  <c r="T254" i="23"/>
  <c r="U254" i="23"/>
  <c r="V254" i="23"/>
  <c r="W254" i="23"/>
  <c r="X254" i="23"/>
  <c r="Y254" i="23"/>
  <c r="Z254" i="23"/>
  <c r="AA254" i="23"/>
  <c r="AB254" i="23"/>
  <c r="AC254" i="23"/>
  <c r="AD254" i="23"/>
  <c r="AE254" i="23"/>
  <c r="AF254" i="23"/>
  <c r="AG254" i="23"/>
  <c r="AH254" i="23"/>
  <c r="E255" i="23"/>
  <c r="F255" i="23"/>
  <c r="H255" i="23"/>
  <c r="I255" i="23"/>
  <c r="J255" i="23"/>
  <c r="K255" i="23"/>
  <c r="L255" i="23"/>
  <c r="M255" i="23"/>
  <c r="N255" i="23"/>
  <c r="O255" i="23"/>
  <c r="P255" i="23"/>
  <c r="Q255" i="23"/>
  <c r="R255" i="23"/>
  <c r="S255" i="23"/>
  <c r="T255" i="23"/>
  <c r="U255" i="23"/>
  <c r="V255" i="23"/>
  <c r="W255" i="23"/>
  <c r="X255" i="23"/>
  <c r="Y255" i="23"/>
  <c r="Z255" i="23"/>
  <c r="AA255" i="23"/>
  <c r="AB255" i="23"/>
  <c r="AC255" i="23"/>
  <c r="AD255" i="23"/>
  <c r="AE255" i="23"/>
  <c r="AF255" i="23"/>
  <c r="AG255" i="23"/>
  <c r="AH255" i="23"/>
  <c r="E256" i="23"/>
  <c r="F256" i="23"/>
  <c r="H256" i="23"/>
  <c r="I256" i="23"/>
  <c r="J256" i="23"/>
  <c r="K256" i="23"/>
  <c r="L256" i="23"/>
  <c r="M256" i="23"/>
  <c r="N256" i="23"/>
  <c r="O256" i="23"/>
  <c r="P256" i="23"/>
  <c r="Q256" i="23"/>
  <c r="R256" i="23"/>
  <c r="S256" i="23"/>
  <c r="T256" i="23"/>
  <c r="U256" i="23"/>
  <c r="V256" i="23"/>
  <c r="W256" i="23"/>
  <c r="X256" i="23"/>
  <c r="Y256" i="23"/>
  <c r="Z256" i="23"/>
  <c r="AA256" i="23"/>
  <c r="AB256" i="23"/>
  <c r="AC256" i="23"/>
  <c r="AD256" i="23"/>
  <c r="AE256" i="23"/>
  <c r="AF256" i="23"/>
  <c r="AG256" i="23"/>
  <c r="AH256" i="23"/>
  <c r="E257" i="23"/>
  <c r="F257" i="23"/>
  <c r="H257" i="23"/>
  <c r="I257" i="23"/>
  <c r="J257" i="23"/>
  <c r="K257" i="23"/>
  <c r="L257" i="23"/>
  <c r="M257" i="23"/>
  <c r="N257" i="23"/>
  <c r="O257" i="23"/>
  <c r="P257" i="23"/>
  <c r="Q257" i="23"/>
  <c r="R257" i="23"/>
  <c r="S257" i="23"/>
  <c r="T257" i="23"/>
  <c r="U257" i="23"/>
  <c r="V257" i="23"/>
  <c r="W257" i="23"/>
  <c r="X257" i="23"/>
  <c r="Y257" i="23"/>
  <c r="Z257" i="23"/>
  <c r="AA257" i="23"/>
  <c r="AB257" i="23"/>
  <c r="AC257" i="23"/>
  <c r="AD257" i="23"/>
  <c r="AE257" i="23"/>
  <c r="AF257" i="23"/>
  <c r="AG257" i="23"/>
  <c r="AH257" i="23"/>
  <c r="E258" i="23"/>
  <c r="F258" i="23"/>
  <c r="H258" i="23"/>
  <c r="I258" i="23"/>
  <c r="J258" i="23"/>
  <c r="K258" i="23"/>
  <c r="L258" i="23"/>
  <c r="M258" i="23"/>
  <c r="N258" i="23"/>
  <c r="O258" i="23"/>
  <c r="P258" i="23"/>
  <c r="Q258" i="23"/>
  <c r="R258" i="23"/>
  <c r="S258" i="23"/>
  <c r="T258" i="23"/>
  <c r="U258" i="23"/>
  <c r="V258" i="23"/>
  <c r="W258" i="23"/>
  <c r="X258" i="23"/>
  <c r="Y258" i="23"/>
  <c r="Z258" i="23"/>
  <c r="AA258" i="23"/>
  <c r="AB258" i="23"/>
  <c r="AC258" i="23"/>
  <c r="AD258" i="23"/>
  <c r="AE258" i="23"/>
  <c r="AF258" i="23"/>
  <c r="AG258" i="23"/>
  <c r="AH258" i="23"/>
  <c r="E259" i="23"/>
  <c r="F259" i="23"/>
  <c r="H259" i="23"/>
  <c r="I259" i="23"/>
  <c r="J259" i="23"/>
  <c r="K259" i="23"/>
  <c r="L259" i="23"/>
  <c r="M259" i="23"/>
  <c r="N259" i="23"/>
  <c r="O259" i="23"/>
  <c r="P259" i="23"/>
  <c r="Q259" i="23"/>
  <c r="R259" i="23"/>
  <c r="S259" i="23"/>
  <c r="T259" i="23"/>
  <c r="U259" i="23"/>
  <c r="V259" i="23"/>
  <c r="W259" i="23"/>
  <c r="X259" i="23"/>
  <c r="Y259" i="23"/>
  <c r="Z259" i="23"/>
  <c r="AA259" i="23"/>
  <c r="AB259" i="23"/>
  <c r="AC259" i="23"/>
  <c r="AD259" i="23"/>
  <c r="AE259" i="23"/>
  <c r="AF259" i="23"/>
  <c r="AG259" i="23"/>
  <c r="AH259" i="23"/>
  <c r="E260" i="23"/>
  <c r="F260" i="23"/>
  <c r="H260" i="23"/>
  <c r="I260" i="23"/>
  <c r="J260" i="23"/>
  <c r="K260" i="23"/>
  <c r="L260" i="23"/>
  <c r="M260" i="23"/>
  <c r="N260" i="23"/>
  <c r="O260" i="23"/>
  <c r="P260" i="23"/>
  <c r="Q260" i="23"/>
  <c r="R260" i="23"/>
  <c r="S260" i="23"/>
  <c r="T260" i="23"/>
  <c r="U260" i="23"/>
  <c r="V260" i="23"/>
  <c r="W260" i="23"/>
  <c r="X260" i="23"/>
  <c r="Y260" i="23"/>
  <c r="Z260" i="23"/>
  <c r="AA260" i="23"/>
  <c r="AB260" i="23"/>
  <c r="AC260" i="23"/>
  <c r="AD260" i="23"/>
  <c r="AE260" i="23"/>
  <c r="AF260" i="23"/>
  <c r="AG260" i="23"/>
  <c r="AH260" i="23"/>
  <c r="E261" i="23"/>
  <c r="F261" i="23"/>
  <c r="H261" i="23"/>
  <c r="I261" i="23"/>
  <c r="J261" i="23"/>
  <c r="K261" i="23"/>
  <c r="L261" i="23"/>
  <c r="M261" i="23"/>
  <c r="N261" i="23"/>
  <c r="O261" i="23"/>
  <c r="P261" i="23"/>
  <c r="Q261" i="23"/>
  <c r="R261" i="23"/>
  <c r="S261" i="23"/>
  <c r="T261" i="23"/>
  <c r="U261" i="23"/>
  <c r="V261" i="23"/>
  <c r="W261" i="23"/>
  <c r="X261" i="23"/>
  <c r="Y261" i="23"/>
  <c r="Z261" i="23"/>
  <c r="AA261" i="23"/>
  <c r="AB261" i="23"/>
  <c r="AC261" i="23"/>
  <c r="AD261" i="23"/>
  <c r="AE261" i="23"/>
  <c r="AF261" i="23"/>
  <c r="AG261" i="23"/>
  <c r="AH261" i="23"/>
  <c r="E262" i="23"/>
  <c r="F262" i="23"/>
  <c r="H262" i="23"/>
  <c r="I262" i="23"/>
  <c r="J262" i="23"/>
  <c r="K262" i="23"/>
  <c r="L262" i="23"/>
  <c r="M262" i="23"/>
  <c r="N262" i="23"/>
  <c r="O262" i="23"/>
  <c r="P262" i="23"/>
  <c r="Q262" i="23"/>
  <c r="R262" i="23"/>
  <c r="S262" i="23"/>
  <c r="T262" i="23"/>
  <c r="U262" i="23"/>
  <c r="V262" i="23"/>
  <c r="W262" i="23"/>
  <c r="X262" i="23"/>
  <c r="Y262" i="23"/>
  <c r="Z262" i="23"/>
  <c r="AA262" i="23"/>
  <c r="AB262" i="23"/>
  <c r="AC262" i="23"/>
  <c r="AD262" i="23"/>
  <c r="AE262" i="23"/>
  <c r="AF262" i="23"/>
  <c r="AG262" i="23"/>
  <c r="AH262" i="23"/>
  <c r="E263" i="23"/>
  <c r="F263" i="23"/>
  <c r="H263" i="23"/>
  <c r="I263" i="23"/>
  <c r="J263" i="23"/>
  <c r="K263" i="23"/>
  <c r="L263" i="23"/>
  <c r="M263" i="23"/>
  <c r="N263" i="23"/>
  <c r="O263" i="23"/>
  <c r="P263" i="23"/>
  <c r="Q263" i="23"/>
  <c r="R263" i="23"/>
  <c r="S263" i="23"/>
  <c r="T263" i="23"/>
  <c r="U263" i="23"/>
  <c r="V263" i="23"/>
  <c r="W263" i="23"/>
  <c r="X263" i="23"/>
  <c r="Y263" i="23"/>
  <c r="Z263" i="23"/>
  <c r="AA263" i="23"/>
  <c r="AB263" i="23"/>
  <c r="AC263" i="23"/>
  <c r="AD263" i="23"/>
  <c r="AE263" i="23"/>
  <c r="AF263" i="23"/>
  <c r="AG263" i="23"/>
  <c r="AH263" i="23"/>
  <c r="E264" i="23"/>
  <c r="F264" i="23"/>
  <c r="H264" i="23"/>
  <c r="I264" i="23"/>
  <c r="J264" i="23"/>
  <c r="K264" i="23"/>
  <c r="L264" i="23"/>
  <c r="M264" i="23"/>
  <c r="N264" i="23"/>
  <c r="O264" i="23"/>
  <c r="P264" i="23"/>
  <c r="Q264" i="23"/>
  <c r="R264" i="23"/>
  <c r="S264" i="23"/>
  <c r="T264" i="23"/>
  <c r="U264" i="23"/>
  <c r="V264" i="23"/>
  <c r="W264" i="23"/>
  <c r="X264" i="23"/>
  <c r="Y264" i="23"/>
  <c r="Z264" i="23"/>
  <c r="AA264" i="23"/>
  <c r="AB264" i="23"/>
  <c r="AC264" i="23"/>
  <c r="AD264" i="23"/>
  <c r="AE264" i="23"/>
  <c r="AF264" i="23"/>
  <c r="AG264" i="23"/>
  <c r="AH264" i="23"/>
  <c r="E265" i="23"/>
  <c r="F265" i="23"/>
  <c r="H265" i="23"/>
  <c r="I265" i="23"/>
  <c r="J265" i="23"/>
  <c r="K265" i="23"/>
  <c r="L265" i="23"/>
  <c r="M265" i="23"/>
  <c r="N265" i="23"/>
  <c r="O265" i="23"/>
  <c r="P265" i="23"/>
  <c r="Q265" i="23"/>
  <c r="R265" i="23"/>
  <c r="S265" i="23"/>
  <c r="T265" i="23"/>
  <c r="U265" i="23"/>
  <c r="V265" i="23"/>
  <c r="W265" i="23"/>
  <c r="X265" i="23"/>
  <c r="Y265" i="23"/>
  <c r="Z265" i="23"/>
  <c r="AA265" i="23"/>
  <c r="AB265" i="23"/>
  <c r="AC265" i="23"/>
  <c r="AD265" i="23"/>
  <c r="AE265" i="23"/>
  <c r="AF265" i="23"/>
  <c r="AG265" i="23"/>
  <c r="AH265" i="23"/>
  <c r="E266" i="23"/>
  <c r="F266" i="23"/>
  <c r="H266" i="23"/>
  <c r="I266" i="23"/>
  <c r="J266" i="23"/>
  <c r="K266" i="23"/>
  <c r="L266" i="23"/>
  <c r="M266" i="23"/>
  <c r="N266" i="23"/>
  <c r="O266" i="23"/>
  <c r="P266" i="23"/>
  <c r="Q266" i="23"/>
  <c r="R266" i="23"/>
  <c r="S266" i="23"/>
  <c r="T266" i="23"/>
  <c r="U266" i="23"/>
  <c r="V266" i="23"/>
  <c r="W266" i="23"/>
  <c r="X266" i="23"/>
  <c r="Y266" i="23"/>
  <c r="Z266" i="23"/>
  <c r="AA266" i="23"/>
  <c r="AB266" i="23"/>
  <c r="AC266" i="23"/>
  <c r="AD266" i="23"/>
  <c r="AE266" i="23"/>
  <c r="AF266" i="23"/>
  <c r="AG266" i="23"/>
  <c r="AH266" i="23"/>
  <c r="E267" i="23"/>
  <c r="F267" i="23"/>
  <c r="H267" i="23"/>
  <c r="I267" i="23"/>
  <c r="J267" i="23"/>
  <c r="K267" i="23"/>
  <c r="L267" i="23"/>
  <c r="M267" i="23"/>
  <c r="N267" i="23"/>
  <c r="O267" i="23"/>
  <c r="P267" i="23"/>
  <c r="Q267" i="23"/>
  <c r="R267" i="23"/>
  <c r="S267" i="23"/>
  <c r="T267" i="23"/>
  <c r="U267" i="23"/>
  <c r="V267" i="23"/>
  <c r="W267" i="23"/>
  <c r="X267" i="23"/>
  <c r="Y267" i="23"/>
  <c r="Z267" i="23"/>
  <c r="AA267" i="23"/>
  <c r="AB267" i="23"/>
  <c r="AC267" i="23"/>
  <c r="AD267" i="23"/>
  <c r="AE267" i="23"/>
  <c r="AF267" i="23"/>
  <c r="AG267" i="23"/>
  <c r="AH267" i="23"/>
  <c r="E268" i="23"/>
  <c r="F268" i="23"/>
  <c r="H268" i="23"/>
  <c r="I268" i="23"/>
  <c r="J268" i="23"/>
  <c r="K268" i="23"/>
  <c r="L268" i="23"/>
  <c r="M268" i="23"/>
  <c r="N268" i="23"/>
  <c r="O268" i="23"/>
  <c r="P268" i="23"/>
  <c r="Q268" i="23"/>
  <c r="R268" i="23"/>
  <c r="S268" i="23"/>
  <c r="T268" i="23"/>
  <c r="U268" i="23"/>
  <c r="V268" i="23"/>
  <c r="W268" i="23"/>
  <c r="X268" i="23"/>
  <c r="Y268" i="23"/>
  <c r="Z268" i="23"/>
  <c r="AA268" i="23"/>
  <c r="AB268" i="23"/>
  <c r="AC268" i="23"/>
  <c r="AD268" i="23"/>
  <c r="AE268" i="23"/>
  <c r="AF268" i="23"/>
  <c r="AG268" i="23"/>
  <c r="AH268" i="23"/>
  <c r="E269" i="23"/>
  <c r="F269" i="23"/>
  <c r="H269" i="23"/>
  <c r="I269" i="23"/>
  <c r="J269" i="23"/>
  <c r="K269" i="23"/>
  <c r="L269" i="23"/>
  <c r="M269" i="23"/>
  <c r="N269" i="23"/>
  <c r="O269" i="23"/>
  <c r="P269" i="23"/>
  <c r="Q269" i="23"/>
  <c r="R269" i="23"/>
  <c r="S269" i="23"/>
  <c r="T269" i="23"/>
  <c r="U269" i="23"/>
  <c r="V269" i="23"/>
  <c r="W269" i="23"/>
  <c r="X269" i="23"/>
  <c r="Y269" i="23"/>
  <c r="Z269" i="23"/>
  <c r="AA269" i="23"/>
  <c r="AB269" i="23"/>
  <c r="AC269" i="23"/>
  <c r="AD269" i="23"/>
  <c r="AE269" i="23"/>
  <c r="AF269" i="23"/>
  <c r="AG269" i="23"/>
  <c r="AH269" i="23"/>
  <c r="E270" i="23"/>
  <c r="F270" i="23"/>
  <c r="H270" i="23"/>
  <c r="I270" i="23"/>
  <c r="J270" i="23"/>
  <c r="K270" i="23"/>
  <c r="L270" i="23"/>
  <c r="M270" i="23"/>
  <c r="N270" i="23"/>
  <c r="O270" i="23"/>
  <c r="P270" i="23"/>
  <c r="Q270" i="23"/>
  <c r="R270" i="23"/>
  <c r="S270" i="23"/>
  <c r="T270" i="23"/>
  <c r="U270" i="23"/>
  <c r="V270" i="23"/>
  <c r="W270" i="23"/>
  <c r="X270" i="23"/>
  <c r="Y270" i="23"/>
  <c r="Z270" i="23"/>
  <c r="AA270" i="23"/>
  <c r="AB270" i="23"/>
  <c r="AC270" i="23"/>
  <c r="AD270" i="23"/>
  <c r="AE270" i="23"/>
  <c r="AF270" i="23"/>
  <c r="AG270" i="23"/>
  <c r="AH270" i="23"/>
  <c r="E271" i="23"/>
  <c r="F271" i="23"/>
  <c r="H271" i="23"/>
  <c r="I271" i="23"/>
  <c r="J271" i="23"/>
  <c r="K271" i="23"/>
  <c r="L271" i="23"/>
  <c r="M271" i="23"/>
  <c r="N271" i="23"/>
  <c r="O271" i="23"/>
  <c r="P271" i="23"/>
  <c r="Q271" i="23"/>
  <c r="R271" i="23"/>
  <c r="S271" i="23"/>
  <c r="T271" i="23"/>
  <c r="U271" i="23"/>
  <c r="V271" i="23"/>
  <c r="W271" i="23"/>
  <c r="X271" i="23"/>
  <c r="Y271" i="23"/>
  <c r="Z271" i="23"/>
  <c r="AA271" i="23"/>
  <c r="AB271" i="23"/>
  <c r="AC271" i="23"/>
  <c r="AD271" i="23"/>
  <c r="AE271" i="23"/>
  <c r="AF271" i="23"/>
  <c r="AG271" i="23"/>
  <c r="AH271" i="23"/>
  <c r="E272" i="23"/>
  <c r="F272" i="23"/>
  <c r="H272" i="23"/>
  <c r="I272" i="23"/>
  <c r="J272" i="23"/>
  <c r="K272" i="23"/>
  <c r="L272" i="23"/>
  <c r="M272" i="23"/>
  <c r="N272" i="23"/>
  <c r="O272" i="23"/>
  <c r="P272" i="23"/>
  <c r="Q272" i="23"/>
  <c r="R272" i="23"/>
  <c r="S272" i="23"/>
  <c r="T272" i="23"/>
  <c r="U272" i="23"/>
  <c r="V272" i="23"/>
  <c r="W272" i="23"/>
  <c r="X272" i="23"/>
  <c r="Y272" i="23"/>
  <c r="Z272" i="23"/>
  <c r="AA272" i="23"/>
  <c r="AB272" i="23"/>
  <c r="AC272" i="23"/>
  <c r="AD272" i="23"/>
  <c r="AE272" i="23"/>
  <c r="AF272" i="23"/>
  <c r="AG272" i="23"/>
  <c r="AH272" i="23"/>
  <c r="E273" i="23"/>
  <c r="F273" i="23"/>
  <c r="H273" i="23"/>
  <c r="I273" i="23"/>
  <c r="J273" i="23"/>
  <c r="K273" i="23"/>
  <c r="L273" i="23"/>
  <c r="M273" i="23"/>
  <c r="N273" i="23"/>
  <c r="O273" i="23"/>
  <c r="P273" i="23"/>
  <c r="Q273" i="23"/>
  <c r="R273" i="23"/>
  <c r="S273" i="23"/>
  <c r="T273" i="23"/>
  <c r="U273" i="23"/>
  <c r="V273" i="23"/>
  <c r="W273" i="23"/>
  <c r="X273" i="23"/>
  <c r="Y273" i="23"/>
  <c r="Z273" i="23"/>
  <c r="AA273" i="23"/>
  <c r="AB273" i="23"/>
  <c r="AC273" i="23"/>
  <c r="AD273" i="23"/>
  <c r="AE273" i="23"/>
  <c r="AF273" i="23"/>
  <c r="AG273" i="23"/>
  <c r="AH273" i="23"/>
  <c r="E274" i="23"/>
  <c r="F274" i="23"/>
  <c r="H274" i="23"/>
  <c r="I274" i="23"/>
  <c r="J274" i="23"/>
  <c r="K274" i="23"/>
  <c r="L274" i="23"/>
  <c r="M274" i="23"/>
  <c r="N274" i="23"/>
  <c r="O274" i="23"/>
  <c r="P274" i="23"/>
  <c r="Q274" i="23"/>
  <c r="R274" i="23"/>
  <c r="S274" i="23"/>
  <c r="T274" i="23"/>
  <c r="U274" i="23"/>
  <c r="V274" i="23"/>
  <c r="W274" i="23"/>
  <c r="X274" i="23"/>
  <c r="Y274" i="23"/>
  <c r="Z274" i="23"/>
  <c r="AA274" i="23"/>
  <c r="AB274" i="23"/>
  <c r="AC274" i="23"/>
  <c r="AD274" i="23"/>
  <c r="AE274" i="23"/>
  <c r="AF274" i="23"/>
  <c r="AG274" i="23"/>
  <c r="AH274" i="23"/>
  <c r="E275" i="23"/>
  <c r="F275" i="23"/>
  <c r="H275" i="23"/>
  <c r="I275" i="23"/>
  <c r="J275" i="23"/>
  <c r="K275" i="23"/>
  <c r="L275" i="23"/>
  <c r="M275" i="23"/>
  <c r="N275" i="23"/>
  <c r="O275" i="23"/>
  <c r="P275" i="23"/>
  <c r="Q275" i="23"/>
  <c r="R275" i="23"/>
  <c r="S275" i="23"/>
  <c r="T275" i="23"/>
  <c r="U275" i="23"/>
  <c r="V275" i="23"/>
  <c r="W275" i="23"/>
  <c r="X275" i="23"/>
  <c r="Y275" i="23"/>
  <c r="Z275" i="23"/>
  <c r="AA275" i="23"/>
  <c r="AB275" i="23"/>
  <c r="AC275" i="23"/>
  <c r="AD275" i="23"/>
  <c r="AE275" i="23"/>
  <c r="AF275" i="23"/>
  <c r="AG275" i="23"/>
  <c r="AH275" i="23"/>
  <c r="E276" i="23"/>
  <c r="F276" i="23"/>
  <c r="H276" i="23"/>
  <c r="I276" i="23"/>
  <c r="J276" i="23"/>
  <c r="K276" i="23"/>
  <c r="L276" i="23"/>
  <c r="M276" i="23"/>
  <c r="N276" i="23"/>
  <c r="O276" i="23"/>
  <c r="P276" i="23"/>
  <c r="Q276" i="23"/>
  <c r="R276" i="23"/>
  <c r="S276" i="23"/>
  <c r="T276" i="23"/>
  <c r="U276" i="23"/>
  <c r="V276" i="23"/>
  <c r="W276" i="23"/>
  <c r="X276" i="23"/>
  <c r="Y276" i="23"/>
  <c r="Z276" i="23"/>
  <c r="AA276" i="23"/>
  <c r="AB276" i="23"/>
  <c r="AC276" i="23"/>
  <c r="AD276" i="23"/>
  <c r="AE276" i="23"/>
  <c r="AF276" i="23"/>
  <c r="AG276" i="23"/>
  <c r="AH276" i="23"/>
  <c r="E277" i="23"/>
  <c r="F277" i="23"/>
  <c r="H277" i="23"/>
  <c r="I277" i="23"/>
  <c r="J277" i="23"/>
  <c r="K277" i="23"/>
  <c r="L277" i="23"/>
  <c r="M277" i="23"/>
  <c r="N277" i="23"/>
  <c r="O277" i="23"/>
  <c r="P277" i="23"/>
  <c r="Q277" i="23"/>
  <c r="R277" i="23"/>
  <c r="S277" i="23"/>
  <c r="T277" i="23"/>
  <c r="U277" i="23"/>
  <c r="V277" i="23"/>
  <c r="W277" i="23"/>
  <c r="X277" i="23"/>
  <c r="Y277" i="23"/>
  <c r="Z277" i="23"/>
  <c r="AA277" i="23"/>
  <c r="AB277" i="23"/>
  <c r="AC277" i="23"/>
  <c r="AD277" i="23"/>
  <c r="AE277" i="23"/>
  <c r="AF277" i="23"/>
  <c r="AG277" i="23"/>
  <c r="AH277" i="23"/>
  <c r="E5" i="22"/>
  <c r="F5" i="22"/>
  <c r="G5" i="22"/>
  <c r="H5" i="22"/>
  <c r="I5" i="22"/>
  <c r="J5" i="22"/>
  <c r="K5" i="22"/>
  <c r="L5" i="22"/>
  <c r="M5" i="22"/>
  <c r="N5" i="22"/>
  <c r="O5" i="22"/>
  <c r="P5" i="22"/>
  <c r="Q5" i="22"/>
  <c r="R5" i="22"/>
  <c r="S5" i="22"/>
  <c r="T5" i="22"/>
  <c r="U5" i="22"/>
  <c r="V5" i="22"/>
  <c r="W5" i="22"/>
  <c r="X5" i="22"/>
  <c r="Y5" i="22"/>
  <c r="Z5" i="22"/>
  <c r="AA5" i="22"/>
  <c r="AB5" i="22"/>
  <c r="AC5" i="22"/>
  <c r="AD5" i="22"/>
  <c r="AE5" i="22"/>
  <c r="AF5" i="22"/>
  <c r="AG5" i="22"/>
  <c r="AH5" i="22"/>
  <c r="E6" i="22"/>
  <c r="F6" i="22"/>
  <c r="G6" i="22"/>
  <c r="H6" i="22"/>
  <c r="I6" i="22"/>
  <c r="J6" i="22"/>
  <c r="K6" i="22"/>
  <c r="L6" i="22"/>
  <c r="M6" i="22"/>
  <c r="N6" i="22"/>
  <c r="O6" i="22"/>
  <c r="P6" i="22"/>
  <c r="Q6" i="22"/>
  <c r="R6" i="22"/>
  <c r="S6" i="22"/>
  <c r="T6" i="22"/>
  <c r="U6" i="22"/>
  <c r="V6" i="22"/>
  <c r="W6" i="22"/>
  <c r="X6" i="22"/>
  <c r="Y6" i="22"/>
  <c r="Z6" i="22"/>
  <c r="AA6" i="22"/>
  <c r="AB6" i="22"/>
  <c r="AC6" i="22"/>
  <c r="AD6" i="22"/>
  <c r="AE6" i="22"/>
  <c r="AF6" i="22"/>
  <c r="AG6" i="22"/>
  <c r="AH6" i="22"/>
  <c r="E7" i="22"/>
  <c r="F7" i="22"/>
  <c r="G7" i="22"/>
  <c r="H7" i="22"/>
  <c r="I7" i="22"/>
  <c r="J7" i="22"/>
  <c r="K7" i="22"/>
  <c r="L7" i="22"/>
  <c r="M7" i="22"/>
  <c r="N7" i="22"/>
  <c r="O7" i="22"/>
  <c r="P7" i="22"/>
  <c r="Q7" i="22"/>
  <c r="R7" i="22"/>
  <c r="S7" i="22"/>
  <c r="T7" i="22"/>
  <c r="U7" i="22"/>
  <c r="V7" i="22"/>
  <c r="W7" i="22"/>
  <c r="X7" i="22"/>
  <c r="Y7" i="22"/>
  <c r="Z7" i="22"/>
  <c r="AA7" i="22"/>
  <c r="AB7" i="22"/>
  <c r="AC7" i="22"/>
  <c r="AD7" i="22"/>
  <c r="AE7" i="22"/>
  <c r="AF7" i="22"/>
  <c r="AG7" i="22"/>
  <c r="AH7" i="22"/>
  <c r="E8" i="22"/>
  <c r="F8" i="22"/>
  <c r="G8" i="22"/>
  <c r="H8" i="22"/>
  <c r="I8" i="22"/>
  <c r="J8" i="22"/>
  <c r="K8" i="22"/>
  <c r="L8" i="22"/>
  <c r="M8" i="22"/>
  <c r="N8" i="22"/>
  <c r="O8" i="22"/>
  <c r="P8" i="22"/>
  <c r="Q8" i="22"/>
  <c r="R8" i="22"/>
  <c r="S8" i="22"/>
  <c r="T8" i="22"/>
  <c r="U8" i="22"/>
  <c r="V8" i="22"/>
  <c r="W8" i="22"/>
  <c r="X8" i="22"/>
  <c r="Y8" i="22"/>
  <c r="Z8" i="22"/>
  <c r="AA8" i="22"/>
  <c r="AB8" i="22"/>
  <c r="AC8" i="22"/>
  <c r="AD8" i="22"/>
  <c r="AE8" i="22"/>
  <c r="AF8" i="22"/>
  <c r="AG8" i="22"/>
  <c r="AH8" i="22"/>
  <c r="E9" i="22"/>
  <c r="F9" i="22"/>
  <c r="G9" i="22"/>
  <c r="H9" i="22"/>
  <c r="I9" i="22"/>
  <c r="J9" i="22"/>
  <c r="K9" i="22"/>
  <c r="L9" i="22"/>
  <c r="M9" i="22"/>
  <c r="N9" i="22"/>
  <c r="O9" i="22"/>
  <c r="P9" i="22"/>
  <c r="Q9" i="22"/>
  <c r="R9" i="22"/>
  <c r="S9" i="22"/>
  <c r="T9" i="22"/>
  <c r="U9" i="22"/>
  <c r="V9" i="22"/>
  <c r="W9" i="22"/>
  <c r="X9" i="22"/>
  <c r="Y9" i="22"/>
  <c r="Z9" i="22"/>
  <c r="AA9" i="22"/>
  <c r="AB9" i="22"/>
  <c r="AC9" i="22"/>
  <c r="AD9" i="22"/>
  <c r="AE9" i="22"/>
  <c r="AF9" i="22"/>
  <c r="AG9" i="22"/>
  <c r="AH9" i="22"/>
  <c r="E10" i="22"/>
  <c r="F10" i="22"/>
  <c r="G10" i="22"/>
  <c r="H10" i="22"/>
  <c r="I10" i="22"/>
  <c r="J10" i="22"/>
  <c r="K10" i="22"/>
  <c r="L10" i="22"/>
  <c r="M10" i="22"/>
  <c r="N10" i="22"/>
  <c r="O10" i="22"/>
  <c r="P10" i="22"/>
  <c r="Q10" i="22"/>
  <c r="R10" i="22"/>
  <c r="S10" i="22"/>
  <c r="T10" i="22"/>
  <c r="U10" i="22"/>
  <c r="V10" i="22"/>
  <c r="W10" i="22"/>
  <c r="X10" i="22"/>
  <c r="Y10" i="22"/>
  <c r="Z10" i="22"/>
  <c r="AA10" i="22"/>
  <c r="AB10" i="22"/>
  <c r="AC10" i="22"/>
  <c r="AD10" i="22"/>
  <c r="AE10" i="22"/>
  <c r="AF10" i="22"/>
  <c r="AG10" i="22"/>
  <c r="AH10" i="22"/>
  <c r="E11" i="22"/>
  <c r="F11" i="22"/>
  <c r="G11" i="22"/>
  <c r="H11" i="22"/>
  <c r="I11" i="22"/>
  <c r="J11" i="22"/>
  <c r="K11" i="22"/>
  <c r="L11" i="22"/>
  <c r="M11" i="22"/>
  <c r="N11" i="22"/>
  <c r="O11" i="22"/>
  <c r="P11" i="22"/>
  <c r="Q11" i="22"/>
  <c r="R11" i="22"/>
  <c r="S11" i="22"/>
  <c r="T11" i="22"/>
  <c r="U11" i="22"/>
  <c r="V11" i="22"/>
  <c r="W11" i="22"/>
  <c r="X11" i="22"/>
  <c r="Y11" i="22"/>
  <c r="Z11" i="22"/>
  <c r="AA11" i="22"/>
  <c r="AB11" i="22"/>
  <c r="AC11" i="22"/>
  <c r="AD11" i="22"/>
  <c r="AE11" i="22"/>
  <c r="AF11" i="22"/>
  <c r="AG11" i="22"/>
  <c r="AH11" i="22"/>
  <c r="E12" i="22"/>
  <c r="F12" i="22"/>
  <c r="G12" i="22"/>
  <c r="H12" i="22"/>
  <c r="I12" i="22"/>
  <c r="J12" i="22"/>
  <c r="K12" i="22"/>
  <c r="L12" i="22"/>
  <c r="M12" i="22"/>
  <c r="N12" i="22"/>
  <c r="O12" i="22"/>
  <c r="P12" i="22"/>
  <c r="Q12" i="22"/>
  <c r="R12" i="22"/>
  <c r="S12" i="22"/>
  <c r="T12" i="22"/>
  <c r="U12" i="22"/>
  <c r="V12" i="22"/>
  <c r="W12" i="22"/>
  <c r="X12" i="22"/>
  <c r="Y12" i="22"/>
  <c r="Z12" i="22"/>
  <c r="AA12" i="22"/>
  <c r="AB12" i="22"/>
  <c r="AC12" i="22"/>
  <c r="AD12" i="22"/>
  <c r="AE12" i="22"/>
  <c r="AF12" i="22"/>
  <c r="AG12" i="22"/>
  <c r="AH12" i="22"/>
  <c r="E13" i="22"/>
  <c r="F13" i="22"/>
  <c r="G13" i="22"/>
  <c r="H13" i="22"/>
  <c r="I13" i="22"/>
  <c r="J13" i="22"/>
  <c r="K13" i="22"/>
  <c r="L13" i="22"/>
  <c r="M13" i="22"/>
  <c r="N13" i="22"/>
  <c r="O13" i="22"/>
  <c r="P13" i="22"/>
  <c r="Q13" i="22"/>
  <c r="R13" i="22"/>
  <c r="S13" i="22"/>
  <c r="T13" i="22"/>
  <c r="U13" i="22"/>
  <c r="V13" i="22"/>
  <c r="W13" i="22"/>
  <c r="X13" i="22"/>
  <c r="Y13" i="22"/>
  <c r="Z13" i="22"/>
  <c r="AA13" i="22"/>
  <c r="AB13" i="22"/>
  <c r="AC13" i="22"/>
  <c r="AD13" i="22"/>
  <c r="AE13" i="22"/>
  <c r="AF13" i="22"/>
  <c r="AG13" i="22"/>
  <c r="AH13" i="22"/>
  <c r="E14" i="22"/>
  <c r="F14" i="22"/>
  <c r="G14" i="22"/>
  <c r="H14" i="22"/>
  <c r="I14" i="22"/>
  <c r="J14" i="22"/>
  <c r="K14" i="22"/>
  <c r="L14" i="22"/>
  <c r="M14" i="22"/>
  <c r="N14" i="22"/>
  <c r="O14" i="22"/>
  <c r="P14" i="22"/>
  <c r="Q14" i="22"/>
  <c r="R14" i="22"/>
  <c r="S14" i="22"/>
  <c r="T14" i="22"/>
  <c r="U14" i="22"/>
  <c r="V14" i="22"/>
  <c r="W14" i="22"/>
  <c r="X14" i="22"/>
  <c r="Y14" i="22"/>
  <c r="Z14" i="22"/>
  <c r="AA14" i="22"/>
  <c r="AB14" i="22"/>
  <c r="AC14" i="22"/>
  <c r="AD14" i="22"/>
  <c r="AE14" i="22"/>
  <c r="AF14" i="22"/>
  <c r="AG14" i="22"/>
  <c r="AH14" i="22"/>
  <c r="E15" i="22"/>
  <c r="F15" i="22"/>
  <c r="G15" i="22"/>
  <c r="H15" i="22"/>
  <c r="I15" i="22"/>
  <c r="J15" i="22"/>
  <c r="K15" i="22"/>
  <c r="L15" i="22"/>
  <c r="M15" i="22"/>
  <c r="N15" i="22"/>
  <c r="O15" i="22"/>
  <c r="P15" i="22"/>
  <c r="Q15" i="22"/>
  <c r="R15" i="22"/>
  <c r="S15" i="22"/>
  <c r="T15" i="22"/>
  <c r="U15" i="22"/>
  <c r="V15" i="22"/>
  <c r="W15" i="22"/>
  <c r="X15" i="22"/>
  <c r="Y15" i="22"/>
  <c r="Z15" i="22"/>
  <c r="AA15" i="22"/>
  <c r="AB15" i="22"/>
  <c r="AC15" i="22"/>
  <c r="AD15" i="22"/>
  <c r="AE15" i="22"/>
  <c r="AF15" i="22"/>
  <c r="AG15" i="22"/>
  <c r="AH15" i="22"/>
  <c r="E16" i="22"/>
  <c r="F16" i="22"/>
  <c r="G16" i="22"/>
  <c r="H16" i="22"/>
  <c r="I16" i="22"/>
  <c r="J16" i="22"/>
  <c r="K16" i="22"/>
  <c r="L16" i="22"/>
  <c r="M16" i="22"/>
  <c r="N16" i="22"/>
  <c r="O16" i="22"/>
  <c r="P16" i="22"/>
  <c r="Q16" i="22"/>
  <c r="R16" i="22"/>
  <c r="S16" i="22"/>
  <c r="T16" i="22"/>
  <c r="U16" i="22"/>
  <c r="V16" i="22"/>
  <c r="W16" i="22"/>
  <c r="X16" i="22"/>
  <c r="Y16" i="22"/>
  <c r="Z16" i="22"/>
  <c r="AA16" i="22"/>
  <c r="AB16" i="22"/>
  <c r="AC16" i="22"/>
  <c r="AD16" i="22"/>
  <c r="AE16" i="22"/>
  <c r="AF16" i="22"/>
  <c r="AG16" i="22"/>
  <c r="AH16" i="22"/>
  <c r="E17" i="22"/>
  <c r="F17" i="22"/>
  <c r="G17" i="22"/>
  <c r="H17" i="22"/>
  <c r="I17" i="22"/>
  <c r="J17" i="22"/>
  <c r="K17" i="22"/>
  <c r="L17" i="22"/>
  <c r="M17" i="22"/>
  <c r="N17" i="22"/>
  <c r="O17" i="22"/>
  <c r="P17" i="22"/>
  <c r="Q17" i="22"/>
  <c r="R17" i="22"/>
  <c r="S17" i="22"/>
  <c r="T17" i="22"/>
  <c r="U17" i="22"/>
  <c r="V17" i="22"/>
  <c r="W17" i="22"/>
  <c r="X17" i="22"/>
  <c r="Y17" i="22"/>
  <c r="Z17" i="22"/>
  <c r="AA17" i="22"/>
  <c r="AB17" i="22"/>
  <c r="AC17" i="22"/>
  <c r="AD17" i="22"/>
  <c r="AE17" i="22"/>
  <c r="AF17" i="22"/>
  <c r="AG17" i="22"/>
  <c r="AH17" i="22"/>
  <c r="E18" i="22"/>
  <c r="F18" i="22"/>
  <c r="G18" i="22"/>
  <c r="H18" i="22"/>
  <c r="I18" i="22"/>
  <c r="J18" i="22"/>
  <c r="K18" i="22"/>
  <c r="L18" i="22"/>
  <c r="M18" i="22"/>
  <c r="N18" i="22"/>
  <c r="O18" i="22"/>
  <c r="P18" i="22"/>
  <c r="Q18" i="22"/>
  <c r="R18" i="22"/>
  <c r="S18" i="22"/>
  <c r="T18" i="22"/>
  <c r="U18" i="22"/>
  <c r="V18" i="22"/>
  <c r="W18" i="22"/>
  <c r="X18" i="22"/>
  <c r="Y18" i="22"/>
  <c r="Z18" i="22"/>
  <c r="AA18" i="22"/>
  <c r="AB18" i="22"/>
  <c r="AC18" i="22"/>
  <c r="AD18" i="22"/>
  <c r="AE18" i="22"/>
  <c r="AF18" i="22"/>
  <c r="AG18" i="22"/>
  <c r="AH18" i="22"/>
  <c r="E19" i="22"/>
  <c r="F19" i="22"/>
  <c r="G19" i="22"/>
  <c r="H19" i="22"/>
  <c r="I19" i="22"/>
  <c r="J19" i="22"/>
  <c r="K19" i="22"/>
  <c r="L19" i="22"/>
  <c r="M19" i="22"/>
  <c r="N19" i="22"/>
  <c r="O19" i="22"/>
  <c r="P19" i="22"/>
  <c r="Q19" i="22"/>
  <c r="R19" i="22"/>
  <c r="S19" i="22"/>
  <c r="T19" i="22"/>
  <c r="U19" i="22"/>
  <c r="V19" i="22"/>
  <c r="W19" i="22"/>
  <c r="X19" i="22"/>
  <c r="Y19" i="22"/>
  <c r="Z19" i="22"/>
  <c r="AA19" i="22"/>
  <c r="AB19" i="22"/>
  <c r="AC19" i="22"/>
  <c r="AD19" i="22"/>
  <c r="AE19" i="22"/>
  <c r="AF19" i="22"/>
  <c r="AG19" i="22"/>
  <c r="AH19" i="22"/>
  <c r="E20" i="22"/>
  <c r="F20" i="22"/>
  <c r="G20" i="22"/>
  <c r="H20" i="22"/>
  <c r="I20" i="22"/>
  <c r="J20" i="22"/>
  <c r="K20" i="22"/>
  <c r="L20" i="22"/>
  <c r="M20" i="22"/>
  <c r="N20" i="22"/>
  <c r="O20" i="22"/>
  <c r="P20" i="22"/>
  <c r="Q20" i="22"/>
  <c r="R20" i="22"/>
  <c r="S20" i="22"/>
  <c r="T20" i="22"/>
  <c r="U20" i="22"/>
  <c r="V20" i="22"/>
  <c r="W20" i="22"/>
  <c r="X20" i="22"/>
  <c r="Y20" i="22"/>
  <c r="Z20" i="22"/>
  <c r="AA20" i="22"/>
  <c r="AB20" i="22"/>
  <c r="AC20" i="22"/>
  <c r="AD20" i="22"/>
  <c r="AE20" i="22"/>
  <c r="AF20" i="22"/>
  <c r="AG20" i="22"/>
  <c r="AH20" i="22"/>
  <c r="E21" i="22"/>
  <c r="F21" i="22"/>
  <c r="G21" i="22"/>
  <c r="H21" i="22"/>
  <c r="I21" i="22"/>
  <c r="J21" i="22"/>
  <c r="K21" i="22"/>
  <c r="L21" i="22"/>
  <c r="M21" i="22"/>
  <c r="N21" i="22"/>
  <c r="O21" i="22"/>
  <c r="P21" i="22"/>
  <c r="Q21" i="22"/>
  <c r="R21" i="22"/>
  <c r="S21" i="22"/>
  <c r="T21" i="22"/>
  <c r="U21" i="22"/>
  <c r="V21" i="22"/>
  <c r="W21" i="22"/>
  <c r="X21" i="22"/>
  <c r="Y21" i="22"/>
  <c r="Z21" i="22"/>
  <c r="AA21" i="22"/>
  <c r="AB21" i="22"/>
  <c r="AC21" i="22"/>
  <c r="AD21" i="22"/>
  <c r="AE21" i="22"/>
  <c r="AF21" i="22"/>
  <c r="AG21" i="22"/>
  <c r="AH21" i="22"/>
  <c r="E22" i="22"/>
  <c r="F22" i="22"/>
  <c r="G22" i="22"/>
  <c r="H22" i="22"/>
  <c r="I22" i="22"/>
  <c r="J22" i="22"/>
  <c r="K22" i="22"/>
  <c r="L22" i="22"/>
  <c r="M22" i="22"/>
  <c r="N22" i="22"/>
  <c r="O22" i="22"/>
  <c r="P22" i="22"/>
  <c r="Q22" i="22"/>
  <c r="R22" i="22"/>
  <c r="S22" i="22"/>
  <c r="T22" i="22"/>
  <c r="U22" i="22"/>
  <c r="V22" i="22"/>
  <c r="W22" i="22"/>
  <c r="X22" i="22"/>
  <c r="Y22" i="22"/>
  <c r="Z22" i="22"/>
  <c r="AA22" i="22"/>
  <c r="AB22" i="22"/>
  <c r="AC22" i="22"/>
  <c r="AD22" i="22"/>
  <c r="AE22" i="22"/>
  <c r="AF22" i="22"/>
  <c r="AG22" i="22"/>
  <c r="AH22" i="22"/>
  <c r="E23" i="22"/>
  <c r="F23" i="22"/>
  <c r="G23" i="22"/>
  <c r="H23" i="22"/>
  <c r="I23" i="22"/>
  <c r="J23" i="22"/>
  <c r="K23" i="22"/>
  <c r="L23" i="22"/>
  <c r="M23" i="22"/>
  <c r="N23" i="22"/>
  <c r="O23" i="22"/>
  <c r="P23" i="22"/>
  <c r="Q23" i="22"/>
  <c r="R23" i="22"/>
  <c r="S23" i="22"/>
  <c r="T23" i="22"/>
  <c r="U23" i="22"/>
  <c r="V23" i="22"/>
  <c r="W23" i="22"/>
  <c r="X23" i="22"/>
  <c r="Y23" i="22"/>
  <c r="Z23" i="22"/>
  <c r="AA23" i="22"/>
  <c r="AB23" i="22"/>
  <c r="AC23" i="22"/>
  <c r="AD23" i="22"/>
  <c r="AE23" i="22"/>
  <c r="AF23" i="22"/>
  <c r="AG23" i="22"/>
  <c r="AH23" i="22"/>
  <c r="E24" i="22"/>
  <c r="F24" i="22"/>
  <c r="G24" i="22"/>
  <c r="H24" i="22"/>
  <c r="I24" i="22"/>
  <c r="J24" i="22"/>
  <c r="K24" i="22"/>
  <c r="L24" i="22"/>
  <c r="M24" i="22"/>
  <c r="N24" i="22"/>
  <c r="O24" i="22"/>
  <c r="P24" i="22"/>
  <c r="Q24" i="22"/>
  <c r="R24" i="22"/>
  <c r="S24" i="22"/>
  <c r="T24" i="22"/>
  <c r="U24" i="22"/>
  <c r="V24" i="22"/>
  <c r="W24" i="22"/>
  <c r="X24" i="22"/>
  <c r="Y24" i="22"/>
  <c r="Z24" i="22"/>
  <c r="AA24" i="22"/>
  <c r="AB24" i="22"/>
  <c r="AC24" i="22"/>
  <c r="AD24" i="22"/>
  <c r="AE24" i="22"/>
  <c r="AF24" i="22"/>
  <c r="AG24" i="22"/>
  <c r="AH24" i="22"/>
  <c r="E25" i="22"/>
  <c r="F25" i="22"/>
  <c r="G25" i="22"/>
  <c r="H25" i="22"/>
  <c r="I25" i="22"/>
  <c r="J25" i="22"/>
  <c r="K25" i="22"/>
  <c r="L25" i="22"/>
  <c r="M25" i="22"/>
  <c r="N25" i="22"/>
  <c r="O25" i="22"/>
  <c r="P25" i="22"/>
  <c r="Q25" i="22"/>
  <c r="R25" i="22"/>
  <c r="S25" i="22"/>
  <c r="T25" i="22"/>
  <c r="U25" i="22"/>
  <c r="V25" i="22"/>
  <c r="W25" i="22"/>
  <c r="X25" i="22"/>
  <c r="Y25" i="22"/>
  <c r="Z25" i="22"/>
  <c r="AA25" i="22"/>
  <c r="AB25" i="22"/>
  <c r="AC25" i="22"/>
  <c r="AD25" i="22"/>
  <c r="AE25" i="22"/>
  <c r="AF25" i="22"/>
  <c r="AG25" i="22"/>
  <c r="AH25" i="22"/>
  <c r="E26" i="22"/>
  <c r="F26" i="22"/>
  <c r="G26" i="22"/>
  <c r="H26" i="22"/>
  <c r="I26" i="22"/>
  <c r="J26" i="22"/>
  <c r="K26" i="22"/>
  <c r="L26" i="22"/>
  <c r="M26" i="22"/>
  <c r="N26" i="22"/>
  <c r="O26" i="22"/>
  <c r="P26" i="22"/>
  <c r="Q26" i="22"/>
  <c r="R26" i="22"/>
  <c r="S26" i="22"/>
  <c r="T26" i="22"/>
  <c r="U26" i="22"/>
  <c r="V26" i="22"/>
  <c r="W26" i="22"/>
  <c r="X26" i="22"/>
  <c r="Y26" i="22"/>
  <c r="Z26" i="22"/>
  <c r="AA26" i="22"/>
  <c r="AB26" i="22"/>
  <c r="AC26" i="22"/>
  <c r="AD26" i="22"/>
  <c r="AE26" i="22"/>
  <c r="AF26" i="22"/>
  <c r="AG26" i="22"/>
  <c r="AH26" i="22"/>
  <c r="E27" i="22"/>
  <c r="F27" i="22"/>
  <c r="G27" i="22"/>
  <c r="H27" i="22"/>
  <c r="I27" i="22"/>
  <c r="J27" i="22"/>
  <c r="K27" i="22"/>
  <c r="L27" i="22"/>
  <c r="M27" i="22"/>
  <c r="N27" i="22"/>
  <c r="O27" i="22"/>
  <c r="P27" i="22"/>
  <c r="Q27" i="22"/>
  <c r="R27" i="22"/>
  <c r="S27" i="22"/>
  <c r="T27" i="22"/>
  <c r="U27" i="22"/>
  <c r="V27" i="22"/>
  <c r="W27" i="22"/>
  <c r="X27" i="22"/>
  <c r="Y27" i="22"/>
  <c r="Z27" i="22"/>
  <c r="AA27" i="22"/>
  <c r="AB27" i="22"/>
  <c r="AC27" i="22"/>
  <c r="AD27" i="22"/>
  <c r="AE27" i="22"/>
  <c r="AF27" i="22"/>
  <c r="AG27" i="22"/>
  <c r="AH27" i="22"/>
  <c r="E28" i="22"/>
  <c r="F28" i="22"/>
  <c r="G28" i="22"/>
  <c r="H28" i="22"/>
  <c r="I28" i="22"/>
  <c r="J28" i="22"/>
  <c r="K28" i="22"/>
  <c r="L28" i="22"/>
  <c r="M28" i="22"/>
  <c r="N28" i="22"/>
  <c r="O28" i="22"/>
  <c r="P28" i="22"/>
  <c r="Q28" i="22"/>
  <c r="R28" i="22"/>
  <c r="S28" i="22"/>
  <c r="T28" i="22"/>
  <c r="U28" i="22"/>
  <c r="V28" i="22"/>
  <c r="W28" i="22"/>
  <c r="X28" i="22"/>
  <c r="Y28" i="22"/>
  <c r="Z28" i="22"/>
  <c r="AA28" i="22"/>
  <c r="AB28" i="22"/>
  <c r="AC28" i="22"/>
  <c r="AD28" i="22"/>
  <c r="AE28" i="22"/>
  <c r="AF28" i="22"/>
  <c r="AG28" i="22"/>
  <c r="AH28" i="22"/>
  <c r="E29" i="22"/>
  <c r="F29" i="22"/>
  <c r="G29" i="22"/>
  <c r="H29" i="22"/>
  <c r="I29" i="22"/>
  <c r="J29" i="22"/>
  <c r="K29" i="22"/>
  <c r="L29" i="22"/>
  <c r="M29" i="22"/>
  <c r="N29" i="22"/>
  <c r="O29" i="22"/>
  <c r="P29" i="22"/>
  <c r="Q29" i="22"/>
  <c r="R29" i="22"/>
  <c r="S29" i="22"/>
  <c r="T29" i="22"/>
  <c r="U29" i="22"/>
  <c r="V29" i="22"/>
  <c r="W29" i="22"/>
  <c r="X29" i="22"/>
  <c r="Y29" i="22"/>
  <c r="Z29" i="22"/>
  <c r="AA29" i="22"/>
  <c r="AB29" i="22"/>
  <c r="AC29" i="22"/>
  <c r="AD29" i="22"/>
  <c r="AE29" i="22"/>
  <c r="AF29" i="22"/>
  <c r="AG29" i="22"/>
  <c r="AH29" i="22"/>
  <c r="E30" i="22"/>
  <c r="F30" i="22"/>
  <c r="G30" i="22"/>
  <c r="H30" i="22"/>
  <c r="I30" i="22"/>
  <c r="J30" i="22"/>
  <c r="K30" i="22"/>
  <c r="L30" i="22"/>
  <c r="M30" i="22"/>
  <c r="N30" i="22"/>
  <c r="O30" i="22"/>
  <c r="P30" i="22"/>
  <c r="Q30" i="22"/>
  <c r="R30" i="22"/>
  <c r="S30" i="22"/>
  <c r="T30" i="22"/>
  <c r="U30" i="22"/>
  <c r="V30" i="22"/>
  <c r="W30" i="22"/>
  <c r="X30" i="22"/>
  <c r="Y30" i="22"/>
  <c r="Z30" i="22"/>
  <c r="AA30" i="22"/>
  <c r="AB30" i="22"/>
  <c r="AC30" i="22"/>
  <c r="AD30" i="22"/>
  <c r="AE30" i="22"/>
  <c r="AF30" i="22"/>
  <c r="AG30" i="22"/>
  <c r="AH30" i="22"/>
  <c r="E31" i="22"/>
  <c r="F31" i="22"/>
  <c r="G31" i="22"/>
  <c r="H31" i="22"/>
  <c r="I31" i="22"/>
  <c r="J31" i="22"/>
  <c r="K31" i="22"/>
  <c r="L31" i="22"/>
  <c r="M31" i="22"/>
  <c r="N31" i="22"/>
  <c r="O31" i="22"/>
  <c r="P31" i="22"/>
  <c r="Q31" i="22"/>
  <c r="R31" i="22"/>
  <c r="S31" i="22"/>
  <c r="T31" i="22"/>
  <c r="U31" i="22"/>
  <c r="V31" i="22"/>
  <c r="W31" i="22"/>
  <c r="X31" i="22"/>
  <c r="Y31" i="22"/>
  <c r="Z31" i="22"/>
  <c r="AA31" i="22"/>
  <c r="AB31" i="22"/>
  <c r="AC31" i="22"/>
  <c r="AD31" i="22"/>
  <c r="AE31" i="22"/>
  <c r="AF31" i="22"/>
  <c r="AG31" i="22"/>
  <c r="AH31" i="22"/>
  <c r="E32" i="22"/>
  <c r="F32" i="22"/>
  <c r="G32" i="22"/>
  <c r="H32" i="22"/>
  <c r="I32" i="22"/>
  <c r="J32" i="22"/>
  <c r="K32" i="22"/>
  <c r="L32" i="22"/>
  <c r="M32" i="22"/>
  <c r="N32" i="22"/>
  <c r="O32" i="22"/>
  <c r="P32" i="22"/>
  <c r="Q32" i="22"/>
  <c r="R32" i="22"/>
  <c r="S32" i="22"/>
  <c r="T32" i="22"/>
  <c r="U32" i="22"/>
  <c r="V32" i="22"/>
  <c r="W32" i="22"/>
  <c r="X32" i="22"/>
  <c r="Y32" i="22"/>
  <c r="Z32" i="22"/>
  <c r="AA32" i="22"/>
  <c r="AB32" i="22"/>
  <c r="AC32" i="22"/>
  <c r="AD32" i="22"/>
  <c r="AE32" i="22"/>
  <c r="AF32" i="22"/>
  <c r="AG32" i="22"/>
  <c r="AH32" i="22"/>
  <c r="E33" i="22"/>
  <c r="F33" i="22"/>
  <c r="G33" i="22"/>
  <c r="H33" i="22"/>
  <c r="I33" i="22"/>
  <c r="J33" i="22"/>
  <c r="K33" i="22"/>
  <c r="L33" i="22"/>
  <c r="M33" i="22"/>
  <c r="N33" i="22"/>
  <c r="O33" i="22"/>
  <c r="P33" i="22"/>
  <c r="Q33" i="22"/>
  <c r="R33" i="22"/>
  <c r="S33" i="22"/>
  <c r="T33" i="22"/>
  <c r="U33" i="22"/>
  <c r="V33" i="22"/>
  <c r="W33" i="22"/>
  <c r="X33" i="22"/>
  <c r="Y33" i="22"/>
  <c r="Z33" i="22"/>
  <c r="AA33" i="22"/>
  <c r="AB33" i="22"/>
  <c r="AC33" i="22"/>
  <c r="AD33" i="22"/>
  <c r="AE33" i="22"/>
  <c r="AF33" i="22"/>
  <c r="AG33" i="22"/>
  <c r="AH33" i="22"/>
  <c r="E34" i="22"/>
  <c r="F34" i="22"/>
  <c r="G34" i="22"/>
  <c r="H34" i="22"/>
  <c r="I34" i="22"/>
  <c r="J34" i="22"/>
  <c r="K34" i="22"/>
  <c r="L34" i="22"/>
  <c r="M34" i="22"/>
  <c r="N34" i="22"/>
  <c r="O34" i="22"/>
  <c r="P34" i="22"/>
  <c r="Q34" i="22"/>
  <c r="R34" i="22"/>
  <c r="S34" i="22"/>
  <c r="T34" i="22"/>
  <c r="U34" i="22"/>
  <c r="V34" i="22"/>
  <c r="W34" i="22"/>
  <c r="X34" i="22"/>
  <c r="Y34" i="22"/>
  <c r="Z34" i="22"/>
  <c r="AA34" i="22"/>
  <c r="AB34" i="22"/>
  <c r="AC34" i="22"/>
  <c r="AD34" i="22"/>
  <c r="AE34" i="22"/>
  <c r="AF34" i="22"/>
  <c r="AG34" i="22"/>
  <c r="AH34" i="22"/>
  <c r="E35" i="22"/>
  <c r="F35" i="22"/>
  <c r="G35" i="22"/>
  <c r="H35" i="22"/>
  <c r="I35" i="22"/>
  <c r="J35" i="22"/>
  <c r="K35" i="22"/>
  <c r="L35" i="22"/>
  <c r="M35" i="22"/>
  <c r="N35" i="22"/>
  <c r="O35" i="22"/>
  <c r="P35" i="22"/>
  <c r="Q35" i="22"/>
  <c r="R35" i="22"/>
  <c r="S35" i="22"/>
  <c r="T35" i="22"/>
  <c r="U35" i="22"/>
  <c r="V35" i="22"/>
  <c r="W35" i="22"/>
  <c r="X35" i="22"/>
  <c r="Y35" i="22"/>
  <c r="Z35" i="22"/>
  <c r="AA35" i="22"/>
  <c r="AB35" i="22"/>
  <c r="AC35" i="22"/>
  <c r="AD35" i="22"/>
  <c r="AE35" i="22"/>
  <c r="AF35" i="22"/>
  <c r="AG35" i="22"/>
  <c r="AH35" i="22"/>
  <c r="E36" i="22"/>
  <c r="F36" i="22"/>
  <c r="G36" i="22"/>
  <c r="H36" i="22"/>
  <c r="I36" i="22"/>
  <c r="J36" i="22"/>
  <c r="K36" i="22"/>
  <c r="L36" i="22"/>
  <c r="M36" i="22"/>
  <c r="N36" i="22"/>
  <c r="O36" i="22"/>
  <c r="P36" i="22"/>
  <c r="Q36" i="22"/>
  <c r="R36" i="22"/>
  <c r="S36" i="22"/>
  <c r="T36" i="22"/>
  <c r="U36" i="22"/>
  <c r="V36" i="22"/>
  <c r="W36" i="22"/>
  <c r="X36" i="22"/>
  <c r="Y36" i="22"/>
  <c r="Z36" i="22"/>
  <c r="AA36" i="22"/>
  <c r="AB36" i="22"/>
  <c r="AC36" i="22"/>
  <c r="AD36" i="22"/>
  <c r="AE36" i="22"/>
  <c r="AF36" i="22"/>
  <c r="AG36" i="22"/>
  <c r="AH36" i="22"/>
  <c r="E37" i="22"/>
  <c r="F37" i="22"/>
  <c r="G37" i="22"/>
  <c r="H37" i="22"/>
  <c r="I37" i="22"/>
  <c r="J37" i="22"/>
  <c r="K37" i="22"/>
  <c r="L37" i="22"/>
  <c r="M37" i="22"/>
  <c r="N37" i="22"/>
  <c r="O37" i="22"/>
  <c r="P37" i="22"/>
  <c r="Q37" i="22"/>
  <c r="R37" i="22"/>
  <c r="S37" i="22"/>
  <c r="T37" i="22"/>
  <c r="U37" i="22"/>
  <c r="V37" i="22"/>
  <c r="W37" i="22"/>
  <c r="X37" i="22"/>
  <c r="Y37" i="22"/>
  <c r="Z37" i="22"/>
  <c r="AA37" i="22"/>
  <c r="AB37" i="22"/>
  <c r="AC37" i="22"/>
  <c r="AD37" i="22"/>
  <c r="AE37" i="22"/>
  <c r="AF37" i="22"/>
  <c r="AG37" i="22"/>
  <c r="AH37" i="22"/>
  <c r="E38" i="22"/>
  <c r="F38" i="22"/>
  <c r="G38" i="22"/>
  <c r="H38" i="22"/>
  <c r="I38" i="22"/>
  <c r="J38" i="22"/>
  <c r="K38" i="22"/>
  <c r="L38" i="22"/>
  <c r="M38" i="22"/>
  <c r="N38" i="22"/>
  <c r="O38" i="22"/>
  <c r="P38" i="22"/>
  <c r="Q38" i="22"/>
  <c r="R38" i="22"/>
  <c r="S38" i="22"/>
  <c r="T38" i="22"/>
  <c r="U38" i="22"/>
  <c r="V38" i="22"/>
  <c r="W38" i="22"/>
  <c r="X38" i="22"/>
  <c r="Y38" i="22"/>
  <c r="Z38" i="22"/>
  <c r="AA38" i="22"/>
  <c r="AB38" i="22"/>
  <c r="AC38" i="22"/>
  <c r="AD38" i="22"/>
  <c r="AE38" i="22"/>
  <c r="AF38" i="22"/>
  <c r="AG38" i="22"/>
  <c r="AH38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E40" i="22"/>
  <c r="F40" i="22"/>
  <c r="G40" i="22"/>
  <c r="H40" i="22"/>
  <c r="I40" i="22"/>
  <c r="J40" i="22"/>
  <c r="K40" i="22"/>
  <c r="L40" i="22"/>
  <c r="M40" i="22"/>
  <c r="N40" i="22"/>
  <c r="O40" i="22"/>
  <c r="P40" i="22"/>
  <c r="Q40" i="22"/>
  <c r="R40" i="22"/>
  <c r="S40" i="22"/>
  <c r="T40" i="22"/>
  <c r="U40" i="22"/>
  <c r="V40" i="22"/>
  <c r="W40" i="22"/>
  <c r="X40" i="22"/>
  <c r="Y40" i="22"/>
  <c r="Z40" i="22"/>
  <c r="AA40" i="22"/>
  <c r="AB40" i="22"/>
  <c r="AC40" i="22"/>
  <c r="AD40" i="22"/>
  <c r="AE40" i="22"/>
  <c r="AF40" i="22"/>
  <c r="AG40" i="22"/>
  <c r="AH40" i="22"/>
  <c r="E41" i="22"/>
  <c r="F41" i="22"/>
  <c r="G41" i="22"/>
  <c r="H41" i="22"/>
  <c r="I41" i="22"/>
  <c r="J41" i="22"/>
  <c r="K41" i="22"/>
  <c r="L41" i="22"/>
  <c r="M41" i="22"/>
  <c r="N41" i="22"/>
  <c r="O41" i="22"/>
  <c r="P41" i="22"/>
  <c r="Q41" i="22"/>
  <c r="R41" i="22"/>
  <c r="S41" i="22"/>
  <c r="T41" i="22"/>
  <c r="U41" i="22"/>
  <c r="V41" i="22"/>
  <c r="W41" i="22"/>
  <c r="X41" i="22"/>
  <c r="Y41" i="22"/>
  <c r="Z41" i="22"/>
  <c r="AA41" i="22"/>
  <c r="AB41" i="22"/>
  <c r="AC41" i="22"/>
  <c r="AD41" i="22"/>
  <c r="AE41" i="22"/>
  <c r="AF41" i="22"/>
  <c r="AG41" i="22"/>
  <c r="AH41" i="22"/>
  <c r="E42" i="22"/>
  <c r="F42" i="22"/>
  <c r="G42" i="22"/>
  <c r="H42" i="22"/>
  <c r="I42" i="22"/>
  <c r="J42" i="22"/>
  <c r="K42" i="22"/>
  <c r="L42" i="22"/>
  <c r="M42" i="22"/>
  <c r="N42" i="22"/>
  <c r="O42" i="22"/>
  <c r="P42" i="22"/>
  <c r="Q42" i="22"/>
  <c r="R42" i="22"/>
  <c r="S42" i="22"/>
  <c r="T42" i="22"/>
  <c r="U42" i="22"/>
  <c r="V42" i="22"/>
  <c r="W42" i="22"/>
  <c r="X42" i="22"/>
  <c r="Y42" i="22"/>
  <c r="Z42" i="22"/>
  <c r="AA42" i="22"/>
  <c r="AB42" i="22"/>
  <c r="AC42" i="22"/>
  <c r="AD42" i="22"/>
  <c r="AE42" i="22"/>
  <c r="AF42" i="22"/>
  <c r="AG42" i="22"/>
  <c r="AH42" i="22"/>
  <c r="E43" i="22"/>
  <c r="F43" i="22"/>
  <c r="G43" i="22"/>
  <c r="H43" i="22"/>
  <c r="I43" i="22"/>
  <c r="J43" i="22"/>
  <c r="K43" i="22"/>
  <c r="L43" i="22"/>
  <c r="M43" i="22"/>
  <c r="N43" i="22"/>
  <c r="O43" i="22"/>
  <c r="P43" i="22"/>
  <c r="Q43" i="22"/>
  <c r="R43" i="22"/>
  <c r="S43" i="22"/>
  <c r="T43" i="22"/>
  <c r="U43" i="22"/>
  <c r="V43" i="22"/>
  <c r="W43" i="22"/>
  <c r="X43" i="22"/>
  <c r="Y43" i="22"/>
  <c r="Z43" i="22"/>
  <c r="AA43" i="22"/>
  <c r="AB43" i="22"/>
  <c r="AC43" i="22"/>
  <c r="AD43" i="22"/>
  <c r="AE43" i="22"/>
  <c r="AF43" i="22"/>
  <c r="AG43" i="22"/>
  <c r="AH43" i="22"/>
  <c r="E44" i="22"/>
  <c r="F44" i="22"/>
  <c r="G44" i="22"/>
  <c r="H44" i="22"/>
  <c r="I44" i="22"/>
  <c r="J44" i="22"/>
  <c r="K44" i="22"/>
  <c r="L44" i="22"/>
  <c r="M44" i="22"/>
  <c r="N44" i="22"/>
  <c r="O44" i="22"/>
  <c r="P44" i="22"/>
  <c r="Q44" i="22"/>
  <c r="R44" i="22"/>
  <c r="S44" i="22"/>
  <c r="T44" i="22"/>
  <c r="U44" i="22"/>
  <c r="V44" i="22"/>
  <c r="W44" i="22"/>
  <c r="X44" i="22"/>
  <c r="Y44" i="22"/>
  <c r="Z44" i="22"/>
  <c r="AA44" i="22"/>
  <c r="AB44" i="22"/>
  <c r="AC44" i="22"/>
  <c r="AD44" i="22"/>
  <c r="AE44" i="22"/>
  <c r="AF44" i="22"/>
  <c r="AG44" i="22"/>
  <c r="AH44" i="22"/>
  <c r="E45" i="22"/>
  <c r="F45" i="22"/>
  <c r="G45" i="22"/>
  <c r="H45" i="22"/>
  <c r="I45" i="22"/>
  <c r="J45" i="22"/>
  <c r="K45" i="22"/>
  <c r="L45" i="22"/>
  <c r="M45" i="22"/>
  <c r="N45" i="22"/>
  <c r="O45" i="22"/>
  <c r="P45" i="22"/>
  <c r="Q45" i="22"/>
  <c r="R45" i="22"/>
  <c r="S45" i="22"/>
  <c r="T45" i="22"/>
  <c r="U45" i="22"/>
  <c r="V45" i="22"/>
  <c r="W45" i="22"/>
  <c r="X45" i="22"/>
  <c r="Y45" i="22"/>
  <c r="Z45" i="22"/>
  <c r="AA45" i="22"/>
  <c r="AB45" i="22"/>
  <c r="AC45" i="22"/>
  <c r="AD45" i="22"/>
  <c r="AE45" i="22"/>
  <c r="AF45" i="22"/>
  <c r="AG45" i="22"/>
  <c r="AH45" i="22"/>
  <c r="E46" i="22"/>
  <c r="F46" i="22"/>
  <c r="G46" i="22"/>
  <c r="H46" i="22"/>
  <c r="I46" i="22"/>
  <c r="J46" i="22"/>
  <c r="K46" i="22"/>
  <c r="L46" i="22"/>
  <c r="M46" i="22"/>
  <c r="N46" i="22"/>
  <c r="O46" i="22"/>
  <c r="P46" i="22"/>
  <c r="Q46" i="22"/>
  <c r="R46" i="22"/>
  <c r="S46" i="22"/>
  <c r="T46" i="22"/>
  <c r="U46" i="22"/>
  <c r="V46" i="22"/>
  <c r="W46" i="22"/>
  <c r="X46" i="22"/>
  <c r="Y46" i="22"/>
  <c r="Z46" i="22"/>
  <c r="AA46" i="22"/>
  <c r="AB46" i="22"/>
  <c r="AC46" i="22"/>
  <c r="AD46" i="22"/>
  <c r="AE46" i="22"/>
  <c r="AF46" i="22"/>
  <c r="AG46" i="22"/>
  <c r="AH46" i="22"/>
  <c r="E47" i="22"/>
  <c r="F47" i="22"/>
  <c r="G47" i="22"/>
  <c r="H47" i="22"/>
  <c r="I47" i="22"/>
  <c r="J47" i="22"/>
  <c r="K47" i="22"/>
  <c r="L47" i="22"/>
  <c r="M47" i="22"/>
  <c r="N47" i="22"/>
  <c r="O47" i="22"/>
  <c r="P47" i="22"/>
  <c r="Q47" i="22"/>
  <c r="R47" i="22"/>
  <c r="S47" i="22"/>
  <c r="T47" i="22"/>
  <c r="U47" i="22"/>
  <c r="V47" i="22"/>
  <c r="W47" i="22"/>
  <c r="X47" i="22"/>
  <c r="Y47" i="22"/>
  <c r="Z47" i="22"/>
  <c r="AA47" i="22"/>
  <c r="AB47" i="22"/>
  <c r="AC47" i="22"/>
  <c r="AD47" i="22"/>
  <c r="AE47" i="22"/>
  <c r="AF47" i="22"/>
  <c r="AG47" i="22"/>
  <c r="AH47" i="22"/>
  <c r="E48" i="22"/>
  <c r="F48" i="22"/>
  <c r="G48" i="22"/>
  <c r="H48" i="22"/>
  <c r="I48" i="22"/>
  <c r="J48" i="22"/>
  <c r="K48" i="22"/>
  <c r="L48" i="22"/>
  <c r="M48" i="22"/>
  <c r="N48" i="22"/>
  <c r="O48" i="22"/>
  <c r="P48" i="22"/>
  <c r="Q48" i="22"/>
  <c r="R48" i="22"/>
  <c r="S48" i="22"/>
  <c r="T48" i="22"/>
  <c r="U48" i="22"/>
  <c r="V48" i="22"/>
  <c r="W48" i="22"/>
  <c r="X48" i="22"/>
  <c r="Y48" i="22"/>
  <c r="Z48" i="22"/>
  <c r="AA48" i="22"/>
  <c r="AB48" i="22"/>
  <c r="AC48" i="22"/>
  <c r="AD48" i="22"/>
  <c r="AE48" i="22"/>
  <c r="AF48" i="22"/>
  <c r="AG48" i="22"/>
  <c r="AH48" i="22"/>
  <c r="E49" i="22"/>
  <c r="F49" i="22"/>
  <c r="G49" i="22"/>
  <c r="H49" i="22"/>
  <c r="I49" i="22"/>
  <c r="J49" i="22"/>
  <c r="K49" i="22"/>
  <c r="L49" i="22"/>
  <c r="M49" i="22"/>
  <c r="N49" i="22"/>
  <c r="O49" i="22"/>
  <c r="P49" i="22"/>
  <c r="Q49" i="22"/>
  <c r="R49" i="22"/>
  <c r="S49" i="22"/>
  <c r="T49" i="22"/>
  <c r="U49" i="22"/>
  <c r="V49" i="22"/>
  <c r="W49" i="22"/>
  <c r="X49" i="22"/>
  <c r="Y49" i="22"/>
  <c r="Z49" i="22"/>
  <c r="AA49" i="22"/>
  <c r="AB49" i="22"/>
  <c r="AC49" i="22"/>
  <c r="AD49" i="22"/>
  <c r="AE49" i="22"/>
  <c r="AF49" i="22"/>
  <c r="AG49" i="22"/>
  <c r="AH49" i="22"/>
  <c r="E50" i="22"/>
  <c r="F50" i="22"/>
  <c r="G50" i="22"/>
  <c r="H50" i="22"/>
  <c r="I50" i="22"/>
  <c r="J50" i="22"/>
  <c r="K50" i="22"/>
  <c r="L50" i="22"/>
  <c r="M50" i="22"/>
  <c r="N50" i="22"/>
  <c r="O50" i="22"/>
  <c r="P50" i="22"/>
  <c r="Q50" i="22"/>
  <c r="R50" i="22"/>
  <c r="S50" i="22"/>
  <c r="T50" i="22"/>
  <c r="U50" i="22"/>
  <c r="V50" i="22"/>
  <c r="W50" i="22"/>
  <c r="X50" i="22"/>
  <c r="Y50" i="22"/>
  <c r="Z50" i="22"/>
  <c r="AA50" i="22"/>
  <c r="AB50" i="22"/>
  <c r="AC50" i="22"/>
  <c r="AD50" i="22"/>
  <c r="AE50" i="22"/>
  <c r="AF50" i="22"/>
  <c r="AG50" i="22"/>
  <c r="AH50" i="22"/>
  <c r="E51" i="22"/>
  <c r="F51" i="22"/>
  <c r="G51" i="22"/>
  <c r="H51" i="22"/>
  <c r="I51" i="22"/>
  <c r="J51" i="22"/>
  <c r="K51" i="22"/>
  <c r="L51" i="22"/>
  <c r="M51" i="22"/>
  <c r="N51" i="22"/>
  <c r="O51" i="22"/>
  <c r="P51" i="22"/>
  <c r="Q51" i="22"/>
  <c r="R51" i="22"/>
  <c r="S51" i="22"/>
  <c r="T51" i="22"/>
  <c r="U51" i="22"/>
  <c r="V51" i="22"/>
  <c r="W51" i="22"/>
  <c r="X51" i="22"/>
  <c r="Y51" i="22"/>
  <c r="Z51" i="22"/>
  <c r="AA51" i="22"/>
  <c r="AB51" i="22"/>
  <c r="AC51" i="22"/>
  <c r="AD51" i="22"/>
  <c r="AE51" i="22"/>
  <c r="AF51" i="22"/>
  <c r="AG51" i="22"/>
  <c r="AH51" i="22"/>
  <c r="E52" i="22"/>
  <c r="F52" i="22"/>
  <c r="G52" i="22"/>
  <c r="H52" i="22"/>
  <c r="I52" i="22"/>
  <c r="J52" i="22"/>
  <c r="K52" i="22"/>
  <c r="L52" i="22"/>
  <c r="M52" i="22"/>
  <c r="N52" i="22"/>
  <c r="O52" i="22"/>
  <c r="P52" i="22"/>
  <c r="Q52" i="22"/>
  <c r="R52" i="22"/>
  <c r="S52" i="22"/>
  <c r="T52" i="22"/>
  <c r="U52" i="22"/>
  <c r="V52" i="22"/>
  <c r="W52" i="22"/>
  <c r="X52" i="22"/>
  <c r="Y52" i="22"/>
  <c r="Z52" i="22"/>
  <c r="AA52" i="22"/>
  <c r="AB52" i="22"/>
  <c r="AC52" i="22"/>
  <c r="AD52" i="22"/>
  <c r="AE52" i="22"/>
  <c r="AF52" i="22"/>
  <c r="AG52" i="22"/>
  <c r="AH52" i="22"/>
  <c r="E53" i="22"/>
  <c r="F53" i="22"/>
  <c r="G53" i="22"/>
  <c r="H53" i="22"/>
  <c r="I53" i="22"/>
  <c r="J53" i="22"/>
  <c r="K53" i="22"/>
  <c r="L53" i="22"/>
  <c r="M53" i="22"/>
  <c r="N53" i="22"/>
  <c r="O53" i="22"/>
  <c r="P53" i="22"/>
  <c r="Q53" i="22"/>
  <c r="R53" i="22"/>
  <c r="S53" i="22"/>
  <c r="T53" i="22"/>
  <c r="U53" i="22"/>
  <c r="V53" i="22"/>
  <c r="W53" i="22"/>
  <c r="X53" i="22"/>
  <c r="Y53" i="22"/>
  <c r="Z53" i="22"/>
  <c r="AA53" i="22"/>
  <c r="AB53" i="22"/>
  <c r="AC53" i="22"/>
  <c r="AD53" i="22"/>
  <c r="AE53" i="22"/>
  <c r="AF53" i="22"/>
  <c r="AG53" i="22"/>
  <c r="AH53" i="22"/>
  <c r="E54" i="22"/>
  <c r="F54" i="22"/>
  <c r="G54" i="22"/>
  <c r="H54" i="22"/>
  <c r="I54" i="22"/>
  <c r="J54" i="22"/>
  <c r="K54" i="22"/>
  <c r="L54" i="22"/>
  <c r="M54" i="22"/>
  <c r="N54" i="22"/>
  <c r="O54" i="22"/>
  <c r="P54" i="22"/>
  <c r="Q54" i="22"/>
  <c r="R54" i="22"/>
  <c r="S54" i="22"/>
  <c r="T54" i="22"/>
  <c r="U54" i="22"/>
  <c r="V54" i="22"/>
  <c r="W54" i="22"/>
  <c r="X54" i="22"/>
  <c r="Y54" i="22"/>
  <c r="Z54" i="22"/>
  <c r="AA54" i="22"/>
  <c r="AB54" i="22"/>
  <c r="AC54" i="22"/>
  <c r="AD54" i="22"/>
  <c r="AE54" i="22"/>
  <c r="AF54" i="22"/>
  <c r="AG54" i="22"/>
  <c r="AH54" i="22"/>
  <c r="E55" i="22"/>
  <c r="F55" i="22"/>
  <c r="G55" i="22"/>
  <c r="H55" i="22"/>
  <c r="I55" i="22"/>
  <c r="J55" i="22"/>
  <c r="K55" i="22"/>
  <c r="L55" i="22"/>
  <c r="M55" i="22"/>
  <c r="N55" i="22"/>
  <c r="O55" i="22"/>
  <c r="P55" i="22"/>
  <c r="Q55" i="22"/>
  <c r="R55" i="22"/>
  <c r="S55" i="22"/>
  <c r="T55" i="22"/>
  <c r="U55" i="22"/>
  <c r="V55" i="22"/>
  <c r="W55" i="22"/>
  <c r="X55" i="22"/>
  <c r="Y55" i="22"/>
  <c r="Z55" i="22"/>
  <c r="AA55" i="22"/>
  <c r="AB55" i="22"/>
  <c r="AC55" i="22"/>
  <c r="AD55" i="22"/>
  <c r="AE55" i="22"/>
  <c r="AF55" i="22"/>
  <c r="AG55" i="22"/>
  <c r="AH55" i="22"/>
  <c r="E56" i="22"/>
  <c r="F56" i="22"/>
  <c r="G56" i="22"/>
  <c r="H56" i="22"/>
  <c r="I56" i="22"/>
  <c r="J56" i="22"/>
  <c r="K56" i="22"/>
  <c r="L56" i="22"/>
  <c r="M56" i="22"/>
  <c r="N56" i="22"/>
  <c r="O56" i="22"/>
  <c r="P56" i="22"/>
  <c r="Q56" i="22"/>
  <c r="R56" i="22"/>
  <c r="S56" i="22"/>
  <c r="T56" i="22"/>
  <c r="U56" i="22"/>
  <c r="V56" i="22"/>
  <c r="W56" i="22"/>
  <c r="X56" i="22"/>
  <c r="Y56" i="22"/>
  <c r="Z56" i="22"/>
  <c r="AA56" i="22"/>
  <c r="AB56" i="22"/>
  <c r="AC56" i="22"/>
  <c r="AD56" i="22"/>
  <c r="AE56" i="22"/>
  <c r="AF56" i="22"/>
  <c r="AG56" i="22"/>
  <c r="AH56" i="22"/>
  <c r="E57" i="22"/>
  <c r="F57" i="22"/>
  <c r="G57" i="22"/>
  <c r="H57" i="22"/>
  <c r="I57" i="22"/>
  <c r="J57" i="22"/>
  <c r="K57" i="22"/>
  <c r="L57" i="22"/>
  <c r="M57" i="22"/>
  <c r="N57" i="22"/>
  <c r="O57" i="22"/>
  <c r="P57" i="22"/>
  <c r="Q57" i="22"/>
  <c r="R57" i="22"/>
  <c r="S57" i="22"/>
  <c r="T57" i="22"/>
  <c r="U57" i="22"/>
  <c r="V57" i="22"/>
  <c r="W57" i="22"/>
  <c r="X57" i="22"/>
  <c r="Y57" i="22"/>
  <c r="Z57" i="22"/>
  <c r="AA57" i="22"/>
  <c r="AB57" i="22"/>
  <c r="AC57" i="22"/>
  <c r="AD57" i="22"/>
  <c r="AE57" i="22"/>
  <c r="AF57" i="22"/>
  <c r="AG57" i="22"/>
  <c r="AH57" i="22"/>
  <c r="E58" i="22"/>
  <c r="F58" i="22"/>
  <c r="G58" i="22"/>
  <c r="H58" i="22"/>
  <c r="I58" i="22"/>
  <c r="J58" i="22"/>
  <c r="K58" i="22"/>
  <c r="L58" i="22"/>
  <c r="M58" i="22"/>
  <c r="N58" i="22"/>
  <c r="O58" i="22"/>
  <c r="P58" i="22"/>
  <c r="Q58" i="22"/>
  <c r="R58" i="22"/>
  <c r="S58" i="22"/>
  <c r="T58" i="22"/>
  <c r="U58" i="22"/>
  <c r="V58" i="22"/>
  <c r="W58" i="22"/>
  <c r="X58" i="22"/>
  <c r="Y58" i="22"/>
  <c r="Z58" i="22"/>
  <c r="AA58" i="22"/>
  <c r="AB58" i="22"/>
  <c r="AC58" i="22"/>
  <c r="AD58" i="22"/>
  <c r="AE58" i="22"/>
  <c r="AF58" i="22"/>
  <c r="AG58" i="22"/>
  <c r="AH58" i="22"/>
  <c r="E59" i="22"/>
  <c r="F59" i="22"/>
  <c r="G59" i="22"/>
  <c r="H59" i="22"/>
  <c r="I59" i="22"/>
  <c r="J59" i="22"/>
  <c r="K59" i="22"/>
  <c r="L59" i="22"/>
  <c r="M59" i="22"/>
  <c r="N59" i="22"/>
  <c r="O59" i="22"/>
  <c r="P59" i="22"/>
  <c r="Q59" i="22"/>
  <c r="R59" i="22"/>
  <c r="S59" i="22"/>
  <c r="T59" i="22"/>
  <c r="U59" i="22"/>
  <c r="V59" i="22"/>
  <c r="W59" i="22"/>
  <c r="X59" i="22"/>
  <c r="Y59" i="22"/>
  <c r="Z59" i="22"/>
  <c r="AA59" i="22"/>
  <c r="AB59" i="22"/>
  <c r="AC59" i="22"/>
  <c r="AD59" i="22"/>
  <c r="AE59" i="22"/>
  <c r="AF59" i="22"/>
  <c r="AG59" i="22"/>
  <c r="AH59" i="22"/>
  <c r="E60" i="22"/>
  <c r="F60" i="22"/>
  <c r="G60" i="22"/>
  <c r="H60" i="22"/>
  <c r="I60" i="22"/>
  <c r="J60" i="22"/>
  <c r="K60" i="22"/>
  <c r="L60" i="22"/>
  <c r="M60" i="22"/>
  <c r="N60" i="22"/>
  <c r="O60" i="22"/>
  <c r="P60" i="22"/>
  <c r="Q60" i="22"/>
  <c r="R60" i="22"/>
  <c r="S60" i="22"/>
  <c r="T60" i="22"/>
  <c r="U60" i="22"/>
  <c r="V60" i="22"/>
  <c r="W60" i="22"/>
  <c r="X60" i="22"/>
  <c r="Y60" i="22"/>
  <c r="Z60" i="22"/>
  <c r="AA60" i="22"/>
  <c r="AB60" i="22"/>
  <c r="AC60" i="22"/>
  <c r="AD60" i="22"/>
  <c r="AE60" i="22"/>
  <c r="AF60" i="22"/>
  <c r="AG60" i="22"/>
  <c r="AH60" i="22"/>
  <c r="E61" i="22"/>
  <c r="F61" i="22"/>
  <c r="G61" i="22"/>
  <c r="H61" i="22"/>
  <c r="I61" i="22"/>
  <c r="J61" i="22"/>
  <c r="K61" i="22"/>
  <c r="L61" i="22"/>
  <c r="M61" i="22"/>
  <c r="N61" i="22"/>
  <c r="O61" i="22"/>
  <c r="P61" i="22"/>
  <c r="Q61" i="22"/>
  <c r="R61" i="22"/>
  <c r="S61" i="22"/>
  <c r="T61" i="22"/>
  <c r="U61" i="22"/>
  <c r="V61" i="22"/>
  <c r="W61" i="22"/>
  <c r="X61" i="22"/>
  <c r="Y61" i="22"/>
  <c r="Z61" i="22"/>
  <c r="AA61" i="22"/>
  <c r="AB61" i="22"/>
  <c r="AC61" i="22"/>
  <c r="AD61" i="22"/>
  <c r="AE61" i="22"/>
  <c r="AF61" i="22"/>
  <c r="AG61" i="22"/>
  <c r="AH61" i="22"/>
  <c r="E62" i="22"/>
  <c r="F62" i="22"/>
  <c r="G62" i="22"/>
  <c r="H62" i="22"/>
  <c r="I62" i="22"/>
  <c r="J62" i="22"/>
  <c r="K62" i="22"/>
  <c r="L62" i="22"/>
  <c r="M62" i="22"/>
  <c r="N62" i="22"/>
  <c r="O62" i="22"/>
  <c r="P62" i="22"/>
  <c r="Q62" i="22"/>
  <c r="R62" i="22"/>
  <c r="S62" i="22"/>
  <c r="T62" i="22"/>
  <c r="U62" i="22"/>
  <c r="V62" i="22"/>
  <c r="W62" i="22"/>
  <c r="X62" i="22"/>
  <c r="Y62" i="22"/>
  <c r="Z62" i="22"/>
  <c r="AA62" i="22"/>
  <c r="AB62" i="22"/>
  <c r="AC62" i="22"/>
  <c r="AD62" i="22"/>
  <c r="AE62" i="22"/>
  <c r="AF62" i="22"/>
  <c r="AG62" i="22"/>
  <c r="AH62" i="22"/>
  <c r="E63" i="22"/>
  <c r="F63" i="22"/>
  <c r="G63" i="22"/>
  <c r="H63" i="22"/>
  <c r="I63" i="22"/>
  <c r="J63" i="22"/>
  <c r="K63" i="22"/>
  <c r="L63" i="22"/>
  <c r="M63" i="22"/>
  <c r="N63" i="22"/>
  <c r="O63" i="22"/>
  <c r="P63" i="22"/>
  <c r="Q63" i="22"/>
  <c r="R63" i="22"/>
  <c r="S63" i="22"/>
  <c r="T63" i="22"/>
  <c r="U63" i="22"/>
  <c r="V63" i="22"/>
  <c r="W63" i="22"/>
  <c r="X63" i="22"/>
  <c r="Y63" i="22"/>
  <c r="Z63" i="22"/>
  <c r="AA63" i="22"/>
  <c r="AB63" i="22"/>
  <c r="AC63" i="22"/>
  <c r="AD63" i="22"/>
  <c r="AE63" i="22"/>
  <c r="AF63" i="22"/>
  <c r="AG63" i="22"/>
  <c r="AH63" i="22"/>
  <c r="E64" i="22"/>
  <c r="F64" i="22"/>
  <c r="G64" i="22"/>
  <c r="H64" i="22"/>
  <c r="I64" i="22"/>
  <c r="J64" i="22"/>
  <c r="K64" i="22"/>
  <c r="L64" i="22"/>
  <c r="M64" i="22"/>
  <c r="N64" i="22"/>
  <c r="O64" i="22"/>
  <c r="P64" i="22"/>
  <c r="Q64" i="22"/>
  <c r="R64" i="22"/>
  <c r="S64" i="22"/>
  <c r="T64" i="22"/>
  <c r="U64" i="22"/>
  <c r="V64" i="22"/>
  <c r="W64" i="22"/>
  <c r="X64" i="22"/>
  <c r="Y64" i="22"/>
  <c r="Z64" i="22"/>
  <c r="AA64" i="22"/>
  <c r="AB64" i="22"/>
  <c r="AC64" i="22"/>
  <c r="AD64" i="22"/>
  <c r="AE64" i="22"/>
  <c r="AF64" i="22"/>
  <c r="AG64" i="22"/>
  <c r="AH64" i="22"/>
  <c r="E65" i="22"/>
  <c r="F65" i="22"/>
  <c r="G65" i="22"/>
  <c r="H65" i="22"/>
  <c r="I65" i="22"/>
  <c r="J65" i="22"/>
  <c r="K65" i="22"/>
  <c r="L65" i="22"/>
  <c r="M65" i="22"/>
  <c r="N65" i="22"/>
  <c r="O65" i="22"/>
  <c r="P65" i="22"/>
  <c r="Q65" i="22"/>
  <c r="R65" i="22"/>
  <c r="S65" i="22"/>
  <c r="T65" i="22"/>
  <c r="U65" i="22"/>
  <c r="V65" i="22"/>
  <c r="W65" i="22"/>
  <c r="X65" i="22"/>
  <c r="Y65" i="22"/>
  <c r="Z65" i="22"/>
  <c r="AA65" i="22"/>
  <c r="AB65" i="22"/>
  <c r="AC65" i="22"/>
  <c r="AD65" i="22"/>
  <c r="AE65" i="22"/>
  <c r="AF65" i="22"/>
  <c r="AG65" i="22"/>
  <c r="AH65" i="22"/>
  <c r="E66" i="22"/>
  <c r="F66" i="22"/>
  <c r="G66" i="22"/>
  <c r="H66" i="22"/>
  <c r="I66" i="22"/>
  <c r="J66" i="22"/>
  <c r="K66" i="22"/>
  <c r="L66" i="22"/>
  <c r="M66" i="22"/>
  <c r="N66" i="22"/>
  <c r="O66" i="22"/>
  <c r="P66" i="22"/>
  <c r="Q66" i="22"/>
  <c r="R66" i="22"/>
  <c r="S66" i="22"/>
  <c r="T66" i="22"/>
  <c r="U66" i="22"/>
  <c r="V66" i="22"/>
  <c r="W66" i="22"/>
  <c r="X66" i="22"/>
  <c r="Y66" i="22"/>
  <c r="Z66" i="22"/>
  <c r="AA66" i="22"/>
  <c r="AB66" i="22"/>
  <c r="AC66" i="22"/>
  <c r="AD66" i="22"/>
  <c r="AE66" i="22"/>
  <c r="AF66" i="22"/>
  <c r="AG66" i="22"/>
  <c r="AH66" i="22"/>
  <c r="E67" i="22"/>
  <c r="F67" i="22"/>
  <c r="G67" i="22"/>
  <c r="H67" i="22"/>
  <c r="I67" i="22"/>
  <c r="J67" i="22"/>
  <c r="K67" i="22"/>
  <c r="L67" i="22"/>
  <c r="M67" i="22"/>
  <c r="N67" i="22"/>
  <c r="O67" i="22"/>
  <c r="P67" i="22"/>
  <c r="Q67" i="22"/>
  <c r="R67" i="22"/>
  <c r="S67" i="22"/>
  <c r="T67" i="22"/>
  <c r="U67" i="22"/>
  <c r="V67" i="22"/>
  <c r="W67" i="22"/>
  <c r="X67" i="22"/>
  <c r="Y67" i="22"/>
  <c r="Z67" i="22"/>
  <c r="AA67" i="22"/>
  <c r="AB67" i="22"/>
  <c r="AC67" i="22"/>
  <c r="AD67" i="22"/>
  <c r="AE67" i="22"/>
  <c r="AF67" i="22"/>
  <c r="AG67" i="22"/>
  <c r="AH67" i="22"/>
  <c r="E68" i="22"/>
  <c r="F68" i="22"/>
  <c r="G68" i="22"/>
  <c r="H68" i="22"/>
  <c r="I68" i="22"/>
  <c r="J68" i="22"/>
  <c r="K68" i="22"/>
  <c r="L68" i="22"/>
  <c r="M68" i="22"/>
  <c r="N68" i="22"/>
  <c r="O68" i="22"/>
  <c r="P68" i="22"/>
  <c r="Q68" i="22"/>
  <c r="R68" i="22"/>
  <c r="S68" i="22"/>
  <c r="T68" i="22"/>
  <c r="U68" i="22"/>
  <c r="V68" i="22"/>
  <c r="W68" i="22"/>
  <c r="X68" i="22"/>
  <c r="Y68" i="22"/>
  <c r="Z68" i="22"/>
  <c r="AA68" i="22"/>
  <c r="AB68" i="22"/>
  <c r="AC68" i="22"/>
  <c r="AD68" i="22"/>
  <c r="AE68" i="22"/>
  <c r="AF68" i="22"/>
  <c r="AG68" i="22"/>
  <c r="AH68" i="22"/>
  <c r="E69" i="22"/>
  <c r="F69" i="22"/>
  <c r="G69" i="22"/>
  <c r="H69" i="22"/>
  <c r="I69" i="22"/>
  <c r="J69" i="22"/>
  <c r="K69" i="22"/>
  <c r="L69" i="22"/>
  <c r="M69" i="22"/>
  <c r="N69" i="22"/>
  <c r="O69" i="22"/>
  <c r="P69" i="22"/>
  <c r="Q69" i="22"/>
  <c r="R69" i="22"/>
  <c r="S69" i="22"/>
  <c r="T69" i="22"/>
  <c r="U69" i="22"/>
  <c r="V69" i="22"/>
  <c r="W69" i="22"/>
  <c r="X69" i="22"/>
  <c r="Y69" i="22"/>
  <c r="Z69" i="22"/>
  <c r="AA69" i="22"/>
  <c r="AB69" i="22"/>
  <c r="AC69" i="22"/>
  <c r="AD69" i="22"/>
  <c r="AE69" i="22"/>
  <c r="AF69" i="22"/>
  <c r="AG69" i="22"/>
  <c r="AH69" i="22"/>
  <c r="E70" i="22"/>
  <c r="F70" i="22"/>
  <c r="G70" i="22"/>
  <c r="H70" i="22"/>
  <c r="I70" i="22"/>
  <c r="J70" i="22"/>
  <c r="K70" i="22"/>
  <c r="L70" i="22"/>
  <c r="M70" i="22"/>
  <c r="N70" i="22"/>
  <c r="O70" i="22"/>
  <c r="P70" i="22"/>
  <c r="Q70" i="22"/>
  <c r="R70" i="22"/>
  <c r="S70" i="22"/>
  <c r="T70" i="22"/>
  <c r="U70" i="22"/>
  <c r="V70" i="22"/>
  <c r="W70" i="22"/>
  <c r="X70" i="22"/>
  <c r="Y70" i="22"/>
  <c r="Z70" i="22"/>
  <c r="AA70" i="22"/>
  <c r="AB70" i="22"/>
  <c r="AC70" i="22"/>
  <c r="AD70" i="22"/>
  <c r="AE70" i="22"/>
  <c r="AF70" i="22"/>
  <c r="AG70" i="22"/>
  <c r="AH70" i="22"/>
  <c r="E71" i="22"/>
  <c r="F71" i="22"/>
  <c r="G71" i="22"/>
  <c r="H71" i="22"/>
  <c r="I71" i="22"/>
  <c r="J71" i="22"/>
  <c r="K71" i="22"/>
  <c r="L71" i="22"/>
  <c r="M71" i="22"/>
  <c r="N71" i="22"/>
  <c r="O71" i="22"/>
  <c r="P71" i="22"/>
  <c r="Q71" i="22"/>
  <c r="R71" i="22"/>
  <c r="S71" i="22"/>
  <c r="T71" i="22"/>
  <c r="U71" i="22"/>
  <c r="V71" i="22"/>
  <c r="W71" i="22"/>
  <c r="X71" i="22"/>
  <c r="Y71" i="22"/>
  <c r="Z71" i="22"/>
  <c r="AA71" i="22"/>
  <c r="AB71" i="22"/>
  <c r="AC71" i="22"/>
  <c r="AD71" i="22"/>
  <c r="AE71" i="22"/>
  <c r="AF71" i="22"/>
  <c r="AG71" i="22"/>
  <c r="AH71" i="22"/>
  <c r="E72" i="22"/>
  <c r="F72" i="22"/>
  <c r="G72" i="22"/>
  <c r="H72" i="22"/>
  <c r="I72" i="22"/>
  <c r="J72" i="22"/>
  <c r="K72" i="22"/>
  <c r="L72" i="22"/>
  <c r="M72" i="22"/>
  <c r="N72" i="22"/>
  <c r="O72" i="22"/>
  <c r="P72" i="22"/>
  <c r="Q72" i="22"/>
  <c r="R72" i="22"/>
  <c r="S72" i="22"/>
  <c r="T72" i="22"/>
  <c r="U72" i="22"/>
  <c r="V72" i="22"/>
  <c r="W72" i="22"/>
  <c r="X72" i="22"/>
  <c r="Y72" i="22"/>
  <c r="Z72" i="22"/>
  <c r="AA72" i="22"/>
  <c r="AB72" i="22"/>
  <c r="AC72" i="22"/>
  <c r="AD72" i="22"/>
  <c r="AE72" i="22"/>
  <c r="AF72" i="22"/>
  <c r="AG72" i="22"/>
  <c r="AH72" i="22"/>
  <c r="E73" i="22"/>
  <c r="F73" i="22"/>
  <c r="G73" i="22"/>
  <c r="H73" i="22"/>
  <c r="I73" i="22"/>
  <c r="J73" i="22"/>
  <c r="K73" i="22"/>
  <c r="L73" i="22"/>
  <c r="M73" i="22"/>
  <c r="N73" i="22"/>
  <c r="O73" i="22"/>
  <c r="P73" i="22"/>
  <c r="Q73" i="22"/>
  <c r="R73" i="22"/>
  <c r="S73" i="22"/>
  <c r="T73" i="22"/>
  <c r="U73" i="22"/>
  <c r="V73" i="22"/>
  <c r="W73" i="22"/>
  <c r="X73" i="22"/>
  <c r="Y73" i="22"/>
  <c r="Z73" i="22"/>
  <c r="AA73" i="22"/>
  <c r="AB73" i="22"/>
  <c r="AC73" i="22"/>
  <c r="AD73" i="22"/>
  <c r="AE73" i="22"/>
  <c r="AF73" i="22"/>
  <c r="AG73" i="22"/>
  <c r="AH73" i="22"/>
  <c r="E74" i="22"/>
  <c r="F74" i="22"/>
  <c r="G74" i="22"/>
  <c r="H74" i="22"/>
  <c r="I74" i="22"/>
  <c r="J74" i="22"/>
  <c r="K74" i="22"/>
  <c r="L74" i="22"/>
  <c r="M74" i="22"/>
  <c r="N74" i="22"/>
  <c r="O74" i="22"/>
  <c r="P74" i="22"/>
  <c r="Q74" i="22"/>
  <c r="R74" i="22"/>
  <c r="S74" i="22"/>
  <c r="T74" i="22"/>
  <c r="U74" i="22"/>
  <c r="V74" i="22"/>
  <c r="W74" i="22"/>
  <c r="X74" i="22"/>
  <c r="Y74" i="22"/>
  <c r="Z74" i="22"/>
  <c r="AA74" i="22"/>
  <c r="AB74" i="22"/>
  <c r="AC74" i="22"/>
  <c r="AD74" i="22"/>
  <c r="AE74" i="22"/>
  <c r="AF74" i="22"/>
  <c r="AG74" i="22"/>
  <c r="AH74" i="22"/>
  <c r="E75" i="22"/>
  <c r="F75" i="22"/>
  <c r="G75" i="22"/>
  <c r="H75" i="22"/>
  <c r="I75" i="22"/>
  <c r="J75" i="22"/>
  <c r="K75" i="22"/>
  <c r="L75" i="22"/>
  <c r="M75" i="22"/>
  <c r="N75" i="22"/>
  <c r="O75" i="22"/>
  <c r="P75" i="22"/>
  <c r="Q75" i="22"/>
  <c r="R75" i="22"/>
  <c r="S75" i="22"/>
  <c r="T75" i="22"/>
  <c r="U75" i="22"/>
  <c r="V75" i="22"/>
  <c r="W75" i="22"/>
  <c r="X75" i="22"/>
  <c r="Y75" i="22"/>
  <c r="Z75" i="22"/>
  <c r="AA75" i="22"/>
  <c r="AB75" i="22"/>
  <c r="AC75" i="22"/>
  <c r="AD75" i="22"/>
  <c r="AE75" i="22"/>
  <c r="AF75" i="22"/>
  <c r="AG75" i="22"/>
  <c r="AH75" i="22"/>
  <c r="E76" i="22"/>
  <c r="F76" i="22"/>
  <c r="G76" i="22"/>
  <c r="H76" i="22"/>
  <c r="I76" i="22"/>
  <c r="J76" i="22"/>
  <c r="K76" i="22"/>
  <c r="L76" i="22"/>
  <c r="M76" i="22"/>
  <c r="N76" i="22"/>
  <c r="O76" i="22"/>
  <c r="P76" i="22"/>
  <c r="Q76" i="22"/>
  <c r="R76" i="22"/>
  <c r="S76" i="22"/>
  <c r="T76" i="22"/>
  <c r="U76" i="22"/>
  <c r="V76" i="22"/>
  <c r="W76" i="22"/>
  <c r="X76" i="22"/>
  <c r="Y76" i="22"/>
  <c r="Z76" i="22"/>
  <c r="AA76" i="22"/>
  <c r="AB76" i="22"/>
  <c r="AC76" i="22"/>
  <c r="AD76" i="22"/>
  <c r="AE76" i="22"/>
  <c r="AF76" i="22"/>
  <c r="AG76" i="22"/>
  <c r="AH76" i="22"/>
  <c r="E77" i="22"/>
  <c r="F77" i="22"/>
  <c r="G77" i="22"/>
  <c r="H77" i="22"/>
  <c r="I77" i="22"/>
  <c r="J77" i="22"/>
  <c r="K77" i="22"/>
  <c r="L77" i="22"/>
  <c r="M77" i="22"/>
  <c r="N77" i="22"/>
  <c r="O77" i="22"/>
  <c r="P77" i="22"/>
  <c r="Q77" i="22"/>
  <c r="R77" i="22"/>
  <c r="S77" i="22"/>
  <c r="T77" i="22"/>
  <c r="U77" i="22"/>
  <c r="V77" i="22"/>
  <c r="W77" i="22"/>
  <c r="X77" i="22"/>
  <c r="Y77" i="22"/>
  <c r="Z77" i="22"/>
  <c r="AA77" i="22"/>
  <c r="AB77" i="22"/>
  <c r="AC77" i="22"/>
  <c r="AD77" i="22"/>
  <c r="AE77" i="22"/>
  <c r="AF77" i="22"/>
  <c r="AG77" i="22"/>
  <c r="AH77" i="22"/>
  <c r="E78" i="22"/>
  <c r="F78" i="22"/>
  <c r="G78" i="22"/>
  <c r="H78" i="22"/>
  <c r="I78" i="22"/>
  <c r="J78" i="22"/>
  <c r="K78" i="22"/>
  <c r="L78" i="22"/>
  <c r="M78" i="22"/>
  <c r="N78" i="22"/>
  <c r="O78" i="22"/>
  <c r="P78" i="22"/>
  <c r="Q78" i="22"/>
  <c r="R78" i="22"/>
  <c r="S78" i="22"/>
  <c r="T78" i="22"/>
  <c r="U78" i="22"/>
  <c r="V78" i="22"/>
  <c r="W78" i="22"/>
  <c r="X78" i="22"/>
  <c r="Y78" i="22"/>
  <c r="Z78" i="22"/>
  <c r="AA78" i="22"/>
  <c r="AB78" i="22"/>
  <c r="AC78" i="22"/>
  <c r="AD78" i="22"/>
  <c r="AE78" i="22"/>
  <c r="AF78" i="22"/>
  <c r="AG78" i="22"/>
  <c r="AH78" i="22"/>
  <c r="E79" i="22"/>
  <c r="F79" i="22"/>
  <c r="G79" i="22"/>
  <c r="H79" i="22"/>
  <c r="I79" i="22"/>
  <c r="J79" i="22"/>
  <c r="K79" i="22"/>
  <c r="L79" i="22"/>
  <c r="M79" i="22"/>
  <c r="N79" i="22"/>
  <c r="O79" i="22"/>
  <c r="P79" i="22"/>
  <c r="Q79" i="22"/>
  <c r="R79" i="22"/>
  <c r="S79" i="22"/>
  <c r="T79" i="22"/>
  <c r="U79" i="22"/>
  <c r="V79" i="22"/>
  <c r="W79" i="22"/>
  <c r="X79" i="22"/>
  <c r="Y79" i="22"/>
  <c r="Z79" i="22"/>
  <c r="AA79" i="22"/>
  <c r="AB79" i="22"/>
  <c r="AC79" i="22"/>
  <c r="AD79" i="22"/>
  <c r="AE79" i="22"/>
  <c r="AF79" i="22"/>
  <c r="AG79" i="22"/>
  <c r="AH79" i="22"/>
  <c r="E80" i="22"/>
  <c r="F80" i="22"/>
  <c r="G80" i="22"/>
  <c r="H80" i="22"/>
  <c r="I80" i="22"/>
  <c r="J80" i="22"/>
  <c r="K80" i="22"/>
  <c r="L80" i="22"/>
  <c r="M80" i="22"/>
  <c r="N80" i="22"/>
  <c r="O80" i="22"/>
  <c r="P80" i="22"/>
  <c r="Q80" i="22"/>
  <c r="R80" i="22"/>
  <c r="S80" i="22"/>
  <c r="T80" i="22"/>
  <c r="U80" i="22"/>
  <c r="V80" i="22"/>
  <c r="W80" i="22"/>
  <c r="X80" i="22"/>
  <c r="Y80" i="22"/>
  <c r="Z80" i="22"/>
  <c r="AA80" i="22"/>
  <c r="AB80" i="22"/>
  <c r="AC80" i="22"/>
  <c r="AD80" i="22"/>
  <c r="AE80" i="22"/>
  <c r="AF80" i="22"/>
  <c r="AG80" i="22"/>
  <c r="AH80" i="22"/>
  <c r="E81" i="22"/>
  <c r="F81" i="22"/>
  <c r="G81" i="22"/>
  <c r="H81" i="22"/>
  <c r="I81" i="22"/>
  <c r="J81" i="22"/>
  <c r="K81" i="22"/>
  <c r="L81" i="22"/>
  <c r="M81" i="22"/>
  <c r="N81" i="22"/>
  <c r="O81" i="22"/>
  <c r="P81" i="22"/>
  <c r="Q81" i="22"/>
  <c r="R81" i="22"/>
  <c r="S81" i="22"/>
  <c r="T81" i="22"/>
  <c r="U81" i="22"/>
  <c r="V81" i="22"/>
  <c r="W81" i="22"/>
  <c r="X81" i="22"/>
  <c r="Y81" i="22"/>
  <c r="Z81" i="22"/>
  <c r="AA81" i="22"/>
  <c r="AB81" i="22"/>
  <c r="AC81" i="22"/>
  <c r="AD81" i="22"/>
  <c r="AE81" i="22"/>
  <c r="AF81" i="22"/>
  <c r="AG81" i="22"/>
  <c r="AH81" i="22"/>
  <c r="E82" i="22"/>
  <c r="F82" i="22"/>
  <c r="G82" i="22"/>
  <c r="H82" i="22"/>
  <c r="I82" i="22"/>
  <c r="J82" i="22"/>
  <c r="K82" i="22"/>
  <c r="L82" i="22"/>
  <c r="M82" i="22"/>
  <c r="N82" i="22"/>
  <c r="O82" i="22"/>
  <c r="P82" i="22"/>
  <c r="Q82" i="22"/>
  <c r="R82" i="22"/>
  <c r="S82" i="22"/>
  <c r="T82" i="22"/>
  <c r="U82" i="22"/>
  <c r="V82" i="22"/>
  <c r="W82" i="22"/>
  <c r="X82" i="22"/>
  <c r="Y82" i="22"/>
  <c r="Z82" i="22"/>
  <c r="AA82" i="22"/>
  <c r="AB82" i="22"/>
  <c r="AC82" i="22"/>
  <c r="AD82" i="22"/>
  <c r="AE82" i="22"/>
  <c r="AF82" i="22"/>
  <c r="AG82" i="22"/>
  <c r="AH82" i="22"/>
  <c r="E83" i="22"/>
  <c r="F83" i="22"/>
  <c r="G83" i="22"/>
  <c r="H83" i="22"/>
  <c r="I83" i="22"/>
  <c r="J83" i="22"/>
  <c r="K83" i="22"/>
  <c r="L83" i="22"/>
  <c r="M83" i="22"/>
  <c r="N83" i="22"/>
  <c r="O83" i="22"/>
  <c r="P83" i="22"/>
  <c r="Q83" i="22"/>
  <c r="R83" i="22"/>
  <c r="S83" i="22"/>
  <c r="T83" i="22"/>
  <c r="U83" i="22"/>
  <c r="V83" i="22"/>
  <c r="W83" i="22"/>
  <c r="X83" i="22"/>
  <c r="Y83" i="22"/>
  <c r="Z83" i="22"/>
  <c r="AA83" i="22"/>
  <c r="AB83" i="22"/>
  <c r="AC83" i="22"/>
  <c r="AD83" i="22"/>
  <c r="AE83" i="22"/>
  <c r="AF83" i="22"/>
  <c r="AG83" i="22"/>
  <c r="AH83" i="22"/>
  <c r="E84" i="22"/>
  <c r="F84" i="22"/>
  <c r="G84" i="22"/>
  <c r="H84" i="22"/>
  <c r="I84" i="22"/>
  <c r="J84" i="22"/>
  <c r="K84" i="22"/>
  <c r="L84" i="22"/>
  <c r="M84" i="22"/>
  <c r="N84" i="22"/>
  <c r="O84" i="22"/>
  <c r="P84" i="22"/>
  <c r="Q84" i="22"/>
  <c r="R84" i="22"/>
  <c r="S84" i="22"/>
  <c r="T84" i="22"/>
  <c r="U84" i="22"/>
  <c r="V84" i="22"/>
  <c r="W84" i="22"/>
  <c r="X84" i="22"/>
  <c r="Y84" i="22"/>
  <c r="Z84" i="22"/>
  <c r="AA84" i="22"/>
  <c r="AB84" i="22"/>
  <c r="AC84" i="22"/>
  <c r="AD84" i="22"/>
  <c r="AE84" i="22"/>
  <c r="AF84" i="22"/>
  <c r="AG84" i="22"/>
  <c r="AH84" i="22"/>
  <c r="E85" i="22"/>
  <c r="F85" i="22"/>
  <c r="G85" i="22"/>
  <c r="H85" i="22"/>
  <c r="I85" i="22"/>
  <c r="J85" i="22"/>
  <c r="K85" i="22"/>
  <c r="L85" i="22"/>
  <c r="M85" i="22"/>
  <c r="N85" i="22"/>
  <c r="O85" i="22"/>
  <c r="P85" i="22"/>
  <c r="Q85" i="22"/>
  <c r="R85" i="22"/>
  <c r="S85" i="22"/>
  <c r="T85" i="22"/>
  <c r="U85" i="22"/>
  <c r="V85" i="22"/>
  <c r="W85" i="22"/>
  <c r="X85" i="22"/>
  <c r="Y85" i="22"/>
  <c r="Z85" i="22"/>
  <c r="AA85" i="22"/>
  <c r="AB85" i="22"/>
  <c r="AC85" i="22"/>
  <c r="AD85" i="22"/>
  <c r="AE85" i="22"/>
  <c r="AF85" i="22"/>
  <c r="AG85" i="22"/>
  <c r="AH85" i="22"/>
  <c r="E86" i="22"/>
  <c r="F86" i="22"/>
  <c r="G86" i="22"/>
  <c r="H86" i="22"/>
  <c r="I86" i="22"/>
  <c r="J86" i="22"/>
  <c r="K86" i="22"/>
  <c r="L86" i="22"/>
  <c r="M86" i="22"/>
  <c r="N86" i="22"/>
  <c r="O86" i="22"/>
  <c r="P86" i="22"/>
  <c r="Q86" i="22"/>
  <c r="R86" i="22"/>
  <c r="S86" i="22"/>
  <c r="T86" i="22"/>
  <c r="U86" i="22"/>
  <c r="V86" i="22"/>
  <c r="W86" i="22"/>
  <c r="X86" i="22"/>
  <c r="Y86" i="22"/>
  <c r="Z86" i="22"/>
  <c r="AA86" i="22"/>
  <c r="AB86" i="22"/>
  <c r="AC86" i="22"/>
  <c r="AD86" i="22"/>
  <c r="AE86" i="22"/>
  <c r="AF86" i="22"/>
  <c r="AG86" i="22"/>
  <c r="AH86" i="22"/>
  <c r="E87" i="22"/>
  <c r="F87" i="22"/>
  <c r="G87" i="22"/>
  <c r="H87" i="22"/>
  <c r="I87" i="22"/>
  <c r="J87" i="22"/>
  <c r="K87" i="22"/>
  <c r="L87" i="22"/>
  <c r="M87" i="22"/>
  <c r="N87" i="22"/>
  <c r="O87" i="22"/>
  <c r="P87" i="22"/>
  <c r="Q87" i="22"/>
  <c r="R87" i="22"/>
  <c r="S87" i="22"/>
  <c r="T87" i="22"/>
  <c r="U87" i="22"/>
  <c r="V87" i="22"/>
  <c r="W87" i="22"/>
  <c r="X87" i="22"/>
  <c r="Y87" i="22"/>
  <c r="Z87" i="22"/>
  <c r="AA87" i="22"/>
  <c r="AB87" i="22"/>
  <c r="AC87" i="22"/>
  <c r="AD87" i="22"/>
  <c r="AE87" i="22"/>
  <c r="AF87" i="22"/>
  <c r="AG87" i="22"/>
  <c r="AH87" i="22"/>
  <c r="E88" i="22"/>
  <c r="F88" i="22"/>
  <c r="G88" i="22"/>
  <c r="H88" i="22"/>
  <c r="I88" i="22"/>
  <c r="J88" i="22"/>
  <c r="K88" i="22"/>
  <c r="L88" i="22"/>
  <c r="M88" i="22"/>
  <c r="N88" i="22"/>
  <c r="O88" i="22"/>
  <c r="P88" i="22"/>
  <c r="Q88" i="22"/>
  <c r="R88" i="22"/>
  <c r="S88" i="22"/>
  <c r="T88" i="22"/>
  <c r="U88" i="22"/>
  <c r="V88" i="22"/>
  <c r="W88" i="22"/>
  <c r="X88" i="22"/>
  <c r="Y88" i="22"/>
  <c r="Z88" i="22"/>
  <c r="AA88" i="22"/>
  <c r="AB88" i="22"/>
  <c r="AC88" i="22"/>
  <c r="AD88" i="22"/>
  <c r="AE88" i="22"/>
  <c r="AF88" i="22"/>
  <c r="AG88" i="22"/>
  <c r="AH88" i="22"/>
  <c r="E89" i="22"/>
  <c r="F89" i="22"/>
  <c r="G89" i="22"/>
  <c r="H89" i="22"/>
  <c r="I89" i="22"/>
  <c r="J89" i="22"/>
  <c r="K89" i="22"/>
  <c r="L89" i="22"/>
  <c r="M89" i="22"/>
  <c r="N89" i="22"/>
  <c r="O89" i="22"/>
  <c r="P89" i="22"/>
  <c r="Q89" i="22"/>
  <c r="R89" i="22"/>
  <c r="S89" i="22"/>
  <c r="T89" i="22"/>
  <c r="U89" i="22"/>
  <c r="V89" i="22"/>
  <c r="W89" i="22"/>
  <c r="X89" i="22"/>
  <c r="Y89" i="22"/>
  <c r="Z89" i="22"/>
  <c r="AA89" i="22"/>
  <c r="AB89" i="22"/>
  <c r="AC89" i="22"/>
  <c r="AD89" i="22"/>
  <c r="AE89" i="22"/>
  <c r="AF89" i="22"/>
  <c r="AG89" i="22"/>
  <c r="AH89" i="22"/>
  <c r="E90" i="22"/>
  <c r="F90" i="22"/>
  <c r="G90" i="22"/>
  <c r="H90" i="22"/>
  <c r="I90" i="22"/>
  <c r="J90" i="22"/>
  <c r="K90" i="22"/>
  <c r="L90" i="22"/>
  <c r="M90" i="22"/>
  <c r="N90" i="22"/>
  <c r="O90" i="22"/>
  <c r="P90" i="22"/>
  <c r="Q90" i="22"/>
  <c r="R90" i="22"/>
  <c r="S90" i="22"/>
  <c r="T90" i="22"/>
  <c r="U90" i="22"/>
  <c r="V90" i="22"/>
  <c r="W90" i="22"/>
  <c r="X90" i="22"/>
  <c r="Y90" i="22"/>
  <c r="Z90" i="22"/>
  <c r="AA90" i="22"/>
  <c r="AB90" i="22"/>
  <c r="AC90" i="22"/>
  <c r="AD90" i="22"/>
  <c r="AE90" i="22"/>
  <c r="AF90" i="22"/>
  <c r="AG90" i="22"/>
  <c r="AH90" i="22"/>
  <c r="E91" i="22"/>
  <c r="F91" i="22"/>
  <c r="G91" i="22"/>
  <c r="H91" i="22"/>
  <c r="I91" i="22"/>
  <c r="J91" i="22"/>
  <c r="K91" i="22"/>
  <c r="L91" i="22"/>
  <c r="M91" i="22"/>
  <c r="N91" i="22"/>
  <c r="O91" i="22"/>
  <c r="P91" i="22"/>
  <c r="Q91" i="22"/>
  <c r="R91" i="22"/>
  <c r="S91" i="22"/>
  <c r="T91" i="22"/>
  <c r="U91" i="22"/>
  <c r="V91" i="22"/>
  <c r="W91" i="22"/>
  <c r="X91" i="22"/>
  <c r="Y91" i="22"/>
  <c r="Z91" i="22"/>
  <c r="AA91" i="22"/>
  <c r="AB91" i="22"/>
  <c r="AC91" i="22"/>
  <c r="AD91" i="22"/>
  <c r="AE91" i="22"/>
  <c r="AF91" i="22"/>
  <c r="AG91" i="22"/>
  <c r="AH91" i="22"/>
  <c r="E92" i="22"/>
  <c r="F92" i="22"/>
  <c r="G92" i="22"/>
  <c r="H92" i="22"/>
  <c r="I92" i="22"/>
  <c r="J92" i="22"/>
  <c r="K92" i="22"/>
  <c r="L92" i="22"/>
  <c r="M92" i="22"/>
  <c r="N92" i="22"/>
  <c r="O92" i="22"/>
  <c r="P92" i="22"/>
  <c r="Q92" i="22"/>
  <c r="R92" i="22"/>
  <c r="S92" i="22"/>
  <c r="T92" i="22"/>
  <c r="U92" i="22"/>
  <c r="V92" i="22"/>
  <c r="W92" i="22"/>
  <c r="X92" i="22"/>
  <c r="Y92" i="22"/>
  <c r="Z92" i="22"/>
  <c r="AA92" i="22"/>
  <c r="AB92" i="22"/>
  <c r="AC92" i="22"/>
  <c r="AD92" i="22"/>
  <c r="AE92" i="22"/>
  <c r="AF92" i="22"/>
  <c r="AG92" i="22"/>
  <c r="AH92" i="22"/>
  <c r="E93" i="22"/>
  <c r="F93" i="22"/>
  <c r="G93" i="22"/>
  <c r="H93" i="22"/>
  <c r="I93" i="22"/>
  <c r="J93" i="22"/>
  <c r="K93" i="22"/>
  <c r="L93" i="22"/>
  <c r="M93" i="22"/>
  <c r="N93" i="22"/>
  <c r="O93" i="22"/>
  <c r="P93" i="22"/>
  <c r="Q93" i="22"/>
  <c r="R93" i="22"/>
  <c r="S93" i="22"/>
  <c r="T93" i="22"/>
  <c r="U93" i="22"/>
  <c r="V93" i="22"/>
  <c r="W93" i="22"/>
  <c r="X93" i="22"/>
  <c r="Y93" i="22"/>
  <c r="Z93" i="22"/>
  <c r="AA93" i="22"/>
  <c r="AB93" i="22"/>
  <c r="AC93" i="22"/>
  <c r="AD93" i="22"/>
  <c r="AE93" i="22"/>
  <c r="AF93" i="22"/>
  <c r="AG93" i="22"/>
  <c r="AH93" i="22"/>
  <c r="E94" i="22"/>
  <c r="F94" i="22"/>
  <c r="G94" i="22"/>
  <c r="H94" i="22"/>
  <c r="I94" i="22"/>
  <c r="J94" i="22"/>
  <c r="K94" i="22"/>
  <c r="L94" i="22"/>
  <c r="M94" i="22"/>
  <c r="N94" i="22"/>
  <c r="O94" i="22"/>
  <c r="P94" i="22"/>
  <c r="Q94" i="22"/>
  <c r="R94" i="22"/>
  <c r="S94" i="22"/>
  <c r="T94" i="22"/>
  <c r="U94" i="22"/>
  <c r="V94" i="22"/>
  <c r="W94" i="22"/>
  <c r="X94" i="22"/>
  <c r="Y94" i="22"/>
  <c r="Z94" i="22"/>
  <c r="AA94" i="22"/>
  <c r="AB94" i="22"/>
  <c r="AC94" i="22"/>
  <c r="AD94" i="22"/>
  <c r="AE94" i="22"/>
  <c r="AF94" i="22"/>
  <c r="AG94" i="22"/>
  <c r="AH94" i="22"/>
  <c r="E95" i="22"/>
  <c r="F95" i="22"/>
  <c r="G95" i="22"/>
  <c r="H95" i="22"/>
  <c r="I95" i="22"/>
  <c r="J95" i="22"/>
  <c r="K95" i="22"/>
  <c r="L95" i="22"/>
  <c r="M95" i="22"/>
  <c r="N95" i="22"/>
  <c r="O95" i="22"/>
  <c r="P95" i="22"/>
  <c r="Q95" i="22"/>
  <c r="R95" i="22"/>
  <c r="S95" i="22"/>
  <c r="T95" i="22"/>
  <c r="U95" i="22"/>
  <c r="V95" i="22"/>
  <c r="W95" i="22"/>
  <c r="X95" i="22"/>
  <c r="Y95" i="22"/>
  <c r="Z95" i="22"/>
  <c r="AA95" i="22"/>
  <c r="AB95" i="22"/>
  <c r="AC95" i="22"/>
  <c r="AD95" i="22"/>
  <c r="AE95" i="22"/>
  <c r="AF95" i="22"/>
  <c r="AG95" i="22"/>
  <c r="AH95" i="22"/>
  <c r="E96" i="22"/>
  <c r="F96" i="22"/>
  <c r="G96" i="22"/>
  <c r="H96" i="22"/>
  <c r="I96" i="22"/>
  <c r="J96" i="22"/>
  <c r="K96" i="22"/>
  <c r="L96" i="22"/>
  <c r="M96" i="22"/>
  <c r="N96" i="22"/>
  <c r="O96" i="22"/>
  <c r="P96" i="22"/>
  <c r="Q96" i="22"/>
  <c r="R96" i="22"/>
  <c r="S96" i="22"/>
  <c r="T96" i="22"/>
  <c r="U96" i="22"/>
  <c r="V96" i="22"/>
  <c r="W96" i="22"/>
  <c r="X96" i="22"/>
  <c r="Y96" i="22"/>
  <c r="Z96" i="22"/>
  <c r="AA96" i="22"/>
  <c r="AB96" i="22"/>
  <c r="AC96" i="22"/>
  <c r="AD96" i="22"/>
  <c r="AE96" i="22"/>
  <c r="AF96" i="22"/>
  <c r="AG96" i="22"/>
  <c r="AH96" i="22"/>
  <c r="E97" i="22"/>
  <c r="F97" i="22"/>
  <c r="G97" i="22"/>
  <c r="H97" i="22"/>
  <c r="I97" i="22"/>
  <c r="J97" i="22"/>
  <c r="K97" i="22"/>
  <c r="L97" i="22"/>
  <c r="M97" i="22"/>
  <c r="N97" i="22"/>
  <c r="O97" i="22"/>
  <c r="P97" i="22"/>
  <c r="Q97" i="22"/>
  <c r="R97" i="22"/>
  <c r="S97" i="22"/>
  <c r="T97" i="22"/>
  <c r="U97" i="22"/>
  <c r="V97" i="22"/>
  <c r="W97" i="22"/>
  <c r="X97" i="22"/>
  <c r="Y97" i="22"/>
  <c r="Z97" i="22"/>
  <c r="AA97" i="22"/>
  <c r="AB97" i="22"/>
  <c r="AC97" i="22"/>
  <c r="AD97" i="22"/>
  <c r="AE97" i="22"/>
  <c r="AF97" i="22"/>
  <c r="AG97" i="22"/>
  <c r="AH97" i="22"/>
  <c r="E98" i="22"/>
  <c r="F98" i="22"/>
  <c r="G98" i="22"/>
  <c r="H98" i="22"/>
  <c r="I98" i="22"/>
  <c r="J98" i="22"/>
  <c r="K98" i="22"/>
  <c r="L98" i="22"/>
  <c r="M98" i="22"/>
  <c r="N98" i="22"/>
  <c r="O98" i="22"/>
  <c r="P98" i="22"/>
  <c r="Q98" i="22"/>
  <c r="R98" i="22"/>
  <c r="S98" i="22"/>
  <c r="T98" i="22"/>
  <c r="U98" i="22"/>
  <c r="V98" i="22"/>
  <c r="W98" i="22"/>
  <c r="X98" i="22"/>
  <c r="Y98" i="22"/>
  <c r="Z98" i="22"/>
  <c r="AA98" i="22"/>
  <c r="AB98" i="22"/>
  <c r="AC98" i="22"/>
  <c r="AD98" i="22"/>
  <c r="AE98" i="22"/>
  <c r="AF98" i="22"/>
  <c r="AG98" i="22"/>
  <c r="AH98" i="22"/>
  <c r="E99" i="22"/>
  <c r="F99" i="22"/>
  <c r="G99" i="22"/>
  <c r="H99" i="22"/>
  <c r="I99" i="22"/>
  <c r="J99" i="22"/>
  <c r="K99" i="22"/>
  <c r="L99" i="22"/>
  <c r="M99" i="22"/>
  <c r="N99" i="22"/>
  <c r="O99" i="22"/>
  <c r="P99" i="22"/>
  <c r="Q99" i="22"/>
  <c r="R99" i="22"/>
  <c r="S99" i="22"/>
  <c r="T99" i="22"/>
  <c r="U99" i="22"/>
  <c r="V99" i="22"/>
  <c r="W99" i="22"/>
  <c r="X99" i="22"/>
  <c r="Y99" i="22"/>
  <c r="Z99" i="22"/>
  <c r="AA99" i="22"/>
  <c r="AB99" i="22"/>
  <c r="AC99" i="22"/>
  <c r="AD99" i="22"/>
  <c r="AE99" i="22"/>
  <c r="AF99" i="22"/>
  <c r="AG99" i="22"/>
  <c r="AH99" i="22"/>
  <c r="E100" i="22"/>
  <c r="F100" i="22"/>
  <c r="G100" i="22"/>
  <c r="H100" i="22"/>
  <c r="I100" i="22"/>
  <c r="J100" i="22"/>
  <c r="K100" i="22"/>
  <c r="L100" i="22"/>
  <c r="M100" i="22"/>
  <c r="N100" i="22"/>
  <c r="O100" i="22"/>
  <c r="P100" i="22"/>
  <c r="Q100" i="22"/>
  <c r="R100" i="22"/>
  <c r="S100" i="22"/>
  <c r="T100" i="22"/>
  <c r="U100" i="22"/>
  <c r="V100" i="22"/>
  <c r="W100" i="22"/>
  <c r="X100" i="22"/>
  <c r="Y100" i="22"/>
  <c r="Z100" i="22"/>
  <c r="AA100" i="22"/>
  <c r="AB100" i="22"/>
  <c r="AC100" i="22"/>
  <c r="AD100" i="22"/>
  <c r="AE100" i="22"/>
  <c r="AF100" i="22"/>
  <c r="AG100" i="22"/>
  <c r="AH100" i="22"/>
  <c r="E101" i="22"/>
  <c r="F101" i="22"/>
  <c r="G101" i="22"/>
  <c r="H101" i="22"/>
  <c r="I101" i="22"/>
  <c r="J101" i="22"/>
  <c r="K101" i="22"/>
  <c r="L101" i="22"/>
  <c r="M101" i="22"/>
  <c r="N101" i="22"/>
  <c r="O101" i="22"/>
  <c r="P101" i="22"/>
  <c r="Q101" i="22"/>
  <c r="R101" i="22"/>
  <c r="S101" i="22"/>
  <c r="T101" i="22"/>
  <c r="U101" i="22"/>
  <c r="V101" i="22"/>
  <c r="W101" i="22"/>
  <c r="X101" i="22"/>
  <c r="Y101" i="22"/>
  <c r="Z101" i="22"/>
  <c r="AA101" i="22"/>
  <c r="AB101" i="22"/>
  <c r="AC101" i="22"/>
  <c r="AD101" i="22"/>
  <c r="AE101" i="22"/>
  <c r="AF101" i="22"/>
  <c r="AG101" i="22"/>
  <c r="AH101" i="22"/>
  <c r="E102" i="22"/>
  <c r="F102" i="22"/>
  <c r="G102" i="22"/>
  <c r="H102" i="22"/>
  <c r="I102" i="22"/>
  <c r="J102" i="22"/>
  <c r="K102" i="22"/>
  <c r="L102" i="22"/>
  <c r="M102" i="22"/>
  <c r="N102" i="22"/>
  <c r="O102" i="22"/>
  <c r="P102" i="22"/>
  <c r="Q102" i="22"/>
  <c r="R102" i="22"/>
  <c r="S102" i="22"/>
  <c r="T102" i="22"/>
  <c r="U102" i="22"/>
  <c r="V102" i="22"/>
  <c r="W102" i="22"/>
  <c r="X102" i="22"/>
  <c r="Y102" i="22"/>
  <c r="Z102" i="22"/>
  <c r="AA102" i="22"/>
  <c r="AB102" i="22"/>
  <c r="AC102" i="22"/>
  <c r="AD102" i="22"/>
  <c r="AE102" i="22"/>
  <c r="AF102" i="22"/>
  <c r="AG102" i="22"/>
  <c r="AH102" i="22"/>
  <c r="E103" i="22"/>
  <c r="F103" i="22"/>
  <c r="G103" i="22"/>
  <c r="H103" i="22"/>
  <c r="I103" i="22"/>
  <c r="J103" i="22"/>
  <c r="K103" i="22"/>
  <c r="L103" i="22"/>
  <c r="M103" i="22"/>
  <c r="N103" i="22"/>
  <c r="O103" i="22"/>
  <c r="P103" i="22"/>
  <c r="Q103" i="22"/>
  <c r="R103" i="22"/>
  <c r="S103" i="22"/>
  <c r="T103" i="22"/>
  <c r="U103" i="22"/>
  <c r="V103" i="22"/>
  <c r="W103" i="22"/>
  <c r="X103" i="22"/>
  <c r="Y103" i="22"/>
  <c r="Z103" i="22"/>
  <c r="AA103" i="22"/>
  <c r="AB103" i="22"/>
  <c r="AC103" i="22"/>
  <c r="AD103" i="22"/>
  <c r="AE103" i="22"/>
  <c r="AF103" i="22"/>
  <c r="AG103" i="22"/>
  <c r="AH103" i="22"/>
  <c r="E104" i="22"/>
  <c r="F104" i="22"/>
  <c r="G104" i="22"/>
  <c r="H104" i="22"/>
  <c r="I104" i="22"/>
  <c r="J104" i="22"/>
  <c r="K104" i="22"/>
  <c r="L104" i="22"/>
  <c r="M104" i="22"/>
  <c r="N104" i="22"/>
  <c r="O104" i="22"/>
  <c r="P104" i="22"/>
  <c r="Q104" i="22"/>
  <c r="R104" i="22"/>
  <c r="S104" i="22"/>
  <c r="T104" i="22"/>
  <c r="U104" i="22"/>
  <c r="V104" i="22"/>
  <c r="W104" i="22"/>
  <c r="X104" i="22"/>
  <c r="Y104" i="22"/>
  <c r="Z104" i="22"/>
  <c r="AA104" i="22"/>
  <c r="AB104" i="22"/>
  <c r="AC104" i="22"/>
  <c r="AD104" i="22"/>
  <c r="AE104" i="22"/>
  <c r="AF104" i="22"/>
  <c r="AG104" i="22"/>
  <c r="AH104" i="22"/>
  <c r="E105" i="22"/>
  <c r="F105" i="22"/>
  <c r="G105" i="22"/>
  <c r="H105" i="22"/>
  <c r="I105" i="22"/>
  <c r="J105" i="22"/>
  <c r="K105" i="22"/>
  <c r="L105" i="22"/>
  <c r="M105" i="22"/>
  <c r="N105" i="22"/>
  <c r="O105" i="22"/>
  <c r="P105" i="22"/>
  <c r="Q105" i="22"/>
  <c r="R105" i="22"/>
  <c r="S105" i="22"/>
  <c r="T105" i="22"/>
  <c r="U105" i="22"/>
  <c r="V105" i="22"/>
  <c r="W105" i="22"/>
  <c r="X105" i="22"/>
  <c r="Y105" i="22"/>
  <c r="Z105" i="22"/>
  <c r="AA105" i="22"/>
  <c r="AB105" i="22"/>
  <c r="AC105" i="22"/>
  <c r="AD105" i="22"/>
  <c r="AE105" i="22"/>
  <c r="AF105" i="22"/>
  <c r="AG105" i="22"/>
  <c r="AH105" i="22"/>
  <c r="E106" i="22"/>
  <c r="F106" i="22"/>
  <c r="G106" i="22"/>
  <c r="H106" i="22"/>
  <c r="I106" i="22"/>
  <c r="J106" i="22"/>
  <c r="K106" i="22"/>
  <c r="L106" i="22"/>
  <c r="M106" i="22"/>
  <c r="N106" i="22"/>
  <c r="O106" i="22"/>
  <c r="P106" i="22"/>
  <c r="Q106" i="22"/>
  <c r="R106" i="22"/>
  <c r="S106" i="22"/>
  <c r="T106" i="22"/>
  <c r="U106" i="22"/>
  <c r="V106" i="22"/>
  <c r="W106" i="22"/>
  <c r="X106" i="22"/>
  <c r="Y106" i="22"/>
  <c r="Z106" i="22"/>
  <c r="AA106" i="22"/>
  <c r="AB106" i="22"/>
  <c r="AC106" i="22"/>
  <c r="AD106" i="22"/>
  <c r="AE106" i="22"/>
  <c r="AF106" i="22"/>
  <c r="AG106" i="22"/>
  <c r="AH106" i="22"/>
  <c r="E107" i="22"/>
  <c r="F107" i="22"/>
  <c r="G107" i="22"/>
  <c r="H107" i="22"/>
  <c r="I107" i="22"/>
  <c r="J107" i="22"/>
  <c r="K107" i="22"/>
  <c r="L107" i="22"/>
  <c r="M107" i="22"/>
  <c r="N107" i="22"/>
  <c r="O107" i="22"/>
  <c r="P107" i="22"/>
  <c r="Q107" i="22"/>
  <c r="R107" i="22"/>
  <c r="S107" i="22"/>
  <c r="T107" i="22"/>
  <c r="U107" i="22"/>
  <c r="V107" i="22"/>
  <c r="W107" i="22"/>
  <c r="X107" i="22"/>
  <c r="Y107" i="22"/>
  <c r="Z107" i="22"/>
  <c r="AA107" i="22"/>
  <c r="AB107" i="22"/>
  <c r="AC107" i="22"/>
  <c r="AD107" i="22"/>
  <c r="AE107" i="22"/>
  <c r="AF107" i="22"/>
  <c r="AG107" i="22"/>
  <c r="AH107" i="22"/>
  <c r="E108" i="22"/>
  <c r="F108" i="22"/>
  <c r="G108" i="22"/>
  <c r="H108" i="22"/>
  <c r="I108" i="22"/>
  <c r="J108" i="22"/>
  <c r="K108" i="22"/>
  <c r="L108" i="22"/>
  <c r="M108" i="22"/>
  <c r="N108" i="22"/>
  <c r="O108" i="22"/>
  <c r="P108" i="22"/>
  <c r="Q108" i="22"/>
  <c r="R108" i="22"/>
  <c r="S108" i="22"/>
  <c r="T108" i="22"/>
  <c r="U108" i="22"/>
  <c r="V108" i="22"/>
  <c r="W108" i="22"/>
  <c r="X108" i="22"/>
  <c r="Y108" i="22"/>
  <c r="Z108" i="22"/>
  <c r="AA108" i="22"/>
  <c r="AB108" i="22"/>
  <c r="AC108" i="22"/>
  <c r="AD108" i="22"/>
  <c r="AE108" i="22"/>
  <c r="AF108" i="22"/>
  <c r="AG108" i="22"/>
  <c r="AH108" i="22"/>
  <c r="E109" i="22"/>
  <c r="F109" i="22"/>
  <c r="G109" i="22"/>
  <c r="H109" i="22"/>
  <c r="I109" i="22"/>
  <c r="J109" i="22"/>
  <c r="K109" i="22"/>
  <c r="L109" i="22"/>
  <c r="M109" i="22"/>
  <c r="N109" i="22"/>
  <c r="O109" i="22"/>
  <c r="P109" i="22"/>
  <c r="Q109" i="22"/>
  <c r="R109" i="22"/>
  <c r="S109" i="22"/>
  <c r="T109" i="22"/>
  <c r="U109" i="22"/>
  <c r="V109" i="22"/>
  <c r="W109" i="22"/>
  <c r="X109" i="22"/>
  <c r="Y109" i="22"/>
  <c r="Z109" i="22"/>
  <c r="AA109" i="22"/>
  <c r="AB109" i="22"/>
  <c r="AC109" i="22"/>
  <c r="AD109" i="22"/>
  <c r="AE109" i="22"/>
  <c r="AF109" i="22"/>
  <c r="AG109" i="22"/>
  <c r="AH109" i="22"/>
  <c r="E110" i="22"/>
  <c r="F110" i="22"/>
  <c r="G110" i="22"/>
  <c r="H110" i="22"/>
  <c r="I110" i="22"/>
  <c r="J110" i="22"/>
  <c r="K110" i="22"/>
  <c r="L110" i="22"/>
  <c r="M110" i="22"/>
  <c r="N110" i="22"/>
  <c r="O110" i="22"/>
  <c r="P110" i="22"/>
  <c r="Q110" i="22"/>
  <c r="R110" i="22"/>
  <c r="S110" i="22"/>
  <c r="T110" i="22"/>
  <c r="U110" i="22"/>
  <c r="V110" i="22"/>
  <c r="W110" i="22"/>
  <c r="X110" i="22"/>
  <c r="Y110" i="22"/>
  <c r="Z110" i="22"/>
  <c r="AA110" i="22"/>
  <c r="AB110" i="22"/>
  <c r="AC110" i="22"/>
  <c r="AD110" i="22"/>
  <c r="AE110" i="22"/>
  <c r="AF110" i="22"/>
  <c r="AG110" i="22"/>
  <c r="AH110" i="22"/>
  <c r="E111" i="22"/>
  <c r="F111" i="22"/>
  <c r="G111" i="22"/>
  <c r="H111" i="22"/>
  <c r="I111" i="22"/>
  <c r="J111" i="22"/>
  <c r="K111" i="22"/>
  <c r="L111" i="22"/>
  <c r="M111" i="22"/>
  <c r="N111" i="22"/>
  <c r="O111" i="22"/>
  <c r="P111" i="22"/>
  <c r="Q111" i="22"/>
  <c r="R111" i="22"/>
  <c r="S111" i="22"/>
  <c r="T111" i="22"/>
  <c r="U111" i="22"/>
  <c r="V111" i="22"/>
  <c r="W111" i="22"/>
  <c r="X111" i="22"/>
  <c r="Y111" i="22"/>
  <c r="Z111" i="22"/>
  <c r="AA111" i="22"/>
  <c r="AB111" i="22"/>
  <c r="AC111" i="22"/>
  <c r="AD111" i="22"/>
  <c r="AE111" i="22"/>
  <c r="AF111" i="22"/>
  <c r="AG111" i="22"/>
  <c r="AH111" i="22"/>
  <c r="E112" i="22"/>
  <c r="F112" i="22"/>
  <c r="G112" i="22"/>
  <c r="H112" i="22"/>
  <c r="I112" i="22"/>
  <c r="J112" i="22"/>
  <c r="K112" i="22"/>
  <c r="L112" i="22"/>
  <c r="M112" i="22"/>
  <c r="N112" i="22"/>
  <c r="O112" i="22"/>
  <c r="P112" i="22"/>
  <c r="Q112" i="22"/>
  <c r="R112" i="22"/>
  <c r="S112" i="22"/>
  <c r="T112" i="22"/>
  <c r="U112" i="22"/>
  <c r="V112" i="22"/>
  <c r="W112" i="22"/>
  <c r="X112" i="22"/>
  <c r="Y112" i="22"/>
  <c r="Z112" i="22"/>
  <c r="AA112" i="22"/>
  <c r="AB112" i="22"/>
  <c r="AC112" i="22"/>
  <c r="AD112" i="22"/>
  <c r="AE112" i="22"/>
  <c r="AF112" i="22"/>
  <c r="AG112" i="22"/>
  <c r="AH112" i="22"/>
  <c r="E113" i="22"/>
  <c r="F113" i="22"/>
  <c r="G113" i="22"/>
  <c r="H113" i="22"/>
  <c r="I113" i="22"/>
  <c r="J113" i="22"/>
  <c r="K113" i="22"/>
  <c r="L113" i="22"/>
  <c r="M113" i="22"/>
  <c r="N113" i="22"/>
  <c r="O113" i="22"/>
  <c r="P113" i="22"/>
  <c r="Q113" i="22"/>
  <c r="R113" i="22"/>
  <c r="S113" i="22"/>
  <c r="T113" i="22"/>
  <c r="U113" i="22"/>
  <c r="V113" i="22"/>
  <c r="W113" i="22"/>
  <c r="X113" i="22"/>
  <c r="Y113" i="22"/>
  <c r="Z113" i="22"/>
  <c r="AA113" i="22"/>
  <c r="AB113" i="22"/>
  <c r="AC113" i="22"/>
  <c r="AD113" i="22"/>
  <c r="AE113" i="22"/>
  <c r="AF113" i="22"/>
  <c r="AG113" i="22"/>
  <c r="AH113" i="22"/>
  <c r="E114" i="22"/>
  <c r="F114" i="22"/>
  <c r="G114" i="22"/>
  <c r="H114" i="22"/>
  <c r="I114" i="22"/>
  <c r="J114" i="22"/>
  <c r="K114" i="22"/>
  <c r="L114" i="22"/>
  <c r="M114" i="22"/>
  <c r="N114" i="22"/>
  <c r="O114" i="22"/>
  <c r="P114" i="22"/>
  <c r="Q114" i="22"/>
  <c r="R114" i="22"/>
  <c r="S114" i="22"/>
  <c r="T114" i="22"/>
  <c r="U114" i="22"/>
  <c r="V114" i="22"/>
  <c r="W114" i="22"/>
  <c r="X114" i="22"/>
  <c r="Y114" i="22"/>
  <c r="Z114" i="22"/>
  <c r="AA114" i="22"/>
  <c r="AB114" i="22"/>
  <c r="AC114" i="22"/>
  <c r="AD114" i="22"/>
  <c r="AE114" i="22"/>
  <c r="AF114" i="22"/>
  <c r="AG114" i="22"/>
  <c r="AH114" i="22"/>
  <c r="E115" i="22"/>
  <c r="F115" i="22"/>
  <c r="G115" i="22"/>
  <c r="H115" i="22"/>
  <c r="I115" i="22"/>
  <c r="J115" i="22"/>
  <c r="K115" i="22"/>
  <c r="L115" i="22"/>
  <c r="M115" i="22"/>
  <c r="N115" i="22"/>
  <c r="O115" i="22"/>
  <c r="P115" i="22"/>
  <c r="Q115" i="22"/>
  <c r="R115" i="22"/>
  <c r="S115" i="22"/>
  <c r="T115" i="22"/>
  <c r="U115" i="22"/>
  <c r="V115" i="22"/>
  <c r="W115" i="22"/>
  <c r="X115" i="22"/>
  <c r="Y115" i="22"/>
  <c r="Z115" i="22"/>
  <c r="AA115" i="22"/>
  <c r="AB115" i="22"/>
  <c r="AC115" i="22"/>
  <c r="AD115" i="22"/>
  <c r="AE115" i="22"/>
  <c r="AF115" i="22"/>
  <c r="AG115" i="22"/>
  <c r="AH115" i="22"/>
  <c r="E116" i="22"/>
  <c r="F116" i="22"/>
  <c r="G116" i="22"/>
  <c r="H116" i="22"/>
  <c r="I116" i="22"/>
  <c r="J116" i="22"/>
  <c r="K116" i="22"/>
  <c r="L116" i="22"/>
  <c r="M116" i="22"/>
  <c r="N116" i="22"/>
  <c r="O116" i="22"/>
  <c r="P116" i="22"/>
  <c r="Q116" i="22"/>
  <c r="R116" i="22"/>
  <c r="S116" i="22"/>
  <c r="T116" i="22"/>
  <c r="U116" i="22"/>
  <c r="V116" i="22"/>
  <c r="W116" i="22"/>
  <c r="X116" i="22"/>
  <c r="Y116" i="22"/>
  <c r="Z116" i="22"/>
  <c r="AA116" i="22"/>
  <c r="AB116" i="22"/>
  <c r="AC116" i="22"/>
  <c r="AD116" i="22"/>
  <c r="AE116" i="22"/>
  <c r="AF116" i="22"/>
  <c r="AG116" i="22"/>
  <c r="AH116" i="22"/>
  <c r="E117" i="22"/>
  <c r="F117" i="22"/>
  <c r="G117" i="22"/>
  <c r="H117" i="22"/>
  <c r="I117" i="22"/>
  <c r="J117" i="22"/>
  <c r="K117" i="22"/>
  <c r="L117" i="22"/>
  <c r="M117" i="22"/>
  <c r="N117" i="22"/>
  <c r="O117" i="22"/>
  <c r="P117" i="22"/>
  <c r="Q117" i="22"/>
  <c r="R117" i="22"/>
  <c r="S117" i="22"/>
  <c r="T117" i="22"/>
  <c r="U117" i="22"/>
  <c r="V117" i="22"/>
  <c r="W117" i="22"/>
  <c r="X117" i="22"/>
  <c r="Y117" i="22"/>
  <c r="Z117" i="22"/>
  <c r="AA117" i="22"/>
  <c r="AB117" i="22"/>
  <c r="AC117" i="22"/>
  <c r="AD117" i="22"/>
  <c r="AE117" i="22"/>
  <c r="AF117" i="22"/>
  <c r="AG117" i="22"/>
  <c r="AH117" i="22"/>
  <c r="E118" i="22"/>
  <c r="F118" i="22"/>
  <c r="G118" i="22"/>
  <c r="H118" i="22"/>
  <c r="I118" i="22"/>
  <c r="J118" i="22"/>
  <c r="K118" i="22"/>
  <c r="L118" i="22"/>
  <c r="M118" i="22"/>
  <c r="N118" i="22"/>
  <c r="O118" i="22"/>
  <c r="P118" i="22"/>
  <c r="Q118" i="22"/>
  <c r="R118" i="22"/>
  <c r="S118" i="22"/>
  <c r="T118" i="22"/>
  <c r="U118" i="22"/>
  <c r="V118" i="22"/>
  <c r="W118" i="22"/>
  <c r="X118" i="22"/>
  <c r="Y118" i="22"/>
  <c r="Z118" i="22"/>
  <c r="AA118" i="22"/>
  <c r="AB118" i="22"/>
  <c r="AC118" i="22"/>
  <c r="AD118" i="22"/>
  <c r="AE118" i="22"/>
  <c r="AF118" i="22"/>
  <c r="AG118" i="22"/>
  <c r="AH118" i="22"/>
  <c r="E119" i="22"/>
  <c r="F119" i="22"/>
  <c r="G119" i="22"/>
  <c r="H119" i="22"/>
  <c r="I119" i="22"/>
  <c r="J119" i="22"/>
  <c r="K119" i="22"/>
  <c r="L119" i="22"/>
  <c r="M119" i="22"/>
  <c r="N119" i="22"/>
  <c r="O119" i="22"/>
  <c r="P119" i="22"/>
  <c r="Q119" i="22"/>
  <c r="R119" i="22"/>
  <c r="S119" i="22"/>
  <c r="T119" i="22"/>
  <c r="U119" i="22"/>
  <c r="V119" i="22"/>
  <c r="W119" i="22"/>
  <c r="X119" i="22"/>
  <c r="Y119" i="22"/>
  <c r="Z119" i="22"/>
  <c r="AA119" i="22"/>
  <c r="AB119" i="22"/>
  <c r="AC119" i="22"/>
  <c r="AD119" i="22"/>
  <c r="AE119" i="22"/>
  <c r="AF119" i="22"/>
  <c r="AG119" i="22"/>
  <c r="AH119" i="22"/>
  <c r="E120" i="22"/>
  <c r="F120" i="22"/>
  <c r="G120" i="22"/>
  <c r="H120" i="22"/>
  <c r="I120" i="22"/>
  <c r="J120" i="22"/>
  <c r="K120" i="22"/>
  <c r="L120" i="22"/>
  <c r="M120" i="22"/>
  <c r="N120" i="22"/>
  <c r="O120" i="22"/>
  <c r="P120" i="22"/>
  <c r="Q120" i="22"/>
  <c r="R120" i="22"/>
  <c r="S120" i="22"/>
  <c r="T120" i="22"/>
  <c r="U120" i="22"/>
  <c r="V120" i="22"/>
  <c r="W120" i="22"/>
  <c r="X120" i="22"/>
  <c r="Y120" i="22"/>
  <c r="Z120" i="22"/>
  <c r="AA120" i="22"/>
  <c r="AB120" i="22"/>
  <c r="AC120" i="22"/>
  <c r="AD120" i="22"/>
  <c r="AE120" i="22"/>
  <c r="AF120" i="22"/>
  <c r="AG120" i="22"/>
  <c r="AH120" i="22"/>
  <c r="E121" i="22"/>
  <c r="F121" i="22"/>
  <c r="G121" i="22"/>
  <c r="H121" i="22"/>
  <c r="I121" i="22"/>
  <c r="J121" i="22"/>
  <c r="K121" i="22"/>
  <c r="L121" i="22"/>
  <c r="M121" i="22"/>
  <c r="N121" i="22"/>
  <c r="O121" i="22"/>
  <c r="P121" i="22"/>
  <c r="Q121" i="22"/>
  <c r="R121" i="22"/>
  <c r="S121" i="22"/>
  <c r="T121" i="22"/>
  <c r="U121" i="22"/>
  <c r="V121" i="22"/>
  <c r="W121" i="22"/>
  <c r="X121" i="22"/>
  <c r="Y121" i="22"/>
  <c r="Z121" i="22"/>
  <c r="AA121" i="22"/>
  <c r="AB121" i="22"/>
  <c r="AC121" i="22"/>
  <c r="AD121" i="22"/>
  <c r="AE121" i="22"/>
  <c r="AF121" i="22"/>
  <c r="AG121" i="22"/>
  <c r="AH121" i="22"/>
  <c r="E122" i="22"/>
  <c r="F122" i="22"/>
  <c r="G122" i="22"/>
  <c r="H122" i="22"/>
  <c r="I122" i="22"/>
  <c r="J122" i="22"/>
  <c r="K122" i="22"/>
  <c r="L122" i="22"/>
  <c r="M122" i="22"/>
  <c r="N122" i="22"/>
  <c r="O122" i="22"/>
  <c r="P122" i="22"/>
  <c r="Q122" i="22"/>
  <c r="R122" i="22"/>
  <c r="S122" i="22"/>
  <c r="T122" i="22"/>
  <c r="U122" i="22"/>
  <c r="V122" i="22"/>
  <c r="W122" i="22"/>
  <c r="X122" i="22"/>
  <c r="Y122" i="22"/>
  <c r="Z122" i="22"/>
  <c r="AA122" i="22"/>
  <c r="AB122" i="22"/>
  <c r="AC122" i="22"/>
  <c r="AD122" i="22"/>
  <c r="AE122" i="22"/>
  <c r="AF122" i="22"/>
  <c r="AG122" i="22"/>
  <c r="AH122" i="22"/>
  <c r="E123" i="22"/>
  <c r="F123" i="22"/>
  <c r="G123" i="22"/>
  <c r="H123" i="22"/>
  <c r="I123" i="22"/>
  <c r="J123" i="22"/>
  <c r="K123" i="22"/>
  <c r="L123" i="22"/>
  <c r="M123" i="22"/>
  <c r="N123" i="22"/>
  <c r="O123" i="22"/>
  <c r="P123" i="22"/>
  <c r="Q123" i="22"/>
  <c r="R123" i="22"/>
  <c r="S123" i="22"/>
  <c r="T123" i="22"/>
  <c r="U123" i="22"/>
  <c r="V123" i="22"/>
  <c r="W123" i="22"/>
  <c r="X123" i="22"/>
  <c r="Y123" i="22"/>
  <c r="Z123" i="22"/>
  <c r="AA123" i="22"/>
  <c r="AB123" i="22"/>
  <c r="AC123" i="22"/>
  <c r="AD123" i="22"/>
  <c r="AE123" i="22"/>
  <c r="AF123" i="22"/>
  <c r="AG123" i="22"/>
  <c r="AH123" i="22"/>
  <c r="E124" i="22"/>
  <c r="F124" i="22"/>
  <c r="G124" i="22"/>
  <c r="H124" i="22"/>
  <c r="I124" i="22"/>
  <c r="J124" i="22"/>
  <c r="K124" i="22"/>
  <c r="L124" i="22"/>
  <c r="M124" i="22"/>
  <c r="N124" i="22"/>
  <c r="O124" i="22"/>
  <c r="P124" i="22"/>
  <c r="Q124" i="22"/>
  <c r="R124" i="22"/>
  <c r="S124" i="22"/>
  <c r="T124" i="22"/>
  <c r="U124" i="22"/>
  <c r="V124" i="22"/>
  <c r="W124" i="22"/>
  <c r="X124" i="22"/>
  <c r="Y124" i="22"/>
  <c r="Z124" i="22"/>
  <c r="AA124" i="22"/>
  <c r="AB124" i="22"/>
  <c r="AC124" i="22"/>
  <c r="AD124" i="22"/>
  <c r="AE124" i="22"/>
  <c r="AF124" i="22"/>
  <c r="AG124" i="22"/>
  <c r="AH124" i="22"/>
  <c r="E125" i="22"/>
  <c r="F125" i="22"/>
  <c r="G125" i="22"/>
  <c r="H125" i="22"/>
  <c r="I125" i="22"/>
  <c r="J125" i="22"/>
  <c r="K125" i="22"/>
  <c r="L125" i="22"/>
  <c r="M125" i="22"/>
  <c r="N125" i="22"/>
  <c r="O125" i="22"/>
  <c r="P125" i="22"/>
  <c r="Q125" i="22"/>
  <c r="R125" i="22"/>
  <c r="S125" i="22"/>
  <c r="T125" i="22"/>
  <c r="U125" i="22"/>
  <c r="V125" i="22"/>
  <c r="W125" i="22"/>
  <c r="X125" i="22"/>
  <c r="Y125" i="22"/>
  <c r="Z125" i="22"/>
  <c r="AA125" i="22"/>
  <c r="AB125" i="22"/>
  <c r="AC125" i="22"/>
  <c r="AD125" i="22"/>
  <c r="AE125" i="22"/>
  <c r="AF125" i="22"/>
  <c r="AG125" i="22"/>
  <c r="AH125" i="22"/>
  <c r="E126" i="22"/>
  <c r="F126" i="22"/>
  <c r="G126" i="22"/>
  <c r="H126" i="22"/>
  <c r="I126" i="22"/>
  <c r="J126" i="22"/>
  <c r="K126" i="22"/>
  <c r="L126" i="22"/>
  <c r="M126" i="22"/>
  <c r="N126" i="22"/>
  <c r="O126" i="22"/>
  <c r="P126" i="22"/>
  <c r="Q126" i="22"/>
  <c r="R126" i="22"/>
  <c r="S126" i="22"/>
  <c r="T126" i="22"/>
  <c r="U126" i="22"/>
  <c r="V126" i="22"/>
  <c r="W126" i="22"/>
  <c r="X126" i="22"/>
  <c r="Y126" i="22"/>
  <c r="Z126" i="22"/>
  <c r="AA126" i="22"/>
  <c r="AB126" i="22"/>
  <c r="AC126" i="22"/>
  <c r="AD126" i="22"/>
  <c r="AE126" i="22"/>
  <c r="AF126" i="22"/>
  <c r="AG126" i="22"/>
  <c r="AH126" i="22"/>
  <c r="E127" i="22"/>
  <c r="F127" i="22"/>
  <c r="G127" i="22"/>
  <c r="H127" i="22"/>
  <c r="I127" i="22"/>
  <c r="J127" i="22"/>
  <c r="K127" i="22"/>
  <c r="L127" i="22"/>
  <c r="M127" i="22"/>
  <c r="N127" i="22"/>
  <c r="O127" i="22"/>
  <c r="P127" i="22"/>
  <c r="Q127" i="22"/>
  <c r="R127" i="22"/>
  <c r="S127" i="22"/>
  <c r="T127" i="22"/>
  <c r="U127" i="22"/>
  <c r="V127" i="22"/>
  <c r="W127" i="22"/>
  <c r="X127" i="22"/>
  <c r="Y127" i="22"/>
  <c r="Z127" i="22"/>
  <c r="AA127" i="22"/>
  <c r="AB127" i="22"/>
  <c r="AC127" i="22"/>
  <c r="AD127" i="22"/>
  <c r="AE127" i="22"/>
  <c r="AF127" i="22"/>
  <c r="AG127" i="22"/>
  <c r="AH127" i="22"/>
  <c r="E128" i="22"/>
  <c r="F128" i="22"/>
  <c r="G128" i="22"/>
  <c r="H128" i="22"/>
  <c r="I128" i="22"/>
  <c r="J128" i="22"/>
  <c r="K128" i="22"/>
  <c r="L128" i="22"/>
  <c r="M128" i="22"/>
  <c r="N128" i="22"/>
  <c r="O128" i="22"/>
  <c r="P128" i="22"/>
  <c r="Q128" i="22"/>
  <c r="R128" i="22"/>
  <c r="S128" i="22"/>
  <c r="T128" i="22"/>
  <c r="U128" i="22"/>
  <c r="V128" i="22"/>
  <c r="W128" i="22"/>
  <c r="X128" i="22"/>
  <c r="Y128" i="22"/>
  <c r="Z128" i="22"/>
  <c r="AA128" i="22"/>
  <c r="AB128" i="22"/>
  <c r="AC128" i="22"/>
  <c r="AD128" i="22"/>
  <c r="AE128" i="22"/>
  <c r="AF128" i="22"/>
  <c r="AG128" i="22"/>
  <c r="AH128" i="22"/>
  <c r="E129" i="22"/>
  <c r="F129" i="22"/>
  <c r="G129" i="22"/>
  <c r="H129" i="22"/>
  <c r="I129" i="22"/>
  <c r="J129" i="22"/>
  <c r="K129" i="22"/>
  <c r="L129" i="22"/>
  <c r="M129" i="22"/>
  <c r="N129" i="22"/>
  <c r="O129" i="22"/>
  <c r="P129" i="22"/>
  <c r="Q129" i="22"/>
  <c r="R129" i="22"/>
  <c r="S129" i="22"/>
  <c r="T129" i="22"/>
  <c r="U129" i="22"/>
  <c r="V129" i="22"/>
  <c r="W129" i="22"/>
  <c r="X129" i="22"/>
  <c r="Y129" i="22"/>
  <c r="Z129" i="22"/>
  <c r="AA129" i="22"/>
  <c r="AB129" i="22"/>
  <c r="AC129" i="22"/>
  <c r="AD129" i="22"/>
  <c r="AE129" i="22"/>
  <c r="AF129" i="22"/>
  <c r="AG129" i="22"/>
  <c r="AH129" i="22"/>
  <c r="E130" i="22"/>
  <c r="F130" i="22"/>
  <c r="G130" i="22"/>
  <c r="H130" i="22"/>
  <c r="I130" i="22"/>
  <c r="J130" i="22"/>
  <c r="K130" i="22"/>
  <c r="L130" i="22"/>
  <c r="M130" i="22"/>
  <c r="N130" i="22"/>
  <c r="O130" i="22"/>
  <c r="P130" i="22"/>
  <c r="Q130" i="22"/>
  <c r="R130" i="22"/>
  <c r="S130" i="22"/>
  <c r="T130" i="22"/>
  <c r="U130" i="22"/>
  <c r="V130" i="22"/>
  <c r="W130" i="22"/>
  <c r="X130" i="22"/>
  <c r="Y130" i="22"/>
  <c r="Z130" i="22"/>
  <c r="AA130" i="22"/>
  <c r="AB130" i="22"/>
  <c r="AC130" i="22"/>
  <c r="AD130" i="22"/>
  <c r="AE130" i="22"/>
  <c r="AF130" i="22"/>
  <c r="AG130" i="22"/>
  <c r="AH130" i="22"/>
  <c r="E131" i="22"/>
  <c r="F131" i="22"/>
  <c r="G131" i="22"/>
  <c r="H131" i="22"/>
  <c r="I131" i="22"/>
  <c r="J131" i="22"/>
  <c r="K131" i="22"/>
  <c r="L131" i="22"/>
  <c r="M131" i="22"/>
  <c r="N131" i="22"/>
  <c r="O131" i="22"/>
  <c r="P131" i="22"/>
  <c r="Q131" i="22"/>
  <c r="R131" i="22"/>
  <c r="S131" i="22"/>
  <c r="T131" i="22"/>
  <c r="U131" i="22"/>
  <c r="V131" i="22"/>
  <c r="W131" i="22"/>
  <c r="X131" i="22"/>
  <c r="Y131" i="22"/>
  <c r="Z131" i="22"/>
  <c r="AA131" i="22"/>
  <c r="AB131" i="22"/>
  <c r="AC131" i="22"/>
  <c r="AD131" i="22"/>
  <c r="AE131" i="22"/>
  <c r="AF131" i="22"/>
  <c r="AG131" i="22"/>
  <c r="AH131" i="22"/>
  <c r="E132" i="22"/>
  <c r="F132" i="22"/>
  <c r="G132" i="22"/>
  <c r="H132" i="22"/>
  <c r="I132" i="22"/>
  <c r="J132" i="22"/>
  <c r="K132" i="22"/>
  <c r="L132" i="22"/>
  <c r="M132" i="22"/>
  <c r="N132" i="22"/>
  <c r="O132" i="22"/>
  <c r="P132" i="22"/>
  <c r="Q132" i="22"/>
  <c r="R132" i="22"/>
  <c r="S132" i="22"/>
  <c r="T132" i="22"/>
  <c r="U132" i="22"/>
  <c r="V132" i="22"/>
  <c r="W132" i="22"/>
  <c r="X132" i="22"/>
  <c r="Y132" i="22"/>
  <c r="Z132" i="22"/>
  <c r="AA132" i="22"/>
  <c r="AB132" i="22"/>
  <c r="AC132" i="22"/>
  <c r="AD132" i="22"/>
  <c r="AE132" i="22"/>
  <c r="AF132" i="22"/>
  <c r="AG132" i="22"/>
  <c r="AH132" i="22"/>
  <c r="E133" i="22"/>
  <c r="F133" i="22"/>
  <c r="G133" i="22"/>
  <c r="H133" i="22"/>
  <c r="I133" i="22"/>
  <c r="J133" i="22"/>
  <c r="K133" i="22"/>
  <c r="L133" i="22"/>
  <c r="M133" i="22"/>
  <c r="N133" i="22"/>
  <c r="O133" i="22"/>
  <c r="P133" i="22"/>
  <c r="Q133" i="22"/>
  <c r="R133" i="22"/>
  <c r="S133" i="22"/>
  <c r="T133" i="22"/>
  <c r="U133" i="22"/>
  <c r="V133" i="22"/>
  <c r="W133" i="22"/>
  <c r="X133" i="22"/>
  <c r="Y133" i="22"/>
  <c r="Z133" i="22"/>
  <c r="AA133" i="22"/>
  <c r="AB133" i="22"/>
  <c r="AC133" i="22"/>
  <c r="AD133" i="22"/>
  <c r="AE133" i="22"/>
  <c r="AF133" i="22"/>
  <c r="AG133" i="22"/>
  <c r="AH133" i="22"/>
  <c r="E134" i="22"/>
  <c r="F134" i="22"/>
  <c r="G134" i="22"/>
  <c r="H134" i="22"/>
  <c r="I134" i="22"/>
  <c r="J134" i="22"/>
  <c r="K134" i="22"/>
  <c r="L134" i="22"/>
  <c r="M134" i="22"/>
  <c r="N134" i="22"/>
  <c r="O134" i="22"/>
  <c r="P134" i="22"/>
  <c r="Q134" i="22"/>
  <c r="R134" i="22"/>
  <c r="S134" i="22"/>
  <c r="T134" i="22"/>
  <c r="U134" i="22"/>
  <c r="V134" i="22"/>
  <c r="W134" i="22"/>
  <c r="X134" i="22"/>
  <c r="Y134" i="22"/>
  <c r="Z134" i="22"/>
  <c r="AA134" i="22"/>
  <c r="AB134" i="22"/>
  <c r="AC134" i="22"/>
  <c r="AD134" i="22"/>
  <c r="AE134" i="22"/>
  <c r="AF134" i="22"/>
  <c r="AG134" i="22"/>
  <c r="AH134" i="22"/>
  <c r="E135" i="22"/>
  <c r="F135" i="22"/>
  <c r="G135" i="22"/>
  <c r="H135" i="22"/>
  <c r="I135" i="22"/>
  <c r="J135" i="22"/>
  <c r="K135" i="22"/>
  <c r="L135" i="22"/>
  <c r="M135" i="22"/>
  <c r="N135" i="22"/>
  <c r="O135" i="22"/>
  <c r="P135" i="22"/>
  <c r="Q135" i="22"/>
  <c r="R135" i="22"/>
  <c r="S135" i="22"/>
  <c r="T135" i="22"/>
  <c r="U135" i="22"/>
  <c r="V135" i="22"/>
  <c r="W135" i="22"/>
  <c r="X135" i="22"/>
  <c r="Y135" i="22"/>
  <c r="Z135" i="22"/>
  <c r="AA135" i="22"/>
  <c r="AB135" i="22"/>
  <c r="AC135" i="22"/>
  <c r="AD135" i="22"/>
  <c r="AE135" i="22"/>
  <c r="AF135" i="22"/>
  <c r="AG135" i="22"/>
  <c r="AH135" i="22"/>
  <c r="E136" i="22"/>
  <c r="F136" i="22"/>
  <c r="G136" i="22"/>
  <c r="H136" i="22"/>
  <c r="I136" i="22"/>
  <c r="J136" i="22"/>
  <c r="K136" i="22"/>
  <c r="L136" i="22"/>
  <c r="M136" i="22"/>
  <c r="N136" i="22"/>
  <c r="O136" i="22"/>
  <c r="P136" i="22"/>
  <c r="Q136" i="22"/>
  <c r="R136" i="22"/>
  <c r="S136" i="22"/>
  <c r="T136" i="22"/>
  <c r="U136" i="22"/>
  <c r="V136" i="22"/>
  <c r="W136" i="22"/>
  <c r="X136" i="22"/>
  <c r="Y136" i="22"/>
  <c r="Z136" i="22"/>
  <c r="AA136" i="22"/>
  <c r="AB136" i="22"/>
  <c r="AC136" i="22"/>
  <c r="AD136" i="22"/>
  <c r="AE136" i="22"/>
  <c r="AF136" i="22"/>
  <c r="AG136" i="22"/>
  <c r="AH136" i="22"/>
  <c r="E137" i="22"/>
  <c r="F137" i="22"/>
  <c r="G137" i="22"/>
  <c r="H137" i="22"/>
  <c r="I137" i="22"/>
  <c r="J137" i="22"/>
  <c r="K137" i="22"/>
  <c r="L137" i="22"/>
  <c r="M137" i="22"/>
  <c r="N137" i="22"/>
  <c r="O137" i="22"/>
  <c r="P137" i="22"/>
  <c r="Q137" i="22"/>
  <c r="R137" i="22"/>
  <c r="S137" i="22"/>
  <c r="T137" i="22"/>
  <c r="U137" i="22"/>
  <c r="V137" i="22"/>
  <c r="W137" i="22"/>
  <c r="X137" i="22"/>
  <c r="Y137" i="22"/>
  <c r="Z137" i="22"/>
  <c r="AA137" i="22"/>
  <c r="AB137" i="22"/>
  <c r="AC137" i="22"/>
  <c r="AD137" i="22"/>
  <c r="AE137" i="22"/>
  <c r="AF137" i="22"/>
  <c r="AG137" i="22"/>
  <c r="AH137" i="22"/>
  <c r="E138" i="22"/>
  <c r="F138" i="22"/>
  <c r="G138" i="22"/>
  <c r="H138" i="22"/>
  <c r="I138" i="22"/>
  <c r="J138" i="22"/>
  <c r="K138" i="22"/>
  <c r="L138" i="22"/>
  <c r="M138" i="22"/>
  <c r="N138" i="22"/>
  <c r="O138" i="22"/>
  <c r="P138" i="22"/>
  <c r="Q138" i="22"/>
  <c r="R138" i="22"/>
  <c r="S138" i="22"/>
  <c r="T138" i="22"/>
  <c r="U138" i="22"/>
  <c r="V138" i="22"/>
  <c r="W138" i="22"/>
  <c r="X138" i="22"/>
  <c r="Y138" i="22"/>
  <c r="Z138" i="22"/>
  <c r="AA138" i="22"/>
  <c r="AB138" i="22"/>
  <c r="AC138" i="22"/>
  <c r="AD138" i="22"/>
  <c r="AE138" i="22"/>
  <c r="AF138" i="22"/>
  <c r="AG138" i="22"/>
  <c r="AH138" i="22"/>
  <c r="E139" i="22"/>
  <c r="F139" i="22"/>
  <c r="G139" i="22"/>
  <c r="H139" i="22"/>
  <c r="I139" i="22"/>
  <c r="J139" i="22"/>
  <c r="K139" i="22"/>
  <c r="L139" i="22"/>
  <c r="M139" i="22"/>
  <c r="N139" i="22"/>
  <c r="O139" i="22"/>
  <c r="P139" i="22"/>
  <c r="Q139" i="22"/>
  <c r="R139" i="22"/>
  <c r="S139" i="22"/>
  <c r="T139" i="22"/>
  <c r="U139" i="22"/>
  <c r="V139" i="22"/>
  <c r="W139" i="22"/>
  <c r="X139" i="22"/>
  <c r="Y139" i="22"/>
  <c r="Z139" i="22"/>
  <c r="AA139" i="22"/>
  <c r="AB139" i="22"/>
  <c r="AC139" i="22"/>
  <c r="AD139" i="22"/>
  <c r="AE139" i="22"/>
  <c r="AF139" i="22"/>
  <c r="AG139" i="22"/>
  <c r="AH139" i="22"/>
  <c r="E140" i="22"/>
  <c r="F140" i="22"/>
  <c r="G140" i="22"/>
  <c r="H140" i="22"/>
  <c r="I140" i="22"/>
  <c r="J140" i="22"/>
  <c r="K140" i="22"/>
  <c r="L140" i="22"/>
  <c r="M140" i="22"/>
  <c r="N140" i="22"/>
  <c r="O140" i="22"/>
  <c r="P140" i="22"/>
  <c r="Q140" i="22"/>
  <c r="R140" i="22"/>
  <c r="S140" i="22"/>
  <c r="T140" i="22"/>
  <c r="U140" i="22"/>
  <c r="V140" i="22"/>
  <c r="W140" i="22"/>
  <c r="X140" i="22"/>
  <c r="Y140" i="22"/>
  <c r="Z140" i="22"/>
  <c r="AA140" i="22"/>
  <c r="AB140" i="22"/>
  <c r="AC140" i="22"/>
  <c r="AD140" i="22"/>
  <c r="AE140" i="22"/>
  <c r="AF140" i="22"/>
  <c r="AG140" i="22"/>
  <c r="AH140" i="22"/>
  <c r="E141" i="22"/>
  <c r="F141" i="22"/>
  <c r="G141" i="22"/>
  <c r="H141" i="22"/>
  <c r="I141" i="22"/>
  <c r="J141" i="22"/>
  <c r="K141" i="22"/>
  <c r="L141" i="22"/>
  <c r="M141" i="22"/>
  <c r="N141" i="22"/>
  <c r="O141" i="22"/>
  <c r="P141" i="22"/>
  <c r="Q141" i="22"/>
  <c r="R141" i="22"/>
  <c r="S141" i="22"/>
  <c r="T141" i="22"/>
  <c r="U141" i="22"/>
  <c r="V141" i="22"/>
  <c r="W141" i="22"/>
  <c r="X141" i="22"/>
  <c r="Y141" i="22"/>
  <c r="Z141" i="22"/>
  <c r="AA141" i="22"/>
  <c r="AB141" i="22"/>
  <c r="AC141" i="22"/>
  <c r="AD141" i="22"/>
  <c r="AE141" i="22"/>
  <c r="AF141" i="22"/>
  <c r="AG141" i="22"/>
  <c r="AH141" i="22"/>
  <c r="E142" i="22"/>
  <c r="F142" i="22"/>
  <c r="G142" i="22"/>
  <c r="H142" i="22"/>
  <c r="I142" i="22"/>
  <c r="J142" i="22"/>
  <c r="K142" i="22"/>
  <c r="L142" i="22"/>
  <c r="M142" i="22"/>
  <c r="N142" i="22"/>
  <c r="O142" i="22"/>
  <c r="P142" i="22"/>
  <c r="Q142" i="22"/>
  <c r="R142" i="22"/>
  <c r="S142" i="22"/>
  <c r="T142" i="22"/>
  <c r="U142" i="22"/>
  <c r="V142" i="22"/>
  <c r="W142" i="22"/>
  <c r="X142" i="22"/>
  <c r="Y142" i="22"/>
  <c r="Z142" i="22"/>
  <c r="AA142" i="22"/>
  <c r="AB142" i="22"/>
  <c r="AC142" i="22"/>
  <c r="AD142" i="22"/>
  <c r="AE142" i="22"/>
  <c r="AF142" i="22"/>
  <c r="AG142" i="22"/>
  <c r="AH142" i="22"/>
  <c r="E143" i="22"/>
  <c r="F143" i="22"/>
  <c r="G143" i="22"/>
  <c r="H143" i="22"/>
  <c r="I143" i="22"/>
  <c r="J143" i="22"/>
  <c r="K143" i="22"/>
  <c r="L143" i="22"/>
  <c r="M143" i="22"/>
  <c r="N143" i="22"/>
  <c r="O143" i="22"/>
  <c r="P143" i="22"/>
  <c r="Q143" i="22"/>
  <c r="R143" i="22"/>
  <c r="S143" i="22"/>
  <c r="T143" i="22"/>
  <c r="U143" i="22"/>
  <c r="V143" i="22"/>
  <c r="W143" i="22"/>
  <c r="X143" i="22"/>
  <c r="Y143" i="22"/>
  <c r="Z143" i="22"/>
  <c r="AA143" i="22"/>
  <c r="AB143" i="22"/>
  <c r="AC143" i="22"/>
  <c r="AD143" i="22"/>
  <c r="AE143" i="22"/>
  <c r="AF143" i="22"/>
  <c r="AG143" i="22"/>
  <c r="AH143" i="22"/>
  <c r="E144" i="22"/>
  <c r="F144" i="22"/>
  <c r="G144" i="22"/>
  <c r="H144" i="22"/>
  <c r="I144" i="22"/>
  <c r="J144" i="22"/>
  <c r="K144" i="22"/>
  <c r="L144" i="22"/>
  <c r="M144" i="22"/>
  <c r="N144" i="22"/>
  <c r="O144" i="22"/>
  <c r="P144" i="22"/>
  <c r="Q144" i="22"/>
  <c r="R144" i="22"/>
  <c r="S144" i="22"/>
  <c r="T144" i="22"/>
  <c r="U144" i="22"/>
  <c r="V144" i="22"/>
  <c r="W144" i="22"/>
  <c r="X144" i="22"/>
  <c r="Y144" i="22"/>
  <c r="Z144" i="22"/>
  <c r="AA144" i="22"/>
  <c r="AB144" i="22"/>
  <c r="AC144" i="22"/>
  <c r="AD144" i="22"/>
  <c r="AE144" i="22"/>
  <c r="AF144" i="22"/>
  <c r="AG144" i="22"/>
  <c r="AH144" i="22"/>
  <c r="E145" i="22"/>
  <c r="F145" i="22"/>
  <c r="G145" i="22"/>
  <c r="H145" i="22"/>
  <c r="I145" i="22"/>
  <c r="J145" i="22"/>
  <c r="K145" i="22"/>
  <c r="L145" i="22"/>
  <c r="M145" i="22"/>
  <c r="N145" i="22"/>
  <c r="O145" i="22"/>
  <c r="P145" i="22"/>
  <c r="Q145" i="22"/>
  <c r="R145" i="22"/>
  <c r="S145" i="22"/>
  <c r="T145" i="22"/>
  <c r="U145" i="22"/>
  <c r="V145" i="22"/>
  <c r="W145" i="22"/>
  <c r="X145" i="22"/>
  <c r="Y145" i="22"/>
  <c r="Z145" i="22"/>
  <c r="AA145" i="22"/>
  <c r="AB145" i="22"/>
  <c r="AC145" i="22"/>
  <c r="AD145" i="22"/>
  <c r="AE145" i="22"/>
  <c r="AF145" i="22"/>
  <c r="AG145" i="22"/>
  <c r="AH145" i="22"/>
  <c r="E146" i="22"/>
  <c r="F146" i="22"/>
  <c r="G146" i="22"/>
  <c r="H146" i="22"/>
  <c r="I146" i="22"/>
  <c r="J146" i="22"/>
  <c r="K146" i="22"/>
  <c r="L146" i="22"/>
  <c r="M146" i="22"/>
  <c r="N146" i="22"/>
  <c r="O146" i="22"/>
  <c r="P146" i="22"/>
  <c r="Q146" i="22"/>
  <c r="R146" i="22"/>
  <c r="S146" i="22"/>
  <c r="T146" i="22"/>
  <c r="U146" i="22"/>
  <c r="V146" i="22"/>
  <c r="W146" i="22"/>
  <c r="X146" i="22"/>
  <c r="Y146" i="22"/>
  <c r="Z146" i="22"/>
  <c r="AA146" i="22"/>
  <c r="AB146" i="22"/>
  <c r="AC146" i="22"/>
  <c r="AD146" i="22"/>
  <c r="AE146" i="22"/>
  <c r="AF146" i="22"/>
  <c r="AG146" i="22"/>
  <c r="AH146" i="22"/>
  <c r="E147" i="22"/>
  <c r="F147" i="22"/>
  <c r="G147" i="22"/>
  <c r="H147" i="22"/>
  <c r="I147" i="22"/>
  <c r="J147" i="22"/>
  <c r="K147" i="22"/>
  <c r="L147" i="22"/>
  <c r="M147" i="22"/>
  <c r="N147" i="22"/>
  <c r="O147" i="22"/>
  <c r="P147" i="22"/>
  <c r="Q147" i="22"/>
  <c r="R147" i="22"/>
  <c r="S147" i="22"/>
  <c r="T147" i="22"/>
  <c r="U147" i="22"/>
  <c r="V147" i="22"/>
  <c r="W147" i="22"/>
  <c r="X147" i="22"/>
  <c r="Y147" i="22"/>
  <c r="Z147" i="22"/>
  <c r="AA147" i="22"/>
  <c r="AB147" i="22"/>
  <c r="AC147" i="22"/>
  <c r="AD147" i="22"/>
  <c r="AE147" i="22"/>
  <c r="AF147" i="22"/>
  <c r="AG147" i="22"/>
  <c r="AH147" i="22"/>
  <c r="E148" i="22"/>
  <c r="F148" i="22"/>
  <c r="G148" i="22"/>
  <c r="H148" i="22"/>
  <c r="I148" i="22"/>
  <c r="J148" i="22"/>
  <c r="K148" i="22"/>
  <c r="L148" i="22"/>
  <c r="M148" i="22"/>
  <c r="N148" i="22"/>
  <c r="O148" i="22"/>
  <c r="P148" i="22"/>
  <c r="Q148" i="22"/>
  <c r="R148" i="22"/>
  <c r="S148" i="22"/>
  <c r="T148" i="22"/>
  <c r="U148" i="22"/>
  <c r="V148" i="22"/>
  <c r="W148" i="22"/>
  <c r="X148" i="22"/>
  <c r="Y148" i="22"/>
  <c r="Z148" i="22"/>
  <c r="AA148" i="22"/>
  <c r="AB148" i="22"/>
  <c r="AC148" i="22"/>
  <c r="AD148" i="22"/>
  <c r="AE148" i="22"/>
  <c r="AF148" i="22"/>
  <c r="AG148" i="22"/>
  <c r="AH148" i="22"/>
  <c r="E149" i="22"/>
  <c r="F149" i="22"/>
  <c r="G149" i="22"/>
  <c r="H149" i="22"/>
  <c r="I149" i="22"/>
  <c r="J149" i="22"/>
  <c r="K149" i="22"/>
  <c r="L149" i="22"/>
  <c r="M149" i="22"/>
  <c r="N149" i="22"/>
  <c r="O149" i="22"/>
  <c r="P149" i="22"/>
  <c r="Q149" i="22"/>
  <c r="R149" i="22"/>
  <c r="S149" i="22"/>
  <c r="T149" i="22"/>
  <c r="U149" i="22"/>
  <c r="V149" i="22"/>
  <c r="W149" i="22"/>
  <c r="X149" i="22"/>
  <c r="Y149" i="22"/>
  <c r="Z149" i="22"/>
  <c r="AA149" i="22"/>
  <c r="AB149" i="22"/>
  <c r="AC149" i="22"/>
  <c r="AD149" i="22"/>
  <c r="AE149" i="22"/>
  <c r="AF149" i="22"/>
  <c r="AG149" i="22"/>
  <c r="AH149" i="22"/>
  <c r="E150" i="22"/>
  <c r="F150" i="22"/>
  <c r="G150" i="22"/>
  <c r="H150" i="22"/>
  <c r="I150" i="22"/>
  <c r="J150" i="22"/>
  <c r="K150" i="22"/>
  <c r="L150" i="22"/>
  <c r="M150" i="22"/>
  <c r="N150" i="22"/>
  <c r="O150" i="22"/>
  <c r="P150" i="22"/>
  <c r="Q150" i="22"/>
  <c r="R150" i="22"/>
  <c r="S150" i="22"/>
  <c r="T150" i="22"/>
  <c r="U150" i="22"/>
  <c r="V150" i="22"/>
  <c r="W150" i="22"/>
  <c r="X150" i="22"/>
  <c r="Y150" i="22"/>
  <c r="Z150" i="22"/>
  <c r="AA150" i="22"/>
  <c r="AB150" i="22"/>
  <c r="AC150" i="22"/>
  <c r="AD150" i="22"/>
  <c r="AE150" i="22"/>
  <c r="AF150" i="22"/>
  <c r="AG150" i="22"/>
  <c r="AH150" i="22"/>
  <c r="E151" i="22"/>
  <c r="F151" i="22"/>
  <c r="G151" i="22"/>
  <c r="H151" i="22"/>
  <c r="I151" i="22"/>
  <c r="J151" i="22"/>
  <c r="K151" i="22"/>
  <c r="L151" i="22"/>
  <c r="M151" i="22"/>
  <c r="N151" i="22"/>
  <c r="O151" i="22"/>
  <c r="P151" i="22"/>
  <c r="Q151" i="22"/>
  <c r="R151" i="22"/>
  <c r="S151" i="22"/>
  <c r="T151" i="22"/>
  <c r="U151" i="22"/>
  <c r="V151" i="22"/>
  <c r="W151" i="22"/>
  <c r="X151" i="22"/>
  <c r="Y151" i="22"/>
  <c r="Z151" i="22"/>
  <c r="AA151" i="22"/>
  <c r="AB151" i="22"/>
  <c r="AC151" i="22"/>
  <c r="AD151" i="22"/>
  <c r="AE151" i="22"/>
  <c r="AF151" i="22"/>
  <c r="AG151" i="22"/>
  <c r="AH151" i="22"/>
  <c r="E152" i="22"/>
  <c r="F152" i="22"/>
  <c r="G152" i="22"/>
  <c r="H152" i="22"/>
  <c r="I152" i="22"/>
  <c r="J152" i="22"/>
  <c r="K152" i="22"/>
  <c r="L152" i="22"/>
  <c r="M152" i="22"/>
  <c r="N152" i="22"/>
  <c r="O152" i="22"/>
  <c r="P152" i="22"/>
  <c r="Q152" i="22"/>
  <c r="R152" i="22"/>
  <c r="S152" i="22"/>
  <c r="T152" i="22"/>
  <c r="U152" i="22"/>
  <c r="V152" i="22"/>
  <c r="W152" i="22"/>
  <c r="X152" i="22"/>
  <c r="Y152" i="22"/>
  <c r="Z152" i="22"/>
  <c r="AA152" i="22"/>
  <c r="AB152" i="22"/>
  <c r="AC152" i="22"/>
  <c r="AD152" i="22"/>
  <c r="AE152" i="22"/>
  <c r="AF152" i="22"/>
  <c r="AG152" i="22"/>
  <c r="AH152" i="22"/>
  <c r="E153" i="22"/>
  <c r="F153" i="22"/>
  <c r="G153" i="22"/>
  <c r="H153" i="22"/>
  <c r="I153" i="22"/>
  <c r="J153" i="22"/>
  <c r="K153" i="22"/>
  <c r="L153" i="22"/>
  <c r="M153" i="22"/>
  <c r="N153" i="22"/>
  <c r="O153" i="22"/>
  <c r="P153" i="22"/>
  <c r="Q153" i="22"/>
  <c r="R153" i="22"/>
  <c r="S153" i="22"/>
  <c r="T153" i="22"/>
  <c r="U153" i="22"/>
  <c r="V153" i="22"/>
  <c r="W153" i="22"/>
  <c r="X153" i="22"/>
  <c r="Y153" i="22"/>
  <c r="Z153" i="22"/>
  <c r="AA153" i="22"/>
  <c r="AB153" i="22"/>
  <c r="AC153" i="22"/>
  <c r="AD153" i="22"/>
  <c r="AE153" i="22"/>
  <c r="AF153" i="22"/>
  <c r="AG153" i="22"/>
  <c r="AH153" i="22"/>
  <c r="E154" i="22"/>
  <c r="F154" i="22"/>
  <c r="G154" i="22"/>
  <c r="H154" i="22"/>
  <c r="I154" i="22"/>
  <c r="J154" i="22"/>
  <c r="K154" i="22"/>
  <c r="L154" i="22"/>
  <c r="M154" i="22"/>
  <c r="N154" i="22"/>
  <c r="O154" i="22"/>
  <c r="P154" i="22"/>
  <c r="Q154" i="22"/>
  <c r="R154" i="22"/>
  <c r="S154" i="22"/>
  <c r="T154" i="22"/>
  <c r="U154" i="22"/>
  <c r="V154" i="22"/>
  <c r="W154" i="22"/>
  <c r="X154" i="22"/>
  <c r="Y154" i="22"/>
  <c r="Z154" i="22"/>
  <c r="AA154" i="22"/>
  <c r="AB154" i="22"/>
  <c r="AC154" i="22"/>
  <c r="AD154" i="22"/>
  <c r="AE154" i="22"/>
  <c r="AF154" i="22"/>
  <c r="AG154" i="22"/>
  <c r="AH154" i="22"/>
  <c r="E155" i="22"/>
  <c r="F155" i="22"/>
  <c r="G155" i="22"/>
  <c r="H155" i="22"/>
  <c r="I155" i="22"/>
  <c r="J155" i="22"/>
  <c r="K155" i="22"/>
  <c r="L155" i="22"/>
  <c r="M155" i="22"/>
  <c r="N155" i="22"/>
  <c r="O155" i="22"/>
  <c r="P155" i="22"/>
  <c r="Q155" i="22"/>
  <c r="R155" i="22"/>
  <c r="S155" i="22"/>
  <c r="T155" i="22"/>
  <c r="U155" i="22"/>
  <c r="V155" i="22"/>
  <c r="W155" i="22"/>
  <c r="X155" i="22"/>
  <c r="Y155" i="22"/>
  <c r="Z155" i="22"/>
  <c r="AA155" i="22"/>
  <c r="AB155" i="22"/>
  <c r="AC155" i="22"/>
  <c r="AD155" i="22"/>
  <c r="AE155" i="22"/>
  <c r="AF155" i="22"/>
  <c r="AG155" i="22"/>
  <c r="AH155" i="22"/>
  <c r="E156" i="22"/>
  <c r="F156" i="22"/>
  <c r="G156" i="22"/>
  <c r="H156" i="22"/>
  <c r="I156" i="22"/>
  <c r="J156" i="22"/>
  <c r="K156" i="22"/>
  <c r="L156" i="22"/>
  <c r="M156" i="22"/>
  <c r="N156" i="22"/>
  <c r="O156" i="22"/>
  <c r="P156" i="22"/>
  <c r="Q156" i="22"/>
  <c r="R156" i="22"/>
  <c r="S156" i="22"/>
  <c r="T156" i="22"/>
  <c r="U156" i="22"/>
  <c r="V156" i="22"/>
  <c r="W156" i="22"/>
  <c r="X156" i="22"/>
  <c r="Y156" i="22"/>
  <c r="Z156" i="22"/>
  <c r="AA156" i="22"/>
  <c r="AB156" i="22"/>
  <c r="AC156" i="22"/>
  <c r="AD156" i="22"/>
  <c r="AE156" i="22"/>
  <c r="AF156" i="22"/>
  <c r="AG156" i="22"/>
  <c r="AH156" i="22"/>
  <c r="E157" i="22"/>
  <c r="F157" i="22"/>
  <c r="G157" i="22"/>
  <c r="H157" i="22"/>
  <c r="I157" i="22"/>
  <c r="J157" i="22"/>
  <c r="K157" i="22"/>
  <c r="L157" i="22"/>
  <c r="M157" i="22"/>
  <c r="N157" i="22"/>
  <c r="O157" i="22"/>
  <c r="P157" i="22"/>
  <c r="Q157" i="22"/>
  <c r="R157" i="22"/>
  <c r="S157" i="22"/>
  <c r="T157" i="22"/>
  <c r="U157" i="22"/>
  <c r="V157" i="22"/>
  <c r="W157" i="22"/>
  <c r="X157" i="22"/>
  <c r="Y157" i="22"/>
  <c r="Z157" i="22"/>
  <c r="AA157" i="22"/>
  <c r="AB157" i="22"/>
  <c r="AC157" i="22"/>
  <c r="AD157" i="22"/>
  <c r="AE157" i="22"/>
  <c r="AF157" i="22"/>
  <c r="AG157" i="22"/>
  <c r="AH157" i="22"/>
  <c r="E158" i="22"/>
  <c r="F158" i="22"/>
  <c r="G158" i="22"/>
  <c r="H158" i="22"/>
  <c r="I158" i="22"/>
  <c r="J158" i="22"/>
  <c r="K158" i="22"/>
  <c r="L158" i="22"/>
  <c r="M158" i="22"/>
  <c r="N158" i="22"/>
  <c r="O158" i="22"/>
  <c r="P158" i="22"/>
  <c r="Q158" i="22"/>
  <c r="R158" i="22"/>
  <c r="S158" i="22"/>
  <c r="T158" i="22"/>
  <c r="U158" i="22"/>
  <c r="V158" i="22"/>
  <c r="W158" i="22"/>
  <c r="X158" i="22"/>
  <c r="Y158" i="22"/>
  <c r="Z158" i="22"/>
  <c r="AA158" i="22"/>
  <c r="AB158" i="22"/>
  <c r="AC158" i="22"/>
  <c r="AD158" i="22"/>
  <c r="AE158" i="22"/>
  <c r="AF158" i="22"/>
  <c r="AG158" i="22"/>
  <c r="AH158" i="22"/>
  <c r="E159" i="22"/>
  <c r="F159" i="22"/>
  <c r="G159" i="22"/>
  <c r="H159" i="22"/>
  <c r="I159" i="22"/>
  <c r="J159" i="22"/>
  <c r="K159" i="22"/>
  <c r="L159" i="22"/>
  <c r="M159" i="22"/>
  <c r="N159" i="22"/>
  <c r="O159" i="22"/>
  <c r="P159" i="22"/>
  <c r="Q159" i="22"/>
  <c r="R159" i="22"/>
  <c r="S159" i="22"/>
  <c r="T159" i="22"/>
  <c r="U159" i="22"/>
  <c r="V159" i="22"/>
  <c r="W159" i="22"/>
  <c r="X159" i="22"/>
  <c r="Y159" i="22"/>
  <c r="Z159" i="22"/>
  <c r="AA159" i="22"/>
  <c r="AB159" i="22"/>
  <c r="AC159" i="22"/>
  <c r="AD159" i="22"/>
  <c r="AE159" i="22"/>
  <c r="AF159" i="22"/>
  <c r="AG159" i="22"/>
  <c r="AH159" i="22"/>
  <c r="E160" i="22"/>
  <c r="F160" i="22"/>
  <c r="G160" i="22"/>
  <c r="H160" i="22"/>
  <c r="I160" i="22"/>
  <c r="J160" i="22"/>
  <c r="K160" i="22"/>
  <c r="L160" i="22"/>
  <c r="M160" i="22"/>
  <c r="N160" i="22"/>
  <c r="O160" i="22"/>
  <c r="P160" i="22"/>
  <c r="Q160" i="22"/>
  <c r="R160" i="22"/>
  <c r="S160" i="22"/>
  <c r="T160" i="22"/>
  <c r="U160" i="22"/>
  <c r="V160" i="22"/>
  <c r="W160" i="22"/>
  <c r="X160" i="22"/>
  <c r="Y160" i="22"/>
  <c r="Z160" i="22"/>
  <c r="AA160" i="22"/>
  <c r="AB160" i="22"/>
  <c r="AC160" i="22"/>
  <c r="AD160" i="22"/>
  <c r="AE160" i="22"/>
  <c r="AF160" i="22"/>
  <c r="AG160" i="22"/>
  <c r="AH160" i="22"/>
  <c r="E161" i="22"/>
  <c r="F161" i="22"/>
  <c r="G161" i="22"/>
  <c r="H161" i="22"/>
  <c r="I161" i="22"/>
  <c r="J161" i="22"/>
  <c r="K161" i="22"/>
  <c r="L161" i="22"/>
  <c r="M161" i="22"/>
  <c r="N161" i="22"/>
  <c r="O161" i="22"/>
  <c r="P161" i="22"/>
  <c r="Q161" i="22"/>
  <c r="R161" i="22"/>
  <c r="S161" i="22"/>
  <c r="T161" i="22"/>
  <c r="U161" i="22"/>
  <c r="V161" i="22"/>
  <c r="W161" i="22"/>
  <c r="X161" i="22"/>
  <c r="Y161" i="22"/>
  <c r="Z161" i="22"/>
  <c r="AA161" i="22"/>
  <c r="AB161" i="22"/>
  <c r="AC161" i="22"/>
  <c r="AD161" i="22"/>
  <c r="AE161" i="22"/>
  <c r="AF161" i="22"/>
  <c r="AG161" i="22"/>
  <c r="AH161" i="22"/>
  <c r="E162" i="22"/>
  <c r="F162" i="22"/>
  <c r="G162" i="22"/>
  <c r="H162" i="22"/>
  <c r="I162" i="22"/>
  <c r="J162" i="22"/>
  <c r="K162" i="22"/>
  <c r="L162" i="22"/>
  <c r="M162" i="22"/>
  <c r="N162" i="22"/>
  <c r="O162" i="22"/>
  <c r="P162" i="22"/>
  <c r="Q162" i="22"/>
  <c r="R162" i="22"/>
  <c r="S162" i="22"/>
  <c r="T162" i="22"/>
  <c r="U162" i="22"/>
  <c r="V162" i="22"/>
  <c r="W162" i="22"/>
  <c r="X162" i="22"/>
  <c r="Y162" i="22"/>
  <c r="Z162" i="22"/>
  <c r="AA162" i="22"/>
  <c r="AB162" i="22"/>
  <c r="AC162" i="22"/>
  <c r="AD162" i="22"/>
  <c r="AE162" i="22"/>
  <c r="AF162" i="22"/>
  <c r="AG162" i="22"/>
  <c r="AH162" i="22"/>
  <c r="E163" i="22"/>
  <c r="F163" i="22"/>
  <c r="G163" i="22"/>
  <c r="H163" i="22"/>
  <c r="I163" i="22"/>
  <c r="J163" i="22"/>
  <c r="K163" i="22"/>
  <c r="L163" i="22"/>
  <c r="M163" i="22"/>
  <c r="N163" i="22"/>
  <c r="O163" i="22"/>
  <c r="P163" i="22"/>
  <c r="Q163" i="22"/>
  <c r="R163" i="22"/>
  <c r="S163" i="22"/>
  <c r="T163" i="22"/>
  <c r="U163" i="22"/>
  <c r="V163" i="22"/>
  <c r="W163" i="22"/>
  <c r="X163" i="22"/>
  <c r="Y163" i="22"/>
  <c r="Z163" i="22"/>
  <c r="AA163" i="22"/>
  <c r="AB163" i="22"/>
  <c r="AC163" i="22"/>
  <c r="AD163" i="22"/>
  <c r="AE163" i="22"/>
  <c r="AF163" i="22"/>
  <c r="AG163" i="22"/>
  <c r="AH163" i="22"/>
  <c r="E164" i="22"/>
  <c r="F164" i="22"/>
  <c r="G164" i="22"/>
  <c r="H164" i="22"/>
  <c r="I164" i="22"/>
  <c r="J164" i="22"/>
  <c r="K164" i="22"/>
  <c r="L164" i="22"/>
  <c r="M164" i="22"/>
  <c r="N164" i="22"/>
  <c r="O164" i="22"/>
  <c r="P164" i="22"/>
  <c r="Q164" i="22"/>
  <c r="R164" i="22"/>
  <c r="S164" i="22"/>
  <c r="T164" i="22"/>
  <c r="U164" i="22"/>
  <c r="V164" i="22"/>
  <c r="W164" i="22"/>
  <c r="X164" i="22"/>
  <c r="Y164" i="22"/>
  <c r="Z164" i="22"/>
  <c r="AA164" i="22"/>
  <c r="AB164" i="22"/>
  <c r="AC164" i="22"/>
  <c r="AD164" i="22"/>
  <c r="AE164" i="22"/>
  <c r="AF164" i="22"/>
  <c r="AG164" i="22"/>
  <c r="AH164" i="22"/>
  <c r="E165" i="22"/>
  <c r="F165" i="22"/>
  <c r="G165" i="22"/>
  <c r="H165" i="22"/>
  <c r="I165" i="22"/>
  <c r="J165" i="22"/>
  <c r="K165" i="22"/>
  <c r="L165" i="22"/>
  <c r="M165" i="22"/>
  <c r="N165" i="22"/>
  <c r="O165" i="22"/>
  <c r="P165" i="22"/>
  <c r="Q165" i="22"/>
  <c r="R165" i="22"/>
  <c r="S165" i="22"/>
  <c r="T165" i="22"/>
  <c r="U165" i="22"/>
  <c r="V165" i="22"/>
  <c r="W165" i="22"/>
  <c r="X165" i="22"/>
  <c r="Y165" i="22"/>
  <c r="Z165" i="22"/>
  <c r="AA165" i="22"/>
  <c r="AB165" i="22"/>
  <c r="AC165" i="22"/>
  <c r="AD165" i="22"/>
  <c r="AE165" i="22"/>
  <c r="AF165" i="22"/>
  <c r="AG165" i="22"/>
  <c r="AH165" i="22"/>
  <c r="E166" i="22"/>
  <c r="F166" i="22"/>
  <c r="G166" i="22"/>
  <c r="H166" i="22"/>
  <c r="I166" i="22"/>
  <c r="J166" i="22"/>
  <c r="K166" i="22"/>
  <c r="L166" i="22"/>
  <c r="M166" i="22"/>
  <c r="N166" i="22"/>
  <c r="O166" i="22"/>
  <c r="P166" i="22"/>
  <c r="Q166" i="22"/>
  <c r="R166" i="22"/>
  <c r="S166" i="22"/>
  <c r="T166" i="22"/>
  <c r="U166" i="22"/>
  <c r="V166" i="22"/>
  <c r="W166" i="22"/>
  <c r="X166" i="22"/>
  <c r="Y166" i="22"/>
  <c r="Z166" i="22"/>
  <c r="AA166" i="22"/>
  <c r="AB166" i="22"/>
  <c r="AC166" i="22"/>
  <c r="AD166" i="22"/>
  <c r="AE166" i="22"/>
  <c r="AF166" i="22"/>
  <c r="AG166" i="22"/>
  <c r="AH166" i="22"/>
  <c r="E167" i="22"/>
  <c r="F167" i="22"/>
  <c r="G167" i="22"/>
  <c r="H167" i="22"/>
  <c r="I167" i="22"/>
  <c r="J167" i="22"/>
  <c r="K167" i="22"/>
  <c r="L167" i="22"/>
  <c r="M167" i="22"/>
  <c r="N167" i="22"/>
  <c r="O167" i="22"/>
  <c r="P167" i="22"/>
  <c r="Q167" i="22"/>
  <c r="R167" i="22"/>
  <c r="S167" i="22"/>
  <c r="T167" i="22"/>
  <c r="U167" i="22"/>
  <c r="V167" i="22"/>
  <c r="W167" i="22"/>
  <c r="X167" i="22"/>
  <c r="Y167" i="22"/>
  <c r="Z167" i="22"/>
  <c r="AA167" i="22"/>
  <c r="AB167" i="22"/>
  <c r="AC167" i="22"/>
  <c r="AD167" i="22"/>
  <c r="AE167" i="22"/>
  <c r="AF167" i="22"/>
  <c r="AG167" i="22"/>
  <c r="AH167" i="22"/>
  <c r="E168" i="22"/>
  <c r="F168" i="22"/>
  <c r="G168" i="22"/>
  <c r="H168" i="22"/>
  <c r="I168" i="22"/>
  <c r="J168" i="22"/>
  <c r="K168" i="22"/>
  <c r="L168" i="22"/>
  <c r="M168" i="22"/>
  <c r="N168" i="22"/>
  <c r="O168" i="22"/>
  <c r="P168" i="22"/>
  <c r="Q168" i="22"/>
  <c r="R168" i="22"/>
  <c r="S168" i="22"/>
  <c r="T168" i="22"/>
  <c r="U168" i="22"/>
  <c r="V168" i="22"/>
  <c r="W168" i="22"/>
  <c r="X168" i="22"/>
  <c r="Y168" i="22"/>
  <c r="Z168" i="22"/>
  <c r="AA168" i="22"/>
  <c r="AB168" i="22"/>
  <c r="AC168" i="22"/>
  <c r="AD168" i="22"/>
  <c r="AE168" i="22"/>
  <c r="AF168" i="22"/>
  <c r="AG168" i="22"/>
  <c r="AH168" i="22"/>
  <c r="E169" i="22"/>
  <c r="F169" i="22"/>
  <c r="G169" i="22"/>
  <c r="H169" i="22"/>
  <c r="I169" i="22"/>
  <c r="J169" i="22"/>
  <c r="K169" i="22"/>
  <c r="L169" i="22"/>
  <c r="M169" i="22"/>
  <c r="N169" i="22"/>
  <c r="O169" i="22"/>
  <c r="P169" i="22"/>
  <c r="Q169" i="22"/>
  <c r="R169" i="22"/>
  <c r="S169" i="22"/>
  <c r="T169" i="22"/>
  <c r="U169" i="22"/>
  <c r="V169" i="22"/>
  <c r="W169" i="22"/>
  <c r="X169" i="22"/>
  <c r="Y169" i="22"/>
  <c r="Z169" i="22"/>
  <c r="AA169" i="22"/>
  <c r="AB169" i="22"/>
  <c r="AC169" i="22"/>
  <c r="AD169" i="22"/>
  <c r="AE169" i="22"/>
  <c r="AF169" i="22"/>
  <c r="AG169" i="22"/>
  <c r="AH169" i="22"/>
  <c r="E170" i="22"/>
  <c r="F170" i="22"/>
  <c r="G170" i="22"/>
  <c r="H170" i="22"/>
  <c r="I170" i="22"/>
  <c r="J170" i="22"/>
  <c r="K170" i="22"/>
  <c r="L170" i="22"/>
  <c r="M170" i="22"/>
  <c r="N170" i="22"/>
  <c r="O170" i="22"/>
  <c r="P170" i="22"/>
  <c r="Q170" i="22"/>
  <c r="R170" i="22"/>
  <c r="S170" i="22"/>
  <c r="T170" i="22"/>
  <c r="U170" i="22"/>
  <c r="V170" i="22"/>
  <c r="W170" i="22"/>
  <c r="X170" i="22"/>
  <c r="Y170" i="22"/>
  <c r="Z170" i="22"/>
  <c r="AA170" i="22"/>
  <c r="AB170" i="22"/>
  <c r="AC170" i="22"/>
  <c r="AD170" i="22"/>
  <c r="AE170" i="22"/>
  <c r="AF170" i="22"/>
  <c r="AG170" i="22"/>
  <c r="AH170" i="22"/>
  <c r="E171" i="22"/>
  <c r="F171" i="22"/>
  <c r="G171" i="22"/>
  <c r="H171" i="22"/>
  <c r="I171" i="22"/>
  <c r="J171" i="22"/>
  <c r="K171" i="22"/>
  <c r="L171" i="22"/>
  <c r="M171" i="22"/>
  <c r="N171" i="22"/>
  <c r="O171" i="22"/>
  <c r="P171" i="22"/>
  <c r="Q171" i="22"/>
  <c r="R171" i="22"/>
  <c r="S171" i="22"/>
  <c r="T171" i="22"/>
  <c r="U171" i="22"/>
  <c r="V171" i="22"/>
  <c r="W171" i="22"/>
  <c r="X171" i="22"/>
  <c r="Y171" i="22"/>
  <c r="Z171" i="22"/>
  <c r="AA171" i="22"/>
  <c r="AB171" i="22"/>
  <c r="AC171" i="22"/>
  <c r="AD171" i="22"/>
  <c r="AE171" i="22"/>
  <c r="AF171" i="22"/>
  <c r="AG171" i="22"/>
  <c r="AH171" i="22"/>
  <c r="E172" i="22"/>
  <c r="F172" i="22"/>
  <c r="G172" i="22"/>
  <c r="H172" i="22"/>
  <c r="I172" i="22"/>
  <c r="J172" i="22"/>
  <c r="K172" i="22"/>
  <c r="L172" i="22"/>
  <c r="M172" i="22"/>
  <c r="N172" i="22"/>
  <c r="O172" i="22"/>
  <c r="P172" i="22"/>
  <c r="Q172" i="22"/>
  <c r="R172" i="22"/>
  <c r="S172" i="22"/>
  <c r="T172" i="22"/>
  <c r="U172" i="22"/>
  <c r="V172" i="22"/>
  <c r="W172" i="22"/>
  <c r="X172" i="22"/>
  <c r="Y172" i="22"/>
  <c r="Z172" i="22"/>
  <c r="AA172" i="22"/>
  <c r="AB172" i="22"/>
  <c r="AC172" i="22"/>
  <c r="AD172" i="22"/>
  <c r="AE172" i="22"/>
  <c r="AF172" i="22"/>
  <c r="AG172" i="22"/>
  <c r="AH172" i="22"/>
  <c r="E173" i="22"/>
  <c r="F173" i="22"/>
  <c r="G173" i="22"/>
  <c r="H173" i="22"/>
  <c r="I173" i="22"/>
  <c r="J173" i="22"/>
  <c r="K173" i="22"/>
  <c r="L173" i="22"/>
  <c r="M173" i="22"/>
  <c r="N173" i="22"/>
  <c r="O173" i="22"/>
  <c r="P173" i="22"/>
  <c r="Q173" i="22"/>
  <c r="R173" i="22"/>
  <c r="S173" i="22"/>
  <c r="T173" i="22"/>
  <c r="U173" i="22"/>
  <c r="V173" i="22"/>
  <c r="W173" i="22"/>
  <c r="X173" i="22"/>
  <c r="Y173" i="22"/>
  <c r="Z173" i="22"/>
  <c r="AA173" i="22"/>
  <c r="AB173" i="22"/>
  <c r="AC173" i="22"/>
  <c r="AD173" i="22"/>
  <c r="AE173" i="22"/>
  <c r="AF173" i="22"/>
  <c r="AG173" i="22"/>
  <c r="AH173" i="22"/>
  <c r="E174" i="22"/>
  <c r="F174" i="22"/>
  <c r="G174" i="22"/>
  <c r="H174" i="22"/>
  <c r="I174" i="22"/>
  <c r="J174" i="22"/>
  <c r="K174" i="22"/>
  <c r="L174" i="22"/>
  <c r="M174" i="22"/>
  <c r="N174" i="22"/>
  <c r="O174" i="22"/>
  <c r="P174" i="22"/>
  <c r="Q174" i="22"/>
  <c r="R174" i="22"/>
  <c r="S174" i="22"/>
  <c r="T174" i="22"/>
  <c r="U174" i="22"/>
  <c r="V174" i="22"/>
  <c r="W174" i="22"/>
  <c r="X174" i="22"/>
  <c r="Y174" i="22"/>
  <c r="Z174" i="22"/>
  <c r="AA174" i="22"/>
  <c r="AB174" i="22"/>
  <c r="AC174" i="22"/>
  <c r="AD174" i="22"/>
  <c r="AE174" i="22"/>
  <c r="AF174" i="22"/>
  <c r="AG174" i="22"/>
  <c r="AH174" i="22"/>
  <c r="E175" i="22"/>
  <c r="F175" i="22"/>
  <c r="G175" i="22"/>
  <c r="H175" i="22"/>
  <c r="I175" i="22"/>
  <c r="J175" i="22"/>
  <c r="K175" i="22"/>
  <c r="L175" i="22"/>
  <c r="M175" i="22"/>
  <c r="N175" i="22"/>
  <c r="O175" i="22"/>
  <c r="P175" i="22"/>
  <c r="Q175" i="22"/>
  <c r="R175" i="22"/>
  <c r="S175" i="22"/>
  <c r="T175" i="22"/>
  <c r="U175" i="22"/>
  <c r="V175" i="22"/>
  <c r="W175" i="22"/>
  <c r="X175" i="22"/>
  <c r="Y175" i="22"/>
  <c r="Z175" i="22"/>
  <c r="AA175" i="22"/>
  <c r="AB175" i="22"/>
  <c r="AC175" i="22"/>
  <c r="AD175" i="22"/>
  <c r="AE175" i="22"/>
  <c r="AF175" i="22"/>
  <c r="AG175" i="22"/>
  <c r="AH175" i="22"/>
  <c r="E176" i="22"/>
  <c r="F176" i="22"/>
  <c r="G176" i="22"/>
  <c r="H176" i="22"/>
  <c r="I176" i="22"/>
  <c r="J176" i="22"/>
  <c r="K176" i="22"/>
  <c r="L176" i="22"/>
  <c r="M176" i="22"/>
  <c r="N176" i="22"/>
  <c r="O176" i="22"/>
  <c r="P176" i="22"/>
  <c r="Q176" i="22"/>
  <c r="R176" i="22"/>
  <c r="S176" i="22"/>
  <c r="T176" i="22"/>
  <c r="U176" i="22"/>
  <c r="V176" i="22"/>
  <c r="W176" i="22"/>
  <c r="X176" i="22"/>
  <c r="Y176" i="22"/>
  <c r="Z176" i="22"/>
  <c r="AA176" i="22"/>
  <c r="AB176" i="22"/>
  <c r="AC176" i="22"/>
  <c r="AD176" i="22"/>
  <c r="AE176" i="22"/>
  <c r="AF176" i="22"/>
  <c r="AG176" i="22"/>
  <c r="AH176" i="22"/>
  <c r="E177" i="22"/>
  <c r="F177" i="22"/>
  <c r="G177" i="22"/>
  <c r="H177" i="22"/>
  <c r="I177" i="22"/>
  <c r="J177" i="22"/>
  <c r="K177" i="22"/>
  <c r="L177" i="22"/>
  <c r="M177" i="22"/>
  <c r="N177" i="22"/>
  <c r="O177" i="22"/>
  <c r="P177" i="22"/>
  <c r="Q177" i="22"/>
  <c r="R177" i="22"/>
  <c r="S177" i="22"/>
  <c r="T177" i="22"/>
  <c r="U177" i="22"/>
  <c r="V177" i="22"/>
  <c r="W177" i="22"/>
  <c r="X177" i="22"/>
  <c r="Y177" i="22"/>
  <c r="Z177" i="22"/>
  <c r="AA177" i="22"/>
  <c r="AB177" i="22"/>
  <c r="AC177" i="22"/>
  <c r="AD177" i="22"/>
  <c r="AE177" i="22"/>
  <c r="AF177" i="22"/>
  <c r="AG177" i="22"/>
  <c r="AH177" i="22"/>
  <c r="E178" i="22"/>
  <c r="F178" i="22"/>
  <c r="G178" i="22"/>
  <c r="H178" i="22"/>
  <c r="I178" i="22"/>
  <c r="J178" i="22"/>
  <c r="K178" i="22"/>
  <c r="L178" i="22"/>
  <c r="M178" i="22"/>
  <c r="N178" i="22"/>
  <c r="O178" i="22"/>
  <c r="P178" i="22"/>
  <c r="Q178" i="22"/>
  <c r="R178" i="22"/>
  <c r="S178" i="22"/>
  <c r="T178" i="22"/>
  <c r="U178" i="22"/>
  <c r="V178" i="22"/>
  <c r="W178" i="22"/>
  <c r="X178" i="22"/>
  <c r="Y178" i="22"/>
  <c r="Z178" i="22"/>
  <c r="AA178" i="22"/>
  <c r="AB178" i="22"/>
  <c r="AC178" i="22"/>
  <c r="AD178" i="22"/>
  <c r="AE178" i="22"/>
  <c r="AF178" i="22"/>
  <c r="AG178" i="22"/>
  <c r="AH178" i="22"/>
  <c r="E179" i="22"/>
  <c r="F179" i="22"/>
  <c r="G179" i="22"/>
  <c r="H179" i="22"/>
  <c r="I179" i="22"/>
  <c r="J179" i="22"/>
  <c r="K179" i="22"/>
  <c r="L179" i="22"/>
  <c r="M179" i="22"/>
  <c r="N179" i="22"/>
  <c r="O179" i="22"/>
  <c r="P179" i="22"/>
  <c r="Q179" i="22"/>
  <c r="R179" i="22"/>
  <c r="S179" i="22"/>
  <c r="T179" i="22"/>
  <c r="U179" i="22"/>
  <c r="V179" i="22"/>
  <c r="W179" i="22"/>
  <c r="X179" i="22"/>
  <c r="Y179" i="22"/>
  <c r="Z179" i="22"/>
  <c r="AA179" i="22"/>
  <c r="AB179" i="22"/>
  <c r="AC179" i="22"/>
  <c r="AD179" i="22"/>
  <c r="AE179" i="22"/>
  <c r="AF179" i="22"/>
  <c r="AG179" i="22"/>
  <c r="AH179" i="22"/>
  <c r="E180" i="22"/>
  <c r="F180" i="22"/>
  <c r="G180" i="22"/>
  <c r="H180" i="22"/>
  <c r="I180" i="22"/>
  <c r="J180" i="22"/>
  <c r="K180" i="22"/>
  <c r="L180" i="22"/>
  <c r="M180" i="22"/>
  <c r="N180" i="22"/>
  <c r="O180" i="22"/>
  <c r="P180" i="22"/>
  <c r="Q180" i="22"/>
  <c r="R180" i="22"/>
  <c r="S180" i="22"/>
  <c r="T180" i="22"/>
  <c r="U180" i="22"/>
  <c r="V180" i="22"/>
  <c r="W180" i="22"/>
  <c r="X180" i="22"/>
  <c r="Y180" i="22"/>
  <c r="Z180" i="22"/>
  <c r="AA180" i="22"/>
  <c r="AB180" i="22"/>
  <c r="AC180" i="22"/>
  <c r="AD180" i="22"/>
  <c r="AE180" i="22"/>
  <c r="AF180" i="22"/>
  <c r="AG180" i="22"/>
  <c r="AH180" i="22"/>
  <c r="E181" i="22"/>
  <c r="F181" i="22"/>
  <c r="G181" i="22"/>
  <c r="H181" i="22"/>
  <c r="I181" i="22"/>
  <c r="J181" i="22"/>
  <c r="K181" i="22"/>
  <c r="L181" i="22"/>
  <c r="M181" i="22"/>
  <c r="N181" i="22"/>
  <c r="O181" i="22"/>
  <c r="P181" i="22"/>
  <c r="Q181" i="22"/>
  <c r="R181" i="22"/>
  <c r="S181" i="22"/>
  <c r="T181" i="22"/>
  <c r="U181" i="22"/>
  <c r="V181" i="22"/>
  <c r="W181" i="22"/>
  <c r="X181" i="22"/>
  <c r="Y181" i="22"/>
  <c r="Z181" i="22"/>
  <c r="AA181" i="22"/>
  <c r="AB181" i="22"/>
  <c r="AC181" i="22"/>
  <c r="AD181" i="22"/>
  <c r="AE181" i="22"/>
  <c r="AF181" i="22"/>
  <c r="AG181" i="22"/>
  <c r="AH181" i="22"/>
  <c r="E182" i="22"/>
  <c r="F182" i="22"/>
  <c r="G182" i="22"/>
  <c r="H182" i="22"/>
  <c r="I182" i="22"/>
  <c r="J182" i="22"/>
  <c r="K182" i="22"/>
  <c r="L182" i="22"/>
  <c r="M182" i="22"/>
  <c r="N182" i="22"/>
  <c r="O182" i="22"/>
  <c r="P182" i="22"/>
  <c r="Q182" i="22"/>
  <c r="R182" i="22"/>
  <c r="S182" i="22"/>
  <c r="T182" i="22"/>
  <c r="U182" i="22"/>
  <c r="V182" i="22"/>
  <c r="W182" i="22"/>
  <c r="X182" i="22"/>
  <c r="Y182" i="22"/>
  <c r="Z182" i="22"/>
  <c r="AA182" i="22"/>
  <c r="AB182" i="22"/>
  <c r="AC182" i="22"/>
  <c r="AD182" i="22"/>
  <c r="AE182" i="22"/>
  <c r="AF182" i="22"/>
  <c r="AG182" i="22"/>
  <c r="AH182" i="22"/>
  <c r="E183" i="22"/>
  <c r="F183" i="22"/>
  <c r="G183" i="22"/>
  <c r="H183" i="22"/>
  <c r="I183" i="22"/>
  <c r="J183" i="22"/>
  <c r="K183" i="22"/>
  <c r="L183" i="22"/>
  <c r="M183" i="22"/>
  <c r="N183" i="22"/>
  <c r="O183" i="22"/>
  <c r="P183" i="22"/>
  <c r="Q183" i="22"/>
  <c r="R183" i="22"/>
  <c r="S183" i="22"/>
  <c r="T183" i="22"/>
  <c r="U183" i="22"/>
  <c r="V183" i="22"/>
  <c r="W183" i="22"/>
  <c r="X183" i="22"/>
  <c r="Y183" i="22"/>
  <c r="Z183" i="22"/>
  <c r="AA183" i="22"/>
  <c r="AB183" i="22"/>
  <c r="AC183" i="22"/>
  <c r="AD183" i="22"/>
  <c r="AE183" i="22"/>
  <c r="AF183" i="22"/>
  <c r="AG183" i="22"/>
  <c r="AH183" i="22"/>
  <c r="E184" i="22"/>
  <c r="F184" i="22"/>
  <c r="G184" i="22"/>
  <c r="H184" i="22"/>
  <c r="I184" i="22"/>
  <c r="J184" i="22"/>
  <c r="K184" i="22"/>
  <c r="L184" i="22"/>
  <c r="M184" i="22"/>
  <c r="N184" i="22"/>
  <c r="O184" i="22"/>
  <c r="P184" i="22"/>
  <c r="Q184" i="22"/>
  <c r="R184" i="22"/>
  <c r="S184" i="22"/>
  <c r="T184" i="22"/>
  <c r="U184" i="22"/>
  <c r="V184" i="22"/>
  <c r="W184" i="22"/>
  <c r="X184" i="22"/>
  <c r="Y184" i="22"/>
  <c r="Z184" i="22"/>
  <c r="AA184" i="22"/>
  <c r="AB184" i="22"/>
  <c r="AC184" i="22"/>
  <c r="AD184" i="22"/>
  <c r="AE184" i="22"/>
  <c r="AF184" i="22"/>
  <c r="AG184" i="22"/>
  <c r="AH184" i="22"/>
  <c r="E185" i="22"/>
  <c r="F185" i="22"/>
  <c r="G185" i="22"/>
  <c r="H185" i="22"/>
  <c r="I185" i="22"/>
  <c r="J185" i="22"/>
  <c r="K185" i="22"/>
  <c r="L185" i="22"/>
  <c r="M185" i="22"/>
  <c r="N185" i="22"/>
  <c r="O185" i="22"/>
  <c r="P185" i="22"/>
  <c r="Q185" i="22"/>
  <c r="R185" i="22"/>
  <c r="S185" i="22"/>
  <c r="T185" i="22"/>
  <c r="U185" i="22"/>
  <c r="V185" i="22"/>
  <c r="W185" i="22"/>
  <c r="X185" i="22"/>
  <c r="Y185" i="22"/>
  <c r="Z185" i="22"/>
  <c r="AA185" i="22"/>
  <c r="AB185" i="22"/>
  <c r="AC185" i="22"/>
  <c r="AD185" i="22"/>
  <c r="AE185" i="22"/>
  <c r="AF185" i="22"/>
  <c r="AG185" i="22"/>
  <c r="AH185" i="22"/>
  <c r="E186" i="22"/>
  <c r="F186" i="22"/>
  <c r="G186" i="22"/>
  <c r="H186" i="22"/>
  <c r="I186" i="22"/>
  <c r="J186" i="22"/>
  <c r="K186" i="22"/>
  <c r="L186" i="22"/>
  <c r="M186" i="22"/>
  <c r="N186" i="22"/>
  <c r="O186" i="22"/>
  <c r="P186" i="22"/>
  <c r="Q186" i="22"/>
  <c r="R186" i="22"/>
  <c r="S186" i="22"/>
  <c r="T186" i="22"/>
  <c r="U186" i="22"/>
  <c r="V186" i="22"/>
  <c r="W186" i="22"/>
  <c r="X186" i="22"/>
  <c r="Y186" i="22"/>
  <c r="Z186" i="22"/>
  <c r="AA186" i="22"/>
  <c r="AB186" i="22"/>
  <c r="AC186" i="22"/>
  <c r="AD186" i="22"/>
  <c r="AE186" i="22"/>
  <c r="AF186" i="22"/>
  <c r="AG186" i="22"/>
  <c r="AH186" i="22"/>
  <c r="E187" i="22"/>
  <c r="F187" i="22"/>
  <c r="G187" i="22"/>
  <c r="H187" i="22"/>
  <c r="I187" i="22"/>
  <c r="J187" i="22"/>
  <c r="K187" i="22"/>
  <c r="L187" i="22"/>
  <c r="M187" i="22"/>
  <c r="N187" i="22"/>
  <c r="O187" i="22"/>
  <c r="P187" i="22"/>
  <c r="Q187" i="22"/>
  <c r="R187" i="22"/>
  <c r="S187" i="22"/>
  <c r="T187" i="22"/>
  <c r="U187" i="22"/>
  <c r="V187" i="22"/>
  <c r="W187" i="22"/>
  <c r="X187" i="22"/>
  <c r="Y187" i="22"/>
  <c r="Z187" i="22"/>
  <c r="AA187" i="22"/>
  <c r="AB187" i="22"/>
  <c r="AC187" i="22"/>
  <c r="AD187" i="22"/>
  <c r="AE187" i="22"/>
  <c r="AF187" i="22"/>
  <c r="AG187" i="22"/>
  <c r="AH187" i="22"/>
  <c r="E188" i="22"/>
  <c r="F188" i="22"/>
  <c r="G188" i="22"/>
  <c r="H188" i="22"/>
  <c r="I188" i="22"/>
  <c r="J188" i="22"/>
  <c r="K188" i="22"/>
  <c r="L188" i="22"/>
  <c r="M188" i="22"/>
  <c r="N188" i="22"/>
  <c r="O188" i="22"/>
  <c r="P188" i="22"/>
  <c r="Q188" i="22"/>
  <c r="R188" i="22"/>
  <c r="S188" i="22"/>
  <c r="T188" i="22"/>
  <c r="U188" i="22"/>
  <c r="V188" i="22"/>
  <c r="W188" i="22"/>
  <c r="X188" i="22"/>
  <c r="Y188" i="22"/>
  <c r="Z188" i="22"/>
  <c r="AA188" i="22"/>
  <c r="AB188" i="22"/>
  <c r="AC188" i="22"/>
  <c r="AD188" i="22"/>
  <c r="AE188" i="22"/>
  <c r="AF188" i="22"/>
  <c r="AG188" i="22"/>
  <c r="AH188" i="22"/>
  <c r="E189" i="22"/>
  <c r="F189" i="22"/>
  <c r="G189" i="22"/>
  <c r="H189" i="22"/>
  <c r="I189" i="22"/>
  <c r="J189" i="22"/>
  <c r="K189" i="22"/>
  <c r="L189" i="22"/>
  <c r="M189" i="22"/>
  <c r="N189" i="22"/>
  <c r="O189" i="22"/>
  <c r="P189" i="22"/>
  <c r="Q189" i="22"/>
  <c r="R189" i="22"/>
  <c r="S189" i="22"/>
  <c r="T189" i="22"/>
  <c r="U189" i="22"/>
  <c r="V189" i="22"/>
  <c r="W189" i="22"/>
  <c r="X189" i="22"/>
  <c r="Y189" i="22"/>
  <c r="Z189" i="22"/>
  <c r="AA189" i="22"/>
  <c r="AB189" i="22"/>
  <c r="AC189" i="22"/>
  <c r="AD189" i="22"/>
  <c r="AE189" i="22"/>
  <c r="AF189" i="22"/>
  <c r="AG189" i="22"/>
  <c r="AH189" i="22"/>
  <c r="E190" i="22"/>
  <c r="F190" i="22"/>
  <c r="G190" i="22"/>
  <c r="H190" i="22"/>
  <c r="I190" i="22"/>
  <c r="J190" i="22"/>
  <c r="K190" i="22"/>
  <c r="L190" i="22"/>
  <c r="M190" i="22"/>
  <c r="N190" i="22"/>
  <c r="O190" i="22"/>
  <c r="P190" i="22"/>
  <c r="Q190" i="22"/>
  <c r="R190" i="22"/>
  <c r="S190" i="22"/>
  <c r="T190" i="22"/>
  <c r="U190" i="22"/>
  <c r="V190" i="22"/>
  <c r="W190" i="22"/>
  <c r="X190" i="22"/>
  <c r="Y190" i="22"/>
  <c r="Z190" i="22"/>
  <c r="AA190" i="22"/>
  <c r="AB190" i="22"/>
  <c r="AC190" i="22"/>
  <c r="AD190" i="22"/>
  <c r="AE190" i="22"/>
  <c r="AF190" i="22"/>
  <c r="AG190" i="22"/>
  <c r="AH190" i="22"/>
  <c r="E191" i="22"/>
  <c r="F191" i="22"/>
  <c r="G191" i="22"/>
  <c r="H191" i="22"/>
  <c r="I191" i="22"/>
  <c r="J191" i="22"/>
  <c r="K191" i="22"/>
  <c r="L191" i="22"/>
  <c r="M191" i="22"/>
  <c r="N191" i="22"/>
  <c r="O191" i="22"/>
  <c r="P191" i="22"/>
  <c r="Q191" i="22"/>
  <c r="R191" i="22"/>
  <c r="S191" i="22"/>
  <c r="T191" i="22"/>
  <c r="U191" i="22"/>
  <c r="V191" i="22"/>
  <c r="W191" i="22"/>
  <c r="X191" i="22"/>
  <c r="Y191" i="22"/>
  <c r="Z191" i="22"/>
  <c r="AA191" i="22"/>
  <c r="AB191" i="22"/>
  <c r="AC191" i="22"/>
  <c r="AD191" i="22"/>
  <c r="AE191" i="22"/>
  <c r="AF191" i="22"/>
  <c r="AG191" i="22"/>
  <c r="AH191" i="22"/>
  <c r="E192" i="22"/>
  <c r="F192" i="22"/>
  <c r="G192" i="22"/>
  <c r="H192" i="22"/>
  <c r="I192" i="22"/>
  <c r="J192" i="22"/>
  <c r="K192" i="22"/>
  <c r="L192" i="22"/>
  <c r="M192" i="22"/>
  <c r="N192" i="22"/>
  <c r="O192" i="22"/>
  <c r="P192" i="22"/>
  <c r="Q192" i="22"/>
  <c r="R192" i="22"/>
  <c r="S192" i="22"/>
  <c r="T192" i="22"/>
  <c r="U192" i="22"/>
  <c r="V192" i="22"/>
  <c r="W192" i="22"/>
  <c r="X192" i="22"/>
  <c r="Y192" i="22"/>
  <c r="Z192" i="22"/>
  <c r="AA192" i="22"/>
  <c r="AB192" i="22"/>
  <c r="AC192" i="22"/>
  <c r="AD192" i="22"/>
  <c r="AE192" i="22"/>
  <c r="AF192" i="22"/>
  <c r="AG192" i="22"/>
  <c r="AH192" i="22"/>
  <c r="E193" i="22"/>
  <c r="F193" i="22"/>
  <c r="G193" i="22"/>
  <c r="H193" i="22"/>
  <c r="I193" i="22"/>
  <c r="J193" i="22"/>
  <c r="K193" i="22"/>
  <c r="L193" i="22"/>
  <c r="M193" i="22"/>
  <c r="N193" i="22"/>
  <c r="O193" i="22"/>
  <c r="P193" i="22"/>
  <c r="Q193" i="22"/>
  <c r="R193" i="22"/>
  <c r="S193" i="22"/>
  <c r="T193" i="22"/>
  <c r="U193" i="22"/>
  <c r="V193" i="22"/>
  <c r="W193" i="22"/>
  <c r="X193" i="22"/>
  <c r="Y193" i="22"/>
  <c r="Z193" i="22"/>
  <c r="AA193" i="22"/>
  <c r="AB193" i="22"/>
  <c r="AC193" i="22"/>
  <c r="AD193" i="22"/>
  <c r="AE193" i="22"/>
  <c r="AF193" i="22"/>
  <c r="AG193" i="22"/>
  <c r="AH193" i="22"/>
  <c r="E194" i="22"/>
  <c r="F194" i="22"/>
  <c r="G194" i="22"/>
  <c r="H194" i="22"/>
  <c r="I194" i="22"/>
  <c r="J194" i="22"/>
  <c r="K194" i="22"/>
  <c r="L194" i="22"/>
  <c r="M194" i="22"/>
  <c r="N194" i="22"/>
  <c r="O194" i="22"/>
  <c r="P194" i="22"/>
  <c r="Q194" i="22"/>
  <c r="R194" i="22"/>
  <c r="S194" i="22"/>
  <c r="T194" i="22"/>
  <c r="U194" i="22"/>
  <c r="V194" i="22"/>
  <c r="W194" i="22"/>
  <c r="X194" i="22"/>
  <c r="Y194" i="22"/>
  <c r="Z194" i="22"/>
  <c r="AA194" i="22"/>
  <c r="AB194" i="22"/>
  <c r="AC194" i="22"/>
  <c r="AD194" i="22"/>
  <c r="AE194" i="22"/>
  <c r="AF194" i="22"/>
  <c r="AG194" i="22"/>
  <c r="AH194" i="22"/>
  <c r="E195" i="22"/>
  <c r="F195" i="22"/>
  <c r="G195" i="22"/>
  <c r="H195" i="22"/>
  <c r="I195" i="22"/>
  <c r="J195" i="22"/>
  <c r="K195" i="22"/>
  <c r="L195" i="22"/>
  <c r="M195" i="22"/>
  <c r="N195" i="22"/>
  <c r="O195" i="22"/>
  <c r="P195" i="22"/>
  <c r="Q195" i="22"/>
  <c r="R195" i="22"/>
  <c r="S195" i="22"/>
  <c r="T195" i="22"/>
  <c r="U195" i="22"/>
  <c r="V195" i="22"/>
  <c r="W195" i="22"/>
  <c r="X195" i="22"/>
  <c r="Y195" i="22"/>
  <c r="Z195" i="22"/>
  <c r="AA195" i="22"/>
  <c r="AB195" i="22"/>
  <c r="AC195" i="22"/>
  <c r="AD195" i="22"/>
  <c r="AE195" i="22"/>
  <c r="AF195" i="22"/>
  <c r="AG195" i="22"/>
  <c r="AH195" i="22"/>
  <c r="E196" i="22"/>
  <c r="F196" i="22"/>
  <c r="G196" i="22"/>
  <c r="H196" i="22"/>
  <c r="I196" i="22"/>
  <c r="J196" i="22"/>
  <c r="K196" i="22"/>
  <c r="L196" i="22"/>
  <c r="M196" i="22"/>
  <c r="N196" i="22"/>
  <c r="O196" i="22"/>
  <c r="P196" i="22"/>
  <c r="Q196" i="22"/>
  <c r="R196" i="22"/>
  <c r="S196" i="22"/>
  <c r="T196" i="22"/>
  <c r="U196" i="22"/>
  <c r="V196" i="22"/>
  <c r="W196" i="22"/>
  <c r="X196" i="22"/>
  <c r="Y196" i="22"/>
  <c r="Z196" i="22"/>
  <c r="AA196" i="22"/>
  <c r="AB196" i="22"/>
  <c r="AC196" i="22"/>
  <c r="AD196" i="22"/>
  <c r="AE196" i="22"/>
  <c r="AF196" i="22"/>
  <c r="AG196" i="22"/>
  <c r="AH196" i="22"/>
  <c r="E197" i="22"/>
  <c r="F197" i="22"/>
  <c r="G197" i="22"/>
  <c r="H197" i="22"/>
  <c r="I197" i="22"/>
  <c r="J197" i="22"/>
  <c r="K197" i="22"/>
  <c r="L197" i="22"/>
  <c r="M197" i="22"/>
  <c r="N197" i="22"/>
  <c r="O197" i="22"/>
  <c r="P197" i="22"/>
  <c r="Q197" i="22"/>
  <c r="R197" i="22"/>
  <c r="S197" i="22"/>
  <c r="T197" i="22"/>
  <c r="U197" i="22"/>
  <c r="V197" i="22"/>
  <c r="W197" i="22"/>
  <c r="X197" i="22"/>
  <c r="Y197" i="22"/>
  <c r="Z197" i="22"/>
  <c r="AA197" i="22"/>
  <c r="AB197" i="22"/>
  <c r="AC197" i="22"/>
  <c r="AD197" i="22"/>
  <c r="AE197" i="22"/>
  <c r="AF197" i="22"/>
  <c r="AG197" i="22"/>
  <c r="AH197" i="22"/>
  <c r="E198" i="22"/>
  <c r="F198" i="22"/>
  <c r="G198" i="22"/>
  <c r="H198" i="22"/>
  <c r="I198" i="22"/>
  <c r="J198" i="22"/>
  <c r="K198" i="22"/>
  <c r="L198" i="22"/>
  <c r="M198" i="22"/>
  <c r="N198" i="22"/>
  <c r="O198" i="22"/>
  <c r="P198" i="22"/>
  <c r="Q198" i="22"/>
  <c r="R198" i="22"/>
  <c r="S198" i="22"/>
  <c r="T198" i="22"/>
  <c r="U198" i="22"/>
  <c r="V198" i="22"/>
  <c r="W198" i="22"/>
  <c r="X198" i="22"/>
  <c r="Y198" i="22"/>
  <c r="Z198" i="22"/>
  <c r="AA198" i="22"/>
  <c r="AB198" i="22"/>
  <c r="AC198" i="22"/>
  <c r="AD198" i="22"/>
  <c r="AE198" i="22"/>
  <c r="AF198" i="22"/>
  <c r="AG198" i="22"/>
  <c r="AH198" i="22"/>
  <c r="E199" i="22"/>
  <c r="F199" i="22"/>
  <c r="G199" i="22"/>
  <c r="H199" i="22"/>
  <c r="I199" i="22"/>
  <c r="J199" i="22"/>
  <c r="K199" i="22"/>
  <c r="L199" i="22"/>
  <c r="M199" i="22"/>
  <c r="N199" i="22"/>
  <c r="O199" i="22"/>
  <c r="P199" i="22"/>
  <c r="Q199" i="22"/>
  <c r="R199" i="22"/>
  <c r="S199" i="22"/>
  <c r="T199" i="22"/>
  <c r="U199" i="22"/>
  <c r="V199" i="22"/>
  <c r="W199" i="22"/>
  <c r="X199" i="22"/>
  <c r="Y199" i="22"/>
  <c r="Z199" i="22"/>
  <c r="AA199" i="22"/>
  <c r="AB199" i="22"/>
  <c r="AC199" i="22"/>
  <c r="AD199" i="22"/>
  <c r="AE199" i="22"/>
  <c r="AF199" i="22"/>
  <c r="AG199" i="22"/>
  <c r="AH199" i="22"/>
  <c r="E200" i="22"/>
  <c r="F200" i="22"/>
  <c r="G200" i="22"/>
  <c r="H200" i="22"/>
  <c r="I200" i="22"/>
  <c r="J200" i="22"/>
  <c r="K200" i="22"/>
  <c r="L200" i="22"/>
  <c r="M200" i="22"/>
  <c r="N200" i="22"/>
  <c r="O200" i="22"/>
  <c r="P200" i="22"/>
  <c r="Q200" i="22"/>
  <c r="R200" i="22"/>
  <c r="S200" i="22"/>
  <c r="T200" i="22"/>
  <c r="U200" i="22"/>
  <c r="V200" i="22"/>
  <c r="W200" i="22"/>
  <c r="X200" i="22"/>
  <c r="Y200" i="22"/>
  <c r="Z200" i="22"/>
  <c r="AA200" i="22"/>
  <c r="AB200" i="22"/>
  <c r="AC200" i="22"/>
  <c r="AD200" i="22"/>
  <c r="AE200" i="22"/>
  <c r="AF200" i="22"/>
  <c r="AG200" i="22"/>
  <c r="AH200" i="22"/>
  <c r="E201" i="22"/>
  <c r="F201" i="22"/>
  <c r="G201" i="22"/>
  <c r="H201" i="22"/>
  <c r="I201" i="22"/>
  <c r="J201" i="22"/>
  <c r="K201" i="22"/>
  <c r="L201" i="22"/>
  <c r="M201" i="22"/>
  <c r="N201" i="22"/>
  <c r="O201" i="22"/>
  <c r="P201" i="22"/>
  <c r="Q201" i="22"/>
  <c r="R201" i="22"/>
  <c r="S201" i="22"/>
  <c r="T201" i="22"/>
  <c r="U201" i="22"/>
  <c r="V201" i="22"/>
  <c r="W201" i="22"/>
  <c r="X201" i="22"/>
  <c r="Y201" i="22"/>
  <c r="Z201" i="22"/>
  <c r="AA201" i="22"/>
  <c r="AB201" i="22"/>
  <c r="AC201" i="22"/>
  <c r="AD201" i="22"/>
  <c r="AE201" i="22"/>
  <c r="AF201" i="22"/>
  <c r="AG201" i="22"/>
  <c r="AH201" i="22"/>
  <c r="E202" i="22"/>
  <c r="F202" i="22"/>
  <c r="G202" i="22"/>
  <c r="H202" i="22"/>
  <c r="I202" i="22"/>
  <c r="J202" i="22"/>
  <c r="K202" i="22"/>
  <c r="L202" i="22"/>
  <c r="M202" i="22"/>
  <c r="N202" i="22"/>
  <c r="O202" i="22"/>
  <c r="P202" i="22"/>
  <c r="Q202" i="22"/>
  <c r="R202" i="22"/>
  <c r="S202" i="22"/>
  <c r="T202" i="22"/>
  <c r="U202" i="22"/>
  <c r="V202" i="22"/>
  <c r="W202" i="22"/>
  <c r="X202" i="22"/>
  <c r="Y202" i="22"/>
  <c r="Z202" i="22"/>
  <c r="AA202" i="22"/>
  <c r="AB202" i="22"/>
  <c r="AC202" i="22"/>
  <c r="AD202" i="22"/>
  <c r="AE202" i="22"/>
  <c r="AF202" i="22"/>
  <c r="AG202" i="22"/>
  <c r="AH202" i="22"/>
  <c r="E203" i="22"/>
  <c r="F203" i="22"/>
  <c r="G203" i="22"/>
  <c r="H203" i="22"/>
  <c r="I203" i="22"/>
  <c r="J203" i="22"/>
  <c r="K203" i="22"/>
  <c r="L203" i="22"/>
  <c r="M203" i="22"/>
  <c r="N203" i="22"/>
  <c r="O203" i="22"/>
  <c r="P203" i="22"/>
  <c r="Q203" i="22"/>
  <c r="R203" i="22"/>
  <c r="S203" i="22"/>
  <c r="T203" i="22"/>
  <c r="U203" i="22"/>
  <c r="V203" i="22"/>
  <c r="W203" i="22"/>
  <c r="X203" i="22"/>
  <c r="Y203" i="22"/>
  <c r="Z203" i="22"/>
  <c r="AA203" i="22"/>
  <c r="AB203" i="22"/>
  <c r="AC203" i="22"/>
  <c r="AD203" i="22"/>
  <c r="AE203" i="22"/>
  <c r="AF203" i="22"/>
  <c r="AG203" i="22"/>
  <c r="AH203" i="22"/>
  <c r="E204" i="22"/>
  <c r="F204" i="22"/>
  <c r="G204" i="22"/>
  <c r="H204" i="22"/>
  <c r="I204" i="22"/>
  <c r="J204" i="22"/>
  <c r="K204" i="22"/>
  <c r="L204" i="22"/>
  <c r="M204" i="22"/>
  <c r="N204" i="22"/>
  <c r="O204" i="22"/>
  <c r="P204" i="22"/>
  <c r="Q204" i="22"/>
  <c r="R204" i="22"/>
  <c r="S204" i="22"/>
  <c r="T204" i="22"/>
  <c r="U204" i="22"/>
  <c r="V204" i="22"/>
  <c r="W204" i="22"/>
  <c r="X204" i="22"/>
  <c r="Y204" i="22"/>
  <c r="Z204" i="22"/>
  <c r="AA204" i="22"/>
  <c r="AB204" i="22"/>
  <c r="AC204" i="22"/>
  <c r="AD204" i="22"/>
  <c r="AE204" i="22"/>
  <c r="AF204" i="22"/>
  <c r="AG204" i="22"/>
  <c r="AH204" i="22"/>
  <c r="E205" i="22"/>
  <c r="F205" i="22"/>
  <c r="G205" i="22"/>
  <c r="H205" i="22"/>
  <c r="I205" i="22"/>
  <c r="J205" i="22"/>
  <c r="K205" i="22"/>
  <c r="L205" i="22"/>
  <c r="M205" i="22"/>
  <c r="N205" i="22"/>
  <c r="O205" i="22"/>
  <c r="P205" i="22"/>
  <c r="Q205" i="22"/>
  <c r="R205" i="22"/>
  <c r="S205" i="22"/>
  <c r="T205" i="22"/>
  <c r="U205" i="22"/>
  <c r="V205" i="22"/>
  <c r="W205" i="22"/>
  <c r="X205" i="22"/>
  <c r="Y205" i="22"/>
  <c r="Z205" i="22"/>
  <c r="AA205" i="22"/>
  <c r="AB205" i="22"/>
  <c r="AC205" i="22"/>
  <c r="AD205" i="22"/>
  <c r="AE205" i="22"/>
  <c r="AF205" i="22"/>
  <c r="AG205" i="22"/>
  <c r="AH205" i="22"/>
  <c r="E206" i="22"/>
  <c r="F206" i="22"/>
  <c r="G206" i="22"/>
  <c r="H206" i="22"/>
  <c r="I206" i="22"/>
  <c r="J206" i="22"/>
  <c r="K206" i="22"/>
  <c r="L206" i="22"/>
  <c r="M206" i="22"/>
  <c r="N206" i="22"/>
  <c r="O206" i="22"/>
  <c r="P206" i="22"/>
  <c r="Q206" i="22"/>
  <c r="R206" i="22"/>
  <c r="S206" i="22"/>
  <c r="T206" i="22"/>
  <c r="U206" i="22"/>
  <c r="V206" i="22"/>
  <c r="W206" i="22"/>
  <c r="X206" i="22"/>
  <c r="Y206" i="22"/>
  <c r="Z206" i="22"/>
  <c r="AA206" i="22"/>
  <c r="AB206" i="22"/>
  <c r="AC206" i="22"/>
  <c r="AD206" i="22"/>
  <c r="AE206" i="22"/>
  <c r="AF206" i="22"/>
  <c r="AG206" i="22"/>
  <c r="AH206" i="22"/>
  <c r="E207" i="22"/>
  <c r="F207" i="22"/>
  <c r="G207" i="22"/>
  <c r="H207" i="22"/>
  <c r="I207" i="22"/>
  <c r="J207" i="22"/>
  <c r="K207" i="22"/>
  <c r="L207" i="22"/>
  <c r="M207" i="22"/>
  <c r="N207" i="22"/>
  <c r="O207" i="22"/>
  <c r="P207" i="22"/>
  <c r="Q207" i="22"/>
  <c r="R207" i="22"/>
  <c r="S207" i="22"/>
  <c r="T207" i="22"/>
  <c r="U207" i="22"/>
  <c r="V207" i="22"/>
  <c r="W207" i="22"/>
  <c r="X207" i="22"/>
  <c r="Y207" i="22"/>
  <c r="Z207" i="22"/>
  <c r="AA207" i="22"/>
  <c r="AB207" i="22"/>
  <c r="AC207" i="22"/>
  <c r="AD207" i="22"/>
  <c r="AE207" i="22"/>
  <c r="AF207" i="22"/>
  <c r="AG207" i="22"/>
  <c r="AH207" i="22"/>
  <c r="E208" i="22"/>
  <c r="F208" i="22"/>
  <c r="G208" i="22"/>
  <c r="H208" i="22"/>
  <c r="I208" i="22"/>
  <c r="J208" i="22"/>
  <c r="K208" i="22"/>
  <c r="L208" i="22"/>
  <c r="M208" i="22"/>
  <c r="N208" i="22"/>
  <c r="O208" i="22"/>
  <c r="P208" i="22"/>
  <c r="Q208" i="22"/>
  <c r="R208" i="22"/>
  <c r="S208" i="22"/>
  <c r="T208" i="22"/>
  <c r="U208" i="22"/>
  <c r="V208" i="22"/>
  <c r="W208" i="22"/>
  <c r="X208" i="22"/>
  <c r="Y208" i="22"/>
  <c r="Z208" i="22"/>
  <c r="AA208" i="22"/>
  <c r="AB208" i="22"/>
  <c r="AC208" i="22"/>
  <c r="AD208" i="22"/>
  <c r="AE208" i="22"/>
  <c r="AF208" i="22"/>
  <c r="AG208" i="22"/>
  <c r="AH208" i="22"/>
  <c r="E209" i="22"/>
  <c r="F209" i="22"/>
  <c r="G209" i="22"/>
  <c r="H209" i="22"/>
  <c r="I209" i="22"/>
  <c r="J209" i="22"/>
  <c r="K209" i="22"/>
  <c r="L209" i="22"/>
  <c r="M209" i="22"/>
  <c r="N209" i="22"/>
  <c r="O209" i="22"/>
  <c r="P209" i="22"/>
  <c r="Q209" i="22"/>
  <c r="R209" i="22"/>
  <c r="S209" i="22"/>
  <c r="T209" i="22"/>
  <c r="U209" i="22"/>
  <c r="V209" i="22"/>
  <c r="W209" i="22"/>
  <c r="X209" i="22"/>
  <c r="Y209" i="22"/>
  <c r="Z209" i="22"/>
  <c r="AA209" i="22"/>
  <c r="AB209" i="22"/>
  <c r="AC209" i="22"/>
  <c r="AD209" i="22"/>
  <c r="AE209" i="22"/>
  <c r="AF209" i="22"/>
  <c r="AG209" i="22"/>
  <c r="AH209" i="22"/>
  <c r="E210" i="22"/>
  <c r="F210" i="22"/>
  <c r="G210" i="22"/>
  <c r="H210" i="22"/>
  <c r="I210" i="22"/>
  <c r="J210" i="22"/>
  <c r="K210" i="22"/>
  <c r="L210" i="22"/>
  <c r="M210" i="22"/>
  <c r="N210" i="22"/>
  <c r="O210" i="22"/>
  <c r="P210" i="22"/>
  <c r="Q210" i="22"/>
  <c r="R210" i="22"/>
  <c r="S210" i="22"/>
  <c r="T210" i="22"/>
  <c r="U210" i="22"/>
  <c r="V210" i="22"/>
  <c r="W210" i="22"/>
  <c r="X210" i="22"/>
  <c r="Y210" i="22"/>
  <c r="Z210" i="22"/>
  <c r="AA210" i="22"/>
  <c r="AB210" i="22"/>
  <c r="AC210" i="22"/>
  <c r="AD210" i="22"/>
  <c r="AE210" i="22"/>
  <c r="AF210" i="22"/>
  <c r="AG210" i="22"/>
  <c r="AH210" i="22"/>
  <c r="E211" i="22"/>
  <c r="F211" i="22"/>
  <c r="G211" i="22"/>
  <c r="H211" i="22"/>
  <c r="I211" i="22"/>
  <c r="J211" i="22"/>
  <c r="K211" i="22"/>
  <c r="L211" i="22"/>
  <c r="M211" i="22"/>
  <c r="N211" i="22"/>
  <c r="O211" i="22"/>
  <c r="P211" i="22"/>
  <c r="Q211" i="22"/>
  <c r="R211" i="22"/>
  <c r="S211" i="22"/>
  <c r="T211" i="22"/>
  <c r="U211" i="22"/>
  <c r="V211" i="22"/>
  <c r="W211" i="22"/>
  <c r="X211" i="22"/>
  <c r="Y211" i="22"/>
  <c r="Z211" i="22"/>
  <c r="AA211" i="22"/>
  <c r="AB211" i="22"/>
  <c r="AC211" i="22"/>
  <c r="AD211" i="22"/>
  <c r="AE211" i="22"/>
  <c r="AF211" i="22"/>
  <c r="AG211" i="22"/>
  <c r="AH211" i="22"/>
  <c r="E212" i="22"/>
  <c r="F212" i="22"/>
  <c r="G212" i="22"/>
  <c r="H212" i="22"/>
  <c r="I212" i="22"/>
  <c r="J212" i="22"/>
  <c r="K212" i="22"/>
  <c r="L212" i="22"/>
  <c r="M212" i="22"/>
  <c r="N212" i="22"/>
  <c r="O212" i="22"/>
  <c r="P212" i="22"/>
  <c r="Q212" i="22"/>
  <c r="R212" i="22"/>
  <c r="S212" i="22"/>
  <c r="T212" i="22"/>
  <c r="U212" i="22"/>
  <c r="V212" i="22"/>
  <c r="W212" i="22"/>
  <c r="X212" i="22"/>
  <c r="Y212" i="22"/>
  <c r="Z212" i="22"/>
  <c r="AA212" i="22"/>
  <c r="AB212" i="22"/>
  <c r="AC212" i="22"/>
  <c r="AD212" i="22"/>
  <c r="AE212" i="22"/>
  <c r="AF212" i="22"/>
  <c r="AG212" i="22"/>
  <c r="AH212" i="22"/>
  <c r="E213" i="22"/>
  <c r="F213" i="22"/>
  <c r="G213" i="22"/>
  <c r="H213" i="22"/>
  <c r="I213" i="22"/>
  <c r="J213" i="22"/>
  <c r="K213" i="22"/>
  <c r="L213" i="22"/>
  <c r="M213" i="22"/>
  <c r="N213" i="22"/>
  <c r="O213" i="22"/>
  <c r="P213" i="22"/>
  <c r="Q213" i="22"/>
  <c r="R213" i="22"/>
  <c r="S213" i="22"/>
  <c r="T213" i="22"/>
  <c r="U213" i="22"/>
  <c r="V213" i="22"/>
  <c r="W213" i="22"/>
  <c r="X213" i="22"/>
  <c r="Y213" i="22"/>
  <c r="Z213" i="22"/>
  <c r="AA213" i="22"/>
  <c r="AB213" i="22"/>
  <c r="AC213" i="22"/>
  <c r="AD213" i="22"/>
  <c r="AE213" i="22"/>
  <c r="AF213" i="22"/>
  <c r="AG213" i="22"/>
  <c r="AH213" i="22"/>
  <c r="E214" i="22"/>
  <c r="F214" i="22"/>
  <c r="G214" i="22"/>
  <c r="H214" i="22"/>
  <c r="I214" i="22"/>
  <c r="J214" i="22"/>
  <c r="K214" i="22"/>
  <c r="L214" i="22"/>
  <c r="M214" i="22"/>
  <c r="N214" i="22"/>
  <c r="O214" i="22"/>
  <c r="P214" i="22"/>
  <c r="Q214" i="22"/>
  <c r="R214" i="22"/>
  <c r="S214" i="22"/>
  <c r="T214" i="22"/>
  <c r="U214" i="22"/>
  <c r="V214" i="22"/>
  <c r="W214" i="22"/>
  <c r="X214" i="22"/>
  <c r="Y214" i="22"/>
  <c r="Z214" i="22"/>
  <c r="AA214" i="22"/>
  <c r="AB214" i="22"/>
  <c r="AC214" i="22"/>
  <c r="AD214" i="22"/>
  <c r="AE214" i="22"/>
  <c r="AF214" i="22"/>
  <c r="AG214" i="22"/>
  <c r="AH214" i="22"/>
  <c r="E215" i="22"/>
  <c r="F215" i="22"/>
  <c r="G215" i="22"/>
  <c r="H215" i="22"/>
  <c r="I215" i="22"/>
  <c r="J215" i="22"/>
  <c r="K215" i="22"/>
  <c r="L215" i="22"/>
  <c r="M215" i="22"/>
  <c r="N215" i="22"/>
  <c r="O215" i="22"/>
  <c r="P215" i="22"/>
  <c r="Q215" i="22"/>
  <c r="R215" i="22"/>
  <c r="S215" i="22"/>
  <c r="T215" i="22"/>
  <c r="U215" i="22"/>
  <c r="V215" i="22"/>
  <c r="W215" i="22"/>
  <c r="X215" i="22"/>
  <c r="Y215" i="22"/>
  <c r="Z215" i="22"/>
  <c r="AA215" i="22"/>
  <c r="AB215" i="22"/>
  <c r="AC215" i="22"/>
  <c r="AD215" i="22"/>
  <c r="AE215" i="22"/>
  <c r="AF215" i="22"/>
  <c r="AG215" i="22"/>
  <c r="AH215" i="22"/>
  <c r="E216" i="22"/>
  <c r="F216" i="22"/>
  <c r="G216" i="22"/>
  <c r="H216" i="22"/>
  <c r="I216" i="22"/>
  <c r="J216" i="22"/>
  <c r="K216" i="22"/>
  <c r="L216" i="22"/>
  <c r="M216" i="22"/>
  <c r="N216" i="22"/>
  <c r="O216" i="22"/>
  <c r="P216" i="22"/>
  <c r="Q216" i="22"/>
  <c r="R216" i="22"/>
  <c r="S216" i="22"/>
  <c r="T216" i="22"/>
  <c r="U216" i="22"/>
  <c r="V216" i="22"/>
  <c r="W216" i="22"/>
  <c r="X216" i="22"/>
  <c r="Y216" i="22"/>
  <c r="Z216" i="22"/>
  <c r="AA216" i="22"/>
  <c r="AB216" i="22"/>
  <c r="AC216" i="22"/>
  <c r="AD216" i="22"/>
  <c r="AE216" i="22"/>
  <c r="AF216" i="22"/>
  <c r="AG216" i="22"/>
  <c r="AH216" i="22"/>
  <c r="E217" i="22"/>
  <c r="F217" i="22"/>
  <c r="G217" i="22"/>
  <c r="H217" i="22"/>
  <c r="I217" i="22"/>
  <c r="J217" i="22"/>
  <c r="K217" i="22"/>
  <c r="L217" i="22"/>
  <c r="M217" i="22"/>
  <c r="N217" i="22"/>
  <c r="O217" i="22"/>
  <c r="P217" i="22"/>
  <c r="Q217" i="22"/>
  <c r="R217" i="22"/>
  <c r="S217" i="22"/>
  <c r="T217" i="22"/>
  <c r="U217" i="22"/>
  <c r="V217" i="22"/>
  <c r="W217" i="22"/>
  <c r="X217" i="22"/>
  <c r="Y217" i="22"/>
  <c r="Z217" i="22"/>
  <c r="AA217" i="22"/>
  <c r="AB217" i="22"/>
  <c r="AC217" i="22"/>
  <c r="AD217" i="22"/>
  <c r="AE217" i="22"/>
  <c r="AF217" i="22"/>
  <c r="AG217" i="22"/>
  <c r="AH217" i="22"/>
  <c r="E218" i="22"/>
  <c r="F218" i="22"/>
  <c r="G218" i="22"/>
  <c r="H218" i="22"/>
  <c r="I218" i="22"/>
  <c r="J218" i="22"/>
  <c r="K218" i="22"/>
  <c r="L218" i="22"/>
  <c r="M218" i="22"/>
  <c r="N218" i="22"/>
  <c r="O218" i="22"/>
  <c r="P218" i="22"/>
  <c r="Q218" i="22"/>
  <c r="R218" i="22"/>
  <c r="S218" i="22"/>
  <c r="T218" i="22"/>
  <c r="U218" i="22"/>
  <c r="V218" i="22"/>
  <c r="W218" i="22"/>
  <c r="X218" i="22"/>
  <c r="Y218" i="22"/>
  <c r="Z218" i="22"/>
  <c r="AA218" i="22"/>
  <c r="AB218" i="22"/>
  <c r="AC218" i="22"/>
  <c r="AD218" i="22"/>
  <c r="AE218" i="22"/>
  <c r="AF218" i="22"/>
  <c r="AG218" i="22"/>
  <c r="AH218" i="22"/>
  <c r="E219" i="22"/>
  <c r="F219" i="22"/>
  <c r="G219" i="22"/>
  <c r="H219" i="22"/>
  <c r="I219" i="22"/>
  <c r="J219" i="22"/>
  <c r="K219" i="22"/>
  <c r="L219" i="22"/>
  <c r="M219" i="22"/>
  <c r="N219" i="22"/>
  <c r="O219" i="22"/>
  <c r="P219" i="22"/>
  <c r="Q219" i="22"/>
  <c r="R219" i="22"/>
  <c r="S219" i="22"/>
  <c r="T219" i="22"/>
  <c r="U219" i="22"/>
  <c r="V219" i="22"/>
  <c r="W219" i="22"/>
  <c r="X219" i="22"/>
  <c r="Y219" i="22"/>
  <c r="Z219" i="22"/>
  <c r="AA219" i="22"/>
  <c r="AB219" i="22"/>
  <c r="AC219" i="22"/>
  <c r="AD219" i="22"/>
  <c r="AE219" i="22"/>
  <c r="AF219" i="22"/>
  <c r="AG219" i="22"/>
  <c r="AH219" i="22"/>
  <c r="E220" i="22"/>
  <c r="F220" i="22"/>
  <c r="G220" i="22"/>
  <c r="H220" i="22"/>
  <c r="I220" i="22"/>
  <c r="J220" i="22"/>
  <c r="K220" i="22"/>
  <c r="L220" i="22"/>
  <c r="M220" i="22"/>
  <c r="N220" i="22"/>
  <c r="O220" i="22"/>
  <c r="P220" i="22"/>
  <c r="Q220" i="22"/>
  <c r="R220" i="22"/>
  <c r="S220" i="22"/>
  <c r="T220" i="22"/>
  <c r="U220" i="22"/>
  <c r="V220" i="22"/>
  <c r="W220" i="22"/>
  <c r="X220" i="22"/>
  <c r="Y220" i="22"/>
  <c r="Z220" i="22"/>
  <c r="AA220" i="22"/>
  <c r="AB220" i="22"/>
  <c r="AC220" i="22"/>
  <c r="AD220" i="22"/>
  <c r="AE220" i="22"/>
  <c r="AF220" i="22"/>
  <c r="AG220" i="22"/>
  <c r="AH220" i="22"/>
  <c r="E221" i="22"/>
  <c r="F221" i="22"/>
  <c r="G221" i="22"/>
  <c r="H221" i="22"/>
  <c r="I221" i="22"/>
  <c r="J221" i="22"/>
  <c r="K221" i="22"/>
  <c r="L221" i="22"/>
  <c r="M221" i="22"/>
  <c r="N221" i="22"/>
  <c r="O221" i="22"/>
  <c r="P221" i="22"/>
  <c r="Q221" i="22"/>
  <c r="R221" i="22"/>
  <c r="S221" i="22"/>
  <c r="T221" i="22"/>
  <c r="U221" i="22"/>
  <c r="V221" i="22"/>
  <c r="W221" i="22"/>
  <c r="X221" i="22"/>
  <c r="Y221" i="22"/>
  <c r="Z221" i="22"/>
  <c r="AA221" i="22"/>
  <c r="AB221" i="22"/>
  <c r="AC221" i="22"/>
  <c r="AD221" i="22"/>
  <c r="AE221" i="22"/>
  <c r="AF221" i="22"/>
  <c r="AG221" i="22"/>
  <c r="AH221" i="22"/>
  <c r="E222" i="22"/>
  <c r="F222" i="22"/>
  <c r="G222" i="22"/>
  <c r="H222" i="22"/>
  <c r="I222" i="22"/>
  <c r="J222" i="22"/>
  <c r="K222" i="22"/>
  <c r="L222" i="22"/>
  <c r="M222" i="22"/>
  <c r="N222" i="22"/>
  <c r="O222" i="22"/>
  <c r="P222" i="22"/>
  <c r="Q222" i="22"/>
  <c r="R222" i="22"/>
  <c r="S222" i="22"/>
  <c r="T222" i="22"/>
  <c r="U222" i="22"/>
  <c r="V222" i="22"/>
  <c r="W222" i="22"/>
  <c r="X222" i="22"/>
  <c r="Y222" i="22"/>
  <c r="Z222" i="22"/>
  <c r="AA222" i="22"/>
  <c r="AB222" i="22"/>
  <c r="AC222" i="22"/>
  <c r="AD222" i="22"/>
  <c r="AE222" i="22"/>
  <c r="AF222" i="22"/>
  <c r="AG222" i="22"/>
  <c r="AH222" i="22"/>
  <c r="E223" i="22"/>
  <c r="F223" i="22"/>
  <c r="G223" i="22"/>
  <c r="H223" i="22"/>
  <c r="I223" i="22"/>
  <c r="J223" i="22"/>
  <c r="K223" i="22"/>
  <c r="L223" i="22"/>
  <c r="M223" i="22"/>
  <c r="N223" i="22"/>
  <c r="O223" i="22"/>
  <c r="P223" i="22"/>
  <c r="Q223" i="22"/>
  <c r="R223" i="22"/>
  <c r="S223" i="22"/>
  <c r="T223" i="22"/>
  <c r="U223" i="22"/>
  <c r="V223" i="22"/>
  <c r="W223" i="22"/>
  <c r="X223" i="22"/>
  <c r="Y223" i="22"/>
  <c r="Z223" i="22"/>
  <c r="AA223" i="22"/>
  <c r="AB223" i="22"/>
  <c r="AC223" i="22"/>
  <c r="AD223" i="22"/>
  <c r="AE223" i="22"/>
  <c r="AF223" i="22"/>
  <c r="AG223" i="22"/>
  <c r="AH223" i="22"/>
  <c r="E224" i="22"/>
  <c r="F224" i="22"/>
  <c r="G224" i="22"/>
  <c r="H224" i="22"/>
  <c r="I224" i="22"/>
  <c r="J224" i="22"/>
  <c r="K224" i="22"/>
  <c r="L224" i="22"/>
  <c r="M224" i="22"/>
  <c r="N224" i="22"/>
  <c r="O224" i="22"/>
  <c r="P224" i="22"/>
  <c r="Q224" i="22"/>
  <c r="R224" i="22"/>
  <c r="S224" i="22"/>
  <c r="T224" i="22"/>
  <c r="U224" i="22"/>
  <c r="V224" i="22"/>
  <c r="W224" i="22"/>
  <c r="X224" i="22"/>
  <c r="Y224" i="22"/>
  <c r="Z224" i="22"/>
  <c r="AA224" i="22"/>
  <c r="AB224" i="22"/>
  <c r="AC224" i="22"/>
  <c r="AD224" i="22"/>
  <c r="AE224" i="22"/>
  <c r="AF224" i="22"/>
  <c r="AG224" i="22"/>
  <c r="AH224" i="22"/>
  <c r="E225" i="22"/>
  <c r="F225" i="22"/>
  <c r="G225" i="22"/>
  <c r="H225" i="22"/>
  <c r="I225" i="22"/>
  <c r="J225" i="22"/>
  <c r="K225" i="22"/>
  <c r="L225" i="22"/>
  <c r="M225" i="22"/>
  <c r="N225" i="22"/>
  <c r="O225" i="22"/>
  <c r="P225" i="22"/>
  <c r="Q225" i="22"/>
  <c r="R225" i="22"/>
  <c r="S225" i="22"/>
  <c r="T225" i="22"/>
  <c r="U225" i="22"/>
  <c r="V225" i="22"/>
  <c r="W225" i="22"/>
  <c r="X225" i="22"/>
  <c r="Y225" i="22"/>
  <c r="Z225" i="22"/>
  <c r="AA225" i="22"/>
  <c r="AB225" i="22"/>
  <c r="AC225" i="22"/>
  <c r="AD225" i="22"/>
  <c r="AE225" i="22"/>
  <c r="AF225" i="22"/>
  <c r="AG225" i="22"/>
  <c r="AH225" i="22"/>
  <c r="E226" i="22"/>
  <c r="F226" i="22"/>
  <c r="G226" i="22"/>
  <c r="H226" i="22"/>
  <c r="I226" i="22"/>
  <c r="J226" i="22"/>
  <c r="K226" i="22"/>
  <c r="L226" i="22"/>
  <c r="M226" i="22"/>
  <c r="N226" i="22"/>
  <c r="O226" i="22"/>
  <c r="P226" i="22"/>
  <c r="Q226" i="22"/>
  <c r="R226" i="22"/>
  <c r="S226" i="22"/>
  <c r="T226" i="22"/>
  <c r="U226" i="22"/>
  <c r="V226" i="22"/>
  <c r="W226" i="22"/>
  <c r="X226" i="22"/>
  <c r="Y226" i="22"/>
  <c r="Z226" i="22"/>
  <c r="AA226" i="22"/>
  <c r="AB226" i="22"/>
  <c r="AC226" i="22"/>
  <c r="AD226" i="22"/>
  <c r="AE226" i="22"/>
  <c r="AF226" i="22"/>
  <c r="AG226" i="22"/>
  <c r="AH226" i="22"/>
  <c r="E227" i="22"/>
  <c r="F227" i="22"/>
  <c r="G227" i="22"/>
  <c r="H227" i="22"/>
  <c r="I227" i="22"/>
  <c r="J227" i="22"/>
  <c r="K227" i="22"/>
  <c r="L227" i="22"/>
  <c r="M227" i="22"/>
  <c r="N227" i="22"/>
  <c r="O227" i="22"/>
  <c r="P227" i="22"/>
  <c r="Q227" i="22"/>
  <c r="R227" i="22"/>
  <c r="S227" i="22"/>
  <c r="T227" i="22"/>
  <c r="U227" i="22"/>
  <c r="V227" i="22"/>
  <c r="W227" i="22"/>
  <c r="X227" i="22"/>
  <c r="Y227" i="22"/>
  <c r="Z227" i="22"/>
  <c r="AA227" i="22"/>
  <c r="AB227" i="22"/>
  <c r="AC227" i="22"/>
  <c r="AD227" i="22"/>
  <c r="AE227" i="22"/>
  <c r="AF227" i="22"/>
  <c r="AG227" i="22"/>
  <c r="AH227" i="22"/>
  <c r="E228" i="22"/>
  <c r="F228" i="22"/>
  <c r="G228" i="22"/>
  <c r="H228" i="22"/>
  <c r="I228" i="22"/>
  <c r="J228" i="22"/>
  <c r="K228" i="22"/>
  <c r="L228" i="22"/>
  <c r="M228" i="22"/>
  <c r="N228" i="22"/>
  <c r="O228" i="22"/>
  <c r="P228" i="22"/>
  <c r="Q228" i="22"/>
  <c r="R228" i="22"/>
  <c r="S228" i="22"/>
  <c r="T228" i="22"/>
  <c r="U228" i="22"/>
  <c r="V228" i="22"/>
  <c r="W228" i="22"/>
  <c r="X228" i="22"/>
  <c r="Y228" i="22"/>
  <c r="Z228" i="22"/>
  <c r="AA228" i="22"/>
  <c r="AB228" i="22"/>
  <c r="AC228" i="22"/>
  <c r="AD228" i="22"/>
  <c r="AE228" i="22"/>
  <c r="AF228" i="22"/>
  <c r="AG228" i="22"/>
  <c r="AH228" i="22"/>
  <c r="E229" i="22"/>
  <c r="F229" i="22"/>
  <c r="G229" i="22"/>
  <c r="H229" i="22"/>
  <c r="I229" i="22"/>
  <c r="J229" i="22"/>
  <c r="K229" i="22"/>
  <c r="L229" i="22"/>
  <c r="M229" i="22"/>
  <c r="N229" i="22"/>
  <c r="O229" i="22"/>
  <c r="P229" i="22"/>
  <c r="Q229" i="22"/>
  <c r="R229" i="22"/>
  <c r="S229" i="22"/>
  <c r="T229" i="22"/>
  <c r="U229" i="22"/>
  <c r="V229" i="22"/>
  <c r="W229" i="22"/>
  <c r="X229" i="22"/>
  <c r="Y229" i="22"/>
  <c r="Z229" i="22"/>
  <c r="AA229" i="22"/>
  <c r="AB229" i="22"/>
  <c r="AC229" i="22"/>
  <c r="AD229" i="22"/>
  <c r="AE229" i="22"/>
  <c r="AF229" i="22"/>
  <c r="AG229" i="22"/>
  <c r="AH229" i="22"/>
  <c r="E230" i="22"/>
  <c r="F230" i="22"/>
  <c r="G230" i="22"/>
  <c r="H230" i="22"/>
  <c r="I230" i="22"/>
  <c r="J230" i="22"/>
  <c r="K230" i="22"/>
  <c r="L230" i="22"/>
  <c r="M230" i="22"/>
  <c r="N230" i="22"/>
  <c r="O230" i="22"/>
  <c r="P230" i="22"/>
  <c r="Q230" i="22"/>
  <c r="R230" i="22"/>
  <c r="S230" i="22"/>
  <c r="T230" i="22"/>
  <c r="U230" i="22"/>
  <c r="V230" i="22"/>
  <c r="W230" i="22"/>
  <c r="X230" i="22"/>
  <c r="Y230" i="22"/>
  <c r="Z230" i="22"/>
  <c r="AA230" i="22"/>
  <c r="AB230" i="22"/>
  <c r="AC230" i="22"/>
  <c r="AD230" i="22"/>
  <c r="AE230" i="22"/>
  <c r="AF230" i="22"/>
  <c r="AG230" i="22"/>
  <c r="AH230" i="22"/>
  <c r="E231" i="22"/>
  <c r="F231" i="22"/>
  <c r="G231" i="22"/>
  <c r="H231" i="22"/>
  <c r="I231" i="22"/>
  <c r="J231" i="22"/>
  <c r="K231" i="22"/>
  <c r="L231" i="22"/>
  <c r="M231" i="22"/>
  <c r="N231" i="22"/>
  <c r="O231" i="22"/>
  <c r="P231" i="22"/>
  <c r="Q231" i="22"/>
  <c r="R231" i="22"/>
  <c r="S231" i="22"/>
  <c r="T231" i="22"/>
  <c r="U231" i="22"/>
  <c r="V231" i="22"/>
  <c r="W231" i="22"/>
  <c r="X231" i="22"/>
  <c r="Y231" i="22"/>
  <c r="Z231" i="22"/>
  <c r="AA231" i="22"/>
  <c r="AB231" i="22"/>
  <c r="AC231" i="22"/>
  <c r="AD231" i="22"/>
  <c r="AE231" i="22"/>
  <c r="AF231" i="22"/>
  <c r="AG231" i="22"/>
  <c r="AH231" i="22"/>
  <c r="E232" i="22"/>
  <c r="F232" i="22"/>
  <c r="G232" i="22"/>
  <c r="H232" i="22"/>
  <c r="I232" i="22"/>
  <c r="J232" i="22"/>
  <c r="K232" i="22"/>
  <c r="L232" i="22"/>
  <c r="M232" i="22"/>
  <c r="N232" i="22"/>
  <c r="O232" i="22"/>
  <c r="P232" i="22"/>
  <c r="Q232" i="22"/>
  <c r="R232" i="22"/>
  <c r="S232" i="22"/>
  <c r="T232" i="22"/>
  <c r="U232" i="22"/>
  <c r="V232" i="22"/>
  <c r="W232" i="22"/>
  <c r="X232" i="22"/>
  <c r="Y232" i="22"/>
  <c r="Z232" i="22"/>
  <c r="AA232" i="22"/>
  <c r="AB232" i="22"/>
  <c r="AC232" i="22"/>
  <c r="AD232" i="22"/>
  <c r="AE232" i="22"/>
  <c r="AF232" i="22"/>
  <c r="AG232" i="22"/>
  <c r="AH232" i="22"/>
  <c r="E233" i="22"/>
  <c r="F233" i="22"/>
  <c r="G233" i="22"/>
  <c r="H233" i="22"/>
  <c r="I233" i="22"/>
  <c r="J233" i="22"/>
  <c r="K233" i="22"/>
  <c r="L233" i="22"/>
  <c r="M233" i="22"/>
  <c r="N233" i="22"/>
  <c r="O233" i="22"/>
  <c r="P233" i="22"/>
  <c r="Q233" i="22"/>
  <c r="R233" i="22"/>
  <c r="S233" i="22"/>
  <c r="T233" i="22"/>
  <c r="U233" i="22"/>
  <c r="V233" i="22"/>
  <c r="W233" i="22"/>
  <c r="X233" i="22"/>
  <c r="Y233" i="22"/>
  <c r="Z233" i="22"/>
  <c r="AA233" i="22"/>
  <c r="AB233" i="22"/>
  <c r="AC233" i="22"/>
  <c r="AD233" i="22"/>
  <c r="AE233" i="22"/>
  <c r="AF233" i="22"/>
  <c r="AG233" i="22"/>
  <c r="AH233" i="22"/>
  <c r="E234" i="22"/>
  <c r="F234" i="22"/>
  <c r="G234" i="22"/>
  <c r="H234" i="22"/>
  <c r="I234" i="22"/>
  <c r="J234" i="22"/>
  <c r="K234" i="22"/>
  <c r="L234" i="22"/>
  <c r="M234" i="22"/>
  <c r="N234" i="22"/>
  <c r="O234" i="22"/>
  <c r="P234" i="22"/>
  <c r="Q234" i="22"/>
  <c r="R234" i="22"/>
  <c r="S234" i="22"/>
  <c r="T234" i="22"/>
  <c r="U234" i="22"/>
  <c r="V234" i="22"/>
  <c r="W234" i="22"/>
  <c r="X234" i="22"/>
  <c r="Y234" i="22"/>
  <c r="Z234" i="22"/>
  <c r="AA234" i="22"/>
  <c r="AB234" i="22"/>
  <c r="AC234" i="22"/>
  <c r="AD234" i="22"/>
  <c r="AE234" i="22"/>
  <c r="AF234" i="22"/>
  <c r="AG234" i="22"/>
  <c r="AH234" i="22"/>
  <c r="E235" i="22"/>
  <c r="F235" i="22"/>
  <c r="G235" i="22"/>
  <c r="H235" i="22"/>
  <c r="I235" i="22"/>
  <c r="J235" i="22"/>
  <c r="K235" i="22"/>
  <c r="L235" i="22"/>
  <c r="M235" i="22"/>
  <c r="N235" i="22"/>
  <c r="O235" i="22"/>
  <c r="P235" i="22"/>
  <c r="Q235" i="22"/>
  <c r="R235" i="22"/>
  <c r="S235" i="22"/>
  <c r="T235" i="22"/>
  <c r="U235" i="22"/>
  <c r="V235" i="22"/>
  <c r="W235" i="22"/>
  <c r="X235" i="22"/>
  <c r="Y235" i="22"/>
  <c r="Z235" i="22"/>
  <c r="AA235" i="22"/>
  <c r="AB235" i="22"/>
  <c r="AC235" i="22"/>
  <c r="AD235" i="22"/>
  <c r="AE235" i="22"/>
  <c r="AF235" i="22"/>
  <c r="AG235" i="22"/>
  <c r="AH235" i="22"/>
  <c r="E236" i="22"/>
  <c r="F236" i="22"/>
  <c r="G236" i="22"/>
  <c r="H236" i="22"/>
  <c r="I236" i="22"/>
  <c r="J236" i="22"/>
  <c r="K236" i="22"/>
  <c r="L236" i="22"/>
  <c r="M236" i="22"/>
  <c r="N236" i="22"/>
  <c r="O236" i="22"/>
  <c r="P236" i="22"/>
  <c r="Q236" i="22"/>
  <c r="R236" i="22"/>
  <c r="S236" i="22"/>
  <c r="T236" i="22"/>
  <c r="U236" i="22"/>
  <c r="V236" i="22"/>
  <c r="W236" i="22"/>
  <c r="X236" i="22"/>
  <c r="Y236" i="22"/>
  <c r="Z236" i="22"/>
  <c r="AA236" i="22"/>
  <c r="AB236" i="22"/>
  <c r="AC236" i="22"/>
  <c r="AD236" i="22"/>
  <c r="AE236" i="22"/>
  <c r="AF236" i="22"/>
  <c r="AG236" i="22"/>
  <c r="AH236" i="22"/>
  <c r="E237" i="22"/>
  <c r="F237" i="22"/>
  <c r="G237" i="22"/>
  <c r="H237" i="22"/>
  <c r="I237" i="22"/>
  <c r="J237" i="22"/>
  <c r="K237" i="22"/>
  <c r="L237" i="22"/>
  <c r="M237" i="22"/>
  <c r="N237" i="22"/>
  <c r="O237" i="22"/>
  <c r="P237" i="22"/>
  <c r="Q237" i="22"/>
  <c r="R237" i="22"/>
  <c r="S237" i="22"/>
  <c r="T237" i="22"/>
  <c r="U237" i="22"/>
  <c r="V237" i="22"/>
  <c r="W237" i="22"/>
  <c r="X237" i="22"/>
  <c r="Y237" i="22"/>
  <c r="Z237" i="22"/>
  <c r="AA237" i="22"/>
  <c r="AB237" i="22"/>
  <c r="AC237" i="22"/>
  <c r="AD237" i="22"/>
  <c r="AE237" i="22"/>
  <c r="AF237" i="22"/>
  <c r="AG237" i="22"/>
  <c r="AH237" i="22"/>
  <c r="E238" i="22"/>
  <c r="F238" i="22"/>
  <c r="G238" i="22"/>
  <c r="H238" i="22"/>
  <c r="I238" i="22"/>
  <c r="J238" i="22"/>
  <c r="K238" i="22"/>
  <c r="L238" i="22"/>
  <c r="M238" i="22"/>
  <c r="N238" i="22"/>
  <c r="O238" i="22"/>
  <c r="P238" i="22"/>
  <c r="Q238" i="22"/>
  <c r="R238" i="22"/>
  <c r="S238" i="22"/>
  <c r="T238" i="22"/>
  <c r="U238" i="22"/>
  <c r="V238" i="22"/>
  <c r="W238" i="22"/>
  <c r="X238" i="22"/>
  <c r="Y238" i="22"/>
  <c r="Z238" i="22"/>
  <c r="AA238" i="22"/>
  <c r="AB238" i="22"/>
  <c r="AC238" i="22"/>
  <c r="AD238" i="22"/>
  <c r="AE238" i="22"/>
  <c r="AF238" i="22"/>
  <c r="AG238" i="22"/>
  <c r="AH238" i="22"/>
  <c r="E239" i="22"/>
  <c r="F239" i="22"/>
  <c r="G239" i="22"/>
  <c r="H239" i="22"/>
  <c r="I239" i="22"/>
  <c r="J239" i="22"/>
  <c r="K239" i="22"/>
  <c r="L239" i="22"/>
  <c r="M239" i="22"/>
  <c r="N239" i="22"/>
  <c r="O239" i="22"/>
  <c r="P239" i="22"/>
  <c r="Q239" i="22"/>
  <c r="R239" i="22"/>
  <c r="S239" i="22"/>
  <c r="T239" i="22"/>
  <c r="U239" i="22"/>
  <c r="V239" i="22"/>
  <c r="W239" i="22"/>
  <c r="X239" i="22"/>
  <c r="Y239" i="22"/>
  <c r="Z239" i="22"/>
  <c r="AA239" i="22"/>
  <c r="AB239" i="22"/>
  <c r="AC239" i="22"/>
  <c r="AD239" i="22"/>
  <c r="AE239" i="22"/>
  <c r="AF239" i="22"/>
  <c r="AG239" i="22"/>
  <c r="AH239" i="22"/>
  <c r="E240" i="22"/>
  <c r="F240" i="22"/>
  <c r="G240" i="22"/>
  <c r="H240" i="22"/>
  <c r="I240" i="22"/>
  <c r="J240" i="22"/>
  <c r="K240" i="22"/>
  <c r="L240" i="22"/>
  <c r="M240" i="22"/>
  <c r="N240" i="22"/>
  <c r="O240" i="22"/>
  <c r="P240" i="22"/>
  <c r="Q240" i="22"/>
  <c r="R240" i="22"/>
  <c r="S240" i="22"/>
  <c r="T240" i="22"/>
  <c r="U240" i="22"/>
  <c r="V240" i="22"/>
  <c r="W240" i="22"/>
  <c r="X240" i="22"/>
  <c r="Y240" i="22"/>
  <c r="Z240" i="22"/>
  <c r="AA240" i="22"/>
  <c r="AB240" i="22"/>
  <c r="AC240" i="22"/>
  <c r="AD240" i="22"/>
  <c r="AE240" i="22"/>
  <c r="AF240" i="22"/>
  <c r="AG240" i="22"/>
  <c r="AH240" i="22"/>
  <c r="E241" i="22"/>
  <c r="F241" i="22"/>
  <c r="G241" i="22"/>
  <c r="H241" i="22"/>
  <c r="I241" i="22"/>
  <c r="J241" i="22"/>
  <c r="K241" i="22"/>
  <c r="L241" i="22"/>
  <c r="M241" i="22"/>
  <c r="N241" i="22"/>
  <c r="O241" i="22"/>
  <c r="P241" i="22"/>
  <c r="Q241" i="22"/>
  <c r="R241" i="22"/>
  <c r="S241" i="22"/>
  <c r="T241" i="22"/>
  <c r="U241" i="22"/>
  <c r="V241" i="22"/>
  <c r="W241" i="22"/>
  <c r="X241" i="22"/>
  <c r="Y241" i="22"/>
  <c r="Z241" i="22"/>
  <c r="AA241" i="22"/>
  <c r="AB241" i="22"/>
  <c r="AC241" i="22"/>
  <c r="AD241" i="22"/>
  <c r="AE241" i="22"/>
  <c r="AF241" i="22"/>
  <c r="AG241" i="22"/>
  <c r="AH241" i="22"/>
  <c r="E242" i="22"/>
  <c r="F242" i="22"/>
  <c r="G242" i="22"/>
  <c r="H242" i="22"/>
  <c r="I242" i="22"/>
  <c r="J242" i="22"/>
  <c r="K242" i="22"/>
  <c r="L242" i="22"/>
  <c r="M242" i="22"/>
  <c r="N242" i="22"/>
  <c r="O242" i="22"/>
  <c r="P242" i="22"/>
  <c r="Q242" i="22"/>
  <c r="R242" i="22"/>
  <c r="S242" i="22"/>
  <c r="T242" i="22"/>
  <c r="U242" i="22"/>
  <c r="V242" i="22"/>
  <c r="W242" i="22"/>
  <c r="X242" i="22"/>
  <c r="Y242" i="22"/>
  <c r="Z242" i="22"/>
  <c r="AA242" i="22"/>
  <c r="AB242" i="22"/>
  <c r="AC242" i="22"/>
  <c r="AD242" i="22"/>
  <c r="AE242" i="22"/>
  <c r="AF242" i="22"/>
  <c r="AG242" i="22"/>
  <c r="AH242" i="22"/>
  <c r="E243" i="22"/>
  <c r="F243" i="22"/>
  <c r="G243" i="22"/>
  <c r="H243" i="22"/>
  <c r="I243" i="22"/>
  <c r="J243" i="22"/>
  <c r="K243" i="22"/>
  <c r="L243" i="22"/>
  <c r="M243" i="22"/>
  <c r="N243" i="22"/>
  <c r="O243" i="22"/>
  <c r="P243" i="22"/>
  <c r="Q243" i="22"/>
  <c r="R243" i="22"/>
  <c r="S243" i="22"/>
  <c r="T243" i="22"/>
  <c r="U243" i="22"/>
  <c r="V243" i="22"/>
  <c r="W243" i="22"/>
  <c r="X243" i="22"/>
  <c r="Y243" i="22"/>
  <c r="Z243" i="22"/>
  <c r="AA243" i="22"/>
  <c r="AB243" i="22"/>
  <c r="AC243" i="22"/>
  <c r="AD243" i="22"/>
  <c r="AE243" i="22"/>
  <c r="AF243" i="22"/>
  <c r="AG243" i="22"/>
  <c r="AH243" i="22"/>
  <c r="E244" i="22"/>
  <c r="F244" i="22"/>
  <c r="G244" i="22"/>
  <c r="H244" i="22"/>
  <c r="I244" i="22"/>
  <c r="J244" i="22"/>
  <c r="K244" i="22"/>
  <c r="L244" i="22"/>
  <c r="M244" i="22"/>
  <c r="N244" i="22"/>
  <c r="O244" i="22"/>
  <c r="P244" i="22"/>
  <c r="Q244" i="22"/>
  <c r="R244" i="22"/>
  <c r="S244" i="22"/>
  <c r="T244" i="22"/>
  <c r="U244" i="22"/>
  <c r="V244" i="22"/>
  <c r="W244" i="22"/>
  <c r="X244" i="22"/>
  <c r="Y244" i="22"/>
  <c r="Z244" i="22"/>
  <c r="AA244" i="22"/>
  <c r="AB244" i="22"/>
  <c r="AC244" i="22"/>
  <c r="AD244" i="22"/>
  <c r="AE244" i="22"/>
  <c r="AF244" i="22"/>
  <c r="AG244" i="22"/>
  <c r="AH244" i="22"/>
  <c r="E245" i="22"/>
  <c r="F245" i="22"/>
  <c r="G245" i="22"/>
  <c r="H245" i="22"/>
  <c r="I245" i="22"/>
  <c r="J245" i="22"/>
  <c r="K245" i="22"/>
  <c r="L245" i="22"/>
  <c r="M245" i="22"/>
  <c r="N245" i="22"/>
  <c r="O245" i="22"/>
  <c r="P245" i="22"/>
  <c r="Q245" i="22"/>
  <c r="R245" i="22"/>
  <c r="S245" i="22"/>
  <c r="T245" i="22"/>
  <c r="U245" i="22"/>
  <c r="V245" i="22"/>
  <c r="W245" i="22"/>
  <c r="X245" i="22"/>
  <c r="Y245" i="22"/>
  <c r="Z245" i="22"/>
  <c r="AA245" i="22"/>
  <c r="AB245" i="22"/>
  <c r="AC245" i="22"/>
  <c r="AD245" i="22"/>
  <c r="AE245" i="22"/>
  <c r="AF245" i="22"/>
  <c r="AG245" i="22"/>
  <c r="AH245" i="22"/>
  <c r="E246" i="22"/>
  <c r="F246" i="22"/>
  <c r="G246" i="22"/>
  <c r="H246" i="22"/>
  <c r="I246" i="22"/>
  <c r="J246" i="22"/>
  <c r="K246" i="22"/>
  <c r="L246" i="22"/>
  <c r="M246" i="22"/>
  <c r="N246" i="22"/>
  <c r="O246" i="22"/>
  <c r="P246" i="22"/>
  <c r="Q246" i="22"/>
  <c r="R246" i="22"/>
  <c r="S246" i="22"/>
  <c r="T246" i="22"/>
  <c r="U246" i="22"/>
  <c r="V246" i="22"/>
  <c r="W246" i="22"/>
  <c r="X246" i="22"/>
  <c r="Y246" i="22"/>
  <c r="Z246" i="22"/>
  <c r="AA246" i="22"/>
  <c r="AB246" i="22"/>
  <c r="AC246" i="22"/>
  <c r="AD246" i="22"/>
  <c r="AE246" i="22"/>
  <c r="AF246" i="22"/>
  <c r="AG246" i="22"/>
  <c r="AH246" i="22"/>
  <c r="E247" i="22"/>
  <c r="F247" i="22"/>
  <c r="G247" i="22"/>
  <c r="H247" i="22"/>
  <c r="I247" i="22"/>
  <c r="J247" i="22"/>
  <c r="K247" i="22"/>
  <c r="L247" i="22"/>
  <c r="M247" i="22"/>
  <c r="N247" i="22"/>
  <c r="O247" i="22"/>
  <c r="P247" i="22"/>
  <c r="Q247" i="22"/>
  <c r="R247" i="22"/>
  <c r="S247" i="22"/>
  <c r="T247" i="22"/>
  <c r="U247" i="22"/>
  <c r="V247" i="22"/>
  <c r="W247" i="22"/>
  <c r="X247" i="22"/>
  <c r="Y247" i="22"/>
  <c r="Z247" i="22"/>
  <c r="AA247" i="22"/>
  <c r="AB247" i="22"/>
  <c r="AC247" i="22"/>
  <c r="AD247" i="22"/>
  <c r="AE247" i="22"/>
  <c r="AF247" i="22"/>
  <c r="AG247" i="22"/>
  <c r="AH247" i="22"/>
  <c r="E248" i="22"/>
  <c r="F248" i="22"/>
  <c r="G248" i="22"/>
  <c r="H248" i="22"/>
  <c r="I248" i="22"/>
  <c r="J248" i="22"/>
  <c r="K248" i="22"/>
  <c r="L248" i="22"/>
  <c r="M248" i="22"/>
  <c r="N248" i="22"/>
  <c r="O248" i="22"/>
  <c r="P248" i="22"/>
  <c r="Q248" i="22"/>
  <c r="R248" i="22"/>
  <c r="S248" i="22"/>
  <c r="T248" i="22"/>
  <c r="U248" i="22"/>
  <c r="V248" i="22"/>
  <c r="W248" i="22"/>
  <c r="X248" i="22"/>
  <c r="Y248" i="22"/>
  <c r="Z248" i="22"/>
  <c r="AA248" i="22"/>
  <c r="AB248" i="22"/>
  <c r="AC248" i="22"/>
  <c r="AD248" i="22"/>
  <c r="AE248" i="22"/>
  <c r="AF248" i="22"/>
  <c r="AG248" i="22"/>
  <c r="AH248" i="22"/>
  <c r="E249" i="22"/>
  <c r="F249" i="22"/>
  <c r="G249" i="22"/>
  <c r="H249" i="22"/>
  <c r="I249" i="22"/>
  <c r="J249" i="22"/>
  <c r="K249" i="22"/>
  <c r="L249" i="22"/>
  <c r="M249" i="22"/>
  <c r="N249" i="22"/>
  <c r="O249" i="22"/>
  <c r="P249" i="22"/>
  <c r="Q249" i="22"/>
  <c r="R249" i="22"/>
  <c r="S249" i="22"/>
  <c r="T249" i="22"/>
  <c r="U249" i="22"/>
  <c r="V249" i="22"/>
  <c r="W249" i="22"/>
  <c r="X249" i="22"/>
  <c r="Y249" i="22"/>
  <c r="Z249" i="22"/>
  <c r="AA249" i="22"/>
  <c r="AB249" i="22"/>
  <c r="AC249" i="22"/>
  <c r="AD249" i="22"/>
  <c r="AE249" i="22"/>
  <c r="AF249" i="22"/>
  <c r="AG249" i="22"/>
  <c r="AH249" i="22"/>
  <c r="E250" i="22"/>
  <c r="F250" i="22"/>
  <c r="G250" i="22"/>
  <c r="H250" i="22"/>
  <c r="I250" i="22"/>
  <c r="J250" i="22"/>
  <c r="K250" i="22"/>
  <c r="L250" i="22"/>
  <c r="M250" i="22"/>
  <c r="N250" i="22"/>
  <c r="O250" i="22"/>
  <c r="P250" i="22"/>
  <c r="Q250" i="22"/>
  <c r="R250" i="22"/>
  <c r="S250" i="22"/>
  <c r="T250" i="22"/>
  <c r="U250" i="22"/>
  <c r="V250" i="22"/>
  <c r="W250" i="22"/>
  <c r="X250" i="22"/>
  <c r="Y250" i="22"/>
  <c r="Z250" i="22"/>
  <c r="AA250" i="22"/>
  <c r="AB250" i="22"/>
  <c r="AC250" i="22"/>
  <c r="AD250" i="22"/>
  <c r="AE250" i="22"/>
  <c r="AF250" i="22"/>
  <c r="AG250" i="22"/>
  <c r="AH250" i="22"/>
  <c r="E251" i="22"/>
  <c r="F251" i="22"/>
  <c r="G251" i="22"/>
  <c r="H251" i="22"/>
  <c r="I251" i="22"/>
  <c r="J251" i="22"/>
  <c r="K251" i="22"/>
  <c r="L251" i="22"/>
  <c r="M251" i="22"/>
  <c r="N251" i="22"/>
  <c r="O251" i="22"/>
  <c r="P251" i="22"/>
  <c r="Q251" i="22"/>
  <c r="R251" i="22"/>
  <c r="S251" i="22"/>
  <c r="T251" i="22"/>
  <c r="U251" i="22"/>
  <c r="V251" i="22"/>
  <c r="W251" i="22"/>
  <c r="X251" i="22"/>
  <c r="Y251" i="22"/>
  <c r="Z251" i="22"/>
  <c r="AA251" i="22"/>
  <c r="AB251" i="22"/>
  <c r="AC251" i="22"/>
  <c r="AD251" i="22"/>
  <c r="AE251" i="22"/>
  <c r="AF251" i="22"/>
  <c r="AG251" i="22"/>
  <c r="AH251" i="22"/>
  <c r="E252" i="22"/>
  <c r="F252" i="22"/>
  <c r="G252" i="22"/>
  <c r="H252" i="22"/>
  <c r="I252" i="22"/>
  <c r="J252" i="22"/>
  <c r="K252" i="22"/>
  <c r="L252" i="22"/>
  <c r="M252" i="22"/>
  <c r="N252" i="22"/>
  <c r="O252" i="22"/>
  <c r="P252" i="22"/>
  <c r="Q252" i="22"/>
  <c r="R252" i="22"/>
  <c r="S252" i="22"/>
  <c r="T252" i="22"/>
  <c r="U252" i="22"/>
  <c r="V252" i="22"/>
  <c r="W252" i="22"/>
  <c r="X252" i="22"/>
  <c r="Y252" i="22"/>
  <c r="Z252" i="22"/>
  <c r="AA252" i="22"/>
  <c r="AB252" i="22"/>
  <c r="AC252" i="22"/>
  <c r="AD252" i="22"/>
  <c r="AE252" i="22"/>
  <c r="AF252" i="22"/>
  <c r="AG252" i="22"/>
  <c r="AH252" i="22"/>
  <c r="E253" i="22"/>
  <c r="F253" i="22"/>
  <c r="G253" i="22"/>
  <c r="H253" i="22"/>
  <c r="I253" i="22"/>
  <c r="J253" i="22"/>
  <c r="K253" i="22"/>
  <c r="L253" i="22"/>
  <c r="M253" i="22"/>
  <c r="N253" i="22"/>
  <c r="O253" i="22"/>
  <c r="P253" i="22"/>
  <c r="Q253" i="22"/>
  <c r="R253" i="22"/>
  <c r="S253" i="22"/>
  <c r="T253" i="22"/>
  <c r="U253" i="22"/>
  <c r="V253" i="22"/>
  <c r="W253" i="22"/>
  <c r="X253" i="22"/>
  <c r="Y253" i="22"/>
  <c r="Z253" i="22"/>
  <c r="AA253" i="22"/>
  <c r="AB253" i="22"/>
  <c r="AC253" i="22"/>
  <c r="AD253" i="22"/>
  <c r="AE253" i="22"/>
  <c r="AF253" i="22"/>
  <c r="AG253" i="22"/>
  <c r="AH253" i="22"/>
  <c r="E254" i="22"/>
  <c r="F254" i="22"/>
  <c r="G254" i="22"/>
  <c r="H254" i="22"/>
  <c r="I254" i="22"/>
  <c r="J254" i="22"/>
  <c r="K254" i="22"/>
  <c r="L254" i="22"/>
  <c r="M254" i="22"/>
  <c r="N254" i="22"/>
  <c r="O254" i="22"/>
  <c r="P254" i="22"/>
  <c r="Q254" i="22"/>
  <c r="R254" i="22"/>
  <c r="S254" i="22"/>
  <c r="T254" i="22"/>
  <c r="U254" i="22"/>
  <c r="V254" i="22"/>
  <c r="W254" i="22"/>
  <c r="X254" i="22"/>
  <c r="Y254" i="22"/>
  <c r="Z254" i="22"/>
  <c r="AA254" i="22"/>
  <c r="AB254" i="22"/>
  <c r="AC254" i="22"/>
  <c r="AD254" i="22"/>
  <c r="AE254" i="22"/>
  <c r="AF254" i="22"/>
  <c r="AG254" i="22"/>
  <c r="AH254" i="22"/>
  <c r="E255" i="22"/>
  <c r="F255" i="22"/>
  <c r="G255" i="22"/>
  <c r="H255" i="22"/>
  <c r="I255" i="22"/>
  <c r="J255" i="22"/>
  <c r="K255" i="22"/>
  <c r="L255" i="22"/>
  <c r="M255" i="22"/>
  <c r="N255" i="22"/>
  <c r="O255" i="22"/>
  <c r="P255" i="22"/>
  <c r="Q255" i="22"/>
  <c r="R255" i="22"/>
  <c r="S255" i="22"/>
  <c r="T255" i="22"/>
  <c r="U255" i="22"/>
  <c r="V255" i="22"/>
  <c r="W255" i="22"/>
  <c r="X255" i="22"/>
  <c r="Y255" i="22"/>
  <c r="Z255" i="22"/>
  <c r="AA255" i="22"/>
  <c r="AB255" i="22"/>
  <c r="AC255" i="22"/>
  <c r="AD255" i="22"/>
  <c r="AE255" i="22"/>
  <c r="AF255" i="22"/>
  <c r="AG255" i="22"/>
  <c r="AH255" i="22"/>
  <c r="E256" i="22"/>
  <c r="F256" i="22"/>
  <c r="G256" i="22"/>
  <c r="H256" i="22"/>
  <c r="I256" i="22"/>
  <c r="J256" i="22"/>
  <c r="K256" i="22"/>
  <c r="L256" i="22"/>
  <c r="M256" i="22"/>
  <c r="N256" i="22"/>
  <c r="O256" i="22"/>
  <c r="P256" i="22"/>
  <c r="Q256" i="22"/>
  <c r="R256" i="22"/>
  <c r="S256" i="22"/>
  <c r="T256" i="22"/>
  <c r="U256" i="22"/>
  <c r="V256" i="22"/>
  <c r="W256" i="22"/>
  <c r="X256" i="22"/>
  <c r="Y256" i="22"/>
  <c r="Z256" i="22"/>
  <c r="AA256" i="22"/>
  <c r="AB256" i="22"/>
  <c r="AC256" i="22"/>
  <c r="AD256" i="22"/>
  <c r="AE256" i="22"/>
  <c r="AF256" i="22"/>
  <c r="AG256" i="22"/>
  <c r="AH256" i="22"/>
  <c r="E257" i="22"/>
  <c r="F257" i="22"/>
  <c r="G257" i="22"/>
  <c r="H257" i="22"/>
  <c r="I257" i="22"/>
  <c r="J257" i="22"/>
  <c r="K257" i="22"/>
  <c r="L257" i="22"/>
  <c r="M257" i="22"/>
  <c r="N257" i="22"/>
  <c r="O257" i="22"/>
  <c r="P257" i="22"/>
  <c r="Q257" i="22"/>
  <c r="R257" i="22"/>
  <c r="S257" i="22"/>
  <c r="T257" i="22"/>
  <c r="U257" i="22"/>
  <c r="V257" i="22"/>
  <c r="W257" i="22"/>
  <c r="X257" i="22"/>
  <c r="Y257" i="22"/>
  <c r="Z257" i="22"/>
  <c r="AA257" i="22"/>
  <c r="AB257" i="22"/>
  <c r="AC257" i="22"/>
  <c r="AD257" i="22"/>
  <c r="AE257" i="22"/>
  <c r="AF257" i="22"/>
  <c r="AG257" i="22"/>
  <c r="AH257" i="22"/>
  <c r="E258" i="22"/>
  <c r="F258" i="22"/>
  <c r="G258" i="22"/>
  <c r="H258" i="22"/>
  <c r="I258" i="22"/>
  <c r="J258" i="22"/>
  <c r="K258" i="22"/>
  <c r="L258" i="22"/>
  <c r="M258" i="22"/>
  <c r="N258" i="22"/>
  <c r="O258" i="22"/>
  <c r="P258" i="22"/>
  <c r="Q258" i="22"/>
  <c r="R258" i="22"/>
  <c r="S258" i="22"/>
  <c r="T258" i="22"/>
  <c r="U258" i="22"/>
  <c r="V258" i="22"/>
  <c r="W258" i="22"/>
  <c r="X258" i="22"/>
  <c r="Y258" i="22"/>
  <c r="Z258" i="22"/>
  <c r="AA258" i="22"/>
  <c r="AB258" i="22"/>
  <c r="AC258" i="22"/>
  <c r="AD258" i="22"/>
  <c r="AE258" i="22"/>
  <c r="AF258" i="22"/>
  <c r="AG258" i="22"/>
  <c r="AH258" i="22"/>
  <c r="E259" i="22"/>
  <c r="F259" i="22"/>
  <c r="G259" i="22"/>
  <c r="H259" i="22"/>
  <c r="I259" i="22"/>
  <c r="J259" i="22"/>
  <c r="K259" i="22"/>
  <c r="L259" i="22"/>
  <c r="M259" i="22"/>
  <c r="N259" i="22"/>
  <c r="O259" i="22"/>
  <c r="P259" i="22"/>
  <c r="Q259" i="22"/>
  <c r="R259" i="22"/>
  <c r="S259" i="22"/>
  <c r="T259" i="22"/>
  <c r="U259" i="22"/>
  <c r="V259" i="22"/>
  <c r="W259" i="22"/>
  <c r="X259" i="22"/>
  <c r="Y259" i="22"/>
  <c r="Z259" i="22"/>
  <c r="AA259" i="22"/>
  <c r="AB259" i="22"/>
  <c r="AC259" i="22"/>
  <c r="AD259" i="22"/>
  <c r="AE259" i="22"/>
  <c r="AF259" i="22"/>
  <c r="AG259" i="22"/>
  <c r="AH259" i="22"/>
  <c r="E260" i="22"/>
  <c r="F260" i="22"/>
  <c r="G260" i="22"/>
  <c r="H260" i="22"/>
  <c r="I260" i="22"/>
  <c r="J260" i="22"/>
  <c r="K260" i="22"/>
  <c r="L260" i="22"/>
  <c r="M260" i="22"/>
  <c r="N260" i="22"/>
  <c r="O260" i="22"/>
  <c r="P260" i="22"/>
  <c r="Q260" i="22"/>
  <c r="R260" i="22"/>
  <c r="S260" i="22"/>
  <c r="T260" i="22"/>
  <c r="U260" i="22"/>
  <c r="V260" i="22"/>
  <c r="W260" i="22"/>
  <c r="X260" i="22"/>
  <c r="Y260" i="22"/>
  <c r="Z260" i="22"/>
  <c r="AA260" i="22"/>
  <c r="AB260" i="22"/>
  <c r="AC260" i="22"/>
  <c r="AD260" i="22"/>
  <c r="AE260" i="22"/>
  <c r="AF260" i="22"/>
  <c r="AG260" i="22"/>
  <c r="AH260" i="22"/>
  <c r="E261" i="22"/>
  <c r="F261" i="22"/>
  <c r="G261" i="22"/>
  <c r="H261" i="22"/>
  <c r="I261" i="22"/>
  <c r="J261" i="22"/>
  <c r="K261" i="22"/>
  <c r="L261" i="22"/>
  <c r="M261" i="22"/>
  <c r="N261" i="22"/>
  <c r="O261" i="22"/>
  <c r="P261" i="22"/>
  <c r="Q261" i="22"/>
  <c r="R261" i="22"/>
  <c r="S261" i="22"/>
  <c r="T261" i="22"/>
  <c r="U261" i="22"/>
  <c r="V261" i="22"/>
  <c r="W261" i="22"/>
  <c r="X261" i="22"/>
  <c r="Y261" i="22"/>
  <c r="Z261" i="22"/>
  <c r="AA261" i="22"/>
  <c r="AB261" i="22"/>
  <c r="AC261" i="22"/>
  <c r="AD261" i="22"/>
  <c r="AE261" i="22"/>
  <c r="AF261" i="22"/>
  <c r="AG261" i="22"/>
  <c r="AH261" i="22"/>
  <c r="E262" i="22"/>
  <c r="F262" i="22"/>
  <c r="G262" i="22"/>
  <c r="H262" i="22"/>
  <c r="I262" i="22"/>
  <c r="J262" i="22"/>
  <c r="K262" i="22"/>
  <c r="L262" i="22"/>
  <c r="M262" i="22"/>
  <c r="N262" i="22"/>
  <c r="O262" i="22"/>
  <c r="P262" i="22"/>
  <c r="Q262" i="22"/>
  <c r="R262" i="22"/>
  <c r="S262" i="22"/>
  <c r="T262" i="22"/>
  <c r="U262" i="22"/>
  <c r="V262" i="22"/>
  <c r="W262" i="22"/>
  <c r="X262" i="22"/>
  <c r="Y262" i="22"/>
  <c r="Z262" i="22"/>
  <c r="AA262" i="22"/>
  <c r="AB262" i="22"/>
  <c r="AC262" i="22"/>
  <c r="AD262" i="22"/>
  <c r="AE262" i="22"/>
  <c r="AF262" i="22"/>
  <c r="AG262" i="22"/>
  <c r="AH262" i="22"/>
  <c r="E263" i="22"/>
  <c r="F263" i="22"/>
  <c r="G263" i="22"/>
  <c r="H263" i="22"/>
  <c r="I263" i="22"/>
  <c r="J263" i="22"/>
  <c r="K263" i="22"/>
  <c r="L263" i="22"/>
  <c r="M263" i="22"/>
  <c r="N263" i="22"/>
  <c r="O263" i="22"/>
  <c r="P263" i="22"/>
  <c r="Q263" i="22"/>
  <c r="R263" i="22"/>
  <c r="S263" i="22"/>
  <c r="T263" i="22"/>
  <c r="U263" i="22"/>
  <c r="V263" i="22"/>
  <c r="W263" i="22"/>
  <c r="X263" i="22"/>
  <c r="Y263" i="22"/>
  <c r="Z263" i="22"/>
  <c r="AA263" i="22"/>
  <c r="AB263" i="22"/>
  <c r="AC263" i="22"/>
  <c r="AD263" i="22"/>
  <c r="AE263" i="22"/>
  <c r="AF263" i="22"/>
  <c r="AG263" i="22"/>
  <c r="AH263" i="22"/>
  <c r="E264" i="22"/>
  <c r="F264" i="22"/>
  <c r="G264" i="22"/>
  <c r="H264" i="22"/>
  <c r="I264" i="22"/>
  <c r="J264" i="22"/>
  <c r="K264" i="22"/>
  <c r="L264" i="22"/>
  <c r="M264" i="22"/>
  <c r="N264" i="22"/>
  <c r="O264" i="22"/>
  <c r="O264" i="30" s="1"/>
  <c r="P264" i="22"/>
  <c r="Q264" i="22"/>
  <c r="R264" i="22"/>
  <c r="S264" i="22"/>
  <c r="T264" i="22"/>
  <c r="U264" i="22"/>
  <c r="V264" i="22"/>
  <c r="W264" i="22"/>
  <c r="W264" i="30" s="1"/>
  <c r="X264" i="22"/>
  <c r="Y264" i="22"/>
  <c r="Z264" i="22"/>
  <c r="AA264" i="22"/>
  <c r="AB264" i="22"/>
  <c r="AC264" i="22"/>
  <c r="AD264" i="22"/>
  <c r="AE264" i="22"/>
  <c r="AE264" i="30" s="1"/>
  <c r="AF264" i="22"/>
  <c r="AG264" i="22"/>
  <c r="AH264" i="22"/>
  <c r="E265" i="22"/>
  <c r="F265" i="22"/>
  <c r="G265" i="22"/>
  <c r="H265" i="22"/>
  <c r="I265" i="22"/>
  <c r="J265" i="22"/>
  <c r="K265" i="22"/>
  <c r="L265" i="22"/>
  <c r="M265" i="22"/>
  <c r="N265" i="22"/>
  <c r="O265" i="22"/>
  <c r="P265" i="22"/>
  <c r="Q265" i="22"/>
  <c r="R265" i="22"/>
  <c r="S265" i="22"/>
  <c r="T265" i="22"/>
  <c r="U265" i="22"/>
  <c r="V265" i="22"/>
  <c r="W265" i="22"/>
  <c r="X265" i="22"/>
  <c r="Y265" i="22"/>
  <c r="Z265" i="22"/>
  <c r="AA265" i="22"/>
  <c r="AB265" i="22"/>
  <c r="AC265" i="22"/>
  <c r="AD265" i="22"/>
  <c r="AE265" i="22"/>
  <c r="AF265" i="22"/>
  <c r="AG265" i="22"/>
  <c r="AH265" i="22"/>
  <c r="E266" i="22"/>
  <c r="F266" i="22"/>
  <c r="G266" i="22"/>
  <c r="H266" i="22"/>
  <c r="AI266" i="22" s="1"/>
  <c r="I266" i="22"/>
  <c r="J266" i="22"/>
  <c r="K266" i="22"/>
  <c r="L266" i="22"/>
  <c r="M266" i="22"/>
  <c r="M266" i="30" s="1"/>
  <c r="N266" i="22"/>
  <c r="O266" i="22"/>
  <c r="P266" i="22"/>
  <c r="Q266" i="22"/>
  <c r="R266" i="22"/>
  <c r="S266" i="22"/>
  <c r="T266" i="22"/>
  <c r="U266" i="22"/>
  <c r="U266" i="30" s="1"/>
  <c r="V266" i="22"/>
  <c r="W266" i="22"/>
  <c r="X266" i="22"/>
  <c r="Y266" i="22"/>
  <c r="Z266" i="22"/>
  <c r="AA266" i="22"/>
  <c r="AB266" i="22"/>
  <c r="AC266" i="22"/>
  <c r="AC266" i="30" s="1"/>
  <c r="AD266" i="22"/>
  <c r="AE266" i="22"/>
  <c r="AF266" i="22"/>
  <c r="AG266" i="22"/>
  <c r="AH266" i="22"/>
  <c r="E267" i="22"/>
  <c r="F267" i="22"/>
  <c r="G267" i="22"/>
  <c r="H267" i="22"/>
  <c r="I267" i="22"/>
  <c r="J267" i="22"/>
  <c r="K267" i="22"/>
  <c r="L267" i="22"/>
  <c r="M267" i="22"/>
  <c r="N267" i="22"/>
  <c r="O267" i="22"/>
  <c r="P267" i="22"/>
  <c r="Q267" i="22"/>
  <c r="R267" i="22"/>
  <c r="S267" i="22"/>
  <c r="T267" i="22"/>
  <c r="U267" i="22"/>
  <c r="V267" i="22"/>
  <c r="W267" i="22"/>
  <c r="X267" i="22"/>
  <c r="Y267" i="22"/>
  <c r="Z267" i="22"/>
  <c r="AA267" i="22"/>
  <c r="AB267" i="22"/>
  <c r="AC267" i="22"/>
  <c r="AD267" i="22"/>
  <c r="AE267" i="22"/>
  <c r="AF267" i="22"/>
  <c r="AG267" i="22"/>
  <c r="AH267" i="22"/>
  <c r="E268" i="22"/>
  <c r="F268" i="22"/>
  <c r="G268" i="22"/>
  <c r="H268" i="22"/>
  <c r="I268" i="22"/>
  <c r="I268" i="30" s="1"/>
  <c r="J268" i="22"/>
  <c r="K268" i="22"/>
  <c r="L268" i="22"/>
  <c r="M268" i="22"/>
  <c r="N268" i="22"/>
  <c r="O268" i="22"/>
  <c r="P268" i="22"/>
  <c r="Q268" i="22"/>
  <c r="R268" i="22"/>
  <c r="S268" i="22"/>
  <c r="T268" i="22"/>
  <c r="U268" i="22"/>
  <c r="V268" i="22"/>
  <c r="W268" i="22"/>
  <c r="X268" i="22"/>
  <c r="Y268" i="22"/>
  <c r="Y268" i="30" s="1"/>
  <c r="Z268" i="22"/>
  <c r="AA268" i="22"/>
  <c r="AB268" i="22"/>
  <c r="AC268" i="22"/>
  <c r="AD268" i="22"/>
  <c r="AE268" i="22"/>
  <c r="AF268" i="22"/>
  <c r="AG268" i="22"/>
  <c r="AH268" i="22"/>
  <c r="E269" i="22"/>
  <c r="F269" i="22"/>
  <c r="G269" i="22"/>
  <c r="H269" i="22"/>
  <c r="I269" i="22"/>
  <c r="J269" i="22"/>
  <c r="K269" i="22"/>
  <c r="L269" i="22"/>
  <c r="L269" i="30" s="1"/>
  <c r="M269" i="22"/>
  <c r="N269" i="22"/>
  <c r="O269" i="22"/>
  <c r="P269" i="22"/>
  <c r="P269" i="30" s="1"/>
  <c r="Q269" i="22"/>
  <c r="R269" i="22"/>
  <c r="S269" i="22"/>
  <c r="T269" i="22"/>
  <c r="T269" i="30" s="1"/>
  <c r="U269" i="22"/>
  <c r="V269" i="22"/>
  <c r="W269" i="22"/>
  <c r="X269" i="22"/>
  <c r="Y269" i="22"/>
  <c r="Z269" i="22"/>
  <c r="AA269" i="22"/>
  <c r="AB269" i="22"/>
  <c r="AB269" i="30" s="1"/>
  <c r="AC269" i="22"/>
  <c r="AD269" i="22"/>
  <c r="AE269" i="22"/>
  <c r="AF269" i="22"/>
  <c r="AF269" i="30" s="1"/>
  <c r="AG269" i="22"/>
  <c r="AH269" i="22"/>
  <c r="E270" i="22"/>
  <c r="F270" i="22"/>
  <c r="G270" i="22"/>
  <c r="H270" i="22"/>
  <c r="I270" i="22"/>
  <c r="J270" i="22"/>
  <c r="K270" i="22"/>
  <c r="L270" i="22"/>
  <c r="M270" i="22"/>
  <c r="N270" i="22"/>
  <c r="O270" i="22"/>
  <c r="P270" i="22"/>
  <c r="Q270" i="22"/>
  <c r="R270" i="22"/>
  <c r="S270" i="22"/>
  <c r="T270" i="22"/>
  <c r="U270" i="22"/>
  <c r="V270" i="22"/>
  <c r="W270" i="22"/>
  <c r="X270" i="22"/>
  <c r="Y270" i="22"/>
  <c r="Z270" i="22"/>
  <c r="AA270" i="22"/>
  <c r="AB270" i="22"/>
  <c r="AC270" i="22"/>
  <c r="AD270" i="22"/>
  <c r="AE270" i="22"/>
  <c r="AF270" i="22"/>
  <c r="AG270" i="22"/>
  <c r="AH270" i="22"/>
  <c r="E271" i="22"/>
  <c r="F271" i="22"/>
  <c r="G271" i="22"/>
  <c r="H271" i="22"/>
  <c r="I271" i="22"/>
  <c r="J271" i="22"/>
  <c r="K271" i="22"/>
  <c r="L271" i="22"/>
  <c r="M271" i="22"/>
  <c r="N271" i="22"/>
  <c r="O271" i="22"/>
  <c r="P271" i="22"/>
  <c r="Q271" i="22"/>
  <c r="R271" i="22"/>
  <c r="S271" i="22"/>
  <c r="T271" i="22"/>
  <c r="U271" i="22"/>
  <c r="V271" i="22"/>
  <c r="W271" i="22"/>
  <c r="X271" i="22"/>
  <c r="Y271" i="22"/>
  <c r="Z271" i="22"/>
  <c r="AA271" i="22"/>
  <c r="AB271" i="22"/>
  <c r="AC271" i="22"/>
  <c r="AD271" i="22"/>
  <c r="AE271" i="22"/>
  <c r="AF271" i="22"/>
  <c r="AG271" i="22"/>
  <c r="AH271" i="22"/>
  <c r="E272" i="22"/>
  <c r="F272" i="22"/>
  <c r="G272" i="22"/>
  <c r="H272" i="22"/>
  <c r="I272" i="22"/>
  <c r="J272" i="22"/>
  <c r="K272" i="22"/>
  <c r="L272" i="22"/>
  <c r="M272" i="22"/>
  <c r="N272" i="22"/>
  <c r="O272" i="22"/>
  <c r="P272" i="22"/>
  <c r="Q272" i="22"/>
  <c r="R272" i="22"/>
  <c r="S272" i="22"/>
  <c r="T272" i="22"/>
  <c r="U272" i="22"/>
  <c r="V272" i="22"/>
  <c r="W272" i="22"/>
  <c r="X272" i="22"/>
  <c r="Y272" i="22"/>
  <c r="Z272" i="22"/>
  <c r="AA272" i="22"/>
  <c r="AB272" i="22"/>
  <c r="AC272" i="22"/>
  <c r="AD272" i="22"/>
  <c r="AE272" i="22"/>
  <c r="AF272" i="22"/>
  <c r="AG272" i="22"/>
  <c r="AH272" i="22"/>
  <c r="E273" i="22"/>
  <c r="F273" i="22"/>
  <c r="G273" i="22"/>
  <c r="H273" i="22"/>
  <c r="I273" i="22"/>
  <c r="J273" i="22"/>
  <c r="K273" i="22"/>
  <c r="L273" i="22"/>
  <c r="M273" i="22"/>
  <c r="N273" i="22"/>
  <c r="O273" i="22"/>
  <c r="P273" i="22"/>
  <c r="Q273" i="22"/>
  <c r="R273" i="22"/>
  <c r="S273" i="22"/>
  <c r="T273" i="22"/>
  <c r="U273" i="22"/>
  <c r="V273" i="22"/>
  <c r="W273" i="22"/>
  <c r="X273" i="22"/>
  <c r="Y273" i="22"/>
  <c r="Z273" i="22"/>
  <c r="AA273" i="22"/>
  <c r="AB273" i="22"/>
  <c r="AC273" i="22"/>
  <c r="AD273" i="22"/>
  <c r="AE273" i="22"/>
  <c r="AF273" i="22"/>
  <c r="AG273" i="22"/>
  <c r="AH273" i="22"/>
  <c r="E274" i="22"/>
  <c r="F274" i="22"/>
  <c r="G274" i="22"/>
  <c r="H274" i="22"/>
  <c r="I274" i="22"/>
  <c r="J274" i="22"/>
  <c r="K274" i="22"/>
  <c r="L274" i="22"/>
  <c r="L274" i="30" s="1"/>
  <c r="M274" i="22"/>
  <c r="M274" i="30" s="1"/>
  <c r="N274" i="22"/>
  <c r="O274" i="22"/>
  <c r="P274" i="22"/>
  <c r="Q274" i="22"/>
  <c r="R274" i="22"/>
  <c r="S274" i="22"/>
  <c r="T274" i="22"/>
  <c r="U274" i="22"/>
  <c r="V274" i="22"/>
  <c r="W274" i="22"/>
  <c r="X274" i="22"/>
  <c r="Y274" i="22"/>
  <c r="Z274" i="22"/>
  <c r="AA274" i="22"/>
  <c r="AB274" i="22"/>
  <c r="AB274" i="30" s="1"/>
  <c r="AC274" i="22"/>
  <c r="AC274" i="30" s="1"/>
  <c r="AD274" i="22"/>
  <c r="AE274" i="22"/>
  <c r="AF274" i="22"/>
  <c r="AG274" i="22"/>
  <c r="AH274" i="22"/>
  <c r="E275" i="22"/>
  <c r="F275" i="22"/>
  <c r="G275" i="22"/>
  <c r="H275" i="22"/>
  <c r="I275" i="22"/>
  <c r="J275" i="22"/>
  <c r="K275" i="22"/>
  <c r="L275" i="22"/>
  <c r="M275" i="22"/>
  <c r="N275" i="22"/>
  <c r="O275" i="22"/>
  <c r="P275" i="22"/>
  <c r="Q275" i="22"/>
  <c r="R275" i="22"/>
  <c r="S275" i="22"/>
  <c r="T275" i="22"/>
  <c r="U275" i="22"/>
  <c r="V275" i="22"/>
  <c r="W275" i="22"/>
  <c r="W275" i="30" s="1"/>
  <c r="X275" i="22"/>
  <c r="Y275" i="22"/>
  <c r="Z275" i="22"/>
  <c r="AA275" i="22"/>
  <c r="AB275" i="22"/>
  <c r="AC275" i="22"/>
  <c r="AD275" i="22"/>
  <c r="AE275" i="22"/>
  <c r="AF275" i="22"/>
  <c r="AG275" i="22"/>
  <c r="AH275" i="22"/>
  <c r="E276" i="22"/>
  <c r="F276" i="22"/>
  <c r="G276" i="22"/>
  <c r="H276" i="22"/>
  <c r="I276" i="22"/>
  <c r="J276" i="22"/>
  <c r="J276" i="30" s="1"/>
  <c r="K276" i="22"/>
  <c r="L276" i="22"/>
  <c r="M276" i="22"/>
  <c r="N276" i="22"/>
  <c r="O276" i="22"/>
  <c r="P276" i="22"/>
  <c r="Q276" i="22"/>
  <c r="R276" i="22"/>
  <c r="R276" i="30" s="1"/>
  <c r="S276" i="22"/>
  <c r="T276" i="22"/>
  <c r="U276" i="22"/>
  <c r="V276" i="22"/>
  <c r="W276" i="22"/>
  <c r="X276" i="22"/>
  <c r="Y276" i="22"/>
  <c r="Z276" i="22"/>
  <c r="Z276" i="30" s="1"/>
  <c r="AA276" i="22"/>
  <c r="AB276" i="22"/>
  <c r="AC276" i="22"/>
  <c r="AD276" i="22"/>
  <c r="AE276" i="22"/>
  <c r="AF276" i="22"/>
  <c r="AG276" i="22"/>
  <c r="AH276" i="22"/>
  <c r="AH276" i="30" s="1"/>
  <c r="E277" i="22"/>
  <c r="F277" i="22"/>
  <c r="G277" i="22"/>
  <c r="H277" i="22"/>
  <c r="I277" i="22"/>
  <c r="J277" i="22"/>
  <c r="K277" i="22"/>
  <c r="L277" i="22"/>
  <c r="M277" i="22"/>
  <c r="M277" i="30" s="1"/>
  <c r="N277" i="22"/>
  <c r="O277" i="22"/>
  <c r="P277" i="22"/>
  <c r="Q277" i="22"/>
  <c r="R277" i="22"/>
  <c r="S277" i="22"/>
  <c r="T277" i="22"/>
  <c r="U277" i="22"/>
  <c r="V277" i="22"/>
  <c r="W277" i="22"/>
  <c r="X277" i="22"/>
  <c r="Y277" i="22"/>
  <c r="Z277" i="22"/>
  <c r="AA277" i="22"/>
  <c r="AB277" i="22"/>
  <c r="AC277" i="22"/>
  <c r="AC277" i="30" s="1"/>
  <c r="AD277" i="22"/>
  <c r="AE277" i="22"/>
  <c r="AF277" i="22"/>
  <c r="AG277" i="22"/>
  <c r="AH277" i="22"/>
  <c r="AC270" i="30" l="1"/>
  <c r="U270" i="30"/>
  <c r="M270" i="30"/>
  <c r="AH269" i="30"/>
  <c r="Z269" i="30"/>
  <c r="R269" i="30"/>
  <c r="J269" i="30"/>
  <c r="V276" i="30"/>
  <c r="L267" i="30"/>
  <c r="K275" i="30"/>
  <c r="AG274" i="30"/>
  <c r="Q274" i="30"/>
  <c r="Y270" i="30"/>
  <c r="I270" i="30"/>
  <c r="AG266" i="30"/>
  <c r="Y266" i="30"/>
  <c r="Q266" i="30"/>
  <c r="I266" i="30"/>
  <c r="N276" i="30"/>
  <c r="T267" i="30"/>
  <c r="AF274" i="30"/>
  <c r="X274" i="30"/>
  <c r="P274" i="30"/>
  <c r="H274" i="30"/>
  <c r="V269" i="30"/>
  <c r="AD276" i="30"/>
  <c r="F276" i="30"/>
  <c r="AB267" i="30"/>
  <c r="AA264" i="30"/>
  <c r="S264" i="30"/>
  <c r="K264" i="30"/>
  <c r="AJ185" i="22"/>
  <c r="AP275" i="25"/>
  <c r="AQ275" i="25" s="1"/>
  <c r="AP267" i="25"/>
  <c r="AQ267" i="25" s="1"/>
  <c r="AP259" i="25"/>
  <c r="AP247" i="25"/>
  <c r="AR247" i="25" s="1"/>
  <c r="AP239" i="25"/>
  <c r="AP231" i="25"/>
  <c r="AQ231" i="25" s="1"/>
  <c r="AP223" i="25"/>
  <c r="AP211" i="25"/>
  <c r="AP199" i="25"/>
  <c r="AP187" i="25"/>
  <c r="AQ187" i="25" s="1"/>
  <c r="AP175" i="25"/>
  <c r="AP167" i="25"/>
  <c r="AR167" i="25" s="1"/>
  <c r="AP159" i="25"/>
  <c r="AR159" i="25" s="1"/>
  <c r="AP151" i="25"/>
  <c r="AQ151" i="25" s="1"/>
  <c r="AP143" i="25"/>
  <c r="AP135" i="25"/>
  <c r="AP127" i="25"/>
  <c r="AP119" i="25"/>
  <c r="AR119" i="25" s="1"/>
  <c r="AP111" i="25"/>
  <c r="AQ111" i="25" s="1"/>
  <c r="AP103" i="25"/>
  <c r="AQ103" i="25" s="1"/>
  <c r="AP95" i="25"/>
  <c r="AR95" i="25" s="1"/>
  <c r="AP87" i="25"/>
  <c r="AR87" i="25" s="1"/>
  <c r="AP79" i="25"/>
  <c r="AP71" i="25"/>
  <c r="AP63" i="25"/>
  <c r="AP59" i="25"/>
  <c r="AS59" i="25" s="1"/>
  <c r="AP51" i="25"/>
  <c r="AP35" i="25"/>
  <c r="AR35" i="25" s="1"/>
  <c r="AP15" i="25"/>
  <c r="AR15" i="25" s="1"/>
  <c r="AP274" i="25"/>
  <c r="AR274" i="25" s="1"/>
  <c r="AP266" i="25"/>
  <c r="AP258" i="25"/>
  <c r="AP254" i="25"/>
  <c r="AS254" i="25" s="1"/>
  <c r="AP246" i="25"/>
  <c r="AS246" i="25" s="1"/>
  <c r="AP234" i="25"/>
  <c r="AQ234" i="25" s="1"/>
  <c r="AP226" i="25"/>
  <c r="AR226" i="25" s="1"/>
  <c r="AP218" i="25"/>
  <c r="AP210" i="25"/>
  <c r="AS210" i="25" s="1"/>
  <c r="AP202" i="25"/>
  <c r="AP194" i="25"/>
  <c r="AP186" i="25"/>
  <c r="AP178" i="25"/>
  <c r="AR178" i="25" s="1"/>
  <c r="AP174" i="25"/>
  <c r="AP166" i="25"/>
  <c r="AQ166" i="25" s="1"/>
  <c r="AP158" i="25"/>
  <c r="AP150" i="25"/>
  <c r="AQ150" i="25" s="1"/>
  <c r="AP142" i="25"/>
  <c r="AR142" i="25" s="1"/>
  <c r="AP134" i="25"/>
  <c r="AP122" i="25"/>
  <c r="AS122" i="25" s="1"/>
  <c r="AP114" i="25"/>
  <c r="AR114" i="25" s="1"/>
  <c r="AP106" i="25"/>
  <c r="AP98" i="25"/>
  <c r="AR98" i="25" s="1"/>
  <c r="AP90" i="25"/>
  <c r="AP82" i="25"/>
  <c r="AS82" i="25" s="1"/>
  <c r="AP74" i="25"/>
  <c r="AS74" i="25" s="1"/>
  <c r="AP66" i="25"/>
  <c r="AP62" i="25"/>
  <c r="AR62" i="25" s="1"/>
  <c r="AP50" i="25"/>
  <c r="AQ50" i="25" s="1"/>
  <c r="AP42" i="25"/>
  <c r="AS42" i="25" s="1"/>
  <c r="AP34" i="25"/>
  <c r="AR34" i="25" s="1"/>
  <c r="AP30" i="25"/>
  <c r="AP22" i="25"/>
  <c r="AQ22" i="25" s="1"/>
  <c r="AP14" i="25"/>
  <c r="AP6" i="25"/>
  <c r="AP277" i="25"/>
  <c r="AR277" i="25" s="1"/>
  <c r="AP273" i="25"/>
  <c r="AR273" i="25" s="1"/>
  <c r="AP269" i="25"/>
  <c r="AP265" i="25"/>
  <c r="AQ265" i="25" s="1"/>
  <c r="AP261" i="25"/>
  <c r="AQ261" i="25" s="1"/>
  <c r="AP257" i="25"/>
  <c r="AR257" i="25" s="1"/>
  <c r="AP253" i="25"/>
  <c r="AR253" i="25" s="1"/>
  <c r="AP249" i="25"/>
  <c r="AQ249" i="25" s="1"/>
  <c r="AP245" i="25"/>
  <c r="AR245" i="25" s="1"/>
  <c r="AP241" i="25"/>
  <c r="AR241" i="25" s="1"/>
  <c r="AP237" i="25"/>
  <c r="AR237" i="25" s="1"/>
  <c r="AP233" i="25"/>
  <c r="AS233" i="25" s="1"/>
  <c r="AP229" i="25"/>
  <c r="AR229" i="25" s="1"/>
  <c r="AP225" i="25"/>
  <c r="AR225" i="25" s="1"/>
  <c r="AP221" i="25"/>
  <c r="AR221" i="25" s="1"/>
  <c r="AP217" i="25"/>
  <c r="AS217" i="25" s="1"/>
  <c r="AP213" i="25"/>
  <c r="AR213" i="25" s="1"/>
  <c r="AP209" i="25"/>
  <c r="AR209" i="25" s="1"/>
  <c r="AP205" i="25"/>
  <c r="AP201" i="25"/>
  <c r="AS201" i="25" s="1"/>
  <c r="AP197" i="25"/>
  <c r="AR197" i="25" s="1"/>
  <c r="AP193" i="25"/>
  <c r="AR193" i="25" s="1"/>
  <c r="AP189" i="25"/>
  <c r="AR189" i="25" s="1"/>
  <c r="AP185" i="25"/>
  <c r="AS185" i="25" s="1"/>
  <c r="AP181" i="25"/>
  <c r="AR181" i="25" s="1"/>
  <c r="AP177" i="25"/>
  <c r="AR177" i="25" s="1"/>
  <c r="AP173" i="25"/>
  <c r="AP169" i="25"/>
  <c r="AS169" i="25" s="1"/>
  <c r="AP165" i="25"/>
  <c r="AR165" i="25" s="1"/>
  <c r="AP161" i="25"/>
  <c r="AS161" i="25" s="1"/>
  <c r="AP157" i="25"/>
  <c r="AR157" i="25" s="1"/>
  <c r="AP153" i="25"/>
  <c r="AS153" i="25" s="1"/>
  <c r="AP149" i="25"/>
  <c r="AS149" i="25" s="1"/>
  <c r="AP145" i="25"/>
  <c r="AQ145" i="25" s="1"/>
  <c r="AP141" i="25"/>
  <c r="AP137" i="25"/>
  <c r="AR137" i="25" s="1"/>
  <c r="AP133" i="25"/>
  <c r="AR133" i="25" s="1"/>
  <c r="AP129" i="25"/>
  <c r="AQ129" i="25" s="1"/>
  <c r="AP125" i="25"/>
  <c r="AR125" i="25" s="1"/>
  <c r="AP121" i="25"/>
  <c r="AR121" i="25" s="1"/>
  <c r="AP117" i="25"/>
  <c r="AQ117" i="25" s="1"/>
  <c r="AP113" i="25"/>
  <c r="AQ113" i="25" s="1"/>
  <c r="AP109" i="25"/>
  <c r="AQ109" i="25" s="1"/>
  <c r="AP105" i="25"/>
  <c r="AR105" i="25" s="1"/>
  <c r="AP101" i="25"/>
  <c r="AR101" i="25" s="1"/>
  <c r="AP97" i="25"/>
  <c r="AQ97" i="25" s="1"/>
  <c r="AP93" i="25"/>
  <c r="AR93" i="25" s="1"/>
  <c r="AP89" i="25"/>
  <c r="AR89" i="25" s="1"/>
  <c r="AP85" i="25"/>
  <c r="AQ85" i="25" s="1"/>
  <c r="AP81" i="25"/>
  <c r="AQ81" i="25" s="1"/>
  <c r="AP77" i="25"/>
  <c r="AP73" i="25"/>
  <c r="AR73" i="25" s="1"/>
  <c r="AP69" i="25"/>
  <c r="AR69" i="25" s="1"/>
  <c r="AP65" i="25"/>
  <c r="AQ65" i="25" s="1"/>
  <c r="AP61" i="25"/>
  <c r="AQ61" i="25" s="1"/>
  <c r="AP57" i="25"/>
  <c r="AS57" i="25" s="1"/>
  <c r="AP53" i="25"/>
  <c r="AQ53" i="25" s="1"/>
  <c r="AP49" i="25"/>
  <c r="AS49" i="25" s="1"/>
  <c r="AP45" i="25"/>
  <c r="AP41" i="25"/>
  <c r="AR41" i="25" s="1"/>
  <c r="AP37" i="25"/>
  <c r="AQ37" i="25" s="1"/>
  <c r="AP33" i="25"/>
  <c r="AS33" i="25" s="1"/>
  <c r="AP29" i="25"/>
  <c r="AQ29" i="25" s="1"/>
  <c r="AP25" i="25"/>
  <c r="AS25" i="25" s="1"/>
  <c r="AP21" i="25"/>
  <c r="AQ21" i="25" s="1"/>
  <c r="AP17" i="25"/>
  <c r="AS17" i="25" s="1"/>
  <c r="AP13" i="25"/>
  <c r="AP9" i="25"/>
  <c r="AS9" i="25" s="1"/>
  <c r="AP5" i="25"/>
  <c r="AQ5" i="25" s="1"/>
  <c r="AP271" i="25"/>
  <c r="AR271" i="25" s="1"/>
  <c r="AP263" i="25"/>
  <c r="AQ263" i="25" s="1"/>
  <c r="AP255" i="25"/>
  <c r="AR255" i="25" s="1"/>
  <c r="AP251" i="25"/>
  <c r="AP243" i="25"/>
  <c r="AR243" i="25" s="1"/>
  <c r="AP235" i="25"/>
  <c r="AQ235" i="25" s="1"/>
  <c r="AP227" i="25"/>
  <c r="AQ227" i="25" s="1"/>
  <c r="AP219" i="25"/>
  <c r="AR219" i="25" s="1"/>
  <c r="AP215" i="25"/>
  <c r="AS215" i="25" s="1"/>
  <c r="AP207" i="25"/>
  <c r="AQ207" i="25" s="1"/>
  <c r="AP203" i="25"/>
  <c r="AR203" i="25" s="1"/>
  <c r="AP195" i="25"/>
  <c r="AQ195" i="25" s="1"/>
  <c r="AP191" i="25"/>
  <c r="AR191" i="25" s="1"/>
  <c r="AP183" i="25"/>
  <c r="AR183" i="25" s="1"/>
  <c r="AP179" i="25"/>
  <c r="AQ179" i="25" s="1"/>
  <c r="AP171" i="25"/>
  <c r="AR171" i="25" s="1"/>
  <c r="AP163" i="25"/>
  <c r="AQ163" i="25" s="1"/>
  <c r="AP155" i="25"/>
  <c r="AQ155" i="25" s="1"/>
  <c r="AP147" i="25"/>
  <c r="AQ147" i="25" s="1"/>
  <c r="AP139" i="25"/>
  <c r="AR139" i="25" s="1"/>
  <c r="AP131" i="25"/>
  <c r="AQ131" i="25" s="1"/>
  <c r="AP123" i="25"/>
  <c r="AQ123" i="25" s="1"/>
  <c r="AP115" i="25"/>
  <c r="AQ115" i="25" s="1"/>
  <c r="AP107" i="25"/>
  <c r="AR107" i="25" s="1"/>
  <c r="AP99" i="25"/>
  <c r="AQ99" i="25" s="1"/>
  <c r="AP91" i="25"/>
  <c r="AQ91" i="25" s="1"/>
  <c r="AP83" i="25"/>
  <c r="AQ83" i="25" s="1"/>
  <c r="AP75" i="25"/>
  <c r="AR75" i="25" s="1"/>
  <c r="AP67" i="25"/>
  <c r="AQ67" i="25" s="1"/>
  <c r="AP55" i="25"/>
  <c r="AQ55" i="25" s="1"/>
  <c r="AP47" i="25"/>
  <c r="AQ47" i="25" s="1"/>
  <c r="AP39" i="25"/>
  <c r="AQ39" i="25" s="1"/>
  <c r="AP31" i="25"/>
  <c r="AQ31" i="25" s="1"/>
  <c r="AP27" i="25"/>
  <c r="AR27" i="25" s="1"/>
  <c r="AP23" i="25"/>
  <c r="AR23" i="25" s="1"/>
  <c r="AP19" i="25"/>
  <c r="AQ19" i="25" s="1"/>
  <c r="AP11" i="25"/>
  <c r="AR11" i="25" s="1"/>
  <c r="AP7" i="25"/>
  <c r="AQ7" i="25" s="1"/>
  <c r="AP270" i="25"/>
  <c r="AQ270" i="25" s="1"/>
  <c r="AP262" i="25"/>
  <c r="AR262" i="25" s="1"/>
  <c r="AP250" i="25"/>
  <c r="AS250" i="25" s="1"/>
  <c r="AP242" i="25"/>
  <c r="AR242" i="25" s="1"/>
  <c r="AP238" i="25"/>
  <c r="AR238" i="25" s="1"/>
  <c r="AP230" i="25"/>
  <c r="AQ230" i="25" s="1"/>
  <c r="AP222" i="25"/>
  <c r="AS222" i="25" s="1"/>
  <c r="AP214" i="25"/>
  <c r="AR214" i="25" s="1"/>
  <c r="AP206" i="25"/>
  <c r="AS206" i="25" s="1"/>
  <c r="AP198" i="25"/>
  <c r="AQ198" i="25" s="1"/>
  <c r="AP190" i="25"/>
  <c r="AS190" i="25" s="1"/>
  <c r="AP182" i="25"/>
  <c r="AR182" i="25" s="1"/>
  <c r="AP170" i="25"/>
  <c r="AQ170" i="25" s="1"/>
  <c r="AP162" i="25"/>
  <c r="AQ162" i="25" s="1"/>
  <c r="AP154" i="25"/>
  <c r="AQ154" i="25" s="1"/>
  <c r="AP146" i="25"/>
  <c r="AP138" i="25"/>
  <c r="AS138" i="25" s="1"/>
  <c r="AP130" i="25"/>
  <c r="AR130" i="25" s="1"/>
  <c r="AP126" i="25"/>
  <c r="AR126" i="25" s="1"/>
  <c r="AP118" i="25"/>
  <c r="AR118" i="25" s="1"/>
  <c r="AP110" i="25"/>
  <c r="AR110" i="25" s="1"/>
  <c r="AP102" i="25"/>
  <c r="AQ102" i="25" s="1"/>
  <c r="AP94" i="25"/>
  <c r="AR94" i="25" s="1"/>
  <c r="AP86" i="25"/>
  <c r="AR86" i="25" s="1"/>
  <c r="AP78" i="25"/>
  <c r="AR78" i="25" s="1"/>
  <c r="AP70" i="25"/>
  <c r="AQ70" i="25" s="1"/>
  <c r="AP58" i="25"/>
  <c r="AS58" i="25" s="1"/>
  <c r="AP54" i="25"/>
  <c r="AQ54" i="25" s="1"/>
  <c r="AP46" i="25"/>
  <c r="AR46" i="25" s="1"/>
  <c r="AP38" i="25"/>
  <c r="AR38" i="25" s="1"/>
  <c r="AP26" i="25"/>
  <c r="AS26" i="25" s="1"/>
  <c r="AP18" i="25"/>
  <c r="AQ18" i="25" s="1"/>
  <c r="AP10" i="25"/>
  <c r="AS10" i="25" s="1"/>
  <c r="AP276" i="25"/>
  <c r="AS276" i="25" s="1"/>
  <c r="AP272" i="25"/>
  <c r="AR272" i="25" s="1"/>
  <c r="AP268" i="25"/>
  <c r="AP264" i="25"/>
  <c r="AS264" i="25" s="1"/>
  <c r="AP260" i="25"/>
  <c r="AP256" i="25"/>
  <c r="AQ256" i="25" s="1"/>
  <c r="AP252" i="25"/>
  <c r="AP248" i="25"/>
  <c r="AQ248" i="25" s="1"/>
  <c r="AP244" i="25"/>
  <c r="AP240" i="25"/>
  <c r="AQ240" i="25" s="1"/>
  <c r="AP236" i="25"/>
  <c r="AP232" i="25"/>
  <c r="AR232" i="25" s="1"/>
  <c r="AP228" i="25"/>
  <c r="AS228" i="25" s="1"/>
  <c r="AP224" i="25"/>
  <c r="AR224" i="25" s="1"/>
  <c r="AP220" i="25"/>
  <c r="AR220" i="25" s="1"/>
  <c r="AP216" i="25"/>
  <c r="AS216" i="25" s="1"/>
  <c r="AP212" i="25"/>
  <c r="AS212" i="25" s="1"/>
  <c r="AP208" i="25"/>
  <c r="AR208" i="25" s="1"/>
  <c r="AP204" i="25"/>
  <c r="AP200" i="25"/>
  <c r="AR200" i="25" s="1"/>
  <c r="AP196" i="25"/>
  <c r="AP192" i="25"/>
  <c r="AQ192" i="25" s="1"/>
  <c r="AP188" i="25"/>
  <c r="AP184" i="25"/>
  <c r="AQ184" i="25" s="1"/>
  <c r="AP180" i="25"/>
  <c r="AP176" i="25"/>
  <c r="AS176" i="25" s="1"/>
  <c r="AP172" i="25"/>
  <c r="AP168" i="25"/>
  <c r="AS168" i="25" s="1"/>
  <c r="AP164" i="25"/>
  <c r="AS164" i="25" s="1"/>
  <c r="AP160" i="25"/>
  <c r="AS160" i="25" s="1"/>
  <c r="AP156" i="25"/>
  <c r="AR156" i="25" s="1"/>
  <c r="AP152" i="25"/>
  <c r="AR152" i="25" s="1"/>
  <c r="AP148" i="25"/>
  <c r="AQ148" i="25" s="1"/>
  <c r="AP144" i="25"/>
  <c r="AR144" i="25" s="1"/>
  <c r="AP140" i="25"/>
  <c r="AQ140" i="25" s="1"/>
  <c r="AP136" i="25"/>
  <c r="AS136" i="25" s="1"/>
  <c r="AP132" i="25"/>
  <c r="AR132" i="25" s="1"/>
  <c r="AP128" i="25"/>
  <c r="AQ128" i="25" s="1"/>
  <c r="AP124" i="25"/>
  <c r="AR124" i="25" s="1"/>
  <c r="AP120" i="25"/>
  <c r="AR120" i="25" s="1"/>
  <c r="AP116" i="25"/>
  <c r="AP112" i="25"/>
  <c r="AQ112" i="25" s="1"/>
  <c r="AP108" i="25"/>
  <c r="AP104" i="25"/>
  <c r="AQ104" i="25" s="1"/>
  <c r="AP100" i="25"/>
  <c r="AP96" i="25"/>
  <c r="AS96" i="25" s="1"/>
  <c r="AP92" i="25"/>
  <c r="AP88" i="25"/>
  <c r="AR88" i="25" s="1"/>
  <c r="AP84" i="25"/>
  <c r="AR84" i="25" s="1"/>
  <c r="AP80" i="25"/>
  <c r="AS80" i="25" s="1"/>
  <c r="AP76" i="25"/>
  <c r="AQ76" i="25" s="1"/>
  <c r="AP72" i="25"/>
  <c r="AS72" i="25" s="1"/>
  <c r="AP68" i="25"/>
  <c r="AR68" i="25" s="1"/>
  <c r="AP64" i="25"/>
  <c r="AR64" i="25" s="1"/>
  <c r="AP60" i="25"/>
  <c r="AQ60" i="25" s="1"/>
  <c r="AP56" i="25"/>
  <c r="AR56" i="25" s="1"/>
  <c r="AP52" i="25"/>
  <c r="AR52" i="25" s="1"/>
  <c r="AP48" i="25"/>
  <c r="AR48" i="25" s="1"/>
  <c r="AP44" i="25"/>
  <c r="AS44" i="25" s="1"/>
  <c r="AP40" i="25"/>
  <c r="AR40" i="25" s="1"/>
  <c r="AP36" i="25"/>
  <c r="AP32" i="25"/>
  <c r="AR32" i="25" s="1"/>
  <c r="AP28" i="25"/>
  <c r="AP24" i="25"/>
  <c r="AR24" i="25" s="1"/>
  <c r="AP20" i="25"/>
  <c r="AP16" i="25"/>
  <c r="AR16" i="25" s="1"/>
  <c r="AP12" i="25"/>
  <c r="BB59" i="30"/>
  <c r="AV59" i="30"/>
  <c r="AW59" i="30" s="1"/>
  <c r="BB61" i="30"/>
  <c r="AV61" i="30"/>
  <c r="AW61" i="30" s="1"/>
  <c r="BB60" i="30"/>
  <c r="AV60" i="30"/>
  <c r="AW60" i="30" s="1"/>
  <c r="BB62" i="30"/>
  <c r="AV62" i="30"/>
  <c r="AW62" i="30" s="1"/>
  <c r="AP55" i="30"/>
  <c r="AV55" i="30" s="1"/>
  <c r="AW55" i="30" s="1"/>
  <c r="AP43" i="30"/>
  <c r="AV43" i="30" s="1"/>
  <c r="AW43" i="30" s="1"/>
  <c r="AP23" i="30"/>
  <c r="AV23" i="30" s="1"/>
  <c r="AW23" i="30" s="1"/>
  <c r="AP206" i="30"/>
  <c r="AV206" i="30" s="1"/>
  <c r="AW206" i="30" s="1"/>
  <c r="AP126" i="30"/>
  <c r="AV126" i="30" s="1"/>
  <c r="AW126" i="30" s="1"/>
  <c r="AP106" i="30"/>
  <c r="AV106" i="30" s="1"/>
  <c r="AW106" i="30" s="1"/>
  <c r="AP54" i="30"/>
  <c r="AV54" i="30" s="1"/>
  <c r="AW54" i="30" s="1"/>
  <c r="AP42" i="30"/>
  <c r="AS42" i="30" s="1"/>
  <c r="AP38" i="30"/>
  <c r="AV38" i="30" s="1"/>
  <c r="AW38" i="30" s="1"/>
  <c r="AP30" i="30"/>
  <c r="AQ30" i="30" s="1"/>
  <c r="AP22" i="30"/>
  <c r="AV22" i="30" s="1"/>
  <c r="AW22" i="30" s="1"/>
  <c r="AP18" i="30"/>
  <c r="AR18" i="30" s="1"/>
  <c r="AP10" i="30"/>
  <c r="AV10" i="30" s="1"/>
  <c r="AW10" i="30" s="1"/>
  <c r="AP221" i="30"/>
  <c r="AP201" i="30"/>
  <c r="AV201" i="30" s="1"/>
  <c r="AW201" i="30" s="1"/>
  <c r="AP129" i="30"/>
  <c r="AP109" i="30"/>
  <c r="AV109" i="30" s="1"/>
  <c r="AW109" i="30" s="1"/>
  <c r="AP53" i="30"/>
  <c r="AP41" i="30"/>
  <c r="AV41" i="30" s="1"/>
  <c r="AW41" i="30" s="1"/>
  <c r="AP29" i="30"/>
  <c r="AP21" i="30"/>
  <c r="AV21" i="30" s="1"/>
  <c r="AW21" i="30" s="1"/>
  <c r="AP17" i="30"/>
  <c r="AR17" i="30" s="1"/>
  <c r="AP52" i="30"/>
  <c r="AV52" i="30" s="1"/>
  <c r="AW52" i="30" s="1"/>
  <c r="AP40" i="30"/>
  <c r="AQ40" i="30" s="1"/>
  <c r="AP28" i="30"/>
  <c r="AV28" i="30" s="1"/>
  <c r="AW28" i="30" s="1"/>
  <c r="AP20" i="30"/>
  <c r="AQ20" i="30" s="1"/>
  <c r="W277" i="30"/>
  <c r="O277" i="30"/>
  <c r="AH266" i="30"/>
  <c r="Z266" i="30"/>
  <c r="R266" i="30"/>
  <c r="J266" i="30"/>
  <c r="AE277" i="30"/>
  <c r="AA277" i="30"/>
  <c r="S277" i="30"/>
  <c r="K277" i="30"/>
  <c r="E274" i="30"/>
  <c r="AI202" i="22"/>
  <c r="AI186" i="22"/>
  <c r="AI10" i="22"/>
  <c r="AI138" i="22"/>
  <c r="AI74" i="22"/>
  <c r="AH274" i="30"/>
  <c r="V274" i="30"/>
  <c r="R274" i="30"/>
  <c r="AD270" i="30"/>
  <c r="Z270" i="30"/>
  <c r="N270" i="30"/>
  <c r="J270" i="30"/>
  <c r="T276" i="30"/>
  <c r="T268" i="30"/>
  <c r="V267" i="30"/>
  <c r="AF276" i="30"/>
  <c r="AB276" i="30"/>
  <c r="P276" i="30"/>
  <c r="F269" i="30"/>
  <c r="X268" i="30"/>
  <c r="H268" i="30"/>
  <c r="AD267" i="30"/>
  <c r="Z267" i="30"/>
  <c r="N267" i="30"/>
  <c r="J267" i="30"/>
  <c r="E277" i="30"/>
  <c r="AE276" i="30"/>
  <c r="AA276" i="30"/>
  <c r="W276" i="30"/>
  <c r="S276" i="30"/>
  <c r="O276" i="30"/>
  <c r="K276" i="30"/>
  <c r="AG275" i="30"/>
  <c r="AC275" i="30"/>
  <c r="Y275" i="30"/>
  <c r="U275" i="30"/>
  <c r="M275" i="30"/>
  <c r="I275" i="30"/>
  <c r="AE270" i="30"/>
  <c r="W270" i="30"/>
  <c r="E269" i="30"/>
  <c r="AE268" i="30"/>
  <c r="W268" i="30"/>
  <c r="S268" i="30"/>
  <c r="O268" i="30"/>
  <c r="AH265" i="30"/>
  <c r="R265" i="30"/>
  <c r="J265" i="30"/>
  <c r="F265" i="30"/>
  <c r="AB264" i="30"/>
  <c r="T264" i="30"/>
  <c r="L264" i="30"/>
  <c r="AI106" i="22"/>
  <c r="AI234" i="22"/>
  <c r="AI218" i="22"/>
  <c r="AI250" i="22"/>
  <c r="AI170" i="22"/>
  <c r="AI154" i="22"/>
  <c r="AI90" i="22"/>
  <c r="AI122" i="22"/>
  <c r="AI42" i="22"/>
  <c r="AI26" i="22"/>
  <c r="AI275" i="22"/>
  <c r="AI58" i="22"/>
  <c r="AI162" i="22"/>
  <c r="AI258" i="22"/>
  <c r="AI254" i="22"/>
  <c r="AI214" i="22"/>
  <c r="AI194" i="22"/>
  <c r="AI190" i="22"/>
  <c r="AI262" i="22"/>
  <c r="AI242" i="22"/>
  <c r="AI238" i="22"/>
  <c r="AI198" i="22"/>
  <c r="AI178" i="22"/>
  <c r="AI174" i="22"/>
  <c r="AI134" i="22"/>
  <c r="AI114" i="22"/>
  <c r="AI110" i="22"/>
  <c r="AI70" i="22"/>
  <c r="AI50" i="22"/>
  <c r="AI46" i="22"/>
  <c r="AI6" i="22"/>
  <c r="AI182" i="22"/>
  <c r="AI98" i="22"/>
  <c r="AI94" i="22"/>
  <c r="AI34" i="22"/>
  <c r="AI270" i="22"/>
  <c r="AI230" i="22"/>
  <c r="AI210" i="22"/>
  <c r="AI206" i="22"/>
  <c r="AI166" i="22"/>
  <c r="AI146" i="22"/>
  <c r="AI142" i="22"/>
  <c r="AI102" i="22"/>
  <c r="AI82" i="22"/>
  <c r="AI78" i="22"/>
  <c r="AI38" i="22"/>
  <c r="AI18" i="22"/>
  <c r="AI14" i="22"/>
  <c r="AI246" i="22"/>
  <c r="AI226" i="22"/>
  <c r="AI222" i="22"/>
  <c r="AI158" i="22"/>
  <c r="AI118" i="22"/>
  <c r="AI54" i="22"/>
  <c r="AI30" i="22"/>
  <c r="AI150" i="22"/>
  <c r="AI130" i="22"/>
  <c r="AI126" i="22"/>
  <c r="AI86" i="22"/>
  <c r="AI66" i="22"/>
  <c r="AI62" i="22"/>
  <c r="AI22" i="22"/>
  <c r="AI276" i="22"/>
  <c r="AI233" i="22"/>
  <c r="AI185" i="22"/>
  <c r="AI169" i="22"/>
  <c r="AI153" i="22"/>
  <c r="AI137" i="22"/>
  <c r="AI121" i="22"/>
  <c r="AI89" i="22"/>
  <c r="AI73" i="22"/>
  <c r="AI41" i="22"/>
  <c r="AI25" i="22"/>
  <c r="AI245" i="22"/>
  <c r="AI229" i="22"/>
  <c r="AI149" i="22"/>
  <c r="AI117" i="22"/>
  <c r="AI69" i="22"/>
  <c r="AI53" i="22"/>
  <c r="AI37" i="22"/>
  <c r="AI21" i="22"/>
  <c r="AI5" i="22"/>
  <c r="AI253" i="22"/>
  <c r="AI241" i="22"/>
  <c r="AI225" i="22"/>
  <c r="AI209" i="22"/>
  <c r="AI193" i="22"/>
  <c r="AI177" i="22"/>
  <c r="AI161" i="22"/>
  <c r="AI145" i="22"/>
  <c r="AI129" i="22"/>
  <c r="AI113" i="22"/>
  <c r="AI97" i="22"/>
  <c r="AI81" i="22"/>
  <c r="AI65" i="22"/>
  <c r="AI49" i="22"/>
  <c r="AI33" i="22"/>
  <c r="AI17" i="22"/>
  <c r="AI261" i="22"/>
  <c r="AI217" i="22"/>
  <c r="AI201" i="22"/>
  <c r="AI105" i="22"/>
  <c r="AI57" i="22"/>
  <c r="AI9" i="22"/>
  <c r="AI257" i="22"/>
  <c r="AI213" i="22"/>
  <c r="AI197" i="22"/>
  <c r="AI181" i="22"/>
  <c r="AI165" i="22"/>
  <c r="AI133" i="22"/>
  <c r="AI101" i="22"/>
  <c r="AI85" i="22"/>
  <c r="AI274" i="22"/>
  <c r="AI249" i="22"/>
  <c r="AI237" i="22"/>
  <c r="AI221" i="22"/>
  <c r="AI205" i="22"/>
  <c r="AI189" i="22"/>
  <c r="AI173" i="22"/>
  <c r="AI157" i="22"/>
  <c r="AI141" i="22"/>
  <c r="AI125" i="22"/>
  <c r="AI109" i="22"/>
  <c r="AI93" i="22"/>
  <c r="AI77" i="22"/>
  <c r="AI61" i="22"/>
  <c r="AI45" i="22"/>
  <c r="AI29" i="22"/>
  <c r="AI13" i="22"/>
  <c r="AP202" i="30"/>
  <c r="AV202" i="30" s="1"/>
  <c r="AW202" i="30" s="1"/>
  <c r="AP181" i="30"/>
  <c r="AV181" i="30" s="1"/>
  <c r="AW181" i="30" s="1"/>
  <c r="AP133" i="30"/>
  <c r="AS133" i="30" s="1"/>
  <c r="AP121" i="30"/>
  <c r="AV121" i="30" s="1"/>
  <c r="AW121" i="30" s="1"/>
  <c r="AP113" i="30"/>
  <c r="AR113" i="30" s="1"/>
  <c r="AP101" i="30"/>
  <c r="AV101" i="30" s="1"/>
  <c r="AW101" i="30" s="1"/>
  <c r="AP93" i="30"/>
  <c r="AP37" i="30"/>
  <c r="AV37" i="30" s="1"/>
  <c r="AW37" i="30" s="1"/>
  <c r="AP210" i="30"/>
  <c r="AP190" i="30"/>
  <c r="BB190" i="30" s="1"/>
  <c r="AP94" i="30"/>
  <c r="AV94" i="30" s="1"/>
  <c r="AW94" i="30" s="1"/>
  <c r="AP46" i="30"/>
  <c r="AP224" i="30"/>
  <c r="BB224" i="30" s="1"/>
  <c r="AP220" i="30"/>
  <c r="AV220" i="30" s="1"/>
  <c r="AW220" i="30" s="1"/>
  <c r="AP204" i="30"/>
  <c r="AV204" i="30" s="1"/>
  <c r="AW204" i="30" s="1"/>
  <c r="AP200" i="30"/>
  <c r="AP44" i="30"/>
  <c r="AS44" i="30" s="1"/>
  <c r="AP36" i="30"/>
  <c r="AV36" i="30" s="1"/>
  <c r="AW36" i="30" s="1"/>
  <c r="AP32" i="30"/>
  <c r="AP24" i="30"/>
  <c r="BB24" i="30" s="1"/>
  <c r="AP12" i="30"/>
  <c r="AV12" i="30" s="1"/>
  <c r="AW12" i="30" s="1"/>
  <c r="AP222" i="30"/>
  <c r="AP182" i="30"/>
  <c r="AS182" i="30" s="1"/>
  <c r="AP26" i="30"/>
  <c r="AV26" i="30" s="1"/>
  <c r="AW26" i="30" s="1"/>
  <c r="AP215" i="30"/>
  <c r="AP195" i="30"/>
  <c r="AV195" i="30" s="1"/>
  <c r="AW195" i="30" s="1"/>
  <c r="AP187" i="30"/>
  <c r="AP183" i="30"/>
  <c r="AV183" i="30" s="1"/>
  <c r="AW183" i="30" s="1"/>
  <c r="AP135" i="30"/>
  <c r="AV135" i="30" s="1"/>
  <c r="AW135" i="30" s="1"/>
  <c r="Z277" i="25"/>
  <c r="J277" i="25"/>
  <c r="Y276" i="25"/>
  <c r="M276" i="25"/>
  <c r="AB275" i="25"/>
  <c r="P275" i="25"/>
  <c r="AE274" i="25"/>
  <c r="O274" i="25"/>
  <c r="K274" i="25"/>
  <c r="P270" i="25"/>
  <c r="AE269" i="25"/>
  <c r="O269" i="25"/>
  <c r="AD268" i="25"/>
  <c r="N268" i="25"/>
  <c r="AG267" i="25"/>
  <c r="Q267" i="25"/>
  <c r="AF266" i="25"/>
  <c r="AE266" i="30"/>
  <c r="T266" i="25"/>
  <c r="S266" i="30"/>
  <c r="AA265" i="25"/>
  <c r="O265" i="25"/>
  <c r="AD264" i="25"/>
  <c r="AC264" i="30"/>
  <c r="N264" i="25"/>
  <c r="M264" i="30"/>
  <c r="AC263" i="25"/>
  <c r="AB263" i="30"/>
  <c r="Q263" i="25"/>
  <c r="P263" i="30"/>
  <c r="AF262" i="25"/>
  <c r="AE262" i="30"/>
  <c r="P262" i="25"/>
  <c r="O262" i="30"/>
  <c r="AI261" i="25"/>
  <c r="AH261" i="30"/>
  <c r="W261" i="25"/>
  <c r="V261" i="30"/>
  <c r="K261" i="25"/>
  <c r="J261" i="30"/>
  <c r="Z260" i="25"/>
  <c r="Y260" i="30"/>
  <c r="J260" i="25"/>
  <c r="I260" i="30"/>
  <c r="Y259" i="25"/>
  <c r="X259" i="30"/>
  <c r="AE257" i="25"/>
  <c r="AD257" i="30"/>
  <c r="AI277" i="25"/>
  <c r="AE277" i="25"/>
  <c r="AA277" i="25"/>
  <c r="W277" i="25"/>
  <c r="S277" i="25"/>
  <c r="O277" i="25"/>
  <c r="K277" i="25"/>
  <c r="G277" i="25"/>
  <c r="AH276" i="25"/>
  <c r="AD276" i="25"/>
  <c r="Z276" i="25"/>
  <c r="V276" i="25"/>
  <c r="R276" i="25"/>
  <c r="N276" i="25"/>
  <c r="J276" i="25"/>
  <c r="F276" i="25"/>
  <c r="AG275" i="25"/>
  <c r="AC275" i="25"/>
  <c r="Y275" i="25"/>
  <c r="U275" i="25"/>
  <c r="Q275" i="25"/>
  <c r="M275" i="25"/>
  <c r="I275" i="25"/>
  <c r="AF274" i="25"/>
  <c r="AE274" i="30"/>
  <c r="AB274" i="25"/>
  <c r="AA274" i="30"/>
  <c r="X274" i="25"/>
  <c r="W274" i="30"/>
  <c r="T274" i="25"/>
  <c r="S274" i="30"/>
  <c r="P274" i="25"/>
  <c r="O274" i="30"/>
  <c r="L274" i="25"/>
  <c r="K274" i="30"/>
  <c r="AG270" i="25"/>
  <c r="AF270" i="30"/>
  <c r="AC270" i="25"/>
  <c r="AB270" i="30"/>
  <c r="Y270" i="25"/>
  <c r="X270" i="30"/>
  <c r="U270" i="25"/>
  <c r="T270" i="30"/>
  <c r="Q270" i="25"/>
  <c r="P270" i="30"/>
  <c r="M270" i="25"/>
  <c r="L270" i="30"/>
  <c r="I270" i="25"/>
  <c r="H270" i="30"/>
  <c r="AI269" i="22"/>
  <c r="AF269" i="25"/>
  <c r="AB269" i="25"/>
  <c r="X269" i="25"/>
  <c r="T269" i="25"/>
  <c r="P269" i="25"/>
  <c r="L269" i="25"/>
  <c r="AI268" i="25"/>
  <c r="AH268" i="30"/>
  <c r="AE268" i="25"/>
  <c r="AD268" i="30"/>
  <c r="AA268" i="25"/>
  <c r="Z268" i="30"/>
  <c r="W268" i="25"/>
  <c r="V268" i="30"/>
  <c r="S268" i="25"/>
  <c r="R268" i="30"/>
  <c r="O268" i="25"/>
  <c r="N268" i="30"/>
  <c r="K268" i="25"/>
  <c r="J268" i="30"/>
  <c r="G268" i="25"/>
  <c r="AH267" i="25"/>
  <c r="AD267" i="25"/>
  <c r="Z267" i="25"/>
  <c r="V267" i="25"/>
  <c r="R267" i="25"/>
  <c r="N267" i="25"/>
  <c r="J267" i="25"/>
  <c r="F267" i="25"/>
  <c r="AG266" i="25"/>
  <c r="AF266" i="30"/>
  <c r="AC266" i="25"/>
  <c r="AB266" i="30"/>
  <c r="Y266" i="25"/>
  <c r="X266" i="30"/>
  <c r="U266" i="25"/>
  <c r="T266" i="30"/>
  <c r="Q266" i="25"/>
  <c r="P266" i="30"/>
  <c r="M266" i="25"/>
  <c r="L266" i="30"/>
  <c r="I266" i="25"/>
  <c r="H266" i="30"/>
  <c r="AI265" i="22"/>
  <c r="AF265" i="25"/>
  <c r="AB265" i="25"/>
  <c r="X265" i="25"/>
  <c r="T265" i="25"/>
  <c r="P265" i="25"/>
  <c r="L265" i="25"/>
  <c r="AI264" i="25"/>
  <c r="AH264" i="30"/>
  <c r="AE264" i="25"/>
  <c r="AD264" i="30"/>
  <c r="AA264" i="25"/>
  <c r="Z264" i="30"/>
  <c r="W264" i="25"/>
  <c r="V264" i="30"/>
  <c r="S264" i="25"/>
  <c r="R264" i="30"/>
  <c r="O264" i="25"/>
  <c r="N264" i="30"/>
  <c r="K264" i="25"/>
  <c r="J264" i="30"/>
  <c r="G264" i="25"/>
  <c r="F264" i="30"/>
  <c r="AH263" i="25"/>
  <c r="AD263" i="25"/>
  <c r="Z263" i="25"/>
  <c r="V263" i="25"/>
  <c r="R263" i="25"/>
  <c r="Q263" i="30"/>
  <c r="N263" i="25"/>
  <c r="M263" i="30"/>
  <c r="J263" i="25"/>
  <c r="I263" i="30"/>
  <c r="F263" i="25"/>
  <c r="E263" i="30"/>
  <c r="AG262" i="25"/>
  <c r="AF262" i="30"/>
  <c r="AC262" i="25"/>
  <c r="AB262" i="30"/>
  <c r="Y262" i="25"/>
  <c r="X262" i="30"/>
  <c r="U262" i="25"/>
  <c r="T262" i="30"/>
  <c r="Q262" i="25"/>
  <c r="P262" i="30"/>
  <c r="M262" i="25"/>
  <c r="L262" i="30"/>
  <c r="I262" i="25"/>
  <c r="H262" i="30"/>
  <c r="AF261" i="25"/>
  <c r="AE261" i="30"/>
  <c r="AB261" i="25"/>
  <c r="AA261" i="30"/>
  <c r="X261" i="25"/>
  <c r="W261" i="30"/>
  <c r="T261" i="25"/>
  <c r="S261" i="30"/>
  <c r="P261" i="25"/>
  <c r="O261" i="30"/>
  <c r="L261" i="25"/>
  <c r="K261" i="30"/>
  <c r="AI260" i="25"/>
  <c r="AH260" i="30"/>
  <c r="AE260" i="25"/>
  <c r="AD260" i="30"/>
  <c r="AA260" i="25"/>
  <c r="Z260" i="30"/>
  <c r="W260" i="25"/>
  <c r="V260" i="30"/>
  <c r="S260" i="25"/>
  <c r="R260" i="30"/>
  <c r="O260" i="25"/>
  <c r="N260" i="30"/>
  <c r="K260" i="25"/>
  <c r="J260" i="30"/>
  <c r="G260" i="25"/>
  <c r="F260" i="30"/>
  <c r="AH259" i="25"/>
  <c r="AG259" i="30"/>
  <c r="AD259" i="25"/>
  <c r="AC259" i="30"/>
  <c r="Z259" i="25"/>
  <c r="Y259" i="30"/>
  <c r="V259" i="25"/>
  <c r="U259" i="30"/>
  <c r="R259" i="25"/>
  <c r="Q259" i="30"/>
  <c r="N259" i="25"/>
  <c r="M259" i="30"/>
  <c r="J259" i="25"/>
  <c r="I259" i="30"/>
  <c r="F259" i="25"/>
  <c r="E259" i="30"/>
  <c r="AG258" i="25"/>
  <c r="AF258" i="30"/>
  <c r="AC258" i="25"/>
  <c r="AB258" i="30"/>
  <c r="Y258" i="25"/>
  <c r="X258" i="30"/>
  <c r="U258" i="25"/>
  <c r="T258" i="30"/>
  <c r="Q258" i="25"/>
  <c r="P258" i="30"/>
  <c r="M258" i="25"/>
  <c r="L258" i="30"/>
  <c r="I258" i="25"/>
  <c r="H258" i="30"/>
  <c r="AF257" i="25"/>
  <c r="AE257" i="30"/>
  <c r="AB257" i="25"/>
  <c r="AA257" i="30"/>
  <c r="X257" i="25"/>
  <c r="W257" i="30"/>
  <c r="T257" i="25"/>
  <c r="S257" i="30"/>
  <c r="P257" i="25"/>
  <c r="O257" i="30"/>
  <c r="L257" i="25"/>
  <c r="K257" i="30"/>
  <c r="AI256" i="25"/>
  <c r="AH256" i="30"/>
  <c r="AE256" i="25"/>
  <c r="AD256" i="30"/>
  <c r="AA256" i="25"/>
  <c r="Z256" i="30"/>
  <c r="W256" i="25"/>
  <c r="V256" i="30"/>
  <c r="S256" i="25"/>
  <c r="R256" i="30"/>
  <c r="O256" i="25"/>
  <c r="N256" i="30"/>
  <c r="K256" i="25"/>
  <c r="J256" i="30"/>
  <c r="G256" i="25"/>
  <c r="F256" i="30"/>
  <c r="AH255" i="25"/>
  <c r="AG255" i="30"/>
  <c r="AD255" i="25"/>
  <c r="AC255" i="30"/>
  <c r="Z255" i="25"/>
  <c r="Y255" i="30"/>
  <c r="V255" i="25"/>
  <c r="U255" i="30"/>
  <c r="R255" i="25"/>
  <c r="Q255" i="30"/>
  <c r="N255" i="25"/>
  <c r="M255" i="30"/>
  <c r="J255" i="25"/>
  <c r="I255" i="30"/>
  <c r="F255" i="25"/>
  <c r="E255" i="30"/>
  <c r="AG254" i="25"/>
  <c r="AF254" i="30"/>
  <c r="AC254" i="25"/>
  <c r="AB254" i="30"/>
  <c r="Y254" i="25"/>
  <c r="X254" i="30"/>
  <c r="U254" i="25"/>
  <c r="T254" i="30"/>
  <c r="Q254" i="25"/>
  <c r="P254" i="30"/>
  <c r="M254" i="25"/>
  <c r="L254" i="30"/>
  <c r="I254" i="25"/>
  <c r="H254" i="30"/>
  <c r="AF253" i="25"/>
  <c r="AE253" i="30"/>
  <c r="AB253" i="25"/>
  <c r="AA253" i="30"/>
  <c r="X253" i="25"/>
  <c r="W253" i="30"/>
  <c r="T253" i="25"/>
  <c r="S253" i="30"/>
  <c r="P253" i="25"/>
  <c r="O253" i="30"/>
  <c r="L253" i="25"/>
  <c r="K253" i="30"/>
  <c r="AI252" i="25"/>
  <c r="AH252" i="30"/>
  <c r="AE252" i="25"/>
  <c r="AD252" i="30"/>
  <c r="AA252" i="25"/>
  <c r="Z252" i="30"/>
  <c r="W252" i="25"/>
  <c r="V252" i="30"/>
  <c r="S252" i="25"/>
  <c r="R252" i="30"/>
  <c r="O252" i="25"/>
  <c r="N252" i="30"/>
  <c r="K252" i="25"/>
  <c r="J252" i="30"/>
  <c r="G252" i="25"/>
  <c r="F252" i="30"/>
  <c r="AH251" i="25"/>
  <c r="AG251" i="30"/>
  <c r="AD251" i="25"/>
  <c r="AC251" i="30"/>
  <c r="Z251" i="25"/>
  <c r="Y251" i="30"/>
  <c r="V251" i="25"/>
  <c r="U251" i="30"/>
  <c r="R251" i="25"/>
  <c r="Q251" i="30"/>
  <c r="N251" i="25"/>
  <c r="M251" i="30"/>
  <c r="J251" i="25"/>
  <c r="I251" i="30"/>
  <c r="F251" i="25"/>
  <c r="E251" i="30"/>
  <c r="AG250" i="25"/>
  <c r="AF250" i="30"/>
  <c r="AC250" i="25"/>
  <c r="AB250" i="30"/>
  <c r="Y250" i="25"/>
  <c r="X250" i="30"/>
  <c r="U250" i="25"/>
  <c r="T250" i="30"/>
  <c r="Q250" i="25"/>
  <c r="P250" i="30"/>
  <c r="M250" i="25"/>
  <c r="L250" i="30"/>
  <c r="I250" i="25"/>
  <c r="H250" i="30"/>
  <c r="AF249" i="25"/>
  <c r="AE249" i="30"/>
  <c r="AB249" i="25"/>
  <c r="AA249" i="30"/>
  <c r="X249" i="25"/>
  <c r="W249" i="30"/>
  <c r="T249" i="25"/>
  <c r="S249" i="30"/>
  <c r="P249" i="25"/>
  <c r="O249" i="30"/>
  <c r="L249" i="25"/>
  <c r="K249" i="30"/>
  <c r="AI248" i="25"/>
  <c r="AH248" i="30"/>
  <c r="AE248" i="25"/>
  <c r="AD248" i="30"/>
  <c r="AA248" i="25"/>
  <c r="Z248" i="30"/>
  <c r="W248" i="25"/>
  <c r="V248" i="30"/>
  <c r="S248" i="25"/>
  <c r="R248" i="30"/>
  <c r="O248" i="25"/>
  <c r="N248" i="30"/>
  <c r="K248" i="25"/>
  <c r="J248" i="30"/>
  <c r="G248" i="25"/>
  <c r="F248" i="30"/>
  <c r="AH247" i="25"/>
  <c r="AG247" i="30"/>
  <c r="AD247" i="25"/>
  <c r="AC247" i="30"/>
  <c r="Z247" i="25"/>
  <c r="Y247" i="30"/>
  <c r="V247" i="25"/>
  <c r="U247" i="30"/>
  <c r="R247" i="25"/>
  <c r="Q247" i="30"/>
  <c r="N247" i="25"/>
  <c r="M247" i="30"/>
  <c r="J247" i="25"/>
  <c r="I247" i="30"/>
  <c r="F247" i="25"/>
  <c r="E247" i="30"/>
  <c r="AG246" i="25"/>
  <c r="AF246" i="30"/>
  <c r="AC246" i="25"/>
  <c r="AB246" i="30"/>
  <c r="Y246" i="25"/>
  <c r="X246" i="30"/>
  <c r="U246" i="25"/>
  <c r="T246" i="30"/>
  <c r="Q246" i="25"/>
  <c r="P246" i="30"/>
  <c r="M246" i="25"/>
  <c r="L246" i="30"/>
  <c r="I246" i="25"/>
  <c r="H246" i="30"/>
  <c r="AF245" i="25"/>
  <c r="AE245" i="30"/>
  <c r="AB245" i="25"/>
  <c r="AA245" i="30"/>
  <c r="X245" i="25"/>
  <c r="W245" i="30"/>
  <c r="T245" i="25"/>
  <c r="S245" i="30"/>
  <c r="P245" i="25"/>
  <c r="O245" i="30"/>
  <c r="L245" i="25"/>
  <c r="K245" i="30"/>
  <c r="AI244" i="25"/>
  <c r="AH244" i="30"/>
  <c r="AE244" i="25"/>
  <c r="AD244" i="30"/>
  <c r="AA244" i="25"/>
  <c r="Z244" i="30"/>
  <c r="W244" i="25"/>
  <c r="V244" i="30"/>
  <c r="S244" i="25"/>
  <c r="R244" i="30"/>
  <c r="O244" i="25"/>
  <c r="N244" i="30"/>
  <c r="K244" i="25"/>
  <c r="J244" i="30"/>
  <c r="G244" i="25"/>
  <c r="F244" i="30"/>
  <c r="AH243" i="25"/>
  <c r="AG243" i="30"/>
  <c r="AD243" i="25"/>
  <c r="AC243" i="30"/>
  <c r="Z243" i="25"/>
  <c r="Y243" i="30"/>
  <c r="V243" i="25"/>
  <c r="U243" i="30"/>
  <c r="R243" i="25"/>
  <c r="Q243" i="30"/>
  <c r="N243" i="25"/>
  <c r="M243" i="30"/>
  <c r="J243" i="25"/>
  <c r="I243" i="30"/>
  <c r="F243" i="25"/>
  <c r="E243" i="30"/>
  <c r="AG242" i="25"/>
  <c r="AF242" i="30"/>
  <c r="AC242" i="25"/>
  <c r="AB242" i="30"/>
  <c r="Y242" i="25"/>
  <c r="X242" i="30"/>
  <c r="U242" i="25"/>
  <c r="T242" i="30"/>
  <c r="Q242" i="25"/>
  <c r="P242" i="30"/>
  <c r="M242" i="25"/>
  <c r="L242" i="30"/>
  <c r="I242" i="25"/>
  <c r="H242" i="30"/>
  <c r="AF241" i="25"/>
  <c r="AE241" i="30"/>
  <c r="AB241" i="25"/>
  <c r="AA241" i="30"/>
  <c r="X241" i="25"/>
  <c r="W241" i="30"/>
  <c r="T241" i="25"/>
  <c r="S241" i="30"/>
  <c r="P241" i="25"/>
  <c r="O241" i="30"/>
  <c r="L241" i="25"/>
  <c r="K241" i="30"/>
  <c r="AI240" i="25"/>
  <c r="AH240" i="30"/>
  <c r="AE240" i="25"/>
  <c r="AD240" i="30"/>
  <c r="AA240" i="25"/>
  <c r="Z240" i="30"/>
  <c r="W240" i="25"/>
  <c r="V240" i="30"/>
  <c r="S240" i="25"/>
  <c r="R240" i="30"/>
  <c r="O240" i="25"/>
  <c r="N240" i="30"/>
  <c r="K240" i="25"/>
  <c r="J240" i="30"/>
  <c r="G240" i="25"/>
  <c r="F240" i="30"/>
  <c r="AH239" i="25"/>
  <c r="AG239" i="30"/>
  <c r="AD239" i="25"/>
  <c r="AC239" i="30"/>
  <c r="Z239" i="25"/>
  <c r="Y239" i="30"/>
  <c r="V239" i="25"/>
  <c r="U239" i="30"/>
  <c r="R239" i="25"/>
  <c r="Q239" i="30"/>
  <c r="N239" i="25"/>
  <c r="M239" i="30"/>
  <c r="J239" i="25"/>
  <c r="I239" i="30"/>
  <c r="F239" i="25"/>
  <c r="E239" i="30"/>
  <c r="AG238" i="25"/>
  <c r="AF238" i="30"/>
  <c r="AC238" i="25"/>
  <c r="AB238" i="30"/>
  <c r="Y238" i="25"/>
  <c r="X238" i="30"/>
  <c r="U238" i="25"/>
  <c r="T238" i="30"/>
  <c r="Q238" i="25"/>
  <c r="P238" i="30"/>
  <c r="M238" i="25"/>
  <c r="L238" i="30"/>
  <c r="I238" i="25"/>
  <c r="H238" i="30"/>
  <c r="AF237" i="25"/>
  <c r="AE237" i="30"/>
  <c r="AB237" i="25"/>
  <c r="AA237" i="30"/>
  <c r="X237" i="25"/>
  <c r="W237" i="30"/>
  <c r="T237" i="25"/>
  <c r="S237" i="30"/>
  <c r="P237" i="25"/>
  <c r="O237" i="30"/>
  <c r="L237" i="25"/>
  <c r="K237" i="30"/>
  <c r="AI236" i="25"/>
  <c r="AH236" i="30"/>
  <c r="AE236" i="25"/>
  <c r="AD236" i="30"/>
  <c r="AA236" i="25"/>
  <c r="Z236" i="30"/>
  <c r="W236" i="25"/>
  <c r="V236" i="30"/>
  <c r="S236" i="25"/>
  <c r="R236" i="30"/>
  <c r="O236" i="25"/>
  <c r="N236" i="30"/>
  <c r="K236" i="25"/>
  <c r="J236" i="30"/>
  <c r="G236" i="25"/>
  <c r="F236" i="30"/>
  <c r="AH235" i="25"/>
  <c r="AG235" i="30"/>
  <c r="AD235" i="25"/>
  <c r="AC235" i="30"/>
  <c r="Z235" i="25"/>
  <c r="Y235" i="30"/>
  <c r="V235" i="25"/>
  <c r="U235" i="30"/>
  <c r="R235" i="25"/>
  <c r="Q235" i="30"/>
  <c r="N235" i="25"/>
  <c r="M235" i="30"/>
  <c r="J235" i="25"/>
  <c r="I235" i="30"/>
  <c r="F235" i="25"/>
  <c r="E235" i="30"/>
  <c r="AG234" i="25"/>
  <c r="AF234" i="30"/>
  <c r="AC234" i="25"/>
  <c r="AB234" i="30"/>
  <c r="Y234" i="25"/>
  <c r="X234" i="30"/>
  <c r="U234" i="25"/>
  <c r="T234" i="30"/>
  <c r="Q234" i="25"/>
  <c r="P234" i="30"/>
  <c r="M234" i="25"/>
  <c r="L234" i="30"/>
  <c r="I234" i="25"/>
  <c r="H234" i="30"/>
  <c r="AF233" i="25"/>
  <c r="AE233" i="30"/>
  <c r="AB233" i="25"/>
  <c r="AA233" i="30"/>
  <c r="X233" i="25"/>
  <c r="W233" i="30"/>
  <c r="T233" i="25"/>
  <c r="S233" i="30"/>
  <c r="P233" i="25"/>
  <c r="O233" i="30"/>
  <c r="L233" i="25"/>
  <c r="K233" i="30"/>
  <c r="AI232" i="25"/>
  <c r="AH232" i="30"/>
  <c r="AE232" i="25"/>
  <c r="AD232" i="30"/>
  <c r="AA232" i="25"/>
  <c r="Z232" i="30"/>
  <c r="W232" i="25"/>
  <c r="V232" i="30"/>
  <c r="S232" i="25"/>
  <c r="R232" i="30"/>
  <c r="O232" i="25"/>
  <c r="N232" i="30"/>
  <c r="K232" i="25"/>
  <c r="J232" i="30"/>
  <c r="G232" i="25"/>
  <c r="F232" i="30"/>
  <c r="AH231" i="25"/>
  <c r="AG231" i="30"/>
  <c r="AD231" i="25"/>
  <c r="AC231" i="30"/>
  <c r="Z231" i="25"/>
  <c r="Y231" i="30"/>
  <c r="V231" i="25"/>
  <c r="U231" i="30"/>
  <c r="R231" i="25"/>
  <c r="Q231" i="30"/>
  <c r="N231" i="25"/>
  <c r="M231" i="30"/>
  <c r="J231" i="25"/>
  <c r="I231" i="30"/>
  <c r="F231" i="25"/>
  <c r="E231" i="30"/>
  <c r="AG230" i="25"/>
  <c r="AF230" i="30"/>
  <c r="AC230" i="25"/>
  <c r="AB230" i="30"/>
  <c r="Y230" i="25"/>
  <c r="X230" i="30"/>
  <c r="U230" i="25"/>
  <c r="T230" i="30"/>
  <c r="Q230" i="25"/>
  <c r="P230" i="30"/>
  <c r="M230" i="25"/>
  <c r="L230" i="30"/>
  <c r="I230" i="25"/>
  <c r="H230" i="30"/>
  <c r="AF229" i="25"/>
  <c r="AE229" i="30"/>
  <c r="AB229" i="25"/>
  <c r="AA229" i="30"/>
  <c r="X229" i="25"/>
  <c r="W229" i="30"/>
  <c r="T229" i="25"/>
  <c r="S229" i="30"/>
  <c r="P229" i="25"/>
  <c r="O229" i="30"/>
  <c r="L229" i="25"/>
  <c r="K229" i="30"/>
  <c r="AI228" i="25"/>
  <c r="AH228" i="30"/>
  <c r="AE228" i="25"/>
  <c r="AD228" i="30"/>
  <c r="AA228" i="25"/>
  <c r="Z228" i="30"/>
  <c r="W228" i="25"/>
  <c r="V228" i="30"/>
  <c r="S228" i="25"/>
  <c r="R228" i="30"/>
  <c r="O228" i="25"/>
  <c r="N228" i="30"/>
  <c r="K228" i="25"/>
  <c r="J228" i="30"/>
  <c r="G228" i="25"/>
  <c r="F228" i="30"/>
  <c r="AH227" i="25"/>
  <c r="AG227" i="30"/>
  <c r="AD227" i="25"/>
  <c r="AC227" i="30"/>
  <c r="Z227" i="25"/>
  <c r="Y227" i="30"/>
  <c r="V227" i="25"/>
  <c r="U227" i="30"/>
  <c r="R227" i="25"/>
  <c r="Q227" i="30"/>
  <c r="N227" i="25"/>
  <c r="M227" i="30"/>
  <c r="J227" i="25"/>
  <c r="I227" i="30"/>
  <c r="F227" i="25"/>
  <c r="E227" i="30"/>
  <c r="AG226" i="25"/>
  <c r="AF226" i="30"/>
  <c r="AC226" i="25"/>
  <c r="AB226" i="30"/>
  <c r="Y226" i="25"/>
  <c r="X226" i="30"/>
  <c r="U226" i="25"/>
  <c r="T226" i="30"/>
  <c r="Q226" i="25"/>
  <c r="P226" i="30"/>
  <c r="M226" i="25"/>
  <c r="L226" i="30"/>
  <c r="I226" i="25"/>
  <c r="H226" i="30"/>
  <c r="AF225" i="25"/>
  <c r="AE225" i="30"/>
  <c r="AB225" i="25"/>
  <c r="AA225" i="30"/>
  <c r="X225" i="25"/>
  <c r="W225" i="30"/>
  <c r="T225" i="25"/>
  <c r="S225" i="30"/>
  <c r="P225" i="25"/>
  <c r="O225" i="30"/>
  <c r="L225" i="25"/>
  <c r="K225" i="30"/>
  <c r="AI224" i="25"/>
  <c r="AH224" i="30"/>
  <c r="AE224" i="25"/>
  <c r="AD224" i="30"/>
  <c r="AA224" i="25"/>
  <c r="Z224" i="30"/>
  <c r="W224" i="25"/>
  <c r="V224" i="30"/>
  <c r="S224" i="25"/>
  <c r="R224" i="30"/>
  <c r="O224" i="25"/>
  <c r="N224" i="30"/>
  <c r="K224" i="25"/>
  <c r="J224" i="30"/>
  <c r="G224" i="25"/>
  <c r="F224" i="30"/>
  <c r="AH223" i="25"/>
  <c r="AG223" i="30"/>
  <c r="AD223" i="25"/>
  <c r="AC223" i="30"/>
  <c r="Z223" i="25"/>
  <c r="Y223" i="30"/>
  <c r="V223" i="25"/>
  <c r="U223" i="30"/>
  <c r="R223" i="25"/>
  <c r="Q223" i="30"/>
  <c r="N223" i="25"/>
  <c r="M223" i="30"/>
  <c r="J223" i="25"/>
  <c r="I223" i="30"/>
  <c r="F223" i="25"/>
  <c r="E223" i="30"/>
  <c r="AG222" i="25"/>
  <c r="AF222" i="30"/>
  <c r="AC222" i="25"/>
  <c r="AB222" i="30"/>
  <c r="Y222" i="25"/>
  <c r="X222" i="30"/>
  <c r="U222" i="25"/>
  <c r="T222" i="30"/>
  <c r="Q222" i="25"/>
  <c r="P222" i="30"/>
  <c r="M222" i="25"/>
  <c r="L222" i="30"/>
  <c r="I222" i="25"/>
  <c r="H222" i="30"/>
  <c r="AF221" i="25"/>
  <c r="AE221" i="30"/>
  <c r="AB221" i="25"/>
  <c r="AA221" i="30"/>
  <c r="X221" i="25"/>
  <c r="W221" i="30"/>
  <c r="T221" i="25"/>
  <c r="S221" i="30"/>
  <c r="P221" i="25"/>
  <c r="O221" i="30"/>
  <c r="L221" i="25"/>
  <c r="K221" i="30"/>
  <c r="AI220" i="25"/>
  <c r="AH220" i="30"/>
  <c r="AE220" i="25"/>
  <c r="AD220" i="30"/>
  <c r="AA220" i="25"/>
  <c r="Z220" i="30"/>
  <c r="W220" i="25"/>
  <c r="V220" i="30"/>
  <c r="S220" i="25"/>
  <c r="R220" i="30"/>
  <c r="O220" i="25"/>
  <c r="N220" i="30"/>
  <c r="K220" i="25"/>
  <c r="J220" i="30"/>
  <c r="G220" i="25"/>
  <c r="F220" i="30"/>
  <c r="AH219" i="25"/>
  <c r="AG219" i="30"/>
  <c r="AD219" i="25"/>
  <c r="AC219" i="30"/>
  <c r="Z219" i="25"/>
  <c r="Y219" i="30"/>
  <c r="V219" i="25"/>
  <c r="U219" i="30"/>
  <c r="R219" i="25"/>
  <c r="Q219" i="30"/>
  <c r="N219" i="25"/>
  <c r="M219" i="30"/>
  <c r="J219" i="25"/>
  <c r="I219" i="30"/>
  <c r="F219" i="25"/>
  <c r="E219" i="30"/>
  <c r="AG218" i="25"/>
  <c r="AF218" i="30"/>
  <c r="AC218" i="25"/>
  <c r="AB218" i="30"/>
  <c r="Y218" i="25"/>
  <c r="X218" i="30"/>
  <c r="U218" i="25"/>
  <c r="T218" i="30"/>
  <c r="Q218" i="25"/>
  <c r="P218" i="30"/>
  <c r="M218" i="25"/>
  <c r="L218" i="30"/>
  <c r="I218" i="25"/>
  <c r="H218" i="30"/>
  <c r="AF217" i="25"/>
  <c r="AE217" i="30"/>
  <c r="AB217" i="25"/>
  <c r="AA217" i="30"/>
  <c r="X217" i="25"/>
  <c r="W217" i="30"/>
  <c r="T217" i="25"/>
  <c r="S217" i="30"/>
  <c r="P217" i="25"/>
  <c r="O217" i="30"/>
  <c r="L217" i="25"/>
  <c r="K217" i="30"/>
  <c r="AI216" i="25"/>
  <c r="AH216" i="30"/>
  <c r="AE216" i="25"/>
  <c r="AD216" i="30"/>
  <c r="AA216" i="25"/>
  <c r="Z216" i="30"/>
  <c r="W216" i="25"/>
  <c r="V216" i="30"/>
  <c r="S216" i="25"/>
  <c r="R216" i="30"/>
  <c r="O216" i="25"/>
  <c r="N216" i="30"/>
  <c r="K216" i="25"/>
  <c r="J216" i="30"/>
  <c r="G216" i="25"/>
  <c r="F216" i="30"/>
  <c r="AH215" i="25"/>
  <c r="AG215" i="30"/>
  <c r="AD215" i="25"/>
  <c r="AC215" i="30"/>
  <c r="Z215" i="25"/>
  <c r="Y215" i="30"/>
  <c r="V215" i="25"/>
  <c r="U215" i="30"/>
  <c r="R215" i="25"/>
  <c r="Q215" i="30"/>
  <c r="N215" i="25"/>
  <c r="M215" i="30"/>
  <c r="J215" i="25"/>
  <c r="I215" i="30"/>
  <c r="F215" i="25"/>
  <c r="E215" i="30"/>
  <c r="AG214" i="25"/>
  <c r="AF214" i="30"/>
  <c r="AC214" i="25"/>
  <c r="AB214" i="30"/>
  <c r="Y214" i="25"/>
  <c r="X214" i="30"/>
  <c r="U214" i="25"/>
  <c r="T214" i="30"/>
  <c r="Q214" i="25"/>
  <c r="P214" i="30"/>
  <c r="M214" i="25"/>
  <c r="L214" i="30"/>
  <c r="I214" i="25"/>
  <c r="H214" i="30"/>
  <c r="AF213" i="25"/>
  <c r="AE213" i="30"/>
  <c r="AB213" i="25"/>
  <c r="AA213" i="30"/>
  <c r="X213" i="25"/>
  <c r="W213" i="30"/>
  <c r="T213" i="25"/>
  <c r="S213" i="30"/>
  <c r="P213" i="25"/>
  <c r="O213" i="30"/>
  <c r="L213" i="25"/>
  <c r="K213" i="30"/>
  <c r="AI212" i="25"/>
  <c r="AH212" i="30"/>
  <c r="AE212" i="25"/>
  <c r="AD212" i="30"/>
  <c r="AA212" i="25"/>
  <c r="Z212" i="30"/>
  <c r="W212" i="25"/>
  <c r="V212" i="30"/>
  <c r="S212" i="25"/>
  <c r="R212" i="30"/>
  <c r="O212" i="25"/>
  <c r="N212" i="30"/>
  <c r="K212" i="25"/>
  <c r="J212" i="30"/>
  <c r="G212" i="25"/>
  <c r="F212" i="30"/>
  <c r="AH211" i="25"/>
  <c r="AG211" i="30"/>
  <c r="AD211" i="25"/>
  <c r="AC211" i="30"/>
  <c r="Z211" i="25"/>
  <c r="Y211" i="30"/>
  <c r="V211" i="25"/>
  <c r="U211" i="30"/>
  <c r="R211" i="25"/>
  <c r="Q211" i="30"/>
  <c r="N211" i="25"/>
  <c r="M211" i="30"/>
  <c r="J211" i="25"/>
  <c r="I211" i="30"/>
  <c r="F211" i="25"/>
  <c r="E211" i="30"/>
  <c r="AG210" i="25"/>
  <c r="AF210" i="30"/>
  <c r="AC210" i="25"/>
  <c r="AB210" i="30"/>
  <c r="Y210" i="25"/>
  <c r="X210" i="30"/>
  <c r="U210" i="25"/>
  <c r="T210" i="30"/>
  <c r="Q210" i="25"/>
  <c r="P210" i="30"/>
  <c r="M210" i="25"/>
  <c r="L210" i="30"/>
  <c r="I210" i="25"/>
  <c r="H210" i="30"/>
  <c r="AF209" i="25"/>
  <c r="AE209" i="30"/>
  <c r="AB209" i="25"/>
  <c r="AA209" i="30"/>
  <c r="X209" i="25"/>
  <c r="W209" i="30"/>
  <c r="T209" i="25"/>
  <c r="S209" i="30"/>
  <c r="P209" i="25"/>
  <c r="O209" i="30"/>
  <c r="L209" i="25"/>
  <c r="K209" i="30"/>
  <c r="AI208" i="25"/>
  <c r="AH208" i="30"/>
  <c r="AE208" i="25"/>
  <c r="AD208" i="30"/>
  <c r="AA208" i="25"/>
  <c r="Z208" i="30"/>
  <c r="W208" i="25"/>
  <c r="V208" i="30"/>
  <c r="S208" i="25"/>
  <c r="R208" i="30"/>
  <c r="O208" i="25"/>
  <c r="N208" i="30"/>
  <c r="K208" i="25"/>
  <c r="J208" i="30"/>
  <c r="G208" i="25"/>
  <c r="F208" i="30"/>
  <c r="AH207" i="25"/>
  <c r="AG207" i="30"/>
  <c r="AD207" i="25"/>
  <c r="AC207" i="30"/>
  <c r="Z207" i="25"/>
  <c r="Y207" i="30"/>
  <c r="V207" i="25"/>
  <c r="U207" i="30"/>
  <c r="R207" i="25"/>
  <c r="Q207" i="30"/>
  <c r="N207" i="25"/>
  <c r="M207" i="30"/>
  <c r="J207" i="25"/>
  <c r="I207" i="30"/>
  <c r="F207" i="25"/>
  <c r="E207" i="30"/>
  <c r="AG206" i="25"/>
  <c r="AF206" i="30"/>
  <c r="AC206" i="25"/>
  <c r="AB206" i="30"/>
  <c r="Y206" i="25"/>
  <c r="X206" i="30"/>
  <c r="U206" i="25"/>
  <c r="T206" i="30"/>
  <c r="Q206" i="25"/>
  <c r="P206" i="30"/>
  <c r="M206" i="25"/>
  <c r="L206" i="30"/>
  <c r="I206" i="25"/>
  <c r="H206" i="30"/>
  <c r="AF205" i="25"/>
  <c r="AE205" i="30"/>
  <c r="AB205" i="25"/>
  <c r="AA205" i="30"/>
  <c r="X205" i="25"/>
  <c r="W205" i="30"/>
  <c r="T205" i="25"/>
  <c r="S205" i="30"/>
  <c r="P205" i="25"/>
  <c r="O205" i="30"/>
  <c r="L205" i="25"/>
  <c r="K205" i="30"/>
  <c r="AI204" i="25"/>
  <c r="AH204" i="30"/>
  <c r="AE204" i="25"/>
  <c r="AD204" i="30"/>
  <c r="AA204" i="25"/>
  <c r="Z204" i="30"/>
  <c r="W204" i="25"/>
  <c r="V204" i="30"/>
  <c r="S204" i="25"/>
  <c r="R204" i="30"/>
  <c r="O204" i="25"/>
  <c r="N204" i="30"/>
  <c r="K204" i="25"/>
  <c r="J204" i="30"/>
  <c r="G204" i="25"/>
  <c r="F204" i="30"/>
  <c r="AH203" i="25"/>
  <c r="AG203" i="30"/>
  <c r="AD203" i="25"/>
  <c r="AC203" i="30"/>
  <c r="Z203" i="25"/>
  <c r="Y203" i="30"/>
  <c r="V203" i="25"/>
  <c r="U203" i="30"/>
  <c r="R203" i="25"/>
  <c r="Q203" i="30"/>
  <c r="N203" i="25"/>
  <c r="M203" i="30"/>
  <c r="J203" i="25"/>
  <c r="I203" i="30"/>
  <c r="F203" i="25"/>
  <c r="E203" i="30"/>
  <c r="AG202" i="25"/>
  <c r="AF202" i="30"/>
  <c r="AC202" i="25"/>
  <c r="AB202" i="30"/>
  <c r="Y202" i="25"/>
  <c r="X202" i="30"/>
  <c r="U202" i="25"/>
  <c r="T202" i="30"/>
  <c r="Q202" i="25"/>
  <c r="P202" i="30"/>
  <c r="M202" i="25"/>
  <c r="L202" i="30"/>
  <c r="I202" i="25"/>
  <c r="H202" i="30"/>
  <c r="AF201" i="25"/>
  <c r="AE201" i="30"/>
  <c r="AB201" i="25"/>
  <c r="AA201" i="30"/>
  <c r="X201" i="25"/>
  <c r="W201" i="30"/>
  <c r="T201" i="25"/>
  <c r="S201" i="30"/>
  <c r="P201" i="25"/>
  <c r="O201" i="30"/>
  <c r="L201" i="25"/>
  <c r="K201" i="30"/>
  <c r="AI200" i="25"/>
  <c r="AH200" i="30"/>
  <c r="AE200" i="25"/>
  <c r="AD200" i="30"/>
  <c r="AA200" i="25"/>
  <c r="Z200" i="30"/>
  <c r="W200" i="25"/>
  <c r="V200" i="30"/>
  <c r="S200" i="25"/>
  <c r="R200" i="30"/>
  <c r="O200" i="25"/>
  <c r="N200" i="30"/>
  <c r="K200" i="25"/>
  <c r="J200" i="30"/>
  <c r="G200" i="25"/>
  <c r="F200" i="30"/>
  <c r="AH199" i="25"/>
  <c r="AG199" i="30"/>
  <c r="AD199" i="25"/>
  <c r="AC199" i="30"/>
  <c r="Z199" i="25"/>
  <c r="Y199" i="30"/>
  <c r="V199" i="25"/>
  <c r="U199" i="30"/>
  <c r="R199" i="25"/>
  <c r="Q199" i="30"/>
  <c r="N199" i="25"/>
  <c r="M199" i="30"/>
  <c r="J199" i="25"/>
  <c r="I199" i="30"/>
  <c r="F199" i="25"/>
  <c r="E199" i="30"/>
  <c r="AG198" i="25"/>
  <c r="AF198" i="30"/>
  <c r="AC198" i="25"/>
  <c r="AB198" i="30"/>
  <c r="Y198" i="25"/>
  <c r="X198" i="30"/>
  <c r="U198" i="25"/>
  <c r="T198" i="30"/>
  <c r="Q198" i="25"/>
  <c r="P198" i="30"/>
  <c r="M198" i="25"/>
  <c r="L198" i="30"/>
  <c r="I198" i="25"/>
  <c r="H198" i="30"/>
  <c r="AF197" i="25"/>
  <c r="AE197" i="30"/>
  <c r="AB197" i="25"/>
  <c r="AA197" i="30"/>
  <c r="X197" i="25"/>
  <c r="W197" i="30"/>
  <c r="T197" i="25"/>
  <c r="S197" i="30"/>
  <c r="P197" i="25"/>
  <c r="O197" i="30"/>
  <c r="L197" i="25"/>
  <c r="K197" i="30"/>
  <c r="AI196" i="25"/>
  <c r="AH196" i="30"/>
  <c r="AE196" i="25"/>
  <c r="AD196" i="30"/>
  <c r="AA196" i="25"/>
  <c r="Z196" i="30"/>
  <c r="W196" i="25"/>
  <c r="V196" i="30"/>
  <c r="S196" i="25"/>
  <c r="R196" i="30"/>
  <c r="O196" i="25"/>
  <c r="N196" i="30"/>
  <c r="K196" i="25"/>
  <c r="J196" i="30"/>
  <c r="G196" i="25"/>
  <c r="F196" i="30"/>
  <c r="AH195" i="25"/>
  <c r="AG195" i="30"/>
  <c r="AD195" i="25"/>
  <c r="AC195" i="30"/>
  <c r="Z195" i="25"/>
  <c r="Y195" i="30"/>
  <c r="V195" i="25"/>
  <c r="U195" i="30"/>
  <c r="R195" i="25"/>
  <c r="Q195" i="30"/>
  <c r="N195" i="25"/>
  <c r="M195" i="30"/>
  <c r="J195" i="25"/>
  <c r="I195" i="30"/>
  <c r="F195" i="25"/>
  <c r="E195" i="30"/>
  <c r="AG194" i="25"/>
  <c r="AF194" i="30"/>
  <c r="AC194" i="25"/>
  <c r="AB194" i="30"/>
  <c r="Y194" i="25"/>
  <c r="X194" i="30"/>
  <c r="U194" i="25"/>
  <c r="T194" i="30"/>
  <c r="Q194" i="25"/>
  <c r="P194" i="30"/>
  <c r="M194" i="25"/>
  <c r="L194" i="30"/>
  <c r="I194" i="25"/>
  <c r="H194" i="30"/>
  <c r="AF193" i="25"/>
  <c r="AE193" i="30"/>
  <c r="AB193" i="25"/>
  <c r="AA193" i="30"/>
  <c r="X193" i="25"/>
  <c r="W193" i="30"/>
  <c r="T193" i="25"/>
  <c r="S193" i="30"/>
  <c r="P193" i="25"/>
  <c r="O193" i="30"/>
  <c r="L193" i="25"/>
  <c r="K193" i="30"/>
  <c r="AI192" i="25"/>
  <c r="AH192" i="30"/>
  <c r="AE192" i="25"/>
  <c r="AD192" i="30"/>
  <c r="AA192" i="25"/>
  <c r="Z192" i="30"/>
  <c r="W192" i="25"/>
  <c r="V192" i="30"/>
  <c r="S192" i="25"/>
  <c r="R192" i="30"/>
  <c r="O192" i="25"/>
  <c r="N192" i="30"/>
  <c r="K192" i="25"/>
  <c r="J192" i="30"/>
  <c r="G192" i="25"/>
  <c r="F192" i="30"/>
  <c r="AH191" i="25"/>
  <c r="AG191" i="30"/>
  <c r="AD191" i="25"/>
  <c r="AC191" i="30"/>
  <c r="Z191" i="25"/>
  <c r="Y191" i="30"/>
  <c r="V191" i="25"/>
  <c r="U191" i="30"/>
  <c r="R191" i="25"/>
  <c r="Q191" i="30"/>
  <c r="N191" i="25"/>
  <c r="M191" i="30"/>
  <c r="J191" i="25"/>
  <c r="I191" i="30"/>
  <c r="F191" i="25"/>
  <c r="E191" i="30"/>
  <c r="AG190" i="25"/>
  <c r="AF190" i="30"/>
  <c r="AC190" i="25"/>
  <c r="AB190" i="30"/>
  <c r="Y190" i="25"/>
  <c r="X190" i="30"/>
  <c r="U190" i="25"/>
  <c r="T190" i="30"/>
  <c r="Q190" i="25"/>
  <c r="P190" i="30"/>
  <c r="M190" i="25"/>
  <c r="L190" i="30"/>
  <c r="I190" i="25"/>
  <c r="H190" i="30"/>
  <c r="AF189" i="25"/>
  <c r="AE189" i="30"/>
  <c r="AB189" i="25"/>
  <c r="AA189" i="30"/>
  <c r="X189" i="25"/>
  <c r="W189" i="30"/>
  <c r="T189" i="25"/>
  <c r="S189" i="30"/>
  <c r="P189" i="25"/>
  <c r="O189" i="30"/>
  <c r="L189" i="25"/>
  <c r="K189" i="30"/>
  <c r="AI188" i="25"/>
  <c r="AH188" i="30"/>
  <c r="AE188" i="25"/>
  <c r="AD188" i="30"/>
  <c r="AA188" i="25"/>
  <c r="Z188" i="30"/>
  <c r="W188" i="25"/>
  <c r="V188" i="30"/>
  <c r="S188" i="25"/>
  <c r="R188" i="30"/>
  <c r="O188" i="25"/>
  <c r="N188" i="30"/>
  <c r="K188" i="25"/>
  <c r="J188" i="30"/>
  <c r="G188" i="25"/>
  <c r="F188" i="30"/>
  <c r="AH187" i="25"/>
  <c r="AG187" i="30"/>
  <c r="AD187" i="25"/>
  <c r="AC187" i="30"/>
  <c r="Z187" i="25"/>
  <c r="Y187" i="30"/>
  <c r="V187" i="25"/>
  <c r="U187" i="30"/>
  <c r="R187" i="25"/>
  <c r="Q187" i="30"/>
  <c r="N187" i="25"/>
  <c r="M187" i="30"/>
  <c r="J187" i="25"/>
  <c r="I187" i="30"/>
  <c r="F187" i="25"/>
  <c r="E187" i="30"/>
  <c r="AG186" i="25"/>
  <c r="AF186" i="30"/>
  <c r="AC186" i="25"/>
  <c r="AB186" i="30"/>
  <c r="Y186" i="25"/>
  <c r="X186" i="30"/>
  <c r="U186" i="25"/>
  <c r="T186" i="30"/>
  <c r="Q186" i="25"/>
  <c r="P186" i="30"/>
  <c r="M186" i="25"/>
  <c r="L186" i="30"/>
  <c r="I186" i="25"/>
  <c r="H186" i="30"/>
  <c r="AF185" i="25"/>
  <c r="AE185" i="30"/>
  <c r="AB185" i="25"/>
  <c r="AA185" i="30"/>
  <c r="X185" i="25"/>
  <c r="W185" i="30"/>
  <c r="T185" i="25"/>
  <c r="S185" i="30"/>
  <c r="P185" i="25"/>
  <c r="O185" i="30"/>
  <c r="L185" i="25"/>
  <c r="K185" i="30"/>
  <c r="AI184" i="25"/>
  <c r="AH184" i="30"/>
  <c r="AE184" i="25"/>
  <c r="AD184" i="30"/>
  <c r="AA184" i="25"/>
  <c r="Z184" i="30"/>
  <c r="W184" i="25"/>
  <c r="V184" i="30"/>
  <c r="S184" i="25"/>
  <c r="R184" i="30"/>
  <c r="O184" i="25"/>
  <c r="N184" i="30"/>
  <c r="K184" i="25"/>
  <c r="J184" i="30"/>
  <c r="G184" i="25"/>
  <c r="F184" i="30"/>
  <c r="AH183" i="25"/>
  <c r="AG183" i="30"/>
  <c r="AD183" i="25"/>
  <c r="AC183" i="30"/>
  <c r="Z183" i="25"/>
  <c r="Y183" i="30"/>
  <c r="V183" i="25"/>
  <c r="U183" i="30"/>
  <c r="R183" i="25"/>
  <c r="Q183" i="30"/>
  <c r="N183" i="25"/>
  <c r="M183" i="30"/>
  <c r="J183" i="25"/>
  <c r="I183" i="30"/>
  <c r="F183" i="25"/>
  <c r="E183" i="30"/>
  <c r="AG182" i="25"/>
  <c r="AF182" i="30"/>
  <c r="AC182" i="25"/>
  <c r="AB182" i="30"/>
  <c r="Y182" i="25"/>
  <c r="X182" i="30"/>
  <c r="U182" i="25"/>
  <c r="T182" i="30"/>
  <c r="Q182" i="25"/>
  <c r="P182" i="30"/>
  <c r="M182" i="25"/>
  <c r="L182" i="30"/>
  <c r="I182" i="25"/>
  <c r="H182" i="30"/>
  <c r="AF181" i="25"/>
  <c r="AE181" i="30"/>
  <c r="AB181" i="25"/>
  <c r="AA181" i="30"/>
  <c r="X181" i="25"/>
  <c r="W181" i="30"/>
  <c r="T181" i="25"/>
  <c r="S181" i="30"/>
  <c r="P181" i="25"/>
  <c r="O181" i="30"/>
  <c r="L181" i="25"/>
  <c r="K181" i="30"/>
  <c r="AI180" i="25"/>
  <c r="AH180" i="30"/>
  <c r="AE180" i="25"/>
  <c r="AD180" i="30"/>
  <c r="AA180" i="25"/>
  <c r="Z180" i="30"/>
  <c r="W180" i="25"/>
  <c r="V180" i="30"/>
  <c r="S180" i="25"/>
  <c r="R180" i="30"/>
  <c r="O180" i="25"/>
  <c r="N180" i="30"/>
  <c r="K180" i="25"/>
  <c r="J180" i="30"/>
  <c r="G180" i="25"/>
  <c r="F180" i="30"/>
  <c r="AH179" i="25"/>
  <c r="AG179" i="30"/>
  <c r="AD179" i="25"/>
  <c r="AC179" i="30"/>
  <c r="Z179" i="25"/>
  <c r="Y179" i="30"/>
  <c r="V179" i="25"/>
  <c r="U179" i="30"/>
  <c r="R179" i="25"/>
  <c r="Q179" i="30"/>
  <c r="N179" i="25"/>
  <c r="M179" i="30"/>
  <c r="J179" i="25"/>
  <c r="I179" i="30"/>
  <c r="F179" i="25"/>
  <c r="E179" i="30"/>
  <c r="AG178" i="25"/>
  <c r="AF178" i="30"/>
  <c r="AC178" i="25"/>
  <c r="AB178" i="30"/>
  <c r="Y178" i="25"/>
  <c r="X178" i="30"/>
  <c r="U178" i="25"/>
  <c r="T178" i="30"/>
  <c r="Q178" i="25"/>
  <c r="P178" i="30"/>
  <c r="M178" i="25"/>
  <c r="L178" i="30"/>
  <c r="I178" i="25"/>
  <c r="H178" i="30"/>
  <c r="AF177" i="25"/>
  <c r="AE177" i="30"/>
  <c r="AB177" i="25"/>
  <c r="AA177" i="30"/>
  <c r="X177" i="25"/>
  <c r="W177" i="30"/>
  <c r="T177" i="25"/>
  <c r="S177" i="30"/>
  <c r="P177" i="25"/>
  <c r="O177" i="30"/>
  <c r="L177" i="25"/>
  <c r="K177" i="30"/>
  <c r="AI176" i="25"/>
  <c r="AH176" i="30"/>
  <c r="AE176" i="25"/>
  <c r="AD176" i="30"/>
  <c r="AA176" i="25"/>
  <c r="Z176" i="30"/>
  <c r="W176" i="25"/>
  <c r="V176" i="30"/>
  <c r="S176" i="25"/>
  <c r="R176" i="30"/>
  <c r="O176" i="25"/>
  <c r="N176" i="30"/>
  <c r="K176" i="25"/>
  <c r="J176" i="30"/>
  <c r="G176" i="25"/>
  <c r="F176" i="30"/>
  <c r="AH175" i="25"/>
  <c r="AG175" i="30"/>
  <c r="AD175" i="25"/>
  <c r="AC175" i="30"/>
  <c r="Z175" i="25"/>
  <c r="Y175" i="30"/>
  <c r="V175" i="25"/>
  <c r="U175" i="30"/>
  <c r="R175" i="25"/>
  <c r="Q175" i="30"/>
  <c r="N175" i="25"/>
  <c r="M175" i="30"/>
  <c r="J175" i="25"/>
  <c r="I175" i="30"/>
  <c r="F175" i="25"/>
  <c r="E175" i="30"/>
  <c r="AG174" i="25"/>
  <c r="AF174" i="30"/>
  <c r="AC174" i="25"/>
  <c r="AB174" i="30"/>
  <c r="Y174" i="25"/>
  <c r="X174" i="30"/>
  <c r="U174" i="25"/>
  <c r="T174" i="30"/>
  <c r="Q174" i="25"/>
  <c r="P174" i="30"/>
  <c r="M174" i="25"/>
  <c r="L174" i="30"/>
  <c r="I174" i="25"/>
  <c r="H174" i="30"/>
  <c r="AF173" i="25"/>
  <c r="AE173" i="30"/>
  <c r="AB173" i="25"/>
  <c r="AA173" i="30"/>
  <c r="X173" i="25"/>
  <c r="W173" i="30"/>
  <c r="T173" i="25"/>
  <c r="S173" i="30"/>
  <c r="P173" i="25"/>
  <c r="O173" i="30"/>
  <c r="L173" i="25"/>
  <c r="K173" i="30"/>
  <c r="AI172" i="25"/>
  <c r="AH172" i="30"/>
  <c r="AE172" i="25"/>
  <c r="AD172" i="30"/>
  <c r="AA172" i="25"/>
  <c r="Z172" i="30"/>
  <c r="W172" i="25"/>
  <c r="V172" i="30"/>
  <c r="S172" i="25"/>
  <c r="R172" i="30"/>
  <c r="O172" i="25"/>
  <c r="N172" i="30"/>
  <c r="K172" i="25"/>
  <c r="J172" i="30"/>
  <c r="G172" i="25"/>
  <c r="F172" i="30"/>
  <c r="AH171" i="25"/>
  <c r="AG171" i="30"/>
  <c r="AD171" i="25"/>
  <c r="AC171" i="30"/>
  <c r="Z171" i="25"/>
  <c r="Y171" i="30"/>
  <c r="V171" i="25"/>
  <c r="U171" i="30"/>
  <c r="R171" i="25"/>
  <c r="Q171" i="30"/>
  <c r="N171" i="25"/>
  <c r="M171" i="30"/>
  <c r="J171" i="25"/>
  <c r="I171" i="30"/>
  <c r="F171" i="25"/>
  <c r="E171" i="30"/>
  <c r="AG170" i="25"/>
  <c r="AF170" i="30"/>
  <c r="AC170" i="25"/>
  <c r="AB170" i="30"/>
  <c r="Y170" i="25"/>
  <c r="X170" i="30"/>
  <c r="U170" i="25"/>
  <c r="T170" i="30"/>
  <c r="Q170" i="25"/>
  <c r="P170" i="30"/>
  <c r="M170" i="25"/>
  <c r="L170" i="30"/>
  <c r="I170" i="25"/>
  <c r="H170" i="30"/>
  <c r="AF169" i="25"/>
  <c r="AE169" i="30"/>
  <c r="AB169" i="25"/>
  <c r="AA169" i="30"/>
  <c r="X169" i="25"/>
  <c r="W169" i="30"/>
  <c r="T169" i="25"/>
  <c r="S169" i="30"/>
  <c r="P169" i="25"/>
  <c r="O169" i="30"/>
  <c r="L169" i="25"/>
  <c r="K169" i="30"/>
  <c r="AI168" i="25"/>
  <c r="AH168" i="30"/>
  <c r="AE168" i="25"/>
  <c r="AD168" i="30"/>
  <c r="AA168" i="25"/>
  <c r="Z168" i="30"/>
  <c r="W168" i="25"/>
  <c r="V168" i="30"/>
  <c r="S168" i="25"/>
  <c r="R168" i="30"/>
  <c r="O168" i="25"/>
  <c r="N168" i="30"/>
  <c r="K168" i="25"/>
  <c r="J168" i="30"/>
  <c r="G168" i="25"/>
  <c r="F168" i="30"/>
  <c r="AH167" i="25"/>
  <c r="AG167" i="30"/>
  <c r="AD167" i="25"/>
  <c r="AC167" i="30"/>
  <c r="Z167" i="25"/>
  <c r="Y167" i="30"/>
  <c r="V167" i="25"/>
  <c r="U167" i="30"/>
  <c r="R167" i="25"/>
  <c r="Q167" i="30"/>
  <c r="N167" i="25"/>
  <c r="M167" i="30"/>
  <c r="J167" i="25"/>
  <c r="I167" i="30"/>
  <c r="F167" i="25"/>
  <c r="E167" i="30"/>
  <c r="AG166" i="25"/>
  <c r="AF166" i="30"/>
  <c r="AC166" i="25"/>
  <c r="AB166" i="30"/>
  <c r="Y166" i="25"/>
  <c r="X166" i="30"/>
  <c r="U166" i="25"/>
  <c r="T166" i="30"/>
  <c r="Q166" i="25"/>
  <c r="P166" i="30"/>
  <c r="M166" i="25"/>
  <c r="L166" i="30"/>
  <c r="I166" i="25"/>
  <c r="H166" i="30"/>
  <c r="AF165" i="25"/>
  <c r="AE165" i="30"/>
  <c r="AB165" i="25"/>
  <c r="AA165" i="30"/>
  <c r="X165" i="25"/>
  <c r="W165" i="30"/>
  <c r="T165" i="25"/>
  <c r="S165" i="30"/>
  <c r="P165" i="25"/>
  <c r="O165" i="30"/>
  <c r="L165" i="25"/>
  <c r="K165" i="30"/>
  <c r="AI164" i="25"/>
  <c r="AH164" i="30"/>
  <c r="AE164" i="25"/>
  <c r="AD164" i="30"/>
  <c r="AA164" i="25"/>
  <c r="Z164" i="30"/>
  <c r="W164" i="25"/>
  <c r="V164" i="30"/>
  <c r="S164" i="25"/>
  <c r="R164" i="30"/>
  <c r="O164" i="25"/>
  <c r="N164" i="30"/>
  <c r="K164" i="25"/>
  <c r="J164" i="30"/>
  <c r="G164" i="25"/>
  <c r="F164" i="30"/>
  <c r="AH163" i="25"/>
  <c r="AG163" i="30"/>
  <c r="AD163" i="25"/>
  <c r="AC163" i="30"/>
  <c r="Z163" i="25"/>
  <c r="Y163" i="30"/>
  <c r="V163" i="25"/>
  <c r="U163" i="30"/>
  <c r="R163" i="25"/>
  <c r="Q163" i="30"/>
  <c r="N163" i="25"/>
  <c r="M163" i="30"/>
  <c r="J163" i="25"/>
  <c r="I163" i="30"/>
  <c r="F163" i="25"/>
  <c r="E163" i="30"/>
  <c r="AG162" i="25"/>
  <c r="AF162" i="30"/>
  <c r="AC162" i="25"/>
  <c r="AB162" i="30"/>
  <c r="Y162" i="25"/>
  <c r="X162" i="30"/>
  <c r="U162" i="25"/>
  <c r="T162" i="30"/>
  <c r="Q162" i="25"/>
  <c r="P162" i="30"/>
  <c r="M162" i="25"/>
  <c r="L162" i="30"/>
  <c r="I162" i="25"/>
  <c r="H162" i="30"/>
  <c r="AF161" i="25"/>
  <c r="AE161" i="30"/>
  <c r="AB161" i="25"/>
  <c r="AA161" i="30"/>
  <c r="X161" i="25"/>
  <c r="W161" i="30"/>
  <c r="T161" i="25"/>
  <c r="S161" i="30"/>
  <c r="P161" i="25"/>
  <c r="O161" i="30"/>
  <c r="L161" i="25"/>
  <c r="K161" i="30"/>
  <c r="AI160" i="25"/>
  <c r="AH160" i="30"/>
  <c r="AE160" i="25"/>
  <c r="AD160" i="30"/>
  <c r="AA160" i="25"/>
  <c r="Z160" i="30"/>
  <c r="W160" i="25"/>
  <c r="V160" i="30"/>
  <c r="S160" i="25"/>
  <c r="R160" i="30"/>
  <c r="O160" i="25"/>
  <c r="N160" i="30"/>
  <c r="K160" i="25"/>
  <c r="J160" i="30"/>
  <c r="G160" i="25"/>
  <c r="F160" i="30"/>
  <c r="AH159" i="25"/>
  <c r="AG159" i="30"/>
  <c r="AD159" i="25"/>
  <c r="AC159" i="30"/>
  <c r="Z159" i="25"/>
  <c r="Y159" i="30"/>
  <c r="V159" i="25"/>
  <c r="U159" i="30"/>
  <c r="R159" i="25"/>
  <c r="Q159" i="30"/>
  <c r="N159" i="25"/>
  <c r="M159" i="30"/>
  <c r="J159" i="25"/>
  <c r="I159" i="30"/>
  <c r="F159" i="25"/>
  <c r="E159" i="30"/>
  <c r="AG158" i="25"/>
  <c r="AF158" i="30"/>
  <c r="AC158" i="25"/>
  <c r="AB158" i="30"/>
  <c r="Y158" i="25"/>
  <c r="X158" i="30"/>
  <c r="U158" i="25"/>
  <c r="T158" i="30"/>
  <c r="Q158" i="25"/>
  <c r="P158" i="30"/>
  <c r="M158" i="25"/>
  <c r="L158" i="30"/>
  <c r="I158" i="25"/>
  <c r="H158" i="30"/>
  <c r="AF157" i="25"/>
  <c r="AE157" i="30"/>
  <c r="AB157" i="25"/>
  <c r="AA157" i="30"/>
  <c r="X157" i="25"/>
  <c r="W157" i="30"/>
  <c r="T157" i="25"/>
  <c r="S157" i="30"/>
  <c r="P157" i="25"/>
  <c r="O157" i="30"/>
  <c r="L157" i="25"/>
  <c r="K157" i="30"/>
  <c r="AI156" i="25"/>
  <c r="AH156" i="30"/>
  <c r="AE156" i="25"/>
  <c r="AD156" i="30"/>
  <c r="AA156" i="25"/>
  <c r="Z156" i="30"/>
  <c r="W156" i="25"/>
  <c r="V156" i="30"/>
  <c r="S156" i="25"/>
  <c r="R156" i="30"/>
  <c r="O156" i="25"/>
  <c r="N156" i="30"/>
  <c r="K156" i="25"/>
  <c r="J156" i="30"/>
  <c r="G156" i="25"/>
  <c r="F156" i="30"/>
  <c r="AH155" i="25"/>
  <c r="AG155" i="30"/>
  <c r="AD155" i="25"/>
  <c r="AC155" i="30"/>
  <c r="Z155" i="25"/>
  <c r="Y155" i="30"/>
  <c r="V155" i="25"/>
  <c r="U155" i="30"/>
  <c r="R155" i="25"/>
  <c r="Q155" i="30"/>
  <c r="N155" i="25"/>
  <c r="M155" i="30"/>
  <c r="J155" i="25"/>
  <c r="I155" i="30"/>
  <c r="F155" i="25"/>
  <c r="E155" i="30"/>
  <c r="AG154" i="25"/>
  <c r="AF154" i="30"/>
  <c r="AC154" i="25"/>
  <c r="AB154" i="30"/>
  <c r="Y154" i="25"/>
  <c r="X154" i="30"/>
  <c r="U154" i="25"/>
  <c r="T154" i="30"/>
  <c r="Q154" i="25"/>
  <c r="P154" i="30"/>
  <c r="M154" i="25"/>
  <c r="L154" i="30"/>
  <c r="I154" i="25"/>
  <c r="H154" i="30"/>
  <c r="AF153" i="25"/>
  <c r="AE153" i="30"/>
  <c r="AB153" i="25"/>
  <c r="AA153" i="30"/>
  <c r="X153" i="25"/>
  <c r="W153" i="30"/>
  <c r="T153" i="25"/>
  <c r="S153" i="30"/>
  <c r="P153" i="25"/>
  <c r="O153" i="30"/>
  <c r="L153" i="25"/>
  <c r="K153" i="30"/>
  <c r="AI152" i="25"/>
  <c r="AH152" i="30"/>
  <c r="AE152" i="25"/>
  <c r="AD152" i="30"/>
  <c r="AA152" i="25"/>
  <c r="Z152" i="30"/>
  <c r="W152" i="25"/>
  <c r="V152" i="30"/>
  <c r="S152" i="25"/>
  <c r="R152" i="30"/>
  <c r="O152" i="25"/>
  <c r="N152" i="30"/>
  <c r="K152" i="25"/>
  <c r="J152" i="30"/>
  <c r="G152" i="25"/>
  <c r="F152" i="30"/>
  <c r="AH151" i="25"/>
  <c r="AG151" i="30"/>
  <c r="AD151" i="25"/>
  <c r="AC151" i="30"/>
  <c r="Z151" i="25"/>
  <c r="Y151" i="30"/>
  <c r="V151" i="25"/>
  <c r="U151" i="30"/>
  <c r="R151" i="25"/>
  <c r="Q151" i="30"/>
  <c r="N151" i="25"/>
  <c r="M151" i="30"/>
  <c r="J151" i="25"/>
  <c r="I151" i="30"/>
  <c r="F151" i="25"/>
  <c r="E151" i="30"/>
  <c r="AG150" i="25"/>
  <c r="AF150" i="30"/>
  <c r="AC150" i="25"/>
  <c r="AB150" i="30"/>
  <c r="Y150" i="25"/>
  <c r="X150" i="30"/>
  <c r="U150" i="25"/>
  <c r="T150" i="30"/>
  <c r="Q150" i="25"/>
  <c r="P150" i="30"/>
  <c r="M150" i="25"/>
  <c r="L150" i="30"/>
  <c r="I150" i="25"/>
  <c r="H150" i="30"/>
  <c r="AF149" i="25"/>
  <c r="AE149" i="30"/>
  <c r="AB149" i="25"/>
  <c r="AA149" i="30"/>
  <c r="X149" i="25"/>
  <c r="W149" i="30"/>
  <c r="T149" i="25"/>
  <c r="S149" i="30"/>
  <c r="P149" i="25"/>
  <c r="O149" i="30"/>
  <c r="L149" i="25"/>
  <c r="K149" i="30"/>
  <c r="AI148" i="25"/>
  <c r="AH148" i="30"/>
  <c r="AE148" i="25"/>
  <c r="AD148" i="30"/>
  <c r="AA148" i="25"/>
  <c r="Z148" i="30"/>
  <c r="W148" i="25"/>
  <c r="V148" i="30"/>
  <c r="S148" i="25"/>
  <c r="R148" i="30"/>
  <c r="O148" i="25"/>
  <c r="N148" i="30"/>
  <c r="K148" i="25"/>
  <c r="J148" i="30"/>
  <c r="G148" i="25"/>
  <c r="F148" i="30"/>
  <c r="AH147" i="25"/>
  <c r="AG147" i="30"/>
  <c r="AD147" i="25"/>
  <c r="AC147" i="30"/>
  <c r="Z147" i="25"/>
  <c r="Y147" i="30"/>
  <c r="V147" i="25"/>
  <c r="U147" i="30"/>
  <c r="R147" i="25"/>
  <c r="Q147" i="30"/>
  <c r="N147" i="25"/>
  <c r="M147" i="30"/>
  <c r="J147" i="25"/>
  <c r="I147" i="30"/>
  <c r="F147" i="25"/>
  <c r="E147" i="30"/>
  <c r="AG146" i="25"/>
  <c r="AF146" i="30"/>
  <c r="AC146" i="25"/>
  <c r="AB146" i="30"/>
  <c r="Y146" i="25"/>
  <c r="X146" i="30"/>
  <c r="U146" i="25"/>
  <c r="T146" i="30"/>
  <c r="Q146" i="25"/>
  <c r="P146" i="30"/>
  <c r="M146" i="25"/>
  <c r="L146" i="30"/>
  <c r="I146" i="25"/>
  <c r="H146" i="30"/>
  <c r="AF145" i="25"/>
  <c r="AE145" i="30"/>
  <c r="AB145" i="25"/>
  <c r="AA145" i="30"/>
  <c r="X145" i="25"/>
  <c r="W145" i="30"/>
  <c r="T145" i="25"/>
  <c r="S145" i="30"/>
  <c r="P145" i="25"/>
  <c r="O145" i="30"/>
  <c r="L145" i="25"/>
  <c r="K145" i="30"/>
  <c r="AI144" i="25"/>
  <c r="AH144" i="30"/>
  <c r="AE144" i="25"/>
  <c r="AD144" i="30"/>
  <c r="AA144" i="25"/>
  <c r="Z144" i="30"/>
  <c r="W144" i="25"/>
  <c r="V144" i="30"/>
  <c r="S144" i="25"/>
  <c r="R144" i="30"/>
  <c r="O144" i="25"/>
  <c r="N144" i="30"/>
  <c r="K144" i="25"/>
  <c r="J144" i="30"/>
  <c r="G144" i="25"/>
  <c r="F144" i="30"/>
  <c r="AH143" i="25"/>
  <c r="AG143" i="30"/>
  <c r="AD143" i="25"/>
  <c r="AC143" i="30"/>
  <c r="Z143" i="25"/>
  <c r="Y143" i="30"/>
  <c r="V143" i="25"/>
  <c r="U143" i="30"/>
  <c r="R143" i="25"/>
  <c r="Q143" i="30"/>
  <c r="N143" i="25"/>
  <c r="M143" i="30"/>
  <c r="J143" i="25"/>
  <c r="I143" i="30"/>
  <c r="F143" i="25"/>
  <c r="E143" i="30"/>
  <c r="AG142" i="25"/>
  <c r="AF142" i="30"/>
  <c r="AC142" i="25"/>
  <c r="AB142" i="30"/>
  <c r="Y142" i="25"/>
  <c r="X142" i="30"/>
  <c r="U142" i="25"/>
  <c r="T142" i="30"/>
  <c r="Q142" i="25"/>
  <c r="P142" i="30"/>
  <c r="M142" i="25"/>
  <c r="L142" i="30"/>
  <c r="I142" i="25"/>
  <c r="H142" i="30"/>
  <c r="AF141" i="25"/>
  <c r="AE141" i="30"/>
  <c r="AB141" i="25"/>
  <c r="AA141" i="30"/>
  <c r="X141" i="25"/>
  <c r="W141" i="30"/>
  <c r="T141" i="25"/>
  <c r="S141" i="30"/>
  <c r="P141" i="25"/>
  <c r="O141" i="30"/>
  <c r="L141" i="25"/>
  <c r="K141" i="30"/>
  <c r="AI140" i="25"/>
  <c r="AH140" i="30"/>
  <c r="AE140" i="25"/>
  <c r="AD140" i="30"/>
  <c r="AA140" i="25"/>
  <c r="Z140" i="30"/>
  <c r="W140" i="25"/>
  <c r="V140" i="30"/>
  <c r="S140" i="25"/>
  <c r="R140" i="30"/>
  <c r="O140" i="25"/>
  <c r="N140" i="30"/>
  <c r="K140" i="25"/>
  <c r="J140" i="30"/>
  <c r="G140" i="25"/>
  <c r="F140" i="30"/>
  <c r="AH139" i="25"/>
  <c r="AG139" i="30"/>
  <c r="AD139" i="25"/>
  <c r="AC139" i="30"/>
  <c r="Z139" i="25"/>
  <c r="Y139" i="30"/>
  <c r="V139" i="25"/>
  <c r="U139" i="30"/>
  <c r="R139" i="25"/>
  <c r="Q139" i="30"/>
  <c r="N139" i="25"/>
  <c r="M139" i="30"/>
  <c r="J139" i="25"/>
  <c r="I139" i="30"/>
  <c r="F139" i="25"/>
  <c r="E139" i="30"/>
  <c r="AG138" i="25"/>
  <c r="AF138" i="30"/>
  <c r="AC138" i="25"/>
  <c r="AB138" i="30"/>
  <c r="Y138" i="25"/>
  <c r="X138" i="30"/>
  <c r="U138" i="25"/>
  <c r="T138" i="30"/>
  <c r="Q138" i="25"/>
  <c r="P138" i="30"/>
  <c r="M138" i="25"/>
  <c r="L138" i="30"/>
  <c r="I138" i="25"/>
  <c r="H138" i="30"/>
  <c r="AF137" i="25"/>
  <c r="AE137" i="30"/>
  <c r="AB137" i="25"/>
  <c r="AA137" i="30"/>
  <c r="X137" i="25"/>
  <c r="W137" i="30"/>
  <c r="T137" i="25"/>
  <c r="S137" i="30"/>
  <c r="P137" i="25"/>
  <c r="O137" i="30"/>
  <c r="L137" i="25"/>
  <c r="K137" i="30"/>
  <c r="AI136" i="25"/>
  <c r="AH136" i="30"/>
  <c r="AE136" i="25"/>
  <c r="AD136" i="30"/>
  <c r="AA136" i="25"/>
  <c r="Z136" i="30"/>
  <c r="W136" i="25"/>
  <c r="V136" i="30"/>
  <c r="S136" i="25"/>
  <c r="R136" i="30"/>
  <c r="O136" i="25"/>
  <c r="N136" i="30"/>
  <c r="K136" i="25"/>
  <c r="J136" i="30"/>
  <c r="G136" i="25"/>
  <c r="F136" i="30"/>
  <c r="AH135" i="25"/>
  <c r="AG135" i="30"/>
  <c r="AD135" i="25"/>
  <c r="AC135" i="30"/>
  <c r="Z135" i="25"/>
  <c r="Y135" i="30"/>
  <c r="V135" i="25"/>
  <c r="U135" i="30"/>
  <c r="R135" i="25"/>
  <c r="Q135" i="30"/>
  <c r="N135" i="25"/>
  <c r="M135" i="30"/>
  <c r="J135" i="25"/>
  <c r="I135" i="30"/>
  <c r="F135" i="25"/>
  <c r="E135" i="30"/>
  <c r="AG134" i="25"/>
  <c r="AF134" i="30"/>
  <c r="AC134" i="25"/>
  <c r="AB134" i="30"/>
  <c r="Y134" i="25"/>
  <c r="X134" i="30"/>
  <c r="U134" i="25"/>
  <c r="T134" i="30"/>
  <c r="Q134" i="25"/>
  <c r="P134" i="30"/>
  <c r="M134" i="25"/>
  <c r="L134" i="30"/>
  <c r="I134" i="25"/>
  <c r="H134" i="30"/>
  <c r="AF133" i="25"/>
  <c r="AE133" i="30"/>
  <c r="AB133" i="25"/>
  <c r="AA133" i="30"/>
  <c r="X133" i="25"/>
  <c r="W133" i="30"/>
  <c r="T133" i="25"/>
  <c r="S133" i="30"/>
  <c r="P133" i="25"/>
  <c r="O133" i="30"/>
  <c r="L133" i="25"/>
  <c r="K133" i="30"/>
  <c r="AI132" i="25"/>
  <c r="AH132" i="30"/>
  <c r="AE132" i="25"/>
  <c r="AD132" i="30"/>
  <c r="AA132" i="25"/>
  <c r="Z132" i="30"/>
  <c r="W132" i="25"/>
  <c r="V132" i="30"/>
  <c r="S132" i="25"/>
  <c r="R132" i="30"/>
  <c r="O132" i="25"/>
  <c r="N132" i="30"/>
  <c r="K132" i="25"/>
  <c r="J132" i="30"/>
  <c r="G132" i="25"/>
  <c r="F132" i="30"/>
  <c r="AH131" i="25"/>
  <c r="AG131" i="30"/>
  <c r="AD131" i="25"/>
  <c r="AC131" i="30"/>
  <c r="Z131" i="25"/>
  <c r="Y131" i="30"/>
  <c r="V131" i="25"/>
  <c r="U131" i="30"/>
  <c r="R131" i="25"/>
  <c r="Q131" i="30"/>
  <c r="N131" i="25"/>
  <c r="M131" i="30"/>
  <c r="J131" i="25"/>
  <c r="I131" i="30"/>
  <c r="F131" i="25"/>
  <c r="E131" i="30"/>
  <c r="AG130" i="25"/>
  <c r="AF130" i="30"/>
  <c r="AC130" i="25"/>
  <c r="AB130" i="30"/>
  <c r="Y130" i="25"/>
  <c r="X130" i="30"/>
  <c r="U130" i="25"/>
  <c r="T130" i="30"/>
  <c r="Q130" i="25"/>
  <c r="P130" i="30"/>
  <c r="M130" i="25"/>
  <c r="L130" i="30"/>
  <c r="I130" i="25"/>
  <c r="H130" i="30"/>
  <c r="AF129" i="25"/>
  <c r="AE129" i="30"/>
  <c r="AB129" i="25"/>
  <c r="AA129" i="30"/>
  <c r="X129" i="25"/>
  <c r="W129" i="30"/>
  <c r="T129" i="25"/>
  <c r="S129" i="30"/>
  <c r="P129" i="25"/>
  <c r="O129" i="30"/>
  <c r="L129" i="25"/>
  <c r="K129" i="30"/>
  <c r="AI128" i="25"/>
  <c r="AH128" i="30"/>
  <c r="AE128" i="25"/>
  <c r="AD128" i="30"/>
  <c r="AA128" i="25"/>
  <c r="Z128" i="30"/>
  <c r="W128" i="25"/>
  <c r="V128" i="30"/>
  <c r="S128" i="25"/>
  <c r="R128" i="30"/>
  <c r="O128" i="25"/>
  <c r="N128" i="30"/>
  <c r="K128" i="25"/>
  <c r="J128" i="30"/>
  <c r="G128" i="25"/>
  <c r="F128" i="30"/>
  <c r="AH127" i="25"/>
  <c r="AG127" i="30"/>
  <c r="AD127" i="25"/>
  <c r="AC127" i="30"/>
  <c r="Z127" i="25"/>
  <c r="Y127" i="30"/>
  <c r="V127" i="25"/>
  <c r="U127" i="30"/>
  <c r="R127" i="25"/>
  <c r="Q127" i="30"/>
  <c r="N127" i="25"/>
  <c r="M127" i="30"/>
  <c r="J127" i="25"/>
  <c r="I127" i="30"/>
  <c r="F127" i="25"/>
  <c r="E127" i="30"/>
  <c r="AG126" i="25"/>
  <c r="AF126" i="30"/>
  <c r="AC126" i="25"/>
  <c r="AB126" i="30"/>
  <c r="Y126" i="25"/>
  <c r="X126" i="30"/>
  <c r="U126" i="25"/>
  <c r="T126" i="30"/>
  <c r="Q126" i="25"/>
  <c r="P126" i="30"/>
  <c r="M126" i="25"/>
  <c r="L126" i="30"/>
  <c r="I126" i="25"/>
  <c r="H126" i="30"/>
  <c r="AF125" i="25"/>
  <c r="AE125" i="30"/>
  <c r="AB125" i="25"/>
  <c r="AA125" i="30"/>
  <c r="X125" i="25"/>
  <c r="W125" i="30"/>
  <c r="T125" i="25"/>
  <c r="S125" i="30"/>
  <c r="P125" i="25"/>
  <c r="O125" i="30"/>
  <c r="L125" i="25"/>
  <c r="K125" i="30"/>
  <c r="AI124" i="25"/>
  <c r="AH124" i="30"/>
  <c r="AE124" i="25"/>
  <c r="AD124" i="30"/>
  <c r="AA124" i="25"/>
  <c r="Z124" i="30"/>
  <c r="W124" i="25"/>
  <c r="V124" i="30"/>
  <c r="S124" i="25"/>
  <c r="R124" i="30"/>
  <c r="O124" i="25"/>
  <c r="N124" i="30"/>
  <c r="K124" i="25"/>
  <c r="J124" i="30"/>
  <c r="G124" i="25"/>
  <c r="F124" i="30"/>
  <c r="AH123" i="25"/>
  <c r="AG123" i="30"/>
  <c r="AD123" i="25"/>
  <c r="AC123" i="30"/>
  <c r="Z123" i="25"/>
  <c r="Y123" i="30"/>
  <c r="V123" i="25"/>
  <c r="U123" i="30"/>
  <c r="R123" i="25"/>
  <c r="Q123" i="30"/>
  <c r="N123" i="25"/>
  <c r="M123" i="30"/>
  <c r="J123" i="25"/>
  <c r="I123" i="30"/>
  <c r="F123" i="25"/>
  <c r="E123" i="30"/>
  <c r="AG122" i="25"/>
  <c r="AF122" i="30"/>
  <c r="AC122" i="25"/>
  <c r="AB122" i="30"/>
  <c r="Y122" i="25"/>
  <c r="X122" i="30"/>
  <c r="U122" i="25"/>
  <c r="T122" i="30"/>
  <c r="Q122" i="25"/>
  <c r="P122" i="30"/>
  <c r="M122" i="25"/>
  <c r="L122" i="30"/>
  <c r="I122" i="25"/>
  <c r="H122" i="30"/>
  <c r="AF121" i="25"/>
  <c r="AE121" i="30"/>
  <c r="AB121" i="25"/>
  <c r="AA121" i="30"/>
  <c r="X121" i="25"/>
  <c r="W121" i="30"/>
  <c r="T121" i="25"/>
  <c r="S121" i="30"/>
  <c r="P121" i="25"/>
  <c r="O121" i="30"/>
  <c r="L121" i="25"/>
  <c r="K121" i="30"/>
  <c r="AI120" i="25"/>
  <c r="AH120" i="30"/>
  <c r="AE120" i="25"/>
  <c r="AD120" i="30"/>
  <c r="AA120" i="25"/>
  <c r="Z120" i="30"/>
  <c r="W120" i="25"/>
  <c r="V120" i="30"/>
  <c r="S120" i="25"/>
  <c r="R120" i="30"/>
  <c r="O120" i="25"/>
  <c r="N120" i="30"/>
  <c r="K120" i="25"/>
  <c r="J120" i="30"/>
  <c r="G120" i="25"/>
  <c r="F120" i="30"/>
  <c r="AH119" i="25"/>
  <c r="AG119" i="30"/>
  <c r="AD119" i="25"/>
  <c r="AC119" i="30"/>
  <c r="Z119" i="25"/>
  <c r="Y119" i="30"/>
  <c r="V119" i="25"/>
  <c r="U119" i="30"/>
  <c r="R119" i="25"/>
  <c r="Q119" i="30"/>
  <c r="N119" i="25"/>
  <c r="M119" i="30"/>
  <c r="J119" i="25"/>
  <c r="I119" i="30"/>
  <c r="F119" i="25"/>
  <c r="E119" i="30"/>
  <c r="AG118" i="25"/>
  <c r="AF118" i="30"/>
  <c r="AC118" i="25"/>
  <c r="AB118" i="30"/>
  <c r="Y118" i="25"/>
  <c r="X118" i="30"/>
  <c r="U118" i="25"/>
  <c r="T118" i="30"/>
  <c r="Q118" i="25"/>
  <c r="P118" i="30"/>
  <c r="M118" i="25"/>
  <c r="L118" i="30"/>
  <c r="I118" i="25"/>
  <c r="H118" i="30"/>
  <c r="AF117" i="25"/>
  <c r="AE117" i="30"/>
  <c r="AB117" i="25"/>
  <c r="AA117" i="30"/>
  <c r="X117" i="25"/>
  <c r="W117" i="30"/>
  <c r="T117" i="25"/>
  <c r="S117" i="30"/>
  <c r="P117" i="25"/>
  <c r="O117" i="30"/>
  <c r="L117" i="25"/>
  <c r="K117" i="30"/>
  <c r="AI116" i="25"/>
  <c r="AH116" i="30"/>
  <c r="AE116" i="25"/>
  <c r="AD116" i="30"/>
  <c r="AA116" i="25"/>
  <c r="Z116" i="30"/>
  <c r="W116" i="25"/>
  <c r="V116" i="30"/>
  <c r="S116" i="25"/>
  <c r="R116" i="30"/>
  <c r="O116" i="25"/>
  <c r="N116" i="30"/>
  <c r="K116" i="25"/>
  <c r="J116" i="30"/>
  <c r="G116" i="25"/>
  <c r="F116" i="30"/>
  <c r="AH115" i="25"/>
  <c r="AG115" i="30"/>
  <c r="AD115" i="25"/>
  <c r="AC115" i="30"/>
  <c r="Z115" i="25"/>
  <c r="Y115" i="30"/>
  <c r="V115" i="25"/>
  <c r="U115" i="30"/>
  <c r="R115" i="25"/>
  <c r="Q115" i="30"/>
  <c r="N115" i="25"/>
  <c r="M115" i="30"/>
  <c r="J115" i="25"/>
  <c r="I115" i="30"/>
  <c r="F115" i="25"/>
  <c r="E115" i="30"/>
  <c r="AG114" i="25"/>
  <c r="AF114" i="30"/>
  <c r="AC114" i="25"/>
  <c r="AB114" i="30"/>
  <c r="Y114" i="25"/>
  <c r="X114" i="30"/>
  <c r="U114" i="25"/>
  <c r="T114" i="30"/>
  <c r="Q114" i="25"/>
  <c r="P114" i="30"/>
  <c r="M114" i="25"/>
  <c r="L114" i="30"/>
  <c r="I114" i="25"/>
  <c r="H114" i="30"/>
  <c r="AF113" i="25"/>
  <c r="AE113" i="30"/>
  <c r="AB113" i="25"/>
  <c r="AA113" i="30"/>
  <c r="X113" i="25"/>
  <c r="W113" i="30"/>
  <c r="T113" i="25"/>
  <c r="S113" i="30"/>
  <c r="P113" i="25"/>
  <c r="O113" i="30"/>
  <c r="L113" i="25"/>
  <c r="K113" i="30"/>
  <c r="AI112" i="25"/>
  <c r="AH112" i="30"/>
  <c r="AE112" i="25"/>
  <c r="AD112" i="30"/>
  <c r="AA112" i="25"/>
  <c r="Z112" i="30"/>
  <c r="W112" i="25"/>
  <c r="V112" i="30"/>
  <c r="S112" i="25"/>
  <c r="R112" i="30"/>
  <c r="O112" i="25"/>
  <c r="N112" i="30"/>
  <c r="K112" i="25"/>
  <c r="J112" i="30"/>
  <c r="G112" i="25"/>
  <c r="F112" i="30"/>
  <c r="AH111" i="25"/>
  <c r="AG111" i="30"/>
  <c r="AD111" i="25"/>
  <c r="AC111" i="30"/>
  <c r="Z111" i="25"/>
  <c r="Y111" i="30"/>
  <c r="V111" i="25"/>
  <c r="U111" i="30"/>
  <c r="R111" i="25"/>
  <c r="Q111" i="30"/>
  <c r="N111" i="25"/>
  <c r="M111" i="30"/>
  <c r="J111" i="25"/>
  <c r="I111" i="30"/>
  <c r="F111" i="25"/>
  <c r="E111" i="30"/>
  <c r="AG110" i="25"/>
  <c r="AF110" i="30"/>
  <c r="AC110" i="25"/>
  <c r="AB110" i="30"/>
  <c r="Y110" i="25"/>
  <c r="X110" i="30"/>
  <c r="U110" i="25"/>
  <c r="T110" i="30"/>
  <c r="Q110" i="25"/>
  <c r="P110" i="30"/>
  <c r="M110" i="25"/>
  <c r="L110" i="30"/>
  <c r="I110" i="25"/>
  <c r="H110" i="30"/>
  <c r="AF109" i="25"/>
  <c r="AE109" i="30"/>
  <c r="AB109" i="25"/>
  <c r="AA109" i="30"/>
  <c r="X109" i="25"/>
  <c r="W109" i="30"/>
  <c r="T109" i="25"/>
  <c r="S109" i="30"/>
  <c r="P109" i="25"/>
  <c r="O109" i="30"/>
  <c r="L109" i="25"/>
  <c r="K109" i="30"/>
  <c r="AI108" i="25"/>
  <c r="AH108" i="30"/>
  <c r="AE108" i="25"/>
  <c r="AD108" i="30"/>
  <c r="AA108" i="25"/>
  <c r="Z108" i="30"/>
  <c r="W108" i="25"/>
  <c r="V108" i="30"/>
  <c r="S108" i="25"/>
  <c r="R108" i="30"/>
  <c r="O108" i="25"/>
  <c r="N108" i="30"/>
  <c r="K108" i="25"/>
  <c r="J108" i="30"/>
  <c r="G108" i="25"/>
  <c r="F108" i="30"/>
  <c r="AH107" i="25"/>
  <c r="AG107" i="30"/>
  <c r="AD107" i="25"/>
  <c r="AC107" i="30"/>
  <c r="Z107" i="25"/>
  <c r="Y107" i="30"/>
  <c r="V107" i="25"/>
  <c r="U107" i="30"/>
  <c r="R107" i="25"/>
  <c r="Q107" i="30"/>
  <c r="N107" i="25"/>
  <c r="M107" i="30"/>
  <c r="J107" i="25"/>
  <c r="I107" i="30"/>
  <c r="F107" i="25"/>
  <c r="E107" i="30"/>
  <c r="AG106" i="25"/>
  <c r="AF106" i="30"/>
  <c r="AC106" i="25"/>
  <c r="AB106" i="30"/>
  <c r="Y106" i="25"/>
  <c r="X106" i="30"/>
  <c r="U106" i="25"/>
  <c r="T106" i="30"/>
  <c r="Q106" i="25"/>
  <c r="P106" i="30"/>
  <c r="M106" i="25"/>
  <c r="L106" i="30"/>
  <c r="I106" i="25"/>
  <c r="H106" i="30"/>
  <c r="AF105" i="25"/>
  <c r="AE105" i="30"/>
  <c r="AB105" i="25"/>
  <c r="AA105" i="30"/>
  <c r="X105" i="25"/>
  <c r="W105" i="30"/>
  <c r="T105" i="25"/>
  <c r="S105" i="30"/>
  <c r="P105" i="25"/>
  <c r="O105" i="30"/>
  <c r="L105" i="25"/>
  <c r="K105" i="30"/>
  <c r="AI104" i="25"/>
  <c r="AH104" i="30"/>
  <c r="AE104" i="25"/>
  <c r="AD104" i="30"/>
  <c r="AA104" i="25"/>
  <c r="Z104" i="30"/>
  <c r="W104" i="25"/>
  <c r="V104" i="30"/>
  <c r="S104" i="25"/>
  <c r="R104" i="30"/>
  <c r="O104" i="25"/>
  <c r="N104" i="30"/>
  <c r="K104" i="25"/>
  <c r="J104" i="30"/>
  <c r="G104" i="25"/>
  <c r="F104" i="30"/>
  <c r="AH103" i="25"/>
  <c r="AG103" i="30"/>
  <c r="AD103" i="25"/>
  <c r="AC103" i="30"/>
  <c r="Z103" i="25"/>
  <c r="Y103" i="30"/>
  <c r="V103" i="25"/>
  <c r="U103" i="30"/>
  <c r="R103" i="25"/>
  <c r="Q103" i="30"/>
  <c r="N103" i="25"/>
  <c r="M103" i="30"/>
  <c r="J103" i="25"/>
  <c r="I103" i="30"/>
  <c r="F103" i="25"/>
  <c r="E103" i="30"/>
  <c r="AG102" i="25"/>
  <c r="AF102" i="30"/>
  <c r="AC102" i="25"/>
  <c r="AB102" i="30"/>
  <c r="Y102" i="25"/>
  <c r="X102" i="30"/>
  <c r="U102" i="25"/>
  <c r="T102" i="30"/>
  <c r="Q102" i="25"/>
  <c r="P102" i="30"/>
  <c r="M102" i="25"/>
  <c r="L102" i="30"/>
  <c r="I102" i="25"/>
  <c r="H102" i="30"/>
  <c r="AF101" i="25"/>
  <c r="AE101" i="30"/>
  <c r="AB101" i="25"/>
  <c r="AA101" i="30"/>
  <c r="X101" i="25"/>
  <c r="W101" i="30"/>
  <c r="T101" i="25"/>
  <c r="S101" i="30"/>
  <c r="P101" i="25"/>
  <c r="O101" i="30"/>
  <c r="L101" i="25"/>
  <c r="K101" i="30"/>
  <c r="AI100" i="25"/>
  <c r="AH100" i="30"/>
  <c r="AE100" i="25"/>
  <c r="AD100" i="30"/>
  <c r="AA100" i="25"/>
  <c r="Z100" i="30"/>
  <c r="W100" i="25"/>
  <c r="V100" i="30"/>
  <c r="S100" i="25"/>
  <c r="R100" i="30"/>
  <c r="O100" i="25"/>
  <c r="N100" i="30"/>
  <c r="K100" i="25"/>
  <c r="J100" i="30"/>
  <c r="G100" i="25"/>
  <c r="F100" i="30"/>
  <c r="AH99" i="25"/>
  <c r="AG99" i="30"/>
  <c r="AD99" i="25"/>
  <c r="AC99" i="30"/>
  <c r="Z99" i="25"/>
  <c r="Y99" i="30"/>
  <c r="V99" i="25"/>
  <c r="U99" i="30"/>
  <c r="R99" i="25"/>
  <c r="Q99" i="30"/>
  <c r="N99" i="25"/>
  <c r="M99" i="30"/>
  <c r="J99" i="25"/>
  <c r="I99" i="30"/>
  <c r="F99" i="25"/>
  <c r="E99" i="30"/>
  <c r="AG98" i="25"/>
  <c r="AF98" i="30"/>
  <c r="AC98" i="25"/>
  <c r="AB98" i="30"/>
  <c r="Y98" i="25"/>
  <c r="X98" i="30"/>
  <c r="U98" i="25"/>
  <c r="T98" i="30"/>
  <c r="Q98" i="25"/>
  <c r="P98" i="30"/>
  <c r="M98" i="25"/>
  <c r="L98" i="30"/>
  <c r="I98" i="25"/>
  <c r="H98" i="30"/>
  <c r="AF97" i="25"/>
  <c r="AE97" i="30"/>
  <c r="AB97" i="25"/>
  <c r="AA97" i="30"/>
  <c r="X97" i="25"/>
  <c r="W97" i="30"/>
  <c r="T97" i="25"/>
  <c r="S97" i="30"/>
  <c r="P97" i="25"/>
  <c r="O97" i="30"/>
  <c r="L97" i="25"/>
  <c r="K97" i="30"/>
  <c r="AI96" i="25"/>
  <c r="AH96" i="30"/>
  <c r="AE96" i="25"/>
  <c r="AD96" i="30"/>
  <c r="AA96" i="25"/>
  <c r="Z96" i="30"/>
  <c r="W96" i="25"/>
  <c r="V96" i="30"/>
  <c r="S96" i="25"/>
  <c r="R96" i="30"/>
  <c r="O96" i="25"/>
  <c r="N96" i="30"/>
  <c r="K96" i="25"/>
  <c r="J96" i="30"/>
  <c r="G96" i="25"/>
  <c r="F96" i="30"/>
  <c r="AH95" i="25"/>
  <c r="AG95" i="30"/>
  <c r="AD95" i="25"/>
  <c r="AC95" i="30"/>
  <c r="Z95" i="25"/>
  <c r="Y95" i="30"/>
  <c r="V95" i="25"/>
  <c r="U95" i="30"/>
  <c r="R95" i="25"/>
  <c r="Q95" i="30"/>
  <c r="N95" i="25"/>
  <c r="M95" i="30"/>
  <c r="J95" i="25"/>
  <c r="I95" i="30"/>
  <c r="F95" i="25"/>
  <c r="E95" i="30"/>
  <c r="AG94" i="25"/>
  <c r="AF94" i="30"/>
  <c r="AC94" i="25"/>
  <c r="AB94" i="30"/>
  <c r="Y94" i="25"/>
  <c r="X94" i="30"/>
  <c r="U94" i="25"/>
  <c r="T94" i="30"/>
  <c r="Q94" i="25"/>
  <c r="P94" i="30"/>
  <c r="M94" i="25"/>
  <c r="L94" i="30"/>
  <c r="I94" i="25"/>
  <c r="H94" i="30"/>
  <c r="AF93" i="25"/>
  <c r="AE93" i="30"/>
  <c r="AB93" i="25"/>
  <c r="AA93" i="30"/>
  <c r="X93" i="25"/>
  <c r="W93" i="30"/>
  <c r="T93" i="25"/>
  <c r="S93" i="30"/>
  <c r="P93" i="25"/>
  <c r="O93" i="30"/>
  <c r="L93" i="25"/>
  <c r="K93" i="30"/>
  <c r="AI92" i="25"/>
  <c r="AH92" i="30"/>
  <c r="AE92" i="25"/>
  <c r="AD92" i="30"/>
  <c r="AA92" i="25"/>
  <c r="Z92" i="30"/>
  <c r="W92" i="25"/>
  <c r="V92" i="30"/>
  <c r="S92" i="25"/>
  <c r="R92" i="30"/>
  <c r="O92" i="25"/>
  <c r="N92" i="30"/>
  <c r="K92" i="25"/>
  <c r="J92" i="30"/>
  <c r="G92" i="25"/>
  <c r="F92" i="30"/>
  <c r="AH91" i="25"/>
  <c r="AG91" i="30"/>
  <c r="AD91" i="25"/>
  <c r="AC91" i="30"/>
  <c r="Z91" i="25"/>
  <c r="Y91" i="30"/>
  <c r="V91" i="25"/>
  <c r="U91" i="30"/>
  <c r="R91" i="25"/>
  <c r="Q91" i="30"/>
  <c r="N91" i="25"/>
  <c r="M91" i="30"/>
  <c r="J91" i="25"/>
  <c r="I91" i="30"/>
  <c r="F91" i="25"/>
  <c r="E91" i="30"/>
  <c r="AG90" i="25"/>
  <c r="AF90" i="30"/>
  <c r="AC90" i="25"/>
  <c r="AB90" i="30"/>
  <c r="Y90" i="25"/>
  <c r="X90" i="30"/>
  <c r="U90" i="25"/>
  <c r="T90" i="30"/>
  <c r="Q90" i="25"/>
  <c r="P90" i="30"/>
  <c r="M90" i="25"/>
  <c r="L90" i="30"/>
  <c r="I90" i="25"/>
  <c r="H90" i="30"/>
  <c r="AF89" i="25"/>
  <c r="AE89" i="30"/>
  <c r="AB89" i="25"/>
  <c r="AA89" i="30"/>
  <c r="X89" i="25"/>
  <c r="W89" i="30"/>
  <c r="T89" i="25"/>
  <c r="S89" i="30"/>
  <c r="P89" i="25"/>
  <c r="O89" i="30"/>
  <c r="L89" i="25"/>
  <c r="K89" i="30"/>
  <c r="AI88" i="25"/>
  <c r="AH88" i="30"/>
  <c r="AE88" i="25"/>
  <c r="AD88" i="30"/>
  <c r="AA88" i="25"/>
  <c r="Z88" i="30"/>
  <c r="W88" i="25"/>
  <c r="V88" i="30"/>
  <c r="S88" i="25"/>
  <c r="R88" i="30"/>
  <c r="O88" i="25"/>
  <c r="N88" i="30"/>
  <c r="K88" i="25"/>
  <c r="J88" i="30"/>
  <c r="G88" i="25"/>
  <c r="F88" i="30"/>
  <c r="AH87" i="25"/>
  <c r="AG87" i="30"/>
  <c r="AD87" i="25"/>
  <c r="AC87" i="30"/>
  <c r="Z87" i="25"/>
  <c r="Y87" i="30"/>
  <c r="V87" i="25"/>
  <c r="U87" i="30"/>
  <c r="R87" i="25"/>
  <c r="Q87" i="30"/>
  <c r="N87" i="25"/>
  <c r="M87" i="30"/>
  <c r="J87" i="25"/>
  <c r="I87" i="30"/>
  <c r="F87" i="25"/>
  <c r="E87" i="30"/>
  <c r="AG86" i="25"/>
  <c r="AF86" i="30"/>
  <c r="AC86" i="25"/>
  <c r="AB86" i="30"/>
  <c r="Y86" i="25"/>
  <c r="X86" i="30"/>
  <c r="U86" i="25"/>
  <c r="T86" i="30"/>
  <c r="Q86" i="25"/>
  <c r="P86" i="30"/>
  <c r="M86" i="25"/>
  <c r="L86" i="30"/>
  <c r="I86" i="25"/>
  <c r="H86" i="30"/>
  <c r="AF85" i="25"/>
  <c r="AE85" i="30"/>
  <c r="AB85" i="25"/>
  <c r="AA85" i="30"/>
  <c r="X85" i="25"/>
  <c r="W85" i="30"/>
  <c r="T85" i="25"/>
  <c r="S85" i="30"/>
  <c r="P85" i="25"/>
  <c r="O85" i="30"/>
  <c r="L85" i="25"/>
  <c r="K85" i="30"/>
  <c r="AI84" i="25"/>
  <c r="AH84" i="30"/>
  <c r="AE84" i="25"/>
  <c r="AD84" i="30"/>
  <c r="AA84" i="25"/>
  <c r="Z84" i="30"/>
  <c r="W84" i="25"/>
  <c r="V84" i="30"/>
  <c r="S84" i="25"/>
  <c r="R84" i="30"/>
  <c r="O84" i="25"/>
  <c r="N84" i="30"/>
  <c r="K84" i="25"/>
  <c r="J84" i="30"/>
  <c r="G84" i="25"/>
  <c r="F84" i="30"/>
  <c r="AH83" i="25"/>
  <c r="AG83" i="30"/>
  <c r="AD83" i="25"/>
  <c r="AC83" i="30"/>
  <c r="Z83" i="25"/>
  <c r="Y83" i="30"/>
  <c r="V83" i="25"/>
  <c r="U83" i="30"/>
  <c r="R83" i="25"/>
  <c r="Q83" i="30"/>
  <c r="N83" i="25"/>
  <c r="M83" i="30"/>
  <c r="J83" i="25"/>
  <c r="I83" i="30"/>
  <c r="F83" i="25"/>
  <c r="E83" i="30"/>
  <c r="AG82" i="25"/>
  <c r="AF82" i="30"/>
  <c r="AC82" i="25"/>
  <c r="AB82" i="30"/>
  <c r="Y82" i="25"/>
  <c r="X82" i="30"/>
  <c r="U82" i="25"/>
  <c r="T82" i="30"/>
  <c r="Q82" i="25"/>
  <c r="P82" i="30"/>
  <c r="M82" i="25"/>
  <c r="L82" i="30"/>
  <c r="I82" i="25"/>
  <c r="H82" i="30"/>
  <c r="AF81" i="25"/>
  <c r="AE81" i="30"/>
  <c r="AB81" i="25"/>
  <c r="AA81" i="30"/>
  <c r="X81" i="25"/>
  <c r="W81" i="30"/>
  <c r="T81" i="25"/>
  <c r="S81" i="30"/>
  <c r="P81" i="25"/>
  <c r="O81" i="30"/>
  <c r="L81" i="25"/>
  <c r="K81" i="30"/>
  <c r="AI80" i="25"/>
  <c r="AH80" i="30"/>
  <c r="AE80" i="25"/>
  <c r="AD80" i="30"/>
  <c r="AA80" i="25"/>
  <c r="Z80" i="30"/>
  <c r="W80" i="25"/>
  <c r="V80" i="30"/>
  <c r="S80" i="25"/>
  <c r="R80" i="30"/>
  <c r="O80" i="25"/>
  <c r="N80" i="30"/>
  <c r="K80" i="25"/>
  <c r="J80" i="30"/>
  <c r="G80" i="25"/>
  <c r="F80" i="30"/>
  <c r="AH79" i="25"/>
  <c r="AG79" i="30"/>
  <c r="AD79" i="25"/>
  <c r="AC79" i="30"/>
  <c r="Z79" i="25"/>
  <c r="Y79" i="30"/>
  <c r="V79" i="25"/>
  <c r="U79" i="30"/>
  <c r="R79" i="25"/>
  <c r="Q79" i="30"/>
  <c r="N79" i="25"/>
  <c r="M79" i="30"/>
  <c r="J79" i="25"/>
  <c r="I79" i="30"/>
  <c r="F79" i="25"/>
  <c r="E79" i="30"/>
  <c r="AG78" i="25"/>
  <c r="AF78" i="30"/>
  <c r="AC78" i="25"/>
  <c r="AB78" i="30"/>
  <c r="Y78" i="25"/>
  <c r="X78" i="30"/>
  <c r="U78" i="25"/>
  <c r="T78" i="30"/>
  <c r="Q78" i="25"/>
  <c r="P78" i="30"/>
  <c r="M78" i="25"/>
  <c r="L78" i="30"/>
  <c r="I78" i="25"/>
  <c r="H78" i="30"/>
  <c r="AF77" i="25"/>
  <c r="AE77" i="30"/>
  <c r="AB77" i="25"/>
  <c r="AA77" i="30"/>
  <c r="X77" i="25"/>
  <c r="W77" i="30"/>
  <c r="T77" i="25"/>
  <c r="S77" i="30"/>
  <c r="P77" i="25"/>
  <c r="O77" i="30"/>
  <c r="L77" i="25"/>
  <c r="K77" i="30"/>
  <c r="AI76" i="25"/>
  <c r="AH76" i="30"/>
  <c r="AE76" i="25"/>
  <c r="AD76" i="30"/>
  <c r="AA76" i="25"/>
  <c r="Z76" i="30"/>
  <c r="W76" i="25"/>
  <c r="V76" i="30"/>
  <c r="S76" i="25"/>
  <c r="R76" i="30"/>
  <c r="O76" i="25"/>
  <c r="N76" i="30"/>
  <c r="K76" i="25"/>
  <c r="J76" i="30"/>
  <c r="G76" i="25"/>
  <c r="F76" i="30"/>
  <c r="AH75" i="25"/>
  <c r="AG75" i="30"/>
  <c r="AD75" i="25"/>
  <c r="AC75" i="30"/>
  <c r="Z75" i="25"/>
  <c r="Y75" i="30"/>
  <c r="V75" i="25"/>
  <c r="U75" i="30"/>
  <c r="R75" i="25"/>
  <c r="Q75" i="30"/>
  <c r="N75" i="25"/>
  <c r="M75" i="30"/>
  <c r="J75" i="25"/>
  <c r="I75" i="30"/>
  <c r="F75" i="25"/>
  <c r="E75" i="30"/>
  <c r="AG74" i="25"/>
  <c r="AF74" i="30"/>
  <c r="AC74" i="25"/>
  <c r="AB74" i="30"/>
  <c r="Y74" i="25"/>
  <c r="X74" i="30"/>
  <c r="U74" i="25"/>
  <c r="T74" i="30"/>
  <c r="Q74" i="25"/>
  <c r="P74" i="30"/>
  <c r="M74" i="25"/>
  <c r="L74" i="30"/>
  <c r="I74" i="25"/>
  <c r="H74" i="30"/>
  <c r="AF73" i="25"/>
  <c r="AE73" i="30"/>
  <c r="AB73" i="25"/>
  <c r="AA73" i="30"/>
  <c r="X73" i="25"/>
  <c r="W73" i="30"/>
  <c r="T73" i="25"/>
  <c r="S73" i="30"/>
  <c r="P73" i="25"/>
  <c r="O73" i="30"/>
  <c r="L73" i="25"/>
  <c r="K73" i="30"/>
  <c r="AI72" i="25"/>
  <c r="AH72" i="30"/>
  <c r="AE72" i="25"/>
  <c r="AD72" i="30"/>
  <c r="AA72" i="25"/>
  <c r="Z72" i="30"/>
  <c r="W72" i="25"/>
  <c r="V72" i="30"/>
  <c r="S72" i="25"/>
  <c r="R72" i="30"/>
  <c r="O72" i="25"/>
  <c r="N72" i="30"/>
  <c r="K72" i="25"/>
  <c r="J72" i="30"/>
  <c r="G72" i="25"/>
  <c r="F72" i="30"/>
  <c r="AH71" i="25"/>
  <c r="AG71" i="30"/>
  <c r="AD71" i="25"/>
  <c r="AC71" i="30"/>
  <c r="Z71" i="25"/>
  <c r="Y71" i="30"/>
  <c r="V71" i="25"/>
  <c r="U71" i="30"/>
  <c r="R71" i="25"/>
  <c r="Q71" i="30"/>
  <c r="N71" i="25"/>
  <c r="M71" i="30"/>
  <c r="J71" i="25"/>
  <c r="I71" i="30"/>
  <c r="F71" i="25"/>
  <c r="E71" i="30"/>
  <c r="AG70" i="25"/>
  <c r="AF70" i="30"/>
  <c r="AC70" i="25"/>
  <c r="AB70" i="30"/>
  <c r="Y70" i="25"/>
  <c r="X70" i="30"/>
  <c r="U70" i="25"/>
  <c r="T70" i="30"/>
  <c r="Q70" i="25"/>
  <c r="P70" i="30"/>
  <c r="M70" i="25"/>
  <c r="L70" i="30"/>
  <c r="I70" i="25"/>
  <c r="H70" i="30"/>
  <c r="AF69" i="25"/>
  <c r="AE69" i="30"/>
  <c r="AB69" i="25"/>
  <c r="AA69" i="30"/>
  <c r="X69" i="25"/>
  <c r="W69" i="30"/>
  <c r="T69" i="25"/>
  <c r="S69" i="30"/>
  <c r="P69" i="25"/>
  <c r="O69" i="30"/>
  <c r="L69" i="25"/>
  <c r="K69" i="30"/>
  <c r="AI68" i="25"/>
  <c r="AH68" i="30"/>
  <c r="AE68" i="25"/>
  <c r="AD68" i="30"/>
  <c r="AA68" i="25"/>
  <c r="Z68" i="30"/>
  <c r="W68" i="25"/>
  <c r="V68" i="30"/>
  <c r="S68" i="25"/>
  <c r="R68" i="30"/>
  <c r="O68" i="25"/>
  <c r="N68" i="30"/>
  <c r="K68" i="25"/>
  <c r="J68" i="30"/>
  <c r="G68" i="25"/>
  <c r="F68" i="30"/>
  <c r="AH67" i="25"/>
  <c r="AG67" i="30"/>
  <c r="AD67" i="25"/>
  <c r="AC67" i="30"/>
  <c r="Z67" i="25"/>
  <c r="Y67" i="30"/>
  <c r="V67" i="25"/>
  <c r="U67" i="30"/>
  <c r="R67" i="25"/>
  <c r="Q67" i="30"/>
  <c r="N67" i="25"/>
  <c r="M67" i="30"/>
  <c r="J67" i="25"/>
  <c r="I67" i="30"/>
  <c r="F67" i="25"/>
  <c r="E67" i="30"/>
  <c r="AG66" i="25"/>
  <c r="AF66" i="30"/>
  <c r="AC66" i="25"/>
  <c r="AB66" i="30"/>
  <c r="Y66" i="25"/>
  <c r="X66" i="30"/>
  <c r="U66" i="25"/>
  <c r="T66" i="30"/>
  <c r="Q66" i="25"/>
  <c r="P66" i="30"/>
  <c r="M66" i="25"/>
  <c r="L66" i="30"/>
  <c r="I66" i="25"/>
  <c r="H66" i="30"/>
  <c r="AF65" i="25"/>
  <c r="AE65" i="30"/>
  <c r="AB65" i="25"/>
  <c r="AA65" i="30"/>
  <c r="X65" i="25"/>
  <c r="W65" i="30"/>
  <c r="T65" i="25"/>
  <c r="S65" i="30"/>
  <c r="P65" i="25"/>
  <c r="O65" i="30"/>
  <c r="L65" i="25"/>
  <c r="K65" i="30"/>
  <c r="AI64" i="25"/>
  <c r="AH64" i="30"/>
  <c r="AE64" i="25"/>
  <c r="AD64" i="30"/>
  <c r="AA64" i="25"/>
  <c r="Z64" i="30"/>
  <c r="W64" i="25"/>
  <c r="V64" i="30"/>
  <c r="S64" i="25"/>
  <c r="R64" i="30"/>
  <c r="O64" i="25"/>
  <c r="N64" i="30"/>
  <c r="K64" i="25"/>
  <c r="J64" i="30"/>
  <c r="G64" i="25"/>
  <c r="F64" i="30"/>
  <c r="AH63" i="25"/>
  <c r="AG63" i="30"/>
  <c r="AD63" i="25"/>
  <c r="AC63" i="30"/>
  <c r="Z63" i="25"/>
  <c r="Y63" i="30"/>
  <c r="V63" i="25"/>
  <c r="U63" i="30"/>
  <c r="R63" i="25"/>
  <c r="Q63" i="30"/>
  <c r="N63" i="25"/>
  <c r="M63" i="30"/>
  <c r="J63" i="25"/>
  <c r="I63" i="30"/>
  <c r="F63" i="25"/>
  <c r="E63" i="30"/>
  <c r="AG62" i="25"/>
  <c r="AF62" i="30"/>
  <c r="AC62" i="25"/>
  <c r="AB62" i="30"/>
  <c r="Y62" i="25"/>
  <c r="X62" i="30"/>
  <c r="U62" i="25"/>
  <c r="T62" i="30"/>
  <c r="Q62" i="25"/>
  <c r="P62" i="30"/>
  <c r="M62" i="25"/>
  <c r="L62" i="30"/>
  <c r="I62" i="25"/>
  <c r="H62" i="30"/>
  <c r="AF61" i="25"/>
  <c r="AE61" i="30"/>
  <c r="AB61" i="25"/>
  <c r="AA61" i="30"/>
  <c r="X61" i="25"/>
  <c r="W61" i="30"/>
  <c r="T61" i="25"/>
  <c r="S61" i="30"/>
  <c r="P61" i="25"/>
  <c r="O61" i="30"/>
  <c r="L61" i="25"/>
  <c r="K61" i="30"/>
  <c r="AI60" i="25"/>
  <c r="AH60" i="30"/>
  <c r="AE60" i="25"/>
  <c r="AD60" i="30"/>
  <c r="AA60" i="25"/>
  <c r="Z60" i="30"/>
  <c r="W60" i="25"/>
  <c r="V60" i="30"/>
  <c r="S60" i="25"/>
  <c r="R60" i="30"/>
  <c r="O60" i="25"/>
  <c r="N60" i="30"/>
  <c r="K60" i="25"/>
  <c r="J60" i="30"/>
  <c r="G60" i="25"/>
  <c r="F60" i="30"/>
  <c r="AH59" i="25"/>
  <c r="AG59" i="30"/>
  <c r="AD59" i="25"/>
  <c r="AC59" i="30"/>
  <c r="Z59" i="25"/>
  <c r="Y59" i="30"/>
  <c r="V59" i="25"/>
  <c r="U59" i="30"/>
  <c r="R59" i="25"/>
  <c r="Q59" i="30"/>
  <c r="N59" i="25"/>
  <c r="M59" i="30"/>
  <c r="J59" i="25"/>
  <c r="I59" i="30"/>
  <c r="F59" i="25"/>
  <c r="E59" i="30"/>
  <c r="AG58" i="25"/>
  <c r="AF58" i="30"/>
  <c r="AC58" i="25"/>
  <c r="AB58" i="30"/>
  <c r="Y58" i="25"/>
  <c r="X58" i="30"/>
  <c r="U58" i="25"/>
  <c r="T58" i="30"/>
  <c r="Q58" i="25"/>
  <c r="P58" i="30"/>
  <c r="M58" i="25"/>
  <c r="L58" i="30"/>
  <c r="I58" i="25"/>
  <c r="H58" i="30"/>
  <c r="AF57" i="25"/>
  <c r="AE57" i="30"/>
  <c r="AB57" i="25"/>
  <c r="AA57" i="30"/>
  <c r="X57" i="25"/>
  <c r="W57" i="30"/>
  <c r="T57" i="25"/>
  <c r="S57" i="30"/>
  <c r="P57" i="25"/>
  <c r="O57" i="30"/>
  <c r="L57" i="25"/>
  <c r="K57" i="30"/>
  <c r="AI56" i="25"/>
  <c r="AH56" i="30"/>
  <c r="AE56" i="25"/>
  <c r="AD56" i="30"/>
  <c r="AA56" i="25"/>
  <c r="Z56" i="30"/>
  <c r="W56" i="25"/>
  <c r="V56" i="30"/>
  <c r="S56" i="25"/>
  <c r="R56" i="30"/>
  <c r="O56" i="25"/>
  <c r="N56" i="30"/>
  <c r="K56" i="25"/>
  <c r="J56" i="30"/>
  <c r="G56" i="25"/>
  <c r="F56" i="30"/>
  <c r="AH55" i="25"/>
  <c r="AG55" i="30"/>
  <c r="AD55" i="25"/>
  <c r="AC55" i="30"/>
  <c r="Z55" i="25"/>
  <c r="Y55" i="30"/>
  <c r="V55" i="25"/>
  <c r="U55" i="30"/>
  <c r="R55" i="25"/>
  <c r="Q55" i="30"/>
  <c r="N55" i="25"/>
  <c r="M55" i="30"/>
  <c r="J55" i="25"/>
  <c r="I55" i="30"/>
  <c r="F55" i="25"/>
  <c r="E55" i="30"/>
  <c r="AG54" i="25"/>
  <c r="AF54" i="30"/>
  <c r="AC54" i="25"/>
  <c r="AB54" i="30"/>
  <c r="Y54" i="25"/>
  <c r="X54" i="30"/>
  <c r="U54" i="25"/>
  <c r="T54" i="30"/>
  <c r="Q54" i="25"/>
  <c r="P54" i="30"/>
  <c r="M54" i="25"/>
  <c r="L54" i="30"/>
  <c r="I54" i="25"/>
  <c r="H54" i="30"/>
  <c r="AF53" i="25"/>
  <c r="AE53" i="30"/>
  <c r="AB53" i="25"/>
  <c r="AA53" i="30"/>
  <c r="X53" i="25"/>
  <c r="W53" i="30"/>
  <c r="T53" i="25"/>
  <c r="S53" i="30"/>
  <c r="P53" i="25"/>
  <c r="O53" i="30"/>
  <c r="L53" i="25"/>
  <c r="K53" i="30"/>
  <c r="AI52" i="25"/>
  <c r="AH52" i="30"/>
  <c r="AE52" i="25"/>
  <c r="AD52" i="30"/>
  <c r="AA52" i="25"/>
  <c r="Z52" i="30"/>
  <c r="W52" i="25"/>
  <c r="V52" i="30"/>
  <c r="S52" i="25"/>
  <c r="R52" i="30"/>
  <c r="O52" i="25"/>
  <c r="N52" i="30"/>
  <c r="K52" i="25"/>
  <c r="J52" i="30"/>
  <c r="G52" i="25"/>
  <c r="F52" i="30"/>
  <c r="AH51" i="25"/>
  <c r="AG51" i="30"/>
  <c r="AD51" i="25"/>
  <c r="AC51" i="30"/>
  <c r="Z51" i="25"/>
  <c r="Y51" i="30"/>
  <c r="V51" i="25"/>
  <c r="U51" i="30"/>
  <c r="R51" i="25"/>
  <c r="Q51" i="30"/>
  <c r="N51" i="25"/>
  <c r="M51" i="30"/>
  <c r="J51" i="25"/>
  <c r="I51" i="30"/>
  <c r="F51" i="25"/>
  <c r="E51" i="30"/>
  <c r="AG50" i="25"/>
  <c r="AF50" i="30"/>
  <c r="AC50" i="25"/>
  <c r="AB50" i="30"/>
  <c r="Y50" i="25"/>
  <c r="X50" i="30"/>
  <c r="U50" i="25"/>
  <c r="T50" i="30"/>
  <c r="Q50" i="25"/>
  <c r="P50" i="30"/>
  <c r="M50" i="25"/>
  <c r="L50" i="30"/>
  <c r="I50" i="25"/>
  <c r="H50" i="30"/>
  <c r="AF49" i="25"/>
  <c r="AE49" i="30"/>
  <c r="AB49" i="25"/>
  <c r="AA49" i="30"/>
  <c r="X49" i="25"/>
  <c r="W49" i="30"/>
  <c r="T49" i="25"/>
  <c r="S49" i="30"/>
  <c r="P49" i="25"/>
  <c r="O49" i="30"/>
  <c r="L49" i="25"/>
  <c r="K49" i="30"/>
  <c r="AI48" i="25"/>
  <c r="AH48" i="30"/>
  <c r="AE48" i="25"/>
  <c r="AD48" i="30"/>
  <c r="AA48" i="25"/>
  <c r="Z48" i="30"/>
  <c r="W48" i="25"/>
  <c r="V48" i="30"/>
  <c r="S48" i="25"/>
  <c r="R48" i="30"/>
  <c r="O48" i="25"/>
  <c r="N48" i="30"/>
  <c r="K48" i="25"/>
  <c r="J48" i="30"/>
  <c r="G48" i="25"/>
  <c r="F48" i="30"/>
  <c r="AH47" i="25"/>
  <c r="AG47" i="30"/>
  <c r="AD47" i="25"/>
  <c r="AC47" i="30"/>
  <c r="Z47" i="25"/>
  <c r="Y47" i="30"/>
  <c r="V47" i="25"/>
  <c r="U47" i="30"/>
  <c r="R47" i="25"/>
  <c r="Q47" i="30"/>
  <c r="N47" i="25"/>
  <c r="M47" i="30"/>
  <c r="J47" i="25"/>
  <c r="I47" i="30"/>
  <c r="F47" i="25"/>
  <c r="E47" i="30"/>
  <c r="AG46" i="25"/>
  <c r="AF46" i="30"/>
  <c r="AC46" i="25"/>
  <c r="AB46" i="30"/>
  <c r="Y46" i="25"/>
  <c r="X46" i="30"/>
  <c r="U46" i="25"/>
  <c r="T46" i="30"/>
  <c r="Q46" i="25"/>
  <c r="P46" i="30"/>
  <c r="M46" i="25"/>
  <c r="L46" i="30"/>
  <c r="I46" i="25"/>
  <c r="H46" i="30"/>
  <c r="AF45" i="25"/>
  <c r="AE45" i="30"/>
  <c r="AB45" i="25"/>
  <c r="AA45" i="30"/>
  <c r="X45" i="25"/>
  <c r="W45" i="30"/>
  <c r="T45" i="25"/>
  <c r="S45" i="30"/>
  <c r="P45" i="25"/>
  <c r="O45" i="30"/>
  <c r="L45" i="25"/>
  <c r="K45" i="30"/>
  <c r="AI44" i="25"/>
  <c r="AH44" i="30"/>
  <c r="AE44" i="25"/>
  <c r="AD44" i="30"/>
  <c r="AA44" i="25"/>
  <c r="Z44" i="30"/>
  <c r="W44" i="25"/>
  <c r="V44" i="30"/>
  <c r="S44" i="25"/>
  <c r="R44" i="30"/>
  <c r="O44" i="25"/>
  <c r="N44" i="30"/>
  <c r="K44" i="25"/>
  <c r="J44" i="30"/>
  <c r="G44" i="25"/>
  <c r="F44" i="30"/>
  <c r="AH43" i="25"/>
  <c r="AG43" i="30"/>
  <c r="AD43" i="25"/>
  <c r="AC43" i="30"/>
  <c r="Z43" i="25"/>
  <c r="Y43" i="30"/>
  <c r="V43" i="25"/>
  <c r="U43" i="30"/>
  <c r="R43" i="25"/>
  <c r="Q43" i="30"/>
  <c r="N43" i="25"/>
  <c r="M43" i="30"/>
  <c r="J43" i="25"/>
  <c r="I43" i="30"/>
  <c r="F43" i="25"/>
  <c r="E43" i="30"/>
  <c r="AG42" i="25"/>
  <c r="AF42" i="30"/>
  <c r="AC42" i="25"/>
  <c r="AB42" i="30"/>
  <c r="Y42" i="25"/>
  <c r="X42" i="30"/>
  <c r="U42" i="25"/>
  <c r="T42" i="30"/>
  <c r="Q42" i="25"/>
  <c r="P42" i="30"/>
  <c r="M42" i="25"/>
  <c r="L42" i="30"/>
  <c r="I42" i="25"/>
  <c r="H42" i="30"/>
  <c r="AF41" i="25"/>
  <c r="AE41" i="30"/>
  <c r="AB41" i="25"/>
  <c r="AA41" i="30"/>
  <c r="X41" i="25"/>
  <c r="W41" i="30"/>
  <c r="T41" i="25"/>
  <c r="S41" i="30"/>
  <c r="P41" i="25"/>
  <c r="O41" i="30"/>
  <c r="L41" i="25"/>
  <c r="K41" i="30"/>
  <c r="AI40" i="25"/>
  <c r="AH40" i="30"/>
  <c r="AE40" i="25"/>
  <c r="AD40" i="30"/>
  <c r="AA40" i="25"/>
  <c r="Z40" i="30"/>
  <c r="W40" i="25"/>
  <c r="V40" i="30"/>
  <c r="S40" i="25"/>
  <c r="R40" i="30"/>
  <c r="O40" i="25"/>
  <c r="N40" i="30"/>
  <c r="K40" i="25"/>
  <c r="J40" i="30"/>
  <c r="G40" i="25"/>
  <c r="F40" i="30"/>
  <c r="AH39" i="25"/>
  <c r="AG39" i="30"/>
  <c r="AD39" i="25"/>
  <c r="AC39" i="30"/>
  <c r="Z39" i="25"/>
  <c r="Y39" i="30"/>
  <c r="V39" i="25"/>
  <c r="U39" i="30"/>
  <c r="R39" i="25"/>
  <c r="Q39" i="30"/>
  <c r="N39" i="25"/>
  <c r="M39" i="30"/>
  <c r="J39" i="25"/>
  <c r="I39" i="30"/>
  <c r="F39" i="25"/>
  <c r="E39" i="30"/>
  <c r="AG38" i="25"/>
  <c r="AF38" i="30"/>
  <c r="AC38" i="25"/>
  <c r="AB38" i="30"/>
  <c r="Y38" i="25"/>
  <c r="X38" i="30"/>
  <c r="U38" i="25"/>
  <c r="T38" i="30"/>
  <c r="Q38" i="25"/>
  <c r="P38" i="30"/>
  <c r="M38" i="25"/>
  <c r="L38" i="30"/>
  <c r="I38" i="25"/>
  <c r="H38" i="30"/>
  <c r="AF37" i="25"/>
  <c r="AE37" i="30"/>
  <c r="AB37" i="25"/>
  <c r="AA37" i="30"/>
  <c r="X37" i="25"/>
  <c r="W37" i="30"/>
  <c r="T37" i="25"/>
  <c r="S37" i="30"/>
  <c r="P37" i="25"/>
  <c r="O37" i="30"/>
  <c r="L37" i="25"/>
  <c r="K37" i="30"/>
  <c r="AI36" i="25"/>
  <c r="AH36" i="30"/>
  <c r="AE36" i="25"/>
  <c r="AD36" i="30"/>
  <c r="AA36" i="25"/>
  <c r="Z36" i="30"/>
  <c r="W36" i="25"/>
  <c r="V36" i="30"/>
  <c r="S36" i="25"/>
  <c r="R36" i="30"/>
  <c r="O36" i="25"/>
  <c r="N36" i="30"/>
  <c r="K36" i="25"/>
  <c r="J36" i="30"/>
  <c r="G36" i="25"/>
  <c r="F36" i="30"/>
  <c r="AH35" i="25"/>
  <c r="AG35" i="30"/>
  <c r="AD35" i="25"/>
  <c r="AC35" i="30"/>
  <c r="Z35" i="25"/>
  <c r="Y35" i="30"/>
  <c r="V35" i="25"/>
  <c r="U35" i="30"/>
  <c r="R35" i="25"/>
  <c r="Q35" i="30"/>
  <c r="N35" i="25"/>
  <c r="M35" i="30"/>
  <c r="J35" i="25"/>
  <c r="I35" i="30"/>
  <c r="F35" i="25"/>
  <c r="E35" i="30"/>
  <c r="AG34" i="25"/>
  <c r="AF34" i="30"/>
  <c r="AC34" i="25"/>
  <c r="AB34" i="30"/>
  <c r="Y34" i="25"/>
  <c r="X34" i="30"/>
  <c r="U34" i="25"/>
  <c r="T34" i="30"/>
  <c r="Q34" i="25"/>
  <c r="P34" i="30"/>
  <c r="M34" i="25"/>
  <c r="L34" i="30"/>
  <c r="I34" i="25"/>
  <c r="H34" i="30"/>
  <c r="AF33" i="25"/>
  <c r="AE33" i="30"/>
  <c r="AB33" i="25"/>
  <c r="AA33" i="30"/>
  <c r="X33" i="25"/>
  <c r="W33" i="30"/>
  <c r="T33" i="25"/>
  <c r="S33" i="30"/>
  <c r="P33" i="25"/>
  <c r="O33" i="30"/>
  <c r="L33" i="25"/>
  <c r="K33" i="30"/>
  <c r="AI32" i="25"/>
  <c r="AH32" i="30"/>
  <c r="AE32" i="25"/>
  <c r="AD32" i="30"/>
  <c r="AA32" i="25"/>
  <c r="Z32" i="30"/>
  <c r="W32" i="25"/>
  <c r="V32" i="30"/>
  <c r="S32" i="25"/>
  <c r="R32" i="30"/>
  <c r="O32" i="25"/>
  <c r="N32" i="30"/>
  <c r="K32" i="25"/>
  <c r="J32" i="30"/>
  <c r="G32" i="25"/>
  <c r="F32" i="30"/>
  <c r="AH31" i="25"/>
  <c r="AG31" i="30"/>
  <c r="AD31" i="25"/>
  <c r="AC31" i="30"/>
  <c r="Z31" i="25"/>
  <c r="Y31" i="30"/>
  <c r="V31" i="25"/>
  <c r="U31" i="30"/>
  <c r="R31" i="25"/>
  <c r="Q31" i="30"/>
  <c r="N31" i="25"/>
  <c r="M31" i="30"/>
  <c r="J31" i="25"/>
  <c r="I31" i="30"/>
  <c r="F31" i="25"/>
  <c r="E31" i="30"/>
  <c r="AG30" i="25"/>
  <c r="AF30" i="30"/>
  <c r="AC30" i="25"/>
  <c r="AB30" i="30"/>
  <c r="Y30" i="25"/>
  <c r="X30" i="30"/>
  <c r="U30" i="25"/>
  <c r="T30" i="30"/>
  <c r="Q30" i="25"/>
  <c r="P30" i="30"/>
  <c r="M30" i="25"/>
  <c r="L30" i="30"/>
  <c r="I30" i="25"/>
  <c r="H30" i="30"/>
  <c r="AF29" i="25"/>
  <c r="AE29" i="30"/>
  <c r="AB29" i="25"/>
  <c r="AA29" i="30"/>
  <c r="X29" i="25"/>
  <c r="W29" i="30"/>
  <c r="T29" i="25"/>
  <c r="S29" i="30"/>
  <c r="P29" i="25"/>
  <c r="O29" i="30"/>
  <c r="L29" i="25"/>
  <c r="K29" i="30"/>
  <c r="AI28" i="25"/>
  <c r="AH28" i="30"/>
  <c r="AE28" i="25"/>
  <c r="AD28" i="30"/>
  <c r="AA28" i="25"/>
  <c r="Z28" i="30"/>
  <c r="W28" i="25"/>
  <c r="V28" i="30"/>
  <c r="S28" i="25"/>
  <c r="R28" i="30"/>
  <c r="O28" i="25"/>
  <c r="N28" i="30"/>
  <c r="K28" i="25"/>
  <c r="J28" i="30"/>
  <c r="G28" i="25"/>
  <c r="F28" i="30"/>
  <c r="AH27" i="25"/>
  <c r="AG27" i="30"/>
  <c r="AD27" i="25"/>
  <c r="AC27" i="30"/>
  <c r="Z27" i="25"/>
  <c r="Y27" i="30"/>
  <c r="V27" i="25"/>
  <c r="U27" i="30"/>
  <c r="R27" i="25"/>
  <c r="Q27" i="30"/>
  <c r="N27" i="25"/>
  <c r="M27" i="30"/>
  <c r="J27" i="25"/>
  <c r="I27" i="30"/>
  <c r="F27" i="25"/>
  <c r="E27" i="30"/>
  <c r="AG26" i="25"/>
  <c r="AF26" i="30"/>
  <c r="AC26" i="25"/>
  <c r="AB26" i="30"/>
  <c r="Y26" i="25"/>
  <c r="X26" i="30"/>
  <c r="U26" i="25"/>
  <c r="T26" i="30"/>
  <c r="Q26" i="25"/>
  <c r="P26" i="30"/>
  <c r="M26" i="25"/>
  <c r="L26" i="30"/>
  <c r="I26" i="25"/>
  <c r="H26" i="30"/>
  <c r="AF25" i="25"/>
  <c r="AE25" i="30"/>
  <c r="AB25" i="25"/>
  <c r="AA25" i="30"/>
  <c r="X25" i="25"/>
  <c r="W25" i="30"/>
  <c r="T25" i="25"/>
  <c r="S25" i="30"/>
  <c r="P25" i="25"/>
  <c r="O25" i="30"/>
  <c r="L25" i="25"/>
  <c r="K25" i="30"/>
  <c r="AI24" i="25"/>
  <c r="AH24" i="30"/>
  <c r="AE24" i="25"/>
  <c r="AD24" i="30"/>
  <c r="AA24" i="25"/>
  <c r="Z24" i="30"/>
  <c r="W24" i="25"/>
  <c r="V24" i="30"/>
  <c r="S24" i="25"/>
  <c r="R24" i="30"/>
  <c r="O24" i="25"/>
  <c r="N24" i="30"/>
  <c r="K24" i="25"/>
  <c r="J24" i="30"/>
  <c r="G24" i="25"/>
  <c r="F24" i="30"/>
  <c r="AH23" i="25"/>
  <c r="AG23" i="30"/>
  <c r="AD23" i="25"/>
  <c r="AC23" i="30"/>
  <c r="Z23" i="25"/>
  <c r="Y23" i="30"/>
  <c r="V23" i="25"/>
  <c r="U23" i="30"/>
  <c r="R23" i="25"/>
  <c r="Q23" i="30"/>
  <c r="N23" i="25"/>
  <c r="M23" i="30"/>
  <c r="J23" i="25"/>
  <c r="I23" i="30"/>
  <c r="F23" i="25"/>
  <c r="E23" i="30"/>
  <c r="AG22" i="25"/>
  <c r="AF22" i="30"/>
  <c r="AC22" i="25"/>
  <c r="AB22" i="30"/>
  <c r="Y22" i="25"/>
  <c r="X22" i="30"/>
  <c r="U22" i="25"/>
  <c r="T22" i="30"/>
  <c r="Q22" i="25"/>
  <c r="P22" i="30"/>
  <c r="M22" i="25"/>
  <c r="L22" i="30"/>
  <c r="I22" i="25"/>
  <c r="H22" i="30"/>
  <c r="AF21" i="25"/>
  <c r="AE21" i="30"/>
  <c r="AB21" i="25"/>
  <c r="AA21" i="30"/>
  <c r="X21" i="25"/>
  <c r="W21" i="30"/>
  <c r="T21" i="25"/>
  <c r="S21" i="30"/>
  <c r="P21" i="25"/>
  <c r="O21" i="30"/>
  <c r="L21" i="25"/>
  <c r="K21" i="30"/>
  <c r="AI20" i="25"/>
  <c r="AH20" i="30"/>
  <c r="AE20" i="25"/>
  <c r="AD20" i="30"/>
  <c r="AA20" i="25"/>
  <c r="Z20" i="30"/>
  <c r="W20" i="25"/>
  <c r="V20" i="30"/>
  <c r="S20" i="25"/>
  <c r="R20" i="30"/>
  <c r="O20" i="25"/>
  <c r="N20" i="30"/>
  <c r="K20" i="25"/>
  <c r="J20" i="30"/>
  <c r="G20" i="25"/>
  <c r="F20" i="30"/>
  <c r="AH19" i="25"/>
  <c r="AG19" i="30"/>
  <c r="AD19" i="25"/>
  <c r="AC19" i="30"/>
  <c r="Z19" i="25"/>
  <c r="Y19" i="30"/>
  <c r="V19" i="25"/>
  <c r="U19" i="30"/>
  <c r="R19" i="25"/>
  <c r="Q19" i="30"/>
  <c r="N19" i="25"/>
  <c r="M19" i="30"/>
  <c r="J19" i="25"/>
  <c r="I19" i="30"/>
  <c r="F19" i="25"/>
  <c r="E19" i="30"/>
  <c r="AG18" i="25"/>
  <c r="AF18" i="30"/>
  <c r="AC18" i="25"/>
  <c r="AB18" i="30"/>
  <c r="Y18" i="25"/>
  <c r="X18" i="30"/>
  <c r="U18" i="25"/>
  <c r="T18" i="30"/>
  <c r="Q18" i="25"/>
  <c r="P18" i="30"/>
  <c r="M18" i="25"/>
  <c r="L18" i="30"/>
  <c r="I18" i="25"/>
  <c r="H18" i="30"/>
  <c r="AF17" i="25"/>
  <c r="AE17" i="30"/>
  <c r="AB17" i="25"/>
  <c r="AA17" i="30"/>
  <c r="X17" i="25"/>
  <c r="W17" i="30"/>
  <c r="T17" i="25"/>
  <c r="S17" i="30"/>
  <c r="P17" i="25"/>
  <c r="O17" i="30"/>
  <c r="L17" i="25"/>
  <c r="K17" i="30"/>
  <c r="AI16" i="25"/>
  <c r="AH16" i="30"/>
  <c r="AE16" i="25"/>
  <c r="AD16" i="30"/>
  <c r="AA16" i="25"/>
  <c r="Z16" i="30"/>
  <c r="W16" i="25"/>
  <c r="V16" i="30"/>
  <c r="S16" i="25"/>
  <c r="R16" i="30"/>
  <c r="O16" i="25"/>
  <c r="N16" i="30"/>
  <c r="K16" i="25"/>
  <c r="J16" i="30"/>
  <c r="G16" i="25"/>
  <c r="F16" i="30"/>
  <c r="AH15" i="25"/>
  <c r="AG15" i="30"/>
  <c r="AD15" i="25"/>
  <c r="AC15" i="30"/>
  <c r="Z15" i="25"/>
  <c r="Y15" i="30"/>
  <c r="V15" i="25"/>
  <c r="U15" i="30"/>
  <c r="R15" i="25"/>
  <c r="Q15" i="30"/>
  <c r="N15" i="25"/>
  <c r="M15" i="30"/>
  <c r="J15" i="25"/>
  <c r="I15" i="30"/>
  <c r="F15" i="25"/>
  <c r="E15" i="30"/>
  <c r="AG14" i="25"/>
  <c r="AF14" i="30"/>
  <c r="AC14" i="25"/>
  <c r="AB14" i="30"/>
  <c r="Y14" i="25"/>
  <c r="X14" i="30"/>
  <c r="U14" i="25"/>
  <c r="T14" i="30"/>
  <c r="Q14" i="25"/>
  <c r="P14" i="30"/>
  <c r="M14" i="25"/>
  <c r="L14" i="30"/>
  <c r="I14" i="25"/>
  <c r="H14" i="30"/>
  <c r="AF13" i="25"/>
  <c r="AE13" i="30"/>
  <c r="AB13" i="25"/>
  <c r="AA13" i="30"/>
  <c r="X13" i="25"/>
  <c r="W13" i="30"/>
  <c r="T13" i="25"/>
  <c r="S13" i="30"/>
  <c r="P13" i="25"/>
  <c r="O13" i="30"/>
  <c r="L13" i="25"/>
  <c r="K13" i="30"/>
  <c r="AI12" i="25"/>
  <c r="AH12" i="30"/>
  <c r="AE12" i="25"/>
  <c r="AD12" i="30"/>
  <c r="AA12" i="25"/>
  <c r="Z12" i="30"/>
  <c r="W12" i="25"/>
  <c r="V12" i="30"/>
  <c r="S12" i="25"/>
  <c r="R12" i="30"/>
  <c r="O12" i="25"/>
  <c r="N12" i="30"/>
  <c r="K12" i="25"/>
  <c r="J12" i="30"/>
  <c r="G12" i="25"/>
  <c r="F12" i="30"/>
  <c r="AH11" i="25"/>
  <c r="AG11" i="30"/>
  <c r="AD11" i="25"/>
  <c r="AC11" i="30"/>
  <c r="Z11" i="25"/>
  <c r="Y11" i="30"/>
  <c r="V11" i="25"/>
  <c r="U11" i="30"/>
  <c r="R11" i="25"/>
  <c r="Q11" i="30"/>
  <c r="N11" i="25"/>
  <c r="M11" i="30"/>
  <c r="J11" i="25"/>
  <c r="I11" i="30"/>
  <c r="F11" i="25"/>
  <c r="E11" i="30"/>
  <c r="AG10" i="25"/>
  <c r="AF10" i="30"/>
  <c r="AC10" i="25"/>
  <c r="AB10" i="30"/>
  <c r="Y10" i="25"/>
  <c r="X10" i="30"/>
  <c r="U10" i="25"/>
  <c r="T10" i="30"/>
  <c r="Q10" i="25"/>
  <c r="P10" i="30"/>
  <c r="M10" i="25"/>
  <c r="L10" i="30"/>
  <c r="I10" i="25"/>
  <c r="H10" i="30"/>
  <c r="AF9" i="25"/>
  <c r="AE9" i="30"/>
  <c r="AB9" i="25"/>
  <c r="AA9" i="30"/>
  <c r="X9" i="25"/>
  <c r="W9" i="30"/>
  <c r="T9" i="25"/>
  <c r="S9" i="30"/>
  <c r="P9" i="25"/>
  <c r="O9" i="30"/>
  <c r="L9" i="25"/>
  <c r="K9" i="30"/>
  <c r="AI8" i="25"/>
  <c r="AH8" i="30"/>
  <c r="AE8" i="25"/>
  <c r="AD8" i="30"/>
  <c r="AA8" i="25"/>
  <c r="Z8" i="30"/>
  <c r="W8" i="25"/>
  <c r="V8" i="30"/>
  <c r="S8" i="25"/>
  <c r="R8" i="30"/>
  <c r="O8" i="25"/>
  <c r="N8" i="30"/>
  <c r="K8" i="25"/>
  <c r="J8" i="30"/>
  <c r="G8" i="25"/>
  <c r="F8" i="30"/>
  <c r="AH7" i="25"/>
  <c r="AG7" i="30"/>
  <c r="AD7" i="25"/>
  <c r="AC7" i="30"/>
  <c r="Z7" i="25"/>
  <c r="Y7" i="30"/>
  <c r="V7" i="25"/>
  <c r="U7" i="30"/>
  <c r="R7" i="25"/>
  <c r="Q7" i="30"/>
  <c r="N7" i="25"/>
  <c r="M7" i="30"/>
  <c r="J7" i="25"/>
  <c r="I7" i="30"/>
  <c r="F7" i="25"/>
  <c r="E7" i="30"/>
  <c r="AG6" i="25"/>
  <c r="AF6" i="30"/>
  <c r="AC6" i="25"/>
  <c r="AB6" i="30"/>
  <c r="Y6" i="25"/>
  <c r="X6" i="30"/>
  <c r="U6" i="25"/>
  <c r="T6" i="30"/>
  <c r="Q6" i="25"/>
  <c r="P6" i="30"/>
  <c r="M6" i="25"/>
  <c r="L6" i="30"/>
  <c r="I6" i="25"/>
  <c r="H6" i="30"/>
  <c r="AF5" i="25"/>
  <c r="AE5" i="30"/>
  <c r="AB5" i="25"/>
  <c r="AA5" i="30"/>
  <c r="X5" i="25"/>
  <c r="W5" i="30"/>
  <c r="T5" i="25"/>
  <c r="S5" i="30"/>
  <c r="P5" i="25"/>
  <c r="O5" i="30"/>
  <c r="L5" i="25"/>
  <c r="K5" i="30"/>
  <c r="F277" i="30"/>
  <c r="X276" i="30"/>
  <c r="L276" i="30"/>
  <c r="H276" i="30"/>
  <c r="P275" i="30"/>
  <c r="O270" i="30"/>
  <c r="W269" i="30"/>
  <c r="AG267" i="30"/>
  <c r="Q267" i="30"/>
  <c r="E267" i="30"/>
  <c r="Z265" i="30"/>
  <c r="AG263" i="30"/>
  <c r="AH277" i="25"/>
  <c r="R277" i="25"/>
  <c r="AG276" i="25"/>
  <c r="Q276" i="25"/>
  <c r="AF275" i="25"/>
  <c r="T275" i="25"/>
  <c r="AI274" i="25"/>
  <c r="S274" i="25"/>
  <c r="G274" i="25"/>
  <c r="F274" i="30"/>
  <c r="AF270" i="25"/>
  <c r="T270" i="25"/>
  <c r="AI269" i="25"/>
  <c r="S269" i="25"/>
  <c r="AH268" i="25"/>
  <c r="R268" i="25"/>
  <c r="AC267" i="25"/>
  <c r="M267" i="25"/>
  <c r="AB266" i="25"/>
  <c r="AA266" i="30"/>
  <c r="L266" i="25"/>
  <c r="K266" i="30"/>
  <c r="AE265" i="25"/>
  <c r="K265" i="25"/>
  <c r="Z264" i="25"/>
  <c r="Y264" i="30"/>
  <c r="J264" i="25"/>
  <c r="I264" i="30"/>
  <c r="Y263" i="25"/>
  <c r="X263" i="30"/>
  <c r="I263" i="25"/>
  <c r="H263" i="30"/>
  <c r="X262" i="25"/>
  <c r="W262" i="30"/>
  <c r="L262" i="25"/>
  <c r="K262" i="30"/>
  <c r="AA261" i="25"/>
  <c r="Z261" i="30"/>
  <c r="G261" i="25"/>
  <c r="F261" i="30"/>
  <c r="V260" i="25"/>
  <c r="U260" i="30"/>
  <c r="F260" i="25"/>
  <c r="E260" i="30"/>
  <c r="U259" i="25"/>
  <c r="T259" i="30"/>
  <c r="I259" i="25"/>
  <c r="H259" i="30"/>
  <c r="X258" i="25"/>
  <c r="W258" i="30"/>
  <c r="L258" i="25"/>
  <c r="K258" i="30"/>
  <c r="AI257" i="25"/>
  <c r="AH257" i="30"/>
  <c r="AA257" i="25"/>
  <c r="Z257" i="30"/>
  <c r="O257" i="25"/>
  <c r="N257" i="30"/>
  <c r="K257" i="25"/>
  <c r="J257" i="30"/>
  <c r="G257" i="25"/>
  <c r="F257" i="30"/>
  <c r="AH256" i="25"/>
  <c r="AG256" i="30"/>
  <c r="AD256" i="25"/>
  <c r="AC256" i="30"/>
  <c r="Z256" i="25"/>
  <c r="Y256" i="30"/>
  <c r="V256" i="25"/>
  <c r="U256" i="30"/>
  <c r="R256" i="25"/>
  <c r="Q256" i="30"/>
  <c r="N256" i="25"/>
  <c r="M256" i="30"/>
  <c r="J256" i="25"/>
  <c r="I256" i="30"/>
  <c r="F256" i="25"/>
  <c r="E256" i="30"/>
  <c r="AG255" i="25"/>
  <c r="AF255" i="30"/>
  <c r="AC255" i="25"/>
  <c r="AB255" i="30"/>
  <c r="Y255" i="25"/>
  <c r="X255" i="30"/>
  <c r="U255" i="25"/>
  <c r="T255" i="30"/>
  <c r="Q255" i="25"/>
  <c r="P255" i="30"/>
  <c r="M255" i="25"/>
  <c r="L255" i="30"/>
  <c r="I255" i="25"/>
  <c r="H255" i="30"/>
  <c r="AF254" i="25"/>
  <c r="AE254" i="30"/>
  <c r="AB254" i="25"/>
  <c r="AA254" i="30"/>
  <c r="X254" i="25"/>
  <c r="W254" i="30"/>
  <c r="T254" i="25"/>
  <c r="S254" i="30"/>
  <c r="P254" i="25"/>
  <c r="O254" i="30"/>
  <c r="L254" i="25"/>
  <c r="K254" i="30"/>
  <c r="AI253" i="25"/>
  <c r="AH253" i="30"/>
  <c r="AE253" i="25"/>
  <c r="AD253" i="30"/>
  <c r="AA253" i="25"/>
  <c r="Z253" i="30"/>
  <c r="W253" i="25"/>
  <c r="V253" i="30"/>
  <c r="S253" i="25"/>
  <c r="R253" i="30"/>
  <c r="O253" i="25"/>
  <c r="N253" i="30"/>
  <c r="K253" i="25"/>
  <c r="J253" i="30"/>
  <c r="G253" i="25"/>
  <c r="F253" i="30"/>
  <c r="AH252" i="25"/>
  <c r="AG252" i="30"/>
  <c r="AD252" i="25"/>
  <c r="AC252" i="30"/>
  <c r="Z252" i="25"/>
  <c r="Y252" i="30"/>
  <c r="V252" i="25"/>
  <c r="U252" i="30"/>
  <c r="R252" i="25"/>
  <c r="Q252" i="30"/>
  <c r="N252" i="25"/>
  <c r="M252" i="30"/>
  <c r="J252" i="25"/>
  <c r="I252" i="30"/>
  <c r="F252" i="25"/>
  <c r="E252" i="30"/>
  <c r="AG251" i="25"/>
  <c r="AF251" i="30"/>
  <c r="AC251" i="25"/>
  <c r="AB251" i="30"/>
  <c r="Y251" i="25"/>
  <c r="X251" i="30"/>
  <c r="U251" i="25"/>
  <c r="T251" i="30"/>
  <c r="Q251" i="25"/>
  <c r="P251" i="30"/>
  <c r="M251" i="25"/>
  <c r="L251" i="30"/>
  <c r="I251" i="25"/>
  <c r="H251" i="30"/>
  <c r="AF250" i="25"/>
  <c r="AE250" i="30"/>
  <c r="AB250" i="25"/>
  <c r="AA250" i="30"/>
  <c r="X250" i="25"/>
  <c r="W250" i="30"/>
  <c r="T250" i="25"/>
  <c r="S250" i="30"/>
  <c r="P250" i="25"/>
  <c r="O250" i="30"/>
  <c r="L250" i="25"/>
  <c r="K250" i="30"/>
  <c r="AI249" i="25"/>
  <c r="AH249" i="30"/>
  <c r="AE249" i="25"/>
  <c r="AD249" i="30"/>
  <c r="AA249" i="25"/>
  <c r="Z249" i="30"/>
  <c r="W249" i="25"/>
  <c r="V249" i="30"/>
  <c r="S249" i="25"/>
  <c r="R249" i="30"/>
  <c r="O249" i="25"/>
  <c r="N249" i="30"/>
  <c r="K249" i="25"/>
  <c r="J249" i="30"/>
  <c r="G249" i="25"/>
  <c r="F249" i="30"/>
  <c r="AH248" i="25"/>
  <c r="AG248" i="30"/>
  <c r="AD248" i="25"/>
  <c r="AC248" i="30"/>
  <c r="Z248" i="25"/>
  <c r="Y248" i="30"/>
  <c r="V248" i="25"/>
  <c r="U248" i="30"/>
  <c r="R248" i="25"/>
  <c r="Q248" i="30"/>
  <c r="N248" i="25"/>
  <c r="M248" i="30"/>
  <c r="J248" i="25"/>
  <c r="I248" i="30"/>
  <c r="F248" i="25"/>
  <c r="E248" i="30"/>
  <c r="AG247" i="25"/>
  <c r="AF247" i="30"/>
  <c r="AC247" i="25"/>
  <c r="AB247" i="30"/>
  <c r="Y247" i="25"/>
  <c r="X247" i="30"/>
  <c r="U247" i="25"/>
  <c r="T247" i="30"/>
  <c r="Q247" i="25"/>
  <c r="P247" i="30"/>
  <c r="M247" i="25"/>
  <c r="L247" i="30"/>
  <c r="I247" i="25"/>
  <c r="H247" i="30"/>
  <c r="AF246" i="25"/>
  <c r="AE246" i="30"/>
  <c r="AB246" i="25"/>
  <c r="AA246" i="30"/>
  <c r="X246" i="25"/>
  <c r="W246" i="30"/>
  <c r="T246" i="25"/>
  <c r="S246" i="30"/>
  <c r="P246" i="25"/>
  <c r="O246" i="30"/>
  <c r="L246" i="25"/>
  <c r="K246" i="30"/>
  <c r="AI245" i="25"/>
  <c r="AH245" i="30"/>
  <c r="AE245" i="25"/>
  <c r="AD245" i="30"/>
  <c r="AA245" i="25"/>
  <c r="Z245" i="30"/>
  <c r="W245" i="25"/>
  <c r="V245" i="30"/>
  <c r="S245" i="25"/>
  <c r="R245" i="30"/>
  <c r="O245" i="25"/>
  <c r="N245" i="30"/>
  <c r="K245" i="25"/>
  <c r="J245" i="30"/>
  <c r="G245" i="25"/>
  <c r="F245" i="30"/>
  <c r="AH244" i="25"/>
  <c r="AG244" i="30"/>
  <c r="AD244" i="25"/>
  <c r="AC244" i="30"/>
  <c r="Z244" i="25"/>
  <c r="Y244" i="30"/>
  <c r="V244" i="25"/>
  <c r="U244" i="30"/>
  <c r="R244" i="25"/>
  <c r="Q244" i="30"/>
  <c r="N244" i="25"/>
  <c r="M244" i="30"/>
  <c r="J244" i="25"/>
  <c r="I244" i="30"/>
  <c r="F244" i="25"/>
  <c r="E244" i="30"/>
  <c r="AG243" i="25"/>
  <c r="AF243" i="30"/>
  <c r="AC243" i="25"/>
  <c r="AB243" i="30"/>
  <c r="Y243" i="25"/>
  <c r="X243" i="30"/>
  <c r="U243" i="25"/>
  <c r="T243" i="30"/>
  <c r="Q243" i="25"/>
  <c r="P243" i="30"/>
  <c r="M243" i="25"/>
  <c r="L243" i="30"/>
  <c r="I243" i="25"/>
  <c r="H243" i="30"/>
  <c r="AF242" i="25"/>
  <c r="AE242" i="30"/>
  <c r="AB242" i="25"/>
  <c r="AA242" i="30"/>
  <c r="X242" i="25"/>
  <c r="W242" i="30"/>
  <c r="T242" i="25"/>
  <c r="S242" i="30"/>
  <c r="P242" i="25"/>
  <c r="O242" i="30"/>
  <c r="L242" i="25"/>
  <c r="K242" i="30"/>
  <c r="AI241" i="25"/>
  <c r="AH241" i="30"/>
  <c r="AE241" i="25"/>
  <c r="AD241" i="30"/>
  <c r="AA241" i="25"/>
  <c r="Z241" i="30"/>
  <c r="W241" i="25"/>
  <c r="V241" i="30"/>
  <c r="S241" i="25"/>
  <c r="R241" i="30"/>
  <c r="O241" i="25"/>
  <c r="N241" i="30"/>
  <c r="K241" i="25"/>
  <c r="J241" i="30"/>
  <c r="G241" i="25"/>
  <c r="F241" i="30"/>
  <c r="AH240" i="25"/>
  <c r="AG240" i="30"/>
  <c r="AD240" i="25"/>
  <c r="AC240" i="30"/>
  <c r="Z240" i="25"/>
  <c r="Y240" i="30"/>
  <c r="V240" i="25"/>
  <c r="U240" i="30"/>
  <c r="R240" i="25"/>
  <c r="Q240" i="30"/>
  <c r="N240" i="25"/>
  <c r="M240" i="30"/>
  <c r="J240" i="25"/>
  <c r="I240" i="30"/>
  <c r="F240" i="25"/>
  <c r="E240" i="30"/>
  <c r="AG239" i="25"/>
  <c r="AF239" i="30"/>
  <c r="AC239" i="25"/>
  <c r="AB239" i="30"/>
  <c r="Y239" i="25"/>
  <c r="X239" i="30"/>
  <c r="U239" i="25"/>
  <c r="T239" i="30"/>
  <c r="Q239" i="25"/>
  <c r="P239" i="30"/>
  <c r="M239" i="25"/>
  <c r="L239" i="30"/>
  <c r="I239" i="25"/>
  <c r="H239" i="30"/>
  <c r="AF238" i="25"/>
  <c r="AE238" i="30"/>
  <c r="AB238" i="25"/>
  <c r="AA238" i="30"/>
  <c r="X238" i="25"/>
  <c r="W238" i="30"/>
  <c r="T238" i="25"/>
  <c r="S238" i="30"/>
  <c r="P238" i="25"/>
  <c r="O238" i="30"/>
  <c r="L238" i="25"/>
  <c r="K238" i="30"/>
  <c r="AI237" i="25"/>
  <c r="AH237" i="30"/>
  <c r="AE237" i="25"/>
  <c r="AD237" i="30"/>
  <c r="AA237" i="25"/>
  <c r="Z237" i="30"/>
  <c r="W237" i="25"/>
  <c r="V237" i="30"/>
  <c r="S237" i="25"/>
  <c r="R237" i="30"/>
  <c r="O237" i="25"/>
  <c r="N237" i="30"/>
  <c r="K237" i="25"/>
  <c r="J237" i="30"/>
  <c r="G237" i="25"/>
  <c r="F237" i="30"/>
  <c r="AH236" i="25"/>
  <c r="AG236" i="30"/>
  <c r="AD236" i="25"/>
  <c r="AC236" i="30"/>
  <c r="Z236" i="25"/>
  <c r="Y236" i="30"/>
  <c r="V236" i="25"/>
  <c r="U236" i="30"/>
  <c r="R236" i="25"/>
  <c r="Q236" i="30"/>
  <c r="N236" i="25"/>
  <c r="M236" i="30"/>
  <c r="J236" i="25"/>
  <c r="I236" i="30"/>
  <c r="F236" i="25"/>
  <c r="E236" i="30"/>
  <c r="AG235" i="25"/>
  <c r="AF235" i="30"/>
  <c r="AC235" i="25"/>
  <c r="AB235" i="30"/>
  <c r="Y235" i="25"/>
  <c r="X235" i="30"/>
  <c r="U235" i="25"/>
  <c r="T235" i="30"/>
  <c r="Q235" i="25"/>
  <c r="P235" i="30"/>
  <c r="M235" i="25"/>
  <c r="L235" i="30"/>
  <c r="I235" i="25"/>
  <c r="H235" i="30"/>
  <c r="AF234" i="25"/>
  <c r="AE234" i="30"/>
  <c r="AB234" i="25"/>
  <c r="AA234" i="30"/>
  <c r="X234" i="25"/>
  <c r="W234" i="30"/>
  <c r="T234" i="25"/>
  <c r="S234" i="30"/>
  <c r="P234" i="25"/>
  <c r="O234" i="30"/>
  <c r="L234" i="25"/>
  <c r="K234" i="30"/>
  <c r="AI233" i="25"/>
  <c r="AH233" i="30"/>
  <c r="AE233" i="25"/>
  <c r="AD233" i="30"/>
  <c r="AA233" i="25"/>
  <c r="Z233" i="30"/>
  <c r="W233" i="25"/>
  <c r="V233" i="30"/>
  <c r="S233" i="25"/>
  <c r="R233" i="30"/>
  <c r="O233" i="25"/>
  <c r="N233" i="30"/>
  <c r="K233" i="25"/>
  <c r="J233" i="30"/>
  <c r="G233" i="25"/>
  <c r="F233" i="30"/>
  <c r="AH232" i="25"/>
  <c r="AG232" i="30"/>
  <c r="AD232" i="25"/>
  <c r="AC232" i="30"/>
  <c r="Z232" i="25"/>
  <c r="Y232" i="30"/>
  <c r="V232" i="25"/>
  <c r="U232" i="30"/>
  <c r="R232" i="25"/>
  <c r="Q232" i="30"/>
  <c r="N232" i="25"/>
  <c r="M232" i="30"/>
  <c r="J232" i="25"/>
  <c r="I232" i="30"/>
  <c r="F232" i="25"/>
  <c r="E232" i="30"/>
  <c r="AG231" i="25"/>
  <c r="AF231" i="30"/>
  <c r="AC231" i="25"/>
  <c r="AB231" i="30"/>
  <c r="Y231" i="25"/>
  <c r="X231" i="30"/>
  <c r="U231" i="25"/>
  <c r="T231" i="30"/>
  <c r="Q231" i="25"/>
  <c r="P231" i="30"/>
  <c r="M231" i="25"/>
  <c r="L231" i="30"/>
  <c r="I231" i="25"/>
  <c r="H231" i="30"/>
  <c r="AF230" i="25"/>
  <c r="AE230" i="30"/>
  <c r="AB230" i="25"/>
  <c r="AA230" i="30"/>
  <c r="X230" i="25"/>
  <c r="W230" i="30"/>
  <c r="T230" i="25"/>
  <c r="S230" i="30"/>
  <c r="P230" i="25"/>
  <c r="O230" i="30"/>
  <c r="L230" i="25"/>
  <c r="K230" i="30"/>
  <c r="AI229" i="25"/>
  <c r="AH229" i="30"/>
  <c r="AE229" i="25"/>
  <c r="AD229" i="30"/>
  <c r="AA229" i="25"/>
  <c r="Z229" i="30"/>
  <c r="W229" i="25"/>
  <c r="V229" i="30"/>
  <c r="S229" i="25"/>
  <c r="R229" i="30"/>
  <c r="O229" i="25"/>
  <c r="N229" i="30"/>
  <c r="K229" i="25"/>
  <c r="J229" i="30"/>
  <c r="G229" i="25"/>
  <c r="F229" i="30"/>
  <c r="AH228" i="25"/>
  <c r="AG228" i="30"/>
  <c r="AD228" i="25"/>
  <c r="AC228" i="30"/>
  <c r="Z228" i="25"/>
  <c r="Y228" i="30"/>
  <c r="V228" i="25"/>
  <c r="U228" i="30"/>
  <c r="R228" i="25"/>
  <c r="Q228" i="30"/>
  <c r="N228" i="25"/>
  <c r="M228" i="30"/>
  <c r="J228" i="25"/>
  <c r="I228" i="30"/>
  <c r="F228" i="25"/>
  <c r="E228" i="30"/>
  <c r="AG227" i="25"/>
  <c r="AF227" i="30"/>
  <c r="AC227" i="25"/>
  <c r="AB227" i="30"/>
  <c r="Y227" i="25"/>
  <c r="X227" i="30"/>
  <c r="U227" i="25"/>
  <c r="T227" i="30"/>
  <c r="Q227" i="25"/>
  <c r="P227" i="30"/>
  <c r="M227" i="25"/>
  <c r="L227" i="30"/>
  <c r="I227" i="25"/>
  <c r="H227" i="30"/>
  <c r="AF226" i="25"/>
  <c r="AE226" i="30"/>
  <c r="AB226" i="25"/>
  <c r="AA226" i="30"/>
  <c r="X226" i="25"/>
  <c r="W226" i="30"/>
  <c r="T226" i="25"/>
  <c r="S226" i="30"/>
  <c r="P226" i="25"/>
  <c r="O226" i="30"/>
  <c r="L226" i="25"/>
  <c r="K226" i="30"/>
  <c r="AI225" i="25"/>
  <c r="AH225" i="30"/>
  <c r="AE225" i="25"/>
  <c r="AD225" i="30"/>
  <c r="AA225" i="25"/>
  <c r="Z225" i="30"/>
  <c r="W225" i="25"/>
  <c r="V225" i="30"/>
  <c r="S225" i="25"/>
  <c r="R225" i="30"/>
  <c r="O225" i="25"/>
  <c r="N225" i="30"/>
  <c r="K225" i="25"/>
  <c r="J225" i="30"/>
  <c r="G225" i="25"/>
  <c r="F225" i="30"/>
  <c r="AH224" i="25"/>
  <c r="AG224" i="30"/>
  <c r="AD224" i="25"/>
  <c r="AC224" i="30"/>
  <c r="Z224" i="25"/>
  <c r="Y224" i="30"/>
  <c r="V224" i="25"/>
  <c r="U224" i="30"/>
  <c r="R224" i="25"/>
  <c r="Q224" i="30"/>
  <c r="N224" i="25"/>
  <c r="M224" i="30"/>
  <c r="J224" i="25"/>
  <c r="I224" i="30"/>
  <c r="F224" i="25"/>
  <c r="E224" i="30"/>
  <c r="AG223" i="25"/>
  <c r="AF223" i="30"/>
  <c r="AC223" i="25"/>
  <c r="AB223" i="30"/>
  <c r="Y223" i="25"/>
  <c r="X223" i="30"/>
  <c r="U223" i="25"/>
  <c r="T223" i="30"/>
  <c r="Q223" i="25"/>
  <c r="P223" i="30"/>
  <c r="M223" i="25"/>
  <c r="L223" i="30"/>
  <c r="I223" i="25"/>
  <c r="H223" i="30"/>
  <c r="AF222" i="25"/>
  <c r="AE222" i="30"/>
  <c r="AB222" i="25"/>
  <c r="AA222" i="30"/>
  <c r="X222" i="25"/>
  <c r="W222" i="30"/>
  <c r="T222" i="25"/>
  <c r="S222" i="30"/>
  <c r="P222" i="25"/>
  <c r="O222" i="30"/>
  <c r="L222" i="25"/>
  <c r="K222" i="30"/>
  <c r="AI221" i="25"/>
  <c r="AH221" i="30"/>
  <c r="AE221" i="25"/>
  <c r="AD221" i="30"/>
  <c r="AA221" i="25"/>
  <c r="Z221" i="30"/>
  <c r="W221" i="25"/>
  <c r="V221" i="30"/>
  <c r="S221" i="25"/>
  <c r="R221" i="30"/>
  <c r="O221" i="25"/>
  <c r="N221" i="30"/>
  <c r="K221" i="25"/>
  <c r="J221" i="30"/>
  <c r="G221" i="25"/>
  <c r="F221" i="30"/>
  <c r="AH220" i="25"/>
  <c r="AG220" i="30"/>
  <c r="AD220" i="25"/>
  <c r="AC220" i="30"/>
  <c r="Z220" i="25"/>
  <c r="Y220" i="30"/>
  <c r="V220" i="25"/>
  <c r="U220" i="30"/>
  <c r="R220" i="25"/>
  <c r="Q220" i="30"/>
  <c r="N220" i="25"/>
  <c r="M220" i="30"/>
  <c r="J220" i="25"/>
  <c r="I220" i="30"/>
  <c r="F220" i="25"/>
  <c r="E220" i="30"/>
  <c r="AG219" i="25"/>
  <c r="AF219" i="30"/>
  <c r="AC219" i="25"/>
  <c r="AB219" i="30"/>
  <c r="Y219" i="25"/>
  <c r="X219" i="30"/>
  <c r="U219" i="25"/>
  <c r="T219" i="30"/>
  <c r="Q219" i="25"/>
  <c r="P219" i="30"/>
  <c r="M219" i="25"/>
  <c r="L219" i="30"/>
  <c r="I219" i="25"/>
  <c r="H219" i="30"/>
  <c r="AF218" i="25"/>
  <c r="AE218" i="30"/>
  <c r="AB218" i="25"/>
  <c r="AA218" i="30"/>
  <c r="X218" i="25"/>
  <c r="W218" i="30"/>
  <c r="T218" i="25"/>
  <c r="S218" i="30"/>
  <c r="P218" i="25"/>
  <c r="O218" i="30"/>
  <c r="L218" i="25"/>
  <c r="K218" i="30"/>
  <c r="AI217" i="25"/>
  <c r="AH217" i="30"/>
  <c r="AE217" i="25"/>
  <c r="AD217" i="30"/>
  <c r="AA217" i="25"/>
  <c r="Z217" i="30"/>
  <c r="W217" i="25"/>
  <c r="V217" i="30"/>
  <c r="S217" i="25"/>
  <c r="R217" i="30"/>
  <c r="O217" i="25"/>
  <c r="N217" i="30"/>
  <c r="K217" i="25"/>
  <c r="J217" i="30"/>
  <c r="G217" i="25"/>
  <c r="F217" i="30"/>
  <c r="AH216" i="25"/>
  <c r="AG216" i="30"/>
  <c r="AD216" i="25"/>
  <c r="AC216" i="30"/>
  <c r="Z216" i="25"/>
  <c r="Y216" i="30"/>
  <c r="V216" i="25"/>
  <c r="U216" i="30"/>
  <c r="R216" i="25"/>
  <c r="Q216" i="30"/>
  <c r="N216" i="25"/>
  <c r="M216" i="30"/>
  <c r="J216" i="25"/>
  <c r="I216" i="30"/>
  <c r="F216" i="25"/>
  <c r="E216" i="30"/>
  <c r="AG215" i="25"/>
  <c r="AF215" i="30"/>
  <c r="AC215" i="25"/>
  <c r="AB215" i="30"/>
  <c r="Y215" i="25"/>
  <c r="X215" i="30"/>
  <c r="U215" i="25"/>
  <c r="T215" i="30"/>
  <c r="Q215" i="25"/>
  <c r="P215" i="30"/>
  <c r="M215" i="25"/>
  <c r="L215" i="30"/>
  <c r="I215" i="25"/>
  <c r="H215" i="30"/>
  <c r="AF214" i="25"/>
  <c r="AE214" i="30"/>
  <c r="AB214" i="25"/>
  <c r="AA214" i="30"/>
  <c r="X214" i="25"/>
  <c r="W214" i="30"/>
  <c r="T214" i="25"/>
  <c r="S214" i="30"/>
  <c r="P214" i="25"/>
  <c r="O214" i="30"/>
  <c r="L214" i="25"/>
  <c r="K214" i="30"/>
  <c r="AI213" i="25"/>
  <c r="AH213" i="30"/>
  <c r="AE213" i="25"/>
  <c r="AD213" i="30"/>
  <c r="AA213" i="25"/>
  <c r="Z213" i="30"/>
  <c r="W213" i="25"/>
  <c r="V213" i="30"/>
  <c r="S213" i="25"/>
  <c r="R213" i="30"/>
  <c r="O213" i="25"/>
  <c r="N213" i="30"/>
  <c r="K213" i="25"/>
  <c r="J213" i="30"/>
  <c r="G213" i="25"/>
  <c r="F213" i="30"/>
  <c r="AH212" i="25"/>
  <c r="AG212" i="30"/>
  <c r="AD212" i="25"/>
  <c r="AC212" i="30"/>
  <c r="Z212" i="25"/>
  <c r="Y212" i="30"/>
  <c r="V212" i="25"/>
  <c r="U212" i="30"/>
  <c r="R212" i="25"/>
  <c r="Q212" i="30"/>
  <c r="N212" i="25"/>
  <c r="M212" i="30"/>
  <c r="J212" i="25"/>
  <c r="I212" i="30"/>
  <c r="F212" i="25"/>
  <c r="E212" i="30"/>
  <c r="AG211" i="25"/>
  <c r="AF211" i="30"/>
  <c r="AC211" i="25"/>
  <c r="AB211" i="30"/>
  <c r="Y211" i="25"/>
  <c r="X211" i="30"/>
  <c r="U211" i="25"/>
  <c r="T211" i="30"/>
  <c r="Q211" i="25"/>
  <c r="P211" i="30"/>
  <c r="M211" i="25"/>
  <c r="L211" i="30"/>
  <c r="I211" i="25"/>
  <c r="H211" i="30"/>
  <c r="AF210" i="25"/>
  <c r="AE210" i="30"/>
  <c r="AB210" i="25"/>
  <c r="AA210" i="30"/>
  <c r="X210" i="25"/>
  <c r="W210" i="30"/>
  <c r="T210" i="25"/>
  <c r="S210" i="30"/>
  <c r="P210" i="25"/>
  <c r="O210" i="30"/>
  <c r="L210" i="25"/>
  <c r="K210" i="30"/>
  <c r="AI209" i="25"/>
  <c r="AH209" i="30"/>
  <c r="AE209" i="25"/>
  <c r="AD209" i="30"/>
  <c r="AA209" i="25"/>
  <c r="Z209" i="30"/>
  <c r="W209" i="25"/>
  <c r="V209" i="30"/>
  <c r="S209" i="25"/>
  <c r="R209" i="30"/>
  <c r="O209" i="25"/>
  <c r="N209" i="30"/>
  <c r="K209" i="25"/>
  <c r="J209" i="30"/>
  <c r="G209" i="25"/>
  <c r="F209" i="30"/>
  <c r="AH208" i="25"/>
  <c r="AG208" i="30"/>
  <c r="AD208" i="25"/>
  <c r="AC208" i="30"/>
  <c r="Z208" i="25"/>
  <c r="Y208" i="30"/>
  <c r="V208" i="25"/>
  <c r="U208" i="30"/>
  <c r="R208" i="25"/>
  <c r="Q208" i="30"/>
  <c r="N208" i="25"/>
  <c r="M208" i="30"/>
  <c r="J208" i="25"/>
  <c r="I208" i="30"/>
  <c r="F208" i="25"/>
  <c r="E208" i="30"/>
  <c r="AG207" i="25"/>
  <c r="AF207" i="30"/>
  <c r="AC207" i="25"/>
  <c r="AB207" i="30"/>
  <c r="Y207" i="25"/>
  <c r="X207" i="30"/>
  <c r="U207" i="25"/>
  <c r="T207" i="30"/>
  <c r="Q207" i="25"/>
  <c r="P207" i="30"/>
  <c r="M207" i="25"/>
  <c r="L207" i="30"/>
  <c r="I207" i="25"/>
  <c r="H207" i="30"/>
  <c r="AF206" i="25"/>
  <c r="AE206" i="30"/>
  <c r="AB206" i="25"/>
  <c r="AA206" i="30"/>
  <c r="X206" i="25"/>
  <c r="W206" i="30"/>
  <c r="T206" i="25"/>
  <c r="S206" i="30"/>
  <c r="P206" i="25"/>
  <c r="O206" i="30"/>
  <c r="L206" i="25"/>
  <c r="K206" i="30"/>
  <c r="AI205" i="25"/>
  <c r="AH205" i="30"/>
  <c r="AE205" i="25"/>
  <c r="AD205" i="30"/>
  <c r="AA205" i="25"/>
  <c r="Z205" i="30"/>
  <c r="W205" i="25"/>
  <c r="V205" i="30"/>
  <c r="S205" i="25"/>
  <c r="R205" i="30"/>
  <c r="O205" i="25"/>
  <c r="N205" i="30"/>
  <c r="K205" i="25"/>
  <c r="J205" i="30"/>
  <c r="G205" i="25"/>
  <c r="F205" i="30"/>
  <c r="AH204" i="25"/>
  <c r="AG204" i="30"/>
  <c r="AD204" i="25"/>
  <c r="AC204" i="30"/>
  <c r="Z204" i="25"/>
  <c r="Y204" i="30"/>
  <c r="V204" i="25"/>
  <c r="U204" i="30"/>
  <c r="R204" i="25"/>
  <c r="Q204" i="30"/>
  <c r="N204" i="25"/>
  <c r="M204" i="30"/>
  <c r="J204" i="25"/>
  <c r="I204" i="30"/>
  <c r="F204" i="25"/>
  <c r="E204" i="30"/>
  <c r="AG203" i="25"/>
  <c r="AF203" i="30"/>
  <c r="AC203" i="25"/>
  <c r="AB203" i="30"/>
  <c r="Y203" i="25"/>
  <c r="X203" i="30"/>
  <c r="U203" i="25"/>
  <c r="T203" i="30"/>
  <c r="Q203" i="25"/>
  <c r="P203" i="30"/>
  <c r="M203" i="25"/>
  <c r="L203" i="30"/>
  <c r="I203" i="25"/>
  <c r="H203" i="30"/>
  <c r="AF202" i="25"/>
  <c r="AE202" i="30"/>
  <c r="AB202" i="25"/>
  <c r="AA202" i="30"/>
  <c r="X202" i="25"/>
  <c r="W202" i="30"/>
  <c r="T202" i="25"/>
  <c r="S202" i="30"/>
  <c r="P202" i="25"/>
  <c r="O202" i="30"/>
  <c r="L202" i="25"/>
  <c r="K202" i="30"/>
  <c r="AI201" i="25"/>
  <c r="AH201" i="30"/>
  <c r="AE201" i="25"/>
  <c r="AD201" i="30"/>
  <c r="AA201" i="25"/>
  <c r="Z201" i="30"/>
  <c r="W201" i="25"/>
  <c r="V201" i="30"/>
  <c r="S201" i="25"/>
  <c r="R201" i="30"/>
  <c r="O201" i="25"/>
  <c r="N201" i="30"/>
  <c r="K201" i="25"/>
  <c r="J201" i="30"/>
  <c r="G201" i="25"/>
  <c r="F201" i="30"/>
  <c r="AH200" i="25"/>
  <c r="AG200" i="30"/>
  <c r="AD200" i="25"/>
  <c r="AC200" i="30"/>
  <c r="Z200" i="25"/>
  <c r="Y200" i="30"/>
  <c r="V200" i="25"/>
  <c r="U200" i="30"/>
  <c r="R200" i="25"/>
  <c r="Q200" i="30"/>
  <c r="N200" i="25"/>
  <c r="M200" i="30"/>
  <c r="J200" i="25"/>
  <c r="I200" i="30"/>
  <c r="F200" i="25"/>
  <c r="E200" i="30"/>
  <c r="AG199" i="25"/>
  <c r="AF199" i="30"/>
  <c r="AC199" i="25"/>
  <c r="AB199" i="30"/>
  <c r="Y199" i="25"/>
  <c r="X199" i="30"/>
  <c r="U199" i="25"/>
  <c r="T199" i="30"/>
  <c r="Q199" i="25"/>
  <c r="P199" i="30"/>
  <c r="M199" i="25"/>
  <c r="L199" i="30"/>
  <c r="I199" i="25"/>
  <c r="H199" i="30"/>
  <c r="AF198" i="25"/>
  <c r="AE198" i="30"/>
  <c r="AB198" i="25"/>
  <c r="AA198" i="30"/>
  <c r="X198" i="25"/>
  <c r="W198" i="30"/>
  <c r="T198" i="25"/>
  <c r="S198" i="30"/>
  <c r="P198" i="25"/>
  <c r="O198" i="30"/>
  <c r="L198" i="25"/>
  <c r="K198" i="30"/>
  <c r="AI197" i="25"/>
  <c r="AH197" i="30"/>
  <c r="AE197" i="25"/>
  <c r="AD197" i="30"/>
  <c r="AA197" i="25"/>
  <c r="Z197" i="30"/>
  <c r="W197" i="25"/>
  <c r="V197" i="30"/>
  <c r="S197" i="25"/>
  <c r="R197" i="30"/>
  <c r="O197" i="25"/>
  <c r="N197" i="30"/>
  <c r="K197" i="25"/>
  <c r="J197" i="30"/>
  <c r="G197" i="25"/>
  <c r="F197" i="30"/>
  <c r="AH196" i="25"/>
  <c r="AG196" i="30"/>
  <c r="AD196" i="25"/>
  <c r="AC196" i="30"/>
  <c r="Z196" i="25"/>
  <c r="Y196" i="30"/>
  <c r="V196" i="25"/>
  <c r="U196" i="30"/>
  <c r="R196" i="25"/>
  <c r="Q196" i="30"/>
  <c r="N196" i="25"/>
  <c r="M196" i="30"/>
  <c r="J196" i="25"/>
  <c r="I196" i="30"/>
  <c r="F196" i="25"/>
  <c r="E196" i="30"/>
  <c r="AG195" i="25"/>
  <c r="AF195" i="30"/>
  <c r="AC195" i="25"/>
  <c r="AB195" i="30"/>
  <c r="Y195" i="25"/>
  <c r="X195" i="30"/>
  <c r="U195" i="25"/>
  <c r="T195" i="30"/>
  <c r="Q195" i="25"/>
  <c r="P195" i="30"/>
  <c r="M195" i="25"/>
  <c r="L195" i="30"/>
  <c r="I195" i="25"/>
  <c r="H195" i="30"/>
  <c r="AF194" i="25"/>
  <c r="AE194" i="30"/>
  <c r="AB194" i="25"/>
  <c r="AA194" i="30"/>
  <c r="X194" i="25"/>
  <c r="W194" i="30"/>
  <c r="T194" i="25"/>
  <c r="S194" i="30"/>
  <c r="P194" i="25"/>
  <c r="O194" i="30"/>
  <c r="L194" i="25"/>
  <c r="K194" i="30"/>
  <c r="AI193" i="25"/>
  <c r="AH193" i="30"/>
  <c r="AE193" i="25"/>
  <c r="AD193" i="30"/>
  <c r="AA193" i="25"/>
  <c r="Z193" i="30"/>
  <c r="W193" i="25"/>
  <c r="V193" i="30"/>
  <c r="S193" i="25"/>
  <c r="R193" i="30"/>
  <c r="O193" i="25"/>
  <c r="N193" i="30"/>
  <c r="K193" i="25"/>
  <c r="J193" i="30"/>
  <c r="G193" i="25"/>
  <c r="F193" i="30"/>
  <c r="AH192" i="25"/>
  <c r="AG192" i="30"/>
  <c r="AD192" i="25"/>
  <c r="AC192" i="30"/>
  <c r="Z192" i="25"/>
  <c r="Y192" i="30"/>
  <c r="V192" i="25"/>
  <c r="U192" i="30"/>
  <c r="R192" i="25"/>
  <c r="Q192" i="30"/>
  <c r="N192" i="25"/>
  <c r="M192" i="30"/>
  <c r="J192" i="25"/>
  <c r="I192" i="30"/>
  <c r="F192" i="25"/>
  <c r="E192" i="30"/>
  <c r="AG191" i="25"/>
  <c r="AF191" i="30"/>
  <c r="AC191" i="25"/>
  <c r="AB191" i="30"/>
  <c r="Y191" i="25"/>
  <c r="X191" i="30"/>
  <c r="U191" i="25"/>
  <c r="T191" i="30"/>
  <c r="Q191" i="25"/>
  <c r="P191" i="30"/>
  <c r="M191" i="25"/>
  <c r="L191" i="30"/>
  <c r="I191" i="25"/>
  <c r="H191" i="30"/>
  <c r="AF190" i="25"/>
  <c r="AE190" i="30"/>
  <c r="AB190" i="25"/>
  <c r="AA190" i="30"/>
  <c r="X190" i="25"/>
  <c r="W190" i="30"/>
  <c r="T190" i="25"/>
  <c r="S190" i="30"/>
  <c r="P190" i="25"/>
  <c r="O190" i="30"/>
  <c r="L190" i="25"/>
  <c r="K190" i="30"/>
  <c r="AI189" i="25"/>
  <c r="AH189" i="30"/>
  <c r="AE189" i="25"/>
  <c r="AD189" i="30"/>
  <c r="AA189" i="25"/>
  <c r="Z189" i="30"/>
  <c r="W189" i="25"/>
  <c r="V189" i="30"/>
  <c r="S189" i="25"/>
  <c r="R189" i="30"/>
  <c r="O189" i="25"/>
  <c r="N189" i="30"/>
  <c r="K189" i="25"/>
  <c r="J189" i="30"/>
  <c r="G189" i="25"/>
  <c r="F189" i="30"/>
  <c r="AH188" i="25"/>
  <c r="AG188" i="30"/>
  <c r="AD188" i="25"/>
  <c r="AC188" i="30"/>
  <c r="Z188" i="25"/>
  <c r="Y188" i="30"/>
  <c r="V188" i="25"/>
  <c r="U188" i="30"/>
  <c r="R188" i="25"/>
  <c r="Q188" i="30"/>
  <c r="N188" i="25"/>
  <c r="M188" i="30"/>
  <c r="J188" i="25"/>
  <c r="I188" i="30"/>
  <c r="F188" i="25"/>
  <c r="E188" i="30"/>
  <c r="AG187" i="25"/>
  <c r="AF187" i="30"/>
  <c r="AC187" i="25"/>
  <c r="AB187" i="30"/>
  <c r="Y187" i="25"/>
  <c r="X187" i="30"/>
  <c r="U187" i="25"/>
  <c r="T187" i="30"/>
  <c r="Q187" i="25"/>
  <c r="P187" i="30"/>
  <c r="M187" i="25"/>
  <c r="L187" i="30"/>
  <c r="I187" i="25"/>
  <c r="H187" i="30"/>
  <c r="AF186" i="25"/>
  <c r="AE186" i="30"/>
  <c r="AB186" i="25"/>
  <c r="AA186" i="30"/>
  <c r="X186" i="25"/>
  <c r="W186" i="30"/>
  <c r="T186" i="25"/>
  <c r="S186" i="30"/>
  <c r="P186" i="25"/>
  <c r="O186" i="30"/>
  <c r="L186" i="25"/>
  <c r="K186" i="30"/>
  <c r="AI185" i="25"/>
  <c r="AH185" i="30"/>
  <c r="AE185" i="25"/>
  <c r="AD185" i="30"/>
  <c r="AA185" i="25"/>
  <c r="Z185" i="30"/>
  <c r="W185" i="25"/>
  <c r="V185" i="30"/>
  <c r="S185" i="25"/>
  <c r="R185" i="30"/>
  <c r="O185" i="25"/>
  <c r="N185" i="30"/>
  <c r="K185" i="25"/>
  <c r="J185" i="30"/>
  <c r="G185" i="25"/>
  <c r="F185" i="30"/>
  <c r="AH184" i="25"/>
  <c r="AG184" i="30"/>
  <c r="AD184" i="25"/>
  <c r="AC184" i="30"/>
  <c r="Z184" i="25"/>
  <c r="Y184" i="30"/>
  <c r="V184" i="25"/>
  <c r="U184" i="30"/>
  <c r="R184" i="25"/>
  <c r="Q184" i="30"/>
  <c r="N184" i="25"/>
  <c r="M184" i="30"/>
  <c r="J184" i="25"/>
  <c r="I184" i="30"/>
  <c r="F184" i="25"/>
  <c r="E184" i="30"/>
  <c r="AG183" i="25"/>
  <c r="AF183" i="30"/>
  <c r="AC183" i="25"/>
  <c r="AB183" i="30"/>
  <c r="Y183" i="25"/>
  <c r="X183" i="30"/>
  <c r="U183" i="25"/>
  <c r="T183" i="30"/>
  <c r="Q183" i="25"/>
  <c r="P183" i="30"/>
  <c r="M183" i="25"/>
  <c r="L183" i="30"/>
  <c r="I183" i="25"/>
  <c r="H183" i="30"/>
  <c r="AF182" i="25"/>
  <c r="AE182" i="30"/>
  <c r="AB182" i="25"/>
  <c r="AA182" i="30"/>
  <c r="X182" i="25"/>
  <c r="W182" i="30"/>
  <c r="T182" i="25"/>
  <c r="S182" i="30"/>
  <c r="P182" i="25"/>
  <c r="O182" i="30"/>
  <c r="L182" i="25"/>
  <c r="K182" i="30"/>
  <c r="AI181" i="25"/>
  <c r="AH181" i="30"/>
  <c r="AE181" i="25"/>
  <c r="AD181" i="30"/>
  <c r="AA181" i="25"/>
  <c r="Z181" i="30"/>
  <c r="W181" i="25"/>
  <c r="V181" i="30"/>
  <c r="S181" i="25"/>
  <c r="R181" i="30"/>
  <c r="O181" i="25"/>
  <c r="N181" i="30"/>
  <c r="K181" i="25"/>
  <c r="J181" i="30"/>
  <c r="G181" i="25"/>
  <c r="F181" i="30"/>
  <c r="AH180" i="25"/>
  <c r="AG180" i="30"/>
  <c r="AD180" i="25"/>
  <c r="AC180" i="30"/>
  <c r="Z180" i="25"/>
  <c r="Y180" i="30"/>
  <c r="V180" i="25"/>
  <c r="U180" i="30"/>
  <c r="R180" i="25"/>
  <c r="Q180" i="30"/>
  <c r="N180" i="25"/>
  <c r="M180" i="30"/>
  <c r="J180" i="25"/>
  <c r="I180" i="30"/>
  <c r="F180" i="25"/>
  <c r="E180" i="30"/>
  <c r="AG179" i="25"/>
  <c r="AF179" i="30"/>
  <c r="AC179" i="25"/>
  <c r="AB179" i="30"/>
  <c r="Y179" i="25"/>
  <c r="X179" i="30"/>
  <c r="U179" i="25"/>
  <c r="T179" i="30"/>
  <c r="Q179" i="25"/>
  <c r="P179" i="30"/>
  <c r="M179" i="25"/>
  <c r="L179" i="30"/>
  <c r="I179" i="25"/>
  <c r="H179" i="30"/>
  <c r="AF178" i="25"/>
  <c r="AE178" i="30"/>
  <c r="AB178" i="25"/>
  <c r="AA178" i="30"/>
  <c r="X178" i="25"/>
  <c r="W178" i="30"/>
  <c r="T178" i="25"/>
  <c r="S178" i="30"/>
  <c r="P178" i="25"/>
  <c r="O178" i="30"/>
  <c r="L178" i="25"/>
  <c r="K178" i="30"/>
  <c r="AI177" i="25"/>
  <c r="AH177" i="30"/>
  <c r="AE177" i="25"/>
  <c r="AD177" i="30"/>
  <c r="AA177" i="25"/>
  <c r="Z177" i="30"/>
  <c r="W177" i="25"/>
  <c r="V177" i="30"/>
  <c r="S177" i="25"/>
  <c r="R177" i="30"/>
  <c r="O177" i="25"/>
  <c r="N177" i="30"/>
  <c r="K177" i="25"/>
  <c r="J177" i="30"/>
  <c r="G177" i="25"/>
  <c r="F177" i="30"/>
  <c r="AH176" i="25"/>
  <c r="AG176" i="30"/>
  <c r="AD176" i="25"/>
  <c r="AC176" i="30"/>
  <c r="Z176" i="25"/>
  <c r="Y176" i="30"/>
  <c r="V176" i="25"/>
  <c r="U176" i="30"/>
  <c r="R176" i="25"/>
  <c r="Q176" i="30"/>
  <c r="N176" i="25"/>
  <c r="M176" i="30"/>
  <c r="J176" i="25"/>
  <c r="I176" i="30"/>
  <c r="F176" i="25"/>
  <c r="E176" i="30"/>
  <c r="AG175" i="25"/>
  <c r="AF175" i="30"/>
  <c r="AC175" i="25"/>
  <c r="AB175" i="30"/>
  <c r="Y175" i="25"/>
  <c r="X175" i="30"/>
  <c r="U175" i="25"/>
  <c r="T175" i="30"/>
  <c r="Q175" i="25"/>
  <c r="P175" i="30"/>
  <c r="M175" i="25"/>
  <c r="L175" i="30"/>
  <c r="I175" i="25"/>
  <c r="H175" i="30"/>
  <c r="AF174" i="25"/>
  <c r="AE174" i="30"/>
  <c r="AB174" i="25"/>
  <c r="AA174" i="30"/>
  <c r="X174" i="25"/>
  <c r="W174" i="30"/>
  <c r="T174" i="25"/>
  <c r="S174" i="30"/>
  <c r="P174" i="25"/>
  <c r="O174" i="30"/>
  <c r="L174" i="25"/>
  <c r="K174" i="30"/>
  <c r="AI173" i="25"/>
  <c r="AH173" i="30"/>
  <c r="AE173" i="25"/>
  <c r="AD173" i="30"/>
  <c r="AA173" i="25"/>
  <c r="Z173" i="30"/>
  <c r="W173" i="25"/>
  <c r="V173" i="30"/>
  <c r="S173" i="25"/>
  <c r="R173" i="30"/>
  <c r="O173" i="25"/>
  <c r="N173" i="30"/>
  <c r="K173" i="25"/>
  <c r="J173" i="30"/>
  <c r="G173" i="25"/>
  <c r="F173" i="30"/>
  <c r="AH172" i="25"/>
  <c r="AG172" i="30"/>
  <c r="AD172" i="25"/>
  <c r="AC172" i="30"/>
  <c r="Z172" i="25"/>
  <c r="Y172" i="30"/>
  <c r="V172" i="25"/>
  <c r="U172" i="30"/>
  <c r="R172" i="25"/>
  <c r="Q172" i="30"/>
  <c r="N172" i="25"/>
  <c r="M172" i="30"/>
  <c r="J172" i="25"/>
  <c r="I172" i="30"/>
  <c r="F172" i="25"/>
  <c r="E172" i="30"/>
  <c r="AG171" i="25"/>
  <c r="AF171" i="30"/>
  <c r="AC171" i="25"/>
  <c r="AB171" i="30"/>
  <c r="Y171" i="25"/>
  <c r="X171" i="30"/>
  <c r="U171" i="25"/>
  <c r="T171" i="30"/>
  <c r="Q171" i="25"/>
  <c r="P171" i="30"/>
  <c r="M171" i="25"/>
  <c r="L171" i="30"/>
  <c r="I171" i="25"/>
  <c r="H171" i="30"/>
  <c r="AF170" i="25"/>
  <c r="AE170" i="30"/>
  <c r="AB170" i="25"/>
  <c r="AA170" i="30"/>
  <c r="X170" i="25"/>
  <c r="W170" i="30"/>
  <c r="T170" i="25"/>
  <c r="S170" i="30"/>
  <c r="P170" i="25"/>
  <c r="O170" i="30"/>
  <c r="L170" i="25"/>
  <c r="K170" i="30"/>
  <c r="AI169" i="25"/>
  <c r="AH169" i="30"/>
  <c r="AE169" i="25"/>
  <c r="AD169" i="30"/>
  <c r="AA169" i="25"/>
  <c r="Z169" i="30"/>
  <c r="W169" i="25"/>
  <c r="V169" i="30"/>
  <c r="S169" i="25"/>
  <c r="R169" i="30"/>
  <c r="O169" i="25"/>
  <c r="N169" i="30"/>
  <c r="K169" i="25"/>
  <c r="J169" i="30"/>
  <c r="G169" i="25"/>
  <c r="F169" i="30"/>
  <c r="AH168" i="25"/>
  <c r="AG168" i="30"/>
  <c r="AD168" i="25"/>
  <c r="AC168" i="30"/>
  <c r="Z168" i="25"/>
  <c r="Y168" i="30"/>
  <c r="V168" i="25"/>
  <c r="U168" i="30"/>
  <c r="R168" i="25"/>
  <c r="Q168" i="30"/>
  <c r="N168" i="25"/>
  <c r="M168" i="30"/>
  <c r="J168" i="25"/>
  <c r="I168" i="30"/>
  <c r="F168" i="25"/>
  <c r="E168" i="30"/>
  <c r="AG167" i="25"/>
  <c r="AF167" i="30"/>
  <c r="AC167" i="25"/>
  <c r="AB167" i="30"/>
  <c r="Y167" i="25"/>
  <c r="X167" i="30"/>
  <c r="U167" i="25"/>
  <c r="T167" i="30"/>
  <c r="Q167" i="25"/>
  <c r="P167" i="30"/>
  <c r="M167" i="25"/>
  <c r="L167" i="30"/>
  <c r="I167" i="25"/>
  <c r="H167" i="30"/>
  <c r="AF166" i="25"/>
  <c r="AE166" i="30"/>
  <c r="AB166" i="25"/>
  <c r="AA166" i="30"/>
  <c r="X166" i="25"/>
  <c r="W166" i="30"/>
  <c r="T166" i="25"/>
  <c r="S166" i="30"/>
  <c r="P166" i="25"/>
  <c r="O166" i="30"/>
  <c r="L166" i="25"/>
  <c r="K166" i="30"/>
  <c r="AI165" i="25"/>
  <c r="AH165" i="30"/>
  <c r="AE165" i="25"/>
  <c r="AD165" i="30"/>
  <c r="AA165" i="25"/>
  <c r="Z165" i="30"/>
  <c r="W165" i="25"/>
  <c r="V165" i="30"/>
  <c r="S165" i="25"/>
  <c r="R165" i="30"/>
  <c r="O165" i="25"/>
  <c r="N165" i="30"/>
  <c r="K165" i="25"/>
  <c r="J165" i="30"/>
  <c r="G165" i="25"/>
  <c r="F165" i="30"/>
  <c r="AH164" i="25"/>
  <c r="AG164" i="30"/>
  <c r="AD164" i="25"/>
  <c r="AC164" i="30"/>
  <c r="Z164" i="25"/>
  <c r="Y164" i="30"/>
  <c r="V164" i="25"/>
  <c r="U164" i="30"/>
  <c r="R164" i="25"/>
  <c r="Q164" i="30"/>
  <c r="N164" i="25"/>
  <c r="M164" i="30"/>
  <c r="J164" i="25"/>
  <c r="I164" i="30"/>
  <c r="F164" i="25"/>
  <c r="E164" i="30"/>
  <c r="AG163" i="25"/>
  <c r="AF163" i="30"/>
  <c r="AC163" i="25"/>
  <c r="AB163" i="30"/>
  <c r="Y163" i="25"/>
  <c r="X163" i="30"/>
  <c r="U163" i="25"/>
  <c r="T163" i="30"/>
  <c r="Q163" i="25"/>
  <c r="P163" i="30"/>
  <c r="M163" i="25"/>
  <c r="L163" i="30"/>
  <c r="I163" i="25"/>
  <c r="H163" i="30"/>
  <c r="AF162" i="25"/>
  <c r="AE162" i="30"/>
  <c r="AB162" i="25"/>
  <c r="AA162" i="30"/>
  <c r="X162" i="25"/>
  <c r="W162" i="30"/>
  <c r="T162" i="25"/>
  <c r="S162" i="30"/>
  <c r="P162" i="25"/>
  <c r="O162" i="30"/>
  <c r="L162" i="25"/>
  <c r="K162" i="30"/>
  <c r="AI161" i="25"/>
  <c r="AH161" i="30"/>
  <c r="AE161" i="25"/>
  <c r="AD161" i="30"/>
  <c r="AA161" i="25"/>
  <c r="Z161" i="30"/>
  <c r="W161" i="25"/>
  <c r="V161" i="30"/>
  <c r="S161" i="25"/>
  <c r="R161" i="30"/>
  <c r="O161" i="25"/>
  <c r="N161" i="30"/>
  <c r="K161" i="25"/>
  <c r="J161" i="30"/>
  <c r="G161" i="25"/>
  <c r="F161" i="30"/>
  <c r="AH160" i="25"/>
  <c r="AG160" i="30"/>
  <c r="AD160" i="25"/>
  <c r="AC160" i="30"/>
  <c r="Z160" i="25"/>
  <c r="Y160" i="30"/>
  <c r="V160" i="25"/>
  <c r="U160" i="30"/>
  <c r="R160" i="25"/>
  <c r="Q160" i="30"/>
  <c r="N160" i="25"/>
  <c r="M160" i="30"/>
  <c r="J160" i="25"/>
  <c r="I160" i="30"/>
  <c r="F160" i="25"/>
  <c r="E160" i="30"/>
  <c r="AG159" i="25"/>
  <c r="AF159" i="30"/>
  <c r="AC159" i="25"/>
  <c r="AB159" i="30"/>
  <c r="Y159" i="25"/>
  <c r="X159" i="30"/>
  <c r="U159" i="25"/>
  <c r="T159" i="30"/>
  <c r="Q159" i="25"/>
  <c r="P159" i="30"/>
  <c r="M159" i="25"/>
  <c r="L159" i="30"/>
  <c r="I159" i="25"/>
  <c r="H159" i="30"/>
  <c r="AF158" i="25"/>
  <c r="AE158" i="30"/>
  <c r="AB158" i="25"/>
  <c r="AA158" i="30"/>
  <c r="X158" i="25"/>
  <c r="W158" i="30"/>
  <c r="T158" i="25"/>
  <c r="S158" i="30"/>
  <c r="P158" i="25"/>
  <c r="O158" i="30"/>
  <c r="L158" i="25"/>
  <c r="K158" i="30"/>
  <c r="AI157" i="25"/>
  <c r="AH157" i="30"/>
  <c r="AE157" i="25"/>
  <c r="AD157" i="30"/>
  <c r="AA157" i="25"/>
  <c r="Z157" i="30"/>
  <c r="W157" i="25"/>
  <c r="V157" i="30"/>
  <c r="S157" i="25"/>
  <c r="R157" i="30"/>
  <c r="O157" i="25"/>
  <c r="N157" i="30"/>
  <c r="K157" i="25"/>
  <c r="J157" i="30"/>
  <c r="G157" i="25"/>
  <c r="F157" i="30"/>
  <c r="AH156" i="25"/>
  <c r="AG156" i="30"/>
  <c r="AD156" i="25"/>
  <c r="AC156" i="30"/>
  <c r="Z156" i="25"/>
  <c r="Y156" i="30"/>
  <c r="V156" i="25"/>
  <c r="U156" i="30"/>
  <c r="R156" i="25"/>
  <c r="Q156" i="30"/>
  <c r="N156" i="25"/>
  <c r="M156" i="30"/>
  <c r="J156" i="25"/>
  <c r="I156" i="30"/>
  <c r="F156" i="25"/>
  <c r="E156" i="30"/>
  <c r="AG155" i="25"/>
  <c r="AF155" i="30"/>
  <c r="AC155" i="25"/>
  <c r="AB155" i="30"/>
  <c r="Y155" i="25"/>
  <c r="X155" i="30"/>
  <c r="U155" i="25"/>
  <c r="T155" i="30"/>
  <c r="Q155" i="25"/>
  <c r="P155" i="30"/>
  <c r="M155" i="25"/>
  <c r="L155" i="30"/>
  <c r="I155" i="25"/>
  <c r="H155" i="30"/>
  <c r="AF154" i="25"/>
  <c r="AE154" i="30"/>
  <c r="AB154" i="25"/>
  <c r="AA154" i="30"/>
  <c r="X154" i="25"/>
  <c r="W154" i="30"/>
  <c r="T154" i="25"/>
  <c r="S154" i="30"/>
  <c r="P154" i="25"/>
  <c r="O154" i="30"/>
  <c r="L154" i="25"/>
  <c r="K154" i="30"/>
  <c r="AI153" i="25"/>
  <c r="AH153" i="30"/>
  <c r="AE153" i="25"/>
  <c r="AD153" i="30"/>
  <c r="AA153" i="25"/>
  <c r="Z153" i="30"/>
  <c r="W153" i="25"/>
  <c r="V153" i="30"/>
  <c r="S153" i="25"/>
  <c r="R153" i="30"/>
  <c r="O153" i="25"/>
  <c r="N153" i="30"/>
  <c r="K153" i="25"/>
  <c r="J153" i="30"/>
  <c r="G153" i="25"/>
  <c r="F153" i="30"/>
  <c r="AH152" i="25"/>
  <c r="AG152" i="30"/>
  <c r="AD152" i="25"/>
  <c r="AC152" i="30"/>
  <c r="Z152" i="25"/>
  <c r="Y152" i="30"/>
  <c r="V152" i="25"/>
  <c r="U152" i="30"/>
  <c r="R152" i="25"/>
  <c r="Q152" i="30"/>
  <c r="N152" i="25"/>
  <c r="M152" i="30"/>
  <c r="J152" i="25"/>
  <c r="I152" i="30"/>
  <c r="F152" i="25"/>
  <c r="E152" i="30"/>
  <c r="AG151" i="25"/>
  <c r="AF151" i="30"/>
  <c r="AC151" i="25"/>
  <c r="AB151" i="30"/>
  <c r="Y151" i="25"/>
  <c r="X151" i="30"/>
  <c r="U151" i="25"/>
  <c r="T151" i="30"/>
  <c r="Q151" i="25"/>
  <c r="P151" i="30"/>
  <c r="M151" i="25"/>
  <c r="L151" i="30"/>
  <c r="I151" i="25"/>
  <c r="H151" i="30"/>
  <c r="AF150" i="25"/>
  <c r="AE150" i="30"/>
  <c r="AB150" i="25"/>
  <c r="AA150" i="30"/>
  <c r="X150" i="25"/>
  <c r="W150" i="30"/>
  <c r="T150" i="25"/>
  <c r="S150" i="30"/>
  <c r="P150" i="25"/>
  <c r="O150" i="30"/>
  <c r="L150" i="25"/>
  <c r="K150" i="30"/>
  <c r="AI149" i="25"/>
  <c r="AH149" i="30"/>
  <c r="AE149" i="25"/>
  <c r="AD149" i="30"/>
  <c r="AA149" i="25"/>
  <c r="Z149" i="30"/>
  <c r="W149" i="25"/>
  <c r="V149" i="30"/>
  <c r="S149" i="25"/>
  <c r="R149" i="30"/>
  <c r="O149" i="25"/>
  <c r="N149" i="30"/>
  <c r="K149" i="25"/>
  <c r="J149" i="30"/>
  <c r="G149" i="25"/>
  <c r="F149" i="30"/>
  <c r="AH148" i="25"/>
  <c r="AG148" i="30"/>
  <c r="AD148" i="25"/>
  <c r="AC148" i="30"/>
  <c r="Z148" i="25"/>
  <c r="Y148" i="30"/>
  <c r="V148" i="25"/>
  <c r="U148" i="30"/>
  <c r="R148" i="25"/>
  <c r="Q148" i="30"/>
  <c r="N148" i="25"/>
  <c r="M148" i="30"/>
  <c r="J148" i="25"/>
  <c r="I148" i="30"/>
  <c r="F148" i="25"/>
  <c r="E148" i="30"/>
  <c r="AG147" i="25"/>
  <c r="AF147" i="30"/>
  <c r="AC147" i="25"/>
  <c r="AB147" i="30"/>
  <c r="Y147" i="25"/>
  <c r="X147" i="30"/>
  <c r="U147" i="25"/>
  <c r="T147" i="30"/>
  <c r="Q147" i="25"/>
  <c r="P147" i="30"/>
  <c r="M147" i="25"/>
  <c r="L147" i="30"/>
  <c r="I147" i="25"/>
  <c r="H147" i="30"/>
  <c r="AF146" i="25"/>
  <c r="AE146" i="30"/>
  <c r="AB146" i="25"/>
  <c r="AA146" i="30"/>
  <c r="X146" i="25"/>
  <c r="W146" i="30"/>
  <c r="T146" i="25"/>
  <c r="S146" i="30"/>
  <c r="P146" i="25"/>
  <c r="O146" i="30"/>
  <c r="L146" i="25"/>
  <c r="K146" i="30"/>
  <c r="AI145" i="25"/>
  <c r="AH145" i="30"/>
  <c r="AE145" i="25"/>
  <c r="AD145" i="30"/>
  <c r="AA145" i="25"/>
  <c r="Z145" i="30"/>
  <c r="W145" i="25"/>
  <c r="V145" i="30"/>
  <c r="S145" i="25"/>
  <c r="R145" i="30"/>
  <c r="O145" i="25"/>
  <c r="N145" i="30"/>
  <c r="K145" i="25"/>
  <c r="J145" i="30"/>
  <c r="G145" i="25"/>
  <c r="F145" i="30"/>
  <c r="AH144" i="25"/>
  <c r="AG144" i="30"/>
  <c r="AD144" i="25"/>
  <c r="AC144" i="30"/>
  <c r="Z144" i="25"/>
  <c r="Y144" i="30"/>
  <c r="V144" i="25"/>
  <c r="U144" i="30"/>
  <c r="R144" i="25"/>
  <c r="Q144" i="30"/>
  <c r="N144" i="25"/>
  <c r="M144" i="30"/>
  <c r="J144" i="25"/>
  <c r="I144" i="30"/>
  <c r="F144" i="25"/>
  <c r="E144" i="30"/>
  <c r="AG143" i="25"/>
  <c r="AF143" i="30"/>
  <c r="AC143" i="25"/>
  <c r="AB143" i="30"/>
  <c r="Y143" i="25"/>
  <c r="X143" i="30"/>
  <c r="U143" i="25"/>
  <c r="T143" i="30"/>
  <c r="Q143" i="25"/>
  <c r="P143" i="30"/>
  <c r="M143" i="25"/>
  <c r="L143" i="30"/>
  <c r="I143" i="25"/>
  <c r="H143" i="30"/>
  <c r="AF142" i="25"/>
  <c r="AE142" i="30"/>
  <c r="AB142" i="25"/>
  <c r="AA142" i="30"/>
  <c r="X142" i="25"/>
  <c r="W142" i="30"/>
  <c r="T142" i="25"/>
  <c r="S142" i="30"/>
  <c r="P142" i="25"/>
  <c r="O142" i="30"/>
  <c r="L142" i="25"/>
  <c r="K142" i="30"/>
  <c r="AI141" i="25"/>
  <c r="AH141" i="30"/>
  <c r="AE141" i="25"/>
  <c r="AD141" i="30"/>
  <c r="AA141" i="25"/>
  <c r="Z141" i="30"/>
  <c r="W141" i="25"/>
  <c r="V141" i="30"/>
  <c r="S141" i="25"/>
  <c r="R141" i="30"/>
  <c r="O141" i="25"/>
  <c r="N141" i="30"/>
  <c r="K141" i="25"/>
  <c r="J141" i="30"/>
  <c r="G141" i="25"/>
  <c r="F141" i="30"/>
  <c r="AH140" i="25"/>
  <c r="AG140" i="30"/>
  <c r="AD140" i="25"/>
  <c r="AC140" i="30"/>
  <c r="Z140" i="25"/>
  <c r="Y140" i="30"/>
  <c r="V140" i="25"/>
  <c r="U140" i="30"/>
  <c r="R140" i="25"/>
  <c r="Q140" i="30"/>
  <c r="N140" i="25"/>
  <c r="M140" i="30"/>
  <c r="J140" i="25"/>
  <c r="I140" i="30"/>
  <c r="F140" i="25"/>
  <c r="E140" i="30"/>
  <c r="AG139" i="25"/>
  <c r="AF139" i="30"/>
  <c r="AC139" i="25"/>
  <c r="AB139" i="30"/>
  <c r="Y139" i="25"/>
  <c r="X139" i="30"/>
  <c r="U139" i="25"/>
  <c r="T139" i="30"/>
  <c r="Q139" i="25"/>
  <c r="P139" i="30"/>
  <c r="M139" i="25"/>
  <c r="L139" i="30"/>
  <c r="I139" i="25"/>
  <c r="H139" i="30"/>
  <c r="AF138" i="25"/>
  <c r="AE138" i="30"/>
  <c r="AB138" i="25"/>
  <c r="AA138" i="30"/>
  <c r="X138" i="25"/>
  <c r="W138" i="30"/>
  <c r="T138" i="25"/>
  <c r="S138" i="30"/>
  <c r="P138" i="25"/>
  <c r="O138" i="30"/>
  <c r="L138" i="25"/>
  <c r="K138" i="30"/>
  <c r="AI137" i="25"/>
  <c r="AH137" i="30"/>
  <c r="AE137" i="25"/>
  <c r="AD137" i="30"/>
  <c r="AA137" i="25"/>
  <c r="Z137" i="30"/>
  <c r="W137" i="25"/>
  <c r="V137" i="30"/>
  <c r="S137" i="25"/>
  <c r="R137" i="30"/>
  <c r="O137" i="25"/>
  <c r="N137" i="30"/>
  <c r="K137" i="25"/>
  <c r="J137" i="30"/>
  <c r="G137" i="25"/>
  <c r="F137" i="30"/>
  <c r="AH136" i="25"/>
  <c r="AG136" i="30"/>
  <c r="AD136" i="25"/>
  <c r="AC136" i="30"/>
  <c r="Z136" i="25"/>
  <c r="Y136" i="30"/>
  <c r="V136" i="25"/>
  <c r="U136" i="30"/>
  <c r="R136" i="25"/>
  <c r="Q136" i="30"/>
  <c r="N136" i="25"/>
  <c r="M136" i="30"/>
  <c r="J136" i="25"/>
  <c r="I136" i="30"/>
  <c r="F136" i="25"/>
  <c r="E136" i="30"/>
  <c r="AG135" i="25"/>
  <c r="AF135" i="30"/>
  <c r="AC135" i="25"/>
  <c r="AB135" i="30"/>
  <c r="Y135" i="25"/>
  <c r="X135" i="30"/>
  <c r="U135" i="25"/>
  <c r="T135" i="30"/>
  <c r="Q135" i="25"/>
  <c r="P135" i="30"/>
  <c r="M135" i="25"/>
  <c r="L135" i="30"/>
  <c r="I135" i="25"/>
  <c r="H135" i="30"/>
  <c r="AF134" i="25"/>
  <c r="AE134" i="30"/>
  <c r="AB134" i="25"/>
  <c r="AA134" i="30"/>
  <c r="X134" i="25"/>
  <c r="W134" i="30"/>
  <c r="T134" i="25"/>
  <c r="S134" i="30"/>
  <c r="P134" i="25"/>
  <c r="O134" i="30"/>
  <c r="L134" i="25"/>
  <c r="K134" i="30"/>
  <c r="AI133" i="25"/>
  <c r="AH133" i="30"/>
  <c r="AE133" i="25"/>
  <c r="AD133" i="30"/>
  <c r="AA133" i="25"/>
  <c r="Z133" i="30"/>
  <c r="W133" i="25"/>
  <c r="V133" i="30"/>
  <c r="S133" i="25"/>
  <c r="R133" i="30"/>
  <c r="O133" i="25"/>
  <c r="N133" i="30"/>
  <c r="K133" i="25"/>
  <c r="J133" i="30"/>
  <c r="G133" i="25"/>
  <c r="F133" i="30"/>
  <c r="AH132" i="25"/>
  <c r="AG132" i="30"/>
  <c r="AD132" i="25"/>
  <c r="AC132" i="30"/>
  <c r="Z132" i="25"/>
  <c r="Y132" i="30"/>
  <c r="V132" i="25"/>
  <c r="U132" i="30"/>
  <c r="R132" i="25"/>
  <c r="Q132" i="30"/>
  <c r="N132" i="25"/>
  <c r="M132" i="30"/>
  <c r="J132" i="25"/>
  <c r="I132" i="30"/>
  <c r="F132" i="25"/>
  <c r="E132" i="30"/>
  <c r="AG131" i="25"/>
  <c r="AF131" i="30"/>
  <c r="AC131" i="25"/>
  <c r="AB131" i="30"/>
  <c r="Y131" i="25"/>
  <c r="X131" i="30"/>
  <c r="U131" i="25"/>
  <c r="T131" i="30"/>
  <c r="Q131" i="25"/>
  <c r="P131" i="30"/>
  <c r="M131" i="25"/>
  <c r="L131" i="30"/>
  <c r="I131" i="25"/>
  <c r="H131" i="30"/>
  <c r="AF130" i="25"/>
  <c r="AE130" i="30"/>
  <c r="AB130" i="25"/>
  <c r="AA130" i="30"/>
  <c r="X130" i="25"/>
  <c r="W130" i="30"/>
  <c r="T130" i="25"/>
  <c r="S130" i="30"/>
  <c r="P130" i="25"/>
  <c r="O130" i="30"/>
  <c r="L130" i="25"/>
  <c r="K130" i="30"/>
  <c r="AI129" i="25"/>
  <c r="AH129" i="30"/>
  <c r="AE129" i="25"/>
  <c r="AD129" i="30"/>
  <c r="AA129" i="25"/>
  <c r="Z129" i="30"/>
  <c r="W129" i="25"/>
  <c r="V129" i="30"/>
  <c r="S129" i="25"/>
  <c r="R129" i="30"/>
  <c r="O129" i="25"/>
  <c r="N129" i="30"/>
  <c r="K129" i="25"/>
  <c r="J129" i="30"/>
  <c r="G129" i="25"/>
  <c r="F129" i="30"/>
  <c r="AH128" i="25"/>
  <c r="AG128" i="30"/>
  <c r="AD128" i="25"/>
  <c r="AC128" i="30"/>
  <c r="Z128" i="25"/>
  <c r="Y128" i="30"/>
  <c r="V128" i="25"/>
  <c r="U128" i="30"/>
  <c r="R128" i="25"/>
  <c r="Q128" i="30"/>
  <c r="N128" i="25"/>
  <c r="M128" i="30"/>
  <c r="J128" i="25"/>
  <c r="I128" i="30"/>
  <c r="F128" i="25"/>
  <c r="E128" i="30"/>
  <c r="AG127" i="25"/>
  <c r="AF127" i="30"/>
  <c r="AC127" i="25"/>
  <c r="AB127" i="30"/>
  <c r="Y127" i="25"/>
  <c r="X127" i="30"/>
  <c r="U127" i="25"/>
  <c r="T127" i="30"/>
  <c r="Q127" i="25"/>
  <c r="P127" i="30"/>
  <c r="M127" i="25"/>
  <c r="L127" i="30"/>
  <c r="I127" i="25"/>
  <c r="H127" i="30"/>
  <c r="AF126" i="25"/>
  <c r="AE126" i="30"/>
  <c r="AB126" i="25"/>
  <c r="AA126" i="30"/>
  <c r="X126" i="25"/>
  <c r="W126" i="30"/>
  <c r="T126" i="25"/>
  <c r="S126" i="30"/>
  <c r="P126" i="25"/>
  <c r="O126" i="30"/>
  <c r="L126" i="25"/>
  <c r="K126" i="30"/>
  <c r="AI125" i="25"/>
  <c r="AH125" i="30"/>
  <c r="AE125" i="25"/>
  <c r="AD125" i="30"/>
  <c r="AA125" i="25"/>
  <c r="Z125" i="30"/>
  <c r="W125" i="25"/>
  <c r="V125" i="30"/>
  <c r="S125" i="25"/>
  <c r="R125" i="30"/>
  <c r="O125" i="25"/>
  <c r="N125" i="30"/>
  <c r="K125" i="25"/>
  <c r="J125" i="30"/>
  <c r="G125" i="25"/>
  <c r="F125" i="30"/>
  <c r="AH124" i="25"/>
  <c r="AG124" i="30"/>
  <c r="AD124" i="25"/>
  <c r="AC124" i="30"/>
  <c r="Z124" i="25"/>
  <c r="Y124" i="30"/>
  <c r="V124" i="25"/>
  <c r="U124" i="30"/>
  <c r="R124" i="25"/>
  <c r="Q124" i="30"/>
  <c r="N124" i="25"/>
  <c r="M124" i="30"/>
  <c r="J124" i="25"/>
  <c r="I124" i="30"/>
  <c r="F124" i="25"/>
  <c r="E124" i="30"/>
  <c r="AG123" i="25"/>
  <c r="AF123" i="30"/>
  <c r="AC123" i="25"/>
  <c r="AB123" i="30"/>
  <c r="Y123" i="25"/>
  <c r="X123" i="30"/>
  <c r="U123" i="25"/>
  <c r="T123" i="30"/>
  <c r="Q123" i="25"/>
  <c r="P123" i="30"/>
  <c r="M123" i="25"/>
  <c r="L123" i="30"/>
  <c r="I123" i="25"/>
  <c r="H123" i="30"/>
  <c r="AF122" i="25"/>
  <c r="AE122" i="30"/>
  <c r="AB122" i="25"/>
  <c r="AA122" i="30"/>
  <c r="X122" i="25"/>
  <c r="W122" i="30"/>
  <c r="T122" i="25"/>
  <c r="S122" i="30"/>
  <c r="P122" i="25"/>
  <c r="O122" i="30"/>
  <c r="L122" i="25"/>
  <c r="K122" i="30"/>
  <c r="AI121" i="25"/>
  <c r="AH121" i="30"/>
  <c r="AE121" i="25"/>
  <c r="AD121" i="30"/>
  <c r="AA121" i="25"/>
  <c r="Z121" i="30"/>
  <c r="W121" i="25"/>
  <c r="V121" i="30"/>
  <c r="S121" i="25"/>
  <c r="R121" i="30"/>
  <c r="O121" i="25"/>
  <c r="N121" i="30"/>
  <c r="K121" i="25"/>
  <c r="J121" i="30"/>
  <c r="G121" i="25"/>
  <c r="F121" i="30"/>
  <c r="AH120" i="25"/>
  <c r="AG120" i="30"/>
  <c r="AD120" i="25"/>
  <c r="AC120" i="30"/>
  <c r="Z120" i="25"/>
  <c r="Y120" i="30"/>
  <c r="V120" i="25"/>
  <c r="U120" i="30"/>
  <c r="R120" i="25"/>
  <c r="Q120" i="30"/>
  <c r="N120" i="25"/>
  <c r="M120" i="30"/>
  <c r="J120" i="25"/>
  <c r="I120" i="30"/>
  <c r="F120" i="25"/>
  <c r="E120" i="30"/>
  <c r="AG119" i="25"/>
  <c r="AF119" i="30"/>
  <c r="AC119" i="25"/>
  <c r="AB119" i="30"/>
  <c r="Y119" i="25"/>
  <c r="X119" i="30"/>
  <c r="U119" i="25"/>
  <c r="T119" i="30"/>
  <c r="Q119" i="25"/>
  <c r="P119" i="30"/>
  <c r="M119" i="25"/>
  <c r="L119" i="30"/>
  <c r="I119" i="25"/>
  <c r="H119" i="30"/>
  <c r="AF118" i="25"/>
  <c r="AE118" i="30"/>
  <c r="AB118" i="25"/>
  <c r="AA118" i="30"/>
  <c r="X118" i="25"/>
  <c r="W118" i="30"/>
  <c r="T118" i="25"/>
  <c r="S118" i="30"/>
  <c r="P118" i="25"/>
  <c r="O118" i="30"/>
  <c r="L118" i="25"/>
  <c r="K118" i="30"/>
  <c r="AI117" i="25"/>
  <c r="AH117" i="30"/>
  <c r="AE117" i="25"/>
  <c r="AD117" i="30"/>
  <c r="AA117" i="25"/>
  <c r="Z117" i="30"/>
  <c r="W117" i="25"/>
  <c r="V117" i="30"/>
  <c r="S117" i="25"/>
  <c r="R117" i="30"/>
  <c r="O117" i="25"/>
  <c r="N117" i="30"/>
  <c r="K117" i="25"/>
  <c r="J117" i="30"/>
  <c r="G117" i="25"/>
  <c r="F117" i="30"/>
  <c r="AH116" i="25"/>
  <c r="AG116" i="30"/>
  <c r="AD116" i="25"/>
  <c r="AC116" i="30"/>
  <c r="Z116" i="25"/>
  <c r="Y116" i="30"/>
  <c r="V116" i="25"/>
  <c r="U116" i="30"/>
  <c r="R116" i="25"/>
  <c r="Q116" i="30"/>
  <c r="N116" i="25"/>
  <c r="M116" i="30"/>
  <c r="J116" i="25"/>
  <c r="I116" i="30"/>
  <c r="F116" i="25"/>
  <c r="E116" i="30"/>
  <c r="AG115" i="25"/>
  <c r="AF115" i="30"/>
  <c r="AC115" i="25"/>
  <c r="AB115" i="30"/>
  <c r="Y115" i="25"/>
  <c r="X115" i="30"/>
  <c r="U115" i="25"/>
  <c r="T115" i="30"/>
  <c r="Q115" i="25"/>
  <c r="P115" i="30"/>
  <c r="M115" i="25"/>
  <c r="L115" i="30"/>
  <c r="I115" i="25"/>
  <c r="H115" i="30"/>
  <c r="AF114" i="25"/>
  <c r="AE114" i="30"/>
  <c r="AB114" i="25"/>
  <c r="AA114" i="30"/>
  <c r="X114" i="25"/>
  <c r="W114" i="30"/>
  <c r="T114" i="25"/>
  <c r="S114" i="30"/>
  <c r="P114" i="25"/>
  <c r="O114" i="30"/>
  <c r="L114" i="25"/>
  <c r="K114" i="30"/>
  <c r="AI113" i="25"/>
  <c r="AH113" i="30"/>
  <c r="AE113" i="25"/>
  <c r="AD113" i="30"/>
  <c r="AA113" i="25"/>
  <c r="Z113" i="30"/>
  <c r="W113" i="25"/>
  <c r="V113" i="30"/>
  <c r="S113" i="25"/>
  <c r="R113" i="30"/>
  <c r="O113" i="25"/>
  <c r="N113" i="30"/>
  <c r="K113" i="25"/>
  <c r="J113" i="30"/>
  <c r="G113" i="25"/>
  <c r="F113" i="30"/>
  <c r="AH112" i="25"/>
  <c r="AG112" i="30"/>
  <c r="AD112" i="25"/>
  <c r="AC112" i="30"/>
  <c r="Z112" i="25"/>
  <c r="Y112" i="30"/>
  <c r="V112" i="25"/>
  <c r="U112" i="30"/>
  <c r="R112" i="25"/>
  <c r="Q112" i="30"/>
  <c r="N112" i="25"/>
  <c r="M112" i="30"/>
  <c r="J112" i="25"/>
  <c r="I112" i="30"/>
  <c r="F112" i="25"/>
  <c r="E112" i="30"/>
  <c r="AG111" i="25"/>
  <c r="AF111" i="30"/>
  <c r="AC111" i="25"/>
  <c r="AB111" i="30"/>
  <c r="Y111" i="25"/>
  <c r="X111" i="30"/>
  <c r="U111" i="25"/>
  <c r="T111" i="30"/>
  <c r="Q111" i="25"/>
  <c r="P111" i="30"/>
  <c r="M111" i="25"/>
  <c r="L111" i="30"/>
  <c r="I111" i="25"/>
  <c r="H111" i="30"/>
  <c r="AF110" i="25"/>
  <c r="AE110" i="30"/>
  <c r="AB110" i="25"/>
  <c r="AA110" i="30"/>
  <c r="X110" i="25"/>
  <c r="W110" i="30"/>
  <c r="T110" i="25"/>
  <c r="S110" i="30"/>
  <c r="P110" i="25"/>
  <c r="O110" i="30"/>
  <c r="L110" i="25"/>
  <c r="K110" i="30"/>
  <c r="AI109" i="25"/>
  <c r="AH109" i="30"/>
  <c r="AE109" i="25"/>
  <c r="AD109" i="30"/>
  <c r="AA109" i="25"/>
  <c r="Z109" i="30"/>
  <c r="W109" i="25"/>
  <c r="V109" i="30"/>
  <c r="S109" i="25"/>
  <c r="R109" i="30"/>
  <c r="O109" i="25"/>
  <c r="N109" i="30"/>
  <c r="K109" i="25"/>
  <c r="J109" i="30"/>
  <c r="G109" i="25"/>
  <c r="F109" i="30"/>
  <c r="AH108" i="25"/>
  <c r="AG108" i="30"/>
  <c r="AD108" i="25"/>
  <c r="AC108" i="30"/>
  <c r="Z108" i="25"/>
  <c r="Y108" i="30"/>
  <c r="V108" i="25"/>
  <c r="U108" i="30"/>
  <c r="R108" i="25"/>
  <c r="Q108" i="30"/>
  <c r="N108" i="25"/>
  <c r="M108" i="30"/>
  <c r="J108" i="25"/>
  <c r="I108" i="30"/>
  <c r="F108" i="25"/>
  <c r="E108" i="30"/>
  <c r="AG107" i="25"/>
  <c r="AF107" i="30"/>
  <c r="AC107" i="25"/>
  <c r="AB107" i="30"/>
  <c r="Y107" i="25"/>
  <c r="X107" i="30"/>
  <c r="U107" i="25"/>
  <c r="T107" i="30"/>
  <c r="Q107" i="25"/>
  <c r="P107" i="30"/>
  <c r="M107" i="25"/>
  <c r="L107" i="30"/>
  <c r="I107" i="25"/>
  <c r="H107" i="30"/>
  <c r="AF106" i="25"/>
  <c r="AE106" i="30"/>
  <c r="AB106" i="25"/>
  <c r="AA106" i="30"/>
  <c r="X106" i="25"/>
  <c r="W106" i="30"/>
  <c r="T106" i="25"/>
  <c r="S106" i="30"/>
  <c r="P106" i="25"/>
  <c r="O106" i="30"/>
  <c r="L106" i="25"/>
  <c r="K106" i="30"/>
  <c r="AI105" i="25"/>
  <c r="AH105" i="30"/>
  <c r="AE105" i="25"/>
  <c r="AD105" i="30"/>
  <c r="AA105" i="25"/>
  <c r="Z105" i="30"/>
  <c r="W105" i="25"/>
  <c r="V105" i="30"/>
  <c r="S105" i="25"/>
  <c r="R105" i="30"/>
  <c r="O105" i="25"/>
  <c r="N105" i="30"/>
  <c r="K105" i="25"/>
  <c r="J105" i="30"/>
  <c r="G105" i="25"/>
  <c r="F105" i="30"/>
  <c r="AH104" i="25"/>
  <c r="AG104" i="30"/>
  <c r="AD104" i="25"/>
  <c r="AC104" i="30"/>
  <c r="Z104" i="25"/>
  <c r="Y104" i="30"/>
  <c r="V104" i="25"/>
  <c r="U104" i="30"/>
  <c r="R104" i="25"/>
  <c r="Q104" i="30"/>
  <c r="N104" i="25"/>
  <c r="M104" i="30"/>
  <c r="J104" i="25"/>
  <c r="I104" i="30"/>
  <c r="F104" i="25"/>
  <c r="E104" i="30"/>
  <c r="AG103" i="25"/>
  <c r="AF103" i="30"/>
  <c r="AC103" i="25"/>
  <c r="AB103" i="30"/>
  <c r="Y103" i="25"/>
  <c r="X103" i="30"/>
  <c r="U103" i="25"/>
  <c r="T103" i="30"/>
  <c r="Q103" i="25"/>
  <c r="P103" i="30"/>
  <c r="M103" i="25"/>
  <c r="L103" i="30"/>
  <c r="I103" i="25"/>
  <c r="H103" i="30"/>
  <c r="AF102" i="25"/>
  <c r="AE102" i="30"/>
  <c r="AB102" i="25"/>
  <c r="AA102" i="30"/>
  <c r="X102" i="25"/>
  <c r="W102" i="30"/>
  <c r="T102" i="25"/>
  <c r="S102" i="30"/>
  <c r="P102" i="25"/>
  <c r="O102" i="30"/>
  <c r="L102" i="25"/>
  <c r="K102" i="30"/>
  <c r="AI101" i="25"/>
  <c r="AH101" i="30"/>
  <c r="AE101" i="25"/>
  <c r="AD101" i="30"/>
  <c r="AA101" i="25"/>
  <c r="Z101" i="30"/>
  <c r="W101" i="25"/>
  <c r="V101" i="30"/>
  <c r="S101" i="25"/>
  <c r="R101" i="30"/>
  <c r="O101" i="25"/>
  <c r="N101" i="30"/>
  <c r="K101" i="25"/>
  <c r="J101" i="30"/>
  <c r="G101" i="25"/>
  <c r="F101" i="30"/>
  <c r="AH100" i="25"/>
  <c r="AG100" i="30"/>
  <c r="AD100" i="25"/>
  <c r="AC100" i="30"/>
  <c r="Z100" i="25"/>
  <c r="Y100" i="30"/>
  <c r="V100" i="25"/>
  <c r="U100" i="30"/>
  <c r="R100" i="25"/>
  <c r="Q100" i="30"/>
  <c r="N100" i="25"/>
  <c r="M100" i="30"/>
  <c r="J100" i="25"/>
  <c r="I100" i="30"/>
  <c r="F100" i="25"/>
  <c r="E100" i="30"/>
  <c r="AG99" i="25"/>
  <c r="AF99" i="30"/>
  <c r="AC99" i="25"/>
  <c r="AB99" i="30"/>
  <c r="Y99" i="25"/>
  <c r="X99" i="30"/>
  <c r="U99" i="25"/>
  <c r="T99" i="30"/>
  <c r="Q99" i="25"/>
  <c r="P99" i="30"/>
  <c r="M99" i="25"/>
  <c r="L99" i="30"/>
  <c r="I99" i="25"/>
  <c r="H99" i="30"/>
  <c r="AF98" i="25"/>
  <c r="AE98" i="30"/>
  <c r="AB98" i="25"/>
  <c r="AA98" i="30"/>
  <c r="X98" i="25"/>
  <c r="W98" i="30"/>
  <c r="T98" i="25"/>
  <c r="S98" i="30"/>
  <c r="P98" i="25"/>
  <c r="O98" i="30"/>
  <c r="L98" i="25"/>
  <c r="K98" i="30"/>
  <c r="AI97" i="25"/>
  <c r="AH97" i="30"/>
  <c r="AE97" i="25"/>
  <c r="AD97" i="30"/>
  <c r="AA97" i="25"/>
  <c r="Z97" i="30"/>
  <c r="W97" i="25"/>
  <c r="V97" i="30"/>
  <c r="S97" i="25"/>
  <c r="R97" i="30"/>
  <c r="O97" i="25"/>
  <c r="N97" i="30"/>
  <c r="K97" i="25"/>
  <c r="J97" i="30"/>
  <c r="G97" i="25"/>
  <c r="F97" i="30"/>
  <c r="AH96" i="25"/>
  <c r="AG96" i="30"/>
  <c r="AD96" i="25"/>
  <c r="AC96" i="30"/>
  <c r="Z96" i="25"/>
  <c r="Y96" i="30"/>
  <c r="V96" i="25"/>
  <c r="U96" i="30"/>
  <c r="R96" i="25"/>
  <c r="Q96" i="30"/>
  <c r="N96" i="25"/>
  <c r="M96" i="30"/>
  <c r="J96" i="25"/>
  <c r="I96" i="30"/>
  <c r="F96" i="25"/>
  <c r="E96" i="30"/>
  <c r="AG95" i="25"/>
  <c r="AF95" i="30"/>
  <c r="AC95" i="25"/>
  <c r="AB95" i="30"/>
  <c r="Y95" i="25"/>
  <c r="X95" i="30"/>
  <c r="U95" i="25"/>
  <c r="T95" i="30"/>
  <c r="Q95" i="25"/>
  <c r="P95" i="30"/>
  <c r="M95" i="25"/>
  <c r="L95" i="30"/>
  <c r="I95" i="25"/>
  <c r="H95" i="30"/>
  <c r="AF94" i="25"/>
  <c r="AE94" i="30"/>
  <c r="AB94" i="25"/>
  <c r="AA94" i="30"/>
  <c r="X94" i="25"/>
  <c r="W94" i="30"/>
  <c r="T94" i="25"/>
  <c r="S94" i="30"/>
  <c r="P94" i="25"/>
  <c r="O94" i="30"/>
  <c r="L94" i="25"/>
  <c r="K94" i="30"/>
  <c r="AI93" i="25"/>
  <c r="AH93" i="30"/>
  <c r="AE93" i="25"/>
  <c r="AD93" i="30"/>
  <c r="AA93" i="25"/>
  <c r="Z93" i="30"/>
  <c r="W93" i="25"/>
  <c r="V93" i="30"/>
  <c r="S93" i="25"/>
  <c r="R93" i="30"/>
  <c r="O93" i="25"/>
  <c r="N93" i="30"/>
  <c r="K93" i="25"/>
  <c r="J93" i="30"/>
  <c r="G93" i="25"/>
  <c r="F93" i="30"/>
  <c r="AH92" i="25"/>
  <c r="AG92" i="30"/>
  <c r="AD92" i="25"/>
  <c r="AC92" i="30"/>
  <c r="Z92" i="25"/>
  <c r="Y92" i="30"/>
  <c r="V92" i="25"/>
  <c r="U92" i="30"/>
  <c r="R92" i="25"/>
  <c r="Q92" i="30"/>
  <c r="N92" i="25"/>
  <c r="M92" i="30"/>
  <c r="J92" i="25"/>
  <c r="I92" i="30"/>
  <c r="F92" i="25"/>
  <c r="E92" i="30"/>
  <c r="AG91" i="25"/>
  <c r="AF91" i="30"/>
  <c r="AC91" i="25"/>
  <c r="AB91" i="30"/>
  <c r="Y91" i="25"/>
  <c r="X91" i="30"/>
  <c r="U91" i="25"/>
  <c r="T91" i="30"/>
  <c r="Q91" i="25"/>
  <c r="P91" i="30"/>
  <c r="M91" i="25"/>
  <c r="L91" i="30"/>
  <c r="I91" i="25"/>
  <c r="H91" i="30"/>
  <c r="AF90" i="25"/>
  <c r="AE90" i="30"/>
  <c r="AB90" i="25"/>
  <c r="AA90" i="30"/>
  <c r="X90" i="25"/>
  <c r="W90" i="30"/>
  <c r="T90" i="25"/>
  <c r="S90" i="30"/>
  <c r="P90" i="25"/>
  <c r="O90" i="30"/>
  <c r="L90" i="25"/>
  <c r="K90" i="30"/>
  <c r="AI89" i="25"/>
  <c r="AH89" i="30"/>
  <c r="AE89" i="25"/>
  <c r="AD89" i="30"/>
  <c r="AA89" i="25"/>
  <c r="Z89" i="30"/>
  <c r="W89" i="25"/>
  <c r="V89" i="30"/>
  <c r="S89" i="25"/>
  <c r="R89" i="30"/>
  <c r="O89" i="25"/>
  <c r="N89" i="30"/>
  <c r="K89" i="25"/>
  <c r="J89" i="30"/>
  <c r="G89" i="25"/>
  <c r="F89" i="30"/>
  <c r="AH88" i="25"/>
  <c r="AG88" i="30"/>
  <c r="AD88" i="25"/>
  <c r="AC88" i="30"/>
  <c r="Z88" i="25"/>
  <c r="Y88" i="30"/>
  <c r="V88" i="25"/>
  <c r="U88" i="30"/>
  <c r="R88" i="25"/>
  <c r="Q88" i="30"/>
  <c r="N88" i="25"/>
  <c r="M88" i="30"/>
  <c r="J88" i="25"/>
  <c r="I88" i="30"/>
  <c r="F88" i="25"/>
  <c r="E88" i="30"/>
  <c r="AG87" i="25"/>
  <c r="AF87" i="30"/>
  <c r="AC87" i="25"/>
  <c r="AB87" i="30"/>
  <c r="Y87" i="25"/>
  <c r="X87" i="30"/>
  <c r="U87" i="25"/>
  <c r="T87" i="30"/>
  <c r="Q87" i="25"/>
  <c r="P87" i="30"/>
  <c r="M87" i="25"/>
  <c r="L87" i="30"/>
  <c r="I87" i="25"/>
  <c r="H87" i="30"/>
  <c r="AF86" i="25"/>
  <c r="AE86" i="30"/>
  <c r="AB86" i="25"/>
  <c r="AA86" i="30"/>
  <c r="X86" i="25"/>
  <c r="W86" i="30"/>
  <c r="T86" i="25"/>
  <c r="S86" i="30"/>
  <c r="P86" i="25"/>
  <c r="O86" i="30"/>
  <c r="L86" i="25"/>
  <c r="K86" i="30"/>
  <c r="AI85" i="25"/>
  <c r="AH85" i="30"/>
  <c r="AE85" i="25"/>
  <c r="AD85" i="30"/>
  <c r="AA85" i="25"/>
  <c r="Z85" i="30"/>
  <c r="W85" i="25"/>
  <c r="V85" i="30"/>
  <c r="S85" i="25"/>
  <c r="R85" i="30"/>
  <c r="O85" i="25"/>
  <c r="N85" i="30"/>
  <c r="K85" i="25"/>
  <c r="J85" i="30"/>
  <c r="G85" i="25"/>
  <c r="F85" i="30"/>
  <c r="AH84" i="25"/>
  <c r="AG84" i="30"/>
  <c r="AD84" i="25"/>
  <c r="AC84" i="30"/>
  <c r="Z84" i="25"/>
  <c r="Y84" i="30"/>
  <c r="V84" i="25"/>
  <c r="U84" i="30"/>
  <c r="R84" i="25"/>
  <c r="Q84" i="30"/>
  <c r="N84" i="25"/>
  <c r="M84" i="30"/>
  <c r="J84" i="25"/>
  <c r="I84" i="30"/>
  <c r="F84" i="25"/>
  <c r="E84" i="30"/>
  <c r="AG83" i="25"/>
  <c r="AF83" i="30"/>
  <c r="AC83" i="25"/>
  <c r="AB83" i="30"/>
  <c r="Y83" i="25"/>
  <c r="X83" i="30"/>
  <c r="U83" i="25"/>
  <c r="T83" i="30"/>
  <c r="Q83" i="25"/>
  <c r="P83" i="30"/>
  <c r="M83" i="25"/>
  <c r="L83" i="30"/>
  <c r="I83" i="25"/>
  <c r="H83" i="30"/>
  <c r="AF82" i="25"/>
  <c r="AE82" i="30"/>
  <c r="AB82" i="25"/>
  <c r="AA82" i="30"/>
  <c r="X82" i="25"/>
  <c r="W82" i="30"/>
  <c r="T82" i="25"/>
  <c r="S82" i="30"/>
  <c r="P82" i="25"/>
  <c r="O82" i="30"/>
  <c r="L82" i="25"/>
  <c r="K82" i="30"/>
  <c r="AI81" i="25"/>
  <c r="AH81" i="30"/>
  <c r="AE81" i="25"/>
  <c r="AD81" i="30"/>
  <c r="AA81" i="25"/>
  <c r="Z81" i="30"/>
  <c r="W81" i="25"/>
  <c r="V81" i="30"/>
  <c r="S81" i="25"/>
  <c r="R81" i="30"/>
  <c r="O81" i="25"/>
  <c r="N81" i="30"/>
  <c r="K81" i="25"/>
  <c r="J81" i="30"/>
  <c r="G81" i="25"/>
  <c r="F81" i="30"/>
  <c r="AH80" i="25"/>
  <c r="AG80" i="30"/>
  <c r="AD80" i="25"/>
  <c r="AC80" i="30"/>
  <c r="Z80" i="25"/>
  <c r="Y80" i="30"/>
  <c r="V80" i="25"/>
  <c r="U80" i="30"/>
  <c r="R80" i="25"/>
  <c r="Q80" i="30"/>
  <c r="N80" i="25"/>
  <c r="M80" i="30"/>
  <c r="J80" i="25"/>
  <c r="I80" i="30"/>
  <c r="F80" i="25"/>
  <c r="E80" i="30"/>
  <c r="AG79" i="25"/>
  <c r="AF79" i="30"/>
  <c r="AC79" i="25"/>
  <c r="AB79" i="30"/>
  <c r="Y79" i="25"/>
  <c r="X79" i="30"/>
  <c r="U79" i="25"/>
  <c r="T79" i="30"/>
  <c r="Q79" i="25"/>
  <c r="P79" i="30"/>
  <c r="M79" i="25"/>
  <c r="L79" i="30"/>
  <c r="I79" i="25"/>
  <c r="H79" i="30"/>
  <c r="AF78" i="25"/>
  <c r="AE78" i="30"/>
  <c r="AB78" i="25"/>
  <c r="AA78" i="30"/>
  <c r="X78" i="25"/>
  <c r="W78" i="30"/>
  <c r="T78" i="25"/>
  <c r="S78" i="30"/>
  <c r="P78" i="25"/>
  <c r="O78" i="30"/>
  <c r="L78" i="25"/>
  <c r="K78" i="30"/>
  <c r="AI77" i="25"/>
  <c r="AH77" i="30"/>
  <c r="AE77" i="25"/>
  <c r="AD77" i="30"/>
  <c r="AA77" i="25"/>
  <c r="Z77" i="30"/>
  <c r="W77" i="25"/>
  <c r="V77" i="30"/>
  <c r="S77" i="25"/>
  <c r="R77" i="30"/>
  <c r="O77" i="25"/>
  <c r="N77" i="30"/>
  <c r="K77" i="25"/>
  <c r="J77" i="30"/>
  <c r="G77" i="25"/>
  <c r="F77" i="30"/>
  <c r="AH76" i="25"/>
  <c r="AG76" i="30"/>
  <c r="AD76" i="25"/>
  <c r="AC76" i="30"/>
  <c r="Z76" i="25"/>
  <c r="Y76" i="30"/>
  <c r="V76" i="25"/>
  <c r="U76" i="30"/>
  <c r="R76" i="25"/>
  <c r="Q76" i="30"/>
  <c r="N76" i="25"/>
  <c r="M76" i="30"/>
  <c r="J76" i="25"/>
  <c r="I76" i="30"/>
  <c r="F76" i="25"/>
  <c r="E76" i="30"/>
  <c r="AG75" i="25"/>
  <c r="AF75" i="30"/>
  <c r="AC75" i="25"/>
  <c r="AB75" i="30"/>
  <c r="Y75" i="25"/>
  <c r="X75" i="30"/>
  <c r="U75" i="25"/>
  <c r="T75" i="30"/>
  <c r="Q75" i="25"/>
  <c r="P75" i="30"/>
  <c r="M75" i="25"/>
  <c r="L75" i="30"/>
  <c r="I75" i="25"/>
  <c r="H75" i="30"/>
  <c r="AF74" i="25"/>
  <c r="AE74" i="30"/>
  <c r="AB74" i="25"/>
  <c r="AA74" i="30"/>
  <c r="X74" i="25"/>
  <c r="W74" i="30"/>
  <c r="T74" i="25"/>
  <c r="S74" i="30"/>
  <c r="P74" i="25"/>
  <c r="O74" i="30"/>
  <c r="L74" i="25"/>
  <c r="K74" i="30"/>
  <c r="AI73" i="25"/>
  <c r="AH73" i="30"/>
  <c r="AE73" i="25"/>
  <c r="AD73" i="30"/>
  <c r="AA73" i="25"/>
  <c r="Z73" i="30"/>
  <c r="W73" i="25"/>
  <c r="V73" i="30"/>
  <c r="S73" i="25"/>
  <c r="R73" i="30"/>
  <c r="O73" i="25"/>
  <c r="N73" i="30"/>
  <c r="K73" i="25"/>
  <c r="J73" i="30"/>
  <c r="G73" i="25"/>
  <c r="F73" i="30"/>
  <c r="AH72" i="25"/>
  <c r="AG72" i="30"/>
  <c r="AD72" i="25"/>
  <c r="AC72" i="30"/>
  <c r="Z72" i="25"/>
  <c r="Y72" i="30"/>
  <c r="V72" i="25"/>
  <c r="U72" i="30"/>
  <c r="R72" i="25"/>
  <c r="Q72" i="30"/>
  <c r="N72" i="25"/>
  <c r="M72" i="30"/>
  <c r="J72" i="25"/>
  <c r="I72" i="30"/>
  <c r="F72" i="25"/>
  <c r="E72" i="30"/>
  <c r="AG71" i="25"/>
  <c r="AF71" i="30"/>
  <c r="AC71" i="25"/>
  <c r="AB71" i="30"/>
  <c r="Y71" i="25"/>
  <c r="X71" i="30"/>
  <c r="U71" i="25"/>
  <c r="T71" i="30"/>
  <c r="Q71" i="25"/>
  <c r="P71" i="30"/>
  <c r="M71" i="25"/>
  <c r="L71" i="30"/>
  <c r="I71" i="25"/>
  <c r="H71" i="30"/>
  <c r="AF70" i="25"/>
  <c r="AE70" i="30"/>
  <c r="AB70" i="25"/>
  <c r="AA70" i="30"/>
  <c r="X70" i="25"/>
  <c r="W70" i="30"/>
  <c r="T70" i="25"/>
  <c r="S70" i="30"/>
  <c r="P70" i="25"/>
  <c r="O70" i="30"/>
  <c r="L70" i="25"/>
  <c r="K70" i="30"/>
  <c r="AI69" i="25"/>
  <c r="AH69" i="30"/>
  <c r="AE69" i="25"/>
  <c r="AD69" i="30"/>
  <c r="AA69" i="25"/>
  <c r="Z69" i="30"/>
  <c r="W69" i="25"/>
  <c r="V69" i="30"/>
  <c r="S69" i="25"/>
  <c r="R69" i="30"/>
  <c r="O69" i="25"/>
  <c r="N69" i="30"/>
  <c r="K69" i="25"/>
  <c r="J69" i="30"/>
  <c r="G69" i="25"/>
  <c r="F69" i="30"/>
  <c r="AH68" i="25"/>
  <c r="AG68" i="30"/>
  <c r="AD68" i="25"/>
  <c r="AC68" i="30"/>
  <c r="Z68" i="25"/>
  <c r="Y68" i="30"/>
  <c r="V68" i="25"/>
  <c r="U68" i="30"/>
  <c r="R68" i="25"/>
  <c r="Q68" i="30"/>
  <c r="N68" i="25"/>
  <c r="M68" i="30"/>
  <c r="J68" i="25"/>
  <c r="I68" i="30"/>
  <c r="F68" i="25"/>
  <c r="E68" i="30"/>
  <c r="AG67" i="25"/>
  <c r="AF67" i="30"/>
  <c r="AC67" i="25"/>
  <c r="AB67" i="30"/>
  <c r="Y67" i="25"/>
  <c r="X67" i="30"/>
  <c r="U67" i="25"/>
  <c r="T67" i="30"/>
  <c r="Q67" i="25"/>
  <c r="P67" i="30"/>
  <c r="M67" i="25"/>
  <c r="L67" i="30"/>
  <c r="I67" i="25"/>
  <c r="H67" i="30"/>
  <c r="AF66" i="25"/>
  <c r="AE66" i="30"/>
  <c r="AB66" i="25"/>
  <c r="AA66" i="30"/>
  <c r="X66" i="25"/>
  <c r="W66" i="30"/>
  <c r="T66" i="25"/>
  <c r="S66" i="30"/>
  <c r="P66" i="25"/>
  <c r="O66" i="30"/>
  <c r="L66" i="25"/>
  <c r="K66" i="30"/>
  <c r="AI65" i="25"/>
  <c r="AH65" i="30"/>
  <c r="AE65" i="25"/>
  <c r="AD65" i="30"/>
  <c r="AA65" i="25"/>
  <c r="Z65" i="30"/>
  <c r="W65" i="25"/>
  <c r="V65" i="30"/>
  <c r="S65" i="25"/>
  <c r="R65" i="30"/>
  <c r="O65" i="25"/>
  <c r="N65" i="30"/>
  <c r="K65" i="25"/>
  <c r="J65" i="30"/>
  <c r="G65" i="25"/>
  <c r="F65" i="30"/>
  <c r="AH64" i="25"/>
  <c r="AG64" i="30"/>
  <c r="AD64" i="25"/>
  <c r="AC64" i="30"/>
  <c r="Z64" i="25"/>
  <c r="Y64" i="30"/>
  <c r="V64" i="25"/>
  <c r="U64" i="30"/>
  <c r="R64" i="25"/>
  <c r="Q64" i="30"/>
  <c r="N64" i="25"/>
  <c r="M64" i="30"/>
  <c r="J64" i="25"/>
  <c r="I64" i="30"/>
  <c r="F64" i="25"/>
  <c r="E64" i="30"/>
  <c r="AG63" i="25"/>
  <c r="AF63" i="30"/>
  <c r="AC63" i="25"/>
  <c r="AB63" i="30"/>
  <c r="Y63" i="25"/>
  <c r="X63" i="30"/>
  <c r="U63" i="25"/>
  <c r="T63" i="30"/>
  <c r="Q63" i="25"/>
  <c r="P63" i="30"/>
  <c r="M63" i="25"/>
  <c r="L63" i="30"/>
  <c r="I63" i="25"/>
  <c r="H63" i="30"/>
  <c r="AF62" i="25"/>
  <c r="AE62" i="30"/>
  <c r="AB62" i="25"/>
  <c r="AA62" i="30"/>
  <c r="X62" i="25"/>
  <c r="W62" i="30"/>
  <c r="T62" i="25"/>
  <c r="S62" i="30"/>
  <c r="P62" i="25"/>
  <c r="O62" i="30"/>
  <c r="L62" i="25"/>
  <c r="K62" i="30"/>
  <c r="AI61" i="25"/>
  <c r="AH61" i="30"/>
  <c r="AE61" i="25"/>
  <c r="AD61" i="30"/>
  <c r="AA61" i="25"/>
  <c r="Z61" i="30"/>
  <c r="W61" i="25"/>
  <c r="V61" i="30"/>
  <c r="S61" i="25"/>
  <c r="R61" i="30"/>
  <c r="O61" i="25"/>
  <c r="N61" i="30"/>
  <c r="K61" i="25"/>
  <c r="J61" i="30"/>
  <c r="G61" i="25"/>
  <c r="F61" i="30"/>
  <c r="AH60" i="25"/>
  <c r="AG60" i="30"/>
  <c r="AD60" i="25"/>
  <c r="AC60" i="30"/>
  <c r="Z60" i="25"/>
  <c r="Y60" i="30"/>
  <c r="V60" i="25"/>
  <c r="U60" i="30"/>
  <c r="R60" i="25"/>
  <c r="Q60" i="30"/>
  <c r="N60" i="25"/>
  <c r="M60" i="30"/>
  <c r="J60" i="25"/>
  <c r="I60" i="30"/>
  <c r="F60" i="25"/>
  <c r="E60" i="30"/>
  <c r="AG59" i="25"/>
  <c r="AF59" i="30"/>
  <c r="AC59" i="25"/>
  <c r="AB59" i="30"/>
  <c r="Y59" i="25"/>
  <c r="X59" i="30"/>
  <c r="U59" i="25"/>
  <c r="T59" i="30"/>
  <c r="Q59" i="25"/>
  <c r="P59" i="30"/>
  <c r="M59" i="25"/>
  <c r="L59" i="30"/>
  <c r="I59" i="25"/>
  <c r="H59" i="30"/>
  <c r="AF58" i="25"/>
  <c r="AE58" i="30"/>
  <c r="AB58" i="25"/>
  <c r="AA58" i="30"/>
  <c r="X58" i="25"/>
  <c r="W58" i="30"/>
  <c r="T58" i="25"/>
  <c r="S58" i="30"/>
  <c r="P58" i="25"/>
  <c r="O58" i="30"/>
  <c r="L58" i="25"/>
  <c r="K58" i="30"/>
  <c r="AI57" i="25"/>
  <c r="AH57" i="30"/>
  <c r="AE57" i="25"/>
  <c r="AD57" i="30"/>
  <c r="AA57" i="25"/>
  <c r="Z57" i="30"/>
  <c r="W57" i="25"/>
  <c r="V57" i="30"/>
  <c r="S57" i="25"/>
  <c r="R57" i="30"/>
  <c r="O57" i="25"/>
  <c r="N57" i="30"/>
  <c r="K57" i="25"/>
  <c r="J57" i="30"/>
  <c r="G57" i="25"/>
  <c r="F57" i="30"/>
  <c r="AH56" i="25"/>
  <c r="AG56" i="30"/>
  <c r="AD56" i="25"/>
  <c r="AC56" i="30"/>
  <c r="Z56" i="25"/>
  <c r="Y56" i="30"/>
  <c r="V56" i="25"/>
  <c r="U56" i="30"/>
  <c r="R56" i="25"/>
  <c r="Q56" i="30"/>
  <c r="N56" i="25"/>
  <c r="M56" i="30"/>
  <c r="J56" i="25"/>
  <c r="I56" i="30"/>
  <c r="F56" i="25"/>
  <c r="E56" i="30"/>
  <c r="AG55" i="25"/>
  <c r="AF55" i="30"/>
  <c r="AC55" i="25"/>
  <c r="AB55" i="30"/>
  <c r="Y55" i="25"/>
  <c r="X55" i="30"/>
  <c r="U55" i="25"/>
  <c r="T55" i="30"/>
  <c r="Q55" i="25"/>
  <c r="P55" i="30"/>
  <c r="M55" i="25"/>
  <c r="L55" i="30"/>
  <c r="I55" i="25"/>
  <c r="H55" i="30"/>
  <c r="AF54" i="25"/>
  <c r="AE54" i="30"/>
  <c r="AB54" i="25"/>
  <c r="AA54" i="30"/>
  <c r="X54" i="25"/>
  <c r="W54" i="30"/>
  <c r="T54" i="25"/>
  <c r="S54" i="30"/>
  <c r="P54" i="25"/>
  <c r="O54" i="30"/>
  <c r="L54" i="25"/>
  <c r="K54" i="30"/>
  <c r="AI53" i="25"/>
  <c r="AH53" i="30"/>
  <c r="AE53" i="25"/>
  <c r="AD53" i="30"/>
  <c r="AA53" i="25"/>
  <c r="Z53" i="30"/>
  <c r="W53" i="25"/>
  <c r="V53" i="30"/>
  <c r="S53" i="25"/>
  <c r="R53" i="30"/>
  <c r="O53" i="25"/>
  <c r="N53" i="30"/>
  <c r="K53" i="25"/>
  <c r="J53" i="30"/>
  <c r="G53" i="25"/>
  <c r="F53" i="30"/>
  <c r="AH52" i="25"/>
  <c r="AG52" i="30"/>
  <c r="AD52" i="25"/>
  <c r="AC52" i="30"/>
  <c r="Z52" i="25"/>
  <c r="Y52" i="30"/>
  <c r="V52" i="25"/>
  <c r="U52" i="30"/>
  <c r="R52" i="25"/>
  <c r="Q52" i="30"/>
  <c r="N52" i="25"/>
  <c r="M52" i="30"/>
  <c r="J52" i="25"/>
  <c r="I52" i="30"/>
  <c r="F52" i="25"/>
  <c r="E52" i="30"/>
  <c r="AG51" i="25"/>
  <c r="AF51" i="30"/>
  <c r="AC51" i="25"/>
  <c r="AB51" i="30"/>
  <c r="Y51" i="25"/>
  <c r="X51" i="30"/>
  <c r="U51" i="25"/>
  <c r="T51" i="30"/>
  <c r="Q51" i="25"/>
  <c r="P51" i="30"/>
  <c r="M51" i="25"/>
  <c r="L51" i="30"/>
  <c r="I51" i="25"/>
  <c r="H51" i="30"/>
  <c r="AF50" i="25"/>
  <c r="AE50" i="30"/>
  <c r="AB50" i="25"/>
  <c r="AA50" i="30"/>
  <c r="X50" i="25"/>
  <c r="W50" i="30"/>
  <c r="T50" i="25"/>
  <c r="S50" i="30"/>
  <c r="P50" i="25"/>
  <c r="O50" i="30"/>
  <c r="L50" i="25"/>
  <c r="K50" i="30"/>
  <c r="AI49" i="25"/>
  <c r="AH49" i="30"/>
  <c r="AE49" i="25"/>
  <c r="AD49" i="30"/>
  <c r="AA49" i="25"/>
  <c r="Z49" i="30"/>
  <c r="W49" i="25"/>
  <c r="V49" i="30"/>
  <c r="S49" i="25"/>
  <c r="R49" i="30"/>
  <c r="O49" i="25"/>
  <c r="N49" i="30"/>
  <c r="K49" i="25"/>
  <c r="J49" i="30"/>
  <c r="G49" i="25"/>
  <c r="F49" i="30"/>
  <c r="AH48" i="25"/>
  <c r="AG48" i="30"/>
  <c r="AD48" i="25"/>
  <c r="AC48" i="30"/>
  <c r="Z48" i="25"/>
  <c r="Y48" i="30"/>
  <c r="V48" i="25"/>
  <c r="U48" i="30"/>
  <c r="R48" i="25"/>
  <c r="Q48" i="30"/>
  <c r="N48" i="25"/>
  <c r="M48" i="30"/>
  <c r="J48" i="25"/>
  <c r="I48" i="30"/>
  <c r="F48" i="25"/>
  <c r="E48" i="30"/>
  <c r="AG47" i="25"/>
  <c r="AF47" i="30"/>
  <c r="AC47" i="25"/>
  <c r="AB47" i="30"/>
  <c r="Y47" i="25"/>
  <c r="X47" i="30"/>
  <c r="U47" i="25"/>
  <c r="T47" i="30"/>
  <c r="Q47" i="25"/>
  <c r="P47" i="30"/>
  <c r="M47" i="25"/>
  <c r="L47" i="30"/>
  <c r="I47" i="25"/>
  <c r="H47" i="30"/>
  <c r="AF46" i="25"/>
  <c r="AE46" i="30"/>
  <c r="AB46" i="25"/>
  <c r="AA46" i="30"/>
  <c r="X46" i="25"/>
  <c r="W46" i="30"/>
  <c r="T46" i="25"/>
  <c r="S46" i="30"/>
  <c r="P46" i="25"/>
  <c r="O46" i="30"/>
  <c r="L46" i="25"/>
  <c r="K46" i="30"/>
  <c r="AI45" i="25"/>
  <c r="AH45" i="30"/>
  <c r="AE45" i="25"/>
  <c r="AD45" i="30"/>
  <c r="AA45" i="25"/>
  <c r="Z45" i="30"/>
  <c r="W45" i="25"/>
  <c r="V45" i="30"/>
  <c r="S45" i="25"/>
  <c r="R45" i="30"/>
  <c r="O45" i="25"/>
  <c r="N45" i="30"/>
  <c r="K45" i="25"/>
  <c r="J45" i="30"/>
  <c r="G45" i="25"/>
  <c r="F45" i="30"/>
  <c r="AH44" i="25"/>
  <c r="AG44" i="30"/>
  <c r="AD44" i="25"/>
  <c r="AC44" i="30"/>
  <c r="Z44" i="25"/>
  <c r="Y44" i="30"/>
  <c r="V44" i="25"/>
  <c r="U44" i="30"/>
  <c r="R44" i="25"/>
  <c r="Q44" i="30"/>
  <c r="N44" i="25"/>
  <c r="M44" i="30"/>
  <c r="J44" i="25"/>
  <c r="I44" i="30"/>
  <c r="F44" i="25"/>
  <c r="E44" i="30"/>
  <c r="AG43" i="25"/>
  <c r="AF43" i="30"/>
  <c r="AC43" i="25"/>
  <c r="AB43" i="30"/>
  <c r="Y43" i="25"/>
  <c r="X43" i="30"/>
  <c r="U43" i="25"/>
  <c r="T43" i="30"/>
  <c r="Q43" i="25"/>
  <c r="P43" i="30"/>
  <c r="M43" i="25"/>
  <c r="L43" i="30"/>
  <c r="I43" i="25"/>
  <c r="H43" i="30"/>
  <c r="AF42" i="25"/>
  <c r="AE42" i="30"/>
  <c r="AB42" i="25"/>
  <c r="AA42" i="30"/>
  <c r="X42" i="25"/>
  <c r="W42" i="30"/>
  <c r="T42" i="25"/>
  <c r="S42" i="30"/>
  <c r="P42" i="25"/>
  <c r="O42" i="30"/>
  <c r="L42" i="25"/>
  <c r="K42" i="30"/>
  <c r="AI41" i="25"/>
  <c r="AH41" i="30"/>
  <c r="AE41" i="25"/>
  <c r="AD41" i="30"/>
  <c r="AA41" i="25"/>
  <c r="Z41" i="30"/>
  <c r="W41" i="25"/>
  <c r="V41" i="30"/>
  <c r="S41" i="25"/>
  <c r="R41" i="30"/>
  <c r="O41" i="25"/>
  <c r="N41" i="30"/>
  <c r="K41" i="25"/>
  <c r="J41" i="30"/>
  <c r="G41" i="25"/>
  <c r="F41" i="30"/>
  <c r="AH40" i="25"/>
  <c r="AG40" i="30"/>
  <c r="AD40" i="25"/>
  <c r="AC40" i="30"/>
  <c r="Z40" i="25"/>
  <c r="Y40" i="30"/>
  <c r="V40" i="25"/>
  <c r="U40" i="30"/>
  <c r="R40" i="25"/>
  <c r="Q40" i="30"/>
  <c r="N40" i="25"/>
  <c r="M40" i="30"/>
  <c r="J40" i="25"/>
  <c r="I40" i="30"/>
  <c r="F40" i="25"/>
  <c r="E40" i="30"/>
  <c r="AG39" i="25"/>
  <c r="AF39" i="30"/>
  <c r="AC39" i="25"/>
  <c r="AB39" i="30"/>
  <c r="Y39" i="25"/>
  <c r="X39" i="30"/>
  <c r="U39" i="25"/>
  <c r="T39" i="30"/>
  <c r="Q39" i="25"/>
  <c r="P39" i="30"/>
  <c r="M39" i="25"/>
  <c r="L39" i="30"/>
  <c r="I39" i="25"/>
  <c r="H39" i="30"/>
  <c r="AF38" i="25"/>
  <c r="AE38" i="30"/>
  <c r="AB38" i="25"/>
  <c r="AA38" i="30"/>
  <c r="X38" i="25"/>
  <c r="W38" i="30"/>
  <c r="T38" i="25"/>
  <c r="S38" i="30"/>
  <c r="P38" i="25"/>
  <c r="O38" i="30"/>
  <c r="L38" i="25"/>
  <c r="K38" i="30"/>
  <c r="AI37" i="25"/>
  <c r="AH37" i="30"/>
  <c r="AE37" i="25"/>
  <c r="AD37" i="30"/>
  <c r="AA37" i="25"/>
  <c r="Z37" i="30"/>
  <c r="W37" i="25"/>
  <c r="V37" i="30"/>
  <c r="S37" i="25"/>
  <c r="R37" i="30"/>
  <c r="O37" i="25"/>
  <c r="N37" i="30"/>
  <c r="K37" i="25"/>
  <c r="J37" i="30"/>
  <c r="G37" i="25"/>
  <c r="F37" i="30"/>
  <c r="AH36" i="25"/>
  <c r="AG36" i="30"/>
  <c r="AD36" i="25"/>
  <c r="AC36" i="30"/>
  <c r="Z36" i="25"/>
  <c r="Y36" i="30"/>
  <c r="V36" i="25"/>
  <c r="U36" i="30"/>
  <c r="R36" i="25"/>
  <c r="Q36" i="30"/>
  <c r="N36" i="25"/>
  <c r="M36" i="30"/>
  <c r="J36" i="25"/>
  <c r="I36" i="30"/>
  <c r="F36" i="25"/>
  <c r="E36" i="30"/>
  <c r="AG35" i="25"/>
  <c r="AF35" i="30"/>
  <c r="AC35" i="25"/>
  <c r="AB35" i="30"/>
  <c r="Y35" i="25"/>
  <c r="X35" i="30"/>
  <c r="U35" i="25"/>
  <c r="T35" i="30"/>
  <c r="Q35" i="25"/>
  <c r="P35" i="30"/>
  <c r="M35" i="25"/>
  <c r="L35" i="30"/>
  <c r="I35" i="25"/>
  <c r="H35" i="30"/>
  <c r="AF34" i="25"/>
  <c r="AE34" i="30"/>
  <c r="AB34" i="25"/>
  <c r="AA34" i="30"/>
  <c r="X34" i="25"/>
  <c r="W34" i="30"/>
  <c r="T34" i="25"/>
  <c r="S34" i="30"/>
  <c r="P34" i="25"/>
  <c r="O34" i="30"/>
  <c r="L34" i="25"/>
  <c r="K34" i="30"/>
  <c r="AI33" i="25"/>
  <c r="AH33" i="30"/>
  <c r="AE33" i="25"/>
  <c r="AD33" i="30"/>
  <c r="AA33" i="25"/>
  <c r="Z33" i="30"/>
  <c r="W33" i="25"/>
  <c r="V33" i="30"/>
  <c r="S33" i="25"/>
  <c r="R33" i="30"/>
  <c r="O33" i="25"/>
  <c r="N33" i="30"/>
  <c r="K33" i="25"/>
  <c r="J33" i="30"/>
  <c r="G33" i="25"/>
  <c r="F33" i="30"/>
  <c r="AH32" i="25"/>
  <c r="AG32" i="30"/>
  <c r="AD32" i="25"/>
  <c r="AC32" i="30"/>
  <c r="Z32" i="25"/>
  <c r="Y32" i="30"/>
  <c r="V32" i="25"/>
  <c r="U32" i="30"/>
  <c r="R32" i="25"/>
  <c r="Q32" i="30"/>
  <c r="N32" i="25"/>
  <c r="M32" i="30"/>
  <c r="J32" i="25"/>
  <c r="I32" i="30"/>
  <c r="F32" i="25"/>
  <c r="E32" i="30"/>
  <c r="AG31" i="25"/>
  <c r="AF31" i="30"/>
  <c r="AC31" i="25"/>
  <c r="AB31" i="30"/>
  <c r="Y31" i="25"/>
  <c r="X31" i="30"/>
  <c r="U31" i="25"/>
  <c r="T31" i="30"/>
  <c r="Q31" i="25"/>
  <c r="P31" i="30"/>
  <c r="M31" i="25"/>
  <c r="L31" i="30"/>
  <c r="I31" i="25"/>
  <c r="H31" i="30"/>
  <c r="AF30" i="25"/>
  <c r="AE30" i="30"/>
  <c r="AB30" i="25"/>
  <c r="AA30" i="30"/>
  <c r="X30" i="25"/>
  <c r="W30" i="30"/>
  <c r="T30" i="25"/>
  <c r="S30" i="30"/>
  <c r="P30" i="25"/>
  <c r="O30" i="30"/>
  <c r="L30" i="25"/>
  <c r="K30" i="30"/>
  <c r="AI29" i="25"/>
  <c r="AH29" i="30"/>
  <c r="AE29" i="25"/>
  <c r="AD29" i="30"/>
  <c r="AA29" i="25"/>
  <c r="Z29" i="30"/>
  <c r="W29" i="25"/>
  <c r="V29" i="30"/>
  <c r="S29" i="25"/>
  <c r="R29" i="30"/>
  <c r="O29" i="25"/>
  <c r="N29" i="30"/>
  <c r="K29" i="25"/>
  <c r="J29" i="30"/>
  <c r="G29" i="25"/>
  <c r="F29" i="30"/>
  <c r="AH28" i="25"/>
  <c r="AG28" i="30"/>
  <c r="AD28" i="25"/>
  <c r="AC28" i="30"/>
  <c r="Z28" i="25"/>
  <c r="Y28" i="30"/>
  <c r="V28" i="25"/>
  <c r="U28" i="30"/>
  <c r="R28" i="25"/>
  <c r="Q28" i="30"/>
  <c r="N28" i="25"/>
  <c r="M28" i="30"/>
  <c r="J28" i="25"/>
  <c r="I28" i="30"/>
  <c r="F28" i="25"/>
  <c r="E28" i="30"/>
  <c r="AG27" i="25"/>
  <c r="AF27" i="30"/>
  <c r="AC27" i="25"/>
  <c r="AB27" i="30"/>
  <c r="Y27" i="25"/>
  <c r="X27" i="30"/>
  <c r="U27" i="25"/>
  <c r="T27" i="30"/>
  <c r="Q27" i="25"/>
  <c r="P27" i="30"/>
  <c r="M27" i="25"/>
  <c r="L27" i="30"/>
  <c r="I27" i="25"/>
  <c r="H27" i="30"/>
  <c r="AF26" i="25"/>
  <c r="AE26" i="30"/>
  <c r="AB26" i="25"/>
  <c r="AA26" i="30"/>
  <c r="X26" i="25"/>
  <c r="W26" i="30"/>
  <c r="T26" i="25"/>
  <c r="S26" i="30"/>
  <c r="P26" i="25"/>
  <c r="O26" i="30"/>
  <c r="L26" i="25"/>
  <c r="K26" i="30"/>
  <c r="AI25" i="25"/>
  <c r="AH25" i="30"/>
  <c r="AE25" i="25"/>
  <c r="AD25" i="30"/>
  <c r="AA25" i="25"/>
  <c r="Z25" i="30"/>
  <c r="W25" i="25"/>
  <c r="V25" i="30"/>
  <c r="S25" i="25"/>
  <c r="R25" i="30"/>
  <c r="O25" i="25"/>
  <c r="N25" i="30"/>
  <c r="K25" i="25"/>
  <c r="J25" i="30"/>
  <c r="G25" i="25"/>
  <c r="F25" i="30"/>
  <c r="AH24" i="25"/>
  <c r="AG24" i="30"/>
  <c r="AD24" i="25"/>
  <c r="AC24" i="30"/>
  <c r="Z24" i="25"/>
  <c r="Y24" i="30"/>
  <c r="V24" i="25"/>
  <c r="U24" i="30"/>
  <c r="R24" i="25"/>
  <c r="Q24" i="30"/>
  <c r="N24" i="25"/>
  <c r="M24" i="30"/>
  <c r="J24" i="25"/>
  <c r="I24" i="30"/>
  <c r="F24" i="25"/>
  <c r="E24" i="30"/>
  <c r="AG23" i="25"/>
  <c r="AF23" i="30"/>
  <c r="AC23" i="25"/>
  <c r="AB23" i="30"/>
  <c r="Y23" i="25"/>
  <c r="X23" i="30"/>
  <c r="U23" i="25"/>
  <c r="T23" i="30"/>
  <c r="Q23" i="25"/>
  <c r="P23" i="30"/>
  <c r="M23" i="25"/>
  <c r="L23" i="30"/>
  <c r="I23" i="25"/>
  <c r="H23" i="30"/>
  <c r="AF22" i="25"/>
  <c r="AE22" i="30"/>
  <c r="AB22" i="25"/>
  <c r="AA22" i="30"/>
  <c r="X22" i="25"/>
  <c r="W22" i="30"/>
  <c r="T22" i="25"/>
  <c r="S22" i="30"/>
  <c r="P22" i="25"/>
  <c r="O22" i="30"/>
  <c r="L22" i="25"/>
  <c r="K22" i="30"/>
  <c r="AI21" i="25"/>
  <c r="AH21" i="30"/>
  <c r="AE21" i="25"/>
  <c r="AD21" i="30"/>
  <c r="AA21" i="25"/>
  <c r="Z21" i="30"/>
  <c r="W21" i="25"/>
  <c r="V21" i="30"/>
  <c r="S21" i="25"/>
  <c r="R21" i="30"/>
  <c r="O21" i="25"/>
  <c r="N21" i="30"/>
  <c r="K21" i="25"/>
  <c r="J21" i="30"/>
  <c r="G21" i="25"/>
  <c r="F21" i="30"/>
  <c r="AH20" i="25"/>
  <c r="AG20" i="30"/>
  <c r="AD20" i="25"/>
  <c r="AC20" i="30"/>
  <c r="Z20" i="25"/>
  <c r="Y20" i="30"/>
  <c r="V20" i="25"/>
  <c r="U20" i="30"/>
  <c r="R20" i="25"/>
  <c r="Q20" i="30"/>
  <c r="N20" i="25"/>
  <c r="M20" i="30"/>
  <c r="J20" i="25"/>
  <c r="I20" i="30"/>
  <c r="F20" i="25"/>
  <c r="E20" i="30"/>
  <c r="AG19" i="25"/>
  <c r="AF19" i="30"/>
  <c r="AC19" i="25"/>
  <c r="AB19" i="30"/>
  <c r="Y19" i="25"/>
  <c r="X19" i="30"/>
  <c r="U19" i="25"/>
  <c r="T19" i="30"/>
  <c r="Q19" i="25"/>
  <c r="P19" i="30"/>
  <c r="M19" i="25"/>
  <c r="L19" i="30"/>
  <c r="I19" i="25"/>
  <c r="H19" i="30"/>
  <c r="AF18" i="25"/>
  <c r="AE18" i="30"/>
  <c r="AB18" i="25"/>
  <c r="AA18" i="30"/>
  <c r="X18" i="25"/>
  <c r="W18" i="30"/>
  <c r="T18" i="25"/>
  <c r="S18" i="30"/>
  <c r="P18" i="25"/>
  <c r="O18" i="30"/>
  <c r="L18" i="25"/>
  <c r="K18" i="30"/>
  <c r="AI17" i="25"/>
  <c r="AH17" i="30"/>
  <c r="AE17" i="25"/>
  <c r="AD17" i="30"/>
  <c r="AA17" i="25"/>
  <c r="Z17" i="30"/>
  <c r="W17" i="25"/>
  <c r="V17" i="30"/>
  <c r="S17" i="25"/>
  <c r="R17" i="30"/>
  <c r="O17" i="25"/>
  <c r="N17" i="30"/>
  <c r="K17" i="25"/>
  <c r="J17" i="30"/>
  <c r="G17" i="25"/>
  <c r="F17" i="30"/>
  <c r="AH16" i="25"/>
  <c r="AG16" i="30"/>
  <c r="AD16" i="25"/>
  <c r="AC16" i="30"/>
  <c r="Z16" i="25"/>
  <c r="Y16" i="30"/>
  <c r="V16" i="25"/>
  <c r="U16" i="30"/>
  <c r="R16" i="25"/>
  <c r="Q16" i="30"/>
  <c r="N16" i="25"/>
  <c r="M16" i="30"/>
  <c r="J16" i="25"/>
  <c r="I16" i="30"/>
  <c r="F16" i="25"/>
  <c r="E16" i="30"/>
  <c r="AG15" i="25"/>
  <c r="AF15" i="30"/>
  <c r="AC15" i="25"/>
  <c r="AB15" i="30"/>
  <c r="Y15" i="25"/>
  <c r="X15" i="30"/>
  <c r="U15" i="25"/>
  <c r="T15" i="30"/>
  <c r="Q15" i="25"/>
  <c r="P15" i="30"/>
  <c r="M15" i="25"/>
  <c r="L15" i="30"/>
  <c r="I15" i="25"/>
  <c r="H15" i="30"/>
  <c r="AF14" i="25"/>
  <c r="AE14" i="30"/>
  <c r="AB14" i="25"/>
  <c r="AA14" i="30"/>
  <c r="X14" i="25"/>
  <c r="W14" i="30"/>
  <c r="T14" i="25"/>
  <c r="S14" i="30"/>
  <c r="P14" i="25"/>
  <c r="O14" i="30"/>
  <c r="L14" i="25"/>
  <c r="K14" i="30"/>
  <c r="AI13" i="25"/>
  <c r="AH13" i="30"/>
  <c r="AE13" i="25"/>
  <c r="AD13" i="30"/>
  <c r="AA13" i="25"/>
  <c r="Z13" i="30"/>
  <c r="W13" i="25"/>
  <c r="V13" i="30"/>
  <c r="S13" i="25"/>
  <c r="R13" i="30"/>
  <c r="O13" i="25"/>
  <c r="N13" i="30"/>
  <c r="K13" i="25"/>
  <c r="J13" i="30"/>
  <c r="G13" i="25"/>
  <c r="F13" i="30"/>
  <c r="AH12" i="25"/>
  <c r="AG12" i="30"/>
  <c r="AD12" i="25"/>
  <c r="AC12" i="30"/>
  <c r="Z12" i="25"/>
  <c r="Y12" i="30"/>
  <c r="V12" i="25"/>
  <c r="U12" i="30"/>
  <c r="R12" i="25"/>
  <c r="Q12" i="30"/>
  <c r="N12" i="25"/>
  <c r="M12" i="30"/>
  <c r="J12" i="25"/>
  <c r="I12" i="30"/>
  <c r="F12" i="25"/>
  <c r="E12" i="30"/>
  <c r="AG11" i="25"/>
  <c r="AF11" i="30"/>
  <c r="AC11" i="25"/>
  <c r="AB11" i="30"/>
  <c r="Y11" i="25"/>
  <c r="X11" i="30"/>
  <c r="U11" i="25"/>
  <c r="T11" i="30"/>
  <c r="Q11" i="25"/>
  <c r="P11" i="30"/>
  <c r="M11" i="25"/>
  <c r="L11" i="30"/>
  <c r="I11" i="25"/>
  <c r="H11" i="30"/>
  <c r="AF10" i="25"/>
  <c r="AE10" i="30"/>
  <c r="AB10" i="25"/>
  <c r="AA10" i="30"/>
  <c r="X10" i="25"/>
  <c r="W10" i="30"/>
  <c r="T10" i="25"/>
  <c r="S10" i="30"/>
  <c r="P10" i="25"/>
  <c r="O10" i="30"/>
  <c r="L10" i="25"/>
  <c r="K10" i="30"/>
  <c r="AI9" i="25"/>
  <c r="AH9" i="30"/>
  <c r="AE9" i="25"/>
  <c r="AD9" i="30"/>
  <c r="AA9" i="25"/>
  <c r="Z9" i="30"/>
  <c r="W9" i="25"/>
  <c r="V9" i="30"/>
  <c r="S9" i="25"/>
  <c r="R9" i="30"/>
  <c r="O9" i="25"/>
  <c r="N9" i="30"/>
  <c r="K9" i="25"/>
  <c r="J9" i="30"/>
  <c r="G9" i="25"/>
  <c r="F9" i="30"/>
  <c r="AH8" i="25"/>
  <c r="AG8" i="30"/>
  <c r="AD8" i="25"/>
  <c r="AC8" i="30"/>
  <c r="Z8" i="25"/>
  <c r="Y8" i="30"/>
  <c r="V8" i="25"/>
  <c r="U8" i="30"/>
  <c r="R8" i="25"/>
  <c r="Q8" i="30"/>
  <c r="N8" i="25"/>
  <c r="M8" i="30"/>
  <c r="J8" i="25"/>
  <c r="I8" i="30"/>
  <c r="F8" i="25"/>
  <c r="E8" i="30"/>
  <c r="AG7" i="25"/>
  <c r="AF7" i="30"/>
  <c r="AC7" i="25"/>
  <c r="AB7" i="30"/>
  <c r="Y7" i="25"/>
  <c r="X7" i="30"/>
  <c r="U7" i="25"/>
  <c r="T7" i="30"/>
  <c r="Q7" i="25"/>
  <c r="P7" i="30"/>
  <c r="M7" i="25"/>
  <c r="L7" i="30"/>
  <c r="I7" i="25"/>
  <c r="H7" i="30"/>
  <c r="AF6" i="25"/>
  <c r="AE6" i="30"/>
  <c r="AB6" i="25"/>
  <c r="AA6" i="30"/>
  <c r="X6" i="25"/>
  <c r="W6" i="30"/>
  <c r="T6" i="25"/>
  <c r="S6" i="30"/>
  <c r="P6" i="25"/>
  <c r="O6" i="30"/>
  <c r="L6" i="25"/>
  <c r="K6" i="30"/>
  <c r="AI5" i="25"/>
  <c r="AH5" i="30"/>
  <c r="AE5" i="25"/>
  <c r="AD5" i="30"/>
  <c r="AA5" i="25"/>
  <c r="Z5" i="30"/>
  <c r="W5" i="25"/>
  <c r="V5" i="30"/>
  <c r="S5" i="25"/>
  <c r="R5" i="30"/>
  <c r="O5" i="25"/>
  <c r="N5" i="30"/>
  <c r="K5" i="25"/>
  <c r="J5" i="30"/>
  <c r="G5" i="25"/>
  <c r="F5" i="30"/>
  <c r="AH277" i="30"/>
  <c r="AD277" i="30"/>
  <c r="Z277" i="30"/>
  <c r="V277" i="30"/>
  <c r="R277" i="30"/>
  <c r="N277" i="30"/>
  <c r="J277" i="30"/>
  <c r="AF275" i="30"/>
  <c r="AB275" i="30"/>
  <c r="X275" i="30"/>
  <c r="T275" i="30"/>
  <c r="O275" i="30"/>
  <c r="S270" i="30"/>
  <c r="AA269" i="30"/>
  <c r="K269" i="30"/>
  <c r="AC268" i="30"/>
  <c r="M268" i="30"/>
  <c r="AF267" i="30"/>
  <c r="U267" i="30"/>
  <c r="P267" i="30"/>
  <c r="AE265" i="30"/>
  <c r="W265" i="30"/>
  <c r="O265" i="30"/>
  <c r="AC263" i="30"/>
  <c r="V277" i="25"/>
  <c r="F277" i="25"/>
  <c r="U276" i="25"/>
  <c r="AA274" i="25"/>
  <c r="AB270" i="25"/>
  <c r="L270" i="25"/>
  <c r="W269" i="25"/>
  <c r="G269" i="25"/>
  <c r="Z268" i="25"/>
  <c r="J268" i="25"/>
  <c r="Y267" i="25"/>
  <c r="I267" i="25"/>
  <c r="X266" i="25"/>
  <c r="W266" i="30"/>
  <c r="W265" i="25"/>
  <c r="G265" i="25"/>
  <c r="V264" i="25"/>
  <c r="U264" i="30"/>
  <c r="F264" i="25"/>
  <c r="E264" i="30"/>
  <c r="U263" i="25"/>
  <c r="T263" i="30"/>
  <c r="M263" i="25"/>
  <c r="L263" i="30"/>
  <c r="AB262" i="25"/>
  <c r="AA262" i="30"/>
  <c r="S261" i="25"/>
  <c r="R261" i="30"/>
  <c r="AD260" i="25"/>
  <c r="AC260" i="30"/>
  <c r="R260" i="25"/>
  <c r="Q260" i="30"/>
  <c r="AG259" i="25"/>
  <c r="AF259" i="30"/>
  <c r="Q259" i="25"/>
  <c r="P259" i="30"/>
  <c r="AF258" i="25"/>
  <c r="AE258" i="30"/>
  <c r="T258" i="25"/>
  <c r="S258" i="30"/>
  <c r="S257" i="25"/>
  <c r="R257" i="30"/>
  <c r="AG277" i="25"/>
  <c r="AC277" i="25"/>
  <c r="Y277" i="25"/>
  <c r="U277" i="25"/>
  <c r="Q277" i="25"/>
  <c r="M277" i="25"/>
  <c r="I277" i="25"/>
  <c r="AF276" i="25"/>
  <c r="AB276" i="25"/>
  <c r="X276" i="25"/>
  <c r="T276" i="25"/>
  <c r="P276" i="25"/>
  <c r="L276" i="25"/>
  <c r="AI275" i="25"/>
  <c r="AE275" i="25"/>
  <c r="AA275" i="25"/>
  <c r="W275" i="25"/>
  <c r="S275" i="25"/>
  <c r="R275" i="30"/>
  <c r="O275" i="25"/>
  <c r="N275" i="30"/>
  <c r="K275" i="25"/>
  <c r="J275" i="30"/>
  <c r="G275" i="25"/>
  <c r="AH274" i="25"/>
  <c r="AD274" i="25"/>
  <c r="Z274" i="25"/>
  <c r="V274" i="25"/>
  <c r="R274" i="25"/>
  <c r="N274" i="25"/>
  <c r="J274" i="25"/>
  <c r="F274" i="25"/>
  <c r="AI270" i="25"/>
  <c r="AE270" i="25"/>
  <c r="AA270" i="25"/>
  <c r="W270" i="25"/>
  <c r="S270" i="25"/>
  <c r="O270" i="25"/>
  <c r="K270" i="25"/>
  <c r="G270" i="25"/>
  <c r="AH269" i="25"/>
  <c r="AG269" i="30"/>
  <c r="AD269" i="25"/>
  <c r="AC269" i="30"/>
  <c r="Z269" i="25"/>
  <c r="Y269" i="30"/>
  <c r="V269" i="25"/>
  <c r="U269" i="30"/>
  <c r="R269" i="25"/>
  <c r="Q269" i="30"/>
  <c r="N269" i="25"/>
  <c r="M269" i="30"/>
  <c r="J269" i="25"/>
  <c r="I269" i="30"/>
  <c r="F269" i="25"/>
  <c r="AG268" i="25"/>
  <c r="AC268" i="25"/>
  <c r="Y268" i="25"/>
  <c r="U268" i="25"/>
  <c r="Q268" i="25"/>
  <c r="M268" i="25"/>
  <c r="I268" i="25"/>
  <c r="AI267" i="22"/>
  <c r="AF267" i="25"/>
  <c r="AE267" i="30"/>
  <c r="AB267" i="25"/>
  <c r="AA267" i="30"/>
  <c r="X267" i="25"/>
  <c r="W267" i="30"/>
  <c r="T267" i="25"/>
  <c r="S267" i="30"/>
  <c r="P267" i="25"/>
  <c r="O267" i="30"/>
  <c r="L267" i="25"/>
  <c r="K267" i="30"/>
  <c r="AI266" i="25"/>
  <c r="AE266" i="25"/>
  <c r="AA266" i="25"/>
  <c r="W266" i="25"/>
  <c r="S266" i="25"/>
  <c r="O266" i="25"/>
  <c r="K266" i="25"/>
  <c r="G266" i="25"/>
  <c r="F266" i="30"/>
  <c r="AH265" i="25"/>
  <c r="AG265" i="30"/>
  <c r="AD265" i="25"/>
  <c r="AC265" i="30"/>
  <c r="Z265" i="25"/>
  <c r="Y265" i="30"/>
  <c r="V265" i="25"/>
  <c r="U265" i="30"/>
  <c r="R265" i="25"/>
  <c r="Q265" i="30"/>
  <c r="N265" i="25"/>
  <c r="M265" i="30"/>
  <c r="J265" i="25"/>
  <c r="I265" i="30"/>
  <c r="F265" i="25"/>
  <c r="AG264" i="25"/>
  <c r="AC264" i="25"/>
  <c r="Y264" i="25"/>
  <c r="U264" i="25"/>
  <c r="Q264" i="25"/>
  <c r="M264" i="25"/>
  <c r="I264" i="25"/>
  <c r="AI263" i="22"/>
  <c r="AF263" i="25"/>
  <c r="AE263" i="30"/>
  <c r="AB263" i="25"/>
  <c r="AA263" i="30"/>
  <c r="X263" i="25"/>
  <c r="W263" i="30"/>
  <c r="T263" i="25"/>
  <c r="S263" i="30"/>
  <c r="P263" i="25"/>
  <c r="O263" i="30"/>
  <c r="L263" i="25"/>
  <c r="K263" i="30"/>
  <c r="AI262" i="25"/>
  <c r="AH262" i="30"/>
  <c r="AE262" i="25"/>
  <c r="AD262" i="30"/>
  <c r="AA262" i="25"/>
  <c r="Z262" i="30"/>
  <c r="W262" i="25"/>
  <c r="V262" i="30"/>
  <c r="S262" i="25"/>
  <c r="R262" i="30"/>
  <c r="O262" i="25"/>
  <c r="N262" i="30"/>
  <c r="K262" i="25"/>
  <c r="J262" i="30"/>
  <c r="G262" i="25"/>
  <c r="F262" i="30"/>
  <c r="AH261" i="25"/>
  <c r="AG261" i="30"/>
  <c r="AD261" i="25"/>
  <c r="AC261" i="30"/>
  <c r="Z261" i="25"/>
  <c r="Y261" i="30"/>
  <c r="V261" i="25"/>
  <c r="U261" i="30"/>
  <c r="R261" i="25"/>
  <c r="Q261" i="30"/>
  <c r="N261" i="25"/>
  <c r="M261" i="30"/>
  <c r="J261" i="25"/>
  <c r="I261" i="30"/>
  <c r="F261" i="25"/>
  <c r="E261" i="30"/>
  <c r="AG260" i="25"/>
  <c r="AF260" i="30"/>
  <c r="AC260" i="25"/>
  <c r="AB260" i="30"/>
  <c r="Y260" i="25"/>
  <c r="X260" i="30"/>
  <c r="U260" i="25"/>
  <c r="T260" i="30"/>
  <c r="Q260" i="25"/>
  <c r="P260" i="30"/>
  <c r="M260" i="25"/>
  <c r="L260" i="30"/>
  <c r="I260" i="25"/>
  <c r="H260" i="30"/>
  <c r="AI259" i="22"/>
  <c r="AF259" i="25"/>
  <c r="AE259" i="30"/>
  <c r="AB259" i="25"/>
  <c r="AA259" i="30"/>
  <c r="X259" i="25"/>
  <c r="W259" i="30"/>
  <c r="T259" i="25"/>
  <c r="S259" i="30"/>
  <c r="P259" i="25"/>
  <c r="O259" i="30"/>
  <c r="L259" i="25"/>
  <c r="K259" i="30"/>
  <c r="AI258" i="25"/>
  <c r="AH258" i="30"/>
  <c r="AE258" i="25"/>
  <c r="AD258" i="30"/>
  <c r="AA258" i="25"/>
  <c r="Z258" i="30"/>
  <c r="W258" i="25"/>
  <c r="V258" i="30"/>
  <c r="S258" i="25"/>
  <c r="R258" i="30"/>
  <c r="O258" i="25"/>
  <c r="N258" i="30"/>
  <c r="K258" i="25"/>
  <c r="J258" i="30"/>
  <c r="G258" i="25"/>
  <c r="F258" i="30"/>
  <c r="AH257" i="25"/>
  <c r="AG257" i="30"/>
  <c r="AD257" i="25"/>
  <c r="AC257" i="30"/>
  <c r="Z257" i="25"/>
  <c r="Y257" i="30"/>
  <c r="V257" i="25"/>
  <c r="U257" i="30"/>
  <c r="R257" i="25"/>
  <c r="Q257" i="30"/>
  <c r="N257" i="25"/>
  <c r="M257" i="30"/>
  <c r="J257" i="25"/>
  <c r="I257" i="30"/>
  <c r="F257" i="25"/>
  <c r="E257" i="30"/>
  <c r="AG256" i="25"/>
  <c r="AF256" i="30"/>
  <c r="AC256" i="25"/>
  <c r="AB256" i="30"/>
  <c r="Y256" i="25"/>
  <c r="X256" i="30"/>
  <c r="U256" i="25"/>
  <c r="T256" i="30"/>
  <c r="Q256" i="25"/>
  <c r="P256" i="30"/>
  <c r="M256" i="25"/>
  <c r="L256" i="30"/>
  <c r="I256" i="25"/>
  <c r="H256" i="30"/>
  <c r="AI255" i="22"/>
  <c r="AF255" i="25"/>
  <c r="AE255" i="30"/>
  <c r="AB255" i="25"/>
  <c r="AA255" i="30"/>
  <c r="X255" i="25"/>
  <c r="W255" i="30"/>
  <c r="T255" i="25"/>
  <c r="S255" i="30"/>
  <c r="P255" i="25"/>
  <c r="O255" i="30"/>
  <c r="L255" i="25"/>
  <c r="K255" i="30"/>
  <c r="AI254" i="25"/>
  <c r="AH254" i="30"/>
  <c r="AE254" i="25"/>
  <c r="AD254" i="30"/>
  <c r="AA254" i="25"/>
  <c r="Z254" i="30"/>
  <c r="W254" i="25"/>
  <c r="V254" i="30"/>
  <c r="S254" i="25"/>
  <c r="R254" i="30"/>
  <c r="O254" i="25"/>
  <c r="N254" i="30"/>
  <c r="K254" i="25"/>
  <c r="J254" i="30"/>
  <c r="G254" i="25"/>
  <c r="F254" i="30"/>
  <c r="AH253" i="25"/>
  <c r="AG253" i="30"/>
  <c r="AD253" i="25"/>
  <c r="AC253" i="30"/>
  <c r="Z253" i="25"/>
  <c r="Y253" i="30"/>
  <c r="V253" i="25"/>
  <c r="U253" i="30"/>
  <c r="R253" i="25"/>
  <c r="Q253" i="30"/>
  <c r="N253" i="25"/>
  <c r="M253" i="30"/>
  <c r="J253" i="25"/>
  <c r="I253" i="30"/>
  <c r="F253" i="25"/>
  <c r="E253" i="30"/>
  <c r="AG252" i="25"/>
  <c r="AF252" i="30"/>
  <c r="AC252" i="25"/>
  <c r="AB252" i="30"/>
  <c r="Y252" i="25"/>
  <c r="X252" i="30"/>
  <c r="U252" i="25"/>
  <c r="T252" i="30"/>
  <c r="Q252" i="25"/>
  <c r="P252" i="30"/>
  <c r="M252" i="25"/>
  <c r="L252" i="30"/>
  <c r="I252" i="25"/>
  <c r="H252" i="30"/>
  <c r="AI251" i="22"/>
  <c r="AF251" i="25"/>
  <c r="AE251" i="30"/>
  <c r="AB251" i="25"/>
  <c r="AA251" i="30"/>
  <c r="X251" i="25"/>
  <c r="W251" i="30"/>
  <c r="T251" i="25"/>
  <c r="S251" i="30"/>
  <c r="P251" i="25"/>
  <c r="O251" i="30"/>
  <c r="L251" i="25"/>
  <c r="K251" i="30"/>
  <c r="AI250" i="25"/>
  <c r="AH250" i="30"/>
  <c r="AE250" i="25"/>
  <c r="AD250" i="30"/>
  <c r="AA250" i="25"/>
  <c r="Z250" i="30"/>
  <c r="W250" i="25"/>
  <c r="V250" i="30"/>
  <c r="S250" i="25"/>
  <c r="R250" i="30"/>
  <c r="O250" i="25"/>
  <c r="N250" i="30"/>
  <c r="K250" i="25"/>
  <c r="J250" i="30"/>
  <c r="G250" i="25"/>
  <c r="F250" i="30"/>
  <c r="AH249" i="25"/>
  <c r="AG249" i="30"/>
  <c r="AD249" i="25"/>
  <c r="AC249" i="30"/>
  <c r="Z249" i="25"/>
  <c r="Y249" i="30"/>
  <c r="V249" i="25"/>
  <c r="U249" i="30"/>
  <c r="R249" i="25"/>
  <c r="Q249" i="30"/>
  <c r="N249" i="25"/>
  <c r="M249" i="30"/>
  <c r="J249" i="25"/>
  <c r="I249" i="30"/>
  <c r="F249" i="25"/>
  <c r="E249" i="30"/>
  <c r="AG248" i="25"/>
  <c r="AF248" i="30"/>
  <c r="AC248" i="25"/>
  <c r="AB248" i="30"/>
  <c r="Y248" i="25"/>
  <c r="X248" i="30"/>
  <c r="U248" i="25"/>
  <c r="T248" i="30"/>
  <c r="Q248" i="25"/>
  <c r="P248" i="30"/>
  <c r="M248" i="25"/>
  <c r="L248" i="30"/>
  <c r="I248" i="25"/>
  <c r="H248" i="30"/>
  <c r="AI247" i="22"/>
  <c r="AF247" i="25"/>
  <c r="AE247" i="30"/>
  <c r="AB247" i="25"/>
  <c r="AA247" i="30"/>
  <c r="X247" i="25"/>
  <c r="W247" i="30"/>
  <c r="T247" i="25"/>
  <c r="S247" i="30"/>
  <c r="P247" i="25"/>
  <c r="O247" i="30"/>
  <c r="L247" i="25"/>
  <c r="K247" i="30"/>
  <c r="AI246" i="25"/>
  <c r="AH246" i="30"/>
  <c r="AE246" i="25"/>
  <c r="AD246" i="30"/>
  <c r="AA246" i="25"/>
  <c r="Z246" i="30"/>
  <c r="W246" i="25"/>
  <c r="V246" i="30"/>
  <c r="S246" i="25"/>
  <c r="R246" i="30"/>
  <c r="O246" i="25"/>
  <c r="N246" i="30"/>
  <c r="K246" i="25"/>
  <c r="J246" i="30"/>
  <c r="G246" i="25"/>
  <c r="F246" i="30"/>
  <c r="AH245" i="25"/>
  <c r="AG245" i="30"/>
  <c r="AD245" i="25"/>
  <c r="AC245" i="30"/>
  <c r="Z245" i="25"/>
  <c r="Y245" i="30"/>
  <c r="V245" i="25"/>
  <c r="U245" i="30"/>
  <c r="R245" i="25"/>
  <c r="Q245" i="30"/>
  <c r="N245" i="25"/>
  <c r="M245" i="30"/>
  <c r="J245" i="25"/>
  <c r="I245" i="30"/>
  <c r="F245" i="25"/>
  <c r="E245" i="30"/>
  <c r="AG244" i="25"/>
  <c r="AF244" i="30"/>
  <c r="AC244" i="25"/>
  <c r="AB244" i="30"/>
  <c r="Y244" i="25"/>
  <c r="X244" i="30"/>
  <c r="U244" i="25"/>
  <c r="T244" i="30"/>
  <c r="Q244" i="25"/>
  <c r="P244" i="30"/>
  <c r="M244" i="25"/>
  <c r="L244" i="30"/>
  <c r="I244" i="25"/>
  <c r="H244" i="30"/>
  <c r="AI243" i="22"/>
  <c r="AF243" i="25"/>
  <c r="AE243" i="30"/>
  <c r="AB243" i="25"/>
  <c r="AA243" i="30"/>
  <c r="X243" i="25"/>
  <c r="W243" i="30"/>
  <c r="T243" i="25"/>
  <c r="S243" i="30"/>
  <c r="P243" i="25"/>
  <c r="O243" i="30"/>
  <c r="L243" i="25"/>
  <c r="K243" i="30"/>
  <c r="AI242" i="25"/>
  <c r="AH242" i="30"/>
  <c r="AE242" i="25"/>
  <c r="AD242" i="30"/>
  <c r="AA242" i="25"/>
  <c r="Z242" i="30"/>
  <c r="W242" i="25"/>
  <c r="V242" i="30"/>
  <c r="S242" i="25"/>
  <c r="R242" i="30"/>
  <c r="O242" i="25"/>
  <c r="N242" i="30"/>
  <c r="K242" i="25"/>
  <c r="J242" i="30"/>
  <c r="G242" i="25"/>
  <c r="F242" i="30"/>
  <c r="AH241" i="25"/>
  <c r="AG241" i="30"/>
  <c r="AD241" i="25"/>
  <c r="AC241" i="30"/>
  <c r="Z241" i="25"/>
  <c r="Y241" i="30"/>
  <c r="V241" i="25"/>
  <c r="U241" i="30"/>
  <c r="R241" i="25"/>
  <c r="Q241" i="30"/>
  <c r="N241" i="25"/>
  <c r="M241" i="30"/>
  <c r="J241" i="25"/>
  <c r="I241" i="30"/>
  <c r="F241" i="25"/>
  <c r="E241" i="30"/>
  <c r="AG240" i="25"/>
  <c r="AF240" i="30"/>
  <c r="AC240" i="25"/>
  <c r="AB240" i="30"/>
  <c r="Y240" i="25"/>
  <c r="X240" i="30"/>
  <c r="U240" i="25"/>
  <c r="T240" i="30"/>
  <c r="Q240" i="25"/>
  <c r="P240" i="30"/>
  <c r="M240" i="25"/>
  <c r="L240" i="30"/>
  <c r="I240" i="25"/>
  <c r="H240" i="30"/>
  <c r="AI239" i="22"/>
  <c r="AF239" i="25"/>
  <c r="AE239" i="30"/>
  <c r="AB239" i="25"/>
  <c r="AA239" i="30"/>
  <c r="X239" i="25"/>
  <c r="W239" i="30"/>
  <c r="T239" i="25"/>
  <c r="S239" i="30"/>
  <c r="P239" i="25"/>
  <c r="O239" i="30"/>
  <c r="L239" i="25"/>
  <c r="K239" i="30"/>
  <c r="AI238" i="25"/>
  <c r="AH238" i="30"/>
  <c r="AE238" i="25"/>
  <c r="AD238" i="30"/>
  <c r="AA238" i="25"/>
  <c r="Z238" i="30"/>
  <c r="W238" i="25"/>
  <c r="V238" i="30"/>
  <c r="S238" i="25"/>
  <c r="R238" i="30"/>
  <c r="O238" i="25"/>
  <c r="N238" i="30"/>
  <c r="K238" i="25"/>
  <c r="J238" i="30"/>
  <c r="G238" i="25"/>
  <c r="F238" i="30"/>
  <c r="AH237" i="25"/>
  <c r="AG237" i="30"/>
  <c r="AD237" i="25"/>
  <c r="AC237" i="30"/>
  <c r="Z237" i="25"/>
  <c r="Y237" i="30"/>
  <c r="V237" i="25"/>
  <c r="U237" i="30"/>
  <c r="R237" i="25"/>
  <c r="Q237" i="30"/>
  <c r="N237" i="25"/>
  <c r="M237" i="30"/>
  <c r="J237" i="25"/>
  <c r="I237" i="30"/>
  <c r="F237" i="25"/>
  <c r="E237" i="30"/>
  <c r="AG236" i="25"/>
  <c r="AF236" i="30"/>
  <c r="AC236" i="25"/>
  <c r="AB236" i="30"/>
  <c r="Y236" i="25"/>
  <c r="X236" i="30"/>
  <c r="U236" i="25"/>
  <c r="T236" i="30"/>
  <c r="Q236" i="25"/>
  <c r="P236" i="30"/>
  <c r="M236" i="25"/>
  <c r="L236" i="30"/>
  <c r="I236" i="25"/>
  <c r="H236" i="30"/>
  <c r="AI235" i="22"/>
  <c r="AF235" i="25"/>
  <c r="AE235" i="30"/>
  <c r="AB235" i="25"/>
  <c r="AA235" i="30"/>
  <c r="X235" i="25"/>
  <c r="W235" i="30"/>
  <c r="T235" i="25"/>
  <c r="S235" i="30"/>
  <c r="P235" i="25"/>
  <c r="O235" i="30"/>
  <c r="L235" i="25"/>
  <c r="K235" i="30"/>
  <c r="AI234" i="25"/>
  <c r="AH234" i="30"/>
  <c r="AE234" i="25"/>
  <c r="AD234" i="30"/>
  <c r="AA234" i="25"/>
  <c r="Z234" i="30"/>
  <c r="W234" i="25"/>
  <c r="V234" i="30"/>
  <c r="S234" i="25"/>
  <c r="R234" i="30"/>
  <c r="O234" i="25"/>
  <c r="N234" i="30"/>
  <c r="K234" i="25"/>
  <c r="J234" i="30"/>
  <c r="G234" i="25"/>
  <c r="F234" i="30"/>
  <c r="AH233" i="25"/>
  <c r="AG233" i="30"/>
  <c r="AD233" i="25"/>
  <c r="AC233" i="30"/>
  <c r="Z233" i="25"/>
  <c r="Y233" i="30"/>
  <c r="V233" i="25"/>
  <c r="U233" i="30"/>
  <c r="R233" i="25"/>
  <c r="Q233" i="30"/>
  <c r="N233" i="25"/>
  <c r="M233" i="30"/>
  <c r="J233" i="25"/>
  <c r="I233" i="30"/>
  <c r="F233" i="25"/>
  <c r="E233" i="30"/>
  <c r="AG232" i="25"/>
  <c r="AF232" i="30"/>
  <c r="AC232" i="25"/>
  <c r="AB232" i="30"/>
  <c r="Y232" i="25"/>
  <c r="X232" i="30"/>
  <c r="U232" i="25"/>
  <c r="T232" i="30"/>
  <c r="Q232" i="25"/>
  <c r="P232" i="30"/>
  <c r="M232" i="25"/>
  <c r="L232" i="30"/>
  <c r="I232" i="25"/>
  <c r="H232" i="30"/>
  <c r="AI231" i="22"/>
  <c r="AF231" i="25"/>
  <c r="AE231" i="30"/>
  <c r="AB231" i="25"/>
  <c r="AA231" i="30"/>
  <c r="X231" i="25"/>
  <c r="W231" i="30"/>
  <c r="T231" i="25"/>
  <c r="S231" i="30"/>
  <c r="P231" i="25"/>
  <c r="O231" i="30"/>
  <c r="L231" i="25"/>
  <c r="K231" i="30"/>
  <c r="AI230" i="25"/>
  <c r="AH230" i="30"/>
  <c r="AE230" i="25"/>
  <c r="AD230" i="30"/>
  <c r="AA230" i="25"/>
  <c r="Z230" i="30"/>
  <c r="W230" i="25"/>
  <c r="V230" i="30"/>
  <c r="S230" i="25"/>
  <c r="R230" i="30"/>
  <c r="O230" i="25"/>
  <c r="N230" i="30"/>
  <c r="K230" i="25"/>
  <c r="J230" i="30"/>
  <c r="G230" i="25"/>
  <c r="F230" i="30"/>
  <c r="AH229" i="25"/>
  <c r="AG229" i="30"/>
  <c r="AD229" i="25"/>
  <c r="AC229" i="30"/>
  <c r="Z229" i="25"/>
  <c r="Y229" i="30"/>
  <c r="V229" i="25"/>
  <c r="U229" i="30"/>
  <c r="R229" i="25"/>
  <c r="Q229" i="30"/>
  <c r="N229" i="25"/>
  <c r="M229" i="30"/>
  <c r="J229" i="25"/>
  <c r="I229" i="30"/>
  <c r="F229" i="25"/>
  <c r="E229" i="30"/>
  <c r="AG228" i="25"/>
  <c r="AF228" i="30"/>
  <c r="AC228" i="25"/>
  <c r="AB228" i="30"/>
  <c r="Y228" i="25"/>
  <c r="X228" i="30"/>
  <c r="U228" i="25"/>
  <c r="T228" i="30"/>
  <c r="Q228" i="25"/>
  <c r="P228" i="30"/>
  <c r="M228" i="25"/>
  <c r="L228" i="30"/>
  <c r="I228" i="25"/>
  <c r="H228" i="30"/>
  <c r="AI227" i="22"/>
  <c r="AF227" i="25"/>
  <c r="AE227" i="30"/>
  <c r="AB227" i="25"/>
  <c r="AA227" i="30"/>
  <c r="X227" i="25"/>
  <c r="W227" i="30"/>
  <c r="T227" i="25"/>
  <c r="S227" i="30"/>
  <c r="P227" i="25"/>
  <c r="O227" i="30"/>
  <c r="L227" i="25"/>
  <c r="K227" i="30"/>
  <c r="AI226" i="25"/>
  <c r="AH226" i="30"/>
  <c r="AE226" i="25"/>
  <c r="AD226" i="30"/>
  <c r="AA226" i="25"/>
  <c r="Z226" i="30"/>
  <c r="W226" i="25"/>
  <c r="V226" i="30"/>
  <c r="S226" i="25"/>
  <c r="R226" i="30"/>
  <c r="O226" i="25"/>
  <c r="N226" i="30"/>
  <c r="K226" i="25"/>
  <c r="J226" i="30"/>
  <c r="G226" i="25"/>
  <c r="F226" i="30"/>
  <c r="AH225" i="25"/>
  <c r="AG225" i="30"/>
  <c r="AD225" i="25"/>
  <c r="AC225" i="30"/>
  <c r="Z225" i="25"/>
  <c r="Y225" i="30"/>
  <c r="V225" i="25"/>
  <c r="U225" i="30"/>
  <c r="R225" i="25"/>
  <c r="Q225" i="30"/>
  <c r="N225" i="25"/>
  <c r="M225" i="30"/>
  <c r="J225" i="25"/>
  <c r="I225" i="30"/>
  <c r="F225" i="25"/>
  <c r="E225" i="30"/>
  <c r="AG224" i="25"/>
  <c r="AF224" i="30"/>
  <c r="AC224" i="25"/>
  <c r="AB224" i="30"/>
  <c r="Y224" i="25"/>
  <c r="X224" i="30"/>
  <c r="U224" i="25"/>
  <c r="T224" i="30"/>
  <c r="Q224" i="25"/>
  <c r="P224" i="30"/>
  <c r="M224" i="25"/>
  <c r="L224" i="30"/>
  <c r="I224" i="25"/>
  <c r="H224" i="30"/>
  <c r="AI223" i="22"/>
  <c r="AF223" i="25"/>
  <c r="AE223" i="30"/>
  <c r="AB223" i="25"/>
  <c r="AA223" i="30"/>
  <c r="X223" i="25"/>
  <c r="W223" i="30"/>
  <c r="T223" i="25"/>
  <c r="S223" i="30"/>
  <c r="P223" i="25"/>
  <c r="O223" i="30"/>
  <c r="L223" i="25"/>
  <c r="K223" i="30"/>
  <c r="AI222" i="25"/>
  <c r="AH222" i="30"/>
  <c r="AE222" i="25"/>
  <c r="AD222" i="30"/>
  <c r="AA222" i="25"/>
  <c r="Z222" i="30"/>
  <c r="W222" i="25"/>
  <c r="V222" i="30"/>
  <c r="S222" i="25"/>
  <c r="R222" i="30"/>
  <c r="O222" i="25"/>
  <c r="N222" i="30"/>
  <c r="K222" i="25"/>
  <c r="J222" i="30"/>
  <c r="G222" i="25"/>
  <c r="F222" i="30"/>
  <c r="AH221" i="25"/>
  <c r="AG221" i="30"/>
  <c r="AD221" i="25"/>
  <c r="AC221" i="30"/>
  <c r="Z221" i="25"/>
  <c r="Y221" i="30"/>
  <c r="V221" i="25"/>
  <c r="U221" i="30"/>
  <c r="R221" i="25"/>
  <c r="Q221" i="30"/>
  <c r="N221" i="25"/>
  <c r="M221" i="30"/>
  <c r="J221" i="25"/>
  <c r="I221" i="30"/>
  <c r="F221" i="25"/>
  <c r="E221" i="30"/>
  <c r="AG220" i="25"/>
  <c r="AF220" i="30"/>
  <c r="AC220" i="25"/>
  <c r="AB220" i="30"/>
  <c r="Y220" i="25"/>
  <c r="X220" i="30"/>
  <c r="U220" i="25"/>
  <c r="T220" i="30"/>
  <c r="Q220" i="25"/>
  <c r="P220" i="30"/>
  <c r="M220" i="25"/>
  <c r="L220" i="30"/>
  <c r="I220" i="25"/>
  <c r="H220" i="30"/>
  <c r="AI219" i="22"/>
  <c r="AF219" i="25"/>
  <c r="AE219" i="30"/>
  <c r="AB219" i="25"/>
  <c r="AA219" i="30"/>
  <c r="X219" i="25"/>
  <c r="W219" i="30"/>
  <c r="T219" i="25"/>
  <c r="S219" i="30"/>
  <c r="P219" i="25"/>
  <c r="O219" i="30"/>
  <c r="L219" i="25"/>
  <c r="K219" i="30"/>
  <c r="AI218" i="25"/>
  <c r="AH218" i="30"/>
  <c r="AE218" i="25"/>
  <c r="AD218" i="30"/>
  <c r="AA218" i="25"/>
  <c r="Z218" i="30"/>
  <c r="W218" i="25"/>
  <c r="V218" i="30"/>
  <c r="S218" i="25"/>
  <c r="R218" i="30"/>
  <c r="O218" i="25"/>
  <c r="N218" i="30"/>
  <c r="K218" i="25"/>
  <c r="J218" i="30"/>
  <c r="G218" i="25"/>
  <c r="F218" i="30"/>
  <c r="AH217" i="25"/>
  <c r="AG217" i="30"/>
  <c r="AD217" i="25"/>
  <c r="AC217" i="30"/>
  <c r="Z217" i="25"/>
  <c r="Y217" i="30"/>
  <c r="V217" i="25"/>
  <c r="U217" i="30"/>
  <c r="R217" i="25"/>
  <c r="Q217" i="30"/>
  <c r="N217" i="25"/>
  <c r="M217" i="30"/>
  <c r="J217" i="25"/>
  <c r="I217" i="30"/>
  <c r="F217" i="25"/>
  <c r="E217" i="30"/>
  <c r="AG216" i="25"/>
  <c r="AF216" i="30"/>
  <c r="AC216" i="25"/>
  <c r="AB216" i="30"/>
  <c r="Y216" i="25"/>
  <c r="X216" i="30"/>
  <c r="U216" i="25"/>
  <c r="T216" i="30"/>
  <c r="Q216" i="25"/>
  <c r="P216" i="30"/>
  <c r="M216" i="25"/>
  <c r="L216" i="30"/>
  <c r="I216" i="25"/>
  <c r="H216" i="30"/>
  <c r="AI215" i="22"/>
  <c r="AF215" i="25"/>
  <c r="AE215" i="30"/>
  <c r="AB215" i="25"/>
  <c r="AA215" i="30"/>
  <c r="X215" i="25"/>
  <c r="W215" i="30"/>
  <c r="T215" i="25"/>
  <c r="S215" i="30"/>
  <c r="P215" i="25"/>
  <c r="O215" i="30"/>
  <c r="L215" i="25"/>
  <c r="K215" i="30"/>
  <c r="AI214" i="25"/>
  <c r="AH214" i="30"/>
  <c r="AE214" i="25"/>
  <c r="AD214" i="30"/>
  <c r="AA214" i="25"/>
  <c r="Z214" i="30"/>
  <c r="W214" i="25"/>
  <c r="V214" i="30"/>
  <c r="S214" i="25"/>
  <c r="R214" i="30"/>
  <c r="O214" i="25"/>
  <c r="N214" i="30"/>
  <c r="K214" i="25"/>
  <c r="J214" i="30"/>
  <c r="G214" i="25"/>
  <c r="F214" i="30"/>
  <c r="AH213" i="25"/>
  <c r="AG213" i="30"/>
  <c r="AD213" i="25"/>
  <c r="AC213" i="30"/>
  <c r="Z213" i="25"/>
  <c r="Y213" i="30"/>
  <c r="V213" i="25"/>
  <c r="U213" i="30"/>
  <c r="R213" i="25"/>
  <c r="Q213" i="30"/>
  <c r="N213" i="25"/>
  <c r="M213" i="30"/>
  <c r="J213" i="25"/>
  <c r="I213" i="30"/>
  <c r="F213" i="25"/>
  <c r="E213" i="30"/>
  <c r="AG212" i="25"/>
  <c r="AF212" i="30"/>
  <c r="AC212" i="25"/>
  <c r="AB212" i="30"/>
  <c r="Y212" i="25"/>
  <c r="X212" i="30"/>
  <c r="U212" i="25"/>
  <c r="T212" i="30"/>
  <c r="Q212" i="25"/>
  <c r="P212" i="30"/>
  <c r="M212" i="25"/>
  <c r="L212" i="30"/>
  <c r="I212" i="25"/>
  <c r="H212" i="30"/>
  <c r="AI211" i="22"/>
  <c r="AF211" i="25"/>
  <c r="AE211" i="30"/>
  <c r="AB211" i="25"/>
  <c r="AA211" i="30"/>
  <c r="X211" i="25"/>
  <c r="W211" i="30"/>
  <c r="T211" i="25"/>
  <c r="S211" i="30"/>
  <c r="P211" i="25"/>
  <c r="O211" i="30"/>
  <c r="L211" i="25"/>
  <c r="K211" i="30"/>
  <c r="AI210" i="25"/>
  <c r="AH210" i="30"/>
  <c r="AE210" i="25"/>
  <c r="AD210" i="30"/>
  <c r="AA210" i="25"/>
  <c r="Z210" i="30"/>
  <c r="W210" i="25"/>
  <c r="V210" i="30"/>
  <c r="S210" i="25"/>
  <c r="R210" i="30"/>
  <c r="O210" i="25"/>
  <c r="N210" i="30"/>
  <c r="K210" i="25"/>
  <c r="J210" i="30"/>
  <c r="G210" i="25"/>
  <c r="F210" i="30"/>
  <c r="AH209" i="25"/>
  <c r="AG209" i="30"/>
  <c r="AD209" i="25"/>
  <c r="AC209" i="30"/>
  <c r="Z209" i="25"/>
  <c r="Y209" i="30"/>
  <c r="V209" i="25"/>
  <c r="U209" i="30"/>
  <c r="R209" i="25"/>
  <c r="Q209" i="30"/>
  <c r="N209" i="25"/>
  <c r="M209" i="30"/>
  <c r="J209" i="25"/>
  <c r="I209" i="30"/>
  <c r="F209" i="25"/>
  <c r="E209" i="30"/>
  <c r="AG208" i="25"/>
  <c r="AF208" i="30"/>
  <c r="AC208" i="25"/>
  <c r="AB208" i="30"/>
  <c r="Y208" i="25"/>
  <c r="X208" i="30"/>
  <c r="U208" i="25"/>
  <c r="T208" i="30"/>
  <c r="Q208" i="25"/>
  <c r="P208" i="30"/>
  <c r="M208" i="25"/>
  <c r="L208" i="30"/>
  <c r="I208" i="25"/>
  <c r="H208" i="30"/>
  <c r="AI207" i="22"/>
  <c r="AF207" i="25"/>
  <c r="AE207" i="30"/>
  <c r="AB207" i="25"/>
  <c r="AA207" i="30"/>
  <c r="X207" i="25"/>
  <c r="W207" i="30"/>
  <c r="T207" i="25"/>
  <c r="S207" i="30"/>
  <c r="P207" i="25"/>
  <c r="O207" i="30"/>
  <c r="L207" i="25"/>
  <c r="K207" i="30"/>
  <c r="AI206" i="25"/>
  <c r="AH206" i="30"/>
  <c r="AE206" i="25"/>
  <c r="AD206" i="30"/>
  <c r="AA206" i="25"/>
  <c r="Z206" i="30"/>
  <c r="W206" i="25"/>
  <c r="V206" i="30"/>
  <c r="S206" i="25"/>
  <c r="R206" i="30"/>
  <c r="O206" i="25"/>
  <c r="N206" i="30"/>
  <c r="K206" i="25"/>
  <c r="J206" i="30"/>
  <c r="G206" i="25"/>
  <c r="F206" i="30"/>
  <c r="AH205" i="25"/>
  <c r="AG205" i="30"/>
  <c r="AD205" i="25"/>
  <c r="AC205" i="30"/>
  <c r="Z205" i="25"/>
  <c r="Y205" i="30"/>
  <c r="V205" i="25"/>
  <c r="U205" i="30"/>
  <c r="R205" i="25"/>
  <c r="Q205" i="30"/>
  <c r="N205" i="25"/>
  <c r="M205" i="30"/>
  <c r="J205" i="25"/>
  <c r="I205" i="30"/>
  <c r="F205" i="25"/>
  <c r="E205" i="30"/>
  <c r="AG204" i="25"/>
  <c r="AF204" i="30"/>
  <c r="AC204" i="25"/>
  <c r="AB204" i="30"/>
  <c r="Y204" i="25"/>
  <c r="X204" i="30"/>
  <c r="U204" i="25"/>
  <c r="T204" i="30"/>
  <c r="Q204" i="25"/>
  <c r="P204" i="30"/>
  <c r="M204" i="25"/>
  <c r="L204" i="30"/>
  <c r="I204" i="25"/>
  <c r="H204" i="30"/>
  <c r="AI203" i="22"/>
  <c r="AF203" i="25"/>
  <c r="AE203" i="30"/>
  <c r="AB203" i="25"/>
  <c r="AA203" i="30"/>
  <c r="X203" i="25"/>
  <c r="W203" i="30"/>
  <c r="T203" i="25"/>
  <c r="S203" i="30"/>
  <c r="P203" i="25"/>
  <c r="O203" i="30"/>
  <c r="L203" i="25"/>
  <c r="K203" i="30"/>
  <c r="AI202" i="25"/>
  <c r="AH202" i="30"/>
  <c r="AE202" i="25"/>
  <c r="AD202" i="30"/>
  <c r="AA202" i="25"/>
  <c r="Z202" i="30"/>
  <c r="W202" i="25"/>
  <c r="V202" i="30"/>
  <c r="S202" i="25"/>
  <c r="R202" i="30"/>
  <c r="O202" i="25"/>
  <c r="N202" i="30"/>
  <c r="K202" i="25"/>
  <c r="J202" i="30"/>
  <c r="G202" i="25"/>
  <c r="F202" i="30"/>
  <c r="AH201" i="25"/>
  <c r="AG201" i="30"/>
  <c r="AD201" i="25"/>
  <c r="AC201" i="30"/>
  <c r="Z201" i="25"/>
  <c r="Y201" i="30"/>
  <c r="V201" i="25"/>
  <c r="U201" i="30"/>
  <c r="R201" i="25"/>
  <c r="Q201" i="30"/>
  <c r="N201" i="25"/>
  <c r="M201" i="30"/>
  <c r="J201" i="25"/>
  <c r="I201" i="30"/>
  <c r="F201" i="25"/>
  <c r="E201" i="30"/>
  <c r="AG200" i="25"/>
  <c r="AF200" i="30"/>
  <c r="AC200" i="25"/>
  <c r="AB200" i="30"/>
  <c r="Y200" i="25"/>
  <c r="X200" i="30"/>
  <c r="U200" i="25"/>
  <c r="T200" i="30"/>
  <c r="Q200" i="25"/>
  <c r="P200" i="30"/>
  <c r="M200" i="25"/>
  <c r="L200" i="30"/>
  <c r="I200" i="25"/>
  <c r="H200" i="30"/>
  <c r="AI199" i="22"/>
  <c r="AF199" i="25"/>
  <c r="AE199" i="30"/>
  <c r="AB199" i="25"/>
  <c r="AA199" i="30"/>
  <c r="X199" i="25"/>
  <c r="W199" i="30"/>
  <c r="T199" i="25"/>
  <c r="S199" i="30"/>
  <c r="P199" i="25"/>
  <c r="O199" i="30"/>
  <c r="L199" i="25"/>
  <c r="K199" i="30"/>
  <c r="AI198" i="25"/>
  <c r="AH198" i="30"/>
  <c r="AE198" i="25"/>
  <c r="AD198" i="30"/>
  <c r="AA198" i="25"/>
  <c r="Z198" i="30"/>
  <c r="W198" i="25"/>
  <c r="V198" i="30"/>
  <c r="S198" i="25"/>
  <c r="R198" i="30"/>
  <c r="O198" i="25"/>
  <c r="N198" i="30"/>
  <c r="K198" i="25"/>
  <c r="J198" i="30"/>
  <c r="G198" i="25"/>
  <c r="F198" i="30"/>
  <c r="AH197" i="25"/>
  <c r="AG197" i="30"/>
  <c r="AD197" i="25"/>
  <c r="AC197" i="30"/>
  <c r="Z197" i="25"/>
  <c r="Y197" i="30"/>
  <c r="V197" i="25"/>
  <c r="U197" i="30"/>
  <c r="R197" i="25"/>
  <c r="Q197" i="30"/>
  <c r="N197" i="25"/>
  <c r="M197" i="30"/>
  <c r="J197" i="25"/>
  <c r="I197" i="30"/>
  <c r="F197" i="25"/>
  <c r="E197" i="30"/>
  <c r="AG196" i="25"/>
  <c r="AF196" i="30"/>
  <c r="AC196" i="25"/>
  <c r="AB196" i="30"/>
  <c r="Y196" i="25"/>
  <c r="X196" i="30"/>
  <c r="U196" i="25"/>
  <c r="T196" i="30"/>
  <c r="Q196" i="25"/>
  <c r="P196" i="30"/>
  <c r="M196" i="25"/>
  <c r="L196" i="30"/>
  <c r="I196" i="25"/>
  <c r="H196" i="30"/>
  <c r="AI195" i="22"/>
  <c r="AF195" i="25"/>
  <c r="AE195" i="30"/>
  <c r="AB195" i="25"/>
  <c r="AA195" i="30"/>
  <c r="X195" i="25"/>
  <c r="W195" i="30"/>
  <c r="T195" i="25"/>
  <c r="S195" i="30"/>
  <c r="P195" i="25"/>
  <c r="O195" i="30"/>
  <c r="L195" i="25"/>
  <c r="K195" i="30"/>
  <c r="AI194" i="25"/>
  <c r="AH194" i="30"/>
  <c r="AE194" i="25"/>
  <c r="AD194" i="30"/>
  <c r="AA194" i="25"/>
  <c r="Z194" i="30"/>
  <c r="W194" i="25"/>
  <c r="V194" i="30"/>
  <c r="S194" i="25"/>
  <c r="R194" i="30"/>
  <c r="O194" i="25"/>
  <c r="N194" i="30"/>
  <c r="K194" i="25"/>
  <c r="J194" i="30"/>
  <c r="G194" i="25"/>
  <c r="F194" i="30"/>
  <c r="AH193" i="25"/>
  <c r="AG193" i="30"/>
  <c r="AD193" i="25"/>
  <c r="AC193" i="30"/>
  <c r="Z193" i="25"/>
  <c r="Y193" i="30"/>
  <c r="V193" i="25"/>
  <c r="U193" i="30"/>
  <c r="R193" i="25"/>
  <c r="Q193" i="30"/>
  <c r="N193" i="25"/>
  <c r="M193" i="30"/>
  <c r="J193" i="25"/>
  <c r="I193" i="30"/>
  <c r="F193" i="25"/>
  <c r="E193" i="30"/>
  <c r="AG192" i="25"/>
  <c r="AF192" i="30"/>
  <c r="AC192" i="25"/>
  <c r="AB192" i="30"/>
  <c r="Y192" i="25"/>
  <c r="X192" i="30"/>
  <c r="U192" i="25"/>
  <c r="T192" i="30"/>
  <c r="Q192" i="25"/>
  <c r="P192" i="30"/>
  <c r="M192" i="25"/>
  <c r="L192" i="30"/>
  <c r="I192" i="25"/>
  <c r="H192" i="30"/>
  <c r="AI191" i="22"/>
  <c r="AF191" i="25"/>
  <c r="AE191" i="30"/>
  <c r="AB191" i="25"/>
  <c r="AA191" i="30"/>
  <c r="X191" i="25"/>
  <c r="W191" i="30"/>
  <c r="T191" i="25"/>
  <c r="S191" i="30"/>
  <c r="P191" i="25"/>
  <c r="O191" i="30"/>
  <c r="L191" i="25"/>
  <c r="K191" i="30"/>
  <c r="AI190" i="25"/>
  <c r="AH190" i="30"/>
  <c r="AE190" i="25"/>
  <c r="AD190" i="30"/>
  <c r="AA190" i="25"/>
  <c r="Z190" i="30"/>
  <c r="W190" i="25"/>
  <c r="V190" i="30"/>
  <c r="S190" i="25"/>
  <c r="R190" i="30"/>
  <c r="O190" i="25"/>
  <c r="N190" i="30"/>
  <c r="K190" i="25"/>
  <c r="J190" i="30"/>
  <c r="G190" i="25"/>
  <c r="F190" i="30"/>
  <c r="AH189" i="25"/>
  <c r="AG189" i="30"/>
  <c r="AD189" i="25"/>
  <c r="AC189" i="30"/>
  <c r="Z189" i="25"/>
  <c r="Y189" i="30"/>
  <c r="V189" i="25"/>
  <c r="U189" i="30"/>
  <c r="R189" i="25"/>
  <c r="Q189" i="30"/>
  <c r="N189" i="25"/>
  <c r="M189" i="30"/>
  <c r="J189" i="25"/>
  <c r="I189" i="30"/>
  <c r="F189" i="25"/>
  <c r="E189" i="30"/>
  <c r="AG188" i="25"/>
  <c r="AF188" i="30"/>
  <c r="AC188" i="25"/>
  <c r="AB188" i="30"/>
  <c r="Y188" i="25"/>
  <c r="X188" i="30"/>
  <c r="U188" i="25"/>
  <c r="T188" i="30"/>
  <c r="Q188" i="25"/>
  <c r="P188" i="30"/>
  <c r="M188" i="25"/>
  <c r="L188" i="30"/>
  <c r="I188" i="25"/>
  <c r="H188" i="30"/>
  <c r="AI187" i="22"/>
  <c r="AF187" i="25"/>
  <c r="AE187" i="30"/>
  <c r="AB187" i="25"/>
  <c r="AA187" i="30"/>
  <c r="X187" i="25"/>
  <c r="W187" i="30"/>
  <c r="T187" i="25"/>
  <c r="S187" i="30"/>
  <c r="P187" i="25"/>
  <c r="O187" i="30"/>
  <c r="L187" i="25"/>
  <c r="K187" i="30"/>
  <c r="AI186" i="25"/>
  <c r="AH186" i="30"/>
  <c r="AE186" i="25"/>
  <c r="AD186" i="30"/>
  <c r="AA186" i="25"/>
  <c r="Z186" i="30"/>
  <c r="W186" i="25"/>
  <c r="V186" i="30"/>
  <c r="S186" i="25"/>
  <c r="R186" i="30"/>
  <c r="O186" i="25"/>
  <c r="N186" i="30"/>
  <c r="K186" i="25"/>
  <c r="J186" i="30"/>
  <c r="G186" i="25"/>
  <c r="F186" i="30"/>
  <c r="AH185" i="25"/>
  <c r="AG185" i="30"/>
  <c r="AD185" i="25"/>
  <c r="AC185" i="30"/>
  <c r="Z185" i="25"/>
  <c r="Y185" i="30"/>
  <c r="V185" i="25"/>
  <c r="U185" i="30"/>
  <c r="R185" i="25"/>
  <c r="Q185" i="30"/>
  <c r="N185" i="25"/>
  <c r="M185" i="30"/>
  <c r="J185" i="25"/>
  <c r="I185" i="30"/>
  <c r="F185" i="25"/>
  <c r="E185" i="30"/>
  <c r="AG184" i="25"/>
  <c r="AF184" i="30"/>
  <c r="AC184" i="25"/>
  <c r="AB184" i="30"/>
  <c r="Y184" i="25"/>
  <c r="X184" i="30"/>
  <c r="U184" i="25"/>
  <c r="T184" i="30"/>
  <c r="Q184" i="25"/>
  <c r="P184" i="30"/>
  <c r="M184" i="25"/>
  <c r="L184" i="30"/>
  <c r="I184" i="25"/>
  <c r="H184" i="30"/>
  <c r="AI183" i="22"/>
  <c r="AF183" i="25"/>
  <c r="AE183" i="30"/>
  <c r="AB183" i="25"/>
  <c r="AA183" i="30"/>
  <c r="X183" i="25"/>
  <c r="W183" i="30"/>
  <c r="T183" i="25"/>
  <c r="S183" i="30"/>
  <c r="P183" i="25"/>
  <c r="O183" i="30"/>
  <c r="L183" i="25"/>
  <c r="K183" i="30"/>
  <c r="AI182" i="25"/>
  <c r="AH182" i="30"/>
  <c r="AE182" i="25"/>
  <c r="AD182" i="30"/>
  <c r="AA182" i="25"/>
  <c r="Z182" i="30"/>
  <c r="W182" i="25"/>
  <c r="V182" i="30"/>
  <c r="S182" i="25"/>
  <c r="R182" i="30"/>
  <c r="O182" i="25"/>
  <c r="N182" i="30"/>
  <c r="K182" i="25"/>
  <c r="J182" i="30"/>
  <c r="G182" i="25"/>
  <c r="F182" i="30"/>
  <c r="AH181" i="25"/>
  <c r="AG181" i="30"/>
  <c r="AD181" i="25"/>
  <c r="AC181" i="30"/>
  <c r="Z181" i="25"/>
  <c r="Y181" i="30"/>
  <c r="V181" i="25"/>
  <c r="U181" i="30"/>
  <c r="R181" i="25"/>
  <c r="Q181" i="30"/>
  <c r="N181" i="25"/>
  <c r="M181" i="30"/>
  <c r="J181" i="25"/>
  <c r="I181" i="30"/>
  <c r="F181" i="25"/>
  <c r="E181" i="30"/>
  <c r="AG180" i="25"/>
  <c r="AF180" i="30"/>
  <c r="AC180" i="25"/>
  <c r="AB180" i="30"/>
  <c r="Y180" i="25"/>
  <c r="X180" i="30"/>
  <c r="U180" i="25"/>
  <c r="T180" i="30"/>
  <c r="Q180" i="25"/>
  <c r="P180" i="30"/>
  <c r="M180" i="25"/>
  <c r="L180" i="30"/>
  <c r="I180" i="25"/>
  <c r="H180" i="30"/>
  <c r="AI179" i="22"/>
  <c r="AF179" i="25"/>
  <c r="AE179" i="30"/>
  <c r="AB179" i="25"/>
  <c r="AA179" i="30"/>
  <c r="X179" i="25"/>
  <c r="W179" i="30"/>
  <c r="T179" i="25"/>
  <c r="S179" i="30"/>
  <c r="P179" i="25"/>
  <c r="O179" i="30"/>
  <c r="L179" i="25"/>
  <c r="K179" i="30"/>
  <c r="AI178" i="25"/>
  <c r="AH178" i="30"/>
  <c r="AE178" i="25"/>
  <c r="AD178" i="30"/>
  <c r="AA178" i="25"/>
  <c r="Z178" i="30"/>
  <c r="W178" i="25"/>
  <c r="V178" i="30"/>
  <c r="S178" i="25"/>
  <c r="R178" i="30"/>
  <c r="O178" i="25"/>
  <c r="N178" i="30"/>
  <c r="K178" i="25"/>
  <c r="J178" i="30"/>
  <c r="G178" i="25"/>
  <c r="F178" i="30"/>
  <c r="AH177" i="25"/>
  <c r="AG177" i="30"/>
  <c r="AD177" i="25"/>
  <c r="AC177" i="30"/>
  <c r="Z177" i="25"/>
  <c r="Y177" i="30"/>
  <c r="V177" i="25"/>
  <c r="U177" i="30"/>
  <c r="R177" i="25"/>
  <c r="Q177" i="30"/>
  <c r="N177" i="25"/>
  <c r="M177" i="30"/>
  <c r="J177" i="25"/>
  <c r="I177" i="30"/>
  <c r="F177" i="25"/>
  <c r="E177" i="30"/>
  <c r="AG176" i="25"/>
  <c r="AF176" i="30"/>
  <c r="AC176" i="25"/>
  <c r="AB176" i="30"/>
  <c r="Y176" i="25"/>
  <c r="X176" i="30"/>
  <c r="U176" i="25"/>
  <c r="T176" i="30"/>
  <c r="Q176" i="25"/>
  <c r="P176" i="30"/>
  <c r="M176" i="25"/>
  <c r="L176" i="30"/>
  <c r="I176" i="25"/>
  <c r="H176" i="30"/>
  <c r="AI175" i="22"/>
  <c r="AF175" i="25"/>
  <c r="AE175" i="30"/>
  <c r="AB175" i="25"/>
  <c r="AA175" i="30"/>
  <c r="X175" i="25"/>
  <c r="W175" i="30"/>
  <c r="T175" i="25"/>
  <c r="S175" i="30"/>
  <c r="P175" i="25"/>
  <c r="O175" i="30"/>
  <c r="L175" i="25"/>
  <c r="K175" i="30"/>
  <c r="AI174" i="25"/>
  <c r="AH174" i="30"/>
  <c r="AE174" i="25"/>
  <c r="AD174" i="30"/>
  <c r="AA174" i="25"/>
  <c r="Z174" i="30"/>
  <c r="W174" i="25"/>
  <c r="V174" i="30"/>
  <c r="S174" i="25"/>
  <c r="R174" i="30"/>
  <c r="O174" i="25"/>
  <c r="N174" i="30"/>
  <c r="K174" i="25"/>
  <c r="J174" i="30"/>
  <c r="G174" i="25"/>
  <c r="F174" i="30"/>
  <c r="AH173" i="25"/>
  <c r="AG173" i="30"/>
  <c r="AD173" i="25"/>
  <c r="AC173" i="30"/>
  <c r="Z173" i="25"/>
  <c r="Y173" i="30"/>
  <c r="V173" i="25"/>
  <c r="U173" i="30"/>
  <c r="R173" i="25"/>
  <c r="Q173" i="30"/>
  <c r="N173" i="25"/>
  <c r="M173" i="30"/>
  <c r="J173" i="25"/>
  <c r="I173" i="30"/>
  <c r="F173" i="25"/>
  <c r="E173" i="30"/>
  <c r="AG172" i="25"/>
  <c r="AF172" i="30"/>
  <c r="AC172" i="25"/>
  <c r="AB172" i="30"/>
  <c r="Y172" i="25"/>
  <c r="X172" i="30"/>
  <c r="U172" i="25"/>
  <c r="T172" i="30"/>
  <c r="Q172" i="25"/>
  <c r="P172" i="30"/>
  <c r="M172" i="25"/>
  <c r="L172" i="30"/>
  <c r="I172" i="25"/>
  <c r="H172" i="30"/>
  <c r="AI171" i="22"/>
  <c r="AF171" i="25"/>
  <c r="AE171" i="30"/>
  <c r="AB171" i="25"/>
  <c r="AA171" i="30"/>
  <c r="X171" i="25"/>
  <c r="W171" i="30"/>
  <c r="T171" i="25"/>
  <c r="S171" i="30"/>
  <c r="P171" i="25"/>
  <c r="O171" i="30"/>
  <c r="L171" i="25"/>
  <c r="K171" i="30"/>
  <c r="AI170" i="25"/>
  <c r="AH170" i="30"/>
  <c r="AE170" i="25"/>
  <c r="AD170" i="30"/>
  <c r="AA170" i="25"/>
  <c r="Z170" i="30"/>
  <c r="W170" i="25"/>
  <c r="V170" i="30"/>
  <c r="S170" i="25"/>
  <c r="R170" i="30"/>
  <c r="O170" i="25"/>
  <c r="N170" i="30"/>
  <c r="K170" i="25"/>
  <c r="J170" i="30"/>
  <c r="G170" i="25"/>
  <c r="F170" i="30"/>
  <c r="AH169" i="25"/>
  <c r="AG169" i="30"/>
  <c r="AD169" i="25"/>
  <c r="AC169" i="30"/>
  <c r="Z169" i="25"/>
  <c r="Y169" i="30"/>
  <c r="V169" i="25"/>
  <c r="U169" i="30"/>
  <c r="R169" i="25"/>
  <c r="Q169" i="30"/>
  <c r="N169" i="25"/>
  <c r="M169" i="30"/>
  <c r="J169" i="25"/>
  <c r="I169" i="30"/>
  <c r="F169" i="25"/>
  <c r="E169" i="30"/>
  <c r="AG168" i="25"/>
  <c r="AF168" i="30"/>
  <c r="AC168" i="25"/>
  <c r="AB168" i="30"/>
  <c r="Y168" i="25"/>
  <c r="X168" i="30"/>
  <c r="U168" i="25"/>
  <c r="T168" i="30"/>
  <c r="Q168" i="25"/>
  <c r="P168" i="30"/>
  <c r="M168" i="25"/>
  <c r="L168" i="30"/>
  <c r="I168" i="25"/>
  <c r="H168" i="30"/>
  <c r="AI167" i="22"/>
  <c r="AF167" i="25"/>
  <c r="AE167" i="30"/>
  <c r="AB167" i="25"/>
  <c r="AA167" i="30"/>
  <c r="X167" i="25"/>
  <c r="W167" i="30"/>
  <c r="T167" i="25"/>
  <c r="S167" i="30"/>
  <c r="P167" i="25"/>
  <c r="O167" i="30"/>
  <c r="L167" i="25"/>
  <c r="K167" i="30"/>
  <c r="AI166" i="25"/>
  <c r="AH166" i="30"/>
  <c r="AE166" i="25"/>
  <c r="AD166" i="30"/>
  <c r="AA166" i="25"/>
  <c r="Z166" i="30"/>
  <c r="W166" i="25"/>
  <c r="V166" i="30"/>
  <c r="S166" i="25"/>
  <c r="R166" i="30"/>
  <c r="O166" i="25"/>
  <c r="N166" i="30"/>
  <c r="K166" i="25"/>
  <c r="J166" i="30"/>
  <c r="G166" i="25"/>
  <c r="F166" i="30"/>
  <c r="AH165" i="25"/>
  <c r="AG165" i="30"/>
  <c r="AD165" i="25"/>
  <c r="AC165" i="30"/>
  <c r="Z165" i="25"/>
  <c r="Y165" i="30"/>
  <c r="V165" i="25"/>
  <c r="U165" i="30"/>
  <c r="R165" i="25"/>
  <c r="Q165" i="30"/>
  <c r="N165" i="25"/>
  <c r="M165" i="30"/>
  <c r="J165" i="25"/>
  <c r="I165" i="30"/>
  <c r="F165" i="25"/>
  <c r="E165" i="30"/>
  <c r="AG164" i="25"/>
  <c r="AF164" i="30"/>
  <c r="AC164" i="25"/>
  <c r="AB164" i="30"/>
  <c r="Y164" i="25"/>
  <c r="X164" i="30"/>
  <c r="U164" i="25"/>
  <c r="T164" i="30"/>
  <c r="Q164" i="25"/>
  <c r="P164" i="30"/>
  <c r="M164" i="25"/>
  <c r="L164" i="30"/>
  <c r="I164" i="25"/>
  <c r="H164" i="30"/>
  <c r="AI163" i="22"/>
  <c r="AF163" i="25"/>
  <c r="AE163" i="30"/>
  <c r="AB163" i="25"/>
  <c r="AA163" i="30"/>
  <c r="X163" i="25"/>
  <c r="W163" i="30"/>
  <c r="T163" i="25"/>
  <c r="S163" i="30"/>
  <c r="P163" i="25"/>
  <c r="O163" i="30"/>
  <c r="L163" i="25"/>
  <c r="K163" i="30"/>
  <c r="AI162" i="25"/>
  <c r="AH162" i="30"/>
  <c r="AE162" i="25"/>
  <c r="AD162" i="30"/>
  <c r="AA162" i="25"/>
  <c r="Z162" i="30"/>
  <c r="W162" i="25"/>
  <c r="V162" i="30"/>
  <c r="S162" i="25"/>
  <c r="R162" i="30"/>
  <c r="O162" i="25"/>
  <c r="N162" i="30"/>
  <c r="K162" i="25"/>
  <c r="J162" i="30"/>
  <c r="G162" i="25"/>
  <c r="F162" i="30"/>
  <c r="AH161" i="25"/>
  <c r="AG161" i="30"/>
  <c r="AD161" i="25"/>
  <c r="AC161" i="30"/>
  <c r="Z161" i="25"/>
  <c r="Y161" i="30"/>
  <c r="V161" i="25"/>
  <c r="U161" i="30"/>
  <c r="R161" i="25"/>
  <c r="Q161" i="30"/>
  <c r="N161" i="25"/>
  <c r="M161" i="30"/>
  <c r="J161" i="25"/>
  <c r="I161" i="30"/>
  <c r="F161" i="25"/>
  <c r="E161" i="30"/>
  <c r="AG160" i="25"/>
  <c r="AF160" i="30"/>
  <c r="AC160" i="25"/>
  <c r="AB160" i="30"/>
  <c r="Y160" i="25"/>
  <c r="X160" i="30"/>
  <c r="U160" i="25"/>
  <c r="T160" i="30"/>
  <c r="Q160" i="25"/>
  <c r="P160" i="30"/>
  <c r="M160" i="25"/>
  <c r="L160" i="30"/>
  <c r="I160" i="25"/>
  <c r="H160" i="30"/>
  <c r="AI159" i="22"/>
  <c r="AF159" i="25"/>
  <c r="AE159" i="30"/>
  <c r="AB159" i="25"/>
  <c r="AA159" i="30"/>
  <c r="X159" i="25"/>
  <c r="W159" i="30"/>
  <c r="T159" i="25"/>
  <c r="S159" i="30"/>
  <c r="P159" i="25"/>
  <c r="O159" i="30"/>
  <c r="L159" i="25"/>
  <c r="K159" i="30"/>
  <c r="AI158" i="25"/>
  <c r="AH158" i="30"/>
  <c r="AE158" i="25"/>
  <c r="AD158" i="30"/>
  <c r="AA158" i="25"/>
  <c r="Z158" i="30"/>
  <c r="W158" i="25"/>
  <c r="V158" i="30"/>
  <c r="S158" i="25"/>
  <c r="R158" i="30"/>
  <c r="O158" i="25"/>
  <c r="N158" i="30"/>
  <c r="K158" i="25"/>
  <c r="J158" i="30"/>
  <c r="G158" i="25"/>
  <c r="F158" i="30"/>
  <c r="AH157" i="25"/>
  <c r="AG157" i="30"/>
  <c r="AD157" i="25"/>
  <c r="AC157" i="30"/>
  <c r="Z157" i="25"/>
  <c r="Y157" i="30"/>
  <c r="V157" i="25"/>
  <c r="U157" i="30"/>
  <c r="R157" i="25"/>
  <c r="Q157" i="30"/>
  <c r="N157" i="25"/>
  <c r="M157" i="30"/>
  <c r="J157" i="25"/>
  <c r="I157" i="30"/>
  <c r="F157" i="25"/>
  <c r="E157" i="30"/>
  <c r="AG156" i="25"/>
  <c r="AF156" i="30"/>
  <c r="AC156" i="25"/>
  <c r="AB156" i="30"/>
  <c r="Y156" i="25"/>
  <c r="X156" i="30"/>
  <c r="U156" i="25"/>
  <c r="T156" i="30"/>
  <c r="Q156" i="25"/>
  <c r="P156" i="30"/>
  <c r="M156" i="25"/>
  <c r="L156" i="30"/>
  <c r="I156" i="25"/>
  <c r="H156" i="30"/>
  <c r="AI155" i="22"/>
  <c r="AF155" i="25"/>
  <c r="AE155" i="30"/>
  <c r="AB155" i="25"/>
  <c r="AA155" i="30"/>
  <c r="X155" i="25"/>
  <c r="W155" i="30"/>
  <c r="T155" i="25"/>
  <c r="S155" i="30"/>
  <c r="P155" i="25"/>
  <c r="O155" i="30"/>
  <c r="L155" i="25"/>
  <c r="K155" i="30"/>
  <c r="AI154" i="25"/>
  <c r="AH154" i="30"/>
  <c r="AE154" i="25"/>
  <c r="AD154" i="30"/>
  <c r="AA154" i="25"/>
  <c r="Z154" i="30"/>
  <c r="W154" i="25"/>
  <c r="V154" i="30"/>
  <c r="S154" i="25"/>
  <c r="R154" i="30"/>
  <c r="O154" i="25"/>
  <c r="N154" i="30"/>
  <c r="K154" i="25"/>
  <c r="J154" i="30"/>
  <c r="G154" i="25"/>
  <c r="F154" i="30"/>
  <c r="AH153" i="25"/>
  <c r="AG153" i="30"/>
  <c r="AD153" i="25"/>
  <c r="AC153" i="30"/>
  <c r="Z153" i="25"/>
  <c r="Y153" i="30"/>
  <c r="V153" i="25"/>
  <c r="U153" i="30"/>
  <c r="R153" i="25"/>
  <c r="Q153" i="30"/>
  <c r="N153" i="25"/>
  <c r="M153" i="30"/>
  <c r="J153" i="25"/>
  <c r="I153" i="30"/>
  <c r="F153" i="25"/>
  <c r="E153" i="30"/>
  <c r="AG152" i="25"/>
  <c r="AF152" i="30"/>
  <c r="AC152" i="25"/>
  <c r="AB152" i="30"/>
  <c r="Y152" i="25"/>
  <c r="X152" i="30"/>
  <c r="U152" i="25"/>
  <c r="T152" i="30"/>
  <c r="Q152" i="25"/>
  <c r="P152" i="30"/>
  <c r="M152" i="25"/>
  <c r="L152" i="30"/>
  <c r="I152" i="25"/>
  <c r="H152" i="30"/>
  <c r="AI151" i="22"/>
  <c r="AF151" i="25"/>
  <c r="AE151" i="30"/>
  <c r="AB151" i="25"/>
  <c r="AA151" i="30"/>
  <c r="X151" i="25"/>
  <c r="W151" i="30"/>
  <c r="T151" i="25"/>
  <c r="S151" i="30"/>
  <c r="P151" i="25"/>
  <c r="O151" i="30"/>
  <c r="L151" i="25"/>
  <c r="K151" i="30"/>
  <c r="AI150" i="25"/>
  <c r="AH150" i="30"/>
  <c r="AE150" i="25"/>
  <c r="AD150" i="30"/>
  <c r="AA150" i="25"/>
  <c r="Z150" i="30"/>
  <c r="W150" i="25"/>
  <c r="V150" i="30"/>
  <c r="S150" i="25"/>
  <c r="R150" i="30"/>
  <c r="O150" i="25"/>
  <c r="N150" i="30"/>
  <c r="K150" i="25"/>
  <c r="J150" i="30"/>
  <c r="G150" i="25"/>
  <c r="F150" i="30"/>
  <c r="AH149" i="25"/>
  <c r="AG149" i="30"/>
  <c r="AD149" i="25"/>
  <c r="AC149" i="30"/>
  <c r="Z149" i="25"/>
  <c r="Y149" i="30"/>
  <c r="V149" i="25"/>
  <c r="U149" i="30"/>
  <c r="R149" i="25"/>
  <c r="Q149" i="30"/>
  <c r="N149" i="25"/>
  <c r="M149" i="30"/>
  <c r="J149" i="25"/>
  <c r="I149" i="30"/>
  <c r="F149" i="25"/>
  <c r="E149" i="30"/>
  <c r="AG148" i="25"/>
  <c r="AF148" i="30"/>
  <c r="AC148" i="25"/>
  <c r="AB148" i="30"/>
  <c r="Y148" i="25"/>
  <c r="X148" i="30"/>
  <c r="U148" i="25"/>
  <c r="T148" i="30"/>
  <c r="Q148" i="25"/>
  <c r="P148" i="30"/>
  <c r="M148" i="25"/>
  <c r="L148" i="30"/>
  <c r="I148" i="25"/>
  <c r="H148" i="30"/>
  <c r="AI147" i="22"/>
  <c r="AF147" i="25"/>
  <c r="AE147" i="30"/>
  <c r="AB147" i="25"/>
  <c r="AA147" i="30"/>
  <c r="X147" i="25"/>
  <c r="W147" i="30"/>
  <c r="T147" i="25"/>
  <c r="S147" i="30"/>
  <c r="P147" i="25"/>
  <c r="O147" i="30"/>
  <c r="L147" i="25"/>
  <c r="K147" i="30"/>
  <c r="AI146" i="25"/>
  <c r="AH146" i="30"/>
  <c r="AE146" i="25"/>
  <c r="AD146" i="30"/>
  <c r="AA146" i="25"/>
  <c r="Z146" i="30"/>
  <c r="W146" i="25"/>
  <c r="V146" i="30"/>
  <c r="S146" i="25"/>
  <c r="R146" i="30"/>
  <c r="O146" i="25"/>
  <c r="N146" i="30"/>
  <c r="K146" i="25"/>
  <c r="J146" i="30"/>
  <c r="G146" i="25"/>
  <c r="F146" i="30"/>
  <c r="AH145" i="25"/>
  <c r="AG145" i="30"/>
  <c r="AD145" i="25"/>
  <c r="AC145" i="30"/>
  <c r="Z145" i="25"/>
  <c r="Y145" i="30"/>
  <c r="V145" i="25"/>
  <c r="U145" i="30"/>
  <c r="R145" i="25"/>
  <c r="Q145" i="30"/>
  <c r="N145" i="25"/>
  <c r="M145" i="30"/>
  <c r="J145" i="25"/>
  <c r="I145" i="30"/>
  <c r="F145" i="25"/>
  <c r="E145" i="30"/>
  <c r="AG144" i="25"/>
  <c r="AF144" i="30"/>
  <c r="AC144" i="25"/>
  <c r="AB144" i="30"/>
  <c r="Y144" i="25"/>
  <c r="X144" i="30"/>
  <c r="U144" i="25"/>
  <c r="T144" i="30"/>
  <c r="Q144" i="25"/>
  <c r="P144" i="30"/>
  <c r="M144" i="25"/>
  <c r="L144" i="30"/>
  <c r="I144" i="25"/>
  <c r="H144" i="30"/>
  <c r="AI143" i="22"/>
  <c r="AF143" i="25"/>
  <c r="AE143" i="30"/>
  <c r="AB143" i="25"/>
  <c r="AA143" i="30"/>
  <c r="X143" i="25"/>
  <c r="W143" i="30"/>
  <c r="T143" i="25"/>
  <c r="S143" i="30"/>
  <c r="P143" i="25"/>
  <c r="O143" i="30"/>
  <c r="L143" i="25"/>
  <c r="K143" i="30"/>
  <c r="AI142" i="25"/>
  <c r="AH142" i="30"/>
  <c r="AE142" i="25"/>
  <c r="AD142" i="30"/>
  <c r="AA142" i="25"/>
  <c r="Z142" i="30"/>
  <c r="W142" i="25"/>
  <c r="V142" i="30"/>
  <c r="S142" i="25"/>
  <c r="R142" i="30"/>
  <c r="O142" i="25"/>
  <c r="N142" i="30"/>
  <c r="K142" i="25"/>
  <c r="J142" i="30"/>
  <c r="G142" i="25"/>
  <c r="F142" i="30"/>
  <c r="AH141" i="25"/>
  <c r="AG141" i="30"/>
  <c r="AD141" i="25"/>
  <c r="AC141" i="30"/>
  <c r="Z141" i="25"/>
  <c r="Y141" i="30"/>
  <c r="V141" i="25"/>
  <c r="U141" i="30"/>
  <c r="R141" i="25"/>
  <c r="Q141" i="30"/>
  <c r="N141" i="25"/>
  <c r="M141" i="30"/>
  <c r="J141" i="25"/>
  <c r="I141" i="30"/>
  <c r="F141" i="25"/>
  <c r="E141" i="30"/>
  <c r="AG140" i="25"/>
  <c r="AF140" i="30"/>
  <c r="AC140" i="25"/>
  <c r="AB140" i="30"/>
  <c r="Y140" i="25"/>
  <c r="X140" i="30"/>
  <c r="U140" i="25"/>
  <c r="T140" i="30"/>
  <c r="Q140" i="25"/>
  <c r="P140" i="30"/>
  <c r="M140" i="25"/>
  <c r="L140" i="30"/>
  <c r="I140" i="25"/>
  <c r="H140" i="30"/>
  <c r="AI139" i="22"/>
  <c r="AF139" i="25"/>
  <c r="AE139" i="30"/>
  <c r="AB139" i="25"/>
  <c r="AA139" i="30"/>
  <c r="X139" i="25"/>
  <c r="W139" i="30"/>
  <c r="T139" i="25"/>
  <c r="S139" i="30"/>
  <c r="P139" i="25"/>
  <c r="O139" i="30"/>
  <c r="L139" i="25"/>
  <c r="K139" i="30"/>
  <c r="AI138" i="25"/>
  <c r="AH138" i="30"/>
  <c r="AE138" i="25"/>
  <c r="AD138" i="30"/>
  <c r="AA138" i="25"/>
  <c r="Z138" i="30"/>
  <c r="W138" i="25"/>
  <c r="V138" i="30"/>
  <c r="S138" i="25"/>
  <c r="R138" i="30"/>
  <c r="O138" i="25"/>
  <c r="N138" i="30"/>
  <c r="K138" i="25"/>
  <c r="J138" i="30"/>
  <c r="G138" i="25"/>
  <c r="F138" i="30"/>
  <c r="AH137" i="25"/>
  <c r="AG137" i="30"/>
  <c r="AD137" i="25"/>
  <c r="AC137" i="30"/>
  <c r="Z137" i="25"/>
  <c r="Y137" i="30"/>
  <c r="V137" i="25"/>
  <c r="U137" i="30"/>
  <c r="R137" i="25"/>
  <c r="Q137" i="30"/>
  <c r="N137" i="25"/>
  <c r="M137" i="30"/>
  <c r="J137" i="25"/>
  <c r="I137" i="30"/>
  <c r="F137" i="25"/>
  <c r="E137" i="30"/>
  <c r="AG136" i="25"/>
  <c r="AF136" i="30"/>
  <c r="AC136" i="25"/>
  <c r="AB136" i="30"/>
  <c r="Y136" i="25"/>
  <c r="X136" i="30"/>
  <c r="U136" i="25"/>
  <c r="T136" i="30"/>
  <c r="Q136" i="25"/>
  <c r="P136" i="30"/>
  <c r="M136" i="25"/>
  <c r="L136" i="30"/>
  <c r="I136" i="25"/>
  <c r="H136" i="30"/>
  <c r="AI135" i="22"/>
  <c r="AF135" i="25"/>
  <c r="AE135" i="30"/>
  <c r="AB135" i="25"/>
  <c r="AA135" i="30"/>
  <c r="X135" i="25"/>
  <c r="W135" i="30"/>
  <c r="T135" i="25"/>
  <c r="S135" i="30"/>
  <c r="P135" i="25"/>
  <c r="O135" i="30"/>
  <c r="L135" i="25"/>
  <c r="K135" i="30"/>
  <c r="AI134" i="25"/>
  <c r="AH134" i="30"/>
  <c r="AE134" i="25"/>
  <c r="AD134" i="30"/>
  <c r="AA134" i="25"/>
  <c r="Z134" i="30"/>
  <c r="W134" i="25"/>
  <c r="V134" i="30"/>
  <c r="S134" i="25"/>
  <c r="R134" i="30"/>
  <c r="O134" i="25"/>
  <c r="N134" i="30"/>
  <c r="K134" i="25"/>
  <c r="J134" i="30"/>
  <c r="G134" i="25"/>
  <c r="F134" i="30"/>
  <c r="AH133" i="25"/>
  <c r="AG133" i="30"/>
  <c r="AD133" i="25"/>
  <c r="AC133" i="30"/>
  <c r="Z133" i="25"/>
  <c r="Y133" i="30"/>
  <c r="V133" i="25"/>
  <c r="U133" i="30"/>
  <c r="R133" i="25"/>
  <c r="Q133" i="30"/>
  <c r="N133" i="25"/>
  <c r="M133" i="30"/>
  <c r="J133" i="25"/>
  <c r="I133" i="30"/>
  <c r="F133" i="25"/>
  <c r="E133" i="30"/>
  <c r="AG132" i="25"/>
  <c r="AF132" i="30"/>
  <c r="AC132" i="25"/>
  <c r="AB132" i="30"/>
  <c r="Y132" i="25"/>
  <c r="X132" i="30"/>
  <c r="U132" i="25"/>
  <c r="T132" i="30"/>
  <c r="Q132" i="25"/>
  <c r="P132" i="30"/>
  <c r="M132" i="25"/>
  <c r="L132" i="30"/>
  <c r="I132" i="25"/>
  <c r="H132" i="30"/>
  <c r="AI131" i="22"/>
  <c r="AF131" i="25"/>
  <c r="AE131" i="30"/>
  <c r="AB131" i="25"/>
  <c r="AA131" i="30"/>
  <c r="X131" i="25"/>
  <c r="W131" i="30"/>
  <c r="T131" i="25"/>
  <c r="S131" i="30"/>
  <c r="P131" i="25"/>
  <c r="O131" i="30"/>
  <c r="L131" i="25"/>
  <c r="K131" i="30"/>
  <c r="AI130" i="25"/>
  <c r="AH130" i="30"/>
  <c r="AE130" i="25"/>
  <c r="AD130" i="30"/>
  <c r="AA130" i="25"/>
  <c r="Z130" i="30"/>
  <c r="W130" i="25"/>
  <c r="V130" i="30"/>
  <c r="S130" i="25"/>
  <c r="R130" i="30"/>
  <c r="O130" i="25"/>
  <c r="N130" i="30"/>
  <c r="K130" i="25"/>
  <c r="J130" i="30"/>
  <c r="G130" i="25"/>
  <c r="F130" i="30"/>
  <c r="AH129" i="25"/>
  <c r="AG129" i="30"/>
  <c r="AD129" i="25"/>
  <c r="AC129" i="30"/>
  <c r="Z129" i="25"/>
  <c r="Y129" i="30"/>
  <c r="V129" i="25"/>
  <c r="U129" i="30"/>
  <c r="R129" i="25"/>
  <c r="Q129" i="30"/>
  <c r="N129" i="25"/>
  <c r="M129" i="30"/>
  <c r="J129" i="25"/>
  <c r="I129" i="30"/>
  <c r="F129" i="25"/>
  <c r="E129" i="30"/>
  <c r="AG128" i="25"/>
  <c r="AF128" i="30"/>
  <c r="AC128" i="25"/>
  <c r="AB128" i="30"/>
  <c r="Y128" i="25"/>
  <c r="X128" i="30"/>
  <c r="U128" i="25"/>
  <c r="T128" i="30"/>
  <c r="Q128" i="25"/>
  <c r="P128" i="30"/>
  <c r="M128" i="25"/>
  <c r="L128" i="30"/>
  <c r="I128" i="25"/>
  <c r="H128" i="30"/>
  <c r="AI127" i="22"/>
  <c r="AF127" i="25"/>
  <c r="AE127" i="30"/>
  <c r="AB127" i="25"/>
  <c r="AA127" i="30"/>
  <c r="X127" i="25"/>
  <c r="W127" i="30"/>
  <c r="T127" i="25"/>
  <c r="S127" i="30"/>
  <c r="P127" i="25"/>
  <c r="O127" i="30"/>
  <c r="L127" i="25"/>
  <c r="K127" i="30"/>
  <c r="AI126" i="25"/>
  <c r="AH126" i="30"/>
  <c r="AE126" i="25"/>
  <c r="AD126" i="30"/>
  <c r="AA126" i="25"/>
  <c r="Z126" i="30"/>
  <c r="W126" i="25"/>
  <c r="V126" i="30"/>
  <c r="S126" i="25"/>
  <c r="R126" i="30"/>
  <c r="O126" i="25"/>
  <c r="N126" i="30"/>
  <c r="K126" i="25"/>
  <c r="J126" i="30"/>
  <c r="G126" i="25"/>
  <c r="F126" i="30"/>
  <c r="AH125" i="25"/>
  <c r="AG125" i="30"/>
  <c r="AD125" i="25"/>
  <c r="AC125" i="30"/>
  <c r="Z125" i="25"/>
  <c r="Y125" i="30"/>
  <c r="V125" i="25"/>
  <c r="U125" i="30"/>
  <c r="R125" i="25"/>
  <c r="Q125" i="30"/>
  <c r="N125" i="25"/>
  <c r="M125" i="30"/>
  <c r="J125" i="25"/>
  <c r="I125" i="30"/>
  <c r="F125" i="25"/>
  <c r="E125" i="30"/>
  <c r="AG124" i="25"/>
  <c r="AF124" i="30"/>
  <c r="AC124" i="25"/>
  <c r="AB124" i="30"/>
  <c r="Y124" i="25"/>
  <c r="X124" i="30"/>
  <c r="U124" i="25"/>
  <c r="T124" i="30"/>
  <c r="Q124" i="25"/>
  <c r="P124" i="30"/>
  <c r="M124" i="25"/>
  <c r="L124" i="30"/>
  <c r="I124" i="25"/>
  <c r="H124" i="30"/>
  <c r="AI123" i="22"/>
  <c r="AF123" i="25"/>
  <c r="AE123" i="30"/>
  <c r="AB123" i="25"/>
  <c r="AA123" i="30"/>
  <c r="X123" i="25"/>
  <c r="W123" i="30"/>
  <c r="T123" i="25"/>
  <c r="S123" i="30"/>
  <c r="P123" i="25"/>
  <c r="O123" i="30"/>
  <c r="L123" i="25"/>
  <c r="K123" i="30"/>
  <c r="AI122" i="25"/>
  <c r="AH122" i="30"/>
  <c r="AE122" i="25"/>
  <c r="AD122" i="30"/>
  <c r="AA122" i="25"/>
  <c r="Z122" i="30"/>
  <c r="W122" i="25"/>
  <c r="V122" i="30"/>
  <c r="S122" i="25"/>
  <c r="R122" i="30"/>
  <c r="O122" i="25"/>
  <c r="N122" i="30"/>
  <c r="K122" i="25"/>
  <c r="J122" i="30"/>
  <c r="G122" i="25"/>
  <c r="F122" i="30"/>
  <c r="AH121" i="25"/>
  <c r="AG121" i="30"/>
  <c r="AD121" i="25"/>
  <c r="AC121" i="30"/>
  <c r="Z121" i="25"/>
  <c r="Y121" i="30"/>
  <c r="V121" i="25"/>
  <c r="U121" i="30"/>
  <c r="R121" i="25"/>
  <c r="Q121" i="30"/>
  <c r="N121" i="25"/>
  <c r="M121" i="30"/>
  <c r="J121" i="25"/>
  <c r="I121" i="30"/>
  <c r="F121" i="25"/>
  <c r="E121" i="30"/>
  <c r="AG120" i="25"/>
  <c r="AF120" i="30"/>
  <c r="AC120" i="25"/>
  <c r="AB120" i="30"/>
  <c r="Y120" i="25"/>
  <c r="X120" i="30"/>
  <c r="U120" i="25"/>
  <c r="T120" i="30"/>
  <c r="Q120" i="25"/>
  <c r="P120" i="30"/>
  <c r="M120" i="25"/>
  <c r="L120" i="30"/>
  <c r="I120" i="25"/>
  <c r="H120" i="30"/>
  <c r="AI119" i="22"/>
  <c r="AF119" i="25"/>
  <c r="AE119" i="30"/>
  <c r="AB119" i="25"/>
  <c r="AA119" i="30"/>
  <c r="X119" i="25"/>
  <c r="W119" i="30"/>
  <c r="T119" i="25"/>
  <c r="S119" i="30"/>
  <c r="P119" i="25"/>
  <c r="O119" i="30"/>
  <c r="L119" i="25"/>
  <c r="K119" i="30"/>
  <c r="AI118" i="25"/>
  <c r="AH118" i="30"/>
  <c r="AE118" i="25"/>
  <c r="AD118" i="30"/>
  <c r="AA118" i="25"/>
  <c r="Z118" i="30"/>
  <c r="W118" i="25"/>
  <c r="V118" i="30"/>
  <c r="S118" i="25"/>
  <c r="R118" i="30"/>
  <c r="O118" i="25"/>
  <c r="N118" i="30"/>
  <c r="K118" i="25"/>
  <c r="J118" i="30"/>
  <c r="G118" i="25"/>
  <c r="F118" i="30"/>
  <c r="AH117" i="25"/>
  <c r="AG117" i="30"/>
  <c r="AD117" i="25"/>
  <c r="AC117" i="30"/>
  <c r="Z117" i="25"/>
  <c r="Y117" i="30"/>
  <c r="V117" i="25"/>
  <c r="U117" i="30"/>
  <c r="R117" i="25"/>
  <c r="Q117" i="30"/>
  <c r="N117" i="25"/>
  <c r="M117" i="30"/>
  <c r="J117" i="25"/>
  <c r="I117" i="30"/>
  <c r="F117" i="25"/>
  <c r="E117" i="30"/>
  <c r="AG116" i="25"/>
  <c r="AF116" i="30"/>
  <c r="AC116" i="25"/>
  <c r="AB116" i="30"/>
  <c r="Y116" i="25"/>
  <c r="X116" i="30"/>
  <c r="U116" i="25"/>
  <c r="T116" i="30"/>
  <c r="Q116" i="25"/>
  <c r="P116" i="30"/>
  <c r="M116" i="25"/>
  <c r="L116" i="30"/>
  <c r="I116" i="25"/>
  <c r="H116" i="30"/>
  <c r="AI115" i="22"/>
  <c r="AF115" i="25"/>
  <c r="AE115" i="30"/>
  <c r="AB115" i="25"/>
  <c r="AA115" i="30"/>
  <c r="X115" i="25"/>
  <c r="W115" i="30"/>
  <c r="T115" i="25"/>
  <c r="S115" i="30"/>
  <c r="P115" i="25"/>
  <c r="O115" i="30"/>
  <c r="L115" i="25"/>
  <c r="K115" i="30"/>
  <c r="AI114" i="25"/>
  <c r="AH114" i="30"/>
  <c r="AE114" i="25"/>
  <c r="AD114" i="30"/>
  <c r="AA114" i="25"/>
  <c r="Z114" i="30"/>
  <c r="W114" i="25"/>
  <c r="V114" i="30"/>
  <c r="S114" i="25"/>
  <c r="R114" i="30"/>
  <c r="O114" i="25"/>
  <c r="N114" i="30"/>
  <c r="K114" i="25"/>
  <c r="J114" i="30"/>
  <c r="G114" i="25"/>
  <c r="F114" i="30"/>
  <c r="AH113" i="25"/>
  <c r="AG113" i="30"/>
  <c r="AD113" i="25"/>
  <c r="AC113" i="30"/>
  <c r="Z113" i="25"/>
  <c r="Y113" i="30"/>
  <c r="V113" i="25"/>
  <c r="U113" i="30"/>
  <c r="R113" i="25"/>
  <c r="Q113" i="30"/>
  <c r="N113" i="25"/>
  <c r="M113" i="30"/>
  <c r="J113" i="25"/>
  <c r="I113" i="30"/>
  <c r="F113" i="25"/>
  <c r="E113" i="30"/>
  <c r="AG112" i="25"/>
  <c r="AF112" i="30"/>
  <c r="AC112" i="25"/>
  <c r="AB112" i="30"/>
  <c r="Y112" i="25"/>
  <c r="X112" i="30"/>
  <c r="U112" i="25"/>
  <c r="T112" i="30"/>
  <c r="Q112" i="25"/>
  <c r="P112" i="30"/>
  <c r="M112" i="25"/>
  <c r="L112" i="30"/>
  <c r="I112" i="25"/>
  <c r="H112" i="30"/>
  <c r="AI111" i="22"/>
  <c r="AF111" i="25"/>
  <c r="AE111" i="30"/>
  <c r="AB111" i="25"/>
  <c r="AA111" i="30"/>
  <c r="X111" i="25"/>
  <c r="W111" i="30"/>
  <c r="T111" i="25"/>
  <c r="S111" i="30"/>
  <c r="P111" i="25"/>
  <c r="O111" i="30"/>
  <c r="L111" i="25"/>
  <c r="K111" i="30"/>
  <c r="AI110" i="25"/>
  <c r="AH110" i="30"/>
  <c r="AE110" i="25"/>
  <c r="AD110" i="30"/>
  <c r="AA110" i="25"/>
  <c r="Z110" i="30"/>
  <c r="W110" i="25"/>
  <c r="V110" i="30"/>
  <c r="S110" i="25"/>
  <c r="R110" i="30"/>
  <c r="O110" i="25"/>
  <c r="N110" i="30"/>
  <c r="K110" i="25"/>
  <c r="J110" i="30"/>
  <c r="G110" i="25"/>
  <c r="F110" i="30"/>
  <c r="AH109" i="25"/>
  <c r="AG109" i="30"/>
  <c r="AD109" i="25"/>
  <c r="AC109" i="30"/>
  <c r="Z109" i="25"/>
  <c r="Y109" i="30"/>
  <c r="V109" i="25"/>
  <c r="U109" i="30"/>
  <c r="R109" i="25"/>
  <c r="Q109" i="30"/>
  <c r="N109" i="25"/>
  <c r="M109" i="30"/>
  <c r="J109" i="25"/>
  <c r="I109" i="30"/>
  <c r="F109" i="25"/>
  <c r="E109" i="30"/>
  <c r="AG108" i="25"/>
  <c r="AF108" i="30"/>
  <c r="AC108" i="25"/>
  <c r="AB108" i="30"/>
  <c r="Y108" i="25"/>
  <c r="X108" i="30"/>
  <c r="U108" i="25"/>
  <c r="T108" i="30"/>
  <c r="Q108" i="25"/>
  <c r="P108" i="30"/>
  <c r="M108" i="25"/>
  <c r="L108" i="30"/>
  <c r="I108" i="25"/>
  <c r="H108" i="30"/>
  <c r="AI107" i="22"/>
  <c r="AF107" i="25"/>
  <c r="AE107" i="30"/>
  <c r="AB107" i="25"/>
  <c r="AA107" i="30"/>
  <c r="X107" i="25"/>
  <c r="W107" i="30"/>
  <c r="T107" i="25"/>
  <c r="S107" i="30"/>
  <c r="P107" i="25"/>
  <c r="O107" i="30"/>
  <c r="L107" i="25"/>
  <c r="K107" i="30"/>
  <c r="AI106" i="25"/>
  <c r="AH106" i="30"/>
  <c r="AE106" i="25"/>
  <c r="AD106" i="30"/>
  <c r="AA106" i="25"/>
  <c r="Z106" i="30"/>
  <c r="W106" i="25"/>
  <c r="V106" i="30"/>
  <c r="S106" i="25"/>
  <c r="R106" i="30"/>
  <c r="O106" i="25"/>
  <c r="N106" i="30"/>
  <c r="K106" i="25"/>
  <c r="J106" i="30"/>
  <c r="G106" i="25"/>
  <c r="F106" i="30"/>
  <c r="AH105" i="25"/>
  <c r="AG105" i="30"/>
  <c r="AD105" i="25"/>
  <c r="AC105" i="30"/>
  <c r="Z105" i="25"/>
  <c r="Y105" i="30"/>
  <c r="V105" i="25"/>
  <c r="U105" i="30"/>
  <c r="R105" i="25"/>
  <c r="Q105" i="30"/>
  <c r="N105" i="25"/>
  <c r="M105" i="30"/>
  <c r="J105" i="25"/>
  <c r="I105" i="30"/>
  <c r="F105" i="25"/>
  <c r="E105" i="30"/>
  <c r="AG104" i="25"/>
  <c r="AF104" i="30"/>
  <c r="AC104" i="25"/>
  <c r="AB104" i="30"/>
  <c r="Y104" i="25"/>
  <c r="X104" i="30"/>
  <c r="U104" i="25"/>
  <c r="T104" i="30"/>
  <c r="Q104" i="25"/>
  <c r="P104" i="30"/>
  <c r="M104" i="25"/>
  <c r="L104" i="30"/>
  <c r="I104" i="25"/>
  <c r="H104" i="30"/>
  <c r="AI103" i="22"/>
  <c r="AF103" i="25"/>
  <c r="AE103" i="30"/>
  <c r="AB103" i="25"/>
  <c r="AA103" i="30"/>
  <c r="X103" i="25"/>
  <c r="W103" i="30"/>
  <c r="T103" i="25"/>
  <c r="S103" i="30"/>
  <c r="P103" i="25"/>
  <c r="O103" i="30"/>
  <c r="L103" i="25"/>
  <c r="K103" i="30"/>
  <c r="AI102" i="25"/>
  <c r="AH102" i="30"/>
  <c r="AE102" i="25"/>
  <c r="AD102" i="30"/>
  <c r="AA102" i="25"/>
  <c r="Z102" i="30"/>
  <c r="W102" i="25"/>
  <c r="V102" i="30"/>
  <c r="S102" i="25"/>
  <c r="R102" i="30"/>
  <c r="O102" i="25"/>
  <c r="N102" i="30"/>
  <c r="K102" i="25"/>
  <c r="J102" i="30"/>
  <c r="G102" i="25"/>
  <c r="F102" i="30"/>
  <c r="AH101" i="25"/>
  <c r="AG101" i="30"/>
  <c r="AD101" i="25"/>
  <c r="AC101" i="30"/>
  <c r="Z101" i="25"/>
  <c r="Y101" i="30"/>
  <c r="V101" i="25"/>
  <c r="U101" i="30"/>
  <c r="R101" i="25"/>
  <c r="Q101" i="30"/>
  <c r="N101" i="25"/>
  <c r="M101" i="30"/>
  <c r="J101" i="25"/>
  <c r="I101" i="30"/>
  <c r="F101" i="25"/>
  <c r="E101" i="30"/>
  <c r="AG100" i="25"/>
  <c r="AF100" i="30"/>
  <c r="AC100" i="25"/>
  <c r="AB100" i="30"/>
  <c r="Y100" i="25"/>
  <c r="X100" i="30"/>
  <c r="U100" i="25"/>
  <c r="T100" i="30"/>
  <c r="Q100" i="25"/>
  <c r="P100" i="30"/>
  <c r="M100" i="25"/>
  <c r="L100" i="30"/>
  <c r="I100" i="25"/>
  <c r="H100" i="30"/>
  <c r="AI99" i="22"/>
  <c r="AF99" i="25"/>
  <c r="AE99" i="30"/>
  <c r="AB99" i="25"/>
  <c r="AA99" i="30"/>
  <c r="X99" i="25"/>
  <c r="W99" i="30"/>
  <c r="T99" i="25"/>
  <c r="S99" i="30"/>
  <c r="P99" i="25"/>
  <c r="O99" i="30"/>
  <c r="L99" i="25"/>
  <c r="K99" i="30"/>
  <c r="AI98" i="25"/>
  <c r="AH98" i="30"/>
  <c r="AE98" i="25"/>
  <c r="AD98" i="30"/>
  <c r="AA98" i="25"/>
  <c r="Z98" i="30"/>
  <c r="W98" i="25"/>
  <c r="V98" i="30"/>
  <c r="S98" i="25"/>
  <c r="R98" i="30"/>
  <c r="O98" i="25"/>
  <c r="N98" i="30"/>
  <c r="K98" i="25"/>
  <c r="J98" i="30"/>
  <c r="G98" i="25"/>
  <c r="F98" i="30"/>
  <c r="AH97" i="25"/>
  <c r="AG97" i="30"/>
  <c r="AD97" i="25"/>
  <c r="AC97" i="30"/>
  <c r="Z97" i="25"/>
  <c r="Y97" i="30"/>
  <c r="V97" i="25"/>
  <c r="U97" i="30"/>
  <c r="R97" i="25"/>
  <c r="Q97" i="30"/>
  <c r="N97" i="25"/>
  <c r="M97" i="30"/>
  <c r="J97" i="25"/>
  <c r="I97" i="30"/>
  <c r="F97" i="25"/>
  <c r="E97" i="30"/>
  <c r="AG96" i="25"/>
  <c r="AF96" i="30"/>
  <c r="AC96" i="25"/>
  <c r="AB96" i="30"/>
  <c r="Y96" i="25"/>
  <c r="X96" i="30"/>
  <c r="U96" i="25"/>
  <c r="T96" i="30"/>
  <c r="Q96" i="25"/>
  <c r="P96" i="30"/>
  <c r="M96" i="25"/>
  <c r="L96" i="30"/>
  <c r="I96" i="25"/>
  <c r="H96" i="30"/>
  <c r="AI95" i="22"/>
  <c r="AF95" i="25"/>
  <c r="AE95" i="30"/>
  <c r="AB95" i="25"/>
  <c r="AA95" i="30"/>
  <c r="X95" i="25"/>
  <c r="W95" i="30"/>
  <c r="T95" i="25"/>
  <c r="S95" i="30"/>
  <c r="P95" i="25"/>
  <c r="O95" i="30"/>
  <c r="L95" i="25"/>
  <c r="K95" i="30"/>
  <c r="AI94" i="25"/>
  <c r="AH94" i="30"/>
  <c r="AE94" i="25"/>
  <c r="AD94" i="30"/>
  <c r="AA94" i="25"/>
  <c r="Z94" i="30"/>
  <c r="W94" i="25"/>
  <c r="V94" i="30"/>
  <c r="S94" i="25"/>
  <c r="R94" i="30"/>
  <c r="O94" i="25"/>
  <c r="N94" i="30"/>
  <c r="K94" i="25"/>
  <c r="J94" i="30"/>
  <c r="G94" i="25"/>
  <c r="F94" i="30"/>
  <c r="AH93" i="25"/>
  <c r="AG93" i="30"/>
  <c r="AD93" i="25"/>
  <c r="AC93" i="30"/>
  <c r="Z93" i="25"/>
  <c r="Y93" i="30"/>
  <c r="V93" i="25"/>
  <c r="U93" i="30"/>
  <c r="R93" i="25"/>
  <c r="Q93" i="30"/>
  <c r="N93" i="25"/>
  <c r="M93" i="30"/>
  <c r="J93" i="25"/>
  <c r="I93" i="30"/>
  <c r="F93" i="25"/>
  <c r="E93" i="30"/>
  <c r="AG92" i="25"/>
  <c r="AF92" i="30"/>
  <c r="AC92" i="25"/>
  <c r="AB92" i="30"/>
  <c r="Y92" i="25"/>
  <c r="X92" i="30"/>
  <c r="U92" i="25"/>
  <c r="T92" i="30"/>
  <c r="Q92" i="25"/>
  <c r="P92" i="30"/>
  <c r="M92" i="25"/>
  <c r="L92" i="30"/>
  <c r="I92" i="25"/>
  <c r="H92" i="30"/>
  <c r="AI91" i="22"/>
  <c r="AF91" i="25"/>
  <c r="AE91" i="30"/>
  <c r="AB91" i="25"/>
  <c r="AA91" i="30"/>
  <c r="X91" i="25"/>
  <c r="W91" i="30"/>
  <c r="T91" i="25"/>
  <c r="S91" i="30"/>
  <c r="P91" i="25"/>
  <c r="O91" i="30"/>
  <c r="L91" i="25"/>
  <c r="K91" i="30"/>
  <c r="AI90" i="25"/>
  <c r="AH90" i="30"/>
  <c r="AE90" i="25"/>
  <c r="AD90" i="30"/>
  <c r="AA90" i="25"/>
  <c r="Z90" i="30"/>
  <c r="W90" i="25"/>
  <c r="V90" i="30"/>
  <c r="S90" i="25"/>
  <c r="R90" i="30"/>
  <c r="O90" i="25"/>
  <c r="N90" i="30"/>
  <c r="K90" i="25"/>
  <c r="J90" i="30"/>
  <c r="G90" i="25"/>
  <c r="F90" i="30"/>
  <c r="AH89" i="25"/>
  <c r="AG89" i="30"/>
  <c r="AD89" i="25"/>
  <c r="AC89" i="30"/>
  <c r="Z89" i="25"/>
  <c r="Y89" i="30"/>
  <c r="V89" i="25"/>
  <c r="U89" i="30"/>
  <c r="R89" i="25"/>
  <c r="Q89" i="30"/>
  <c r="N89" i="25"/>
  <c r="M89" i="30"/>
  <c r="J89" i="25"/>
  <c r="I89" i="30"/>
  <c r="F89" i="25"/>
  <c r="E89" i="30"/>
  <c r="AG88" i="25"/>
  <c r="AF88" i="30"/>
  <c r="AC88" i="25"/>
  <c r="AB88" i="30"/>
  <c r="Y88" i="25"/>
  <c r="X88" i="30"/>
  <c r="U88" i="25"/>
  <c r="T88" i="30"/>
  <c r="Q88" i="25"/>
  <c r="P88" i="30"/>
  <c r="M88" i="25"/>
  <c r="L88" i="30"/>
  <c r="I88" i="25"/>
  <c r="H88" i="30"/>
  <c r="AI87" i="22"/>
  <c r="AF87" i="25"/>
  <c r="AE87" i="30"/>
  <c r="AB87" i="25"/>
  <c r="AA87" i="30"/>
  <c r="X87" i="25"/>
  <c r="W87" i="30"/>
  <c r="T87" i="25"/>
  <c r="S87" i="30"/>
  <c r="P87" i="25"/>
  <c r="O87" i="30"/>
  <c r="L87" i="25"/>
  <c r="K87" i="30"/>
  <c r="AI86" i="25"/>
  <c r="AH86" i="30"/>
  <c r="AE86" i="25"/>
  <c r="AD86" i="30"/>
  <c r="AA86" i="25"/>
  <c r="Z86" i="30"/>
  <c r="W86" i="25"/>
  <c r="V86" i="30"/>
  <c r="S86" i="25"/>
  <c r="R86" i="30"/>
  <c r="O86" i="25"/>
  <c r="N86" i="30"/>
  <c r="K86" i="25"/>
  <c r="J86" i="30"/>
  <c r="G86" i="25"/>
  <c r="F86" i="30"/>
  <c r="AH85" i="25"/>
  <c r="AG85" i="30"/>
  <c r="AD85" i="25"/>
  <c r="AC85" i="30"/>
  <c r="Z85" i="25"/>
  <c r="Y85" i="30"/>
  <c r="V85" i="25"/>
  <c r="U85" i="30"/>
  <c r="R85" i="25"/>
  <c r="Q85" i="30"/>
  <c r="N85" i="25"/>
  <c r="M85" i="30"/>
  <c r="J85" i="25"/>
  <c r="I85" i="30"/>
  <c r="F85" i="25"/>
  <c r="E85" i="30"/>
  <c r="AG84" i="25"/>
  <c r="AF84" i="30"/>
  <c r="AC84" i="25"/>
  <c r="AB84" i="30"/>
  <c r="Y84" i="25"/>
  <c r="X84" i="30"/>
  <c r="U84" i="25"/>
  <c r="T84" i="30"/>
  <c r="Q84" i="25"/>
  <c r="P84" i="30"/>
  <c r="M84" i="25"/>
  <c r="L84" i="30"/>
  <c r="I84" i="25"/>
  <c r="H84" i="30"/>
  <c r="AI83" i="22"/>
  <c r="AF83" i="25"/>
  <c r="AE83" i="30"/>
  <c r="AB83" i="25"/>
  <c r="AA83" i="30"/>
  <c r="X83" i="25"/>
  <c r="W83" i="30"/>
  <c r="T83" i="25"/>
  <c r="S83" i="30"/>
  <c r="P83" i="25"/>
  <c r="O83" i="30"/>
  <c r="L83" i="25"/>
  <c r="K83" i="30"/>
  <c r="AI82" i="25"/>
  <c r="AH82" i="30"/>
  <c r="AE82" i="25"/>
  <c r="AD82" i="30"/>
  <c r="AA82" i="25"/>
  <c r="Z82" i="30"/>
  <c r="W82" i="25"/>
  <c r="V82" i="30"/>
  <c r="S82" i="25"/>
  <c r="R82" i="30"/>
  <c r="O82" i="25"/>
  <c r="N82" i="30"/>
  <c r="K82" i="25"/>
  <c r="J82" i="30"/>
  <c r="G82" i="25"/>
  <c r="F82" i="30"/>
  <c r="AH81" i="25"/>
  <c r="AG81" i="30"/>
  <c r="AD81" i="25"/>
  <c r="AC81" i="30"/>
  <c r="Z81" i="25"/>
  <c r="Y81" i="30"/>
  <c r="V81" i="25"/>
  <c r="U81" i="30"/>
  <c r="R81" i="25"/>
  <c r="Q81" i="30"/>
  <c r="N81" i="25"/>
  <c r="M81" i="30"/>
  <c r="J81" i="25"/>
  <c r="I81" i="30"/>
  <c r="F81" i="25"/>
  <c r="E81" i="30"/>
  <c r="AG80" i="25"/>
  <c r="AF80" i="30"/>
  <c r="AC80" i="25"/>
  <c r="AB80" i="30"/>
  <c r="Y80" i="25"/>
  <c r="X80" i="30"/>
  <c r="U80" i="25"/>
  <c r="T80" i="30"/>
  <c r="Q80" i="25"/>
  <c r="P80" i="30"/>
  <c r="M80" i="25"/>
  <c r="L80" i="30"/>
  <c r="I80" i="25"/>
  <c r="H80" i="30"/>
  <c r="AI79" i="22"/>
  <c r="AF79" i="25"/>
  <c r="AE79" i="30"/>
  <c r="AB79" i="25"/>
  <c r="AA79" i="30"/>
  <c r="X79" i="25"/>
  <c r="W79" i="30"/>
  <c r="T79" i="25"/>
  <c r="S79" i="30"/>
  <c r="P79" i="25"/>
  <c r="O79" i="30"/>
  <c r="L79" i="25"/>
  <c r="K79" i="30"/>
  <c r="AI78" i="25"/>
  <c r="AH78" i="30"/>
  <c r="AE78" i="25"/>
  <c r="AD78" i="30"/>
  <c r="AA78" i="25"/>
  <c r="Z78" i="30"/>
  <c r="W78" i="25"/>
  <c r="V78" i="30"/>
  <c r="S78" i="25"/>
  <c r="R78" i="30"/>
  <c r="O78" i="25"/>
  <c r="N78" i="30"/>
  <c r="K78" i="25"/>
  <c r="J78" i="30"/>
  <c r="G78" i="25"/>
  <c r="F78" i="30"/>
  <c r="AH77" i="25"/>
  <c r="AG77" i="30"/>
  <c r="AD77" i="25"/>
  <c r="AC77" i="30"/>
  <c r="Z77" i="25"/>
  <c r="Y77" i="30"/>
  <c r="V77" i="25"/>
  <c r="U77" i="30"/>
  <c r="R77" i="25"/>
  <c r="Q77" i="30"/>
  <c r="N77" i="25"/>
  <c r="M77" i="30"/>
  <c r="J77" i="25"/>
  <c r="I77" i="30"/>
  <c r="F77" i="25"/>
  <c r="E77" i="30"/>
  <c r="AG76" i="25"/>
  <c r="AF76" i="30"/>
  <c r="AC76" i="25"/>
  <c r="AB76" i="30"/>
  <c r="Y76" i="25"/>
  <c r="X76" i="30"/>
  <c r="U76" i="25"/>
  <c r="T76" i="30"/>
  <c r="Q76" i="25"/>
  <c r="P76" i="30"/>
  <c r="M76" i="25"/>
  <c r="L76" i="30"/>
  <c r="I76" i="25"/>
  <c r="H76" i="30"/>
  <c r="AI75" i="22"/>
  <c r="AF75" i="25"/>
  <c r="AE75" i="30"/>
  <c r="AB75" i="25"/>
  <c r="AA75" i="30"/>
  <c r="X75" i="25"/>
  <c r="W75" i="30"/>
  <c r="T75" i="25"/>
  <c r="S75" i="30"/>
  <c r="P75" i="25"/>
  <c r="O75" i="30"/>
  <c r="L75" i="25"/>
  <c r="K75" i="30"/>
  <c r="AI74" i="25"/>
  <c r="AH74" i="30"/>
  <c r="AE74" i="25"/>
  <c r="AD74" i="30"/>
  <c r="AA74" i="25"/>
  <c r="Z74" i="30"/>
  <c r="W74" i="25"/>
  <c r="V74" i="30"/>
  <c r="S74" i="25"/>
  <c r="R74" i="30"/>
  <c r="O74" i="25"/>
  <c r="N74" i="30"/>
  <c r="K74" i="25"/>
  <c r="J74" i="30"/>
  <c r="G74" i="25"/>
  <c r="F74" i="30"/>
  <c r="AH73" i="25"/>
  <c r="AG73" i="30"/>
  <c r="AD73" i="25"/>
  <c r="AC73" i="30"/>
  <c r="Z73" i="25"/>
  <c r="Y73" i="30"/>
  <c r="V73" i="25"/>
  <c r="U73" i="30"/>
  <c r="R73" i="25"/>
  <c r="Q73" i="30"/>
  <c r="N73" i="25"/>
  <c r="M73" i="30"/>
  <c r="J73" i="25"/>
  <c r="I73" i="30"/>
  <c r="F73" i="25"/>
  <c r="E73" i="30"/>
  <c r="AG72" i="25"/>
  <c r="AF72" i="30"/>
  <c r="AC72" i="25"/>
  <c r="AB72" i="30"/>
  <c r="Y72" i="25"/>
  <c r="X72" i="30"/>
  <c r="U72" i="25"/>
  <c r="T72" i="30"/>
  <c r="Q72" i="25"/>
  <c r="P72" i="30"/>
  <c r="M72" i="25"/>
  <c r="L72" i="30"/>
  <c r="I72" i="25"/>
  <c r="H72" i="30"/>
  <c r="AI71" i="22"/>
  <c r="AF71" i="25"/>
  <c r="AE71" i="30"/>
  <c r="AB71" i="25"/>
  <c r="AA71" i="30"/>
  <c r="X71" i="25"/>
  <c r="W71" i="30"/>
  <c r="T71" i="25"/>
  <c r="S71" i="30"/>
  <c r="P71" i="25"/>
  <c r="O71" i="30"/>
  <c r="L71" i="25"/>
  <c r="K71" i="30"/>
  <c r="AI70" i="25"/>
  <c r="AH70" i="30"/>
  <c r="AE70" i="25"/>
  <c r="AD70" i="30"/>
  <c r="AA70" i="25"/>
  <c r="Z70" i="30"/>
  <c r="W70" i="25"/>
  <c r="V70" i="30"/>
  <c r="S70" i="25"/>
  <c r="R70" i="30"/>
  <c r="O70" i="25"/>
  <c r="N70" i="30"/>
  <c r="K70" i="25"/>
  <c r="J70" i="30"/>
  <c r="G70" i="25"/>
  <c r="F70" i="30"/>
  <c r="AH69" i="25"/>
  <c r="AG69" i="30"/>
  <c r="AD69" i="25"/>
  <c r="AC69" i="30"/>
  <c r="Z69" i="25"/>
  <c r="Y69" i="30"/>
  <c r="V69" i="25"/>
  <c r="U69" i="30"/>
  <c r="R69" i="25"/>
  <c r="Q69" i="30"/>
  <c r="N69" i="25"/>
  <c r="M69" i="30"/>
  <c r="J69" i="25"/>
  <c r="I69" i="30"/>
  <c r="F69" i="25"/>
  <c r="E69" i="30"/>
  <c r="AG68" i="25"/>
  <c r="AF68" i="30"/>
  <c r="AC68" i="25"/>
  <c r="AB68" i="30"/>
  <c r="Y68" i="25"/>
  <c r="X68" i="30"/>
  <c r="U68" i="25"/>
  <c r="T68" i="30"/>
  <c r="Q68" i="25"/>
  <c r="P68" i="30"/>
  <c r="M68" i="25"/>
  <c r="L68" i="30"/>
  <c r="I68" i="25"/>
  <c r="H68" i="30"/>
  <c r="AI67" i="22"/>
  <c r="AF67" i="25"/>
  <c r="AE67" i="30"/>
  <c r="AB67" i="25"/>
  <c r="AA67" i="30"/>
  <c r="X67" i="25"/>
  <c r="W67" i="30"/>
  <c r="T67" i="25"/>
  <c r="S67" i="30"/>
  <c r="P67" i="25"/>
  <c r="O67" i="30"/>
  <c r="L67" i="25"/>
  <c r="K67" i="30"/>
  <c r="AI66" i="25"/>
  <c r="AH66" i="30"/>
  <c r="AE66" i="25"/>
  <c r="AD66" i="30"/>
  <c r="AA66" i="25"/>
  <c r="Z66" i="30"/>
  <c r="W66" i="25"/>
  <c r="V66" i="30"/>
  <c r="S66" i="25"/>
  <c r="R66" i="30"/>
  <c r="O66" i="25"/>
  <c r="N66" i="30"/>
  <c r="K66" i="25"/>
  <c r="J66" i="30"/>
  <c r="G66" i="25"/>
  <c r="F66" i="30"/>
  <c r="AH65" i="25"/>
  <c r="AG65" i="30"/>
  <c r="AD65" i="25"/>
  <c r="AC65" i="30"/>
  <c r="Z65" i="25"/>
  <c r="Y65" i="30"/>
  <c r="V65" i="25"/>
  <c r="U65" i="30"/>
  <c r="R65" i="25"/>
  <c r="Q65" i="30"/>
  <c r="N65" i="25"/>
  <c r="M65" i="30"/>
  <c r="J65" i="25"/>
  <c r="I65" i="30"/>
  <c r="F65" i="25"/>
  <c r="E65" i="30"/>
  <c r="AG64" i="25"/>
  <c r="AF64" i="30"/>
  <c r="AC64" i="25"/>
  <c r="AB64" i="30"/>
  <c r="Y64" i="25"/>
  <c r="X64" i="30"/>
  <c r="U64" i="25"/>
  <c r="T64" i="30"/>
  <c r="Q64" i="25"/>
  <c r="P64" i="30"/>
  <c r="M64" i="25"/>
  <c r="L64" i="30"/>
  <c r="I64" i="25"/>
  <c r="H64" i="30"/>
  <c r="AI63" i="22"/>
  <c r="AF63" i="25"/>
  <c r="AE63" i="30"/>
  <c r="AB63" i="25"/>
  <c r="AA63" i="30"/>
  <c r="X63" i="25"/>
  <c r="W63" i="30"/>
  <c r="T63" i="25"/>
  <c r="S63" i="30"/>
  <c r="P63" i="25"/>
  <c r="O63" i="30"/>
  <c r="L63" i="25"/>
  <c r="K63" i="30"/>
  <c r="AI62" i="25"/>
  <c r="AH62" i="30"/>
  <c r="AE62" i="25"/>
  <c r="AD62" i="30"/>
  <c r="AA62" i="25"/>
  <c r="Z62" i="30"/>
  <c r="W62" i="25"/>
  <c r="V62" i="30"/>
  <c r="S62" i="25"/>
  <c r="R62" i="30"/>
  <c r="O62" i="25"/>
  <c r="N62" i="30"/>
  <c r="K62" i="25"/>
  <c r="J62" i="30"/>
  <c r="G62" i="25"/>
  <c r="F62" i="30"/>
  <c r="AH61" i="25"/>
  <c r="AG61" i="30"/>
  <c r="AD61" i="25"/>
  <c r="AC61" i="30"/>
  <c r="Z61" i="25"/>
  <c r="Y61" i="30"/>
  <c r="V61" i="25"/>
  <c r="U61" i="30"/>
  <c r="R61" i="25"/>
  <c r="Q61" i="30"/>
  <c r="N61" i="25"/>
  <c r="M61" i="30"/>
  <c r="J61" i="25"/>
  <c r="I61" i="30"/>
  <c r="F61" i="25"/>
  <c r="E61" i="30"/>
  <c r="AG60" i="25"/>
  <c r="AF60" i="30"/>
  <c r="AC60" i="25"/>
  <c r="AB60" i="30"/>
  <c r="Y60" i="25"/>
  <c r="X60" i="30"/>
  <c r="U60" i="25"/>
  <c r="T60" i="30"/>
  <c r="Q60" i="25"/>
  <c r="P60" i="30"/>
  <c r="M60" i="25"/>
  <c r="L60" i="30"/>
  <c r="I60" i="25"/>
  <c r="H60" i="30"/>
  <c r="AI59" i="22"/>
  <c r="AF59" i="25"/>
  <c r="AE59" i="30"/>
  <c r="AB59" i="25"/>
  <c r="AA59" i="30"/>
  <c r="X59" i="25"/>
  <c r="W59" i="30"/>
  <c r="T59" i="25"/>
  <c r="S59" i="30"/>
  <c r="P59" i="25"/>
  <c r="O59" i="30"/>
  <c r="L59" i="25"/>
  <c r="K59" i="30"/>
  <c r="AI58" i="25"/>
  <c r="AH58" i="30"/>
  <c r="AE58" i="25"/>
  <c r="AD58" i="30"/>
  <c r="AA58" i="25"/>
  <c r="Z58" i="30"/>
  <c r="W58" i="25"/>
  <c r="V58" i="30"/>
  <c r="S58" i="25"/>
  <c r="R58" i="30"/>
  <c r="O58" i="25"/>
  <c r="N58" i="30"/>
  <c r="K58" i="25"/>
  <c r="J58" i="30"/>
  <c r="G58" i="25"/>
  <c r="F58" i="30"/>
  <c r="AH57" i="25"/>
  <c r="AG57" i="30"/>
  <c r="AD57" i="25"/>
  <c r="AC57" i="30"/>
  <c r="Z57" i="25"/>
  <c r="Y57" i="30"/>
  <c r="V57" i="25"/>
  <c r="U57" i="30"/>
  <c r="R57" i="25"/>
  <c r="Q57" i="30"/>
  <c r="N57" i="25"/>
  <c r="M57" i="30"/>
  <c r="J57" i="25"/>
  <c r="I57" i="30"/>
  <c r="F57" i="25"/>
  <c r="E57" i="30"/>
  <c r="AG56" i="25"/>
  <c r="AF56" i="30"/>
  <c r="AC56" i="25"/>
  <c r="AB56" i="30"/>
  <c r="Y56" i="25"/>
  <c r="X56" i="30"/>
  <c r="U56" i="25"/>
  <c r="T56" i="30"/>
  <c r="Q56" i="25"/>
  <c r="P56" i="30"/>
  <c r="M56" i="25"/>
  <c r="L56" i="30"/>
  <c r="I56" i="25"/>
  <c r="H56" i="30"/>
  <c r="AI55" i="22"/>
  <c r="AF55" i="25"/>
  <c r="AE55" i="30"/>
  <c r="AB55" i="25"/>
  <c r="AA55" i="30"/>
  <c r="X55" i="25"/>
  <c r="W55" i="30"/>
  <c r="T55" i="25"/>
  <c r="S55" i="30"/>
  <c r="P55" i="25"/>
  <c r="O55" i="30"/>
  <c r="L55" i="25"/>
  <c r="K55" i="30"/>
  <c r="AI54" i="25"/>
  <c r="AH54" i="30"/>
  <c r="AE54" i="25"/>
  <c r="AD54" i="30"/>
  <c r="AA54" i="25"/>
  <c r="Z54" i="30"/>
  <c r="W54" i="25"/>
  <c r="V54" i="30"/>
  <c r="S54" i="25"/>
  <c r="R54" i="30"/>
  <c r="O54" i="25"/>
  <c r="N54" i="30"/>
  <c r="K54" i="25"/>
  <c r="J54" i="30"/>
  <c r="G54" i="25"/>
  <c r="F54" i="30"/>
  <c r="AH53" i="25"/>
  <c r="AG53" i="30"/>
  <c r="AD53" i="25"/>
  <c r="AC53" i="30"/>
  <c r="Z53" i="25"/>
  <c r="Y53" i="30"/>
  <c r="V53" i="25"/>
  <c r="U53" i="30"/>
  <c r="R53" i="25"/>
  <c r="Q53" i="30"/>
  <c r="N53" i="25"/>
  <c r="M53" i="30"/>
  <c r="J53" i="25"/>
  <c r="I53" i="30"/>
  <c r="F53" i="25"/>
  <c r="E53" i="30"/>
  <c r="AG52" i="25"/>
  <c r="AF52" i="30"/>
  <c r="AC52" i="25"/>
  <c r="AB52" i="30"/>
  <c r="Y52" i="25"/>
  <c r="X52" i="30"/>
  <c r="U52" i="25"/>
  <c r="T52" i="30"/>
  <c r="Q52" i="25"/>
  <c r="P52" i="30"/>
  <c r="M52" i="25"/>
  <c r="L52" i="30"/>
  <c r="I52" i="25"/>
  <c r="H52" i="30"/>
  <c r="AI51" i="22"/>
  <c r="AF51" i="25"/>
  <c r="AE51" i="30"/>
  <c r="AB51" i="25"/>
  <c r="AA51" i="30"/>
  <c r="X51" i="25"/>
  <c r="W51" i="30"/>
  <c r="T51" i="25"/>
  <c r="S51" i="30"/>
  <c r="P51" i="25"/>
  <c r="O51" i="30"/>
  <c r="L51" i="25"/>
  <c r="K51" i="30"/>
  <c r="AI50" i="25"/>
  <c r="AH50" i="30"/>
  <c r="AE50" i="25"/>
  <c r="AD50" i="30"/>
  <c r="AA50" i="25"/>
  <c r="Z50" i="30"/>
  <c r="W50" i="25"/>
  <c r="V50" i="30"/>
  <c r="S50" i="25"/>
  <c r="R50" i="30"/>
  <c r="O50" i="25"/>
  <c r="N50" i="30"/>
  <c r="K50" i="25"/>
  <c r="J50" i="30"/>
  <c r="G50" i="25"/>
  <c r="F50" i="30"/>
  <c r="AH49" i="25"/>
  <c r="AG49" i="30"/>
  <c r="AD49" i="25"/>
  <c r="AC49" i="30"/>
  <c r="Z49" i="25"/>
  <c r="Y49" i="30"/>
  <c r="V49" i="25"/>
  <c r="U49" i="30"/>
  <c r="R49" i="25"/>
  <c r="Q49" i="30"/>
  <c r="N49" i="25"/>
  <c r="M49" i="30"/>
  <c r="J49" i="25"/>
  <c r="I49" i="30"/>
  <c r="F49" i="25"/>
  <c r="E49" i="30"/>
  <c r="AG48" i="25"/>
  <c r="AF48" i="30"/>
  <c r="AC48" i="25"/>
  <c r="AB48" i="30"/>
  <c r="Y48" i="25"/>
  <c r="X48" i="30"/>
  <c r="U48" i="25"/>
  <c r="T48" i="30"/>
  <c r="Q48" i="25"/>
  <c r="P48" i="30"/>
  <c r="M48" i="25"/>
  <c r="L48" i="30"/>
  <c r="I48" i="25"/>
  <c r="H48" i="30"/>
  <c r="AI47" i="22"/>
  <c r="AF47" i="25"/>
  <c r="AE47" i="30"/>
  <c r="AB47" i="25"/>
  <c r="AA47" i="30"/>
  <c r="X47" i="25"/>
  <c r="W47" i="30"/>
  <c r="T47" i="25"/>
  <c r="S47" i="30"/>
  <c r="P47" i="25"/>
  <c r="O47" i="30"/>
  <c r="L47" i="25"/>
  <c r="K47" i="30"/>
  <c r="AI46" i="25"/>
  <c r="AH46" i="30"/>
  <c r="AE46" i="25"/>
  <c r="AD46" i="30"/>
  <c r="AA46" i="25"/>
  <c r="Z46" i="30"/>
  <c r="W46" i="25"/>
  <c r="V46" i="30"/>
  <c r="S46" i="25"/>
  <c r="R46" i="30"/>
  <c r="O46" i="25"/>
  <c r="N46" i="30"/>
  <c r="K46" i="25"/>
  <c r="J46" i="30"/>
  <c r="G46" i="25"/>
  <c r="F46" i="30"/>
  <c r="AH45" i="25"/>
  <c r="AG45" i="30"/>
  <c r="AD45" i="25"/>
  <c r="AC45" i="30"/>
  <c r="Z45" i="25"/>
  <c r="Y45" i="30"/>
  <c r="V45" i="25"/>
  <c r="U45" i="30"/>
  <c r="R45" i="25"/>
  <c r="Q45" i="30"/>
  <c r="N45" i="25"/>
  <c r="M45" i="30"/>
  <c r="J45" i="25"/>
  <c r="I45" i="30"/>
  <c r="F45" i="25"/>
  <c r="E45" i="30"/>
  <c r="AG44" i="25"/>
  <c r="AF44" i="30"/>
  <c r="AC44" i="25"/>
  <c r="AB44" i="30"/>
  <c r="Y44" i="25"/>
  <c r="X44" i="30"/>
  <c r="U44" i="25"/>
  <c r="T44" i="30"/>
  <c r="Q44" i="25"/>
  <c r="P44" i="30"/>
  <c r="M44" i="25"/>
  <c r="L44" i="30"/>
  <c r="I44" i="25"/>
  <c r="H44" i="30"/>
  <c r="AI43" i="22"/>
  <c r="AF43" i="25"/>
  <c r="AE43" i="30"/>
  <c r="AB43" i="25"/>
  <c r="AA43" i="30"/>
  <c r="X43" i="25"/>
  <c r="W43" i="30"/>
  <c r="T43" i="25"/>
  <c r="S43" i="30"/>
  <c r="P43" i="25"/>
  <c r="O43" i="30"/>
  <c r="L43" i="25"/>
  <c r="K43" i="30"/>
  <c r="AI42" i="25"/>
  <c r="AH42" i="30"/>
  <c r="AE42" i="25"/>
  <c r="AD42" i="30"/>
  <c r="AA42" i="25"/>
  <c r="Z42" i="30"/>
  <c r="W42" i="25"/>
  <c r="V42" i="30"/>
  <c r="S42" i="25"/>
  <c r="R42" i="30"/>
  <c r="O42" i="25"/>
  <c r="N42" i="30"/>
  <c r="K42" i="25"/>
  <c r="J42" i="30"/>
  <c r="G42" i="25"/>
  <c r="F42" i="30"/>
  <c r="AH41" i="25"/>
  <c r="AG41" i="30"/>
  <c r="AD41" i="25"/>
  <c r="AC41" i="30"/>
  <c r="Z41" i="25"/>
  <c r="Y41" i="30"/>
  <c r="V41" i="25"/>
  <c r="U41" i="30"/>
  <c r="R41" i="25"/>
  <c r="Q41" i="30"/>
  <c r="N41" i="25"/>
  <c r="M41" i="30"/>
  <c r="J41" i="25"/>
  <c r="I41" i="30"/>
  <c r="F41" i="25"/>
  <c r="E41" i="30"/>
  <c r="AG40" i="25"/>
  <c r="AF40" i="30"/>
  <c r="AC40" i="25"/>
  <c r="AB40" i="30"/>
  <c r="Y40" i="25"/>
  <c r="X40" i="30"/>
  <c r="U40" i="25"/>
  <c r="T40" i="30"/>
  <c r="Q40" i="25"/>
  <c r="P40" i="30"/>
  <c r="M40" i="25"/>
  <c r="L40" i="30"/>
  <c r="I40" i="25"/>
  <c r="H40" i="30"/>
  <c r="AI39" i="22"/>
  <c r="AF39" i="25"/>
  <c r="AE39" i="30"/>
  <c r="AB39" i="25"/>
  <c r="AA39" i="30"/>
  <c r="X39" i="25"/>
  <c r="W39" i="30"/>
  <c r="T39" i="25"/>
  <c r="S39" i="30"/>
  <c r="P39" i="25"/>
  <c r="O39" i="30"/>
  <c r="L39" i="25"/>
  <c r="K39" i="30"/>
  <c r="AI38" i="25"/>
  <c r="AH38" i="30"/>
  <c r="AE38" i="25"/>
  <c r="AD38" i="30"/>
  <c r="AA38" i="25"/>
  <c r="Z38" i="30"/>
  <c r="W38" i="25"/>
  <c r="V38" i="30"/>
  <c r="S38" i="25"/>
  <c r="R38" i="30"/>
  <c r="O38" i="25"/>
  <c r="N38" i="30"/>
  <c r="K38" i="25"/>
  <c r="J38" i="30"/>
  <c r="G38" i="25"/>
  <c r="F38" i="30"/>
  <c r="AH37" i="25"/>
  <c r="AG37" i="30"/>
  <c r="AD37" i="25"/>
  <c r="AC37" i="30"/>
  <c r="Z37" i="25"/>
  <c r="Y37" i="30"/>
  <c r="V37" i="25"/>
  <c r="U37" i="30"/>
  <c r="R37" i="25"/>
  <c r="Q37" i="30"/>
  <c r="N37" i="25"/>
  <c r="M37" i="30"/>
  <c r="J37" i="25"/>
  <c r="I37" i="30"/>
  <c r="F37" i="25"/>
  <c r="E37" i="30"/>
  <c r="AG36" i="25"/>
  <c r="AF36" i="30"/>
  <c r="AC36" i="25"/>
  <c r="AB36" i="30"/>
  <c r="Y36" i="25"/>
  <c r="X36" i="30"/>
  <c r="U36" i="25"/>
  <c r="T36" i="30"/>
  <c r="Q36" i="25"/>
  <c r="P36" i="30"/>
  <c r="M36" i="25"/>
  <c r="L36" i="30"/>
  <c r="I36" i="25"/>
  <c r="H36" i="30"/>
  <c r="AI35" i="22"/>
  <c r="AF35" i="25"/>
  <c r="AE35" i="30"/>
  <c r="AB35" i="25"/>
  <c r="AA35" i="30"/>
  <c r="X35" i="25"/>
  <c r="W35" i="30"/>
  <c r="T35" i="25"/>
  <c r="S35" i="30"/>
  <c r="P35" i="25"/>
  <c r="O35" i="30"/>
  <c r="L35" i="25"/>
  <c r="K35" i="30"/>
  <c r="AI34" i="25"/>
  <c r="AH34" i="30"/>
  <c r="AE34" i="25"/>
  <c r="AD34" i="30"/>
  <c r="AA34" i="25"/>
  <c r="Z34" i="30"/>
  <c r="W34" i="25"/>
  <c r="V34" i="30"/>
  <c r="S34" i="25"/>
  <c r="R34" i="30"/>
  <c r="O34" i="25"/>
  <c r="N34" i="30"/>
  <c r="K34" i="25"/>
  <c r="J34" i="30"/>
  <c r="G34" i="25"/>
  <c r="F34" i="30"/>
  <c r="AH33" i="25"/>
  <c r="AG33" i="30"/>
  <c r="AD33" i="25"/>
  <c r="AC33" i="30"/>
  <c r="Z33" i="25"/>
  <c r="Y33" i="30"/>
  <c r="V33" i="25"/>
  <c r="U33" i="30"/>
  <c r="R33" i="25"/>
  <c r="Q33" i="30"/>
  <c r="N33" i="25"/>
  <c r="M33" i="30"/>
  <c r="J33" i="25"/>
  <c r="I33" i="30"/>
  <c r="F33" i="25"/>
  <c r="E33" i="30"/>
  <c r="AG32" i="25"/>
  <c r="AF32" i="30"/>
  <c r="AC32" i="25"/>
  <c r="AB32" i="30"/>
  <c r="Y32" i="25"/>
  <c r="X32" i="30"/>
  <c r="U32" i="25"/>
  <c r="T32" i="30"/>
  <c r="Q32" i="25"/>
  <c r="P32" i="30"/>
  <c r="M32" i="25"/>
  <c r="L32" i="30"/>
  <c r="I32" i="25"/>
  <c r="H32" i="30"/>
  <c r="AI31" i="22"/>
  <c r="AF31" i="25"/>
  <c r="AE31" i="30"/>
  <c r="AB31" i="25"/>
  <c r="AA31" i="30"/>
  <c r="X31" i="25"/>
  <c r="W31" i="30"/>
  <c r="T31" i="25"/>
  <c r="S31" i="30"/>
  <c r="P31" i="25"/>
  <c r="O31" i="30"/>
  <c r="L31" i="25"/>
  <c r="K31" i="30"/>
  <c r="AI30" i="25"/>
  <c r="AH30" i="30"/>
  <c r="AE30" i="25"/>
  <c r="AD30" i="30"/>
  <c r="AA30" i="25"/>
  <c r="Z30" i="30"/>
  <c r="W30" i="25"/>
  <c r="V30" i="30"/>
  <c r="S30" i="25"/>
  <c r="R30" i="30"/>
  <c r="O30" i="25"/>
  <c r="N30" i="30"/>
  <c r="K30" i="25"/>
  <c r="J30" i="30"/>
  <c r="G30" i="25"/>
  <c r="F30" i="30"/>
  <c r="AH29" i="25"/>
  <c r="AG29" i="30"/>
  <c r="AD29" i="25"/>
  <c r="AC29" i="30"/>
  <c r="Z29" i="25"/>
  <c r="Y29" i="30"/>
  <c r="V29" i="25"/>
  <c r="U29" i="30"/>
  <c r="R29" i="25"/>
  <c r="Q29" i="30"/>
  <c r="N29" i="25"/>
  <c r="M29" i="30"/>
  <c r="J29" i="25"/>
  <c r="I29" i="30"/>
  <c r="F29" i="25"/>
  <c r="E29" i="30"/>
  <c r="AG28" i="25"/>
  <c r="AF28" i="30"/>
  <c r="AC28" i="25"/>
  <c r="AB28" i="30"/>
  <c r="Y28" i="25"/>
  <c r="X28" i="30"/>
  <c r="U28" i="25"/>
  <c r="T28" i="30"/>
  <c r="Q28" i="25"/>
  <c r="P28" i="30"/>
  <c r="M28" i="25"/>
  <c r="L28" i="30"/>
  <c r="I28" i="25"/>
  <c r="H28" i="30"/>
  <c r="AI27" i="22"/>
  <c r="AF27" i="25"/>
  <c r="AE27" i="30"/>
  <c r="AB27" i="25"/>
  <c r="AA27" i="30"/>
  <c r="X27" i="25"/>
  <c r="W27" i="30"/>
  <c r="T27" i="25"/>
  <c r="S27" i="30"/>
  <c r="P27" i="25"/>
  <c r="O27" i="30"/>
  <c r="L27" i="25"/>
  <c r="K27" i="30"/>
  <c r="AI26" i="25"/>
  <c r="AH26" i="30"/>
  <c r="AE26" i="25"/>
  <c r="AD26" i="30"/>
  <c r="AA26" i="25"/>
  <c r="Z26" i="30"/>
  <c r="W26" i="25"/>
  <c r="V26" i="30"/>
  <c r="S26" i="25"/>
  <c r="R26" i="30"/>
  <c r="O26" i="25"/>
  <c r="N26" i="30"/>
  <c r="K26" i="25"/>
  <c r="J26" i="30"/>
  <c r="G26" i="25"/>
  <c r="F26" i="30"/>
  <c r="AH25" i="25"/>
  <c r="AG25" i="30"/>
  <c r="AD25" i="25"/>
  <c r="AC25" i="30"/>
  <c r="Z25" i="25"/>
  <c r="Y25" i="30"/>
  <c r="V25" i="25"/>
  <c r="U25" i="30"/>
  <c r="R25" i="25"/>
  <c r="Q25" i="30"/>
  <c r="N25" i="25"/>
  <c r="M25" i="30"/>
  <c r="J25" i="25"/>
  <c r="I25" i="30"/>
  <c r="F25" i="25"/>
  <c r="E25" i="30"/>
  <c r="AG24" i="25"/>
  <c r="AF24" i="30"/>
  <c r="AC24" i="25"/>
  <c r="AB24" i="30"/>
  <c r="Y24" i="25"/>
  <c r="X24" i="30"/>
  <c r="U24" i="25"/>
  <c r="T24" i="30"/>
  <c r="Q24" i="25"/>
  <c r="P24" i="30"/>
  <c r="M24" i="25"/>
  <c r="L24" i="30"/>
  <c r="I24" i="25"/>
  <c r="H24" i="30"/>
  <c r="AI23" i="22"/>
  <c r="AF23" i="25"/>
  <c r="AE23" i="30"/>
  <c r="AB23" i="25"/>
  <c r="AA23" i="30"/>
  <c r="X23" i="25"/>
  <c r="W23" i="30"/>
  <c r="T23" i="25"/>
  <c r="S23" i="30"/>
  <c r="P23" i="25"/>
  <c r="O23" i="30"/>
  <c r="L23" i="25"/>
  <c r="K23" i="30"/>
  <c r="AI22" i="25"/>
  <c r="AH22" i="30"/>
  <c r="AE22" i="25"/>
  <c r="AD22" i="30"/>
  <c r="AA22" i="25"/>
  <c r="Z22" i="30"/>
  <c r="W22" i="25"/>
  <c r="V22" i="30"/>
  <c r="S22" i="25"/>
  <c r="R22" i="30"/>
  <c r="O22" i="25"/>
  <c r="N22" i="30"/>
  <c r="K22" i="25"/>
  <c r="J22" i="30"/>
  <c r="G22" i="25"/>
  <c r="F22" i="30"/>
  <c r="AH21" i="25"/>
  <c r="AG21" i="30"/>
  <c r="AD21" i="25"/>
  <c r="AC21" i="30"/>
  <c r="Z21" i="25"/>
  <c r="Y21" i="30"/>
  <c r="V21" i="25"/>
  <c r="U21" i="30"/>
  <c r="R21" i="25"/>
  <c r="Q21" i="30"/>
  <c r="N21" i="25"/>
  <c r="M21" i="30"/>
  <c r="J21" i="25"/>
  <c r="I21" i="30"/>
  <c r="F21" i="25"/>
  <c r="E21" i="30"/>
  <c r="AG20" i="25"/>
  <c r="AF20" i="30"/>
  <c r="AC20" i="25"/>
  <c r="AB20" i="30"/>
  <c r="Y20" i="25"/>
  <c r="X20" i="30"/>
  <c r="U20" i="25"/>
  <c r="T20" i="30"/>
  <c r="Q20" i="25"/>
  <c r="P20" i="30"/>
  <c r="M20" i="25"/>
  <c r="L20" i="30"/>
  <c r="I20" i="25"/>
  <c r="H20" i="30"/>
  <c r="AI19" i="22"/>
  <c r="AF19" i="25"/>
  <c r="AE19" i="30"/>
  <c r="AB19" i="25"/>
  <c r="AA19" i="30"/>
  <c r="X19" i="25"/>
  <c r="W19" i="30"/>
  <c r="T19" i="25"/>
  <c r="S19" i="30"/>
  <c r="P19" i="25"/>
  <c r="O19" i="30"/>
  <c r="L19" i="25"/>
  <c r="K19" i="30"/>
  <c r="AI18" i="25"/>
  <c r="AH18" i="30"/>
  <c r="AE18" i="25"/>
  <c r="AD18" i="30"/>
  <c r="AA18" i="25"/>
  <c r="Z18" i="30"/>
  <c r="W18" i="25"/>
  <c r="V18" i="30"/>
  <c r="S18" i="25"/>
  <c r="R18" i="30"/>
  <c r="O18" i="25"/>
  <c r="N18" i="30"/>
  <c r="K18" i="25"/>
  <c r="J18" i="30"/>
  <c r="G18" i="25"/>
  <c r="F18" i="30"/>
  <c r="AH17" i="25"/>
  <c r="AG17" i="30"/>
  <c r="AD17" i="25"/>
  <c r="AC17" i="30"/>
  <c r="Z17" i="25"/>
  <c r="Y17" i="30"/>
  <c r="V17" i="25"/>
  <c r="U17" i="30"/>
  <c r="R17" i="25"/>
  <c r="Q17" i="30"/>
  <c r="N17" i="25"/>
  <c r="M17" i="30"/>
  <c r="J17" i="25"/>
  <c r="I17" i="30"/>
  <c r="F17" i="25"/>
  <c r="E17" i="30"/>
  <c r="AG16" i="25"/>
  <c r="AF16" i="30"/>
  <c r="AC16" i="25"/>
  <c r="AB16" i="30"/>
  <c r="Y16" i="25"/>
  <c r="X16" i="30"/>
  <c r="U16" i="25"/>
  <c r="T16" i="30"/>
  <c r="Q16" i="25"/>
  <c r="P16" i="30"/>
  <c r="M16" i="25"/>
  <c r="L16" i="30"/>
  <c r="I16" i="25"/>
  <c r="H16" i="30"/>
  <c r="AI15" i="22"/>
  <c r="AF15" i="25"/>
  <c r="AE15" i="30"/>
  <c r="AB15" i="25"/>
  <c r="AA15" i="30"/>
  <c r="X15" i="25"/>
  <c r="W15" i="30"/>
  <c r="T15" i="25"/>
  <c r="S15" i="30"/>
  <c r="P15" i="25"/>
  <c r="O15" i="30"/>
  <c r="L15" i="25"/>
  <c r="K15" i="30"/>
  <c r="AI14" i="25"/>
  <c r="AH14" i="30"/>
  <c r="AE14" i="25"/>
  <c r="AD14" i="30"/>
  <c r="AA14" i="25"/>
  <c r="Z14" i="30"/>
  <c r="W14" i="25"/>
  <c r="V14" i="30"/>
  <c r="S14" i="25"/>
  <c r="R14" i="30"/>
  <c r="O14" i="25"/>
  <c r="N14" i="30"/>
  <c r="K14" i="25"/>
  <c r="J14" i="30"/>
  <c r="G14" i="25"/>
  <c r="F14" i="30"/>
  <c r="AH13" i="25"/>
  <c r="AG13" i="30"/>
  <c r="AD13" i="25"/>
  <c r="AC13" i="30"/>
  <c r="Z13" i="25"/>
  <c r="Y13" i="30"/>
  <c r="V13" i="25"/>
  <c r="U13" i="30"/>
  <c r="R13" i="25"/>
  <c r="Q13" i="30"/>
  <c r="N13" i="25"/>
  <c r="M13" i="30"/>
  <c r="J13" i="25"/>
  <c r="I13" i="30"/>
  <c r="F13" i="25"/>
  <c r="E13" i="30"/>
  <c r="AG12" i="25"/>
  <c r="AF12" i="30"/>
  <c r="AC12" i="25"/>
  <c r="AB12" i="30"/>
  <c r="Y12" i="25"/>
  <c r="X12" i="30"/>
  <c r="U12" i="25"/>
  <c r="T12" i="30"/>
  <c r="Q12" i="25"/>
  <c r="P12" i="30"/>
  <c r="M12" i="25"/>
  <c r="L12" i="30"/>
  <c r="I12" i="25"/>
  <c r="H12" i="30"/>
  <c r="AI11" i="22"/>
  <c r="AF11" i="25"/>
  <c r="AE11" i="30"/>
  <c r="AB11" i="25"/>
  <c r="AA11" i="30"/>
  <c r="X11" i="25"/>
  <c r="W11" i="30"/>
  <c r="T11" i="25"/>
  <c r="S11" i="30"/>
  <c r="P11" i="25"/>
  <c r="O11" i="30"/>
  <c r="L11" i="25"/>
  <c r="K11" i="30"/>
  <c r="AI10" i="25"/>
  <c r="AH10" i="30"/>
  <c r="AE10" i="25"/>
  <c r="AD10" i="30"/>
  <c r="AA10" i="25"/>
  <c r="Z10" i="30"/>
  <c r="W10" i="25"/>
  <c r="V10" i="30"/>
  <c r="S10" i="25"/>
  <c r="R10" i="30"/>
  <c r="O10" i="25"/>
  <c r="N10" i="30"/>
  <c r="K10" i="25"/>
  <c r="J10" i="30"/>
  <c r="G10" i="25"/>
  <c r="F10" i="30"/>
  <c r="AH9" i="25"/>
  <c r="AG9" i="30"/>
  <c r="AD9" i="25"/>
  <c r="AC9" i="30"/>
  <c r="Z9" i="25"/>
  <c r="Y9" i="30"/>
  <c r="V9" i="25"/>
  <c r="U9" i="30"/>
  <c r="R9" i="25"/>
  <c r="Q9" i="30"/>
  <c r="N9" i="25"/>
  <c r="M9" i="30"/>
  <c r="J9" i="25"/>
  <c r="I9" i="30"/>
  <c r="F9" i="25"/>
  <c r="E9" i="30"/>
  <c r="AG8" i="25"/>
  <c r="AF8" i="30"/>
  <c r="AC8" i="25"/>
  <c r="AB8" i="30"/>
  <c r="Y8" i="25"/>
  <c r="X8" i="30"/>
  <c r="U8" i="25"/>
  <c r="T8" i="30"/>
  <c r="Q8" i="25"/>
  <c r="P8" i="30"/>
  <c r="M8" i="25"/>
  <c r="L8" i="30"/>
  <c r="I8" i="25"/>
  <c r="H8" i="30"/>
  <c r="AI7" i="22"/>
  <c r="AF7" i="25"/>
  <c r="AE7" i="30"/>
  <c r="AB7" i="25"/>
  <c r="AA7" i="30"/>
  <c r="X7" i="25"/>
  <c r="W7" i="30"/>
  <c r="T7" i="25"/>
  <c r="S7" i="30"/>
  <c r="P7" i="25"/>
  <c r="O7" i="30"/>
  <c r="L7" i="25"/>
  <c r="K7" i="30"/>
  <c r="AI6" i="25"/>
  <c r="AH6" i="30"/>
  <c r="AE6" i="25"/>
  <c r="AD6" i="30"/>
  <c r="AA6" i="25"/>
  <c r="Z6" i="30"/>
  <c r="W6" i="25"/>
  <c r="V6" i="30"/>
  <c r="S6" i="25"/>
  <c r="R6" i="30"/>
  <c r="O6" i="25"/>
  <c r="N6" i="30"/>
  <c r="K6" i="25"/>
  <c r="J6" i="30"/>
  <c r="G6" i="25"/>
  <c r="F6" i="30"/>
  <c r="AH5" i="25"/>
  <c r="AG5" i="30"/>
  <c r="AD5" i="25"/>
  <c r="AC5" i="30"/>
  <c r="Z5" i="25"/>
  <c r="Y5" i="30"/>
  <c r="V5" i="25"/>
  <c r="U5" i="30"/>
  <c r="R5" i="25"/>
  <c r="Q5" i="30"/>
  <c r="N5" i="25"/>
  <c r="M5" i="30"/>
  <c r="J5" i="25"/>
  <c r="I5" i="30"/>
  <c r="F5" i="25"/>
  <c r="E5" i="30"/>
  <c r="AG277" i="30"/>
  <c r="Y277" i="30"/>
  <c r="U277" i="30"/>
  <c r="Q277" i="30"/>
  <c r="I277" i="30"/>
  <c r="E276" i="30"/>
  <c r="AE275" i="30"/>
  <c r="AA275" i="30"/>
  <c r="S275" i="30"/>
  <c r="H275" i="30"/>
  <c r="Z274" i="30"/>
  <c r="U274" i="30"/>
  <c r="J274" i="30"/>
  <c r="AH270" i="30"/>
  <c r="R270" i="30"/>
  <c r="F270" i="30"/>
  <c r="AE269" i="30"/>
  <c r="O269" i="30"/>
  <c r="AG268" i="30"/>
  <c r="AB268" i="30"/>
  <c r="Q268" i="30"/>
  <c r="L268" i="30"/>
  <c r="F268" i="30"/>
  <c r="Y267" i="30"/>
  <c r="I267" i="30"/>
  <c r="AD265" i="30"/>
  <c r="V265" i="30"/>
  <c r="N265" i="30"/>
  <c r="E265" i="30"/>
  <c r="Y263" i="30"/>
  <c r="AD277" i="25"/>
  <c r="N277" i="25"/>
  <c r="AC276" i="25"/>
  <c r="I276" i="25"/>
  <c r="X275" i="25"/>
  <c r="L275" i="25"/>
  <c r="W274" i="25"/>
  <c r="X270" i="25"/>
  <c r="AA269" i="25"/>
  <c r="K269" i="25"/>
  <c r="V268" i="25"/>
  <c r="F268" i="25"/>
  <c r="E268" i="30"/>
  <c r="U267" i="25"/>
  <c r="P266" i="25"/>
  <c r="O266" i="30"/>
  <c r="AI265" i="25"/>
  <c r="S265" i="25"/>
  <c r="AH264" i="25"/>
  <c r="AG264" i="30"/>
  <c r="R264" i="25"/>
  <c r="Q264" i="30"/>
  <c r="AG263" i="25"/>
  <c r="AF263" i="30"/>
  <c r="T262" i="25"/>
  <c r="S262" i="30"/>
  <c r="AE261" i="25"/>
  <c r="AD261" i="30"/>
  <c r="O261" i="25"/>
  <c r="N261" i="30"/>
  <c r="AH260" i="25"/>
  <c r="AG260" i="30"/>
  <c r="N260" i="25"/>
  <c r="M260" i="30"/>
  <c r="AC259" i="25"/>
  <c r="AB259" i="30"/>
  <c r="M259" i="25"/>
  <c r="L259" i="30"/>
  <c r="AB258" i="25"/>
  <c r="AA258" i="30"/>
  <c r="P258" i="25"/>
  <c r="O258" i="30"/>
  <c r="W257" i="25"/>
  <c r="V257" i="30"/>
  <c r="AI277" i="22"/>
  <c r="AF277" i="25"/>
  <c r="AB277" i="25"/>
  <c r="X277" i="25"/>
  <c r="T277" i="25"/>
  <c r="P277" i="25"/>
  <c r="L277" i="25"/>
  <c r="AI276" i="25"/>
  <c r="AE276" i="25"/>
  <c r="AA276" i="25"/>
  <c r="W276" i="25"/>
  <c r="S276" i="25"/>
  <c r="O276" i="25"/>
  <c r="K276" i="25"/>
  <c r="G276" i="25"/>
  <c r="AH275" i="25"/>
  <c r="AD275" i="25"/>
  <c r="Z275" i="25"/>
  <c r="V275" i="25"/>
  <c r="R275" i="25"/>
  <c r="N275" i="25"/>
  <c r="J275" i="25"/>
  <c r="F275" i="25"/>
  <c r="E275" i="30"/>
  <c r="AG274" i="25"/>
  <c r="AC274" i="25"/>
  <c r="Y274" i="25"/>
  <c r="U274" i="25"/>
  <c r="Q274" i="25"/>
  <c r="M274" i="25"/>
  <c r="I274" i="25"/>
  <c r="AH270" i="25"/>
  <c r="AD270" i="25"/>
  <c r="Z270" i="25"/>
  <c r="V270" i="25"/>
  <c r="R270" i="25"/>
  <c r="N270" i="25"/>
  <c r="J270" i="25"/>
  <c r="F270" i="25"/>
  <c r="AG269" i="25"/>
  <c r="AC269" i="25"/>
  <c r="Y269" i="25"/>
  <c r="U269" i="25"/>
  <c r="Q269" i="25"/>
  <c r="M269" i="25"/>
  <c r="I269" i="25"/>
  <c r="AI268" i="22"/>
  <c r="AF268" i="25"/>
  <c r="AB268" i="25"/>
  <c r="X268" i="25"/>
  <c r="T268" i="25"/>
  <c r="P268" i="25"/>
  <c r="L268" i="25"/>
  <c r="AI267" i="25"/>
  <c r="AE267" i="25"/>
  <c r="AA267" i="25"/>
  <c r="W267" i="25"/>
  <c r="S267" i="25"/>
  <c r="O267" i="25"/>
  <c r="K267" i="25"/>
  <c r="G267" i="25"/>
  <c r="F267" i="30"/>
  <c r="AH266" i="25"/>
  <c r="AD266" i="25"/>
  <c r="Z266" i="25"/>
  <c r="V266" i="25"/>
  <c r="R266" i="25"/>
  <c r="N266" i="25"/>
  <c r="J266" i="25"/>
  <c r="F266" i="25"/>
  <c r="AG265" i="25"/>
  <c r="AF265" i="30"/>
  <c r="AC265" i="25"/>
  <c r="AB265" i="30"/>
  <c r="Y265" i="25"/>
  <c r="X265" i="30"/>
  <c r="U265" i="25"/>
  <c r="T265" i="30"/>
  <c r="Q265" i="25"/>
  <c r="P265" i="30"/>
  <c r="M265" i="25"/>
  <c r="L265" i="30"/>
  <c r="I265" i="25"/>
  <c r="H265" i="30"/>
  <c r="AI264" i="22"/>
  <c r="AF264" i="25"/>
  <c r="AB264" i="25"/>
  <c r="X264" i="25"/>
  <c r="T264" i="25"/>
  <c r="P264" i="25"/>
  <c r="L264" i="25"/>
  <c r="AI263" i="25"/>
  <c r="AH263" i="30"/>
  <c r="AE263" i="25"/>
  <c r="AD263" i="30"/>
  <c r="AA263" i="25"/>
  <c r="Z263" i="30"/>
  <c r="W263" i="25"/>
  <c r="V263" i="30"/>
  <c r="S263" i="25"/>
  <c r="R263" i="30"/>
  <c r="O263" i="25"/>
  <c r="N263" i="30"/>
  <c r="K263" i="25"/>
  <c r="J263" i="30"/>
  <c r="G263" i="25"/>
  <c r="F263" i="30"/>
  <c r="AH262" i="25"/>
  <c r="AG262" i="30"/>
  <c r="AD262" i="25"/>
  <c r="AC262" i="30"/>
  <c r="Z262" i="25"/>
  <c r="Y262" i="30"/>
  <c r="V262" i="25"/>
  <c r="U262" i="30"/>
  <c r="R262" i="25"/>
  <c r="Q262" i="30"/>
  <c r="N262" i="25"/>
  <c r="M262" i="30"/>
  <c r="J262" i="25"/>
  <c r="I262" i="30"/>
  <c r="F262" i="25"/>
  <c r="E262" i="30"/>
  <c r="AG261" i="25"/>
  <c r="AF261" i="30"/>
  <c r="AC261" i="25"/>
  <c r="AB261" i="30"/>
  <c r="Y261" i="25"/>
  <c r="X261" i="30"/>
  <c r="U261" i="25"/>
  <c r="T261" i="30"/>
  <c r="Q261" i="25"/>
  <c r="P261" i="30"/>
  <c r="M261" i="25"/>
  <c r="L261" i="30"/>
  <c r="I261" i="25"/>
  <c r="H261" i="30"/>
  <c r="AI260" i="22"/>
  <c r="AF260" i="25"/>
  <c r="AE260" i="30"/>
  <c r="AB260" i="25"/>
  <c r="AA260" i="30"/>
  <c r="X260" i="25"/>
  <c r="W260" i="30"/>
  <c r="T260" i="25"/>
  <c r="S260" i="30"/>
  <c r="P260" i="25"/>
  <c r="O260" i="30"/>
  <c r="L260" i="25"/>
  <c r="K260" i="30"/>
  <c r="AI259" i="25"/>
  <c r="AH259" i="30"/>
  <c r="AE259" i="25"/>
  <c r="AD259" i="30"/>
  <c r="AA259" i="25"/>
  <c r="Z259" i="30"/>
  <c r="W259" i="25"/>
  <c r="V259" i="30"/>
  <c r="S259" i="25"/>
  <c r="R259" i="30"/>
  <c r="O259" i="25"/>
  <c r="N259" i="30"/>
  <c r="K259" i="25"/>
  <c r="J259" i="30"/>
  <c r="G259" i="25"/>
  <c r="F259" i="30"/>
  <c r="AH258" i="25"/>
  <c r="AG258" i="30"/>
  <c r="AD258" i="25"/>
  <c r="AC258" i="30"/>
  <c r="Z258" i="25"/>
  <c r="Y258" i="30"/>
  <c r="V258" i="25"/>
  <c r="U258" i="30"/>
  <c r="R258" i="25"/>
  <c r="Q258" i="30"/>
  <c r="N258" i="25"/>
  <c r="M258" i="30"/>
  <c r="J258" i="25"/>
  <c r="I258" i="30"/>
  <c r="F258" i="25"/>
  <c r="E258" i="30"/>
  <c r="AG257" i="25"/>
  <c r="AF257" i="30"/>
  <c r="AC257" i="25"/>
  <c r="AB257" i="30"/>
  <c r="Y257" i="25"/>
  <c r="X257" i="30"/>
  <c r="U257" i="25"/>
  <c r="T257" i="30"/>
  <c r="Q257" i="25"/>
  <c r="P257" i="30"/>
  <c r="M257" i="25"/>
  <c r="L257" i="30"/>
  <c r="I257" i="25"/>
  <c r="H257" i="30"/>
  <c r="AI256" i="22"/>
  <c r="AF256" i="25"/>
  <c r="AE256" i="30"/>
  <c r="AB256" i="25"/>
  <c r="AA256" i="30"/>
  <c r="X256" i="25"/>
  <c r="W256" i="30"/>
  <c r="T256" i="25"/>
  <c r="S256" i="30"/>
  <c r="P256" i="25"/>
  <c r="O256" i="30"/>
  <c r="L256" i="25"/>
  <c r="K256" i="30"/>
  <c r="AI255" i="25"/>
  <c r="AH255" i="30"/>
  <c r="AE255" i="25"/>
  <c r="AD255" i="30"/>
  <c r="AA255" i="25"/>
  <c r="Z255" i="30"/>
  <c r="W255" i="25"/>
  <c r="V255" i="30"/>
  <c r="S255" i="25"/>
  <c r="R255" i="30"/>
  <c r="O255" i="25"/>
  <c r="N255" i="30"/>
  <c r="K255" i="25"/>
  <c r="J255" i="30"/>
  <c r="G255" i="25"/>
  <c r="F255" i="30"/>
  <c r="AH254" i="25"/>
  <c r="AG254" i="30"/>
  <c r="AD254" i="25"/>
  <c r="AC254" i="30"/>
  <c r="Z254" i="25"/>
  <c r="Y254" i="30"/>
  <c r="V254" i="25"/>
  <c r="U254" i="30"/>
  <c r="R254" i="25"/>
  <c r="Q254" i="30"/>
  <c r="N254" i="25"/>
  <c r="M254" i="30"/>
  <c r="J254" i="25"/>
  <c r="I254" i="30"/>
  <c r="F254" i="25"/>
  <c r="E254" i="30"/>
  <c r="AG253" i="25"/>
  <c r="AF253" i="30"/>
  <c r="AC253" i="25"/>
  <c r="AB253" i="30"/>
  <c r="Y253" i="25"/>
  <c r="X253" i="30"/>
  <c r="U253" i="25"/>
  <c r="T253" i="30"/>
  <c r="Q253" i="25"/>
  <c r="P253" i="30"/>
  <c r="M253" i="25"/>
  <c r="L253" i="30"/>
  <c r="I253" i="25"/>
  <c r="H253" i="30"/>
  <c r="AI252" i="22"/>
  <c r="AF252" i="25"/>
  <c r="AE252" i="30"/>
  <c r="AB252" i="25"/>
  <c r="AA252" i="30"/>
  <c r="X252" i="25"/>
  <c r="W252" i="30"/>
  <c r="T252" i="25"/>
  <c r="S252" i="30"/>
  <c r="P252" i="25"/>
  <c r="O252" i="30"/>
  <c r="L252" i="25"/>
  <c r="K252" i="30"/>
  <c r="AI251" i="25"/>
  <c r="AH251" i="30"/>
  <c r="AE251" i="25"/>
  <c r="AD251" i="30"/>
  <c r="AA251" i="25"/>
  <c r="Z251" i="30"/>
  <c r="W251" i="25"/>
  <c r="V251" i="30"/>
  <c r="S251" i="25"/>
  <c r="R251" i="30"/>
  <c r="O251" i="25"/>
  <c r="N251" i="30"/>
  <c r="K251" i="25"/>
  <c r="J251" i="30"/>
  <c r="G251" i="25"/>
  <c r="F251" i="30"/>
  <c r="AH250" i="25"/>
  <c r="AG250" i="30"/>
  <c r="AD250" i="25"/>
  <c r="AC250" i="30"/>
  <c r="Z250" i="25"/>
  <c r="Y250" i="30"/>
  <c r="V250" i="25"/>
  <c r="U250" i="30"/>
  <c r="R250" i="25"/>
  <c r="Q250" i="30"/>
  <c r="N250" i="25"/>
  <c r="M250" i="30"/>
  <c r="J250" i="25"/>
  <c r="I250" i="30"/>
  <c r="F250" i="25"/>
  <c r="E250" i="30"/>
  <c r="AG249" i="25"/>
  <c r="AF249" i="30"/>
  <c r="AC249" i="25"/>
  <c r="AB249" i="30"/>
  <c r="Y249" i="25"/>
  <c r="X249" i="30"/>
  <c r="U249" i="25"/>
  <c r="T249" i="30"/>
  <c r="Q249" i="25"/>
  <c r="P249" i="30"/>
  <c r="M249" i="25"/>
  <c r="L249" i="30"/>
  <c r="I249" i="25"/>
  <c r="H249" i="30"/>
  <c r="AI248" i="22"/>
  <c r="AF248" i="25"/>
  <c r="AE248" i="30"/>
  <c r="AB248" i="25"/>
  <c r="AA248" i="30"/>
  <c r="X248" i="25"/>
  <c r="W248" i="30"/>
  <c r="T248" i="25"/>
  <c r="S248" i="30"/>
  <c r="P248" i="25"/>
  <c r="O248" i="30"/>
  <c r="L248" i="25"/>
  <c r="K248" i="30"/>
  <c r="AI247" i="25"/>
  <c r="AH247" i="30"/>
  <c r="AE247" i="25"/>
  <c r="AD247" i="30"/>
  <c r="AA247" i="25"/>
  <c r="Z247" i="30"/>
  <c r="W247" i="25"/>
  <c r="V247" i="30"/>
  <c r="S247" i="25"/>
  <c r="R247" i="30"/>
  <c r="O247" i="25"/>
  <c r="N247" i="30"/>
  <c r="K247" i="25"/>
  <c r="J247" i="30"/>
  <c r="G247" i="25"/>
  <c r="F247" i="30"/>
  <c r="AH246" i="25"/>
  <c r="AG246" i="30"/>
  <c r="AD246" i="25"/>
  <c r="AC246" i="30"/>
  <c r="Z246" i="25"/>
  <c r="Y246" i="30"/>
  <c r="V246" i="25"/>
  <c r="U246" i="30"/>
  <c r="R246" i="25"/>
  <c r="Q246" i="30"/>
  <c r="N246" i="25"/>
  <c r="M246" i="30"/>
  <c r="J246" i="25"/>
  <c r="I246" i="30"/>
  <c r="F246" i="25"/>
  <c r="E246" i="30"/>
  <c r="AG245" i="25"/>
  <c r="AF245" i="30"/>
  <c r="AC245" i="25"/>
  <c r="AB245" i="30"/>
  <c r="Y245" i="25"/>
  <c r="X245" i="30"/>
  <c r="U245" i="25"/>
  <c r="T245" i="30"/>
  <c r="Q245" i="25"/>
  <c r="P245" i="30"/>
  <c r="M245" i="25"/>
  <c r="L245" i="30"/>
  <c r="I245" i="25"/>
  <c r="H245" i="30"/>
  <c r="AI244" i="22"/>
  <c r="AF244" i="25"/>
  <c r="AE244" i="30"/>
  <c r="AB244" i="25"/>
  <c r="AA244" i="30"/>
  <c r="X244" i="25"/>
  <c r="W244" i="30"/>
  <c r="T244" i="25"/>
  <c r="S244" i="30"/>
  <c r="P244" i="25"/>
  <c r="O244" i="30"/>
  <c r="L244" i="25"/>
  <c r="K244" i="30"/>
  <c r="AI243" i="25"/>
  <c r="AH243" i="30"/>
  <c r="AE243" i="25"/>
  <c r="AD243" i="30"/>
  <c r="AA243" i="25"/>
  <c r="Z243" i="30"/>
  <c r="W243" i="25"/>
  <c r="V243" i="30"/>
  <c r="S243" i="25"/>
  <c r="R243" i="30"/>
  <c r="O243" i="25"/>
  <c r="N243" i="30"/>
  <c r="K243" i="25"/>
  <c r="J243" i="30"/>
  <c r="G243" i="25"/>
  <c r="F243" i="30"/>
  <c r="AH242" i="25"/>
  <c r="AG242" i="30"/>
  <c r="AD242" i="25"/>
  <c r="AC242" i="30"/>
  <c r="Z242" i="25"/>
  <c r="Y242" i="30"/>
  <c r="V242" i="25"/>
  <c r="U242" i="30"/>
  <c r="R242" i="25"/>
  <c r="Q242" i="30"/>
  <c r="N242" i="25"/>
  <c r="M242" i="30"/>
  <c r="J242" i="25"/>
  <c r="I242" i="30"/>
  <c r="F242" i="25"/>
  <c r="E242" i="30"/>
  <c r="AG241" i="25"/>
  <c r="AF241" i="30"/>
  <c r="AC241" i="25"/>
  <c r="AB241" i="30"/>
  <c r="Y241" i="25"/>
  <c r="X241" i="30"/>
  <c r="U241" i="25"/>
  <c r="T241" i="30"/>
  <c r="Q241" i="25"/>
  <c r="P241" i="30"/>
  <c r="M241" i="25"/>
  <c r="L241" i="30"/>
  <c r="I241" i="25"/>
  <c r="H241" i="30"/>
  <c r="AI240" i="22"/>
  <c r="AF240" i="25"/>
  <c r="AE240" i="30"/>
  <c r="AB240" i="25"/>
  <c r="AA240" i="30"/>
  <c r="X240" i="25"/>
  <c r="W240" i="30"/>
  <c r="T240" i="25"/>
  <c r="S240" i="30"/>
  <c r="P240" i="25"/>
  <c r="O240" i="30"/>
  <c r="L240" i="25"/>
  <c r="K240" i="30"/>
  <c r="AI239" i="25"/>
  <c r="AH239" i="30"/>
  <c r="AE239" i="25"/>
  <c r="AD239" i="30"/>
  <c r="AA239" i="25"/>
  <c r="Z239" i="30"/>
  <c r="W239" i="25"/>
  <c r="V239" i="30"/>
  <c r="S239" i="25"/>
  <c r="R239" i="30"/>
  <c r="O239" i="25"/>
  <c r="N239" i="30"/>
  <c r="K239" i="25"/>
  <c r="J239" i="30"/>
  <c r="G239" i="25"/>
  <c r="F239" i="30"/>
  <c r="AH238" i="25"/>
  <c r="AG238" i="30"/>
  <c r="AD238" i="25"/>
  <c r="AC238" i="30"/>
  <c r="Z238" i="25"/>
  <c r="Y238" i="30"/>
  <c r="V238" i="25"/>
  <c r="U238" i="30"/>
  <c r="R238" i="25"/>
  <c r="Q238" i="30"/>
  <c r="N238" i="25"/>
  <c r="M238" i="30"/>
  <c r="J238" i="25"/>
  <c r="I238" i="30"/>
  <c r="F238" i="25"/>
  <c r="E238" i="30"/>
  <c r="AG237" i="25"/>
  <c r="AF237" i="30"/>
  <c r="AC237" i="25"/>
  <c r="AB237" i="30"/>
  <c r="Y237" i="25"/>
  <c r="X237" i="30"/>
  <c r="U237" i="25"/>
  <c r="T237" i="30"/>
  <c r="Q237" i="25"/>
  <c r="P237" i="30"/>
  <c r="M237" i="25"/>
  <c r="L237" i="30"/>
  <c r="I237" i="25"/>
  <c r="H237" i="30"/>
  <c r="AI236" i="22"/>
  <c r="AF236" i="25"/>
  <c r="AE236" i="30"/>
  <c r="AB236" i="25"/>
  <c r="AA236" i="30"/>
  <c r="X236" i="25"/>
  <c r="W236" i="30"/>
  <c r="T236" i="25"/>
  <c r="S236" i="30"/>
  <c r="P236" i="25"/>
  <c r="O236" i="30"/>
  <c r="L236" i="25"/>
  <c r="K236" i="30"/>
  <c r="AI235" i="25"/>
  <c r="AH235" i="30"/>
  <c r="AE235" i="25"/>
  <c r="AD235" i="30"/>
  <c r="AA235" i="25"/>
  <c r="Z235" i="30"/>
  <c r="W235" i="25"/>
  <c r="V235" i="30"/>
  <c r="S235" i="25"/>
  <c r="R235" i="30"/>
  <c r="O235" i="25"/>
  <c r="N235" i="30"/>
  <c r="K235" i="25"/>
  <c r="J235" i="30"/>
  <c r="G235" i="25"/>
  <c r="F235" i="30"/>
  <c r="AH234" i="25"/>
  <c r="AG234" i="30"/>
  <c r="AD234" i="25"/>
  <c r="AC234" i="30"/>
  <c r="Z234" i="25"/>
  <c r="Y234" i="30"/>
  <c r="V234" i="25"/>
  <c r="U234" i="30"/>
  <c r="R234" i="25"/>
  <c r="Q234" i="30"/>
  <c r="N234" i="25"/>
  <c r="M234" i="30"/>
  <c r="J234" i="25"/>
  <c r="I234" i="30"/>
  <c r="F234" i="25"/>
  <c r="E234" i="30"/>
  <c r="AG233" i="25"/>
  <c r="AF233" i="30"/>
  <c r="AC233" i="25"/>
  <c r="AB233" i="30"/>
  <c r="Y233" i="25"/>
  <c r="X233" i="30"/>
  <c r="U233" i="25"/>
  <c r="T233" i="30"/>
  <c r="Q233" i="25"/>
  <c r="P233" i="30"/>
  <c r="M233" i="25"/>
  <c r="L233" i="30"/>
  <c r="I233" i="25"/>
  <c r="H233" i="30"/>
  <c r="AI232" i="22"/>
  <c r="AF232" i="25"/>
  <c r="AE232" i="30"/>
  <c r="AB232" i="25"/>
  <c r="AA232" i="30"/>
  <c r="X232" i="25"/>
  <c r="W232" i="30"/>
  <c r="T232" i="25"/>
  <c r="S232" i="30"/>
  <c r="P232" i="25"/>
  <c r="O232" i="30"/>
  <c r="L232" i="25"/>
  <c r="K232" i="30"/>
  <c r="AI231" i="25"/>
  <c r="AH231" i="30"/>
  <c r="AE231" i="25"/>
  <c r="AD231" i="30"/>
  <c r="AA231" i="25"/>
  <c r="Z231" i="30"/>
  <c r="W231" i="25"/>
  <c r="V231" i="30"/>
  <c r="S231" i="25"/>
  <c r="R231" i="30"/>
  <c r="O231" i="25"/>
  <c r="N231" i="30"/>
  <c r="K231" i="25"/>
  <c r="J231" i="30"/>
  <c r="G231" i="25"/>
  <c r="F231" i="30"/>
  <c r="AH230" i="25"/>
  <c r="AG230" i="30"/>
  <c r="AD230" i="25"/>
  <c r="AC230" i="30"/>
  <c r="Z230" i="25"/>
  <c r="Y230" i="30"/>
  <c r="V230" i="25"/>
  <c r="U230" i="30"/>
  <c r="R230" i="25"/>
  <c r="Q230" i="30"/>
  <c r="N230" i="25"/>
  <c r="M230" i="30"/>
  <c r="J230" i="25"/>
  <c r="I230" i="30"/>
  <c r="F230" i="25"/>
  <c r="E230" i="30"/>
  <c r="AG229" i="25"/>
  <c r="AF229" i="30"/>
  <c r="AC229" i="25"/>
  <c r="AB229" i="30"/>
  <c r="Y229" i="25"/>
  <c r="X229" i="30"/>
  <c r="U229" i="25"/>
  <c r="T229" i="30"/>
  <c r="Q229" i="25"/>
  <c r="P229" i="30"/>
  <c r="M229" i="25"/>
  <c r="L229" i="30"/>
  <c r="I229" i="25"/>
  <c r="H229" i="30"/>
  <c r="AI228" i="22"/>
  <c r="AF228" i="25"/>
  <c r="AE228" i="30"/>
  <c r="AB228" i="25"/>
  <c r="AA228" i="30"/>
  <c r="X228" i="25"/>
  <c r="W228" i="30"/>
  <c r="T228" i="25"/>
  <c r="S228" i="30"/>
  <c r="P228" i="25"/>
  <c r="O228" i="30"/>
  <c r="L228" i="25"/>
  <c r="K228" i="30"/>
  <c r="AI227" i="25"/>
  <c r="AH227" i="30"/>
  <c r="AE227" i="25"/>
  <c r="AD227" i="30"/>
  <c r="AA227" i="25"/>
  <c r="Z227" i="30"/>
  <c r="W227" i="25"/>
  <c r="V227" i="30"/>
  <c r="S227" i="25"/>
  <c r="R227" i="30"/>
  <c r="O227" i="25"/>
  <c r="N227" i="30"/>
  <c r="K227" i="25"/>
  <c r="J227" i="30"/>
  <c r="G227" i="25"/>
  <c r="F227" i="30"/>
  <c r="AH226" i="25"/>
  <c r="AG226" i="30"/>
  <c r="AD226" i="25"/>
  <c r="AC226" i="30"/>
  <c r="Z226" i="25"/>
  <c r="Y226" i="30"/>
  <c r="V226" i="25"/>
  <c r="U226" i="30"/>
  <c r="R226" i="25"/>
  <c r="Q226" i="30"/>
  <c r="N226" i="25"/>
  <c r="M226" i="30"/>
  <c r="J226" i="25"/>
  <c r="I226" i="30"/>
  <c r="F226" i="25"/>
  <c r="E226" i="30"/>
  <c r="AG225" i="25"/>
  <c r="AF225" i="30"/>
  <c r="AC225" i="25"/>
  <c r="AB225" i="30"/>
  <c r="Y225" i="25"/>
  <c r="X225" i="30"/>
  <c r="U225" i="25"/>
  <c r="T225" i="30"/>
  <c r="Q225" i="25"/>
  <c r="P225" i="30"/>
  <c r="M225" i="25"/>
  <c r="L225" i="30"/>
  <c r="I225" i="25"/>
  <c r="H225" i="30"/>
  <c r="AI224" i="22"/>
  <c r="AF224" i="25"/>
  <c r="AE224" i="30"/>
  <c r="AB224" i="25"/>
  <c r="AA224" i="30"/>
  <c r="X224" i="25"/>
  <c r="W224" i="30"/>
  <c r="T224" i="25"/>
  <c r="S224" i="30"/>
  <c r="P224" i="25"/>
  <c r="O224" i="30"/>
  <c r="L224" i="25"/>
  <c r="K224" i="30"/>
  <c r="AI223" i="25"/>
  <c r="AH223" i="30"/>
  <c r="AE223" i="25"/>
  <c r="AD223" i="30"/>
  <c r="AA223" i="25"/>
  <c r="Z223" i="30"/>
  <c r="W223" i="25"/>
  <c r="V223" i="30"/>
  <c r="S223" i="25"/>
  <c r="R223" i="30"/>
  <c r="O223" i="25"/>
  <c r="N223" i="30"/>
  <c r="K223" i="25"/>
  <c r="J223" i="30"/>
  <c r="G223" i="25"/>
  <c r="F223" i="30"/>
  <c r="AH222" i="25"/>
  <c r="AG222" i="30"/>
  <c r="AD222" i="25"/>
  <c r="AC222" i="30"/>
  <c r="Z222" i="25"/>
  <c r="Y222" i="30"/>
  <c r="V222" i="25"/>
  <c r="U222" i="30"/>
  <c r="R222" i="25"/>
  <c r="Q222" i="30"/>
  <c r="N222" i="25"/>
  <c r="M222" i="30"/>
  <c r="J222" i="25"/>
  <c r="I222" i="30"/>
  <c r="F222" i="25"/>
  <c r="E222" i="30"/>
  <c r="AG221" i="25"/>
  <c r="AF221" i="30"/>
  <c r="AC221" i="25"/>
  <c r="AB221" i="30"/>
  <c r="Y221" i="25"/>
  <c r="X221" i="30"/>
  <c r="U221" i="25"/>
  <c r="T221" i="30"/>
  <c r="Q221" i="25"/>
  <c r="P221" i="30"/>
  <c r="M221" i="25"/>
  <c r="L221" i="30"/>
  <c r="I221" i="25"/>
  <c r="H221" i="30"/>
  <c r="AI220" i="22"/>
  <c r="AF220" i="25"/>
  <c r="AE220" i="30"/>
  <c r="AB220" i="25"/>
  <c r="AA220" i="30"/>
  <c r="X220" i="25"/>
  <c r="W220" i="30"/>
  <c r="T220" i="25"/>
  <c r="S220" i="30"/>
  <c r="P220" i="25"/>
  <c r="O220" i="30"/>
  <c r="L220" i="25"/>
  <c r="K220" i="30"/>
  <c r="AI219" i="25"/>
  <c r="AH219" i="30"/>
  <c r="AE219" i="25"/>
  <c r="AD219" i="30"/>
  <c r="AA219" i="25"/>
  <c r="Z219" i="30"/>
  <c r="W219" i="25"/>
  <c r="V219" i="30"/>
  <c r="S219" i="25"/>
  <c r="R219" i="30"/>
  <c r="O219" i="25"/>
  <c r="N219" i="30"/>
  <c r="K219" i="25"/>
  <c r="J219" i="30"/>
  <c r="G219" i="25"/>
  <c r="F219" i="30"/>
  <c r="AH218" i="25"/>
  <c r="AG218" i="30"/>
  <c r="AD218" i="25"/>
  <c r="AC218" i="30"/>
  <c r="Z218" i="25"/>
  <c r="Y218" i="30"/>
  <c r="V218" i="25"/>
  <c r="U218" i="30"/>
  <c r="R218" i="25"/>
  <c r="Q218" i="30"/>
  <c r="N218" i="25"/>
  <c r="M218" i="30"/>
  <c r="J218" i="25"/>
  <c r="I218" i="30"/>
  <c r="F218" i="25"/>
  <c r="E218" i="30"/>
  <c r="AG217" i="25"/>
  <c r="AF217" i="30"/>
  <c r="AC217" i="25"/>
  <c r="AB217" i="30"/>
  <c r="Y217" i="25"/>
  <c r="X217" i="30"/>
  <c r="U217" i="25"/>
  <c r="T217" i="30"/>
  <c r="Q217" i="25"/>
  <c r="P217" i="30"/>
  <c r="M217" i="25"/>
  <c r="L217" i="30"/>
  <c r="I217" i="25"/>
  <c r="H217" i="30"/>
  <c r="AI216" i="22"/>
  <c r="AF216" i="25"/>
  <c r="AE216" i="30"/>
  <c r="AB216" i="25"/>
  <c r="AA216" i="30"/>
  <c r="X216" i="25"/>
  <c r="W216" i="30"/>
  <c r="T216" i="25"/>
  <c r="S216" i="30"/>
  <c r="P216" i="25"/>
  <c r="O216" i="30"/>
  <c r="L216" i="25"/>
  <c r="K216" i="30"/>
  <c r="AI215" i="25"/>
  <c r="AH215" i="30"/>
  <c r="AE215" i="25"/>
  <c r="AD215" i="30"/>
  <c r="AA215" i="25"/>
  <c r="Z215" i="30"/>
  <c r="W215" i="25"/>
  <c r="V215" i="30"/>
  <c r="S215" i="25"/>
  <c r="R215" i="30"/>
  <c r="O215" i="25"/>
  <c r="N215" i="30"/>
  <c r="K215" i="25"/>
  <c r="J215" i="30"/>
  <c r="G215" i="25"/>
  <c r="F215" i="30"/>
  <c r="AH214" i="25"/>
  <c r="AG214" i="30"/>
  <c r="AD214" i="25"/>
  <c r="AC214" i="30"/>
  <c r="Z214" i="25"/>
  <c r="Y214" i="30"/>
  <c r="V214" i="25"/>
  <c r="U214" i="30"/>
  <c r="R214" i="25"/>
  <c r="Q214" i="30"/>
  <c r="N214" i="25"/>
  <c r="M214" i="30"/>
  <c r="J214" i="25"/>
  <c r="I214" i="30"/>
  <c r="F214" i="25"/>
  <c r="E214" i="30"/>
  <c r="AG213" i="25"/>
  <c r="AF213" i="30"/>
  <c r="AC213" i="25"/>
  <c r="AB213" i="30"/>
  <c r="Y213" i="25"/>
  <c r="X213" i="30"/>
  <c r="U213" i="25"/>
  <c r="T213" i="30"/>
  <c r="Q213" i="25"/>
  <c r="P213" i="30"/>
  <c r="M213" i="25"/>
  <c r="L213" i="30"/>
  <c r="I213" i="25"/>
  <c r="H213" i="30"/>
  <c r="AI212" i="22"/>
  <c r="AF212" i="25"/>
  <c r="AE212" i="30"/>
  <c r="AB212" i="25"/>
  <c r="AA212" i="30"/>
  <c r="X212" i="25"/>
  <c r="W212" i="30"/>
  <c r="T212" i="25"/>
  <c r="S212" i="30"/>
  <c r="P212" i="25"/>
  <c r="O212" i="30"/>
  <c r="L212" i="25"/>
  <c r="K212" i="30"/>
  <c r="AI211" i="25"/>
  <c r="AH211" i="30"/>
  <c r="AE211" i="25"/>
  <c r="AD211" i="30"/>
  <c r="AA211" i="25"/>
  <c r="Z211" i="30"/>
  <c r="W211" i="25"/>
  <c r="V211" i="30"/>
  <c r="S211" i="25"/>
  <c r="R211" i="30"/>
  <c r="O211" i="25"/>
  <c r="N211" i="30"/>
  <c r="K211" i="25"/>
  <c r="J211" i="30"/>
  <c r="G211" i="25"/>
  <c r="F211" i="30"/>
  <c r="AH210" i="25"/>
  <c r="AG210" i="30"/>
  <c r="AD210" i="25"/>
  <c r="AC210" i="30"/>
  <c r="Z210" i="25"/>
  <c r="Y210" i="30"/>
  <c r="V210" i="25"/>
  <c r="U210" i="30"/>
  <c r="R210" i="25"/>
  <c r="Q210" i="30"/>
  <c r="N210" i="25"/>
  <c r="M210" i="30"/>
  <c r="J210" i="25"/>
  <c r="I210" i="30"/>
  <c r="F210" i="25"/>
  <c r="E210" i="30"/>
  <c r="AG209" i="25"/>
  <c r="AF209" i="30"/>
  <c r="AC209" i="25"/>
  <c r="AB209" i="30"/>
  <c r="Y209" i="25"/>
  <c r="X209" i="30"/>
  <c r="U209" i="25"/>
  <c r="T209" i="30"/>
  <c r="Q209" i="25"/>
  <c r="P209" i="30"/>
  <c r="M209" i="25"/>
  <c r="L209" i="30"/>
  <c r="I209" i="25"/>
  <c r="H209" i="30"/>
  <c r="AI208" i="22"/>
  <c r="AF208" i="25"/>
  <c r="AE208" i="30"/>
  <c r="AB208" i="25"/>
  <c r="AA208" i="30"/>
  <c r="X208" i="25"/>
  <c r="W208" i="30"/>
  <c r="T208" i="25"/>
  <c r="S208" i="30"/>
  <c r="P208" i="25"/>
  <c r="O208" i="30"/>
  <c r="L208" i="25"/>
  <c r="K208" i="30"/>
  <c r="AI207" i="25"/>
  <c r="AH207" i="30"/>
  <c r="AE207" i="25"/>
  <c r="AD207" i="30"/>
  <c r="AA207" i="25"/>
  <c r="Z207" i="30"/>
  <c r="W207" i="25"/>
  <c r="V207" i="30"/>
  <c r="S207" i="25"/>
  <c r="R207" i="30"/>
  <c r="O207" i="25"/>
  <c r="N207" i="30"/>
  <c r="K207" i="25"/>
  <c r="J207" i="30"/>
  <c r="G207" i="25"/>
  <c r="F207" i="30"/>
  <c r="AH206" i="25"/>
  <c r="AG206" i="30"/>
  <c r="AD206" i="25"/>
  <c r="AC206" i="30"/>
  <c r="Z206" i="25"/>
  <c r="Y206" i="30"/>
  <c r="V206" i="25"/>
  <c r="U206" i="30"/>
  <c r="R206" i="25"/>
  <c r="Q206" i="30"/>
  <c r="N206" i="25"/>
  <c r="M206" i="30"/>
  <c r="J206" i="25"/>
  <c r="I206" i="30"/>
  <c r="F206" i="25"/>
  <c r="E206" i="30"/>
  <c r="AG205" i="25"/>
  <c r="AF205" i="30"/>
  <c r="AC205" i="25"/>
  <c r="AB205" i="30"/>
  <c r="Y205" i="25"/>
  <c r="X205" i="30"/>
  <c r="U205" i="25"/>
  <c r="T205" i="30"/>
  <c r="Q205" i="25"/>
  <c r="P205" i="30"/>
  <c r="M205" i="25"/>
  <c r="L205" i="30"/>
  <c r="I205" i="25"/>
  <c r="H205" i="30"/>
  <c r="AI204" i="22"/>
  <c r="AF204" i="25"/>
  <c r="AE204" i="30"/>
  <c r="AB204" i="25"/>
  <c r="AA204" i="30"/>
  <c r="X204" i="25"/>
  <c r="W204" i="30"/>
  <c r="T204" i="25"/>
  <c r="S204" i="30"/>
  <c r="P204" i="25"/>
  <c r="O204" i="30"/>
  <c r="L204" i="25"/>
  <c r="K204" i="30"/>
  <c r="AI203" i="25"/>
  <c r="AH203" i="30"/>
  <c r="AE203" i="25"/>
  <c r="AD203" i="30"/>
  <c r="AA203" i="25"/>
  <c r="Z203" i="30"/>
  <c r="W203" i="25"/>
  <c r="V203" i="30"/>
  <c r="S203" i="25"/>
  <c r="R203" i="30"/>
  <c r="O203" i="25"/>
  <c r="N203" i="30"/>
  <c r="K203" i="25"/>
  <c r="J203" i="30"/>
  <c r="G203" i="25"/>
  <c r="F203" i="30"/>
  <c r="AH202" i="25"/>
  <c r="AG202" i="30"/>
  <c r="AD202" i="25"/>
  <c r="AC202" i="30"/>
  <c r="Z202" i="25"/>
  <c r="Y202" i="30"/>
  <c r="V202" i="25"/>
  <c r="U202" i="30"/>
  <c r="R202" i="25"/>
  <c r="Q202" i="30"/>
  <c r="N202" i="25"/>
  <c r="M202" i="30"/>
  <c r="J202" i="25"/>
  <c r="I202" i="30"/>
  <c r="F202" i="25"/>
  <c r="E202" i="30"/>
  <c r="AG201" i="25"/>
  <c r="AF201" i="30"/>
  <c r="AC201" i="25"/>
  <c r="AB201" i="30"/>
  <c r="Y201" i="25"/>
  <c r="X201" i="30"/>
  <c r="U201" i="25"/>
  <c r="T201" i="30"/>
  <c r="Q201" i="25"/>
  <c r="P201" i="30"/>
  <c r="M201" i="25"/>
  <c r="L201" i="30"/>
  <c r="I201" i="25"/>
  <c r="H201" i="30"/>
  <c r="AI200" i="22"/>
  <c r="AF200" i="25"/>
  <c r="AE200" i="30"/>
  <c r="AB200" i="25"/>
  <c r="AA200" i="30"/>
  <c r="X200" i="25"/>
  <c r="W200" i="30"/>
  <c r="T200" i="25"/>
  <c r="S200" i="30"/>
  <c r="P200" i="25"/>
  <c r="O200" i="30"/>
  <c r="L200" i="25"/>
  <c r="K200" i="30"/>
  <c r="AI199" i="25"/>
  <c r="AH199" i="30"/>
  <c r="AE199" i="25"/>
  <c r="AD199" i="30"/>
  <c r="AA199" i="25"/>
  <c r="Z199" i="30"/>
  <c r="W199" i="25"/>
  <c r="V199" i="30"/>
  <c r="S199" i="25"/>
  <c r="R199" i="30"/>
  <c r="O199" i="25"/>
  <c r="N199" i="30"/>
  <c r="K199" i="25"/>
  <c r="J199" i="30"/>
  <c r="G199" i="25"/>
  <c r="F199" i="30"/>
  <c r="AH198" i="25"/>
  <c r="AG198" i="30"/>
  <c r="AD198" i="25"/>
  <c r="AC198" i="30"/>
  <c r="Z198" i="25"/>
  <c r="Y198" i="30"/>
  <c r="V198" i="25"/>
  <c r="U198" i="30"/>
  <c r="R198" i="25"/>
  <c r="Q198" i="30"/>
  <c r="N198" i="25"/>
  <c r="M198" i="30"/>
  <c r="J198" i="25"/>
  <c r="I198" i="30"/>
  <c r="F198" i="25"/>
  <c r="E198" i="30"/>
  <c r="AG197" i="25"/>
  <c r="AF197" i="30"/>
  <c r="AC197" i="25"/>
  <c r="AB197" i="30"/>
  <c r="Y197" i="25"/>
  <c r="X197" i="30"/>
  <c r="U197" i="25"/>
  <c r="T197" i="30"/>
  <c r="Q197" i="25"/>
  <c r="P197" i="30"/>
  <c r="M197" i="25"/>
  <c r="L197" i="30"/>
  <c r="I197" i="25"/>
  <c r="H197" i="30"/>
  <c r="AI196" i="22"/>
  <c r="AF196" i="25"/>
  <c r="AE196" i="30"/>
  <c r="AB196" i="25"/>
  <c r="AA196" i="30"/>
  <c r="X196" i="25"/>
  <c r="W196" i="30"/>
  <c r="T196" i="25"/>
  <c r="S196" i="30"/>
  <c r="P196" i="25"/>
  <c r="O196" i="30"/>
  <c r="L196" i="25"/>
  <c r="K196" i="30"/>
  <c r="AI195" i="25"/>
  <c r="AH195" i="30"/>
  <c r="AE195" i="25"/>
  <c r="AD195" i="30"/>
  <c r="AA195" i="25"/>
  <c r="Z195" i="30"/>
  <c r="W195" i="25"/>
  <c r="V195" i="30"/>
  <c r="S195" i="25"/>
  <c r="R195" i="30"/>
  <c r="O195" i="25"/>
  <c r="N195" i="30"/>
  <c r="K195" i="25"/>
  <c r="J195" i="30"/>
  <c r="G195" i="25"/>
  <c r="F195" i="30"/>
  <c r="AH194" i="25"/>
  <c r="AG194" i="30"/>
  <c r="AD194" i="25"/>
  <c r="AC194" i="30"/>
  <c r="Z194" i="25"/>
  <c r="Y194" i="30"/>
  <c r="V194" i="25"/>
  <c r="U194" i="30"/>
  <c r="R194" i="25"/>
  <c r="Q194" i="30"/>
  <c r="N194" i="25"/>
  <c r="M194" i="30"/>
  <c r="J194" i="25"/>
  <c r="I194" i="30"/>
  <c r="F194" i="25"/>
  <c r="E194" i="30"/>
  <c r="AG193" i="25"/>
  <c r="AF193" i="30"/>
  <c r="AC193" i="25"/>
  <c r="AB193" i="30"/>
  <c r="Y193" i="25"/>
  <c r="X193" i="30"/>
  <c r="U193" i="25"/>
  <c r="T193" i="30"/>
  <c r="Q193" i="25"/>
  <c r="P193" i="30"/>
  <c r="M193" i="25"/>
  <c r="L193" i="30"/>
  <c r="I193" i="25"/>
  <c r="H193" i="30"/>
  <c r="AI192" i="22"/>
  <c r="AF192" i="25"/>
  <c r="AE192" i="30"/>
  <c r="AB192" i="25"/>
  <c r="AA192" i="30"/>
  <c r="X192" i="25"/>
  <c r="W192" i="30"/>
  <c r="T192" i="25"/>
  <c r="S192" i="30"/>
  <c r="P192" i="25"/>
  <c r="O192" i="30"/>
  <c r="L192" i="25"/>
  <c r="K192" i="30"/>
  <c r="AI191" i="25"/>
  <c r="AH191" i="30"/>
  <c r="AE191" i="25"/>
  <c r="AD191" i="30"/>
  <c r="AA191" i="25"/>
  <c r="Z191" i="30"/>
  <c r="W191" i="25"/>
  <c r="V191" i="30"/>
  <c r="S191" i="25"/>
  <c r="R191" i="30"/>
  <c r="O191" i="25"/>
  <c r="N191" i="30"/>
  <c r="K191" i="25"/>
  <c r="J191" i="30"/>
  <c r="G191" i="25"/>
  <c r="F191" i="30"/>
  <c r="AH190" i="25"/>
  <c r="AG190" i="30"/>
  <c r="AD190" i="25"/>
  <c r="AC190" i="30"/>
  <c r="Z190" i="25"/>
  <c r="Y190" i="30"/>
  <c r="V190" i="25"/>
  <c r="U190" i="30"/>
  <c r="R190" i="25"/>
  <c r="Q190" i="30"/>
  <c r="N190" i="25"/>
  <c r="M190" i="30"/>
  <c r="J190" i="25"/>
  <c r="I190" i="30"/>
  <c r="F190" i="25"/>
  <c r="E190" i="30"/>
  <c r="AG189" i="25"/>
  <c r="AF189" i="30"/>
  <c r="AC189" i="25"/>
  <c r="AB189" i="30"/>
  <c r="Y189" i="25"/>
  <c r="X189" i="30"/>
  <c r="U189" i="25"/>
  <c r="T189" i="30"/>
  <c r="Q189" i="25"/>
  <c r="P189" i="30"/>
  <c r="M189" i="25"/>
  <c r="L189" i="30"/>
  <c r="I189" i="25"/>
  <c r="H189" i="30"/>
  <c r="AI188" i="22"/>
  <c r="AF188" i="25"/>
  <c r="AE188" i="30"/>
  <c r="AB188" i="25"/>
  <c r="AA188" i="30"/>
  <c r="X188" i="25"/>
  <c r="W188" i="30"/>
  <c r="T188" i="25"/>
  <c r="S188" i="30"/>
  <c r="P188" i="25"/>
  <c r="O188" i="30"/>
  <c r="L188" i="25"/>
  <c r="K188" i="30"/>
  <c r="AI187" i="25"/>
  <c r="AH187" i="30"/>
  <c r="AE187" i="25"/>
  <c r="AD187" i="30"/>
  <c r="AA187" i="25"/>
  <c r="Z187" i="30"/>
  <c r="W187" i="25"/>
  <c r="V187" i="30"/>
  <c r="S187" i="25"/>
  <c r="R187" i="30"/>
  <c r="O187" i="25"/>
  <c r="N187" i="30"/>
  <c r="K187" i="25"/>
  <c r="J187" i="30"/>
  <c r="G187" i="25"/>
  <c r="F187" i="30"/>
  <c r="AH186" i="25"/>
  <c r="AG186" i="30"/>
  <c r="AD186" i="25"/>
  <c r="AC186" i="30"/>
  <c r="Z186" i="25"/>
  <c r="Y186" i="30"/>
  <c r="V186" i="25"/>
  <c r="U186" i="30"/>
  <c r="R186" i="25"/>
  <c r="Q186" i="30"/>
  <c r="N186" i="25"/>
  <c r="M186" i="30"/>
  <c r="J186" i="25"/>
  <c r="I186" i="30"/>
  <c r="F186" i="25"/>
  <c r="E186" i="30"/>
  <c r="AG185" i="25"/>
  <c r="AF185" i="30"/>
  <c r="AC185" i="25"/>
  <c r="AB185" i="30"/>
  <c r="Y185" i="25"/>
  <c r="X185" i="30"/>
  <c r="U185" i="25"/>
  <c r="T185" i="30"/>
  <c r="Q185" i="25"/>
  <c r="P185" i="30"/>
  <c r="M185" i="25"/>
  <c r="L185" i="30"/>
  <c r="I185" i="25"/>
  <c r="H185" i="30"/>
  <c r="AI184" i="22"/>
  <c r="AF184" i="25"/>
  <c r="AE184" i="30"/>
  <c r="AB184" i="25"/>
  <c r="AA184" i="30"/>
  <c r="X184" i="25"/>
  <c r="W184" i="30"/>
  <c r="T184" i="25"/>
  <c r="S184" i="30"/>
  <c r="P184" i="25"/>
  <c r="O184" i="30"/>
  <c r="L184" i="25"/>
  <c r="K184" i="30"/>
  <c r="AI183" i="25"/>
  <c r="AH183" i="30"/>
  <c r="AE183" i="25"/>
  <c r="AD183" i="30"/>
  <c r="AA183" i="25"/>
  <c r="Z183" i="30"/>
  <c r="W183" i="25"/>
  <c r="V183" i="30"/>
  <c r="S183" i="25"/>
  <c r="R183" i="30"/>
  <c r="O183" i="25"/>
  <c r="N183" i="30"/>
  <c r="K183" i="25"/>
  <c r="J183" i="30"/>
  <c r="G183" i="25"/>
  <c r="F183" i="30"/>
  <c r="AH182" i="25"/>
  <c r="AG182" i="30"/>
  <c r="AD182" i="25"/>
  <c r="AC182" i="30"/>
  <c r="Z182" i="25"/>
  <c r="Y182" i="30"/>
  <c r="V182" i="25"/>
  <c r="U182" i="30"/>
  <c r="R182" i="25"/>
  <c r="Q182" i="30"/>
  <c r="N182" i="25"/>
  <c r="M182" i="30"/>
  <c r="J182" i="25"/>
  <c r="I182" i="30"/>
  <c r="F182" i="25"/>
  <c r="E182" i="30"/>
  <c r="AG181" i="25"/>
  <c r="AF181" i="30"/>
  <c r="AC181" i="25"/>
  <c r="AB181" i="30"/>
  <c r="Y181" i="25"/>
  <c r="X181" i="30"/>
  <c r="U181" i="25"/>
  <c r="T181" i="30"/>
  <c r="Q181" i="25"/>
  <c r="P181" i="30"/>
  <c r="M181" i="25"/>
  <c r="L181" i="30"/>
  <c r="I181" i="25"/>
  <c r="H181" i="30"/>
  <c r="AI180" i="22"/>
  <c r="AF180" i="25"/>
  <c r="AE180" i="30"/>
  <c r="AB180" i="25"/>
  <c r="AA180" i="30"/>
  <c r="X180" i="25"/>
  <c r="W180" i="30"/>
  <c r="T180" i="25"/>
  <c r="S180" i="30"/>
  <c r="P180" i="25"/>
  <c r="O180" i="30"/>
  <c r="L180" i="25"/>
  <c r="K180" i="30"/>
  <c r="AI179" i="25"/>
  <c r="AH179" i="30"/>
  <c r="AE179" i="25"/>
  <c r="AD179" i="30"/>
  <c r="AA179" i="25"/>
  <c r="Z179" i="30"/>
  <c r="W179" i="25"/>
  <c r="V179" i="30"/>
  <c r="S179" i="25"/>
  <c r="R179" i="30"/>
  <c r="O179" i="25"/>
  <c r="N179" i="30"/>
  <c r="K179" i="25"/>
  <c r="J179" i="30"/>
  <c r="G179" i="25"/>
  <c r="F179" i="30"/>
  <c r="AH178" i="25"/>
  <c r="AG178" i="30"/>
  <c r="AD178" i="25"/>
  <c r="AC178" i="30"/>
  <c r="Z178" i="25"/>
  <c r="Y178" i="30"/>
  <c r="V178" i="25"/>
  <c r="U178" i="30"/>
  <c r="R178" i="25"/>
  <c r="Q178" i="30"/>
  <c r="N178" i="25"/>
  <c r="M178" i="30"/>
  <c r="J178" i="25"/>
  <c r="I178" i="30"/>
  <c r="F178" i="25"/>
  <c r="E178" i="30"/>
  <c r="AG177" i="25"/>
  <c r="AF177" i="30"/>
  <c r="AC177" i="25"/>
  <c r="AB177" i="30"/>
  <c r="Y177" i="25"/>
  <c r="X177" i="30"/>
  <c r="U177" i="25"/>
  <c r="T177" i="30"/>
  <c r="Q177" i="25"/>
  <c r="P177" i="30"/>
  <c r="M177" i="25"/>
  <c r="L177" i="30"/>
  <c r="I177" i="25"/>
  <c r="H177" i="30"/>
  <c r="AI176" i="22"/>
  <c r="AF176" i="25"/>
  <c r="AE176" i="30"/>
  <c r="AB176" i="25"/>
  <c r="AA176" i="30"/>
  <c r="X176" i="25"/>
  <c r="W176" i="30"/>
  <c r="T176" i="25"/>
  <c r="S176" i="30"/>
  <c r="P176" i="25"/>
  <c r="O176" i="30"/>
  <c r="L176" i="25"/>
  <c r="K176" i="30"/>
  <c r="AI175" i="25"/>
  <c r="AH175" i="30"/>
  <c r="AE175" i="25"/>
  <c r="AD175" i="30"/>
  <c r="AA175" i="25"/>
  <c r="Z175" i="30"/>
  <c r="W175" i="25"/>
  <c r="V175" i="30"/>
  <c r="S175" i="25"/>
  <c r="R175" i="30"/>
  <c r="O175" i="25"/>
  <c r="N175" i="30"/>
  <c r="K175" i="25"/>
  <c r="J175" i="30"/>
  <c r="G175" i="25"/>
  <c r="F175" i="30"/>
  <c r="AH174" i="25"/>
  <c r="AG174" i="30"/>
  <c r="AD174" i="25"/>
  <c r="AC174" i="30"/>
  <c r="Z174" i="25"/>
  <c r="Y174" i="30"/>
  <c r="V174" i="25"/>
  <c r="U174" i="30"/>
  <c r="R174" i="25"/>
  <c r="Q174" i="30"/>
  <c r="N174" i="25"/>
  <c r="M174" i="30"/>
  <c r="J174" i="25"/>
  <c r="I174" i="30"/>
  <c r="F174" i="25"/>
  <c r="E174" i="30"/>
  <c r="AG173" i="25"/>
  <c r="AF173" i="30"/>
  <c r="AC173" i="25"/>
  <c r="AB173" i="30"/>
  <c r="Y173" i="25"/>
  <c r="X173" i="30"/>
  <c r="U173" i="25"/>
  <c r="T173" i="30"/>
  <c r="Q173" i="25"/>
  <c r="P173" i="30"/>
  <c r="M173" i="25"/>
  <c r="L173" i="30"/>
  <c r="I173" i="25"/>
  <c r="H173" i="30"/>
  <c r="AI172" i="22"/>
  <c r="AF172" i="25"/>
  <c r="AE172" i="30"/>
  <c r="AB172" i="25"/>
  <c r="AA172" i="30"/>
  <c r="X172" i="25"/>
  <c r="W172" i="30"/>
  <c r="T172" i="25"/>
  <c r="S172" i="30"/>
  <c r="P172" i="25"/>
  <c r="O172" i="30"/>
  <c r="L172" i="25"/>
  <c r="K172" i="30"/>
  <c r="AI171" i="25"/>
  <c r="AH171" i="30"/>
  <c r="AE171" i="25"/>
  <c r="AD171" i="30"/>
  <c r="AA171" i="25"/>
  <c r="Z171" i="30"/>
  <c r="W171" i="25"/>
  <c r="V171" i="30"/>
  <c r="S171" i="25"/>
  <c r="R171" i="30"/>
  <c r="O171" i="25"/>
  <c r="N171" i="30"/>
  <c r="K171" i="25"/>
  <c r="J171" i="30"/>
  <c r="G171" i="25"/>
  <c r="F171" i="30"/>
  <c r="AH170" i="25"/>
  <c r="AG170" i="30"/>
  <c r="AD170" i="25"/>
  <c r="AC170" i="30"/>
  <c r="Z170" i="25"/>
  <c r="Y170" i="30"/>
  <c r="V170" i="25"/>
  <c r="U170" i="30"/>
  <c r="R170" i="25"/>
  <c r="Q170" i="30"/>
  <c r="N170" i="25"/>
  <c r="M170" i="30"/>
  <c r="J170" i="25"/>
  <c r="I170" i="30"/>
  <c r="F170" i="25"/>
  <c r="E170" i="30"/>
  <c r="AG169" i="25"/>
  <c r="AF169" i="30"/>
  <c r="AC169" i="25"/>
  <c r="AB169" i="30"/>
  <c r="Y169" i="25"/>
  <c r="X169" i="30"/>
  <c r="U169" i="25"/>
  <c r="T169" i="30"/>
  <c r="Q169" i="25"/>
  <c r="P169" i="30"/>
  <c r="M169" i="25"/>
  <c r="L169" i="30"/>
  <c r="I169" i="25"/>
  <c r="H169" i="30"/>
  <c r="AI168" i="22"/>
  <c r="AF168" i="25"/>
  <c r="AE168" i="30"/>
  <c r="AB168" i="25"/>
  <c r="AA168" i="30"/>
  <c r="X168" i="25"/>
  <c r="W168" i="30"/>
  <c r="T168" i="25"/>
  <c r="S168" i="30"/>
  <c r="P168" i="25"/>
  <c r="O168" i="30"/>
  <c r="L168" i="25"/>
  <c r="K168" i="30"/>
  <c r="AI167" i="25"/>
  <c r="AH167" i="30"/>
  <c r="AE167" i="25"/>
  <c r="AD167" i="30"/>
  <c r="AA167" i="25"/>
  <c r="Z167" i="30"/>
  <c r="W167" i="25"/>
  <c r="V167" i="30"/>
  <c r="S167" i="25"/>
  <c r="R167" i="30"/>
  <c r="O167" i="25"/>
  <c r="N167" i="30"/>
  <c r="K167" i="25"/>
  <c r="J167" i="30"/>
  <c r="G167" i="25"/>
  <c r="F167" i="30"/>
  <c r="AH166" i="25"/>
  <c r="AG166" i="30"/>
  <c r="AD166" i="25"/>
  <c r="AC166" i="30"/>
  <c r="Z166" i="25"/>
  <c r="Y166" i="30"/>
  <c r="V166" i="25"/>
  <c r="U166" i="30"/>
  <c r="R166" i="25"/>
  <c r="Q166" i="30"/>
  <c r="N166" i="25"/>
  <c r="M166" i="30"/>
  <c r="J166" i="25"/>
  <c r="I166" i="30"/>
  <c r="F166" i="25"/>
  <c r="E166" i="30"/>
  <c r="AG165" i="25"/>
  <c r="AF165" i="30"/>
  <c r="AC165" i="25"/>
  <c r="AB165" i="30"/>
  <c r="Y165" i="25"/>
  <c r="X165" i="30"/>
  <c r="U165" i="25"/>
  <c r="T165" i="30"/>
  <c r="Q165" i="25"/>
  <c r="P165" i="30"/>
  <c r="M165" i="25"/>
  <c r="L165" i="30"/>
  <c r="I165" i="25"/>
  <c r="H165" i="30"/>
  <c r="AI164" i="22"/>
  <c r="AF164" i="25"/>
  <c r="AE164" i="30"/>
  <c r="AB164" i="25"/>
  <c r="AA164" i="30"/>
  <c r="X164" i="25"/>
  <c r="W164" i="30"/>
  <c r="T164" i="25"/>
  <c r="S164" i="30"/>
  <c r="P164" i="25"/>
  <c r="O164" i="30"/>
  <c r="L164" i="25"/>
  <c r="K164" i="30"/>
  <c r="AI163" i="25"/>
  <c r="AH163" i="30"/>
  <c r="AE163" i="25"/>
  <c r="AD163" i="30"/>
  <c r="AA163" i="25"/>
  <c r="Z163" i="30"/>
  <c r="W163" i="25"/>
  <c r="V163" i="30"/>
  <c r="S163" i="25"/>
  <c r="R163" i="30"/>
  <c r="O163" i="25"/>
  <c r="N163" i="30"/>
  <c r="K163" i="25"/>
  <c r="J163" i="30"/>
  <c r="G163" i="25"/>
  <c r="F163" i="30"/>
  <c r="AH162" i="25"/>
  <c r="AG162" i="30"/>
  <c r="AD162" i="25"/>
  <c r="AC162" i="30"/>
  <c r="Z162" i="25"/>
  <c r="Y162" i="30"/>
  <c r="V162" i="25"/>
  <c r="U162" i="30"/>
  <c r="R162" i="25"/>
  <c r="Q162" i="30"/>
  <c r="N162" i="25"/>
  <c r="M162" i="30"/>
  <c r="J162" i="25"/>
  <c r="I162" i="30"/>
  <c r="F162" i="25"/>
  <c r="E162" i="30"/>
  <c r="AG161" i="25"/>
  <c r="AF161" i="30"/>
  <c r="AC161" i="25"/>
  <c r="AB161" i="30"/>
  <c r="Y161" i="25"/>
  <c r="X161" i="30"/>
  <c r="U161" i="25"/>
  <c r="T161" i="30"/>
  <c r="Q161" i="25"/>
  <c r="P161" i="30"/>
  <c r="M161" i="25"/>
  <c r="L161" i="30"/>
  <c r="I161" i="25"/>
  <c r="H161" i="30"/>
  <c r="AI160" i="22"/>
  <c r="AF160" i="25"/>
  <c r="AE160" i="30"/>
  <c r="AB160" i="25"/>
  <c r="AA160" i="30"/>
  <c r="X160" i="25"/>
  <c r="W160" i="30"/>
  <c r="T160" i="25"/>
  <c r="S160" i="30"/>
  <c r="P160" i="25"/>
  <c r="O160" i="30"/>
  <c r="L160" i="25"/>
  <c r="K160" i="30"/>
  <c r="AI159" i="25"/>
  <c r="AH159" i="30"/>
  <c r="AE159" i="25"/>
  <c r="AD159" i="30"/>
  <c r="AA159" i="25"/>
  <c r="Z159" i="30"/>
  <c r="W159" i="25"/>
  <c r="V159" i="30"/>
  <c r="S159" i="25"/>
  <c r="R159" i="30"/>
  <c r="O159" i="25"/>
  <c r="N159" i="30"/>
  <c r="K159" i="25"/>
  <c r="J159" i="30"/>
  <c r="G159" i="25"/>
  <c r="F159" i="30"/>
  <c r="AH158" i="25"/>
  <c r="AG158" i="30"/>
  <c r="AD158" i="25"/>
  <c r="AC158" i="30"/>
  <c r="Z158" i="25"/>
  <c r="Y158" i="30"/>
  <c r="V158" i="25"/>
  <c r="U158" i="30"/>
  <c r="R158" i="25"/>
  <c r="Q158" i="30"/>
  <c r="N158" i="25"/>
  <c r="M158" i="30"/>
  <c r="J158" i="25"/>
  <c r="I158" i="30"/>
  <c r="F158" i="25"/>
  <c r="E158" i="30"/>
  <c r="AG157" i="25"/>
  <c r="AF157" i="30"/>
  <c r="AC157" i="25"/>
  <c r="AB157" i="30"/>
  <c r="Y157" i="25"/>
  <c r="X157" i="30"/>
  <c r="U157" i="25"/>
  <c r="T157" i="30"/>
  <c r="Q157" i="25"/>
  <c r="P157" i="30"/>
  <c r="M157" i="25"/>
  <c r="L157" i="30"/>
  <c r="I157" i="25"/>
  <c r="H157" i="30"/>
  <c r="AI156" i="22"/>
  <c r="AF156" i="25"/>
  <c r="AE156" i="30"/>
  <c r="AB156" i="25"/>
  <c r="AA156" i="30"/>
  <c r="X156" i="25"/>
  <c r="W156" i="30"/>
  <c r="T156" i="25"/>
  <c r="S156" i="30"/>
  <c r="P156" i="25"/>
  <c r="O156" i="30"/>
  <c r="L156" i="25"/>
  <c r="K156" i="30"/>
  <c r="AI155" i="25"/>
  <c r="AH155" i="30"/>
  <c r="AE155" i="25"/>
  <c r="AD155" i="30"/>
  <c r="AA155" i="25"/>
  <c r="Z155" i="30"/>
  <c r="W155" i="25"/>
  <c r="V155" i="30"/>
  <c r="S155" i="25"/>
  <c r="R155" i="30"/>
  <c r="O155" i="25"/>
  <c r="N155" i="30"/>
  <c r="K155" i="25"/>
  <c r="J155" i="30"/>
  <c r="G155" i="25"/>
  <c r="F155" i="30"/>
  <c r="AH154" i="25"/>
  <c r="AG154" i="30"/>
  <c r="AD154" i="25"/>
  <c r="AC154" i="30"/>
  <c r="Z154" i="25"/>
  <c r="Y154" i="30"/>
  <c r="V154" i="25"/>
  <c r="U154" i="30"/>
  <c r="R154" i="25"/>
  <c r="Q154" i="30"/>
  <c r="N154" i="25"/>
  <c r="M154" i="30"/>
  <c r="J154" i="25"/>
  <c r="I154" i="30"/>
  <c r="F154" i="25"/>
  <c r="E154" i="30"/>
  <c r="AG153" i="25"/>
  <c r="AF153" i="30"/>
  <c r="AC153" i="25"/>
  <c r="AB153" i="30"/>
  <c r="Y153" i="25"/>
  <c r="X153" i="30"/>
  <c r="U153" i="25"/>
  <c r="T153" i="30"/>
  <c r="Q153" i="25"/>
  <c r="P153" i="30"/>
  <c r="M153" i="25"/>
  <c r="L153" i="30"/>
  <c r="I153" i="25"/>
  <c r="H153" i="30"/>
  <c r="AI152" i="22"/>
  <c r="AF152" i="25"/>
  <c r="AE152" i="30"/>
  <c r="AB152" i="25"/>
  <c r="AA152" i="30"/>
  <c r="X152" i="25"/>
  <c r="W152" i="30"/>
  <c r="T152" i="25"/>
  <c r="S152" i="30"/>
  <c r="P152" i="25"/>
  <c r="O152" i="30"/>
  <c r="L152" i="25"/>
  <c r="K152" i="30"/>
  <c r="AI151" i="25"/>
  <c r="AH151" i="30"/>
  <c r="AE151" i="25"/>
  <c r="AD151" i="30"/>
  <c r="AA151" i="25"/>
  <c r="Z151" i="30"/>
  <c r="W151" i="25"/>
  <c r="V151" i="30"/>
  <c r="S151" i="25"/>
  <c r="R151" i="30"/>
  <c r="O151" i="25"/>
  <c r="N151" i="30"/>
  <c r="K151" i="25"/>
  <c r="J151" i="30"/>
  <c r="G151" i="25"/>
  <c r="F151" i="30"/>
  <c r="AH150" i="25"/>
  <c r="AG150" i="30"/>
  <c r="AD150" i="25"/>
  <c r="AC150" i="30"/>
  <c r="Z150" i="25"/>
  <c r="Y150" i="30"/>
  <c r="V150" i="25"/>
  <c r="U150" i="30"/>
  <c r="R150" i="25"/>
  <c r="Q150" i="30"/>
  <c r="N150" i="25"/>
  <c r="M150" i="30"/>
  <c r="J150" i="25"/>
  <c r="I150" i="30"/>
  <c r="F150" i="25"/>
  <c r="E150" i="30"/>
  <c r="AG149" i="25"/>
  <c r="AF149" i="30"/>
  <c r="AC149" i="25"/>
  <c r="AB149" i="30"/>
  <c r="Y149" i="25"/>
  <c r="X149" i="30"/>
  <c r="U149" i="25"/>
  <c r="T149" i="30"/>
  <c r="Q149" i="25"/>
  <c r="P149" i="30"/>
  <c r="M149" i="25"/>
  <c r="L149" i="30"/>
  <c r="I149" i="25"/>
  <c r="H149" i="30"/>
  <c r="AI148" i="22"/>
  <c r="AF148" i="25"/>
  <c r="AE148" i="30"/>
  <c r="AB148" i="25"/>
  <c r="AA148" i="30"/>
  <c r="X148" i="25"/>
  <c r="W148" i="30"/>
  <c r="T148" i="25"/>
  <c r="S148" i="30"/>
  <c r="P148" i="25"/>
  <c r="O148" i="30"/>
  <c r="L148" i="25"/>
  <c r="K148" i="30"/>
  <c r="AI147" i="25"/>
  <c r="AH147" i="30"/>
  <c r="AE147" i="25"/>
  <c r="AD147" i="30"/>
  <c r="AA147" i="25"/>
  <c r="Z147" i="30"/>
  <c r="W147" i="25"/>
  <c r="V147" i="30"/>
  <c r="S147" i="25"/>
  <c r="R147" i="30"/>
  <c r="O147" i="25"/>
  <c r="N147" i="30"/>
  <c r="K147" i="25"/>
  <c r="J147" i="30"/>
  <c r="G147" i="25"/>
  <c r="F147" i="30"/>
  <c r="AH146" i="25"/>
  <c r="AG146" i="30"/>
  <c r="AD146" i="25"/>
  <c r="AC146" i="30"/>
  <c r="Z146" i="25"/>
  <c r="Y146" i="30"/>
  <c r="V146" i="25"/>
  <c r="U146" i="30"/>
  <c r="R146" i="25"/>
  <c r="Q146" i="30"/>
  <c r="N146" i="25"/>
  <c r="M146" i="30"/>
  <c r="J146" i="25"/>
  <c r="I146" i="30"/>
  <c r="F146" i="25"/>
  <c r="E146" i="30"/>
  <c r="AG145" i="25"/>
  <c r="AF145" i="30"/>
  <c r="AC145" i="25"/>
  <c r="AB145" i="30"/>
  <c r="Y145" i="25"/>
  <c r="X145" i="30"/>
  <c r="U145" i="25"/>
  <c r="T145" i="30"/>
  <c r="Q145" i="25"/>
  <c r="P145" i="30"/>
  <c r="M145" i="25"/>
  <c r="L145" i="30"/>
  <c r="I145" i="25"/>
  <c r="H145" i="30"/>
  <c r="AI144" i="22"/>
  <c r="AF144" i="25"/>
  <c r="AE144" i="30"/>
  <c r="AB144" i="25"/>
  <c r="AA144" i="30"/>
  <c r="X144" i="25"/>
  <c r="W144" i="30"/>
  <c r="T144" i="25"/>
  <c r="S144" i="30"/>
  <c r="P144" i="25"/>
  <c r="O144" i="30"/>
  <c r="L144" i="25"/>
  <c r="K144" i="30"/>
  <c r="AI143" i="25"/>
  <c r="AH143" i="30"/>
  <c r="AE143" i="25"/>
  <c r="AD143" i="30"/>
  <c r="AA143" i="25"/>
  <c r="Z143" i="30"/>
  <c r="W143" i="25"/>
  <c r="V143" i="30"/>
  <c r="S143" i="25"/>
  <c r="R143" i="30"/>
  <c r="O143" i="25"/>
  <c r="N143" i="30"/>
  <c r="K143" i="25"/>
  <c r="J143" i="30"/>
  <c r="G143" i="25"/>
  <c r="F143" i="30"/>
  <c r="AH142" i="25"/>
  <c r="AG142" i="30"/>
  <c r="AD142" i="25"/>
  <c r="AC142" i="30"/>
  <c r="Z142" i="25"/>
  <c r="Y142" i="30"/>
  <c r="V142" i="25"/>
  <c r="U142" i="30"/>
  <c r="R142" i="25"/>
  <c r="Q142" i="30"/>
  <c r="N142" i="25"/>
  <c r="M142" i="30"/>
  <c r="J142" i="25"/>
  <c r="I142" i="30"/>
  <c r="F142" i="25"/>
  <c r="E142" i="30"/>
  <c r="AG141" i="25"/>
  <c r="AF141" i="30"/>
  <c r="AC141" i="25"/>
  <c r="AB141" i="30"/>
  <c r="Y141" i="25"/>
  <c r="X141" i="30"/>
  <c r="U141" i="25"/>
  <c r="T141" i="30"/>
  <c r="Q141" i="25"/>
  <c r="P141" i="30"/>
  <c r="M141" i="25"/>
  <c r="L141" i="30"/>
  <c r="I141" i="25"/>
  <c r="H141" i="30"/>
  <c r="AI140" i="22"/>
  <c r="AF140" i="25"/>
  <c r="AE140" i="30"/>
  <c r="AB140" i="25"/>
  <c r="AA140" i="30"/>
  <c r="X140" i="25"/>
  <c r="W140" i="30"/>
  <c r="T140" i="25"/>
  <c r="S140" i="30"/>
  <c r="P140" i="25"/>
  <c r="O140" i="30"/>
  <c r="L140" i="25"/>
  <c r="K140" i="30"/>
  <c r="AI139" i="25"/>
  <c r="AH139" i="30"/>
  <c r="AE139" i="25"/>
  <c r="AD139" i="30"/>
  <c r="AA139" i="25"/>
  <c r="Z139" i="30"/>
  <c r="W139" i="25"/>
  <c r="V139" i="30"/>
  <c r="S139" i="25"/>
  <c r="R139" i="30"/>
  <c r="O139" i="25"/>
  <c r="N139" i="30"/>
  <c r="K139" i="25"/>
  <c r="J139" i="30"/>
  <c r="G139" i="25"/>
  <c r="F139" i="30"/>
  <c r="AH138" i="25"/>
  <c r="AG138" i="30"/>
  <c r="AD138" i="25"/>
  <c r="AC138" i="30"/>
  <c r="Z138" i="25"/>
  <c r="Y138" i="30"/>
  <c r="V138" i="25"/>
  <c r="U138" i="30"/>
  <c r="R138" i="25"/>
  <c r="Q138" i="30"/>
  <c r="N138" i="25"/>
  <c r="M138" i="30"/>
  <c r="J138" i="25"/>
  <c r="I138" i="30"/>
  <c r="F138" i="25"/>
  <c r="E138" i="30"/>
  <c r="AG137" i="25"/>
  <c r="AF137" i="30"/>
  <c r="AC137" i="25"/>
  <c r="AB137" i="30"/>
  <c r="Y137" i="25"/>
  <c r="X137" i="30"/>
  <c r="U137" i="25"/>
  <c r="T137" i="30"/>
  <c r="Q137" i="25"/>
  <c r="P137" i="30"/>
  <c r="M137" i="25"/>
  <c r="L137" i="30"/>
  <c r="I137" i="25"/>
  <c r="H137" i="30"/>
  <c r="AI136" i="22"/>
  <c r="AF136" i="25"/>
  <c r="AE136" i="30"/>
  <c r="AB136" i="25"/>
  <c r="AA136" i="30"/>
  <c r="X136" i="25"/>
  <c r="W136" i="30"/>
  <c r="T136" i="25"/>
  <c r="S136" i="30"/>
  <c r="P136" i="25"/>
  <c r="O136" i="30"/>
  <c r="L136" i="25"/>
  <c r="K136" i="30"/>
  <c r="AI135" i="25"/>
  <c r="AH135" i="30"/>
  <c r="AE135" i="25"/>
  <c r="AD135" i="30"/>
  <c r="AA135" i="25"/>
  <c r="Z135" i="30"/>
  <c r="W135" i="25"/>
  <c r="V135" i="30"/>
  <c r="S135" i="25"/>
  <c r="R135" i="30"/>
  <c r="O135" i="25"/>
  <c r="N135" i="30"/>
  <c r="K135" i="25"/>
  <c r="J135" i="30"/>
  <c r="G135" i="25"/>
  <c r="F135" i="30"/>
  <c r="AH134" i="25"/>
  <c r="AG134" i="30"/>
  <c r="AD134" i="25"/>
  <c r="AC134" i="30"/>
  <c r="Z134" i="25"/>
  <c r="Y134" i="30"/>
  <c r="V134" i="25"/>
  <c r="U134" i="30"/>
  <c r="R134" i="25"/>
  <c r="Q134" i="30"/>
  <c r="N134" i="25"/>
  <c r="M134" i="30"/>
  <c r="J134" i="25"/>
  <c r="I134" i="30"/>
  <c r="F134" i="25"/>
  <c r="E134" i="30"/>
  <c r="AG133" i="25"/>
  <c r="AF133" i="30"/>
  <c r="AC133" i="25"/>
  <c r="AB133" i="30"/>
  <c r="Y133" i="25"/>
  <c r="X133" i="30"/>
  <c r="U133" i="25"/>
  <c r="T133" i="30"/>
  <c r="Q133" i="25"/>
  <c r="P133" i="30"/>
  <c r="M133" i="25"/>
  <c r="L133" i="30"/>
  <c r="I133" i="25"/>
  <c r="H133" i="30"/>
  <c r="AI132" i="22"/>
  <c r="AF132" i="25"/>
  <c r="AE132" i="30"/>
  <c r="AB132" i="25"/>
  <c r="AA132" i="30"/>
  <c r="X132" i="25"/>
  <c r="W132" i="30"/>
  <c r="T132" i="25"/>
  <c r="S132" i="30"/>
  <c r="P132" i="25"/>
  <c r="O132" i="30"/>
  <c r="L132" i="25"/>
  <c r="K132" i="30"/>
  <c r="AI131" i="25"/>
  <c r="AH131" i="30"/>
  <c r="AE131" i="25"/>
  <c r="AD131" i="30"/>
  <c r="AA131" i="25"/>
  <c r="Z131" i="30"/>
  <c r="W131" i="25"/>
  <c r="V131" i="30"/>
  <c r="S131" i="25"/>
  <c r="R131" i="30"/>
  <c r="O131" i="25"/>
  <c r="N131" i="30"/>
  <c r="K131" i="25"/>
  <c r="J131" i="30"/>
  <c r="G131" i="25"/>
  <c r="F131" i="30"/>
  <c r="AH130" i="25"/>
  <c r="AG130" i="30"/>
  <c r="AD130" i="25"/>
  <c r="AC130" i="30"/>
  <c r="Z130" i="25"/>
  <c r="Y130" i="30"/>
  <c r="V130" i="25"/>
  <c r="U130" i="30"/>
  <c r="R130" i="25"/>
  <c r="Q130" i="30"/>
  <c r="N130" i="25"/>
  <c r="M130" i="30"/>
  <c r="J130" i="25"/>
  <c r="I130" i="30"/>
  <c r="F130" i="25"/>
  <c r="E130" i="30"/>
  <c r="AG129" i="25"/>
  <c r="AF129" i="30"/>
  <c r="AC129" i="25"/>
  <c r="AB129" i="30"/>
  <c r="Y129" i="25"/>
  <c r="X129" i="30"/>
  <c r="U129" i="25"/>
  <c r="T129" i="30"/>
  <c r="Q129" i="25"/>
  <c r="P129" i="30"/>
  <c r="M129" i="25"/>
  <c r="L129" i="30"/>
  <c r="I129" i="25"/>
  <c r="H129" i="30"/>
  <c r="AI128" i="22"/>
  <c r="AF128" i="25"/>
  <c r="AE128" i="30"/>
  <c r="AB128" i="25"/>
  <c r="AA128" i="30"/>
  <c r="X128" i="25"/>
  <c r="W128" i="30"/>
  <c r="T128" i="25"/>
  <c r="S128" i="30"/>
  <c r="P128" i="25"/>
  <c r="O128" i="30"/>
  <c r="L128" i="25"/>
  <c r="K128" i="30"/>
  <c r="AI127" i="25"/>
  <c r="AH127" i="30"/>
  <c r="AE127" i="25"/>
  <c r="AD127" i="30"/>
  <c r="AA127" i="25"/>
  <c r="Z127" i="30"/>
  <c r="W127" i="25"/>
  <c r="V127" i="30"/>
  <c r="S127" i="25"/>
  <c r="R127" i="30"/>
  <c r="O127" i="25"/>
  <c r="N127" i="30"/>
  <c r="K127" i="25"/>
  <c r="J127" i="30"/>
  <c r="G127" i="25"/>
  <c r="F127" i="30"/>
  <c r="AH126" i="25"/>
  <c r="AG126" i="30"/>
  <c r="AD126" i="25"/>
  <c r="AC126" i="30"/>
  <c r="Z126" i="25"/>
  <c r="Y126" i="30"/>
  <c r="V126" i="25"/>
  <c r="U126" i="30"/>
  <c r="R126" i="25"/>
  <c r="Q126" i="30"/>
  <c r="N126" i="25"/>
  <c r="M126" i="30"/>
  <c r="J126" i="25"/>
  <c r="I126" i="30"/>
  <c r="F126" i="25"/>
  <c r="E126" i="30"/>
  <c r="AG125" i="25"/>
  <c r="AF125" i="30"/>
  <c r="AC125" i="25"/>
  <c r="AB125" i="30"/>
  <c r="Y125" i="25"/>
  <c r="X125" i="30"/>
  <c r="U125" i="25"/>
  <c r="T125" i="30"/>
  <c r="Q125" i="25"/>
  <c r="P125" i="30"/>
  <c r="M125" i="25"/>
  <c r="L125" i="30"/>
  <c r="I125" i="25"/>
  <c r="H125" i="30"/>
  <c r="AI124" i="22"/>
  <c r="AF124" i="25"/>
  <c r="AE124" i="30"/>
  <c r="AB124" i="25"/>
  <c r="AA124" i="30"/>
  <c r="X124" i="25"/>
  <c r="W124" i="30"/>
  <c r="T124" i="25"/>
  <c r="S124" i="30"/>
  <c r="P124" i="25"/>
  <c r="O124" i="30"/>
  <c r="L124" i="25"/>
  <c r="K124" i="30"/>
  <c r="AI123" i="25"/>
  <c r="AH123" i="30"/>
  <c r="AE123" i="25"/>
  <c r="AD123" i="30"/>
  <c r="AA123" i="25"/>
  <c r="Z123" i="30"/>
  <c r="W123" i="25"/>
  <c r="V123" i="30"/>
  <c r="S123" i="25"/>
  <c r="R123" i="30"/>
  <c r="O123" i="25"/>
  <c r="N123" i="30"/>
  <c r="K123" i="25"/>
  <c r="J123" i="30"/>
  <c r="G123" i="25"/>
  <c r="F123" i="30"/>
  <c r="AH122" i="25"/>
  <c r="AG122" i="30"/>
  <c r="AD122" i="25"/>
  <c r="AC122" i="30"/>
  <c r="Z122" i="25"/>
  <c r="Y122" i="30"/>
  <c r="V122" i="25"/>
  <c r="U122" i="30"/>
  <c r="R122" i="25"/>
  <c r="Q122" i="30"/>
  <c r="N122" i="25"/>
  <c r="M122" i="30"/>
  <c r="J122" i="25"/>
  <c r="I122" i="30"/>
  <c r="F122" i="25"/>
  <c r="E122" i="30"/>
  <c r="AG121" i="25"/>
  <c r="AF121" i="30"/>
  <c r="AC121" i="25"/>
  <c r="AB121" i="30"/>
  <c r="Y121" i="25"/>
  <c r="X121" i="30"/>
  <c r="U121" i="25"/>
  <c r="T121" i="30"/>
  <c r="Q121" i="25"/>
  <c r="P121" i="30"/>
  <c r="M121" i="25"/>
  <c r="L121" i="30"/>
  <c r="I121" i="25"/>
  <c r="H121" i="30"/>
  <c r="AI120" i="22"/>
  <c r="AF120" i="25"/>
  <c r="AE120" i="30"/>
  <c r="AB120" i="25"/>
  <c r="AA120" i="30"/>
  <c r="X120" i="25"/>
  <c r="W120" i="30"/>
  <c r="T120" i="25"/>
  <c r="S120" i="30"/>
  <c r="P120" i="25"/>
  <c r="O120" i="30"/>
  <c r="L120" i="25"/>
  <c r="K120" i="30"/>
  <c r="AI119" i="25"/>
  <c r="AH119" i="30"/>
  <c r="AE119" i="25"/>
  <c r="AD119" i="30"/>
  <c r="AA119" i="25"/>
  <c r="Z119" i="30"/>
  <c r="W119" i="25"/>
  <c r="V119" i="30"/>
  <c r="S119" i="25"/>
  <c r="R119" i="30"/>
  <c r="O119" i="25"/>
  <c r="N119" i="30"/>
  <c r="K119" i="25"/>
  <c r="J119" i="30"/>
  <c r="G119" i="25"/>
  <c r="F119" i="30"/>
  <c r="AH118" i="25"/>
  <c r="AG118" i="30"/>
  <c r="AD118" i="25"/>
  <c r="AC118" i="30"/>
  <c r="Z118" i="25"/>
  <c r="Y118" i="30"/>
  <c r="V118" i="25"/>
  <c r="U118" i="30"/>
  <c r="R118" i="25"/>
  <c r="Q118" i="30"/>
  <c r="N118" i="25"/>
  <c r="M118" i="30"/>
  <c r="J118" i="25"/>
  <c r="I118" i="30"/>
  <c r="F118" i="25"/>
  <c r="E118" i="30"/>
  <c r="AG117" i="25"/>
  <c r="AF117" i="30"/>
  <c r="AC117" i="25"/>
  <c r="AB117" i="30"/>
  <c r="Y117" i="25"/>
  <c r="X117" i="30"/>
  <c r="U117" i="25"/>
  <c r="T117" i="30"/>
  <c r="Q117" i="25"/>
  <c r="P117" i="30"/>
  <c r="M117" i="25"/>
  <c r="L117" i="30"/>
  <c r="I117" i="25"/>
  <c r="H117" i="30"/>
  <c r="AI116" i="22"/>
  <c r="AF116" i="25"/>
  <c r="AE116" i="30"/>
  <c r="AB116" i="25"/>
  <c r="AA116" i="30"/>
  <c r="X116" i="25"/>
  <c r="W116" i="30"/>
  <c r="T116" i="25"/>
  <c r="S116" i="30"/>
  <c r="P116" i="25"/>
  <c r="O116" i="30"/>
  <c r="L116" i="25"/>
  <c r="K116" i="30"/>
  <c r="AI115" i="25"/>
  <c r="AH115" i="30"/>
  <c r="AE115" i="25"/>
  <c r="AD115" i="30"/>
  <c r="AA115" i="25"/>
  <c r="Z115" i="30"/>
  <c r="W115" i="25"/>
  <c r="V115" i="30"/>
  <c r="S115" i="25"/>
  <c r="R115" i="30"/>
  <c r="O115" i="25"/>
  <c r="N115" i="30"/>
  <c r="K115" i="25"/>
  <c r="J115" i="30"/>
  <c r="G115" i="25"/>
  <c r="F115" i="30"/>
  <c r="AH114" i="25"/>
  <c r="AG114" i="30"/>
  <c r="AD114" i="25"/>
  <c r="AC114" i="30"/>
  <c r="Z114" i="25"/>
  <c r="Y114" i="30"/>
  <c r="V114" i="25"/>
  <c r="U114" i="30"/>
  <c r="R114" i="25"/>
  <c r="Q114" i="30"/>
  <c r="N114" i="25"/>
  <c r="M114" i="30"/>
  <c r="J114" i="25"/>
  <c r="I114" i="30"/>
  <c r="F114" i="25"/>
  <c r="E114" i="30"/>
  <c r="AG113" i="25"/>
  <c r="AF113" i="30"/>
  <c r="AC113" i="25"/>
  <c r="AB113" i="30"/>
  <c r="Y113" i="25"/>
  <c r="X113" i="30"/>
  <c r="U113" i="25"/>
  <c r="T113" i="30"/>
  <c r="Q113" i="25"/>
  <c r="P113" i="30"/>
  <c r="M113" i="25"/>
  <c r="L113" i="30"/>
  <c r="I113" i="25"/>
  <c r="H113" i="30"/>
  <c r="AI112" i="22"/>
  <c r="AF112" i="25"/>
  <c r="AE112" i="30"/>
  <c r="AB112" i="25"/>
  <c r="AA112" i="30"/>
  <c r="X112" i="25"/>
  <c r="W112" i="30"/>
  <c r="T112" i="25"/>
  <c r="S112" i="30"/>
  <c r="P112" i="25"/>
  <c r="O112" i="30"/>
  <c r="L112" i="25"/>
  <c r="K112" i="30"/>
  <c r="AI111" i="25"/>
  <c r="AH111" i="30"/>
  <c r="AE111" i="25"/>
  <c r="AD111" i="30"/>
  <c r="AA111" i="25"/>
  <c r="Z111" i="30"/>
  <c r="W111" i="25"/>
  <c r="V111" i="30"/>
  <c r="S111" i="25"/>
  <c r="R111" i="30"/>
  <c r="O111" i="25"/>
  <c r="N111" i="30"/>
  <c r="K111" i="25"/>
  <c r="J111" i="30"/>
  <c r="G111" i="25"/>
  <c r="F111" i="30"/>
  <c r="AH110" i="25"/>
  <c r="AG110" i="30"/>
  <c r="AD110" i="25"/>
  <c r="AC110" i="30"/>
  <c r="Z110" i="25"/>
  <c r="Y110" i="30"/>
  <c r="V110" i="25"/>
  <c r="U110" i="30"/>
  <c r="R110" i="25"/>
  <c r="Q110" i="30"/>
  <c r="N110" i="25"/>
  <c r="M110" i="30"/>
  <c r="J110" i="25"/>
  <c r="I110" i="30"/>
  <c r="F110" i="25"/>
  <c r="E110" i="30"/>
  <c r="AG109" i="25"/>
  <c r="AF109" i="30"/>
  <c r="AC109" i="25"/>
  <c r="AB109" i="30"/>
  <c r="Y109" i="25"/>
  <c r="X109" i="30"/>
  <c r="U109" i="25"/>
  <c r="T109" i="30"/>
  <c r="Q109" i="25"/>
  <c r="P109" i="30"/>
  <c r="M109" i="25"/>
  <c r="L109" i="30"/>
  <c r="I109" i="25"/>
  <c r="H109" i="30"/>
  <c r="AI108" i="22"/>
  <c r="AF108" i="25"/>
  <c r="AE108" i="30"/>
  <c r="AB108" i="25"/>
  <c r="AA108" i="30"/>
  <c r="X108" i="25"/>
  <c r="W108" i="30"/>
  <c r="T108" i="25"/>
  <c r="S108" i="30"/>
  <c r="P108" i="25"/>
  <c r="O108" i="30"/>
  <c r="L108" i="25"/>
  <c r="K108" i="30"/>
  <c r="AI107" i="25"/>
  <c r="AH107" i="30"/>
  <c r="AE107" i="25"/>
  <c r="AD107" i="30"/>
  <c r="AA107" i="25"/>
  <c r="Z107" i="30"/>
  <c r="W107" i="25"/>
  <c r="V107" i="30"/>
  <c r="S107" i="25"/>
  <c r="R107" i="30"/>
  <c r="O107" i="25"/>
  <c r="N107" i="30"/>
  <c r="K107" i="25"/>
  <c r="J107" i="30"/>
  <c r="G107" i="25"/>
  <c r="F107" i="30"/>
  <c r="AH106" i="25"/>
  <c r="AG106" i="30"/>
  <c r="AD106" i="25"/>
  <c r="AC106" i="30"/>
  <c r="Z106" i="25"/>
  <c r="Y106" i="30"/>
  <c r="V106" i="25"/>
  <c r="U106" i="30"/>
  <c r="R106" i="25"/>
  <c r="Q106" i="30"/>
  <c r="N106" i="25"/>
  <c r="M106" i="30"/>
  <c r="J106" i="25"/>
  <c r="I106" i="30"/>
  <c r="F106" i="25"/>
  <c r="E106" i="30"/>
  <c r="AG105" i="25"/>
  <c r="AF105" i="30"/>
  <c r="AC105" i="25"/>
  <c r="AB105" i="30"/>
  <c r="Y105" i="25"/>
  <c r="X105" i="30"/>
  <c r="U105" i="25"/>
  <c r="T105" i="30"/>
  <c r="Q105" i="25"/>
  <c r="P105" i="30"/>
  <c r="M105" i="25"/>
  <c r="L105" i="30"/>
  <c r="I105" i="25"/>
  <c r="H105" i="30"/>
  <c r="AI104" i="22"/>
  <c r="AF104" i="25"/>
  <c r="AE104" i="30"/>
  <c r="AB104" i="25"/>
  <c r="AA104" i="30"/>
  <c r="X104" i="25"/>
  <c r="W104" i="30"/>
  <c r="T104" i="25"/>
  <c r="S104" i="30"/>
  <c r="P104" i="25"/>
  <c r="O104" i="30"/>
  <c r="L104" i="25"/>
  <c r="K104" i="30"/>
  <c r="AI103" i="25"/>
  <c r="AH103" i="30"/>
  <c r="AE103" i="25"/>
  <c r="AD103" i="30"/>
  <c r="AA103" i="25"/>
  <c r="Z103" i="30"/>
  <c r="W103" i="25"/>
  <c r="V103" i="30"/>
  <c r="S103" i="25"/>
  <c r="R103" i="30"/>
  <c r="O103" i="25"/>
  <c r="N103" i="30"/>
  <c r="K103" i="25"/>
  <c r="J103" i="30"/>
  <c r="G103" i="25"/>
  <c r="F103" i="30"/>
  <c r="AH102" i="25"/>
  <c r="AG102" i="30"/>
  <c r="AD102" i="25"/>
  <c r="AC102" i="30"/>
  <c r="Z102" i="25"/>
  <c r="Y102" i="30"/>
  <c r="V102" i="25"/>
  <c r="U102" i="30"/>
  <c r="R102" i="25"/>
  <c r="Q102" i="30"/>
  <c r="N102" i="25"/>
  <c r="M102" i="30"/>
  <c r="J102" i="25"/>
  <c r="I102" i="30"/>
  <c r="F102" i="25"/>
  <c r="E102" i="30"/>
  <c r="AG101" i="25"/>
  <c r="AF101" i="30"/>
  <c r="AC101" i="25"/>
  <c r="AB101" i="30"/>
  <c r="Y101" i="25"/>
  <c r="X101" i="30"/>
  <c r="U101" i="25"/>
  <c r="T101" i="30"/>
  <c r="Q101" i="25"/>
  <c r="P101" i="30"/>
  <c r="M101" i="25"/>
  <c r="L101" i="30"/>
  <c r="I101" i="25"/>
  <c r="H101" i="30"/>
  <c r="AI100" i="22"/>
  <c r="AF100" i="25"/>
  <c r="AE100" i="30"/>
  <c r="AB100" i="25"/>
  <c r="AA100" i="30"/>
  <c r="X100" i="25"/>
  <c r="W100" i="30"/>
  <c r="T100" i="25"/>
  <c r="S100" i="30"/>
  <c r="P100" i="25"/>
  <c r="O100" i="30"/>
  <c r="L100" i="25"/>
  <c r="K100" i="30"/>
  <c r="AI99" i="25"/>
  <c r="AH99" i="30"/>
  <c r="AE99" i="25"/>
  <c r="AD99" i="30"/>
  <c r="AA99" i="25"/>
  <c r="Z99" i="30"/>
  <c r="W99" i="25"/>
  <c r="V99" i="30"/>
  <c r="S99" i="25"/>
  <c r="R99" i="30"/>
  <c r="O99" i="25"/>
  <c r="N99" i="30"/>
  <c r="K99" i="25"/>
  <c r="J99" i="30"/>
  <c r="G99" i="25"/>
  <c r="F99" i="30"/>
  <c r="AH98" i="25"/>
  <c r="AG98" i="30"/>
  <c r="AD98" i="25"/>
  <c r="AC98" i="30"/>
  <c r="Z98" i="25"/>
  <c r="Y98" i="30"/>
  <c r="V98" i="25"/>
  <c r="U98" i="30"/>
  <c r="R98" i="25"/>
  <c r="Q98" i="30"/>
  <c r="N98" i="25"/>
  <c r="M98" i="30"/>
  <c r="J98" i="25"/>
  <c r="I98" i="30"/>
  <c r="F98" i="25"/>
  <c r="E98" i="30"/>
  <c r="AG97" i="25"/>
  <c r="AF97" i="30"/>
  <c r="AC97" i="25"/>
  <c r="AB97" i="30"/>
  <c r="Y97" i="25"/>
  <c r="X97" i="30"/>
  <c r="U97" i="25"/>
  <c r="T97" i="30"/>
  <c r="Q97" i="25"/>
  <c r="P97" i="30"/>
  <c r="M97" i="25"/>
  <c r="L97" i="30"/>
  <c r="I97" i="25"/>
  <c r="H97" i="30"/>
  <c r="AI96" i="22"/>
  <c r="AF96" i="25"/>
  <c r="AE96" i="30"/>
  <c r="AB96" i="25"/>
  <c r="AA96" i="30"/>
  <c r="X96" i="25"/>
  <c r="W96" i="30"/>
  <c r="T96" i="25"/>
  <c r="S96" i="30"/>
  <c r="P96" i="25"/>
  <c r="O96" i="30"/>
  <c r="L96" i="25"/>
  <c r="K96" i="30"/>
  <c r="AI95" i="25"/>
  <c r="AH95" i="30"/>
  <c r="AE95" i="25"/>
  <c r="AD95" i="30"/>
  <c r="AA95" i="25"/>
  <c r="Z95" i="30"/>
  <c r="W95" i="25"/>
  <c r="V95" i="30"/>
  <c r="S95" i="25"/>
  <c r="R95" i="30"/>
  <c r="O95" i="25"/>
  <c r="N95" i="30"/>
  <c r="K95" i="25"/>
  <c r="J95" i="30"/>
  <c r="G95" i="25"/>
  <c r="F95" i="30"/>
  <c r="AH94" i="25"/>
  <c r="AG94" i="30"/>
  <c r="AD94" i="25"/>
  <c r="AC94" i="30"/>
  <c r="Z94" i="25"/>
  <c r="Y94" i="30"/>
  <c r="V94" i="25"/>
  <c r="U94" i="30"/>
  <c r="R94" i="25"/>
  <c r="Q94" i="30"/>
  <c r="N94" i="25"/>
  <c r="M94" i="30"/>
  <c r="J94" i="25"/>
  <c r="I94" i="30"/>
  <c r="F94" i="25"/>
  <c r="E94" i="30"/>
  <c r="AG93" i="25"/>
  <c r="AF93" i="30"/>
  <c r="AC93" i="25"/>
  <c r="AB93" i="30"/>
  <c r="Y93" i="25"/>
  <c r="X93" i="30"/>
  <c r="U93" i="25"/>
  <c r="T93" i="30"/>
  <c r="Q93" i="25"/>
  <c r="P93" i="30"/>
  <c r="M93" i="25"/>
  <c r="L93" i="30"/>
  <c r="I93" i="25"/>
  <c r="H93" i="30"/>
  <c r="AI92" i="22"/>
  <c r="AF92" i="25"/>
  <c r="AE92" i="30"/>
  <c r="AB92" i="25"/>
  <c r="AA92" i="30"/>
  <c r="X92" i="25"/>
  <c r="W92" i="30"/>
  <c r="T92" i="25"/>
  <c r="S92" i="30"/>
  <c r="P92" i="25"/>
  <c r="O92" i="30"/>
  <c r="L92" i="25"/>
  <c r="K92" i="30"/>
  <c r="AI91" i="25"/>
  <c r="AH91" i="30"/>
  <c r="AE91" i="25"/>
  <c r="AD91" i="30"/>
  <c r="AA91" i="25"/>
  <c r="Z91" i="30"/>
  <c r="W91" i="25"/>
  <c r="V91" i="30"/>
  <c r="S91" i="25"/>
  <c r="R91" i="30"/>
  <c r="O91" i="25"/>
  <c r="N91" i="30"/>
  <c r="K91" i="25"/>
  <c r="J91" i="30"/>
  <c r="G91" i="25"/>
  <c r="F91" i="30"/>
  <c r="AH90" i="25"/>
  <c r="AG90" i="30"/>
  <c r="AD90" i="25"/>
  <c r="AC90" i="30"/>
  <c r="Z90" i="25"/>
  <c r="Y90" i="30"/>
  <c r="V90" i="25"/>
  <c r="U90" i="30"/>
  <c r="R90" i="25"/>
  <c r="Q90" i="30"/>
  <c r="N90" i="25"/>
  <c r="M90" i="30"/>
  <c r="J90" i="25"/>
  <c r="I90" i="30"/>
  <c r="F90" i="25"/>
  <c r="E90" i="30"/>
  <c r="AG89" i="25"/>
  <c r="AF89" i="30"/>
  <c r="AC89" i="25"/>
  <c r="AB89" i="30"/>
  <c r="Y89" i="25"/>
  <c r="X89" i="30"/>
  <c r="U89" i="25"/>
  <c r="T89" i="30"/>
  <c r="Q89" i="25"/>
  <c r="P89" i="30"/>
  <c r="M89" i="25"/>
  <c r="L89" i="30"/>
  <c r="I89" i="25"/>
  <c r="H89" i="30"/>
  <c r="AI88" i="22"/>
  <c r="AF88" i="25"/>
  <c r="AE88" i="30"/>
  <c r="AB88" i="25"/>
  <c r="AA88" i="30"/>
  <c r="X88" i="25"/>
  <c r="W88" i="30"/>
  <c r="T88" i="25"/>
  <c r="S88" i="30"/>
  <c r="P88" i="25"/>
  <c r="O88" i="30"/>
  <c r="L88" i="25"/>
  <c r="K88" i="30"/>
  <c r="AI87" i="25"/>
  <c r="AH87" i="30"/>
  <c r="AE87" i="25"/>
  <c r="AD87" i="30"/>
  <c r="AA87" i="25"/>
  <c r="Z87" i="30"/>
  <c r="W87" i="25"/>
  <c r="V87" i="30"/>
  <c r="S87" i="25"/>
  <c r="R87" i="30"/>
  <c r="O87" i="25"/>
  <c r="N87" i="30"/>
  <c r="K87" i="25"/>
  <c r="J87" i="30"/>
  <c r="G87" i="25"/>
  <c r="F87" i="30"/>
  <c r="AH86" i="25"/>
  <c r="AG86" i="30"/>
  <c r="AD86" i="25"/>
  <c r="AC86" i="30"/>
  <c r="Z86" i="25"/>
  <c r="Y86" i="30"/>
  <c r="V86" i="25"/>
  <c r="U86" i="30"/>
  <c r="R86" i="25"/>
  <c r="Q86" i="30"/>
  <c r="N86" i="25"/>
  <c r="M86" i="30"/>
  <c r="J86" i="25"/>
  <c r="I86" i="30"/>
  <c r="F86" i="25"/>
  <c r="E86" i="30"/>
  <c r="AG85" i="25"/>
  <c r="AF85" i="30"/>
  <c r="AC85" i="25"/>
  <c r="AB85" i="30"/>
  <c r="Y85" i="25"/>
  <c r="X85" i="30"/>
  <c r="U85" i="25"/>
  <c r="T85" i="30"/>
  <c r="Q85" i="25"/>
  <c r="P85" i="30"/>
  <c r="M85" i="25"/>
  <c r="L85" i="30"/>
  <c r="I85" i="25"/>
  <c r="H85" i="30"/>
  <c r="AI84" i="22"/>
  <c r="AF84" i="25"/>
  <c r="AE84" i="30"/>
  <c r="AB84" i="25"/>
  <c r="AA84" i="30"/>
  <c r="X84" i="25"/>
  <c r="W84" i="30"/>
  <c r="T84" i="25"/>
  <c r="S84" i="30"/>
  <c r="P84" i="25"/>
  <c r="O84" i="30"/>
  <c r="L84" i="25"/>
  <c r="K84" i="30"/>
  <c r="AI83" i="25"/>
  <c r="AH83" i="30"/>
  <c r="AE83" i="25"/>
  <c r="AD83" i="30"/>
  <c r="AA83" i="25"/>
  <c r="Z83" i="30"/>
  <c r="W83" i="25"/>
  <c r="V83" i="30"/>
  <c r="S83" i="25"/>
  <c r="R83" i="30"/>
  <c r="O83" i="25"/>
  <c r="N83" i="30"/>
  <c r="K83" i="25"/>
  <c r="J83" i="30"/>
  <c r="G83" i="25"/>
  <c r="F83" i="30"/>
  <c r="AH82" i="25"/>
  <c r="AG82" i="30"/>
  <c r="AD82" i="25"/>
  <c r="AC82" i="30"/>
  <c r="Z82" i="25"/>
  <c r="Y82" i="30"/>
  <c r="V82" i="25"/>
  <c r="U82" i="30"/>
  <c r="R82" i="25"/>
  <c r="Q82" i="30"/>
  <c r="N82" i="25"/>
  <c r="M82" i="30"/>
  <c r="J82" i="25"/>
  <c r="I82" i="30"/>
  <c r="F82" i="25"/>
  <c r="E82" i="30"/>
  <c r="AG81" i="25"/>
  <c r="AF81" i="30"/>
  <c r="AC81" i="25"/>
  <c r="AB81" i="30"/>
  <c r="Y81" i="25"/>
  <c r="X81" i="30"/>
  <c r="U81" i="25"/>
  <c r="T81" i="30"/>
  <c r="Q81" i="25"/>
  <c r="P81" i="30"/>
  <c r="M81" i="25"/>
  <c r="L81" i="30"/>
  <c r="I81" i="25"/>
  <c r="H81" i="30"/>
  <c r="AI80" i="22"/>
  <c r="AF80" i="25"/>
  <c r="AE80" i="30"/>
  <c r="AB80" i="25"/>
  <c r="AA80" i="30"/>
  <c r="X80" i="25"/>
  <c r="W80" i="30"/>
  <c r="T80" i="25"/>
  <c r="S80" i="30"/>
  <c r="P80" i="25"/>
  <c r="O80" i="30"/>
  <c r="L80" i="25"/>
  <c r="K80" i="30"/>
  <c r="AI79" i="25"/>
  <c r="AH79" i="30"/>
  <c r="AE79" i="25"/>
  <c r="AD79" i="30"/>
  <c r="AA79" i="25"/>
  <c r="Z79" i="30"/>
  <c r="W79" i="25"/>
  <c r="V79" i="30"/>
  <c r="S79" i="25"/>
  <c r="R79" i="30"/>
  <c r="O79" i="25"/>
  <c r="N79" i="30"/>
  <c r="K79" i="25"/>
  <c r="J79" i="30"/>
  <c r="G79" i="25"/>
  <c r="F79" i="30"/>
  <c r="AH78" i="25"/>
  <c r="AG78" i="30"/>
  <c r="AD78" i="25"/>
  <c r="AC78" i="30"/>
  <c r="Z78" i="25"/>
  <c r="Y78" i="30"/>
  <c r="V78" i="25"/>
  <c r="U78" i="30"/>
  <c r="R78" i="25"/>
  <c r="Q78" i="30"/>
  <c r="N78" i="25"/>
  <c r="M78" i="30"/>
  <c r="J78" i="25"/>
  <c r="I78" i="30"/>
  <c r="F78" i="25"/>
  <c r="E78" i="30"/>
  <c r="AG77" i="25"/>
  <c r="AF77" i="30"/>
  <c r="AC77" i="25"/>
  <c r="AB77" i="30"/>
  <c r="Y77" i="25"/>
  <c r="X77" i="30"/>
  <c r="U77" i="25"/>
  <c r="T77" i="30"/>
  <c r="Q77" i="25"/>
  <c r="P77" i="30"/>
  <c r="M77" i="25"/>
  <c r="L77" i="30"/>
  <c r="I77" i="25"/>
  <c r="H77" i="30"/>
  <c r="AI76" i="22"/>
  <c r="AF76" i="25"/>
  <c r="AE76" i="30"/>
  <c r="AB76" i="25"/>
  <c r="AA76" i="30"/>
  <c r="X76" i="25"/>
  <c r="W76" i="30"/>
  <c r="T76" i="25"/>
  <c r="S76" i="30"/>
  <c r="P76" i="25"/>
  <c r="O76" i="30"/>
  <c r="L76" i="25"/>
  <c r="K76" i="30"/>
  <c r="AI75" i="25"/>
  <c r="AH75" i="30"/>
  <c r="AE75" i="25"/>
  <c r="AD75" i="30"/>
  <c r="AA75" i="25"/>
  <c r="Z75" i="30"/>
  <c r="W75" i="25"/>
  <c r="V75" i="30"/>
  <c r="S75" i="25"/>
  <c r="R75" i="30"/>
  <c r="O75" i="25"/>
  <c r="N75" i="30"/>
  <c r="K75" i="25"/>
  <c r="J75" i="30"/>
  <c r="G75" i="25"/>
  <c r="F75" i="30"/>
  <c r="AH74" i="25"/>
  <c r="AG74" i="30"/>
  <c r="AD74" i="25"/>
  <c r="AC74" i="30"/>
  <c r="Z74" i="25"/>
  <c r="Y74" i="30"/>
  <c r="V74" i="25"/>
  <c r="U74" i="30"/>
  <c r="R74" i="25"/>
  <c r="Q74" i="30"/>
  <c r="N74" i="25"/>
  <c r="M74" i="30"/>
  <c r="J74" i="25"/>
  <c r="I74" i="30"/>
  <c r="F74" i="25"/>
  <c r="E74" i="30"/>
  <c r="AG73" i="25"/>
  <c r="AF73" i="30"/>
  <c r="AC73" i="25"/>
  <c r="AB73" i="30"/>
  <c r="Y73" i="25"/>
  <c r="X73" i="30"/>
  <c r="U73" i="25"/>
  <c r="T73" i="30"/>
  <c r="Q73" i="25"/>
  <c r="P73" i="30"/>
  <c r="M73" i="25"/>
  <c r="L73" i="30"/>
  <c r="I73" i="25"/>
  <c r="H73" i="30"/>
  <c r="AI72" i="22"/>
  <c r="AF72" i="25"/>
  <c r="AE72" i="30"/>
  <c r="AB72" i="25"/>
  <c r="AA72" i="30"/>
  <c r="X72" i="25"/>
  <c r="W72" i="30"/>
  <c r="T72" i="25"/>
  <c r="S72" i="30"/>
  <c r="P72" i="25"/>
  <c r="O72" i="30"/>
  <c r="L72" i="25"/>
  <c r="K72" i="30"/>
  <c r="AI71" i="25"/>
  <c r="AH71" i="30"/>
  <c r="AE71" i="25"/>
  <c r="AD71" i="30"/>
  <c r="AA71" i="25"/>
  <c r="Z71" i="30"/>
  <c r="W71" i="25"/>
  <c r="V71" i="30"/>
  <c r="S71" i="25"/>
  <c r="R71" i="30"/>
  <c r="O71" i="25"/>
  <c r="N71" i="30"/>
  <c r="K71" i="25"/>
  <c r="J71" i="30"/>
  <c r="G71" i="25"/>
  <c r="F71" i="30"/>
  <c r="AH70" i="25"/>
  <c r="AG70" i="30"/>
  <c r="AD70" i="25"/>
  <c r="AC70" i="30"/>
  <c r="Z70" i="25"/>
  <c r="Y70" i="30"/>
  <c r="V70" i="25"/>
  <c r="U70" i="30"/>
  <c r="R70" i="25"/>
  <c r="Q70" i="30"/>
  <c r="N70" i="25"/>
  <c r="M70" i="30"/>
  <c r="J70" i="25"/>
  <c r="I70" i="30"/>
  <c r="F70" i="25"/>
  <c r="E70" i="30"/>
  <c r="AG69" i="25"/>
  <c r="AF69" i="30"/>
  <c r="AC69" i="25"/>
  <c r="AB69" i="30"/>
  <c r="Y69" i="25"/>
  <c r="X69" i="30"/>
  <c r="U69" i="25"/>
  <c r="T69" i="30"/>
  <c r="Q69" i="25"/>
  <c r="P69" i="30"/>
  <c r="M69" i="25"/>
  <c r="L69" i="30"/>
  <c r="I69" i="25"/>
  <c r="H69" i="30"/>
  <c r="AI68" i="22"/>
  <c r="AF68" i="25"/>
  <c r="AE68" i="30"/>
  <c r="AB68" i="25"/>
  <c r="AA68" i="30"/>
  <c r="X68" i="25"/>
  <c r="W68" i="30"/>
  <c r="T68" i="25"/>
  <c r="S68" i="30"/>
  <c r="P68" i="25"/>
  <c r="O68" i="30"/>
  <c r="L68" i="25"/>
  <c r="K68" i="30"/>
  <c r="AI67" i="25"/>
  <c r="AH67" i="30"/>
  <c r="AE67" i="25"/>
  <c r="AD67" i="30"/>
  <c r="AA67" i="25"/>
  <c r="Z67" i="30"/>
  <c r="W67" i="25"/>
  <c r="V67" i="30"/>
  <c r="S67" i="25"/>
  <c r="R67" i="30"/>
  <c r="O67" i="25"/>
  <c r="N67" i="30"/>
  <c r="K67" i="25"/>
  <c r="J67" i="30"/>
  <c r="G67" i="25"/>
  <c r="F67" i="30"/>
  <c r="AH66" i="25"/>
  <c r="AG66" i="30"/>
  <c r="AD66" i="25"/>
  <c r="AC66" i="30"/>
  <c r="Z66" i="25"/>
  <c r="Y66" i="30"/>
  <c r="V66" i="25"/>
  <c r="U66" i="30"/>
  <c r="R66" i="25"/>
  <c r="Q66" i="30"/>
  <c r="N66" i="25"/>
  <c r="M66" i="30"/>
  <c r="J66" i="25"/>
  <c r="I66" i="30"/>
  <c r="F66" i="25"/>
  <c r="E66" i="30"/>
  <c r="AG65" i="25"/>
  <c r="AF65" i="30"/>
  <c r="AC65" i="25"/>
  <c r="AB65" i="30"/>
  <c r="Y65" i="25"/>
  <c r="X65" i="30"/>
  <c r="U65" i="25"/>
  <c r="T65" i="30"/>
  <c r="Q65" i="25"/>
  <c r="P65" i="30"/>
  <c r="M65" i="25"/>
  <c r="L65" i="30"/>
  <c r="I65" i="25"/>
  <c r="H65" i="30"/>
  <c r="AI64" i="22"/>
  <c r="AF64" i="25"/>
  <c r="AE64" i="30"/>
  <c r="AB64" i="25"/>
  <c r="AA64" i="30"/>
  <c r="X64" i="25"/>
  <c r="W64" i="30"/>
  <c r="T64" i="25"/>
  <c r="S64" i="30"/>
  <c r="P64" i="25"/>
  <c r="O64" i="30"/>
  <c r="L64" i="25"/>
  <c r="K64" i="30"/>
  <c r="AI63" i="25"/>
  <c r="AH63" i="30"/>
  <c r="AE63" i="25"/>
  <c r="AD63" i="30"/>
  <c r="AA63" i="25"/>
  <c r="Z63" i="30"/>
  <c r="W63" i="25"/>
  <c r="V63" i="30"/>
  <c r="S63" i="25"/>
  <c r="R63" i="30"/>
  <c r="O63" i="25"/>
  <c r="N63" i="30"/>
  <c r="K63" i="25"/>
  <c r="J63" i="30"/>
  <c r="G63" i="25"/>
  <c r="F63" i="30"/>
  <c r="AH62" i="25"/>
  <c r="AG62" i="30"/>
  <c r="AD62" i="25"/>
  <c r="AC62" i="30"/>
  <c r="Z62" i="25"/>
  <c r="Y62" i="30"/>
  <c r="V62" i="25"/>
  <c r="U62" i="30"/>
  <c r="R62" i="25"/>
  <c r="Q62" i="30"/>
  <c r="N62" i="25"/>
  <c r="M62" i="30"/>
  <c r="J62" i="25"/>
  <c r="I62" i="30"/>
  <c r="F62" i="25"/>
  <c r="E62" i="30"/>
  <c r="AG61" i="25"/>
  <c r="AF61" i="30"/>
  <c r="AC61" i="25"/>
  <c r="AB61" i="30"/>
  <c r="Y61" i="25"/>
  <c r="X61" i="30"/>
  <c r="U61" i="25"/>
  <c r="T61" i="30"/>
  <c r="Q61" i="25"/>
  <c r="P61" i="30"/>
  <c r="M61" i="25"/>
  <c r="L61" i="30"/>
  <c r="I61" i="25"/>
  <c r="H61" i="30"/>
  <c r="AI60" i="22"/>
  <c r="AF60" i="25"/>
  <c r="AE60" i="30"/>
  <c r="AB60" i="25"/>
  <c r="AA60" i="30"/>
  <c r="X60" i="25"/>
  <c r="W60" i="30"/>
  <c r="T60" i="25"/>
  <c r="S60" i="30"/>
  <c r="P60" i="25"/>
  <c r="O60" i="30"/>
  <c r="L60" i="25"/>
  <c r="K60" i="30"/>
  <c r="AI59" i="25"/>
  <c r="AH59" i="30"/>
  <c r="AE59" i="25"/>
  <c r="AD59" i="30"/>
  <c r="AA59" i="25"/>
  <c r="Z59" i="30"/>
  <c r="W59" i="25"/>
  <c r="V59" i="30"/>
  <c r="S59" i="25"/>
  <c r="R59" i="30"/>
  <c r="O59" i="25"/>
  <c r="N59" i="30"/>
  <c r="K59" i="25"/>
  <c r="J59" i="30"/>
  <c r="G59" i="25"/>
  <c r="F59" i="30"/>
  <c r="AH58" i="25"/>
  <c r="AG58" i="30"/>
  <c r="AD58" i="25"/>
  <c r="AC58" i="30"/>
  <c r="Z58" i="25"/>
  <c r="Y58" i="30"/>
  <c r="V58" i="25"/>
  <c r="U58" i="30"/>
  <c r="R58" i="25"/>
  <c r="Q58" i="30"/>
  <c r="N58" i="25"/>
  <c r="M58" i="30"/>
  <c r="J58" i="25"/>
  <c r="I58" i="30"/>
  <c r="F58" i="25"/>
  <c r="E58" i="30"/>
  <c r="AG57" i="25"/>
  <c r="AF57" i="30"/>
  <c r="AC57" i="25"/>
  <c r="AB57" i="30"/>
  <c r="Y57" i="25"/>
  <c r="X57" i="30"/>
  <c r="U57" i="25"/>
  <c r="T57" i="30"/>
  <c r="Q57" i="25"/>
  <c r="P57" i="30"/>
  <c r="M57" i="25"/>
  <c r="L57" i="30"/>
  <c r="I57" i="25"/>
  <c r="H57" i="30"/>
  <c r="AI56" i="22"/>
  <c r="AF56" i="25"/>
  <c r="AE56" i="30"/>
  <c r="AB56" i="25"/>
  <c r="AA56" i="30"/>
  <c r="X56" i="25"/>
  <c r="W56" i="30"/>
  <c r="T56" i="25"/>
  <c r="S56" i="30"/>
  <c r="P56" i="25"/>
  <c r="O56" i="30"/>
  <c r="L56" i="25"/>
  <c r="K56" i="30"/>
  <c r="AI55" i="25"/>
  <c r="AH55" i="30"/>
  <c r="AE55" i="25"/>
  <c r="AD55" i="30"/>
  <c r="AA55" i="25"/>
  <c r="Z55" i="30"/>
  <c r="W55" i="25"/>
  <c r="V55" i="30"/>
  <c r="S55" i="25"/>
  <c r="R55" i="30"/>
  <c r="O55" i="25"/>
  <c r="N55" i="30"/>
  <c r="K55" i="25"/>
  <c r="J55" i="30"/>
  <c r="G55" i="25"/>
  <c r="F55" i="30"/>
  <c r="AH54" i="25"/>
  <c r="AG54" i="30"/>
  <c r="AD54" i="25"/>
  <c r="AC54" i="30"/>
  <c r="Z54" i="25"/>
  <c r="Y54" i="30"/>
  <c r="V54" i="25"/>
  <c r="U54" i="30"/>
  <c r="R54" i="25"/>
  <c r="Q54" i="30"/>
  <c r="N54" i="25"/>
  <c r="M54" i="30"/>
  <c r="J54" i="25"/>
  <c r="I54" i="30"/>
  <c r="F54" i="25"/>
  <c r="E54" i="30"/>
  <c r="AG53" i="25"/>
  <c r="AF53" i="30"/>
  <c r="AC53" i="25"/>
  <c r="AB53" i="30"/>
  <c r="Y53" i="25"/>
  <c r="X53" i="30"/>
  <c r="U53" i="25"/>
  <c r="T53" i="30"/>
  <c r="Q53" i="25"/>
  <c r="P53" i="30"/>
  <c r="M53" i="25"/>
  <c r="L53" i="30"/>
  <c r="I53" i="25"/>
  <c r="H53" i="30"/>
  <c r="AI52" i="22"/>
  <c r="AF52" i="25"/>
  <c r="AE52" i="30"/>
  <c r="AB52" i="25"/>
  <c r="AA52" i="30"/>
  <c r="X52" i="25"/>
  <c r="W52" i="30"/>
  <c r="T52" i="25"/>
  <c r="S52" i="30"/>
  <c r="P52" i="25"/>
  <c r="O52" i="30"/>
  <c r="L52" i="25"/>
  <c r="K52" i="30"/>
  <c r="AI51" i="25"/>
  <c r="AH51" i="30"/>
  <c r="AE51" i="25"/>
  <c r="AD51" i="30"/>
  <c r="AA51" i="25"/>
  <c r="Z51" i="30"/>
  <c r="W51" i="25"/>
  <c r="V51" i="30"/>
  <c r="S51" i="25"/>
  <c r="R51" i="30"/>
  <c r="O51" i="25"/>
  <c r="N51" i="30"/>
  <c r="K51" i="25"/>
  <c r="J51" i="30"/>
  <c r="G51" i="25"/>
  <c r="F51" i="30"/>
  <c r="AH50" i="25"/>
  <c r="AG50" i="30"/>
  <c r="AD50" i="25"/>
  <c r="AC50" i="30"/>
  <c r="Z50" i="25"/>
  <c r="Y50" i="30"/>
  <c r="V50" i="25"/>
  <c r="U50" i="30"/>
  <c r="R50" i="25"/>
  <c r="Q50" i="30"/>
  <c r="N50" i="25"/>
  <c r="M50" i="30"/>
  <c r="J50" i="25"/>
  <c r="I50" i="30"/>
  <c r="F50" i="25"/>
  <c r="E50" i="30"/>
  <c r="AG49" i="25"/>
  <c r="AF49" i="30"/>
  <c r="AC49" i="25"/>
  <c r="AB49" i="30"/>
  <c r="Y49" i="25"/>
  <c r="X49" i="30"/>
  <c r="U49" i="25"/>
  <c r="T49" i="30"/>
  <c r="Q49" i="25"/>
  <c r="P49" i="30"/>
  <c r="M49" i="25"/>
  <c r="L49" i="30"/>
  <c r="I49" i="25"/>
  <c r="H49" i="30"/>
  <c r="AI48" i="22"/>
  <c r="AF48" i="25"/>
  <c r="AE48" i="30"/>
  <c r="AB48" i="25"/>
  <c r="AA48" i="30"/>
  <c r="X48" i="25"/>
  <c r="W48" i="30"/>
  <c r="T48" i="25"/>
  <c r="S48" i="30"/>
  <c r="P48" i="25"/>
  <c r="O48" i="30"/>
  <c r="L48" i="25"/>
  <c r="K48" i="30"/>
  <c r="AI47" i="25"/>
  <c r="AH47" i="30"/>
  <c r="AE47" i="25"/>
  <c r="AD47" i="30"/>
  <c r="AA47" i="25"/>
  <c r="Z47" i="30"/>
  <c r="W47" i="25"/>
  <c r="V47" i="30"/>
  <c r="S47" i="25"/>
  <c r="R47" i="30"/>
  <c r="O47" i="25"/>
  <c r="N47" i="30"/>
  <c r="K47" i="25"/>
  <c r="J47" i="30"/>
  <c r="G47" i="25"/>
  <c r="F47" i="30"/>
  <c r="AH46" i="25"/>
  <c r="AG46" i="30"/>
  <c r="AD46" i="25"/>
  <c r="AC46" i="30"/>
  <c r="Z46" i="25"/>
  <c r="Y46" i="30"/>
  <c r="V46" i="25"/>
  <c r="U46" i="30"/>
  <c r="R46" i="25"/>
  <c r="Q46" i="30"/>
  <c r="N46" i="25"/>
  <c r="M46" i="30"/>
  <c r="J46" i="25"/>
  <c r="I46" i="30"/>
  <c r="F46" i="25"/>
  <c r="E46" i="30"/>
  <c r="AG45" i="25"/>
  <c r="AF45" i="30"/>
  <c r="AC45" i="25"/>
  <c r="AB45" i="30"/>
  <c r="Y45" i="25"/>
  <c r="X45" i="30"/>
  <c r="U45" i="25"/>
  <c r="T45" i="30"/>
  <c r="Q45" i="25"/>
  <c r="P45" i="30"/>
  <c r="M45" i="25"/>
  <c r="L45" i="30"/>
  <c r="I45" i="25"/>
  <c r="H45" i="30"/>
  <c r="AI44" i="22"/>
  <c r="AF44" i="25"/>
  <c r="AE44" i="30"/>
  <c r="AB44" i="25"/>
  <c r="AA44" i="30"/>
  <c r="X44" i="25"/>
  <c r="W44" i="30"/>
  <c r="T44" i="25"/>
  <c r="S44" i="30"/>
  <c r="P44" i="25"/>
  <c r="O44" i="30"/>
  <c r="L44" i="25"/>
  <c r="K44" i="30"/>
  <c r="AI43" i="25"/>
  <c r="AH43" i="30"/>
  <c r="AE43" i="25"/>
  <c r="AD43" i="30"/>
  <c r="AA43" i="25"/>
  <c r="Z43" i="30"/>
  <c r="W43" i="25"/>
  <c r="V43" i="30"/>
  <c r="S43" i="25"/>
  <c r="R43" i="30"/>
  <c r="O43" i="25"/>
  <c r="N43" i="30"/>
  <c r="K43" i="25"/>
  <c r="J43" i="30"/>
  <c r="G43" i="25"/>
  <c r="F43" i="30"/>
  <c r="AH42" i="25"/>
  <c r="AG42" i="30"/>
  <c r="AD42" i="25"/>
  <c r="AC42" i="30"/>
  <c r="Z42" i="25"/>
  <c r="Y42" i="30"/>
  <c r="V42" i="25"/>
  <c r="U42" i="30"/>
  <c r="R42" i="25"/>
  <c r="Q42" i="30"/>
  <c r="N42" i="25"/>
  <c r="M42" i="30"/>
  <c r="J42" i="25"/>
  <c r="I42" i="30"/>
  <c r="F42" i="25"/>
  <c r="E42" i="30"/>
  <c r="AG41" i="25"/>
  <c r="AF41" i="30"/>
  <c r="AC41" i="25"/>
  <c r="AB41" i="30"/>
  <c r="Y41" i="25"/>
  <c r="X41" i="30"/>
  <c r="U41" i="25"/>
  <c r="T41" i="30"/>
  <c r="Q41" i="25"/>
  <c r="P41" i="30"/>
  <c r="M41" i="25"/>
  <c r="L41" i="30"/>
  <c r="I41" i="25"/>
  <c r="H41" i="30"/>
  <c r="AI40" i="22"/>
  <c r="AF40" i="25"/>
  <c r="AE40" i="30"/>
  <c r="AB40" i="25"/>
  <c r="AA40" i="30"/>
  <c r="X40" i="25"/>
  <c r="W40" i="30"/>
  <c r="T40" i="25"/>
  <c r="S40" i="30"/>
  <c r="P40" i="25"/>
  <c r="O40" i="30"/>
  <c r="L40" i="25"/>
  <c r="K40" i="30"/>
  <c r="AI39" i="25"/>
  <c r="AH39" i="30"/>
  <c r="AE39" i="25"/>
  <c r="AD39" i="30"/>
  <c r="AA39" i="25"/>
  <c r="Z39" i="30"/>
  <c r="W39" i="25"/>
  <c r="V39" i="30"/>
  <c r="S39" i="25"/>
  <c r="R39" i="30"/>
  <c r="O39" i="25"/>
  <c r="N39" i="30"/>
  <c r="K39" i="25"/>
  <c r="J39" i="30"/>
  <c r="G39" i="25"/>
  <c r="F39" i="30"/>
  <c r="AH38" i="25"/>
  <c r="AG38" i="30"/>
  <c r="AD38" i="25"/>
  <c r="AC38" i="30"/>
  <c r="Z38" i="25"/>
  <c r="Y38" i="30"/>
  <c r="V38" i="25"/>
  <c r="U38" i="30"/>
  <c r="R38" i="25"/>
  <c r="Q38" i="30"/>
  <c r="N38" i="25"/>
  <c r="M38" i="30"/>
  <c r="J38" i="25"/>
  <c r="I38" i="30"/>
  <c r="F38" i="25"/>
  <c r="E38" i="30"/>
  <c r="AG37" i="25"/>
  <c r="AF37" i="30"/>
  <c r="AC37" i="25"/>
  <c r="AB37" i="30"/>
  <c r="Y37" i="25"/>
  <c r="X37" i="30"/>
  <c r="U37" i="25"/>
  <c r="T37" i="30"/>
  <c r="Q37" i="25"/>
  <c r="P37" i="30"/>
  <c r="M37" i="25"/>
  <c r="L37" i="30"/>
  <c r="I37" i="25"/>
  <c r="H37" i="30"/>
  <c r="AI36" i="22"/>
  <c r="AF36" i="25"/>
  <c r="AE36" i="30"/>
  <c r="AB36" i="25"/>
  <c r="AA36" i="30"/>
  <c r="X36" i="25"/>
  <c r="W36" i="30"/>
  <c r="T36" i="25"/>
  <c r="S36" i="30"/>
  <c r="P36" i="25"/>
  <c r="O36" i="30"/>
  <c r="L36" i="25"/>
  <c r="K36" i="30"/>
  <c r="AI35" i="25"/>
  <c r="AH35" i="30"/>
  <c r="AE35" i="25"/>
  <c r="AD35" i="30"/>
  <c r="AA35" i="25"/>
  <c r="Z35" i="30"/>
  <c r="W35" i="25"/>
  <c r="V35" i="30"/>
  <c r="S35" i="25"/>
  <c r="R35" i="30"/>
  <c r="O35" i="25"/>
  <c r="N35" i="30"/>
  <c r="K35" i="25"/>
  <c r="J35" i="30"/>
  <c r="G35" i="25"/>
  <c r="F35" i="30"/>
  <c r="AH34" i="25"/>
  <c r="AG34" i="30"/>
  <c r="AD34" i="25"/>
  <c r="AC34" i="30"/>
  <c r="Z34" i="25"/>
  <c r="Y34" i="30"/>
  <c r="V34" i="25"/>
  <c r="U34" i="30"/>
  <c r="R34" i="25"/>
  <c r="Q34" i="30"/>
  <c r="N34" i="25"/>
  <c r="M34" i="30"/>
  <c r="J34" i="25"/>
  <c r="I34" i="30"/>
  <c r="F34" i="25"/>
  <c r="E34" i="30"/>
  <c r="AG33" i="25"/>
  <c r="AF33" i="30"/>
  <c r="AC33" i="25"/>
  <c r="AB33" i="30"/>
  <c r="Y33" i="25"/>
  <c r="X33" i="30"/>
  <c r="U33" i="25"/>
  <c r="T33" i="30"/>
  <c r="Q33" i="25"/>
  <c r="P33" i="30"/>
  <c r="M33" i="25"/>
  <c r="L33" i="30"/>
  <c r="I33" i="25"/>
  <c r="H33" i="30"/>
  <c r="AI32" i="22"/>
  <c r="AF32" i="25"/>
  <c r="AE32" i="30"/>
  <c r="AB32" i="25"/>
  <c r="AA32" i="30"/>
  <c r="X32" i="25"/>
  <c r="W32" i="30"/>
  <c r="T32" i="25"/>
  <c r="S32" i="30"/>
  <c r="P32" i="25"/>
  <c r="O32" i="30"/>
  <c r="L32" i="25"/>
  <c r="K32" i="30"/>
  <c r="AI31" i="25"/>
  <c r="AH31" i="30"/>
  <c r="AE31" i="25"/>
  <c r="AD31" i="30"/>
  <c r="AA31" i="25"/>
  <c r="Z31" i="30"/>
  <c r="W31" i="25"/>
  <c r="V31" i="30"/>
  <c r="S31" i="25"/>
  <c r="R31" i="30"/>
  <c r="O31" i="25"/>
  <c r="N31" i="30"/>
  <c r="K31" i="25"/>
  <c r="J31" i="30"/>
  <c r="G31" i="25"/>
  <c r="F31" i="30"/>
  <c r="AH30" i="25"/>
  <c r="AG30" i="30"/>
  <c r="AD30" i="25"/>
  <c r="AC30" i="30"/>
  <c r="Z30" i="25"/>
  <c r="Y30" i="30"/>
  <c r="V30" i="25"/>
  <c r="U30" i="30"/>
  <c r="R30" i="25"/>
  <c r="Q30" i="30"/>
  <c r="N30" i="25"/>
  <c r="M30" i="30"/>
  <c r="J30" i="25"/>
  <c r="I30" i="30"/>
  <c r="F30" i="25"/>
  <c r="E30" i="30"/>
  <c r="AG29" i="25"/>
  <c r="AF29" i="30"/>
  <c r="AC29" i="25"/>
  <c r="AB29" i="30"/>
  <c r="Y29" i="25"/>
  <c r="X29" i="30"/>
  <c r="U29" i="25"/>
  <c r="T29" i="30"/>
  <c r="Q29" i="25"/>
  <c r="P29" i="30"/>
  <c r="M29" i="25"/>
  <c r="L29" i="30"/>
  <c r="I29" i="25"/>
  <c r="H29" i="30"/>
  <c r="AI28" i="22"/>
  <c r="AF28" i="25"/>
  <c r="AE28" i="30"/>
  <c r="AB28" i="25"/>
  <c r="AA28" i="30"/>
  <c r="X28" i="25"/>
  <c r="W28" i="30"/>
  <c r="T28" i="25"/>
  <c r="S28" i="30"/>
  <c r="P28" i="25"/>
  <c r="O28" i="30"/>
  <c r="L28" i="25"/>
  <c r="K28" i="30"/>
  <c r="AI27" i="25"/>
  <c r="AH27" i="30"/>
  <c r="AE27" i="25"/>
  <c r="AD27" i="30"/>
  <c r="AA27" i="25"/>
  <c r="Z27" i="30"/>
  <c r="W27" i="25"/>
  <c r="V27" i="30"/>
  <c r="S27" i="25"/>
  <c r="R27" i="30"/>
  <c r="O27" i="25"/>
  <c r="N27" i="30"/>
  <c r="K27" i="25"/>
  <c r="J27" i="30"/>
  <c r="G27" i="25"/>
  <c r="F27" i="30"/>
  <c r="AH26" i="25"/>
  <c r="AG26" i="30"/>
  <c r="AD26" i="25"/>
  <c r="AC26" i="30"/>
  <c r="Z26" i="25"/>
  <c r="Y26" i="30"/>
  <c r="V26" i="25"/>
  <c r="U26" i="30"/>
  <c r="R26" i="25"/>
  <c r="Q26" i="30"/>
  <c r="N26" i="25"/>
  <c r="M26" i="30"/>
  <c r="J26" i="25"/>
  <c r="I26" i="30"/>
  <c r="F26" i="25"/>
  <c r="E26" i="30"/>
  <c r="AG25" i="25"/>
  <c r="AF25" i="30"/>
  <c r="AC25" i="25"/>
  <c r="AB25" i="30"/>
  <c r="Y25" i="25"/>
  <c r="X25" i="30"/>
  <c r="U25" i="25"/>
  <c r="T25" i="30"/>
  <c r="Q25" i="25"/>
  <c r="P25" i="30"/>
  <c r="M25" i="25"/>
  <c r="L25" i="30"/>
  <c r="I25" i="25"/>
  <c r="H25" i="30"/>
  <c r="AI24" i="22"/>
  <c r="AF24" i="25"/>
  <c r="AE24" i="30"/>
  <c r="AB24" i="25"/>
  <c r="AA24" i="30"/>
  <c r="X24" i="25"/>
  <c r="W24" i="30"/>
  <c r="T24" i="25"/>
  <c r="S24" i="30"/>
  <c r="P24" i="25"/>
  <c r="O24" i="30"/>
  <c r="L24" i="25"/>
  <c r="K24" i="30"/>
  <c r="AI23" i="25"/>
  <c r="AH23" i="30"/>
  <c r="AE23" i="25"/>
  <c r="AD23" i="30"/>
  <c r="AA23" i="25"/>
  <c r="Z23" i="30"/>
  <c r="W23" i="25"/>
  <c r="V23" i="30"/>
  <c r="S23" i="25"/>
  <c r="R23" i="30"/>
  <c r="O23" i="25"/>
  <c r="N23" i="30"/>
  <c r="K23" i="25"/>
  <c r="J23" i="30"/>
  <c r="G23" i="25"/>
  <c r="F23" i="30"/>
  <c r="AH22" i="25"/>
  <c r="AG22" i="30"/>
  <c r="AD22" i="25"/>
  <c r="AC22" i="30"/>
  <c r="Z22" i="25"/>
  <c r="Y22" i="30"/>
  <c r="V22" i="25"/>
  <c r="U22" i="30"/>
  <c r="R22" i="25"/>
  <c r="Q22" i="30"/>
  <c r="N22" i="25"/>
  <c r="M22" i="30"/>
  <c r="J22" i="25"/>
  <c r="I22" i="30"/>
  <c r="F22" i="25"/>
  <c r="E22" i="30"/>
  <c r="AG21" i="25"/>
  <c r="AF21" i="30"/>
  <c r="AC21" i="25"/>
  <c r="AB21" i="30"/>
  <c r="Y21" i="25"/>
  <c r="X21" i="30"/>
  <c r="U21" i="25"/>
  <c r="T21" i="30"/>
  <c r="Q21" i="25"/>
  <c r="P21" i="30"/>
  <c r="M21" i="25"/>
  <c r="L21" i="30"/>
  <c r="I21" i="25"/>
  <c r="H21" i="30"/>
  <c r="AI20" i="22"/>
  <c r="AF20" i="25"/>
  <c r="AE20" i="30"/>
  <c r="AB20" i="25"/>
  <c r="AA20" i="30"/>
  <c r="X20" i="25"/>
  <c r="W20" i="30"/>
  <c r="T20" i="25"/>
  <c r="S20" i="30"/>
  <c r="P20" i="25"/>
  <c r="O20" i="30"/>
  <c r="L20" i="25"/>
  <c r="K20" i="30"/>
  <c r="AI19" i="25"/>
  <c r="AH19" i="30"/>
  <c r="AE19" i="25"/>
  <c r="AD19" i="30"/>
  <c r="AA19" i="25"/>
  <c r="Z19" i="30"/>
  <c r="W19" i="25"/>
  <c r="V19" i="30"/>
  <c r="S19" i="25"/>
  <c r="R19" i="30"/>
  <c r="O19" i="25"/>
  <c r="N19" i="30"/>
  <c r="K19" i="25"/>
  <c r="J19" i="30"/>
  <c r="G19" i="25"/>
  <c r="F19" i="30"/>
  <c r="AH18" i="25"/>
  <c r="AG18" i="30"/>
  <c r="AD18" i="25"/>
  <c r="AC18" i="30"/>
  <c r="Z18" i="25"/>
  <c r="Y18" i="30"/>
  <c r="V18" i="25"/>
  <c r="U18" i="30"/>
  <c r="R18" i="25"/>
  <c r="Q18" i="30"/>
  <c r="N18" i="25"/>
  <c r="M18" i="30"/>
  <c r="J18" i="25"/>
  <c r="I18" i="30"/>
  <c r="F18" i="25"/>
  <c r="E18" i="30"/>
  <c r="AG17" i="25"/>
  <c r="AF17" i="30"/>
  <c r="AC17" i="25"/>
  <c r="AB17" i="30"/>
  <c r="Y17" i="25"/>
  <c r="X17" i="30"/>
  <c r="U17" i="25"/>
  <c r="T17" i="30"/>
  <c r="Q17" i="25"/>
  <c r="P17" i="30"/>
  <c r="M17" i="25"/>
  <c r="L17" i="30"/>
  <c r="I17" i="25"/>
  <c r="H17" i="30"/>
  <c r="AI16" i="22"/>
  <c r="AF16" i="25"/>
  <c r="AE16" i="30"/>
  <c r="AB16" i="25"/>
  <c r="AA16" i="30"/>
  <c r="X16" i="25"/>
  <c r="W16" i="30"/>
  <c r="T16" i="25"/>
  <c r="S16" i="30"/>
  <c r="P16" i="25"/>
  <c r="O16" i="30"/>
  <c r="L16" i="25"/>
  <c r="K16" i="30"/>
  <c r="AI15" i="25"/>
  <c r="AH15" i="30"/>
  <c r="AE15" i="25"/>
  <c r="AD15" i="30"/>
  <c r="AA15" i="25"/>
  <c r="Z15" i="30"/>
  <c r="W15" i="25"/>
  <c r="V15" i="30"/>
  <c r="S15" i="25"/>
  <c r="R15" i="30"/>
  <c r="O15" i="25"/>
  <c r="N15" i="30"/>
  <c r="K15" i="25"/>
  <c r="J15" i="30"/>
  <c r="G15" i="25"/>
  <c r="F15" i="30"/>
  <c r="AH14" i="25"/>
  <c r="AG14" i="30"/>
  <c r="AD14" i="25"/>
  <c r="AC14" i="30"/>
  <c r="Z14" i="25"/>
  <c r="Y14" i="30"/>
  <c r="V14" i="25"/>
  <c r="U14" i="30"/>
  <c r="R14" i="25"/>
  <c r="Q14" i="30"/>
  <c r="N14" i="25"/>
  <c r="M14" i="30"/>
  <c r="J14" i="25"/>
  <c r="I14" i="30"/>
  <c r="F14" i="25"/>
  <c r="E14" i="30"/>
  <c r="AG13" i="25"/>
  <c r="AF13" i="30"/>
  <c r="AC13" i="25"/>
  <c r="AB13" i="30"/>
  <c r="Y13" i="25"/>
  <c r="X13" i="30"/>
  <c r="U13" i="25"/>
  <c r="T13" i="30"/>
  <c r="Q13" i="25"/>
  <c r="P13" i="30"/>
  <c r="M13" i="25"/>
  <c r="L13" i="30"/>
  <c r="I13" i="25"/>
  <c r="H13" i="30"/>
  <c r="AI12" i="22"/>
  <c r="AF12" i="25"/>
  <c r="AE12" i="30"/>
  <c r="AB12" i="25"/>
  <c r="AA12" i="30"/>
  <c r="X12" i="25"/>
  <c r="W12" i="30"/>
  <c r="T12" i="25"/>
  <c r="S12" i="30"/>
  <c r="P12" i="25"/>
  <c r="O12" i="30"/>
  <c r="L12" i="25"/>
  <c r="K12" i="30"/>
  <c r="AI11" i="25"/>
  <c r="AH11" i="30"/>
  <c r="AE11" i="25"/>
  <c r="AD11" i="30"/>
  <c r="AA11" i="25"/>
  <c r="Z11" i="30"/>
  <c r="W11" i="25"/>
  <c r="V11" i="30"/>
  <c r="S11" i="25"/>
  <c r="R11" i="30"/>
  <c r="O11" i="25"/>
  <c r="N11" i="30"/>
  <c r="K11" i="25"/>
  <c r="J11" i="30"/>
  <c r="G11" i="25"/>
  <c r="F11" i="30"/>
  <c r="AH10" i="25"/>
  <c r="AG10" i="30"/>
  <c r="AD10" i="25"/>
  <c r="AC10" i="30"/>
  <c r="Z10" i="25"/>
  <c r="Y10" i="30"/>
  <c r="V10" i="25"/>
  <c r="U10" i="30"/>
  <c r="R10" i="25"/>
  <c r="Q10" i="30"/>
  <c r="N10" i="25"/>
  <c r="M10" i="30"/>
  <c r="J10" i="25"/>
  <c r="I10" i="30"/>
  <c r="F10" i="25"/>
  <c r="E10" i="30"/>
  <c r="AG9" i="25"/>
  <c r="AF9" i="30"/>
  <c r="AC9" i="25"/>
  <c r="AB9" i="30"/>
  <c r="Y9" i="25"/>
  <c r="X9" i="30"/>
  <c r="U9" i="25"/>
  <c r="T9" i="30"/>
  <c r="Q9" i="25"/>
  <c r="P9" i="30"/>
  <c r="M9" i="25"/>
  <c r="L9" i="30"/>
  <c r="I9" i="25"/>
  <c r="H9" i="30"/>
  <c r="AI8" i="22"/>
  <c r="AF8" i="25"/>
  <c r="AE8" i="30"/>
  <c r="AB8" i="25"/>
  <c r="AA8" i="30"/>
  <c r="X8" i="25"/>
  <c r="W8" i="30"/>
  <c r="T8" i="25"/>
  <c r="S8" i="30"/>
  <c r="P8" i="25"/>
  <c r="O8" i="30"/>
  <c r="L8" i="25"/>
  <c r="K8" i="30"/>
  <c r="AI7" i="25"/>
  <c r="AH7" i="30"/>
  <c r="AE7" i="25"/>
  <c r="AD7" i="30"/>
  <c r="AA7" i="25"/>
  <c r="Z7" i="30"/>
  <c r="W7" i="25"/>
  <c r="V7" i="30"/>
  <c r="S7" i="25"/>
  <c r="R7" i="30"/>
  <c r="O7" i="25"/>
  <c r="N7" i="30"/>
  <c r="K7" i="25"/>
  <c r="J7" i="30"/>
  <c r="G7" i="25"/>
  <c r="F7" i="30"/>
  <c r="AH6" i="25"/>
  <c r="AG6" i="30"/>
  <c r="AD6" i="25"/>
  <c r="AC6" i="30"/>
  <c r="Z6" i="25"/>
  <c r="Y6" i="30"/>
  <c r="V6" i="25"/>
  <c r="U6" i="30"/>
  <c r="R6" i="25"/>
  <c r="Q6" i="30"/>
  <c r="N6" i="25"/>
  <c r="M6" i="30"/>
  <c r="J6" i="25"/>
  <c r="I6" i="30"/>
  <c r="F6" i="25"/>
  <c r="E6" i="30"/>
  <c r="AG5" i="25"/>
  <c r="AF5" i="30"/>
  <c r="AC5" i="25"/>
  <c r="AB5" i="30"/>
  <c r="Y5" i="25"/>
  <c r="X5" i="30"/>
  <c r="U5" i="25"/>
  <c r="T5" i="30"/>
  <c r="Q5" i="25"/>
  <c r="P5" i="30"/>
  <c r="M5" i="25"/>
  <c r="L5" i="30"/>
  <c r="I5" i="25"/>
  <c r="H5" i="30"/>
  <c r="AF277" i="30"/>
  <c r="AB277" i="30"/>
  <c r="X277" i="30"/>
  <c r="T277" i="30"/>
  <c r="P277" i="30"/>
  <c r="L277" i="30"/>
  <c r="H277" i="30"/>
  <c r="AG276" i="30"/>
  <c r="AC276" i="30"/>
  <c r="Y276" i="30"/>
  <c r="U276" i="30"/>
  <c r="Q276" i="30"/>
  <c r="M276" i="30"/>
  <c r="I276" i="30"/>
  <c r="AH275" i="30"/>
  <c r="AD275" i="30"/>
  <c r="Z275" i="30"/>
  <c r="V275" i="30"/>
  <c r="Q275" i="30"/>
  <c r="L275" i="30"/>
  <c r="F275" i="30"/>
  <c r="AD274" i="30"/>
  <c r="Y274" i="30"/>
  <c r="T274" i="30"/>
  <c r="N274" i="30"/>
  <c r="I274" i="30"/>
  <c r="AG270" i="30"/>
  <c r="AA270" i="30"/>
  <c r="V270" i="30"/>
  <c r="Q270" i="30"/>
  <c r="K270" i="30"/>
  <c r="E270" i="30"/>
  <c r="AD269" i="30"/>
  <c r="X269" i="30"/>
  <c r="S269" i="30"/>
  <c r="N269" i="30"/>
  <c r="H269" i="30"/>
  <c r="AF268" i="30"/>
  <c r="AA268" i="30"/>
  <c r="U268" i="30"/>
  <c r="P268" i="30"/>
  <c r="K268" i="30"/>
  <c r="AH267" i="30"/>
  <c r="AC267" i="30"/>
  <c r="X267" i="30"/>
  <c r="R267" i="30"/>
  <c r="M267" i="30"/>
  <c r="H267" i="30"/>
  <c r="AD266" i="30"/>
  <c r="V266" i="30"/>
  <c r="N266" i="30"/>
  <c r="E266" i="30"/>
  <c r="AA265" i="30"/>
  <c r="S265" i="30"/>
  <c r="K265" i="30"/>
  <c r="AF264" i="30"/>
  <c r="X264" i="30"/>
  <c r="P264" i="30"/>
  <c r="H264" i="30"/>
  <c r="U263" i="30"/>
  <c r="AS277" i="30"/>
  <c r="AQ277" i="30"/>
  <c r="BB277" i="30"/>
  <c r="AR277" i="30"/>
  <c r="AS273" i="30"/>
  <c r="AQ273" i="30"/>
  <c r="BB273" i="30"/>
  <c r="AR273" i="30"/>
  <c r="AS269" i="30"/>
  <c r="AQ269" i="30"/>
  <c r="BB269" i="30"/>
  <c r="AR269" i="30"/>
  <c r="AS265" i="30"/>
  <c r="AQ265" i="30"/>
  <c r="BB265" i="30"/>
  <c r="AR265" i="30"/>
  <c r="AS261" i="30"/>
  <c r="AQ261" i="30"/>
  <c r="BB261" i="30"/>
  <c r="AR261" i="30"/>
  <c r="AS257" i="30"/>
  <c r="AQ257" i="30"/>
  <c r="BB257" i="30"/>
  <c r="AR257" i="30"/>
  <c r="AS253" i="30"/>
  <c r="AQ253" i="30"/>
  <c r="BB253" i="30"/>
  <c r="AR253" i="30"/>
  <c r="AS249" i="30"/>
  <c r="AQ249" i="30"/>
  <c r="BB249" i="30"/>
  <c r="AR249" i="30"/>
  <c r="AS245" i="30"/>
  <c r="AQ245" i="30"/>
  <c r="BB245" i="30"/>
  <c r="AR245" i="30"/>
  <c r="AS241" i="30"/>
  <c r="AQ241" i="30"/>
  <c r="BB241" i="30"/>
  <c r="AR241" i="30"/>
  <c r="AS233" i="30"/>
  <c r="BB233" i="30"/>
  <c r="AQ233" i="30"/>
  <c r="AR233" i="30"/>
  <c r="AS229" i="30"/>
  <c r="BB229" i="30"/>
  <c r="AQ229" i="30"/>
  <c r="AR229" i="30"/>
  <c r="AS225" i="30"/>
  <c r="BB225" i="30"/>
  <c r="AQ225" i="30"/>
  <c r="AR225" i="30"/>
  <c r="AS217" i="30"/>
  <c r="BB217" i="30"/>
  <c r="AQ217" i="30"/>
  <c r="AR217" i="30"/>
  <c r="AS213" i="30"/>
  <c r="BB213" i="30"/>
  <c r="AQ213" i="30"/>
  <c r="AR213" i="30"/>
  <c r="AS209" i="30"/>
  <c r="BB209" i="30"/>
  <c r="AQ209" i="30"/>
  <c r="AR209" i="30"/>
  <c r="AS205" i="30"/>
  <c r="BB205" i="30"/>
  <c r="AQ205" i="30"/>
  <c r="AR205" i="30"/>
  <c r="AS197" i="30"/>
  <c r="BB197" i="30"/>
  <c r="AQ197" i="30"/>
  <c r="AR197" i="30"/>
  <c r="AS193" i="30"/>
  <c r="BB193" i="30"/>
  <c r="AQ193" i="30"/>
  <c r="AR193" i="30"/>
  <c r="AS189" i="30"/>
  <c r="BB189" i="30"/>
  <c r="AQ189" i="30"/>
  <c r="AR189" i="30"/>
  <c r="AS185" i="30"/>
  <c r="BB185" i="30"/>
  <c r="AQ185" i="30"/>
  <c r="AR185" i="30"/>
  <c r="AS177" i="30"/>
  <c r="BB177" i="30"/>
  <c r="AQ177" i="30"/>
  <c r="AR177" i="30"/>
  <c r="AS173" i="30"/>
  <c r="BB173" i="30"/>
  <c r="AQ173" i="30"/>
  <c r="AR173" i="30"/>
  <c r="AS169" i="30"/>
  <c r="BB169" i="30"/>
  <c r="AQ169" i="30"/>
  <c r="AR169" i="30"/>
  <c r="AS165" i="30"/>
  <c r="BB165" i="30"/>
  <c r="AQ165" i="30"/>
  <c r="AR165" i="30"/>
  <c r="AS161" i="30"/>
  <c r="BB161" i="30"/>
  <c r="AQ161" i="30"/>
  <c r="AR161" i="30"/>
  <c r="AS157" i="30"/>
  <c r="BB157" i="30"/>
  <c r="AQ157" i="30"/>
  <c r="AR157" i="30"/>
  <c r="AS153" i="30"/>
  <c r="BB153" i="30"/>
  <c r="AQ153" i="30"/>
  <c r="AR153" i="30"/>
  <c r="AS145" i="30"/>
  <c r="BB145" i="30"/>
  <c r="AQ145" i="30"/>
  <c r="AR145" i="30"/>
  <c r="AS141" i="30"/>
  <c r="BB141" i="30"/>
  <c r="AQ141" i="30"/>
  <c r="AR141" i="30"/>
  <c r="AS137" i="30"/>
  <c r="BB137" i="30"/>
  <c r="AQ137" i="30"/>
  <c r="AR137" i="30"/>
  <c r="AS125" i="30"/>
  <c r="BB125" i="30"/>
  <c r="AQ125" i="30"/>
  <c r="AR125" i="30"/>
  <c r="AS117" i="30"/>
  <c r="BB117" i="30"/>
  <c r="AQ117" i="30"/>
  <c r="AR117" i="30"/>
  <c r="AS105" i="30"/>
  <c r="BB105" i="30"/>
  <c r="AQ105" i="30"/>
  <c r="AR105" i="30"/>
  <c r="AS97" i="30"/>
  <c r="BB97" i="30"/>
  <c r="AQ97" i="30"/>
  <c r="AR97" i="30"/>
  <c r="AS89" i="30"/>
  <c r="BB89" i="30"/>
  <c r="AQ89" i="30"/>
  <c r="AR89" i="30"/>
  <c r="AS85" i="30"/>
  <c r="BB85" i="30"/>
  <c r="AQ85" i="30"/>
  <c r="AR85" i="30"/>
  <c r="AS81" i="30"/>
  <c r="BB81" i="30"/>
  <c r="AQ81" i="30"/>
  <c r="AR81" i="30"/>
  <c r="AS77" i="30"/>
  <c r="BB77" i="30"/>
  <c r="AQ77" i="30"/>
  <c r="AR77" i="30"/>
  <c r="AS73" i="30"/>
  <c r="BB73" i="30"/>
  <c r="AQ73" i="30"/>
  <c r="AR73" i="30"/>
  <c r="AS69" i="30"/>
  <c r="BB69" i="30"/>
  <c r="AQ69" i="30"/>
  <c r="AR69" i="30"/>
  <c r="AS65" i="30"/>
  <c r="BB65" i="30"/>
  <c r="AQ65" i="30"/>
  <c r="AR65" i="30"/>
  <c r="AS57" i="30"/>
  <c r="BB57" i="30"/>
  <c r="AQ57" i="30"/>
  <c r="AR57" i="30"/>
  <c r="AS49" i="30"/>
  <c r="BB49" i="30"/>
  <c r="AQ49" i="30"/>
  <c r="AR49" i="30"/>
  <c r="AS45" i="30"/>
  <c r="BB45" i="30"/>
  <c r="AQ45" i="30"/>
  <c r="AR45" i="30"/>
  <c r="AS33" i="30"/>
  <c r="BB33" i="30"/>
  <c r="AQ33" i="30"/>
  <c r="AR33" i="30"/>
  <c r="AS25" i="30"/>
  <c r="BB25" i="30"/>
  <c r="AQ25" i="30"/>
  <c r="AR25" i="30"/>
  <c r="AS13" i="30"/>
  <c r="BB13" i="30"/>
  <c r="AQ13" i="30"/>
  <c r="AR13" i="30"/>
  <c r="AS9" i="30"/>
  <c r="BB9" i="30"/>
  <c r="AQ9" i="30"/>
  <c r="AR9" i="30"/>
  <c r="AS5" i="30"/>
  <c r="BB5" i="30"/>
  <c r="AQ5" i="30"/>
  <c r="AR5" i="30"/>
  <c r="AS276" i="30"/>
  <c r="BB276" i="30"/>
  <c r="AQ276" i="30"/>
  <c r="AR276" i="30"/>
  <c r="AS272" i="30"/>
  <c r="BB272" i="30"/>
  <c r="AQ272" i="30"/>
  <c r="AR272" i="30"/>
  <c r="AS268" i="30"/>
  <c r="BB268" i="30"/>
  <c r="AQ268" i="30"/>
  <c r="AR268" i="30"/>
  <c r="AS264" i="30"/>
  <c r="BB264" i="30"/>
  <c r="AQ264" i="30"/>
  <c r="AR264" i="30"/>
  <c r="AS260" i="30"/>
  <c r="BB260" i="30"/>
  <c r="AQ260" i="30"/>
  <c r="AR260" i="30"/>
  <c r="AS256" i="30"/>
  <c r="BB256" i="30"/>
  <c r="AQ256" i="30"/>
  <c r="AR256" i="30"/>
  <c r="AS252" i="30"/>
  <c r="BB252" i="30"/>
  <c r="AQ252" i="30"/>
  <c r="AR252" i="30"/>
  <c r="AS248" i="30"/>
  <c r="BB248" i="30"/>
  <c r="AQ248" i="30"/>
  <c r="AR248" i="30"/>
  <c r="AS244" i="30"/>
  <c r="BB244" i="30"/>
  <c r="AQ244" i="30"/>
  <c r="AR244" i="30"/>
  <c r="AS240" i="30"/>
  <c r="BB240" i="30"/>
  <c r="AQ240" i="30"/>
  <c r="AR240" i="30"/>
  <c r="AS236" i="30"/>
  <c r="BB236" i="30"/>
  <c r="AQ236" i="30"/>
  <c r="AR236" i="30"/>
  <c r="AS232" i="30"/>
  <c r="BB232" i="30"/>
  <c r="AQ232" i="30"/>
  <c r="AR232" i="30"/>
  <c r="AS228" i="30"/>
  <c r="BB228" i="30"/>
  <c r="AQ228" i="30"/>
  <c r="AR228" i="30"/>
  <c r="AS216" i="30"/>
  <c r="BB216" i="30"/>
  <c r="AQ216" i="30"/>
  <c r="AR216" i="30"/>
  <c r="AS212" i="30"/>
  <c r="BB212" i="30"/>
  <c r="AQ212" i="30"/>
  <c r="AR212" i="30"/>
  <c r="AS208" i="30"/>
  <c r="BB208" i="30"/>
  <c r="AQ208" i="30"/>
  <c r="AR208" i="30"/>
  <c r="AS196" i="30"/>
  <c r="BB196" i="30"/>
  <c r="AQ196" i="30"/>
  <c r="AR196" i="30"/>
  <c r="AS192" i="30"/>
  <c r="BB192" i="30"/>
  <c r="AQ192" i="30"/>
  <c r="AR192" i="30"/>
  <c r="AS188" i="30"/>
  <c r="BB188" i="30"/>
  <c r="AQ188" i="30"/>
  <c r="AR188" i="30"/>
  <c r="AS184" i="30"/>
  <c r="BB184" i="30"/>
  <c r="AQ184" i="30"/>
  <c r="AR184" i="30"/>
  <c r="AS180" i="30"/>
  <c r="BB180" i="30"/>
  <c r="AQ180" i="30"/>
  <c r="AR180" i="30"/>
  <c r="AS176" i="30"/>
  <c r="BB176" i="30"/>
  <c r="AQ176" i="30"/>
  <c r="AR176" i="30"/>
  <c r="AS172" i="30"/>
  <c r="BB172" i="30"/>
  <c r="AQ172" i="30"/>
  <c r="AR172" i="30"/>
  <c r="AS168" i="30"/>
  <c r="BB168" i="30"/>
  <c r="AQ168" i="30"/>
  <c r="AR168" i="30"/>
  <c r="AS164" i="30"/>
  <c r="BB164" i="30"/>
  <c r="AQ164" i="30"/>
  <c r="AR164" i="30"/>
  <c r="AS160" i="30"/>
  <c r="BB160" i="30"/>
  <c r="AQ160" i="30"/>
  <c r="AR160" i="30"/>
  <c r="AS156" i="30"/>
  <c r="BB156" i="30"/>
  <c r="AQ156" i="30"/>
  <c r="AR156" i="30"/>
  <c r="AS152" i="30"/>
  <c r="BB152" i="30"/>
  <c r="AQ152" i="30"/>
  <c r="AR152" i="30"/>
  <c r="BB148" i="30"/>
  <c r="AR148" i="30"/>
  <c r="BB144" i="30"/>
  <c r="AS144" i="30"/>
  <c r="AQ144" i="30"/>
  <c r="AR144" i="30"/>
  <c r="BB140" i="30"/>
  <c r="AS140" i="30"/>
  <c r="AQ140" i="30"/>
  <c r="AR140" i="30"/>
  <c r="BB136" i="30"/>
  <c r="AS136" i="30"/>
  <c r="AQ136" i="30"/>
  <c r="AR136" i="30"/>
  <c r="BB132" i="30"/>
  <c r="AS132" i="30"/>
  <c r="AQ132" i="30"/>
  <c r="AR132" i="30"/>
  <c r="BB128" i="30"/>
  <c r="AS128" i="30"/>
  <c r="AQ128" i="30"/>
  <c r="AR128" i="30"/>
  <c r="BB124" i="30"/>
  <c r="AS124" i="30"/>
  <c r="AQ124" i="30"/>
  <c r="AR124" i="30"/>
  <c r="BB120" i="30"/>
  <c r="AS120" i="30"/>
  <c r="AQ120" i="30"/>
  <c r="AR120" i="30"/>
  <c r="BB116" i="30"/>
  <c r="AS116" i="30"/>
  <c r="AQ116" i="30"/>
  <c r="AR116" i="30"/>
  <c r="BB112" i="30"/>
  <c r="AS112" i="30"/>
  <c r="AQ112" i="30"/>
  <c r="AR112" i="30"/>
  <c r="BB108" i="30"/>
  <c r="AS108" i="30"/>
  <c r="AQ108" i="30"/>
  <c r="AR108" i="30"/>
  <c r="BB104" i="30"/>
  <c r="AS104" i="30"/>
  <c r="AQ104" i="30"/>
  <c r="AR104" i="30"/>
  <c r="BB100" i="30"/>
  <c r="AS100" i="30"/>
  <c r="AQ100" i="30"/>
  <c r="AR100" i="30"/>
  <c r="BB96" i="30"/>
  <c r="AS96" i="30"/>
  <c r="AQ96" i="30"/>
  <c r="AR96" i="30"/>
  <c r="BB92" i="30"/>
  <c r="AS92" i="30"/>
  <c r="AQ92" i="30"/>
  <c r="AR92" i="30"/>
  <c r="BB88" i="30"/>
  <c r="AS88" i="30"/>
  <c r="AQ88" i="30"/>
  <c r="AR88" i="30"/>
  <c r="BB84" i="30"/>
  <c r="AS84" i="30"/>
  <c r="AQ84" i="30"/>
  <c r="AR84" i="30"/>
  <c r="BB80" i="30"/>
  <c r="AS80" i="30"/>
  <c r="AQ80" i="30"/>
  <c r="AR80" i="30"/>
  <c r="BB76" i="30"/>
  <c r="AS76" i="30"/>
  <c r="AQ76" i="30"/>
  <c r="AR76" i="30"/>
  <c r="BB72" i="30"/>
  <c r="AS72" i="30"/>
  <c r="AQ72" i="30"/>
  <c r="AR72" i="30"/>
  <c r="BB68" i="30"/>
  <c r="AS68" i="30"/>
  <c r="AQ68" i="30"/>
  <c r="AR68" i="30"/>
  <c r="BB64" i="30"/>
  <c r="AS64" i="30"/>
  <c r="AQ64" i="30"/>
  <c r="AR64" i="30"/>
  <c r="BB56" i="30"/>
  <c r="AS56" i="30"/>
  <c r="AQ56" i="30"/>
  <c r="AR56" i="30"/>
  <c r="BB48" i="30"/>
  <c r="AS48" i="30"/>
  <c r="AQ48" i="30"/>
  <c r="AR48" i="30"/>
  <c r="BB16" i="30"/>
  <c r="AS16" i="30"/>
  <c r="AQ16" i="30"/>
  <c r="AR16" i="30"/>
  <c r="BB8" i="30"/>
  <c r="AS8" i="30"/>
  <c r="AQ8" i="30"/>
  <c r="AR8" i="30"/>
  <c r="AS275" i="30"/>
  <c r="BB275" i="30"/>
  <c r="AQ275" i="30"/>
  <c r="AR275" i="30"/>
  <c r="AS271" i="30"/>
  <c r="BB271" i="30"/>
  <c r="AQ271" i="30"/>
  <c r="AR271" i="30"/>
  <c r="AS267" i="30"/>
  <c r="BB267" i="30"/>
  <c r="AQ267" i="30"/>
  <c r="AR267" i="30"/>
  <c r="AS263" i="30"/>
  <c r="BB263" i="30"/>
  <c r="AQ263" i="30"/>
  <c r="AR263" i="30"/>
  <c r="AS259" i="30"/>
  <c r="BB259" i="30"/>
  <c r="AQ259" i="30"/>
  <c r="AR259" i="30"/>
  <c r="AS255" i="30"/>
  <c r="BB255" i="30"/>
  <c r="AQ255" i="30"/>
  <c r="AR255" i="30"/>
  <c r="AS251" i="30"/>
  <c r="BB251" i="30"/>
  <c r="AQ251" i="30"/>
  <c r="AR251" i="30"/>
  <c r="AS247" i="30"/>
  <c r="BB247" i="30"/>
  <c r="AQ247" i="30"/>
  <c r="AR247" i="30"/>
  <c r="AS243" i="30"/>
  <c r="BB243" i="30"/>
  <c r="AQ243" i="30"/>
  <c r="AR243" i="30"/>
  <c r="BB235" i="30"/>
  <c r="AS235" i="30"/>
  <c r="AQ235" i="30"/>
  <c r="AR235" i="30"/>
  <c r="BB231" i="30"/>
  <c r="AS231" i="30"/>
  <c r="AQ231" i="30"/>
  <c r="AR231" i="30"/>
  <c r="BB227" i="30"/>
  <c r="AS227" i="30"/>
  <c r="AQ227" i="30"/>
  <c r="AR227" i="30"/>
  <c r="BB223" i="30"/>
  <c r="AS223" i="30"/>
  <c r="AQ223" i="30"/>
  <c r="AR223" i="30"/>
  <c r="BB219" i="30"/>
  <c r="AS219" i="30"/>
  <c r="AQ219" i="30"/>
  <c r="AR219" i="30"/>
  <c r="BB211" i="30"/>
  <c r="AS211" i="30"/>
  <c r="AQ211" i="30"/>
  <c r="AR211" i="30"/>
  <c r="BB207" i="30"/>
  <c r="AS207" i="30"/>
  <c r="AQ207" i="30"/>
  <c r="AR207" i="30"/>
  <c r="BB203" i="30"/>
  <c r="AS203" i="30"/>
  <c r="AQ203" i="30"/>
  <c r="AR203" i="30"/>
  <c r="BB199" i="30"/>
  <c r="AS199" i="30"/>
  <c r="AQ199" i="30"/>
  <c r="AR199" i="30"/>
  <c r="BB191" i="30"/>
  <c r="AS191" i="30"/>
  <c r="AQ191" i="30"/>
  <c r="AR191" i="30"/>
  <c r="BB179" i="30"/>
  <c r="AS179" i="30"/>
  <c r="AQ179" i="30"/>
  <c r="AR179" i="30"/>
  <c r="BB175" i="30"/>
  <c r="AS175" i="30"/>
  <c r="AQ175" i="30"/>
  <c r="AR175" i="30"/>
  <c r="BB171" i="30"/>
  <c r="AS171" i="30"/>
  <c r="AQ171" i="30"/>
  <c r="AR171" i="30"/>
  <c r="BB167" i="30"/>
  <c r="AS167" i="30"/>
  <c r="AQ167" i="30"/>
  <c r="AR167" i="30"/>
  <c r="BB163" i="30"/>
  <c r="AS163" i="30"/>
  <c r="AQ163" i="30"/>
  <c r="AR163" i="30"/>
  <c r="BB159" i="30"/>
  <c r="AS159" i="30"/>
  <c r="AQ159" i="30"/>
  <c r="AR159" i="30"/>
  <c r="BB155" i="30"/>
  <c r="AS155" i="30"/>
  <c r="AQ155" i="30"/>
  <c r="AR155" i="30"/>
  <c r="BB151" i="30"/>
  <c r="AS151" i="30"/>
  <c r="AQ151" i="30"/>
  <c r="AR151" i="30"/>
  <c r="AS147" i="30"/>
  <c r="AQ147" i="30"/>
  <c r="BB147" i="30"/>
  <c r="AR147" i="30"/>
  <c r="AS143" i="30"/>
  <c r="AQ143" i="30"/>
  <c r="BB143" i="30"/>
  <c r="AR143" i="30"/>
  <c r="AS139" i="30"/>
  <c r="AQ139" i="30"/>
  <c r="BB139" i="30"/>
  <c r="AR139" i="30"/>
  <c r="AS131" i="30"/>
  <c r="AQ131" i="30"/>
  <c r="BB131" i="30"/>
  <c r="AR131" i="30"/>
  <c r="AS127" i="30"/>
  <c r="AQ127" i="30"/>
  <c r="BB127" i="30"/>
  <c r="AR127" i="30"/>
  <c r="AS123" i="30"/>
  <c r="AQ123" i="30"/>
  <c r="BB123" i="30"/>
  <c r="AR123" i="30"/>
  <c r="AS119" i="30"/>
  <c r="AQ119" i="30"/>
  <c r="BB119" i="30"/>
  <c r="AR119" i="30"/>
  <c r="AS115" i="30"/>
  <c r="AQ115" i="30"/>
  <c r="BB115" i="30"/>
  <c r="AR115" i="30"/>
  <c r="AS111" i="30"/>
  <c r="AQ111" i="30"/>
  <c r="BB111" i="30"/>
  <c r="AR111" i="30"/>
  <c r="AS107" i="30"/>
  <c r="AQ107" i="30"/>
  <c r="BB107" i="30"/>
  <c r="AR107" i="30"/>
  <c r="AS103" i="30"/>
  <c r="AQ103" i="30"/>
  <c r="BB103" i="30"/>
  <c r="AR103" i="30"/>
  <c r="AS99" i="30"/>
  <c r="AQ99" i="30"/>
  <c r="BB99" i="30"/>
  <c r="AR99" i="30"/>
  <c r="AS95" i="30"/>
  <c r="AQ95" i="30"/>
  <c r="BB95" i="30"/>
  <c r="AR95" i="30"/>
  <c r="AS91" i="30"/>
  <c r="AQ91" i="30"/>
  <c r="BB91" i="30"/>
  <c r="AR91" i="30"/>
  <c r="AS87" i="30"/>
  <c r="AQ87" i="30"/>
  <c r="BB87" i="30"/>
  <c r="AR87" i="30"/>
  <c r="AS83" i="30"/>
  <c r="AQ83" i="30"/>
  <c r="BB83" i="30"/>
  <c r="AR83" i="30"/>
  <c r="AS79" i="30"/>
  <c r="AQ79" i="30"/>
  <c r="BB79" i="30"/>
  <c r="AR79" i="30"/>
  <c r="AS75" i="30"/>
  <c r="AQ75" i="30"/>
  <c r="BB75" i="30"/>
  <c r="AR75" i="30"/>
  <c r="AS71" i="30"/>
  <c r="AQ71" i="30"/>
  <c r="BB71" i="30"/>
  <c r="AR71" i="30"/>
  <c r="AS67" i="30"/>
  <c r="AQ67" i="30"/>
  <c r="BB67" i="30"/>
  <c r="AR67" i="30"/>
  <c r="AS63" i="30"/>
  <c r="AQ63" i="30"/>
  <c r="BB63" i="30"/>
  <c r="AR63" i="30"/>
  <c r="AS51" i="30"/>
  <c r="AQ51" i="30"/>
  <c r="BB51" i="30"/>
  <c r="AR51" i="30"/>
  <c r="AS47" i="30"/>
  <c r="AQ47" i="30"/>
  <c r="BB47" i="30"/>
  <c r="AR47" i="30"/>
  <c r="AS39" i="30"/>
  <c r="AQ39" i="30"/>
  <c r="BB39" i="30"/>
  <c r="AR39" i="30"/>
  <c r="AS35" i="30"/>
  <c r="AQ35" i="30"/>
  <c r="BB35" i="30"/>
  <c r="AR35" i="30"/>
  <c r="AS31" i="30"/>
  <c r="AQ31" i="30"/>
  <c r="BB31" i="30"/>
  <c r="AR31" i="30"/>
  <c r="AS27" i="30"/>
  <c r="AQ27" i="30"/>
  <c r="BB27" i="30"/>
  <c r="AR27" i="30"/>
  <c r="AS19" i="30"/>
  <c r="AQ19" i="30"/>
  <c r="BB19" i="30"/>
  <c r="AR19" i="30"/>
  <c r="AS15" i="30"/>
  <c r="AQ15" i="30"/>
  <c r="BB15" i="30"/>
  <c r="AR15" i="30"/>
  <c r="AS11" i="30"/>
  <c r="AQ11" i="30"/>
  <c r="BB11" i="30"/>
  <c r="AR11" i="30"/>
  <c r="AS7" i="30"/>
  <c r="AQ7" i="30"/>
  <c r="BB7" i="30"/>
  <c r="AR7" i="30"/>
  <c r="BB274" i="30"/>
  <c r="AS274" i="30"/>
  <c r="AQ274" i="30"/>
  <c r="AR274" i="30"/>
  <c r="BB270" i="30"/>
  <c r="AS270" i="30"/>
  <c r="AQ270" i="30"/>
  <c r="AR270" i="30"/>
  <c r="BB266" i="30"/>
  <c r="AS266" i="30"/>
  <c r="AQ266" i="30"/>
  <c r="AR266" i="30"/>
  <c r="BB262" i="30"/>
  <c r="AS262" i="30"/>
  <c r="AQ262" i="30"/>
  <c r="AR262" i="30"/>
  <c r="BB258" i="30"/>
  <c r="AS258" i="30"/>
  <c r="AQ258" i="30"/>
  <c r="AR258" i="30"/>
  <c r="BB254" i="30"/>
  <c r="AS254" i="30"/>
  <c r="AQ254" i="30"/>
  <c r="AR254" i="30"/>
  <c r="BB250" i="30"/>
  <c r="AS250" i="30"/>
  <c r="AQ250" i="30"/>
  <c r="AR250" i="30"/>
  <c r="BB246" i="30"/>
  <c r="AS246" i="30"/>
  <c r="AQ246" i="30"/>
  <c r="AR246" i="30"/>
  <c r="BB242" i="30"/>
  <c r="AS242" i="30"/>
  <c r="AQ242" i="30"/>
  <c r="AR242" i="30"/>
  <c r="AS234" i="30"/>
  <c r="AQ234" i="30"/>
  <c r="BB234" i="30"/>
  <c r="AR234" i="30"/>
  <c r="AS230" i="30"/>
  <c r="AQ230" i="30"/>
  <c r="BB230" i="30"/>
  <c r="AR230" i="30"/>
  <c r="AS226" i="30"/>
  <c r="AQ226" i="30"/>
  <c r="BB226" i="30"/>
  <c r="AR226" i="30"/>
  <c r="AS218" i="30"/>
  <c r="AQ218" i="30"/>
  <c r="BB218" i="30"/>
  <c r="AR218" i="30"/>
  <c r="AS214" i="30"/>
  <c r="AQ214" i="30"/>
  <c r="BB214" i="30"/>
  <c r="AR214" i="30"/>
  <c r="AS198" i="30"/>
  <c r="AQ198" i="30"/>
  <c r="BB198" i="30"/>
  <c r="AR198" i="30"/>
  <c r="AS194" i="30"/>
  <c r="AQ194" i="30"/>
  <c r="BB194" i="30"/>
  <c r="AR194" i="30"/>
  <c r="AS186" i="30"/>
  <c r="AQ186" i="30"/>
  <c r="BB186" i="30"/>
  <c r="AR186" i="30"/>
  <c r="AS178" i="30"/>
  <c r="AQ178" i="30"/>
  <c r="BB178" i="30"/>
  <c r="AR178" i="30"/>
  <c r="AS174" i="30"/>
  <c r="AQ174" i="30"/>
  <c r="BB174" i="30"/>
  <c r="AR174" i="30"/>
  <c r="AS170" i="30"/>
  <c r="AQ170" i="30"/>
  <c r="BB170" i="30"/>
  <c r="AR170" i="30"/>
  <c r="AS166" i="30"/>
  <c r="AQ166" i="30"/>
  <c r="BB166" i="30"/>
  <c r="AR166" i="30"/>
  <c r="AS162" i="30"/>
  <c r="AQ162" i="30"/>
  <c r="BB162" i="30"/>
  <c r="AR162" i="30"/>
  <c r="AS158" i="30"/>
  <c r="AQ158" i="30"/>
  <c r="BB158" i="30"/>
  <c r="AR158" i="30"/>
  <c r="AS154" i="30"/>
  <c r="AQ154" i="30"/>
  <c r="BB154" i="30"/>
  <c r="AR154" i="30"/>
  <c r="BB150" i="30"/>
  <c r="AR150" i="30"/>
  <c r="AS146" i="30"/>
  <c r="BB146" i="30"/>
  <c r="AQ146" i="30"/>
  <c r="AR146" i="30"/>
  <c r="AS142" i="30"/>
  <c r="BB142" i="30"/>
  <c r="AQ142" i="30"/>
  <c r="AR142" i="30"/>
  <c r="AS138" i="30"/>
  <c r="BB138" i="30"/>
  <c r="AQ138" i="30"/>
  <c r="AR138" i="30"/>
  <c r="AS134" i="30"/>
  <c r="BB134" i="30"/>
  <c r="AQ134" i="30"/>
  <c r="AR134" i="30"/>
  <c r="AS130" i="30"/>
  <c r="BB130" i="30"/>
  <c r="AQ130" i="30"/>
  <c r="AR130" i="30"/>
  <c r="AS122" i="30"/>
  <c r="BB122" i="30"/>
  <c r="AQ122" i="30"/>
  <c r="AR122" i="30"/>
  <c r="AS118" i="30"/>
  <c r="BB118" i="30"/>
  <c r="AQ118" i="30"/>
  <c r="AR118" i="30"/>
  <c r="AS114" i="30"/>
  <c r="BB114" i="30"/>
  <c r="AQ114" i="30"/>
  <c r="AR114" i="30"/>
  <c r="AS110" i="30"/>
  <c r="BB110" i="30"/>
  <c r="AQ110" i="30"/>
  <c r="AR110" i="30"/>
  <c r="AS102" i="30"/>
  <c r="BB102" i="30"/>
  <c r="AQ102" i="30"/>
  <c r="AR102" i="30"/>
  <c r="AS98" i="30"/>
  <c r="BB98" i="30"/>
  <c r="AQ98" i="30"/>
  <c r="AR98" i="30"/>
  <c r="AS90" i="30"/>
  <c r="BB90" i="30"/>
  <c r="AQ90" i="30"/>
  <c r="AR90" i="30"/>
  <c r="AS86" i="30"/>
  <c r="BB86" i="30"/>
  <c r="AQ86" i="30"/>
  <c r="AR86" i="30"/>
  <c r="AS82" i="30"/>
  <c r="BB82" i="30"/>
  <c r="AQ82" i="30"/>
  <c r="AR82" i="30"/>
  <c r="AS78" i="30"/>
  <c r="BB78" i="30"/>
  <c r="AQ78" i="30"/>
  <c r="AR78" i="30"/>
  <c r="AS74" i="30"/>
  <c r="BB74" i="30"/>
  <c r="AQ74" i="30"/>
  <c r="AR74" i="30"/>
  <c r="AS70" i="30"/>
  <c r="BB70" i="30"/>
  <c r="AQ70" i="30"/>
  <c r="AR70" i="30"/>
  <c r="AS66" i="30"/>
  <c r="BB66" i="30"/>
  <c r="AQ66" i="30"/>
  <c r="AR66" i="30"/>
  <c r="AS58" i="30"/>
  <c r="BB58" i="30"/>
  <c r="AQ58" i="30"/>
  <c r="AR58" i="30"/>
  <c r="AS50" i="30"/>
  <c r="BB50" i="30"/>
  <c r="AQ50" i="30"/>
  <c r="AR50" i="30"/>
  <c r="AS34" i="30"/>
  <c r="BB34" i="30"/>
  <c r="AQ34" i="30"/>
  <c r="AR34" i="30"/>
  <c r="AS14" i="30"/>
  <c r="BB14" i="30"/>
  <c r="AQ14" i="30"/>
  <c r="AR14" i="30"/>
  <c r="AS6" i="30"/>
  <c r="BB6" i="30"/>
  <c r="AQ6" i="30"/>
  <c r="AR6" i="30"/>
  <c r="AQ269" i="25"/>
  <c r="AS265" i="25"/>
  <c r="AR233" i="25"/>
  <c r="AR205" i="25"/>
  <c r="AR201" i="25"/>
  <c r="AR173" i="25"/>
  <c r="AR169" i="25"/>
  <c r="AR153" i="25"/>
  <c r="AQ141" i="25"/>
  <c r="AR109" i="25"/>
  <c r="AS109" i="25"/>
  <c r="AQ77" i="25"/>
  <c r="AQ45" i="25"/>
  <c r="AQ41" i="25"/>
  <c r="AQ13" i="25"/>
  <c r="AQ9" i="25"/>
  <c r="AS268" i="25"/>
  <c r="AR264" i="25"/>
  <c r="AQ264" i="25"/>
  <c r="AR248" i="25"/>
  <c r="AS248" i="25"/>
  <c r="AQ232" i="25"/>
  <c r="AS200" i="25"/>
  <c r="AQ200" i="25"/>
  <c r="AQ172" i="25"/>
  <c r="AR168" i="25"/>
  <c r="AQ168" i="25"/>
  <c r="AS156" i="25"/>
  <c r="AS152" i="25"/>
  <c r="AQ152" i="25"/>
  <c r="AR140" i="25"/>
  <c r="AS140" i="25"/>
  <c r="AR136" i="25"/>
  <c r="AQ136" i="25"/>
  <c r="AQ120" i="25"/>
  <c r="AS104" i="25"/>
  <c r="AR72" i="25"/>
  <c r="AS40" i="25"/>
  <c r="AQ40" i="25"/>
  <c r="AR8" i="25"/>
  <c r="AS8" i="25"/>
  <c r="AQ8" i="25"/>
  <c r="AR267" i="25"/>
  <c r="AS267" i="25"/>
  <c r="AR251" i="25"/>
  <c r="AR235" i="25"/>
  <c r="AS235" i="25"/>
  <c r="AS227" i="25"/>
  <c r="AR211" i="25"/>
  <c r="AS211" i="25"/>
  <c r="AQ211" i="25"/>
  <c r="AR187" i="25"/>
  <c r="AS187" i="25"/>
  <c r="AS183" i="25"/>
  <c r="AQ183" i="25"/>
  <c r="AS147" i="25"/>
  <c r="AS143" i="25"/>
  <c r="AR135" i="25"/>
  <c r="AS135" i="25"/>
  <c r="AQ135" i="25"/>
  <c r="AR123" i="25"/>
  <c r="AS123" i="25"/>
  <c r="AS119" i="25"/>
  <c r="AQ119" i="25"/>
  <c r="AR103" i="25"/>
  <c r="AR71" i="25"/>
  <c r="AS71" i="25"/>
  <c r="AQ71" i="25"/>
  <c r="AR55" i="25"/>
  <c r="AS55" i="25"/>
  <c r="AR43" i="25"/>
  <c r="AS43" i="25"/>
  <c r="AQ43" i="25"/>
  <c r="AR7" i="25"/>
  <c r="AS7" i="25"/>
  <c r="AS270" i="25"/>
  <c r="AQ266" i="25"/>
  <c r="AR258" i="25"/>
  <c r="AS258" i="25"/>
  <c r="AQ258" i="25"/>
  <c r="AR246" i="25"/>
  <c r="AS214" i="25"/>
  <c r="AQ214" i="25"/>
  <c r="AR206" i="25"/>
  <c r="AR194" i="25"/>
  <c r="AS194" i="25"/>
  <c r="AQ194" i="25"/>
  <c r="AQ178" i="25"/>
  <c r="AR146" i="25"/>
  <c r="AQ142" i="25"/>
  <c r="AR134" i="25"/>
  <c r="AS134" i="25"/>
  <c r="AQ134" i="25"/>
  <c r="AQ114" i="25"/>
  <c r="AS86" i="25"/>
  <c r="AQ86" i="25"/>
  <c r="AR74" i="25"/>
  <c r="AR66" i="25"/>
  <c r="AS66" i="25"/>
  <c r="AQ66" i="25"/>
  <c r="AR50" i="25"/>
  <c r="AS50" i="25"/>
  <c r="AQ34" i="25"/>
  <c r="AR18" i="25"/>
  <c r="AS18" i="25"/>
  <c r="AR10" i="25"/>
  <c r="AR6" i="25"/>
  <c r="AS6" i="25"/>
  <c r="AQ6" i="25"/>
  <c r="AI271" i="22"/>
  <c r="AI273" i="22"/>
  <c r="AI272" i="22"/>
  <c r="AH273" i="30"/>
  <c r="AF273" i="30"/>
  <c r="AD273" i="30"/>
  <c r="AB273" i="30"/>
  <c r="Z273" i="30"/>
  <c r="X273" i="30"/>
  <c r="V273" i="30"/>
  <c r="T273" i="30"/>
  <c r="R273" i="30"/>
  <c r="P273" i="30"/>
  <c r="N273" i="30"/>
  <c r="L273" i="30"/>
  <c r="J273" i="30"/>
  <c r="H273" i="30"/>
  <c r="E273" i="30"/>
  <c r="AG272" i="30"/>
  <c r="AE272" i="30"/>
  <c r="AC272" i="30"/>
  <c r="AA272" i="30"/>
  <c r="Y272" i="30"/>
  <c r="W272" i="30"/>
  <c r="U272" i="30"/>
  <c r="S272" i="30"/>
  <c r="Q272" i="30"/>
  <c r="O272" i="30"/>
  <c r="M272" i="30"/>
  <c r="K272" i="30"/>
  <c r="I272" i="30"/>
  <c r="F272" i="30"/>
  <c r="AH271" i="30"/>
  <c r="AF271" i="30"/>
  <c r="AD271" i="30"/>
  <c r="AB271" i="30"/>
  <c r="Z271" i="30"/>
  <c r="X271" i="30"/>
  <c r="V271" i="30"/>
  <c r="T271" i="30"/>
  <c r="R271" i="30"/>
  <c r="P271" i="30"/>
  <c r="N271" i="30"/>
  <c r="L271" i="30"/>
  <c r="J271" i="30"/>
  <c r="H271" i="30"/>
  <c r="E271" i="30"/>
  <c r="AI273" i="25"/>
  <c r="AG273" i="25"/>
  <c r="AE273" i="25"/>
  <c r="AC273" i="25"/>
  <c r="AA273" i="25"/>
  <c r="Y273" i="25"/>
  <c r="W273" i="25"/>
  <c r="U273" i="25"/>
  <c r="S273" i="25"/>
  <c r="Q273" i="25"/>
  <c r="O273" i="25"/>
  <c r="M273" i="25"/>
  <c r="K273" i="25"/>
  <c r="I273" i="25"/>
  <c r="F273" i="25"/>
  <c r="AH272" i="25"/>
  <c r="AF272" i="25"/>
  <c r="AD272" i="25"/>
  <c r="AB272" i="25"/>
  <c r="Z272" i="25"/>
  <c r="X272" i="25"/>
  <c r="V272" i="25"/>
  <c r="T272" i="25"/>
  <c r="R272" i="25"/>
  <c r="P272" i="25"/>
  <c r="N272" i="25"/>
  <c r="L272" i="25"/>
  <c r="J272" i="25"/>
  <c r="G272" i="25"/>
  <c r="AI271" i="25"/>
  <c r="AG271" i="25"/>
  <c r="AE271" i="25"/>
  <c r="AC271" i="25"/>
  <c r="AA271" i="25"/>
  <c r="Y271" i="25"/>
  <c r="W271" i="25"/>
  <c r="U271" i="25"/>
  <c r="S271" i="25"/>
  <c r="Q271" i="25"/>
  <c r="O271" i="25"/>
  <c r="M271" i="25"/>
  <c r="K271" i="25"/>
  <c r="I271" i="25"/>
  <c r="F271" i="25"/>
  <c r="AG273" i="30"/>
  <c r="AE273" i="30"/>
  <c r="AC273" i="30"/>
  <c r="AA273" i="30"/>
  <c r="Y273" i="30"/>
  <c r="W273" i="30"/>
  <c r="U273" i="30"/>
  <c r="S273" i="30"/>
  <c r="Q273" i="30"/>
  <c r="O273" i="30"/>
  <c r="M273" i="30"/>
  <c r="K273" i="30"/>
  <c r="I273" i="30"/>
  <c r="F273" i="30"/>
  <c r="AH272" i="30"/>
  <c r="AF272" i="30"/>
  <c r="AD272" i="30"/>
  <c r="AB272" i="30"/>
  <c r="Z272" i="30"/>
  <c r="X272" i="30"/>
  <c r="V272" i="30"/>
  <c r="T272" i="30"/>
  <c r="R272" i="30"/>
  <c r="P272" i="30"/>
  <c r="N272" i="30"/>
  <c r="L272" i="30"/>
  <c r="J272" i="30"/>
  <c r="H272" i="30"/>
  <c r="E272" i="30"/>
  <c r="AG271" i="30"/>
  <c r="AE271" i="30"/>
  <c r="AC271" i="30"/>
  <c r="AA271" i="30"/>
  <c r="Y271" i="30"/>
  <c r="W271" i="30"/>
  <c r="U271" i="30"/>
  <c r="S271" i="30"/>
  <c r="Q271" i="30"/>
  <c r="O271" i="30"/>
  <c r="M271" i="30"/>
  <c r="K271" i="30"/>
  <c r="I271" i="30"/>
  <c r="F271" i="30"/>
  <c r="AH273" i="25"/>
  <c r="AF273" i="25"/>
  <c r="AD273" i="25"/>
  <c r="AB273" i="25"/>
  <c r="Z273" i="25"/>
  <c r="X273" i="25"/>
  <c r="V273" i="25"/>
  <c r="T273" i="25"/>
  <c r="R273" i="25"/>
  <c r="P273" i="25"/>
  <c r="N273" i="25"/>
  <c r="L273" i="25"/>
  <c r="J273" i="25"/>
  <c r="G273" i="25"/>
  <c r="AI272" i="25"/>
  <c r="AG272" i="25"/>
  <c r="AE272" i="25"/>
  <c r="AC272" i="25"/>
  <c r="AA272" i="25"/>
  <c r="Y272" i="25"/>
  <c r="W272" i="25"/>
  <c r="U272" i="25"/>
  <c r="S272" i="25"/>
  <c r="Q272" i="25"/>
  <c r="O272" i="25"/>
  <c r="M272" i="25"/>
  <c r="K272" i="25"/>
  <c r="I272" i="25"/>
  <c r="F272" i="25"/>
  <c r="AH271" i="25"/>
  <c r="AF271" i="25"/>
  <c r="AD271" i="25"/>
  <c r="AB271" i="25"/>
  <c r="Z271" i="25"/>
  <c r="X271" i="25"/>
  <c r="V271" i="25"/>
  <c r="T271" i="25"/>
  <c r="R271" i="25"/>
  <c r="P271" i="25"/>
  <c r="N271" i="25"/>
  <c r="L271" i="25"/>
  <c r="J271" i="25"/>
  <c r="G271" i="25"/>
  <c r="BB239" i="30"/>
  <c r="AQ239" i="30"/>
  <c r="AS239" i="30"/>
  <c r="AR239" i="30"/>
  <c r="BB237" i="30"/>
  <c r="AQ237" i="30"/>
  <c r="AS237" i="30"/>
  <c r="AR237" i="30"/>
  <c r="AQ237" i="25"/>
  <c r="AS237" i="25"/>
  <c r="AQ238" i="30"/>
  <c r="AS238" i="30"/>
  <c r="BB238" i="30"/>
  <c r="AR238" i="30"/>
  <c r="AQ149" i="30"/>
  <c r="AS149" i="30"/>
  <c r="BB149" i="30"/>
  <c r="AR149" i="30"/>
  <c r="AS150" i="30"/>
  <c r="AQ150" i="30"/>
  <c r="AS148" i="30"/>
  <c r="AQ148" i="30"/>
  <c r="AR60" i="30"/>
  <c r="AR59" i="25"/>
  <c r="AQ59" i="25"/>
  <c r="AR59" i="30"/>
  <c r="AS60" i="30"/>
  <c r="AQ60" i="30"/>
  <c r="AR61" i="30"/>
  <c r="AS61" i="30"/>
  <c r="AQ61" i="30"/>
  <c r="AR62" i="30"/>
  <c r="AS62" i="30"/>
  <c r="AQ62" i="30"/>
  <c r="AS59" i="30"/>
  <c r="AQ59" i="30"/>
  <c r="AQ250" i="25" l="1"/>
  <c r="AS128" i="25"/>
  <c r="AS32" i="25"/>
  <c r="AQ96" i="25"/>
  <c r="AR128" i="25"/>
  <c r="AQ160" i="25"/>
  <c r="AS198" i="25"/>
  <c r="AR160" i="25"/>
  <c r="AQ224" i="25"/>
  <c r="AS192" i="25"/>
  <c r="AS256" i="25"/>
  <c r="AR96" i="25"/>
  <c r="AQ32" i="25"/>
  <c r="AR192" i="25"/>
  <c r="AR256" i="25"/>
  <c r="AS27" i="25"/>
  <c r="AS207" i="25"/>
  <c r="AR33" i="25"/>
  <c r="AR58" i="25"/>
  <c r="AS114" i="25"/>
  <c r="AS178" i="25"/>
  <c r="AQ64" i="25"/>
  <c r="AS112" i="25"/>
  <c r="AS224" i="25"/>
  <c r="AR61" i="25"/>
  <c r="AQ246" i="25"/>
  <c r="AS64" i="25"/>
  <c r="AR184" i="25"/>
  <c r="AS102" i="25"/>
  <c r="AQ48" i="25"/>
  <c r="AR150" i="25"/>
  <c r="AR176" i="25"/>
  <c r="AQ208" i="25"/>
  <c r="AS151" i="25"/>
  <c r="AQ80" i="25"/>
  <c r="AS184" i="25"/>
  <c r="AS166" i="25"/>
  <c r="AQ87" i="25"/>
  <c r="AQ56" i="25"/>
  <c r="AS22" i="25"/>
  <c r="AR166" i="25"/>
  <c r="AS103" i="25"/>
  <c r="AQ16" i="25"/>
  <c r="AS240" i="25"/>
  <c r="AS274" i="25"/>
  <c r="AR80" i="25"/>
  <c r="AQ272" i="25"/>
  <c r="AS277" i="25"/>
  <c r="AR22" i="25"/>
  <c r="AQ274" i="25"/>
  <c r="AS87" i="25"/>
  <c r="AR151" i="25"/>
  <c r="AS16" i="25"/>
  <c r="AS48" i="25"/>
  <c r="AR112" i="25"/>
  <c r="AS208" i="25"/>
  <c r="AR240" i="25"/>
  <c r="AQ144" i="25"/>
  <c r="AQ82" i="25"/>
  <c r="AQ210" i="25"/>
  <c r="AS144" i="25"/>
  <c r="AS272" i="25"/>
  <c r="AR49" i="25"/>
  <c r="AR82" i="25"/>
  <c r="AR210" i="25"/>
  <c r="AS231" i="25"/>
  <c r="AS150" i="25"/>
  <c r="AR231" i="25"/>
  <c r="AQ176" i="25"/>
  <c r="AQ75" i="25"/>
  <c r="AR17" i="25"/>
  <c r="AS101" i="25"/>
  <c r="AR138" i="25"/>
  <c r="AQ27" i="25"/>
  <c r="AR195" i="25"/>
  <c r="AR104" i="25"/>
  <c r="AS61" i="25"/>
  <c r="AS115" i="25"/>
  <c r="AS179" i="25"/>
  <c r="AR207" i="25"/>
  <c r="AS47" i="25"/>
  <c r="AS263" i="25"/>
  <c r="AQ72" i="25"/>
  <c r="AS232" i="25"/>
  <c r="AR263" i="25"/>
  <c r="AQ101" i="25"/>
  <c r="AS34" i="25"/>
  <c r="AS170" i="25"/>
  <c r="AQ226" i="25"/>
  <c r="AQ35" i="25"/>
  <c r="AS83" i="25"/>
  <c r="AS56" i="25"/>
  <c r="AS120" i="25"/>
  <c r="AQ25" i="25"/>
  <c r="AQ57" i="25"/>
  <c r="AS249" i="25"/>
  <c r="AR198" i="25"/>
  <c r="AS226" i="25"/>
  <c r="AS35" i="25"/>
  <c r="AQ156" i="25"/>
  <c r="AQ216" i="25"/>
  <c r="AR42" i="25"/>
  <c r="AQ98" i="25"/>
  <c r="AS162" i="25"/>
  <c r="AS39" i="25"/>
  <c r="AQ139" i="25"/>
  <c r="AQ167" i="25"/>
  <c r="AQ247" i="25"/>
  <c r="AQ24" i="25"/>
  <c r="AQ88" i="25"/>
  <c r="AR216" i="25"/>
  <c r="AR117" i="25"/>
  <c r="AR217" i="25"/>
  <c r="AS98" i="25"/>
  <c r="AR162" i="25"/>
  <c r="AS234" i="25"/>
  <c r="AR39" i="25"/>
  <c r="AS139" i="25"/>
  <c r="AS167" i="25"/>
  <c r="AS247" i="25"/>
  <c r="AS24" i="25"/>
  <c r="AS88" i="25"/>
  <c r="AQ93" i="25"/>
  <c r="AR102" i="25"/>
  <c r="AS75" i="25"/>
  <c r="AR276" i="25"/>
  <c r="AS117" i="25"/>
  <c r="AS195" i="25"/>
  <c r="AS93" i="25"/>
  <c r="AR185" i="25"/>
  <c r="AQ277" i="25"/>
  <c r="AQ183" i="30"/>
  <c r="AS10" i="30"/>
  <c r="AR126" i="30"/>
  <c r="AR121" i="30"/>
  <c r="AS38" i="30"/>
  <c r="AS154" i="25"/>
  <c r="AS163" i="25"/>
  <c r="AR164" i="25"/>
  <c r="AS65" i="25"/>
  <c r="AS113" i="25"/>
  <c r="AS129" i="25"/>
  <c r="AQ11" i="25"/>
  <c r="AQ95" i="25"/>
  <c r="AQ161" i="25"/>
  <c r="AQ177" i="25"/>
  <c r="AQ193" i="25"/>
  <c r="AQ209" i="25"/>
  <c r="AQ225" i="25"/>
  <c r="AR26" i="25"/>
  <c r="AR190" i="25"/>
  <c r="AR222" i="25"/>
  <c r="AS31" i="25"/>
  <c r="AS67" i="25"/>
  <c r="AS99" i="25"/>
  <c r="AS131" i="25"/>
  <c r="AS159" i="25"/>
  <c r="AQ191" i="25"/>
  <c r="AR215" i="25"/>
  <c r="AQ243" i="25"/>
  <c r="AQ132" i="25"/>
  <c r="AS81" i="25"/>
  <c r="AS97" i="25"/>
  <c r="AS145" i="25"/>
  <c r="AS37" i="30"/>
  <c r="AR38" i="30"/>
  <c r="AR20" i="25"/>
  <c r="AQ20" i="25"/>
  <c r="AS20" i="25"/>
  <c r="AS28" i="25"/>
  <c r="AR28" i="25"/>
  <c r="AR36" i="25"/>
  <c r="AQ36" i="25"/>
  <c r="AS60" i="25"/>
  <c r="AR60" i="25"/>
  <c r="AQ92" i="25"/>
  <c r="AR92" i="25"/>
  <c r="AQ108" i="25"/>
  <c r="AS108" i="25"/>
  <c r="AR108" i="25"/>
  <c r="AS180" i="25"/>
  <c r="AR180" i="25"/>
  <c r="AS196" i="25"/>
  <c r="AR196" i="25"/>
  <c r="AR204" i="25"/>
  <c r="AQ204" i="25"/>
  <c r="AR236" i="25"/>
  <c r="AS236" i="25"/>
  <c r="AR252" i="25"/>
  <c r="AQ252" i="25"/>
  <c r="AS252" i="25"/>
  <c r="AR14" i="25"/>
  <c r="AQ14" i="25"/>
  <c r="AR30" i="25"/>
  <c r="AQ30" i="25"/>
  <c r="AS158" i="25"/>
  <c r="AR158" i="25"/>
  <c r="AQ186" i="25"/>
  <c r="AR186" i="25"/>
  <c r="AR266" i="25"/>
  <c r="AS266" i="25"/>
  <c r="AR63" i="25"/>
  <c r="AQ63" i="25"/>
  <c r="AS63" i="25"/>
  <c r="AR111" i="25"/>
  <c r="AS111" i="25"/>
  <c r="AR127" i="25"/>
  <c r="AQ127" i="25"/>
  <c r="AS127" i="25"/>
  <c r="AR143" i="25"/>
  <c r="AQ143" i="25"/>
  <c r="AR175" i="25"/>
  <c r="AS175" i="25"/>
  <c r="AR223" i="25"/>
  <c r="AS223" i="25"/>
  <c r="AR275" i="25"/>
  <c r="AS275" i="25"/>
  <c r="AS186" i="25"/>
  <c r="AR234" i="25"/>
  <c r="AS95" i="25"/>
  <c r="AQ175" i="25"/>
  <c r="AS36" i="25"/>
  <c r="AR44" i="25"/>
  <c r="AQ52" i="25"/>
  <c r="AQ68" i="25"/>
  <c r="AS76" i="25"/>
  <c r="AS204" i="25"/>
  <c r="AR212" i="25"/>
  <c r="AQ220" i="25"/>
  <c r="AQ38" i="25"/>
  <c r="AS38" i="25"/>
  <c r="AS54" i="25"/>
  <c r="AR54" i="25"/>
  <c r="AS70" i="25"/>
  <c r="AR70" i="25"/>
  <c r="AQ118" i="25"/>
  <c r="AS118" i="25"/>
  <c r="AQ130" i="25"/>
  <c r="AS130" i="25"/>
  <c r="AQ146" i="25"/>
  <c r="AS146" i="25"/>
  <c r="AQ182" i="25"/>
  <c r="AS182" i="25"/>
  <c r="AS230" i="25"/>
  <c r="AR230" i="25"/>
  <c r="AQ242" i="25"/>
  <c r="AS242" i="25"/>
  <c r="AQ262" i="25"/>
  <c r="AS262" i="25"/>
  <c r="AS19" i="25"/>
  <c r="AR19" i="25"/>
  <c r="AS91" i="25"/>
  <c r="AR91" i="25"/>
  <c r="AQ107" i="25"/>
  <c r="AS107" i="25"/>
  <c r="AS155" i="25"/>
  <c r="AR155" i="25"/>
  <c r="AQ171" i="25"/>
  <c r="AS171" i="25"/>
  <c r="AQ219" i="25"/>
  <c r="AS219" i="25"/>
  <c r="AQ251" i="25"/>
  <c r="AS251" i="25"/>
  <c r="AS5" i="25"/>
  <c r="AR5" i="25"/>
  <c r="AS13" i="25"/>
  <c r="AR13" i="25"/>
  <c r="AS21" i="25"/>
  <c r="AR21" i="25"/>
  <c r="AS29" i="25"/>
  <c r="AR29" i="25"/>
  <c r="AS37" i="25"/>
  <c r="AR37" i="25"/>
  <c r="AS45" i="25"/>
  <c r="AR45" i="25"/>
  <c r="AS53" i="25"/>
  <c r="AR53" i="25"/>
  <c r="AQ69" i="25"/>
  <c r="AS69" i="25"/>
  <c r="AS77" i="25"/>
  <c r="AR77" i="25"/>
  <c r="AS85" i="25"/>
  <c r="AR85" i="25"/>
  <c r="AQ125" i="25"/>
  <c r="AS125" i="25"/>
  <c r="AQ133" i="25"/>
  <c r="AS133" i="25"/>
  <c r="AS141" i="25"/>
  <c r="AR141" i="25"/>
  <c r="AQ149" i="25"/>
  <c r="AR149" i="25"/>
  <c r="AQ157" i="25"/>
  <c r="AS157" i="25"/>
  <c r="AQ165" i="25"/>
  <c r="AS165" i="25"/>
  <c r="AQ173" i="25"/>
  <c r="AS173" i="25"/>
  <c r="AQ181" i="25"/>
  <c r="AS181" i="25"/>
  <c r="AQ189" i="25"/>
  <c r="AS189" i="25"/>
  <c r="AQ197" i="25"/>
  <c r="AS197" i="25"/>
  <c r="AQ205" i="25"/>
  <c r="AS205" i="25"/>
  <c r="AQ213" i="25"/>
  <c r="AS213" i="25"/>
  <c r="AQ221" i="25"/>
  <c r="AS221" i="25"/>
  <c r="AQ229" i="25"/>
  <c r="AS229" i="25"/>
  <c r="AQ245" i="25"/>
  <c r="AS245" i="25"/>
  <c r="AQ253" i="25"/>
  <c r="AS253" i="25"/>
  <c r="AS261" i="25"/>
  <c r="AR261" i="25"/>
  <c r="AS269" i="25"/>
  <c r="AR269" i="25"/>
  <c r="AS12" i="25"/>
  <c r="AR12" i="25"/>
  <c r="AR100" i="25"/>
  <c r="AQ100" i="25"/>
  <c r="AR116" i="25"/>
  <c r="AQ116" i="25"/>
  <c r="AQ124" i="25"/>
  <c r="AS124" i="25"/>
  <c r="AR172" i="25"/>
  <c r="AS172" i="25"/>
  <c r="AR188" i="25"/>
  <c r="AQ188" i="25"/>
  <c r="AS188" i="25"/>
  <c r="AS244" i="25"/>
  <c r="AR244" i="25"/>
  <c r="AS260" i="25"/>
  <c r="AR260" i="25"/>
  <c r="AR268" i="25"/>
  <c r="AQ268" i="25"/>
  <c r="AS90" i="25"/>
  <c r="AR90" i="25"/>
  <c r="AS106" i="25"/>
  <c r="AR106" i="25"/>
  <c r="AS174" i="25"/>
  <c r="AR174" i="25"/>
  <c r="AQ202" i="25"/>
  <c r="AS202" i="25"/>
  <c r="AR202" i="25"/>
  <c r="AQ218" i="25"/>
  <c r="AS218" i="25"/>
  <c r="AQ254" i="25"/>
  <c r="AR254" i="25"/>
  <c r="AQ15" i="25"/>
  <c r="AS15" i="25"/>
  <c r="AS51" i="25"/>
  <c r="AR51" i="25"/>
  <c r="AR79" i="25"/>
  <c r="AQ79" i="25"/>
  <c r="AS199" i="25"/>
  <c r="AR199" i="25"/>
  <c r="AQ239" i="25"/>
  <c r="AR239" i="25"/>
  <c r="AR259" i="25"/>
  <c r="AS259" i="25"/>
  <c r="AR148" i="25"/>
  <c r="AQ62" i="25"/>
  <c r="AR122" i="25"/>
  <c r="AR218" i="25"/>
  <c r="AS79" i="25"/>
  <c r="AQ159" i="25"/>
  <c r="AQ223" i="25"/>
  <c r="AQ259" i="25"/>
  <c r="AS52" i="25"/>
  <c r="AR76" i="25"/>
  <c r="AQ84" i="25"/>
  <c r="AS92" i="25"/>
  <c r="AS220" i="25"/>
  <c r="AR228" i="25"/>
  <c r="AQ236" i="25"/>
  <c r="AS238" i="25"/>
  <c r="AQ46" i="25"/>
  <c r="AQ94" i="25"/>
  <c r="AR154" i="25"/>
  <c r="AR170" i="25"/>
  <c r="AR270" i="25"/>
  <c r="AS11" i="25"/>
  <c r="AR83" i="25"/>
  <c r="AR99" i="25"/>
  <c r="AR131" i="25"/>
  <c r="AR163" i="25"/>
  <c r="AS191" i="25"/>
  <c r="AQ203" i="25"/>
  <c r="AS243" i="25"/>
  <c r="AQ271" i="25"/>
  <c r="AS41" i="25"/>
  <c r="AR65" i="25"/>
  <c r="AQ73" i="25"/>
  <c r="AR113" i="25"/>
  <c r="AQ121" i="25"/>
  <c r="AR129" i="25"/>
  <c r="AQ137" i="25"/>
  <c r="AS177" i="25"/>
  <c r="AS193" i="25"/>
  <c r="AS209" i="25"/>
  <c r="AS225" i="25"/>
  <c r="AR249" i="25"/>
  <c r="AQ257" i="25"/>
  <c r="AR265" i="25"/>
  <c r="AS12" i="30"/>
  <c r="AS148" i="25"/>
  <c r="AQ238" i="25"/>
  <c r="AS239" i="25"/>
  <c r="AQ10" i="25"/>
  <c r="AS14" i="25"/>
  <c r="AQ26" i="25"/>
  <c r="AS30" i="25"/>
  <c r="AQ42" i="25"/>
  <c r="AS46" i="25"/>
  <c r="AQ58" i="25"/>
  <c r="AS62" i="25"/>
  <c r="AQ74" i="25"/>
  <c r="AS78" i="25"/>
  <c r="AQ90" i="25"/>
  <c r="AS94" i="25"/>
  <c r="AQ106" i="25"/>
  <c r="AS110" i="25"/>
  <c r="AQ122" i="25"/>
  <c r="AS126" i="25"/>
  <c r="AQ138" i="25"/>
  <c r="AS142" i="25"/>
  <c r="AQ158" i="25"/>
  <c r="AQ174" i="25"/>
  <c r="AQ190" i="25"/>
  <c r="AQ206" i="25"/>
  <c r="AQ222" i="25"/>
  <c r="AR250" i="25"/>
  <c r="AS23" i="25"/>
  <c r="AQ51" i="25"/>
  <c r="AQ199" i="25"/>
  <c r="AS203" i="25"/>
  <c r="AQ215" i="25"/>
  <c r="AS255" i="25"/>
  <c r="AS271" i="25"/>
  <c r="AQ12" i="25"/>
  <c r="AQ28" i="25"/>
  <c r="AQ44" i="25"/>
  <c r="AS68" i="25"/>
  <c r="AS84" i="25"/>
  <c r="AS100" i="25"/>
  <c r="AS116" i="25"/>
  <c r="AS132" i="25"/>
  <c r="AQ164" i="25"/>
  <c r="AQ180" i="25"/>
  <c r="AQ196" i="25"/>
  <c r="AQ212" i="25"/>
  <c r="AQ228" i="25"/>
  <c r="AQ244" i="25"/>
  <c r="AQ260" i="25"/>
  <c r="AQ276" i="25"/>
  <c r="AR9" i="25"/>
  <c r="AQ17" i="25"/>
  <c r="AR25" i="25"/>
  <c r="AQ33" i="25"/>
  <c r="AQ49" i="25"/>
  <c r="AR57" i="25"/>
  <c r="AS73" i="25"/>
  <c r="AS89" i="25"/>
  <c r="AS105" i="25"/>
  <c r="AS121" i="25"/>
  <c r="AS137" i="25"/>
  <c r="AQ153" i="25"/>
  <c r="AR161" i="25"/>
  <c r="AQ169" i="25"/>
  <c r="AQ185" i="25"/>
  <c r="AQ201" i="25"/>
  <c r="AQ217" i="25"/>
  <c r="AQ233" i="25"/>
  <c r="AS241" i="25"/>
  <c r="AS257" i="25"/>
  <c r="AS273" i="25"/>
  <c r="AS126" i="30"/>
  <c r="BB21" i="30"/>
  <c r="BB109" i="30"/>
  <c r="AQ78" i="25"/>
  <c r="AQ110" i="25"/>
  <c r="AQ126" i="25"/>
  <c r="AQ23" i="25"/>
  <c r="AR31" i="25"/>
  <c r="AR47" i="25"/>
  <c r="AR67" i="25"/>
  <c r="AR115" i="25"/>
  <c r="AR147" i="25"/>
  <c r="AR179" i="25"/>
  <c r="AR227" i="25"/>
  <c r="AQ255" i="25"/>
  <c r="AR81" i="25"/>
  <c r="AQ89" i="25"/>
  <c r="AR97" i="25"/>
  <c r="AQ105" i="25"/>
  <c r="AR145" i="25"/>
  <c r="AQ241" i="25"/>
  <c r="AQ273" i="25"/>
  <c r="AR10" i="30"/>
  <c r="AS55" i="30"/>
  <c r="AQ28" i="30"/>
  <c r="BB10" i="30"/>
  <c r="AQ26" i="30"/>
  <c r="BB38" i="30"/>
  <c r="BB126" i="30"/>
  <c r="AQ55" i="30"/>
  <c r="AR183" i="30"/>
  <c r="BB183" i="30"/>
  <c r="AR28" i="30"/>
  <c r="BB28" i="30"/>
  <c r="AQ21" i="30"/>
  <c r="BB37" i="30"/>
  <c r="AQ109" i="30"/>
  <c r="AS121" i="30"/>
  <c r="AQ10" i="30"/>
  <c r="BB26" i="30"/>
  <c r="AQ38" i="30"/>
  <c r="AQ126" i="30"/>
  <c r="AR55" i="30"/>
  <c r="AR24" i="30"/>
  <c r="AS21" i="30"/>
  <c r="AR37" i="30"/>
  <c r="AS109" i="30"/>
  <c r="AQ121" i="30"/>
  <c r="AR26" i="30"/>
  <c r="AS26" i="30"/>
  <c r="BB55" i="30"/>
  <c r="AS183" i="30"/>
  <c r="AS28" i="30"/>
  <c r="AR21" i="30"/>
  <c r="AQ37" i="30"/>
  <c r="AR109" i="30"/>
  <c r="BB121" i="30"/>
  <c r="AS22" i="30"/>
  <c r="AQ195" i="30"/>
  <c r="AS195" i="30"/>
  <c r="AS43" i="30"/>
  <c r="AQ202" i="30"/>
  <c r="BB135" i="30"/>
  <c r="AR106" i="30"/>
  <c r="AS106" i="30"/>
  <c r="AR202" i="30"/>
  <c r="BB43" i="30"/>
  <c r="AS135" i="30"/>
  <c r="AQ12" i="30"/>
  <c r="BB220" i="30"/>
  <c r="AR41" i="30"/>
  <c r="AQ181" i="30"/>
  <c r="BB106" i="30"/>
  <c r="AS202" i="30"/>
  <c r="AR43" i="30"/>
  <c r="AQ135" i="30"/>
  <c r="AR12" i="30"/>
  <c r="BB12" i="30"/>
  <c r="AQ204" i="30"/>
  <c r="AQ106" i="30"/>
  <c r="BB202" i="30"/>
  <c r="BB206" i="30"/>
  <c r="AQ43" i="30"/>
  <c r="AR135" i="30"/>
  <c r="AQ23" i="30"/>
  <c r="AQ36" i="30"/>
  <c r="AR52" i="30"/>
  <c r="AR201" i="30"/>
  <c r="AR22" i="30"/>
  <c r="AQ54" i="30"/>
  <c r="AQ22" i="30"/>
  <c r="AS23" i="30"/>
  <c r="BB36" i="30"/>
  <c r="AQ52" i="30"/>
  <c r="BB54" i="30"/>
  <c r="AR23" i="30"/>
  <c r="BB195" i="30"/>
  <c r="AR101" i="30"/>
  <c r="AS201" i="30"/>
  <c r="AR42" i="30"/>
  <c r="BB22" i="30"/>
  <c r="AR54" i="30"/>
  <c r="AS54" i="30"/>
  <c r="BB23" i="30"/>
  <c r="AR195" i="30"/>
  <c r="AR36" i="30"/>
  <c r="BB52" i="30"/>
  <c r="AQ42" i="30"/>
  <c r="BB94" i="30"/>
  <c r="AQ206" i="30"/>
  <c r="BB42" i="30"/>
  <c r="AR94" i="30"/>
  <c r="AS94" i="30"/>
  <c r="AS206" i="30"/>
  <c r="AQ94" i="30"/>
  <c r="AR206" i="30"/>
  <c r="BB204" i="30"/>
  <c r="AS204" i="30"/>
  <c r="AR204" i="30"/>
  <c r="AS36" i="30"/>
  <c r="AS52" i="30"/>
  <c r="AQ220" i="30"/>
  <c r="AS41" i="30"/>
  <c r="AS101" i="30"/>
  <c r="AR181" i="30"/>
  <c r="AS181" i="30"/>
  <c r="BB201" i="30"/>
  <c r="BB187" i="30"/>
  <c r="AV187" i="30"/>
  <c r="AW187" i="30" s="1"/>
  <c r="AQ182" i="30"/>
  <c r="AV182" i="30"/>
  <c r="AW182" i="30" s="1"/>
  <c r="AQ32" i="30"/>
  <c r="AV32" i="30"/>
  <c r="AW32" i="30" s="1"/>
  <c r="AV93" i="30"/>
  <c r="AW93" i="30" s="1"/>
  <c r="BB133" i="30"/>
  <c r="AV133" i="30"/>
  <c r="AW133" i="30" s="1"/>
  <c r="AS40" i="30"/>
  <c r="AV40" i="30"/>
  <c r="AW40" i="30" s="1"/>
  <c r="AS29" i="30"/>
  <c r="AV29" i="30"/>
  <c r="AW29" i="30" s="1"/>
  <c r="AS129" i="30"/>
  <c r="AV129" i="30"/>
  <c r="AW129" i="30" s="1"/>
  <c r="BB18" i="30"/>
  <c r="AV18" i="30"/>
  <c r="AW18" i="30" s="1"/>
  <c r="AV42" i="30"/>
  <c r="AW42" i="30" s="1"/>
  <c r="AV222" i="30"/>
  <c r="AW222" i="30" s="1"/>
  <c r="AV190" i="30"/>
  <c r="AW190" i="30" s="1"/>
  <c r="AS220" i="30"/>
  <c r="AQ41" i="30"/>
  <c r="AQ101" i="30"/>
  <c r="AQ201" i="30"/>
  <c r="AQ215" i="30"/>
  <c r="AV215" i="30"/>
  <c r="AW215" i="30" s="1"/>
  <c r="AV44" i="30"/>
  <c r="AW44" i="30" s="1"/>
  <c r="AQ224" i="30"/>
  <c r="AV224" i="30"/>
  <c r="AW224" i="30" s="1"/>
  <c r="AS210" i="30"/>
  <c r="AV210" i="30"/>
  <c r="AW210" i="30" s="1"/>
  <c r="AS113" i="30"/>
  <c r="AV113" i="30"/>
  <c r="AW113" i="30" s="1"/>
  <c r="BB20" i="30"/>
  <c r="AV20" i="30"/>
  <c r="AW20" i="30" s="1"/>
  <c r="BB17" i="30"/>
  <c r="AV17" i="30"/>
  <c r="AW17" i="30" s="1"/>
  <c r="AQ53" i="30"/>
  <c r="AV53" i="30"/>
  <c r="AW53" i="30" s="1"/>
  <c r="AQ221" i="30"/>
  <c r="AV221" i="30"/>
  <c r="AW221" i="30" s="1"/>
  <c r="AS30" i="30"/>
  <c r="AV30" i="30"/>
  <c r="AW30" i="30" s="1"/>
  <c r="AR220" i="30"/>
  <c r="BB41" i="30"/>
  <c r="BB101" i="30"/>
  <c r="BB181" i="30"/>
  <c r="AS24" i="30"/>
  <c r="AV24" i="30"/>
  <c r="AW24" i="30" s="1"/>
  <c r="AS200" i="30"/>
  <c r="AV200" i="30"/>
  <c r="AW200" i="30" s="1"/>
  <c r="AS46" i="30"/>
  <c r="AV46" i="30"/>
  <c r="AW46" i="30" s="1"/>
  <c r="BB210" i="30"/>
  <c r="AR40" i="30"/>
  <c r="AR129" i="30"/>
  <c r="AQ18" i="30"/>
  <c r="AR210" i="30"/>
  <c r="BB222" i="30"/>
  <c r="AQ187" i="30"/>
  <c r="AS32" i="30"/>
  <c r="BB40" i="30"/>
  <c r="AR200" i="30"/>
  <c r="AS17" i="30"/>
  <c r="AR29" i="30"/>
  <c r="BB53" i="30"/>
  <c r="AQ129" i="30"/>
  <c r="BB221" i="30"/>
  <c r="AS18" i="30"/>
  <c r="AQ46" i="30"/>
  <c r="AQ222" i="30"/>
  <c r="AS215" i="30"/>
  <c r="AQ200" i="30"/>
  <c r="AQ29" i="30"/>
  <c r="AS53" i="30"/>
  <c r="AQ190" i="30"/>
  <c r="AQ24" i="30"/>
  <c r="AR44" i="30"/>
  <c r="AQ113" i="30"/>
  <c r="BB30" i="30"/>
  <c r="BB46" i="30"/>
  <c r="BB182" i="30"/>
  <c r="AS190" i="30"/>
  <c r="AQ210" i="30"/>
  <c r="AS222" i="30"/>
  <c r="AS187" i="30"/>
  <c r="AR215" i="30"/>
  <c r="BB215" i="30"/>
  <c r="AS20" i="30"/>
  <c r="AR32" i="30"/>
  <c r="BB32" i="30"/>
  <c r="AQ44" i="30"/>
  <c r="BB200" i="30"/>
  <c r="AR224" i="30"/>
  <c r="AQ17" i="30"/>
  <c r="BB29" i="30"/>
  <c r="AR53" i="30"/>
  <c r="BB113" i="30"/>
  <c r="BB129" i="30"/>
  <c r="AQ133" i="30"/>
  <c r="AR221" i="30"/>
  <c r="AS221" i="30"/>
  <c r="AR182" i="30"/>
  <c r="BB44" i="30"/>
  <c r="AS224" i="30"/>
  <c r="AR133" i="30"/>
  <c r="AR30" i="30"/>
  <c r="AR46" i="30"/>
  <c r="AR190" i="30"/>
  <c r="AR222" i="30"/>
  <c r="AR187" i="30"/>
  <c r="AR20" i="30"/>
  <c r="AQ93" i="30"/>
  <c r="BB93" i="30"/>
  <c r="AS93" i="30"/>
  <c r="AR93" i="30"/>
  <c r="B4" i="34" l="1"/>
  <c r="B5" i="34" s="1"/>
  <c r="B6" i="34" s="1"/>
  <c r="B7" i="34" s="1"/>
  <c r="B8" i="34" s="1"/>
  <c r="B9" i="34" s="1"/>
  <c r="B10" i="34" s="1"/>
  <c r="B11" i="34" s="1"/>
  <c r="B12" i="34" s="1"/>
  <c r="B13" i="34" s="1"/>
  <c r="B14" i="34" s="1"/>
  <c r="B15" i="34" s="1"/>
  <c r="B16" i="34" s="1"/>
  <c r="B17" i="34" s="1"/>
  <c r="G283" i="25" l="1"/>
  <c r="H283" i="25" s="1"/>
  <c r="I283" i="25" s="1"/>
  <c r="J283" i="25" s="1"/>
  <c r="K283" i="25" s="1"/>
  <c r="L283" i="25" s="1"/>
  <c r="M283" i="25" s="1"/>
  <c r="N283" i="25" s="1"/>
  <c r="O283" i="25" s="1"/>
  <c r="P283" i="25" s="1"/>
  <c r="Q283" i="25" s="1"/>
  <c r="R283" i="25" s="1"/>
  <c r="S283" i="25" s="1"/>
  <c r="T283" i="25" s="1"/>
  <c r="U283" i="25" s="1"/>
  <c r="V283" i="25" s="1"/>
  <c r="W283" i="25" s="1"/>
  <c r="X283" i="25" s="1"/>
  <c r="Y283" i="25" s="1"/>
  <c r="Z283" i="25" s="1"/>
  <c r="AA283" i="25" s="1"/>
  <c r="AB283" i="25" s="1"/>
  <c r="AC283" i="25" s="1"/>
  <c r="AD283" i="25" s="1"/>
  <c r="AE283" i="25" s="1"/>
  <c r="AF283" i="25" s="1"/>
  <c r="AG283" i="25" s="1"/>
  <c r="AH283" i="25" s="1"/>
  <c r="AI283" i="25" s="1"/>
  <c r="AJ283" i="25" s="1"/>
  <c r="AK283" i="25" s="1"/>
  <c r="AL283" i="25" s="1"/>
  <c r="AM283" i="25" s="1"/>
  <c r="AN283" i="25" s="1"/>
  <c r="AO283" i="25" s="1"/>
  <c r="AP283" i="25" s="1"/>
  <c r="AQ283" i="25" s="1"/>
  <c r="AR283" i="25" s="1"/>
  <c r="AS283" i="25" s="1"/>
  <c r="AT283" i="25" s="1"/>
  <c r="AU283" i="25" s="1"/>
  <c r="AV283" i="25" s="1"/>
  <c r="AW283" i="25" l="1"/>
  <c r="AX283" i="25" s="1"/>
  <c r="AY283" i="25" s="1"/>
  <c r="AZ283" i="25" s="1"/>
  <c r="BA283" i="25" s="1"/>
  <c r="BB283" i="25" s="1"/>
  <c r="BC283" i="25" s="1"/>
  <c r="BD283" i="25" s="1"/>
  <c r="BE283" i="25" s="1"/>
  <c r="BF283" i="25" s="1"/>
  <c r="BG283" i="25" s="1"/>
  <c r="BH283" i="25" s="1"/>
  <c r="BI283" i="25" s="1"/>
  <c r="BL283" i="25" s="1"/>
  <c r="BM283" i="25" s="1"/>
  <c r="BN283" i="25" s="1"/>
  <c r="BO283" i="25" s="1"/>
  <c r="BP283" i="25" s="1"/>
  <c r="BQ283" i="25" s="1"/>
  <c r="BR283" i="25" s="1"/>
  <c r="BS283" i="25" s="1"/>
  <c r="BT283" i="25" s="1"/>
  <c r="BU283" i="25" s="1"/>
  <c r="BV283" i="25" s="1"/>
  <c r="BW283" i="25" s="1"/>
  <c r="G270" i="32" l="1"/>
  <c r="G274" i="32"/>
  <c r="G274" i="26" l="1"/>
  <c r="AJ274" i="26" s="1"/>
  <c r="G274" i="23"/>
  <c r="AJ274" i="23" s="1"/>
  <c r="G272" i="26"/>
  <c r="AJ272" i="26" s="1"/>
  <c r="G272" i="23"/>
  <c r="AJ272" i="23" s="1"/>
  <c r="G270" i="26"/>
  <c r="AJ270" i="26" s="1"/>
  <c r="G270" i="23"/>
  <c r="AJ270" i="23" s="1"/>
  <c r="G273" i="26"/>
  <c r="AJ273" i="26" s="1"/>
  <c r="G273" i="23"/>
  <c r="AJ273" i="23" s="1"/>
  <c r="G271" i="26"/>
  <c r="AJ271" i="26" s="1"/>
  <c r="G271" i="23"/>
  <c r="AJ271" i="23" s="1"/>
  <c r="G4" i="22"/>
  <c r="G271" i="30" l="1"/>
  <c r="AJ271" i="30" s="1"/>
  <c r="AK271" i="30"/>
  <c r="AI271" i="23"/>
  <c r="H273" i="25"/>
  <c r="AK273" i="25" s="1"/>
  <c r="AI273" i="26"/>
  <c r="AL273" i="25"/>
  <c r="AK270" i="30"/>
  <c r="G270" i="30"/>
  <c r="AJ270" i="30" s="1"/>
  <c r="AI270" i="23"/>
  <c r="AK272" i="30"/>
  <c r="G272" i="30"/>
  <c r="AJ272" i="30" s="1"/>
  <c r="AI272" i="23"/>
  <c r="H274" i="25"/>
  <c r="AK274" i="25" s="1"/>
  <c r="AI274" i="26"/>
  <c r="AL274" i="25"/>
  <c r="H271" i="25"/>
  <c r="AK271" i="25" s="1"/>
  <c r="AI271" i="26"/>
  <c r="AL271" i="25"/>
  <c r="G273" i="30"/>
  <c r="AJ273" i="30" s="1"/>
  <c r="AK273" i="30"/>
  <c r="AI273" i="23"/>
  <c r="H270" i="25"/>
  <c r="AK270" i="25" s="1"/>
  <c r="AI270" i="26"/>
  <c r="AL270" i="25"/>
  <c r="H272" i="25"/>
  <c r="AK272" i="25" s="1"/>
  <c r="AI272" i="26"/>
  <c r="AL272" i="25"/>
  <c r="AK274" i="30"/>
  <c r="G274" i="30"/>
  <c r="AJ274" i="30" s="1"/>
  <c r="AI274" i="23"/>
  <c r="AX270" i="30" l="1"/>
  <c r="AU270" i="30"/>
  <c r="AU272" i="30"/>
  <c r="AX272" i="30"/>
  <c r="AX271" i="30"/>
  <c r="AX274" i="30"/>
  <c r="AU274" i="30"/>
  <c r="AZ274" i="30" s="1"/>
  <c r="AX273" i="30"/>
  <c r="AU273" i="30"/>
  <c r="AU270" i="25"/>
  <c r="AJ270" i="25"/>
  <c r="AI274" i="30"/>
  <c r="AU272" i="25"/>
  <c r="AV272" i="25" s="1"/>
  <c r="AW272" i="25" s="1"/>
  <c r="AJ272" i="25"/>
  <c r="AI273" i="30"/>
  <c r="AU274" i="25"/>
  <c r="AV274" i="25" s="1"/>
  <c r="AW274" i="25" s="1"/>
  <c r="AJ274" i="25"/>
  <c r="AI272" i="30"/>
  <c r="AI271" i="30"/>
  <c r="AU271" i="25"/>
  <c r="AV271" i="25" s="1"/>
  <c r="AW271" i="25" s="1"/>
  <c r="AJ271" i="25"/>
  <c r="AI270" i="30"/>
  <c r="AU273" i="25"/>
  <c r="AV273" i="25" s="1"/>
  <c r="AW273" i="25" s="1"/>
  <c r="AJ273" i="25"/>
  <c r="AP4" i="25"/>
  <c r="AQ4" i="25" s="1"/>
  <c r="AZ273" i="30" l="1"/>
  <c r="BG273" i="30"/>
  <c r="AZ270" i="30"/>
  <c r="BG270" i="30"/>
  <c r="BI270" i="30"/>
  <c r="BI274" i="30"/>
  <c r="AZ272" i="30"/>
  <c r="BG272" i="30"/>
  <c r="BI272" i="30"/>
  <c r="BI273" i="30"/>
  <c r="BG274" i="30"/>
  <c r="AU271" i="30"/>
  <c r="BA271" i="30"/>
  <c r="BA272" i="30"/>
  <c r="AZ273" i="25"/>
  <c r="AX273" i="25"/>
  <c r="AZ271" i="25"/>
  <c r="AX271" i="25"/>
  <c r="BA273" i="30"/>
  <c r="BA274" i="30"/>
  <c r="BA270" i="30"/>
  <c r="AZ274" i="25"/>
  <c r="AX274" i="25"/>
  <c r="AZ272" i="25"/>
  <c r="AX272" i="25"/>
  <c r="AX270" i="25"/>
  <c r="AS4" i="25"/>
  <c r="AR4" i="25"/>
  <c r="AZ271" i="30" l="1"/>
  <c r="BI271" i="30"/>
  <c r="BG271" i="30"/>
  <c r="BQ271" i="30" s="1"/>
  <c r="BK270" i="30"/>
  <c r="BQ270" i="30"/>
  <c r="BO270" i="30"/>
  <c r="BJ270" i="30"/>
  <c r="BN270" i="30"/>
  <c r="BR270" i="30"/>
  <c r="BM270" i="30"/>
  <c r="BS270" i="30"/>
  <c r="BL270" i="30"/>
  <c r="BP270" i="30"/>
  <c r="BK274" i="30"/>
  <c r="BQ274" i="30"/>
  <c r="BS274" i="30"/>
  <c r="BJ274" i="30"/>
  <c r="BN274" i="30"/>
  <c r="BR274" i="30"/>
  <c r="BM274" i="30"/>
  <c r="BO274" i="30"/>
  <c r="BL274" i="30"/>
  <c r="BP274" i="30"/>
  <c r="BP273" i="30"/>
  <c r="BK273" i="30"/>
  <c r="BO273" i="30"/>
  <c r="BS273" i="30"/>
  <c r="BR273" i="30"/>
  <c r="BJ273" i="30"/>
  <c r="BL273" i="30"/>
  <c r="BM273" i="30"/>
  <c r="BQ273" i="30"/>
  <c r="BN273" i="30"/>
  <c r="BB271" i="25"/>
  <c r="BI271" i="25" s="1"/>
  <c r="BM271" i="25" s="1"/>
  <c r="BK272" i="30"/>
  <c r="BQ272" i="30"/>
  <c r="BM272" i="30"/>
  <c r="BO272" i="30"/>
  <c r="BL272" i="30"/>
  <c r="BP272" i="30"/>
  <c r="BS272" i="30"/>
  <c r="BJ272" i="30"/>
  <c r="BN272" i="30"/>
  <c r="BR272" i="30"/>
  <c r="BB272" i="25"/>
  <c r="BI272" i="25" s="1"/>
  <c r="BM272" i="25" s="1"/>
  <c r="BB270" i="25"/>
  <c r="BI270" i="25" s="1"/>
  <c r="BB274" i="25"/>
  <c r="BI274" i="25" s="1"/>
  <c r="BL274" i="25" s="1"/>
  <c r="BB273" i="25"/>
  <c r="BI273" i="25" s="1"/>
  <c r="G5" i="32"/>
  <c r="G6" i="32"/>
  <c r="G7" i="32"/>
  <c r="G8" i="32"/>
  <c r="G9" i="32"/>
  <c r="G10" i="32"/>
  <c r="G11" i="32"/>
  <c r="G12" i="32"/>
  <c r="G13" i="32"/>
  <c r="G14" i="32"/>
  <c r="G15" i="32"/>
  <c r="G16" i="32"/>
  <c r="G18" i="32"/>
  <c r="G19" i="32"/>
  <c r="G20" i="32"/>
  <c r="G21" i="32"/>
  <c r="G22" i="32"/>
  <c r="G23" i="32"/>
  <c r="G24" i="32"/>
  <c r="G25" i="32"/>
  <c r="G26" i="32"/>
  <c r="G27" i="32"/>
  <c r="G28" i="32"/>
  <c r="G29" i="32"/>
  <c r="G30" i="32"/>
  <c r="G31" i="32"/>
  <c r="G32" i="32"/>
  <c r="G33" i="32"/>
  <c r="G34" i="32"/>
  <c r="G35" i="32"/>
  <c r="G36" i="32"/>
  <c r="G37" i="32"/>
  <c r="G38" i="32"/>
  <c r="G39" i="32"/>
  <c r="G40" i="32"/>
  <c r="G41" i="32"/>
  <c r="G42" i="32"/>
  <c r="G43" i="32"/>
  <c r="G44" i="32"/>
  <c r="G45" i="32"/>
  <c r="G46" i="32"/>
  <c r="G47" i="32"/>
  <c r="G48" i="32"/>
  <c r="G49" i="32"/>
  <c r="G50" i="32"/>
  <c r="G51" i="32"/>
  <c r="G52" i="32"/>
  <c r="G53" i="32"/>
  <c r="G54" i="32"/>
  <c r="G55" i="32"/>
  <c r="G56" i="32"/>
  <c r="G57" i="32"/>
  <c r="G58" i="32"/>
  <c r="G59" i="32"/>
  <c r="G60" i="32"/>
  <c r="G61" i="32"/>
  <c r="G62" i="32"/>
  <c r="G63" i="32"/>
  <c r="G64" i="32"/>
  <c r="G65" i="32"/>
  <c r="G66" i="32"/>
  <c r="G67" i="32"/>
  <c r="G68" i="32"/>
  <c r="G69" i="32"/>
  <c r="G70" i="32"/>
  <c r="G71" i="32"/>
  <c r="G72" i="32"/>
  <c r="G73" i="32"/>
  <c r="G74" i="32"/>
  <c r="G75" i="32"/>
  <c r="G76" i="32"/>
  <c r="G77" i="32"/>
  <c r="G78" i="32"/>
  <c r="G79" i="32"/>
  <c r="G80" i="32"/>
  <c r="G81" i="32"/>
  <c r="G82" i="32"/>
  <c r="G83" i="32"/>
  <c r="G84" i="32"/>
  <c r="G85" i="32"/>
  <c r="G86" i="32"/>
  <c r="G87" i="32"/>
  <c r="G88" i="32"/>
  <c r="G89" i="32"/>
  <c r="G90" i="32"/>
  <c r="G91" i="32"/>
  <c r="G92" i="32"/>
  <c r="G93" i="32"/>
  <c r="G94" i="32"/>
  <c r="G95" i="32"/>
  <c r="G96" i="32"/>
  <c r="G97" i="32"/>
  <c r="G98" i="32"/>
  <c r="G99" i="32"/>
  <c r="G100" i="32"/>
  <c r="G101" i="32"/>
  <c r="G102" i="32"/>
  <c r="G103" i="32"/>
  <c r="G104" i="32"/>
  <c r="G105" i="32"/>
  <c r="G106" i="32"/>
  <c r="G107" i="32"/>
  <c r="G108" i="32"/>
  <c r="G109" i="32"/>
  <c r="G110" i="32"/>
  <c r="G111" i="32"/>
  <c r="G112" i="32"/>
  <c r="G113" i="32"/>
  <c r="G114" i="32"/>
  <c r="G115" i="32"/>
  <c r="G116" i="32"/>
  <c r="G117" i="32"/>
  <c r="G118" i="32"/>
  <c r="G119" i="32"/>
  <c r="G120" i="32"/>
  <c r="G121" i="32"/>
  <c r="G122" i="32"/>
  <c r="G123" i="32"/>
  <c r="G124" i="32"/>
  <c r="G125" i="32"/>
  <c r="G126" i="32"/>
  <c r="G127" i="32"/>
  <c r="G128" i="32"/>
  <c r="G129" i="32"/>
  <c r="G130" i="32"/>
  <c r="G131" i="32"/>
  <c r="G132" i="32"/>
  <c r="G133" i="32"/>
  <c r="G134" i="32"/>
  <c r="G135" i="32"/>
  <c r="G136" i="32"/>
  <c r="G137" i="32"/>
  <c r="G138" i="32"/>
  <c r="G139" i="32"/>
  <c r="G140" i="32"/>
  <c r="G141" i="32"/>
  <c r="G142" i="32"/>
  <c r="G143" i="32"/>
  <c r="G144" i="32"/>
  <c r="G145" i="32"/>
  <c r="G146" i="32"/>
  <c r="G147" i="32"/>
  <c r="G148" i="32"/>
  <c r="G149" i="32"/>
  <c r="G150" i="32"/>
  <c r="G151" i="32"/>
  <c r="G152" i="32"/>
  <c r="G153" i="32"/>
  <c r="G154" i="32"/>
  <c r="G155" i="32"/>
  <c r="G156" i="32"/>
  <c r="G157" i="32"/>
  <c r="G158" i="32"/>
  <c r="G159" i="32"/>
  <c r="G160" i="32"/>
  <c r="G161" i="32"/>
  <c r="G162" i="32"/>
  <c r="G163" i="32"/>
  <c r="G164" i="32"/>
  <c r="G165" i="32"/>
  <c r="G166" i="32"/>
  <c r="G167" i="32"/>
  <c r="G168" i="32"/>
  <c r="G169" i="32"/>
  <c r="G170" i="32"/>
  <c r="G171" i="32"/>
  <c r="G172" i="32"/>
  <c r="G173" i="32"/>
  <c r="G174" i="32"/>
  <c r="G175" i="32"/>
  <c r="G176" i="32"/>
  <c r="G177" i="32"/>
  <c r="G178" i="32"/>
  <c r="G179" i="32"/>
  <c r="G180" i="32"/>
  <c r="G181" i="32"/>
  <c r="G182" i="32"/>
  <c r="G183" i="32"/>
  <c r="G184" i="32"/>
  <c r="G185" i="32"/>
  <c r="G186" i="32"/>
  <c r="G187" i="32"/>
  <c r="G188" i="32"/>
  <c r="G189" i="32"/>
  <c r="G190" i="32"/>
  <c r="G191" i="32"/>
  <c r="G192" i="32"/>
  <c r="G193" i="32"/>
  <c r="G194" i="32"/>
  <c r="G195" i="32"/>
  <c r="G196" i="32"/>
  <c r="G197" i="32"/>
  <c r="G198" i="32"/>
  <c r="G199" i="32"/>
  <c r="G200" i="32"/>
  <c r="G201" i="32"/>
  <c r="G202" i="32"/>
  <c r="G203" i="32"/>
  <c r="G204" i="32"/>
  <c r="G205" i="32"/>
  <c r="G206" i="32"/>
  <c r="G207" i="32"/>
  <c r="G208" i="32"/>
  <c r="G209" i="32"/>
  <c r="G210" i="32"/>
  <c r="G211" i="32"/>
  <c r="G212" i="32"/>
  <c r="G213" i="32"/>
  <c r="G214" i="32"/>
  <c r="G215" i="32"/>
  <c r="G216" i="32"/>
  <c r="G217" i="32"/>
  <c r="G218" i="32"/>
  <c r="G219" i="32"/>
  <c r="G220" i="32"/>
  <c r="G221" i="32"/>
  <c r="G222" i="32"/>
  <c r="G223" i="32"/>
  <c r="G224" i="32"/>
  <c r="G225" i="32"/>
  <c r="G226" i="32"/>
  <c r="G227" i="32"/>
  <c r="G228" i="32"/>
  <c r="G229" i="32"/>
  <c r="G230" i="32"/>
  <c r="G231" i="32"/>
  <c r="G232" i="32"/>
  <c r="G233" i="32"/>
  <c r="G234" i="32"/>
  <c r="G235" i="32"/>
  <c r="G236" i="32"/>
  <c r="G237" i="32"/>
  <c r="G238" i="32"/>
  <c r="G239" i="32"/>
  <c r="G240" i="32"/>
  <c r="G241" i="32"/>
  <c r="G242" i="32"/>
  <c r="G243" i="32"/>
  <c r="G244" i="32"/>
  <c r="G245" i="32"/>
  <c r="G246" i="32"/>
  <c r="G247" i="32"/>
  <c r="G248" i="32"/>
  <c r="G249" i="32"/>
  <c r="G250" i="32"/>
  <c r="G251" i="32"/>
  <c r="G252" i="32"/>
  <c r="G253" i="32"/>
  <c r="G254" i="32"/>
  <c r="G255" i="32"/>
  <c r="G256" i="32"/>
  <c r="G257" i="32"/>
  <c r="G258" i="32"/>
  <c r="G259" i="32"/>
  <c r="G260" i="32"/>
  <c r="G261" i="32"/>
  <c r="G262" i="32"/>
  <c r="G263" i="32"/>
  <c r="G264" i="32"/>
  <c r="G265" i="32"/>
  <c r="G266" i="32"/>
  <c r="G267" i="32"/>
  <c r="G268" i="32"/>
  <c r="G269" i="32"/>
  <c r="G276" i="32"/>
  <c r="G275" i="32"/>
  <c r="G277" i="32"/>
  <c r="G4" i="32"/>
  <c r="G4" i="26" s="1"/>
  <c r="F4" i="26"/>
  <c r="H4" i="26"/>
  <c r="I4" i="26"/>
  <c r="J4" i="26"/>
  <c r="K4" i="26"/>
  <c r="L4" i="26"/>
  <c r="M4" i="26"/>
  <c r="N4" i="26"/>
  <c r="O4" i="26"/>
  <c r="P4" i="26"/>
  <c r="Q4" i="26"/>
  <c r="R4" i="26"/>
  <c r="S4" i="26"/>
  <c r="T4" i="26"/>
  <c r="U4" i="26"/>
  <c r="V4" i="26"/>
  <c r="W4" i="26"/>
  <c r="X4" i="26"/>
  <c r="Y4" i="26"/>
  <c r="Z4" i="26"/>
  <c r="AA4" i="26"/>
  <c r="AB4" i="26"/>
  <c r="AC4" i="26"/>
  <c r="AD4" i="26"/>
  <c r="AE4" i="26"/>
  <c r="AF4" i="26"/>
  <c r="AG4" i="26"/>
  <c r="AH4" i="26"/>
  <c r="E4" i="26"/>
  <c r="E4" i="23"/>
  <c r="H4" i="23"/>
  <c r="I4" i="23"/>
  <c r="J4" i="23"/>
  <c r="K4" i="23"/>
  <c r="L4" i="23"/>
  <c r="M4" i="23"/>
  <c r="N4" i="23"/>
  <c r="O4" i="23"/>
  <c r="P4" i="23"/>
  <c r="Q4" i="23"/>
  <c r="R4" i="23"/>
  <c r="S4" i="23"/>
  <c r="T4" i="23"/>
  <c r="U4" i="23"/>
  <c r="V4" i="23"/>
  <c r="W4" i="23"/>
  <c r="X4" i="23"/>
  <c r="Y4" i="23"/>
  <c r="Z4" i="23"/>
  <c r="AA4" i="23"/>
  <c r="AB4" i="23"/>
  <c r="AC4" i="23"/>
  <c r="AD4" i="23"/>
  <c r="AE4" i="23"/>
  <c r="AF4" i="23"/>
  <c r="AG4" i="23"/>
  <c r="AH4" i="23"/>
  <c r="F4" i="23"/>
  <c r="AJ4" i="26" l="1"/>
  <c r="H4" i="25"/>
  <c r="BP271" i="30"/>
  <c r="BR271" i="30"/>
  <c r="BN271" i="30"/>
  <c r="BM273" i="25"/>
  <c r="BK271" i="30"/>
  <c r="BM271" i="30"/>
  <c r="BS271" i="30"/>
  <c r="BL271" i="30"/>
  <c r="BJ271" i="30"/>
  <c r="BO271" i="30"/>
  <c r="BL272" i="25"/>
  <c r="BL271" i="25"/>
  <c r="BQ271" i="25" s="1"/>
  <c r="G269" i="26"/>
  <c r="AJ269" i="26" s="1"/>
  <c r="G269" i="23"/>
  <c r="AJ269" i="23" s="1"/>
  <c r="G263" i="26"/>
  <c r="AJ263" i="26" s="1"/>
  <c r="G263" i="23"/>
  <c r="AJ263" i="23" s="1"/>
  <c r="G259" i="26"/>
  <c r="AJ259" i="26" s="1"/>
  <c r="G259" i="23"/>
  <c r="AJ259" i="23" s="1"/>
  <c r="G257" i="26"/>
  <c r="AJ257" i="26" s="1"/>
  <c r="G257" i="23"/>
  <c r="AJ257" i="23" s="1"/>
  <c r="G253" i="26"/>
  <c r="AJ253" i="26" s="1"/>
  <c r="G253" i="23"/>
  <c r="AJ253" i="23" s="1"/>
  <c r="G251" i="26"/>
  <c r="AJ251" i="26" s="1"/>
  <c r="G251" i="23"/>
  <c r="AJ251" i="23" s="1"/>
  <c r="G249" i="26"/>
  <c r="AJ249" i="26" s="1"/>
  <c r="G249" i="23"/>
  <c r="AJ249" i="23" s="1"/>
  <c r="G247" i="26"/>
  <c r="AJ247" i="26" s="1"/>
  <c r="G247" i="23"/>
  <c r="AJ247" i="23" s="1"/>
  <c r="G245" i="26"/>
  <c r="AJ245" i="26" s="1"/>
  <c r="G245" i="23"/>
  <c r="AJ245" i="23" s="1"/>
  <c r="G243" i="26"/>
  <c r="AJ243" i="26" s="1"/>
  <c r="G243" i="23"/>
  <c r="AJ243" i="23" s="1"/>
  <c r="G241" i="26"/>
  <c r="AJ241" i="26" s="1"/>
  <c r="G241" i="23"/>
  <c r="AJ241" i="23" s="1"/>
  <c r="G239" i="26"/>
  <c r="AJ239" i="26" s="1"/>
  <c r="G239" i="23"/>
  <c r="AJ239" i="23" s="1"/>
  <c r="G237" i="26"/>
  <c r="AJ237" i="26" s="1"/>
  <c r="G237" i="23"/>
  <c r="AJ237" i="23" s="1"/>
  <c r="G235" i="26"/>
  <c r="AJ235" i="26" s="1"/>
  <c r="G235" i="23"/>
  <c r="AJ235" i="23" s="1"/>
  <c r="G233" i="26"/>
  <c r="AJ233" i="26" s="1"/>
  <c r="G233" i="23"/>
  <c r="AJ233" i="23" s="1"/>
  <c r="G231" i="26"/>
  <c r="AJ231" i="26" s="1"/>
  <c r="G231" i="23"/>
  <c r="AJ231" i="23" s="1"/>
  <c r="G229" i="26"/>
  <c r="AJ229" i="26" s="1"/>
  <c r="G229" i="23"/>
  <c r="AJ229" i="23" s="1"/>
  <c r="G227" i="26"/>
  <c r="AJ227" i="26" s="1"/>
  <c r="G227" i="23"/>
  <c r="AJ227" i="23" s="1"/>
  <c r="G225" i="26"/>
  <c r="AJ225" i="26" s="1"/>
  <c r="G225" i="23"/>
  <c r="AJ225" i="23" s="1"/>
  <c r="G223" i="26"/>
  <c r="AJ223" i="26" s="1"/>
  <c r="G223" i="23"/>
  <c r="AJ223" i="23" s="1"/>
  <c r="G221" i="26"/>
  <c r="AJ221" i="26" s="1"/>
  <c r="G221" i="23"/>
  <c r="AJ221" i="23" s="1"/>
  <c r="G219" i="26"/>
  <c r="AJ219" i="26" s="1"/>
  <c r="G219" i="23"/>
  <c r="AJ219" i="23" s="1"/>
  <c r="G217" i="26"/>
  <c r="AJ217" i="26" s="1"/>
  <c r="G217" i="23"/>
  <c r="AJ217" i="23" s="1"/>
  <c r="G215" i="26"/>
  <c r="AJ215" i="26" s="1"/>
  <c r="G215" i="23"/>
  <c r="AJ215" i="23" s="1"/>
  <c r="G213" i="26"/>
  <c r="AJ213" i="26" s="1"/>
  <c r="G213" i="23"/>
  <c r="AJ213" i="23" s="1"/>
  <c r="G211" i="26"/>
  <c r="AJ211" i="26" s="1"/>
  <c r="G211" i="23"/>
  <c r="AJ211" i="23" s="1"/>
  <c r="G209" i="26"/>
  <c r="AJ209" i="26" s="1"/>
  <c r="G209" i="23"/>
  <c r="AJ209" i="23" s="1"/>
  <c r="G207" i="26"/>
  <c r="AJ207" i="26" s="1"/>
  <c r="G207" i="23"/>
  <c r="AJ207" i="23" s="1"/>
  <c r="G205" i="26"/>
  <c r="AJ205" i="26" s="1"/>
  <c r="G205" i="23"/>
  <c r="AJ205" i="23" s="1"/>
  <c r="G203" i="26"/>
  <c r="AJ203" i="26" s="1"/>
  <c r="G203" i="23"/>
  <c r="AJ203" i="23" s="1"/>
  <c r="G201" i="26"/>
  <c r="AJ201" i="26" s="1"/>
  <c r="G201" i="23"/>
  <c r="AJ201" i="23" s="1"/>
  <c r="G199" i="26"/>
  <c r="AJ199" i="26" s="1"/>
  <c r="G199" i="23"/>
  <c r="AJ199" i="23" s="1"/>
  <c r="G197" i="26"/>
  <c r="AJ197" i="26" s="1"/>
  <c r="G197" i="23"/>
  <c r="AJ197" i="23" s="1"/>
  <c r="G195" i="26"/>
  <c r="AJ195" i="26" s="1"/>
  <c r="G195" i="23"/>
  <c r="AJ195" i="23" s="1"/>
  <c r="G193" i="26"/>
  <c r="AJ193" i="26" s="1"/>
  <c r="G193" i="23"/>
  <c r="AJ193" i="23" s="1"/>
  <c r="G191" i="26"/>
  <c r="AJ191" i="26" s="1"/>
  <c r="G191" i="23"/>
  <c r="AJ191" i="23" s="1"/>
  <c r="G189" i="26"/>
  <c r="AJ189" i="26" s="1"/>
  <c r="G189" i="23"/>
  <c r="AJ189" i="23" s="1"/>
  <c r="G187" i="26"/>
  <c r="AJ187" i="26" s="1"/>
  <c r="G187" i="23"/>
  <c r="AJ187" i="23" s="1"/>
  <c r="G185" i="26"/>
  <c r="AJ185" i="26" s="1"/>
  <c r="G185" i="23"/>
  <c r="AJ185" i="23" s="1"/>
  <c r="G183" i="26"/>
  <c r="AJ183" i="26" s="1"/>
  <c r="G183" i="23"/>
  <c r="AJ183" i="23" s="1"/>
  <c r="G181" i="26"/>
  <c r="AJ181" i="26" s="1"/>
  <c r="G181" i="23"/>
  <c r="AJ181" i="23" s="1"/>
  <c r="G179" i="26"/>
  <c r="AJ179" i="26" s="1"/>
  <c r="G179" i="23"/>
  <c r="AJ179" i="23" s="1"/>
  <c r="G177" i="26"/>
  <c r="AJ177" i="26" s="1"/>
  <c r="G177" i="23"/>
  <c r="AJ177" i="23" s="1"/>
  <c r="G175" i="26"/>
  <c r="AJ175" i="26" s="1"/>
  <c r="G175" i="23"/>
  <c r="AJ175" i="23" s="1"/>
  <c r="G173" i="26"/>
  <c r="AJ173" i="26" s="1"/>
  <c r="G173" i="23"/>
  <c r="AJ173" i="23" s="1"/>
  <c r="G171" i="26"/>
  <c r="AJ171" i="26" s="1"/>
  <c r="G171" i="23"/>
  <c r="AJ171" i="23" s="1"/>
  <c r="G169" i="26"/>
  <c r="AJ169" i="26" s="1"/>
  <c r="G169" i="23"/>
  <c r="AJ169" i="23" s="1"/>
  <c r="G167" i="26"/>
  <c r="AJ167" i="26" s="1"/>
  <c r="G167" i="23"/>
  <c r="AJ167" i="23" s="1"/>
  <c r="G165" i="26"/>
  <c r="AJ165" i="26" s="1"/>
  <c r="G165" i="23"/>
  <c r="AJ165" i="23" s="1"/>
  <c r="G163" i="26"/>
  <c r="AJ163" i="26" s="1"/>
  <c r="G163" i="23"/>
  <c r="AJ163" i="23" s="1"/>
  <c r="G161" i="26"/>
  <c r="AJ161" i="26" s="1"/>
  <c r="G161" i="23"/>
  <c r="AJ161" i="23" s="1"/>
  <c r="G159" i="26"/>
  <c r="AJ159" i="26" s="1"/>
  <c r="G159" i="23"/>
  <c r="AJ159" i="23" s="1"/>
  <c r="G157" i="26"/>
  <c r="AJ157" i="26" s="1"/>
  <c r="G157" i="23"/>
  <c r="AJ157" i="23" s="1"/>
  <c r="G155" i="26"/>
  <c r="AJ155" i="26" s="1"/>
  <c r="G155" i="23"/>
  <c r="AJ155" i="23" s="1"/>
  <c r="G153" i="26"/>
  <c r="AJ153" i="26" s="1"/>
  <c r="G153" i="23"/>
  <c r="AJ153" i="23" s="1"/>
  <c r="G151" i="26"/>
  <c r="AJ151" i="26" s="1"/>
  <c r="G151" i="23"/>
  <c r="AJ151" i="23" s="1"/>
  <c r="G149" i="26"/>
  <c r="AJ149" i="26" s="1"/>
  <c r="G149" i="23"/>
  <c r="AJ149" i="23" s="1"/>
  <c r="G147" i="26"/>
  <c r="AJ147" i="26" s="1"/>
  <c r="G147" i="23"/>
  <c r="AJ147" i="23" s="1"/>
  <c r="G145" i="26"/>
  <c r="AJ145" i="26" s="1"/>
  <c r="G145" i="23"/>
  <c r="AJ145" i="23" s="1"/>
  <c r="G143" i="26"/>
  <c r="AJ143" i="26" s="1"/>
  <c r="G143" i="23"/>
  <c r="AJ143" i="23" s="1"/>
  <c r="G141" i="26"/>
  <c r="AJ141" i="26" s="1"/>
  <c r="G141" i="23"/>
  <c r="AJ141" i="23" s="1"/>
  <c r="G139" i="26"/>
  <c r="AJ139" i="26" s="1"/>
  <c r="G139" i="23"/>
  <c r="AJ139" i="23" s="1"/>
  <c r="G137" i="26"/>
  <c r="AJ137" i="26" s="1"/>
  <c r="G137" i="23"/>
  <c r="AJ137" i="23" s="1"/>
  <c r="G135" i="26"/>
  <c r="AJ135" i="26" s="1"/>
  <c r="G135" i="23"/>
  <c r="AJ135" i="23" s="1"/>
  <c r="G133" i="26"/>
  <c r="AJ133" i="26" s="1"/>
  <c r="G133" i="23"/>
  <c r="AJ133" i="23" s="1"/>
  <c r="G131" i="26"/>
  <c r="AJ131" i="26" s="1"/>
  <c r="G131" i="23"/>
  <c r="AJ131" i="23" s="1"/>
  <c r="G129" i="26"/>
  <c r="AJ129" i="26" s="1"/>
  <c r="G129" i="23"/>
  <c r="AJ129" i="23" s="1"/>
  <c r="G127" i="26"/>
  <c r="AJ127" i="26" s="1"/>
  <c r="G127" i="23"/>
  <c r="AJ127" i="23" s="1"/>
  <c r="G125" i="26"/>
  <c r="AJ125" i="26" s="1"/>
  <c r="G125" i="23"/>
  <c r="AJ125" i="23" s="1"/>
  <c r="G123" i="26"/>
  <c r="AJ123" i="26" s="1"/>
  <c r="G123" i="23"/>
  <c r="AJ123" i="23" s="1"/>
  <c r="G121" i="26"/>
  <c r="AJ121" i="26" s="1"/>
  <c r="G121" i="23"/>
  <c r="AJ121" i="23" s="1"/>
  <c r="G119" i="26"/>
  <c r="AJ119" i="26" s="1"/>
  <c r="G119" i="23"/>
  <c r="AJ119" i="23" s="1"/>
  <c r="G117" i="26"/>
  <c r="AJ117" i="26" s="1"/>
  <c r="G117" i="23"/>
  <c r="AJ117" i="23" s="1"/>
  <c r="G115" i="26"/>
  <c r="AJ115" i="26" s="1"/>
  <c r="G115" i="23"/>
  <c r="AJ115" i="23" s="1"/>
  <c r="G113" i="26"/>
  <c r="AJ113" i="26" s="1"/>
  <c r="G113" i="23"/>
  <c r="AJ113" i="23" s="1"/>
  <c r="G111" i="26"/>
  <c r="AJ111" i="26" s="1"/>
  <c r="G111" i="23"/>
  <c r="AJ111" i="23" s="1"/>
  <c r="G109" i="26"/>
  <c r="AJ109" i="26" s="1"/>
  <c r="G109" i="23"/>
  <c r="AJ109" i="23" s="1"/>
  <c r="G107" i="26"/>
  <c r="AJ107" i="26" s="1"/>
  <c r="G107" i="23"/>
  <c r="AJ107" i="23" s="1"/>
  <c r="G105" i="26"/>
  <c r="AJ105" i="26" s="1"/>
  <c r="G105" i="23"/>
  <c r="AJ105" i="23" s="1"/>
  <c r="G103" i="26"/>
  <c r="AJ103" i="26" s="1"/>
  <c r="G103" i="23"/>
  <c r="AJ103" i="23" s="1"/>
  <c r="G101" i="26"/>
  <c r="AJ101" i="26" s="1"/>
  <c r="G101" i="23"/>
  <c r="AJ101" i="23" s="1"/>
  <c r="G99" i="26"/>
  <c r="AJ99" i="26" s="1"/>
  <c r="G99" i="23"/>
  <c r="AJ99" i="23" s="1"/>
  <c r="G97" i="26"/>
  <c r="AJ97" i="26" s="1"/>
  <c r="G97" i="23"/>
  <c r="AJ97" i="23" s="1"/>
  <c r="G95" i="26"/>
  <c r="AJ95" i="26" s="1"/>
  <c r="G95" i="23"/>
  <c r="AJ95" i="23" s="1"/>
  <c r="G93" i="26"/>
  <c r="AJ93" i="26" s="1"/>
  <c r="G93" i="23"/>
  <c r="AJ93" i="23" s="1"/>
  <c r="G91" i="26"/>
  <c r="AJ91" i="26" s="1"/>
  <c r="G91" i="23"/>
  <c r="AJ91" i="23" s="1"/>
  <c r="G89" i="26"/>
  <c r="AJ89" i="26" s="1"/>
  <c r="G89" i="23"/>
  <c r="AJ89" i="23" s="1"/>
  <c r="G87" i="26"/>
  <c r="AJ87" i="26" s="1"/>
  <c r="G87" i="23"/>
  <c r="AJ87" i="23" s="1"/>
  <c r="G85" i="26"/>
  <c r="AJ85" i="26" s="1"/>
  <c r="G85" i="23"/>
  <c r="AJ85" i="23" s="1"/>
  <c r="G83" i="26"/>
  <c r="AJ83" i="26" s="1"/>
  <c r="G83" i="23"/>
  <c r="AJ83" i="23" s="1"/>
  <c r="G81" i="26"/>
  <c r="AJ81" i="26" s="1"/>
  <c r="G81" i="23"/>
  <c r="AJ81" i="23" s="1"/>
  <c r="G79" i="26"/>
  <c r="AJ79" i="26" s="1"/>
  <c r="G79" i="23"/>
  <c r="AJ79" i="23" s="1"/>
  <c r="G77" i="26"/>
  <c r="AJ77" i="26" s="1"/>
  <c r="G77" i="23"/>
  <c r="AJ77" i="23" s="1"/>
  <c r="G75" i="26"/>
  <c r="AJ75" i="26" s="1"/>
  <c r="G75" i="23"/>
  <c r="AJ75" i="23" s="1"/>
  <c r="G73" i="26"/>
  <c r="AJ73" i="26" s="1"/>
  <c r="G73" i="23"/>
  <c r="AJ73" i="23" s="1"/>
  <c r="G71" i="26"/>
  <c r="AJ71" i="26" s="1"/>
  <c r="G71" i="23"/>
  <c r="AJ71" i="23" s="1"/>
  <c r="G69" i="26"/>
  <c r="AJ69" i="26" s="1"/>
  <c r="G69" i="23"/>
  <c r="AJ69" i="23" s="1"/>
  <c r="G67" i="26"/>
  <c r="AJ67" i="26" s="1"/>
  <c r="G67" i="23"/>
  <c r="AJ67" i="23" s="1"/>
  <c r="G65" i="26"/>
  <c r="AJ65" i="26" s="1"/>
  <c r="G65" i="23"/>
  <c r="AJ65" i="23" s="1"/>
  <c r="G63" i="26"/>
  <c r="AJ63" i="26" s="1"/>
  <c r="G63" i="23"/>
  <c r="AJ63" i="23" s="1"/>
  <c r="G61" i="26"/>
  <c r="AJ61" i="26" s="1"/>
  <c r="G61" i="23"/>
  <c r="AJ61" i="23" s="1"/>
  <c r="G59" i="26"/>
  <c r="AJ59" i="26" s="1"/>
  <c r="G59" i="23"/>
  <c r="AJ59" i="23" s="1"/>
  <c r="G57" i="26"/>
  <c r="AJ57" i="26" s="1"/>
  <c r="G57" i="23"/>
  <c r="AJ57" i="23" s="1"/>
  <c r="G55" i="26"/>
  <c r="AJ55" i="26" s="1"/>
  <c r="G55" i="23"/>
  <c r="AJ55" i="23" s="1"/>
  <c r="G53" i="26"/>
  <c r="AJ53" i="26" s="1"/>
  <c r="G53" i="23"/>
  <c r="AJ53" i="23" s="1"/>
  <c r="G51" i="26"/>
  <c r="AJ51" i="26" s="1"/>
  <c r="G51" i="23"/>
  <c r="AJ51" i="23" s="1"/>
  <c r="G49" i="26"/>
  <c r="AJ49" i="26" s="1"/>
  <c r="G49" i="23"/>
  <c r="AJ49" i="23" s="1"/>
  <c r="G47" i="26"/>
  <c r="AJ47" i="26" s="1"/>
  <c r="G47" i="23"/>
  <c r="AJ47" i="23" s="1"/>
  <c r="G45" i="26"/>
  <c r="AJ45" i="26" s="1"/>
  <c r="G45" i="23"/>
  <c r="AJ45" i="23" s="1"/>
  <c r="G43" i="26"/>
  <c r="AJ43" i="26" s="1"/>
  <c r="G43" i="23"/>
  <c r="AJ43" i="23" s="1"/>
  <c r="G41" i="26"/>
  <c r="AJ41" i="26" s="1"/>
  <c r="G41" i="23"/>
  <c r="AJ41" i="23" s="1"/>
  <c r="G39" i="26"/>
  <c r="AJ39" i="26" s="1"/>
  <c r="G39" i="23"/>
  <c r="AJ39" i="23" s="1"/>
  <c r="G37" i="26"/>
  <c r="AJ37" i="26" s="1"/>
  <c r="G37" i="23"/>
  <c r="AJ37" i="23" s="1"/>
  <c r="G35" i="26"/>
  <c r="AJ35" i="26" s="1"/>
  <c r="G35" i="23"/>
  <c r="AJ35" i="23" s="1"/>
  <c r="G33" i="26"/>
  <c r="AJ33" i="26" s="1"/>
  <c r="G33" i="23"/>
  <c r="AJ33" i="23" s="1"/>
  <c r="G31" i="26"/>
  <c r="AJ31" i="26" s="1"/>
  <c r="G31" i="23"/>
  <c r="AJ31" i="23" s="1"/>
  <c r="G29" i="26"/>
  <c r="AJ29" i="26" s="1"/>
  <c r="G29" i="23"/>
  <c r="AJ29" i="23" s="1"/>
  <c r="G27" i="26"/>
  <c r="AJ27" i="26" s="1"/>
  <c r="G27" i="23"/>
  <c r="AJ27" i="23" s="1"/>
  <c r="G25" i="26"/>
  <c r="AJ25" i="26" s="1"/>
  <c r="G25" i="23"/>
  <c r="AJ25" i="23" s="1"/>
  <c r="G23" i="26"/>
  <c r="AJ23" i="26" s="1"/>
  <c r="G23" i="23"/>
  <c r="AJ23" i="23" s="1"/>
  <c r="G21" i="26"/>
  <c r="AJ21" i="26" s="1"/>
  <c r="G21" i="23"/>
  <c r="AJ21" i="23" s="1"/>
  <c r="G19" i="26"/>
  <c r="AJ19" i="26" s="1"/>
  <c r="G19" i="23"/>
  <c r="AJ19" i="23" s="1"/>
  <c r="G17" i="26"/>
  <c r="AJ17" i="26" s="1"/>
  <c r="G17" i="23"/>
  <c r="AJ17" i="23" s="1"/>
  <c r="G15" i="26"/>
  <c r="AJ15" i="26" s="1"/>
  <c r="G15" i="23"/>
  <c r="AJ15" i="23" s="1"/>
  <c r="G13" i="26"/>
  <c r="AJ13" i="26" s="1"/>
  <c r="G13" i="23"/>
  <c r="AJ13" i="23" s="1"/>
  <c r="G11" i="26"/>
  <c r="AJ11" i="26" s="1"/>
  <c r="G11" i="23"/>
  <c r="AJ11" i="23" s="1"/>
  <c r="G9" i="26"/>
  <c r="AJ9" i="26" s="1"/>
  <c r="G9" i="23"/>
  <c r="AJ9" i="23" s="1"/>
  <c r="G7" i="26"/>
  <c r="AJ7" i="26" s="1"/>
  <c r="G7" i="23"/>
  <c r="AJ7" i="23" s="1"/>
  <c r="G5" i="26"/>
  <c r="AJ5" i="26" s="1"/>
  <c r="AL5" i="25" s="1"/>
  <c r="G5" i="23"/>
  <c r="AJ5" i="23" s="1"/>
  <c r="BN274" i="25"/>
  <c r="BR274" i="25"/>
  <c r="BV274" i="25"/>
  <c r="BQ274" i="25"/>
  <c r="BU274" i="25"/>
  <c r="BP274" i="25"/>
  <c r="BT274" i="25"/>
  <c r="BO274" i="25"/>
  <c r="BS274" i="25"/>
  <c r="BW274" i="25"/>
  <c r="BO270" i="25"/>
  <c r="BS270" i="25"/>
  <c r="BW270" i="25"/>
  <c r="BP270" i="25"/>
  <c r="BT270" i="25"/>
  <c r="BQ270" i="25"/>
  <c r="BU270" i="25"/>
  <c r="BN270" i="25"/>
  <c r="BR270" i="25"/>
  <c r="BV270" i="25"/>
  <c r="G4" i="23"/>
  <c r="G275" i="26"/>
  <c r="AJ275" i="26" s="1"/>
  <c r="G275" i="23"/>
  <c r="AJ275" i="23" s="1"/>
  <c r="G267" i="26"/>
  <c r="AJ267" i="26" s="1"/>
  <c r="G267" i="23"/>
  <c r="AJ267" i="23" s="1"/>
  <c r="G265" i="26"/>
  <c r="AJ265" i="26" s="1"/>
  <c r="G265" i="23"/>
  <c r="AJ265" i="23" s="1"/>
  <c r="G261" i="26"/>
  <c r="AJ261" i="26" s="1"/>
  <c r="G261" i="23"/>
  <c r="AJ261" i="23" s="1"/>
  <c r="G255" i="26"/>
  <c r="AJ255" i="26" s="1"/>
  <c r="G255" i="23"/>
  <c r="AJ255" i="23" s="1"/>
  <c r="G277" i="26"/>
  <c r="AJ277" i="26" s="1"/>
  <c r="G277" i="23"/>
  <c r="AJ277" i="23" s="1"/>
  <c r="G276" i="26"/>
  <c r="AJ276" i="26" s="1"/>
  <c r="G276" i="23"/>
  <c r="AJ276" i="23" s="1"/>
  <c r="G268" i="26"/>
  <c r="AJ268" i="26" s="1"/>
  <c r="G268" i="23"/>
  <c r="AJ268" i="23" s="1"/>
  <c r="G266" i="26"/>
  <c r="AJ266" i="26" s="1"/>
  <c r="G266" i="23"/>
  <c r="AJ266" i="23" s="1"/>
  <c r="G264" i="26"/>
  <c r="AJ264" i="26" s="1"/>
  <c r="G264" i="23"/>
  <c r="AJ264" i="23" s="1"/>
  <c r="G262" i="26"/>
  <c r="AJ262" i="26" s="1"/>
  <c r="G262" i="23"/>
  <c r="AJ262" i="23" s="1"/>
  <c r="G260" i="26"/>
  <c r="AJ260" i="26" s="1"/>
  <c r="G260" i="23"/>
  <c r="AJ260" i="23" s="1"/>
  <c r="G258" i="26"/>
  <c r="AJ258" i="26" s="1"/>
  <c r="G258" i="23"/>
  <c r="AJ258" i="23" s="1"/>
  <c r="G256" i="26"/>
  <c r="AJ256" i="26" s="1"/>
  <c r="G256" i="23"/>
  <c r="AJ256" i="23" s="1"/>
  <c r="G254" i="26"/>
  <c r="AJ254" i="26" s="1"/>
  <c r="G254" i="23"/>
  <c r="AJ254" i="23" s="1"/>
  <c r="G252" i="26"/>
  <c r="AJ252" i="26" s="1"/>
  <c r="G252" i="23"/>
  <c r="AJ252" i="23" s="1"/>
  <c r="G250" i="26"/>
  <c r="AJ250" i="26" s="1"/>
  <c r="G250" i="23"/>
  <c r="AJ250" i="23" s="1"/>
  <c r="G248" i="26"/>
  <c r="AJ248" i="26" s="1"/>
  <c r="G248" i="23"/>
  <c r="AJ248" i="23" s="1"/>
  <c r="G246" i="26"/>
  <c r="AJ246" i="26" s="1"/>
  <c r="G246" i="23"/>
  <c r="AJ246" i="23" s="1"/>
  <c r="G244" i="26"/>
  <c r="AJ244" i="26" s="1"/>
  <c r="G244" i="23"/>
  <c r="AJ244" i="23" s="1"/>
  <c r="G242" i="26"/>
  <c r="AJ242" i="26" s="1"/>
  <c r="G242" i="23"/>
  <c r="AJ242" i="23" s="1"/>
  <c r="G240" i="26"/>
  <c r="AJ240" i="26" s="1"/>
  <c r="G240" i="23"/>
  <c r="AJ240" i="23" s="1"/>
  <c r="G238" i="26"/>
  <c r="AJ238" i="26" s="1"/>
  <c r="G238" i="23"/>
  <c r="AJ238" i="23" s="1"/>
  <c r="G236" i="26"/>
  <c r="AJ236" i="26" s="1"/>
  <c r="G236" i="23"/>
  <c r="AJ236" i="23" s="1"/>
  <c r="G234" i="26"/>
  <c r="AJ234" i="26" s="1"/>
  <c r="G234" i="23"/>
  <c r="AJ234" i="23" s="1"/>
  <c r="G232" i="26"/>
  <c r="AJ232" i="26" s="1"/>
  <c r="G232" i="23"/>
  <c r="AJ232" i="23" s="1"/>
  <c r="G230" i="26"/>
  <c r="AJ230" i="26" s="1"/>
  <c r="G230" i="23"/>
  <c r="AJ230" i="23" s="1"/>
  <c r="G228" i="26"/>
  <c r="AJ228" i="26" s="1"/>
  <c r="G228" i="23"/>
  <c r="AJ228" i="23" s="1"/>
  <c r="G226" i="26"/>
  <c r="AJ226" i="26" s="1"/>
  <c r="G226" i="23"/>
  <c r="AJ226" i="23" s="1"/>
  <c r="G224" i="26"/>
  <c r="AJ224" i="26" s="1"/>
  <c r="G224" i="23"/>
  <c r="AJ224" i="23" s="1"/>
  <c r="G222" i="26"/>
  <c r="AJ222" i="26" s="1"/>
  <c r="G222" i="23"/>
  <c r="AJ222" i="23" s="1"/>
  <c r="G220" i="26"/>
  <c r="AJ220" i="26" s="1"/>
  <c r="G220" i="23"/>
  <c r="AJ220" i="23" s="1"/>
  <c r="G218" i="26"/>
  <c r="AJ218" i="26" s="1"/>
  <c r="G218" i="23"/>
  <c r="AJ218" i="23" s="1"/>
  <c r="G216" i="26"/>
  <c r="AJ216" i="26" s="1"/>
  <c r="G216" i="23"/>
  <c r="AJ216" i="23" s="1"/>
  <c r="G214" i="26"/>
  <c r="AJ214" i="26" s="1"/>
  <c r="G214" i="23"/>
  <c r="AJ214" i="23" s="1"/>
  <c r="G212" i="26"/>
  <c r="AJ212" i="26" s="1"/>
  <c r="G212" i="23"/>
  <c r="AJ212" i="23" s="1"/>
  <c r="G210" i="26"/>
  <c r="AJ210" i="26" s="1"/>
  <c r="G210" i="23"/>
  <c r="AJ210" i="23" s="1"/>
  <c r="G208" i="26"/>
  <c r="AJ208" i="26" s="1"/>
  <c r="G208" i="23"/>
  <c r="AJ208" i="23" s="1"/>
  <c r="G206" i="26"/>
  <c r="AJ206" i="26" s="1"/>
  <c r="G206" i="23"/>
  <c r="AJ206" i="23" s="1"/>
  <c r="G204" i="26"/>
  <c r="AJ204" i="26" s="1"/>
  <c r="G204" i="23"/>
  <c r="AJ204" i="23" s="1"/>
  <c r="G202" i="26"/>
  <c r="AJ202" i="26" s="1"/>
  <c r="G202" i="23"/>
  <c r="AJ202" i="23" s="1"/>
  <c r="G200" i="26"/>
  <c r="AJ200" i="26" s="1"/>
  <c r="G200" i="23"/>
  <c r="AJ200" i="23" s="1"/>
  <c r="G198" i="26"/>
  <c r="AJ198" i="26" s="1"/>
  <c r="G198" i="23"/>
  <c r="AJ198" i="23" s="1"/>
  <c r="G196" i="26"/>
  <c r="AJ196" i="26" s="1"/>
  <c r="G196" i="23"/>
  <c r="AJ196" i="23" s="1"/>
  <c r="G194" i="26"/>
  <c r="AJ194" i="26" s="1"/>
  <c r="G194" i="23"/>
  <c r="AJ194" i="23" s="1"/>
  <c r="G192" i="26"/>
  <c r="AJ192" i="26" s="1"/>
  <c r="G192" i="23"/>
  <c r="AJ192" i="23" s="1"/>
  <c r="G190" i="26"/>
  <c r="AJ190" i="26" s="1"/>
  <c r="G190" i="23"/>
  <c r="AJ190" i="23" s="1"/>
  <c r="G188" i="26"/>
  <c r="AJ188" i="26" s="1"/>
  <c r="G188" i="23"/>
  <c r="AJ188" i="23" s="1"/>
  <c r="G186" i="26"/>
  <c r="AJ186" i="26" s="1"/>
  <c r="G186" i="23"/>
  <c r="AJ186" i="23" s="1"/>
  <c r="G184" i="26"/>
  <c r="AJ184" i="26" s="1"/>
  <c r="G184" i="23"/>
  <c r="AJ184" i="23" s="1"/>
  <c r="G182" i="26"/>
  <c r="AJ182" i="26" s="1"/>
  <c r="G182" i="23"/>
  <c r="AJ182" i="23" s="1"/>
  <c r="G180" i="26"/>
  <c r="AJ180" i="26" s="1"/>
  <c r="G180" i="23"/>
  <c r="AJ180" i="23" s="1"/>
  <c r="G178" i="26"/>
  <c r="AJ178" i="26" s="1"/>
  <c r="G178" i="23"/>
  <c r="AJ178" i="23" s="1"/>
  <c r="G176" i="26"/>
  <c r="AJ176" i="26" s="1"/>
  <c r="G176" i="23"/>
  <c r="AJ176" i="23" s="1"/>
  <c r="G174" i="26"/>
  <c r="AJ174" i="26" s="1"/>
  <c r="G174" i="23"/>
  <c r="AJ174" i="23" s="1"/>
  <c r="G172" i="26"/>
  <c r="AJ172" i="26" s="1"/>
  <c r="G172" i="23"/>
  <c r="AJ172" i="23" s="1"/>
  <c r="G170" i="26"/>
  <c r="AJ170" i="26" s="1"/>
  <c r="G170" i="23"/>
  <c r="AJ170" i="23" s="1"/>
  <c r="G168" i="26"/>
  <c r="AJ168" i="26" s="1"/>
  <c r="G168" i="23"/>
  <c r="AJ168" i="23" s="1"/>
  <c r="G166" i="26"/>
  <c r="AJ166" i="26" s="1"/>
  <c r="G166" i="23"/>
  <c r="AJ166" i="23" s="1"/>
  <c r="G164" i="26"/>
  <c r="AJ164" i="26" s="1"/>
  <c r="G164" i="23"/>
  <c r="AJ164" i="23" s="1"/>
  <c r="G162" i="26"/>
  <c r="AJ162" i="26" s="1"/>
  <c r="G162" i="23"/>
  <c r="AJ162" i="23" s="1"/>
  <c r="G160" i="26"/>
  <c r="AJ160" i="26" s="1"/>
  <c r="G160" i="23"/>
  <c r="AJ160" i="23" s="1"/>
  <c r="G158" i="26"/>
  <c r="AJ158" i="26" s="1"/>
  <c r="G158" i="23"/>
  <c r="AJ158" i="23" s="1"/>
  <c r="G156" i="26"/>
  <c r="AJ156" i="26" s="1"/>
  <c r="G156" i="23"/>
  <c r="AJ156" i="23" s="1"/>
  <c r="G154" i="26"/>
  <c r="AJ154" i="26" s="1"/>
  <c r="G154" i="23"/>
  <c r="AJ154" i="23" s="1"/>
  <c r="G152" i="26"/>
  <c r="AJ152" i="26" s="1"/>
  <c r="G152" i="23"/>
  <c r="AJ152" i="23" s="1"/>
  <c r="G150" i="26"/>
  <c r="AJ150" i="26" s="1"/>
  <c r="G150" i="23"/>
  <c r="AJ150" i="23" s="1"/>
  <c r="G148" i="26"/>
  <c r="AJ148" i="26" s="1"/>
  <c r="G148" i="23"/>
  <c r="AJ148" i="23" s="1"/>
  <c r="G146" i="26"/>
  <c r="AJ146" i="26" s="1"/>
  <c r="G146" i="23"/>
  <c r="AJ146" i="23" s="1"/>
  <c r="G144" i="26"/>
  <c r="AJ144" i="26" s="1"/>
  <c r="G144" i="23"/>
  <c r="AJ144" i="23" s="1"/>
  <c r="G142" i="26"/>
  <c r="AJ142" i="26" s="1"/>
  <c r="G142" i="23"/>
  <c r="AJ142" i="23" s="1"/>
  <c r="G140" i="26"/>
  <c r="AJ140" i="26" s="1"/>
  <c r="G140" i="23"/>
  <c r="AJ140" i="23" s="1"/>
  <c r="G138" i="26"/>
  <c r="AJ138" i="26" s="1"/>
  <c r="G138" i="23"/>
  <c r="AJ138" i="23" s="1"/>
  <c r="G136" i="26"/>
  <c r="AJ136" i="26" s="1"/>
  <c r="G136" i="23"/>
  <c r="AJ136" i="23" s="1"/>
  <c r="G134" i="26"/>
  <c r="AJ134" i="26" s="1"/>
  <c r="G134" i="23"/>
  <c r="AJ134" i="23" s="1"/>
  <c r="G132" i="26"/>
  <c r="AJ132" i="26" s="1"/>
  <c r="G132" i="23"/>
  <c r="AJ132" i="23" s="1"/>
  <c r="G130" i="26"/>
  <c r="AJ130" i="26" s="1"/>
  <c r="G130" i="23"/>
  <c r="AJ130" i="23" s="1"/>
  <c r="G128" i="26"/>
  <c r="AJ128" i="26" s="1"/>
  <c r="G128" i="23"/>
  <c r="AJ128" i="23" s="1"/>
  <c r="G126" i="26"/>
  <c r="AJ126" i="26" s="1"/>
  <c r="G126" i="23"/>
  <c r="AJ126" i="23" s="1"/>
  <c r="G124" i="26"/>
  <c r="AJ124" i="26" s="1"/>
  <c r="G124" i="23"/>
  <c r="AJ124" i="23" s="1"/>
  <c r="G122" i="26"/>
  <c r="AJ122" i="26" s="1"/>
  <c r="G122" i="23"/>
  <c r="AJ122" i="23" s="1"/>
  <c r="G120" i="26"/>
  <c r="AJ120" i="26" s="1"/>
  <c r="G120" i="23"/>
  <c r="AJ120" i="23" s="1"/>
  <c r="G118" i="26"/>
  <c r="AJ118" i="26" s="1"/>
  <c r="G118" i="23"/>
  <c r="AJ118" i="23" s="1"/>
  <c r="G116" i="26"/>
  <c r="AJ116" i="26" s="1"/>
  <c r="G116" i="23"/>
  <c r="AJ116" i="23" s="1"/>
  <c r="G114" i="26"/>
  <c r="AJ114" i="26" s="1"/>
  <c r="G114" i="23"/>
  <c r="AJ114" i="23" s="1"/>
  <c r="G112" i="26"/>
  <c r="AJ112" i="26" s="1"/>
  <c r="G112" i="23"/>
  <c r="AJ112" i="23" s="1"/>
  <c r="G110" i="26"/>
  <c r="AJ110" i="26" s="1"/>
  <c r="G110" i="23"/>
  <c r="AJ110" i="23" s="1"/>
  <c r="G108" i="26"/>
  <c r="AJ108" i="26" s="1"/>
  <c r="G108" i="23"/>
  <c r="AJ108" i="23" s="1"/>
  <c r="G106" i="26"/>
  <c r="AJ106" i="26" s="1"/>
  <c r="G106" i="23"/>
  <c r="AJ106" i="23" s="1"/>
  <c r="G104" i="26"/>
  <c r="AJ104" i="26" s="1"/>
  <c r="G104" i="23"/>
  <c r="AJ104" i="23" s="1"/>
  <c r="G102" i="26"/>
  <c r="AJ102" i="26" s="1"/>
  <c r="G102" i="23"/>
  <c r="AJ102" i="23" s="1"/>
  <c r="G100" i="26"/>
  <c r="AJ100" i="26" s="1"/>
  <c r="G100" i="23"/>
  <c r="AJ100" i="23" s="1"/>
  <c r="G98" i="26"/>
  <c r="AJ98" i="26" s="1"/>
  <c r="G98" i="23"/>
  <c r="AJ98" i="23" s="1"/>
  <c r="G96" i="26"/>
  <c r="AJ96" i="26" s="1"/>
  <c r="G96" i="23"/>
  <c r="AJ96" i="23" s="1"/>
  <c r="G94" i="26"/>
  <c r="AJ94" i="26" s="1"/>
  <c r="G94" i="23"/>
  <c r="AJ94" i="23" s="1"/>
  <c r="G92" i="26"/>
  <c r="AJ92" i="26" s="1"/>
  <c r="G92" i="23"/>
  <c r="AJ92" i="23" s="1"/>
  <c r="G90" i="26"/>
  <c r="AJ90" i="26" s="1"/>
  <c r="G90" i="23"/>
  <c r="AJ90" i="23" s="1"/>
  <c r="G88" i="26"/>
  <c r="AJ88" i="26" s="1"/>
  <c r="G88" i="23"/>
  <c r="AJ88" i="23" s="1"/>
  <c r="G86" i="26"/>
  <c r="AJ86" i="26" s="1"/>
  <c r="G86" i="23"/>
  <c r="AJ86" i="23" s="1"/>
  <c r="G84" i="26"/>
  <c r="AJ84" i="26" s="1"/>
  <c r="G84" i="23"/>
  <c r="AJ84" i="23" s="1"/>
  <c r="G82" i="26"/>
  <c r="AJ82" i="26" s="1"/>
  <c r="G82" i="23"/>
  <c r="AJ82" i="23" s="1"/>
  <c r="G80" i="26"/>
  <c r="AJ80" i="26" s="1"/>
  <c r="G80" i="23"/>
  <c r="AJ80" i="23" s="1"/>
  <c r="G78" i="26"/>
  <c r="AJ78" i="26" s="1"/>
  <c r="G78" i="23"/>
  <c r="AJ78" i="23" s="1"/>
  <c r="G76" i="26"/>
  <c r="AJ76" i="26" s="1"/>
  <c r="G76" i="23"/>
  <c r="AJ76" i="23" s="1"/>
  <c r="G74" i="26"/>
  <c r="AJ74" i="26" s="1"/>
  <c r="G74" i="23"/>
  <c r="AJ74" i="23" s="1"/>
  <c r="G72" i="26"/>
  <c r="AJ72" i="26" s="1"/>
  <c r="G72" i="23"/>
  <c r="AJ72" i="23" s="1"/>
  <c r="G70" i="26"/>
  <c r="AJ70" i="26" s="1"/>
  <c r="G70" i="23"/>
  <c r="AJ70" i="23" s="1"/>
  <c r="G68" i="26"/>
  <c r="AJ68" i="26" s="1"/>
  <c r="G68" i="23"/>
  <c r="AJ68" i="23" s="1"/>
  <c r="G66" i="26"/>
  <c r="AJ66" i="26" s="1"/>
  <c r="G66" i="23"/>
  <c r="AJ66" i="23" s="1"/>
  <c r="G64" i="26"/>
  <c r="AJ64" i="26" s="1"/>
  <c r="G64" i="23"/>
  <c r="AJ64" i="23" s="1"/>
  <c r="G62" i="26"/>
  <c r="AJ62" i="26" s="1"/>
  <c r="G62" i="23"/>
  <c r="AJ62" i="23" s="1"/>
  <c r="G60" i="26"/>
  <c r="AJ60" i="26" s="1"/>
  <c r="G60" i="23"/>
  <c r="AJ60" i="23" s="1"/>
  <c r="G58" i="26"/>
  <c r="AJ58" i="26" s="1"/>
  <c r="G58" i="23"/>
  <c r="AJ58" i="23" s="1"/>
  <c r="G56" i="26"/>
  <c r="AJ56" i="26" s="1"/>
  <c r="G56" i="23"/>
  <c r="AJ56" i="23" s="1"/>
  <c r="G54" i="26"/>
  <c r="AJ54" i="26" s="1"/>
  <c r="G54" i="23"/>
  <c r="AJ54" i="23" s="1"/>
  <c r="G52" i="26"/>
  <c r="AJ52" i="26" s="1"/>
  <c r="G52" i="23"/>
  <c r="AJ52" i="23" s="1"/>
  <c r="G50" i="26"/>
  <c r="AJ50" i="26" s="1"/>
  <c r="G50" i="23"/>
  <c r="AJ50" i="23" s="1"/>
  <c r="G48" i="26"/>
  <c r="AJ48" i="26" s="1"/>
  <c r="G48" i="23"/>
  <c r="AJ48" i="23" s="1"/>
  <c r="G46" i="26"/>
  <c r="AJ46" i="26" s="1"/>
  <c r="G46" i="23"/>
  <c r="AJ46" i="23" s="1"/>
  <c r="G44" i="26"/>
  <c r="AJ44" i="26" s="1"/>
  <c r="G44" i="23"/>
  <c r="AJ44" i="23" s="1"/>
  <c r="G42" i="26"/>
  <c r="AJ42" i="26" s="1"/>
  <c r="G42" i="23"/>
  <c r="AJ42" i="23" s="1"/>
  <c r="G40" i="26"/>
  <c r="AJ40" i="26" s="1"/>
  <c r="G40" i="23"/>
  <c r="AJ40" i="23" s="1"/>
  <c r="G38" i="26"/>
  <c r="AJ38" i="26" s="1"/>
  <c r="G38" i="23"/>
  <c r="AJ38" i="23" s="1"/>
  <c r="G36" i="26"/>
  <c r="AJ36" i="26" s="1"/>
  <c r="G36" i="23"/>
  <c r="AJ36" i="23" s="1"/>
  <c r="G34" i="26"/>
  <c r="AJ34" i="26" s="1"/>
  <c r="G34" i="23"/>
  <c r="AJ34" i="23" s="1"/>
  <c r="G32" i="26"/>
  <c r="AJ32" i="26" s="1"/>
  <c r="G32" i="23"/>
  <c r="AJ32" i="23" s="1"/>
  <c r="G30" i="26"/>
  <c r="AJ30" i="26" s="1"/>
  <c r="G30" i="23"/>
  <c r="AJ30" i="23" s="1"/>
  <c r="G28" i="26"/>
  <c r="AJ28" i="26" s="1"/>
  <c r="G28" i="23"/>
  <c r="AJ28" i="23" s="1"/>
  <c r="G26" i="26"/>
  <c r="AJ26" i="26" s="1"/>
  <c r="G26" i="23"/>
  <c r="AJ26" i="23" s="1"/>
  <c r="G24" i="26"/>
  <c r="AJ24" i="26" s="1"/>
  <c r="G24" i="23"/>
  <c r="AJ24" i="23" s="1"/>
  <c r="G22" i="26"/>
  <c r="AJ22" i="26" s="1"/>
  <c r="G22" i="23"/>
  <c r="AJ22" i="23" s="1"/>
  <c r="G20" i="26"/>
  <c r="AJ20" i="26" s="1"/>
  <c r="G20" i="23"/>
  <c r="AJ20" i="23" s="1"/>
  <c r="G18" i="26"/>
  <c r="AJ18" i="26" s="1"/>
  <c r="G18" i="23"/>
  <c r="AJ18" i="23" s="1"/>
  <c r="G16" i="26"/>
  <c r="AJ16" i="26" s="1"/>
  <c r="G16" i="23"/>
  <c r="AJ16" i="23" s="1"/>
  <c r="G14" i="26"/>
  <c r="AJ14" i="26" s="1"/>
  <c r="G14" i="23"/>
  <c r="AJ14" i="23" s="1"/>
  <c r="G12" i="26"/>
  <c r="AJ12" i="26" s="1"/>
  <c r="G12" i="23"/>
  <c r="AJ12" i="23" s="1"/>
  <c r="G10" i="26"/>
  <c r="AJ10" i="26" s="1"/>
  <c r="G10" i="23"/>
  <c r="AJ10" i="23" s="1"/>
  <c r="G8" i="26"/>
  <c r="AJ8" i="26" s="1"/>
  <c r="G8" i="23"/>
  <c r="AJ8" i="23" s="1"/>
  <c r="G6" i="26"/>
  <c r="AJ6" i="26" s="1"/>
  <c r="G6" i="23"/>
  <c r="AJ6" i="23" s="1"/>
  <c r="AN4" i="30"/>
  <c r="G4" i="30" l="1"/>
  <c r="AJ4" i="23"/>
  <c r="AP4" i="30"/>
  <c r="AV4" i="30" s="1"/>
  <c r="AW4" i="30" s="1"/>
  <c r="BO271" i="25"/>
  <c r="BP271" i="25"/>
  <c r="BW271" i="25"/>
  <c r="BS271" i="25"/>
  <c r="BR271" i="25"/>
  <c r="BV271" i="25"/>
  <c r="BU271" i="25"/>
  <c r="BL273" i="25"/>
  <c r="BO273" i="25" s="1"/>
  <c r="BT271" i="25"/>
  <c r="BN271" i="25"/>
  <c r="BQ272" i="25"/>
  <c r="BP272" i="25"/>
  <c r="BV272" i="25"/>
  <c r="BU272" i="25"/>
  <c r="BR272" i="25"/>
  <c r="BS272" i="25"/>
  <c r="BT272" i="25"/>
  <c r="BN272" i="25"/>
  <c r="BO272" i="25"/>
  <c r="BW272" i="25"/>
  <c r="AL10" i="25"/>
  <c r="H10" i="25"/>
  <c r="AK10" i="25" s="1"/>
  <c r="AI10" i="26"/>
  <c r="G14" i="30"/>
  <c r="AJ14" i="30" s="1"/>
  <c r="AK14" i="30"/>
  <c r="AI14" i="23"/>
  <c r="AL16" i="25"/>
  <c r="H16" i="25"/>
  <c r="AK16" i="25" s="1"/>
  <c r="AI16" i="26"/>
  <c r="AL20" i="25"/>
  <c r="H20" i="25"/>
  <c r="AK20" i="25" s="1"/>
  <c r="AI20" i="26"/>
  <c r="G26" i="30"/>
  <c r="AJ26" i="30" s="1"/>
  <c r="AK26" i="30"/>
  <c r="AI26" i="23"/>
  <c r="AL28" i="25"/>
  <c r="H28" i="25"/>
  <c r="AK28" i="25" s="1"/>
  <c r="AI28" i="26"/>
  <c r="G32" i="30"/>
  <c r="AJ32" i="30" s="1"/>
  <c r="AK32" i="30"/>
  <c r="AI32" i="23"/>
  <c r="G34" i="30"/>
  <c r="AJ34" i="30" s="1"/>
  <c r="AK34" i="30"/>
  <c r="AI34" i="23"/>
  <c r="G36" i="30"/>
  <c r="AJ36" i="30" s="1"/>
  <c r="AK36" i="30"/>
  <c r="AI36" i="23"/>
  <c r="G42" i="30"/>
  <c r="AJ42" i="30" s="1"/>
  <c r="AK42" i="30"/>
  <c r="AI42" i="23"/>
  <c r="G44" i="30"/>
  <c r="AJ44" i="30" s="1"/>
  <c r="AK44" i="30"/>
  <c r="AI44" i="23"/>
  <c r="AL46" i="25"/>
  <c r="H46" i="25"/>
  <c r="AK46" i="25" s="1"/>
  <c r="AI46" i="26"/>
  <c r="G50" i="30"/>
  <c r="AJ50" i="30" s="1"/>
  <c r="AK50" i="30"/>
  <c r="AI50" i="23"/>
  <c r="G56" i="30"/>
  <c r="AJ56" i="30" s="1"/>
  <c r="AK56" i="30"/>
  <c r="AI56" i="23"/>
  <c r="G60" i="30"/>
  <c r="AJ60" i="30" s="1"/>
  <c r="AK60" i="30"/>
  <c r="AI60" i="23"/>
  <c r="H66" i="25"/>
  <c r="AK66" i="25" s="1"/>
  <c r="AL66" i="25"/>
  <c r="AI66" i="26"/>
  <c r="G68" i="30"/>
  <c r="AJ68" i="30" s="1"/>
  <c r="AK68" i="30"/>
  <c r="AI68" i="23"/>
  <c r="G70" i="30"/>
  <c r="AJ70" i="30" s="1"/>
  <c r="AK70" i="30"/>
  <c r="AI70" i="23"/>
  <c r="G74" i="30"/>
  <c r="AJ74" i="30" s="1"/>
  <c r="AK74" i="30"/>
  <c r="AI74" i="23"/>
  <c r="H76" i="25"/>
  <c r="AK76" i="25" s="1"/>
  <c r="AL76" i="25"/>
  <c r="AI76" i="26"/>
  <c r="H78" i="25"/>
  <c r="AK78" i="25" s="1"/>
  <c r="AL78" i="25"/>
  <c r="AI78" i="26"/>
  <c r="H80" i="25"/>
  <c r="AK80" i="25" s="1"/>
  <c r="AL80" i="25"/>
  <c r="AI80" i="26"/>
  <c r="H82" i="25"/>
  <c r="AK82" i="25" s="1"/>
  <c r="AL82" i="25"/>
  <c r="AI82" i="26"/>
  <c r="H84" i="25"/>
  <c r="AK84" i="25" s="1"/>
  <c r="AL84" i="25"/>
  <c r="AI84" i="26"/>
  <c r="H86" i="25"/>
  <c r="AK86" i="25" s="1"/>
  <c r="AL86" i="25"/>
  <c r="AI86" i="26"/>
  <c r="H88" i="25"/>
  <c r="AK88" i="25" s="1"/>
  <c r="AL88" i="25"/>
  <c r="AI88" i="26"/>
  <c r="H90" i="25"/>
  <c r="AK90" i="25" s="1"/>
  <c r="AL90" i="25"/>
  <c r="AI90" i="26"/>
  <c r="G92" i="30"/>
  <c r="AJ92" i="30" s="1"/>
  <c r="AK92" i="30"/>
  <c r="AI92" i="23"/>
  <c r="H94" i="25"/>
  <c r="AK94" i="25" s="1"/>
  <c r="AL94" i="25"/>
  <c r="AI94" i="26"/>
  <c r="G96" i="30"/>
  <c r="AJ96" i="30" s="1"/>
  <c r="AK96" i="30"/>
  <c r="AI96" i="23"/>
  <c r="G98" i="30"/>
  <c r="AJ98" i="30" s="1"/>
  <c r="AK98" i="30"/>
  <c r="AI98" i="23"/>
  <c r="G100" i="30"/>
  <c r="AJ100" i="30" s="1"/>
  <c r="AK100" i="30"/>
  <c r="AI100" i="23"/>
  <c r="G102" i="30"/>
  <c r="AJ102" i="30" s="1"/>
  <c r="AK102" i="30"/>
  <c r="AI102" i="23"/>
  <c r="G104" i="30"/>
  <c r="AJ104" i="30" s="1"/>
  <c r="AK104" i="30"/>
  <c r="AI104" i="23"/>
  <c r="H106" i="25"/>
  <c r="AK106" i="25" s="1"/>
  <c r="AL106" i="25"/>
  <c r="AI106" i="26"/>
  <c r="G108" i="30"/>
  <c r="AJ108" i="30" s="1"/>
  <c r="AK108" i="30"/>
  <c r="AI108" i="23"/>
  <c r="H110" i="25"/>
  <c r="AK110" i="25" s="1"/>
  <c r="AL110" i="25"/>
  <c r="AI110" i="26"/>
  <c r="G112" i="30"/>
  <c r="AJ112" i="30" s="1"/>
  <c r="AK112" i="30"/>
  <c r="AI112" i="23"/>
  <c r="H114" i="25"/>
  <c r="AK114" i="25" s="1"/>
  <c r="AL114" i="25"/>
  <c r="AI114" i="26"/>
  <c r="H116" i="25"/>
  <c r="AK116" i="25" s="1"/>
  <c r="AL116" i="25"/>
  <c r="AI116" i="26"/>
  <c r="H118" i="25"/>
  <c r="AK118" i="25" s="1"/>
  <c r="AL118" i="25"/>
  <c r="AI118" i="26"/>
  <c r="H120" i="25"/>
  <c r="AK120" i="25" s="1"/>
  <c r="AL120" i="25"/>
  <c r="AI120" i="26"/>
  <c r="H122" i="25"/>
  <c r="AK122" i="25" s="1"/>
  <c r="AL122" i="25"/>
  <c r="AI122" i="26"/>
  <c r="G124" i="30"/>
  <c r="AJ124" i="30" s="1"/>
  <c r="AK124" i="30"/>
  <c r="AI124" i="23"/>
  <c r="G126" i="30"/>
  <c r="AJ126" i="30" s="1"/>
  <c r="AK126" i="30"/>
  <c r="AI126" i="23"/>
  <c r="H128" i="25"/>
  <c r="AK128" i="25" s="1"/>
  <c r="AL128" i="25"/>
  <c r="AI128" i="26"/>
  <c r="H130" i="25"/>
  <c r="AK130" i="25" s="1"/>
  <c r="AL130" i="25"/>
  <c r="AI130" i="26"/>
  <c r="G132" i="30"/>
  <c r="AJ132" i="30" s="1"/>
  <c r="AK132" i="30"/>
  <c r="AI132" i="23"/>
  <c r="G6" i="30"/>
  <c r="AJ6" i="30" s="1"/>
  <c r="AK6" i="30"/>
  <c r="AI6" i="23"/>
  <c r="AL8" i="25"/>
  <c r="H8" i="25"/>
  <c r="AK8" i="25" s="1"/>
  <c r="AI8" i="26"/>
  <c r="G12" i="30"/>
  <c r="AJ12" i="30" s="1"/>
  <c r="AK12" i="30"/>
  <c r="AI12" i="23"/>
  <c r="AL18" i="25"/>
  <c r="H18" i="25"/>
  <c r="AK18" i="25" s="1"/>
  <c r="AI18" i="26"/>
  <c r="AL22" i="25"/>
  <c r="H22" i="25"/>
  <c r="AK22" i="25" s="1"/>
  <c r="AI22" i="26"/>
  <c r="AL24" i="25"/>
  <c r="H24" i="25"/>
  <c r="AK24" i="25" s="1"/>
  <c r="AI24" i="26"/>
  <c r="AL30" i="25"/>
  <c r="H30" i="25"/>
  <c r="AK30" i="25" s="1"/>
  <c r="AI30" i="26"/>
  <c r="G38" i="30"/>
  <c r="AJ38" i="30" s="1"/>
  <c r="AK38" i="30"/>
  <c r="AI38" i="23"/>
  <c r="G40" i="30"/>
  <c r="AJ40" i="30" s="1"/>
  <c r="AK40" i="30"/>
  <c r="AI40" i="23"/>
  <c r="G48" i="30"/>
  <c r="AJ48" i="30" s="1"/>
  <c r="AK48" i="30"/>
  <c r="AI48" i="23"/>
  <c r="G52" i="30"/>
  <c r="AJ52" i="30" s="1"/>
  <c r="AK52" i="30"/>
  <c r="AI52" i="23"/>
  <c r="G54" i="30"/>
  <c r="AJ54" i="30" s="1"/>
  <c r="AK54" i="30"/>
  <c r="AI54" i="23"/>
  <c r="G58" i="30"/>
  <c r="AJ58" i="30" s="1"/>
  <c r="AK58" i="30"/>
  <c r="AI58" i="23"/>
  <c r="G62" i="30"/>
  <c r="AJ62" i="30" s="1"/>
  <c r="AK62" i="30"/>
  <c r="AI62" i="23"/>
  <c r="G64" i="30"/>
  <c r="AJ64" i="30" s="1"/>
  <c r="AK64" i="30"/>
  <c r="AI64" i="23"/>
  <c r="G72" i="30"/>
  <c r="AJ72" i="30" s="1"/>
  <c r="AK72" i="30"/>
  <c r="AI72" i="23"/>
  <c r="AL6" i="25"/>
  <c r="H6" i="25"/>
  <c r="AK6" i="25" s="1"/>
  <c r="AI6" i="26"/>
  <c r="G8" i="30"/>
  <c r="AJ8" i="30" s="1"/>
  <c r="AK8" i="30"/>
  <c r="AI8" i="23"/>
  <c r="G10" i="30"/>
  <c r="AJ10" i="30" s="1"/>
  <c r="AK10" i="30"/>
  <c r="AI10" i="23"/>
  <c r="AL12" i="25"/>
  <c r="H12" i="25"/>
  <c r="AK12" i="25" s="1"/>
  <c r="AI12" i="26"/>
  <c r="AL14" i="25"/>
  <c r="H14" i="25"/>
  <c r="AK14" i="25" s="1"/>
  <c r="AI14" i="26"/>
  <c r="G16" i="30"/>
  <c r="AJ16" i="30" s="1"/>
  <c r="AK16" i="30"/>
  <c r="AI16" i="23"/>
  <c r="G18" i="30"/>
  <c r="AJ18" i="30" s="1"/>
  <c r="AK18" i="30"/>
  <c r="AI18" i="23"/>
  <c r="G20" i="30"/>
  <c r="AJ20" i="30" s="1"/>
  <c r="AK20" i="30"/>
  <c r="AI20" i="23"/>
  <c r="G22" i="30"/>
  <c r="AJ22" i="30" s="1"/>
  <c r="AK22" i="30"/>
  <c r="AI22" i="23"/>
  <c r="G24" i="30"/>
  <c r="AJ24" i="30" s="1"/>
  <c r="AK24" i="30"/>
  <c r="AI24" i="23"/>
  <c r="AL26" i="25"/>
  <c r="H26" i="25"/>
  <c r="AK26" i="25" s="1"/>
  <c r="AI26" i="26"/>
  <c r="G28" i="30"/>
  <c r="AJ28" i="30" s="1"/>
  <c r="AK28" i="30"/>
  <c r="AI28" i="23"/>
  <c r="H134" i="25"/>
  <c r="AK134" i="25" s="1"/>
  <c r="AL134" i="25"/>
  <c r="AI134" i="26"/>
  <c r="H136" i="25"/>
  <c r="AK136" i="25" s="1"/>
  <c r="AL136" i="25"/>
  <c r="AI136" i="26"/>
  <c r="H138" i="25"/>
  <c r="AK138" i="25" s="1"/>
  <c r="AL138" i="25"/>
  <c r="AI138" i="26"/>
  <c r="H140" i="25"/>
  <c r="AK140" i="25" s="1"/>
  <c r="AL140" i="25"/>
  <c r="AI140" i="26"/>
  <c r="G142" i="30"/>
  <c r="AJ142" i="30" s="1"/>
  <c r="AK142" i="30"/>
  <c r="AI142" i="23"/>
  <c r="G144" i="30"/>
  <c r="AJ144" i="30" s="1"/>
  <c r="AK144" i="30"/>
  <c r="AI144" i="23"/>
  <c r="G146" i="30"/>
  <c r="AJ146" i="30" s="1"/>
  <c r="AK146" i="30"/>
  <c r="AI146" i="23"/>
  <c r="H148" i="25"/>
  <c r="AK148" i="25" s="1"/>
  <c r="AL148" i="25"/>
  <c r="AI148" i="26"/>
  <c r="H150" i="25"/>
  <c r="AK150" i="25" s="1"/>
  <c r="AL150" i="25"/>
  <c r="AI150" i="26"/>
  <c r="AL152" i="25"/>
  <c r="H152" i="25"/>
  <c r="AK152" i="25" s="1"/>
  <c r="AI152" i="26"/>
  <c r="G154" i="30"/>
  <c r="AJ154" i="30" s="1"/>
  <c r="AK154" i="30"/>
  <c r="AI154" i="23"/>
  <c r="AL156" i="25"/>
  <c r="H156" i="25"/>
  <c r="AK156" i="25" s="1"/>
  <c r="AI156" i="26"/>
  <c r="AL158" i="25"/>
  <c r="H158" i="25"/>
  <c r="AK158" i="25" s="1"/>
  <c r="AI158" i="26"/>
  <c r="AL160" i="25"/>
  <c r="H160" i="25"/>
  <c r="AK160" i="25" s="1"/>
  <c r="AI160" i="26"/>
  <c r="AL162" i="25"/>
  <c r="H162" i="25"/>
  <c r="AK162" i="25" s="1"/>
  <c r="AI162" i="26"/>
  <c r="AL164" i="25"/>
  <c r="H164" i="25"/>
  <c r="AK164" i="25" s="1"/>
  <c r="AI164" i="26"/>
  <c r="AL166" i="25"/>
  <c r="H166" i="25"/>
  <c r="AK166" i="25" s="1"/>
  <c r="AI166" i="26"/>
  <c r="AL168" i="25"/>
  <c r="H168" i="25"/>
  <c r="AK168" i="25" s="1"/>
  <c r="AI168" i="26"/>
  <c r="AL170" i="25"/>
  <c r="H170" i="25"/>
  <c r="AK170" i="25" s="1"/>
  <c r="AI170" i="26"/>
  <c r="AL172" i="25"/>
  <c r="H172" i="25"/>
  <c r="AK172" i="25" s="1"/>
  <c r="AI172" i="26"/>
  <c r="AL174" i="25"/>
  <c r="H174" i="25"/>
  <c r="AK174" i="25" s="1"/>
  <c r="AI174" i="26"/>
  <c r="AL176" i="25"/>
  <c r="H176" i="25"/>
  <c r="AK176" i="25" s="1"/>
  <c r="AI176" i="26"/>
  <c r="AL178" i="25"/>
  <c r="H178" i="25"/>
  <c r="AK178" i="25" s="1"/>
  <c r="AI178" i="26"/>
  <c r="AL180" i="25"/>
  <c r="H180" i="25"/>
  <c r="AK180" i="25" s="1"/>
  <c r="AI180" i="26"/>
  <c r="G182" i="30"/>
  <c r="AJ182" i="30" s="1"/>
  <c r="AK182" i="30"/>
  <c r="AI182" i="23"/>
  <c r="AL184" i="25"/>
  <c r="H184" i="25"/>
  <c r="AK184" i="25" s="1"/>
  <c r="AI184" i="26"/>
  <c r="G186" i="30"/>
  <c r="AJ186" i="30" s="1"/>
  <c r="AK186" i="30"/>
  <c r="AI186" i="23"/>
  <c r="G188" i="30"/>
  <c r="AJ188" i="30" s="1"/>
  <c r="AK188" i="30"/>
  <c r="AI188" i="23"/>
  <c r="AL190" i="25"/>
  <c r="H190" i="25"/>
  <c r="AK190" i="25" s="1"/>
  <c r="AI190" i="26"/>
  <c r="AK192" i="30"/>
  <c r="G192" i="30"/>
  <c r="AJ192" i="30" s="1"/>
  <c r="AI192" i="23"/>
  <c r="AL194" i="25"/>
  <c r="H194" i="25"/>
  <c r="AK194" i="25" s="1"/>
  <c r="AI194" i="26"/>
  <c r="AL196" i="25"/>
  <c r="H196" i="25"/>
  <c r="AK196" i="25" s="1"/>
  <c r="AI196" i="26"/>
  <c r="AL198" i="25"/>
  <c r="H198" i="25"/>
  <c r="AK198" i="25" s="1"/>
  <c r="AI198" i="26"/>
  <c r="H200" i="25"/>
  <c r="AK200" i="25" s="1"/>
  <c r="AI200" i="26"/>
  <c r="AL200" i="25"/>
  <c r="H202" i="25"/>
  <c r="AK202" i="25" s="1"/>
  <c r="AI202" i="26"/>
  <c r="AL202" i="25"/>
  <c r="AK204" i="30"/>
  <c r="G204" i="30"/>
  <c r="AJ204" i="30" s="1"/>
  <c r="AI204" i="23"/>
  <c r="G206" i="30"/>
  <c r="AJ206" i="30" s="1"/>
  <c r="AK206" i="30"/>
  <c r="AI206" i="23"/>
  <c r="AK208" i="30"/>
  <c r="G208" i="30"/>
  <c r="AJ208" i="30" s="1"/>
  <c r="AI208" i="23"/>
  <c r="H210" i="25"/>
  <c r="AK210" i="25" s="1"/>
  <c r="AI210" i="26"/>
  <c r="AL210" i="25"/>
  <c r="H212" i="25"/>
  <c r="AK212" i="25" s="1"/>
  <c r="AI212" i="26"/>
  <c r="AL212" i="25"/>
  <c r="H214" i="25"/>
  <c r="AK214" i="25" s="1"/>
  <c r="AI214" i="26"/>
  <c r="AL214" i="25"/>
  <c r="H216" i="25"/>
  <c r="AK216" i="25" s="1"/>
  <c r="AI216" i="26"/>
  <c r="AL216" i="25"/>
  <c r="H218" i="25"/>
  <c r="AK218" i="25" s="1"/>
  <c r="AI218" i="26"/>
  <c r="AL218" i="25"/>
  <c r="H220" i="25"/>
  <c r="AK220" i="25" s="1"/>
  <c r="AI220" i="26"/>
  <c r="AL220" i="25"/>
  <c r="H222" i="25"/>
  <c r="AK222" i="25" s="1"/>
  <c r="AI222" i="26"/>
  <c r="AL222" i="25"/>
  <c r="AK224" i="30"/>
  <c r="G224" i="30"/>
  <c r="AJ224" i="30" s="1"/>
  <c r="AI224" i="23"/>
  <c r="G226" i="30"/>
  <c r="AJ226" i="30" s="1"/>
  <c r="AK226" i="30"/>
  <c r="AI226" i="23"/>
  <c r="AK228" i="30"/>
  <c r="G228" i="30"/>
  <c r="AJ228" i="30" s="1"/>
  <c r="AI228" i="23"/>
  <c r="H230" i="25"/>
  <c r="AK230" i="25" s="1"/>
  <c r="AI230" i="26"/>
  <c r="AL230" i="25"/>
  <c r="H232" i="25"/>
  <c r="AK232" i="25" s="1"/>
  <c r="AI232" i="26"/>
  <c r="AL232" i="25"/>
  <c r="H234" i="25"/>
  <c r="AK234" i="25" s="1"/>
  <c r="AI234" i="26"/>
  <c r="AL234" i="25"/>
  <c r="H236" i="25"/>
  <c r="AK236" i="25" s="1"/>
  <c r="AI236" i="26"/>
  <c r="AL236" i="25"/>
  <c r="H238" i="25"/>
  <c r="AK238" i="25" s="1"/>
  <c r="AI238" i="26"/>
  <c r="AL238" i="25"/>
  <c r="H240" i="25"/>
  <c r="AK240" i="25" s="1"/>
  <c r="AI240" i="26"/>
  <c r="AL240" i="25"/>
  <c r="H242" i="25"/>
  <c r="AK242" i="25" s="1"/>
  <c r="AI242" i="26"/>
  <c r="AL242" i="25"/>
  <c r="AK244" i="30"/>
  <c r="G244" i="30"/>
  <c r="AJ244" i="30" s="1"/>
  <c r="AI244" i="23"/>
  <c r="G246" i="30"/>
  <c r="AJ246" i="30" s="1"/>
  <c r="AK246" i="30"/>
  <c r="AI246" i="23"/>
  <c r="AK248" i="30"/>
  <c r="G248" i="30"/>
  <c r="AJ248" i="30" s="1"/>
  <c r="AI248" i="23"/>
  <c r="G250" i="30"/>
  <c r="AJ250" i="30" s="1"/>
  <c r="AK250" i="30"/>
  <c r="AI250" i="23"/>
  <c r="AK252" i="30"/>
  <c r="G252" i="30"/>
  <c r="AJ252" i="30" s="1"/>
  <c r="AI252" i="23"/>
  <c r="H254" i="25"/>
  <c r="AK254" i="25" s="1"/>
  <c r="AI254" i="26"/>
  <c r="AL254" i="25"/>
  <c r="H256" i="25"/>
  <c r="AK256" i="25" s="1"/>
  <c r="AI256" i="26"/>
  <c r="AL256" i="25"/>
  <c r="H258" i="25"/>
  <c r="AK258" i="25" s="1"/>
  <c r="AI258" i="26"/>
  <c r="AL258" i="25"/>
  <c r="H260" i="25"/>
  <c r="AK260" i="25" s="1"/>
  <c r="AI260" i="26"/>
  <c r="AL260" i="25"/>
  <c r="H262" i="25"/>
  <c r="AK262" i="25" s="1"/>
  <c r="AI262" i="26"/>
  <c r="AL262" i="25"/>
  <c r="H264" i="25"/>
  <c r="AK264" i="25" s="1"/>
  <c r="AI264" i="26"/>
  <c r="AL264" i="25"/>
  <c r="H266" i="25"/>
  <c r="AK266" i="25" s="1"/>
  <c r="AI266" i="26"/>
  <c r="AL266" i="25"/>
  <c r="H268" i="25"/>
  <c r="AK268" i="25" s="1"/>
  <c r="AI268" i="26"/>
  <c r="AL268" i="25"/>
  <c r="H276" i="25"/>
  <c r="AK276" i="25" s="1"/>
  <c r="AI276" i="26"/>
  <c r="AL276" i="25"/>
  <c r="H277" i="25"/>
  <c r="AK277" i="25" s="1"/>
  <c r="AI277" i="26"/>
  <c r="AL277" i="25"/>
  <c r="H255" i="25"/>
  <c r="AK255" i="25" s="1"/>
  <c r="AL255" i="25"/>
  <c r="AI255" i="26"/>
  <c r="H261" i="25"/>
  <c r="AK261" i="25" s="1"/>
  <c r="AI261" i="26"/>
  <c r="AL261" i="25"/>
  <c r="H265" i="25"/>
  <c r="AK265" i="25" s="1"/>
  <c r="AI265" i="26"/>
  <c r="AL265" i="25"/>
  <c r="H267" i="25"/>
  <c r="AK267" i="25" s="1"/>
  <c r="AI267" i="26"/>
  <c r="AL267" i="25"/>
  <c r="H275" i="25"/>
  <c r="AK275" i="25" s="1"/>
  <c r="AI275" i="26"/>
  <c r="AL275" i="25"/>
  <c r="H5" i="25"/>
  <c r="AK5" i="25" s="1"/>
  <c r="AI5" i="26"/>
  <c r="AK7" i="30"/>
  <c r="G7" i="30"/>
  <c r="AJ7" i="30" s="1"/>
  <c r="AI7" i="23"/>
  <c r="AK9" i="30"/>
  <c r="G9" i="30"/>
  <c r="AJ9" i="30" s="1"/>
  <c r="AI9" i="23"/>
  <c r="AK11" i="30"/>
  <c r="G11" i="30"/>
  <c r="AJ11" i="30" s="1"/>
  <c r="AI11" i="23"/>
  <c r="AK13" i="30"/>
  <c r="G13" i="30"/>
  <c r="AJ13" i="30" s="1"/>
  <c r="AI13" i="23"/>
  <c r="AK15" i="30"/>
  <c r="G15" i="30"/>
  <c r="AJ15" i="30" s="1"/>
  <c r="AI15" i="23"/>
  <c r="AK17" i="30"/>
  <c r="G17" i="30"/>
  <c r="AJ17" i="30" s="1"/>
  <c r="AI17" i="23"/>
  <c r="AK19" i="30"/>
  <c r="G19" i="30"/>
  <c r="AJ19" i="30" s="1"/>
  <c r="AI19" i="23"/>
  <c r="AK21" i="30"/>
  <c r="G21" i="30"/>
  <c r="AJ21" i="30" s="1"/>
  <c r="AI21" i="23"/>
  <c r="AK23" i="30"/>
  <c r="G23" i="30"/>
  <c r="AJ23" i="30" s="1"/>
  <c r="AI23" i="23"/>
  <c r="H25" i="25"/>
  <c r="AK25" i="25" s="1"/>
  <c r="AL25" i="25"/>
  <c r="AI25" i="26"/>
  <c r="H27" i="25"/>
  <c r="AK27" i="25" s="1"/>
  <c r="AL27" i="25"/>
  <c r="AI27" i="26"/>
  <c r="H29" i="25"/>
  <c r="AK29" i="25" s="1"/>
  <c r="AL29" i="25"/>
  <c r="AI29" i="26"/>
  <c r="AK31" i="30"/>
  <c r="G31" i="30"/>
  <c r="AJ31" i="30" s="1"/>
  <c r="AI31" i="23"/>
  <c r="AK33" i="30"/>
  <c r="G33" i="30"/>
  <c r="AJ33" i="30" s="1"/>
  <c r="AI33" i="23"/>
  <c r="AK35" i="30"/>
  <c r="G35" i="30"/>
  <c r="AJ35" i="30" s="1"/>
  <c r="AI35" i="23"/>
  <c r="AK37" i="30"/>
  <c r="G37" i="30"/>
  <c r="AJ37" i="30" s="1"/>
  <c r="AI37" i="23"/>
  <c r="AK39" i="30"/>
  <c r="G39" i="30"/>
  <c r="AJ39" i="30" s="1"/>
  <c r="AI39" i="23"/>
  <c r="AK41" i="30"/>
  <c r="G41" i="30"/>
  <c r="AJ41" i="30" s="1"/>
  <c r="AI41" i="23"/>
  <c r="AK43" i="30"/>
  <c r="G43" i="30"/>
  <c r="AJ43" i="30" s="1"/>
  <c r="AI43" i="23"/>
  <c r="H45" i="25"/>
  <c r="AK45" i="25" s="1"/>
  <c r="AL45" i="25"/>
  <c r="AI45" i="26"/>
  <c r="H47" i="25"/>
  <c r="AK47" i="25" s="1"/>
  <c r="AL47" i="25"/>
  <c r="AI47" i="26"/>
  <c r="AK49" i="30"/>
  <c r="G49" i="30"/>
  <c r="AJ49" i="30" s="1"/>
  <c r="AI49" i="23"/>
  <c r="AK51" i="30"/>
  <c r="G51" i="30"/>
  <c r="AJ51" i="30" s="1"/>
  <c r="AI51" i="23"/>
  <c r="H53" i="25"/>
  <c r="AK53" i="25" s="1"/>
  <c r="AL53" i="25"/>
  <c r="AI53" i="26"/>
  <c r="AK55" i="30"/>
  <c r="G55" i="30"/>
  <c r="AJ55" i="30" s="1"/>
  <c r="AI55" i="23"/>
  <c r="AK57" i="30"/>
  <c r="G57" i="30"/>
  <c r="AJ57" i="30" s="1"/>
  <c r="AI57" i="23"/>
  <c r="H59" i="25"/>
  <c r="AK59" i="25" s="1"/>
  <c r="AL59" i="25"/>
  <c r="AI59" i="26"/>
  <c r="H61" i="25"/>
  <c r="AK61" i="25" s="1"/>
  <c r="AL61" i="25"/>
  <c r="AI61" i="26"/>
  <c r="H63" i="25"/>
  <c r="AK63" i="25" s="1"/>
  <c r="AL63" i="25"/>
  <c r="AI63" i="26"/>
  <c r="AK65" i="30"/>
  <c r="G65" i="30"/>
  <c r="AJ65" i="30" s="1"/>
  <c r="AI65" i="23"/>
  <c r="AK67" i="30"/>
  <c r="G67" i="30"/>
  <c r="AJ67" i="30" s="1"/>
  <c r="AI67" i="23"/>
  <c r="AK69" i="30"/>
  <c r="G69" i="30"/>
  <c r="AJ69" i="30" s="1"/>
  <c r="AI69" i="23"/>
  <c r="AK71" i="30"/>
  <c r="G71" i="30"/>
  <c r="AJ71" i="30" s="1"/>
  <c r="AI71" i="23"/>
  <c r="AK73" i="30"/>
  <c r="G73" i="30"/>
  <c r="AJ73" i="30" s="1"/>
  <c r="AI73" i="23"/>
  <c r="AK75" i="30"/>
  <c r="G75" i="30"/>
  <c r="AJ75" i="30" s="1"/>
  <c r="AI75" i="23"/>
  <c r="AK77" i="30"/>
  <c r="G77" i="30"/>
  <c r="AJ77" i="30" s="1"/>
  <c r="AI77" i="23"/>
  <c r="AK79" i="30"/>
  <c r="G79" i="30"/>
  <c r="AJ79" i="30" s="1"/>
  <c r="AI79" i="23"/>
  <c r="AK81" i="30"/>
  <c r="G81" i="30"/>
  <c r="AJ81" i="30" s="1"/>
  <c r="AI81" i="23"/>
  <c r="H83" i="25"/>
  <c r="AK83" i="25" s="1"/>
  <c r="AL83" i="25"/>
  <c r="AI83" i="26"/>
  <c r="H85" i="25"/>
  <c r="AK85" i="25" s="1"/>
  <c r="AL85" i="25"/>
  <c r="AI85" i="26"/>
  <c r="H87" i="25"/>
  <c r="AK87" i="25" s="1"/>
  <c r="AL87" i="25"/>
  <c r="AI87" i="26"/>
  <c r="H89" i="25"/>
  <c r="AK89" i="25" s="1"/>
  <c r="AL89" i="25"/>
  <c r="AI89" i="26"/>
  <c r="H91" i="25"/>
  <c r="AK91" i="25" s="1"/>
  <c r="AL91" i="25"/>
  <c r="AI91" i="26"/>
  <c r="AK93" i="30"/>
  <c r="G93" i="30"/>
  <c r="AJ93" i="30" s="1"/>
  <c r="AI93" i="23"/>
  <c r="H95" i="25"/>
  <c r="AK95" i="25" s="1"/>
  <c r="AL95" i="25"/>
  <c r="AI95" i="26"/>
  <c r="H97" i="25"/>
  <c r="AK97" i="25" s="1"/>
  <c r="AL97" i="25"/>
  <c r="AI97" i="26"/>
  <c r="H99" i="25"/>
  <c r="AK99" i="25" s="1"/>
  <c r="AL99" i="25"/>
  <c r="AI99" i="26"/>
  <c r="AK101" i="30"/>
  <c r="G101" i="30"/>
  <c r="AJ101" i="30" s="1"/>
  <c r="AI101" i="23"/>
  <c r="AK103" i="30"/>
  <c r="G103" i="30"/>
  <c r="AJ103" i="30" s="1"/>
  <c r="AI103" i="23"/>
  <c r="H105" i="25"/>
  <c r="AK105" i="25" s="1"/>
  <c r="AL105" i="25"/>
  <c r="AI105" i="26"/>
  <c r="H107" i="25"/>
  <c r="AK107" i="25" s="1"/>
  <c r="AL107" i="25"/>
  <c r="AI107" i="26"/>
  <c r="H109" i="25"/>
  <c r="AK109" i="25" s="1"/>
  <c r="AL109" i="25"/>
  <c r="AI109" i="26"/>
  <c r="H111" i="25"/>
  <c r="AK111" i="25" s="1"/>
  <c r="AL111" i="25"/>
  <c r="AI111" i="26"/>
  <c r="H113" i="25"/>
  <c r="AK113" i="25" s="1"/>
  <c r="AL113" i="25"/>
  <c r="AI113" i="26"/>
  <c r="AK115" i="30"/>
  <c r="G115" i="30"/>
  <c r="AJ115" i="30" s="1"/>
  <c r="AI115" i="23"/>
  <c r="AK117" i="30"/>
  <c r="G117" i="30"/>
  <c r="AJ117" i="30" s="1"/>
  <c r="AI117" i="23"/>
  <c r="AK119" i="30"/>
  <c r="G119" i="30"/>
  <c r="AJ119" i="30" s="1"/>
  <c r="AI119" i="23"/>
  <c r="H121" i="25"/>
  <c r="AK121" i="25" s="1"/>
  <c r="AL121" i="25"/>
  <c r="AI121" i="26"/>
  <c r="H123" i="25"/>
  <c r="AK123" i="25" s="1"/>
  <c r="AL123" i="25"/>
  <c r="AI123" i="26"/>
  <c r="H125" i="25"/>
  <c r="AK125" i="25" s="1"/>
  <c r="AL125" i="25"/>
  <c r="AI125" i="26"/>
  <c r="H127" i="25"/>
  <c r="AK127" i="25" s="1"/>
  <c r="AL127" i="25"/>
  <c r="AI127" i="26"/>
  <c r="H129" i="25"/>
  <c r="AK129" i="25" s="1"/>
  <c r="AL129" i="25"/>
  <c r="AI129" i="26"/>
  <c r="H131" i="25"/>
  <c r="AK131" i="25" s="1"/>
  <c r="AL131" i="25"/>
  <c r="AI131" i="26"/>
  <c r="H133" i="25"/>
  <c r="AK133" i="25" s="1"/>
  <c r="AL133" i="25"/>
  <c r="AI133" i="26"/>
  <c r="AK135" i="30"/>
  <c r="G135" i="30"/>
  <c r="AJ135" i="30" s="1"/>
  <c r="AI135" i="23"/>
  <c r="H137" i="25"/>
  <c r="AK137" i="25" s="1"/>
  <c r="AL137" i="25"/>
  <c r="AI137" i="26"/>
  <c r="H139" i="25"/>
  <c r="AK139" i="25" s="1"/>
  <c r="AL139" i="25"/>
  <c r="AI139" i="26"/>
  <c r="AK141" i="30"/>
  <c r="G141" i="30"/>
  <c r="AJ141" i="30" s="1"/>
  <c r="AI141" i="23"/>
  <c r="H143" i="25"/>
  <c r="AK143" i="25" s="1"/>
  <c r="AL143" i="25"/>
  <c r="AI143" i="26"/>
  <c r="H145" i="25"/>
  <c r="AK145" i="25" s="1"/>
  <c r="AL145" i="25"/>
  <c r="AI145" i="26"/>
  <c r="H147" i="25"/>
  <c r="AK147" i="25" s="1"/>
  <c r="AL147" i="25"/>
  <c r="AI147" i="26"/>
  <c r="H149" i="25"/>
  <c r="AK149" i="25" s="1"/>
  <c r="AL149" i="25"/>
  <c r="AI149" i="26"/>
  <c r="H151" i="25"/>
  <c r="AK151" i="25" s="1"/>
  <c r="AL151" i="25"/>
  <c r="AI151" i="26"/>
  <c r="H153" i="25"/>
  <c r="AK153" i="25" s="1"/>
  <c r="AL153" i="25"/>
  <c r="AI153" i="26"/>
  <c r="AK155" i="30"/>
  <c r="G155" i="30"/>
  <c r="AJ155" i="30" s="1"/>
  <c r="AI155" i="23"/>
  <c r="AK157" i="30"/>
  <c r="G157" i="30"/>
  <c r="AJ157" i="30" s="1"/>
  <c r="AI157" i="23"/>
  <c r="AK159" i="30"/>
  <c r="G159" i="30"/>
  <c r="AJ159" i="30" s="1"/>
  <c r="AI159" i="23"/>
  <c r="AK161" i="30"/>
  <c r="G161" i="30"/>
  <c r="AJ161" i="30" s="1"/>
  <c r="AI161" i="23"/>
  <c r="AK163" i="30"/>
  <c r="G163" i="30"/>
  <c r="AJ163" i="30" s="1"/>
  <c r="AI163" i="23"/>
  <c r="H165" i="25"/>
  <c r="AK165" i="25" s="1"/>
  <c r="AL165" i="25"/>
  <c r="AI165" i="26"/>
  <c r="H167" i="25"/>
  <c r="AK167" i="25" s="1"/>
  <c r="AL167" i="25"/>
  <c r="AI167" i="26"/>
  <c r="H169" i="25"/>
  <c r="AK169" i="25" s="1"/>
  <c r="AL169" i="25"/>
  <c r="AI169" i="26"/>
  <c r="H171" i="25"/>
  <c r="AK171" i="25" s="1"/>
  <c r="AL171" i="25"/>
  <c r="AI171" i="26"/>
  <c r="H173" i="25"/>
  <c r="AK173" i="25" s="1"/>
  <c r="AL173" i="25"/>
  <c r="AI173" i="26"/>
  <c r="H175" i="25"/>
  <c r="AK175" i="25" s="1"/>
  <c r="AL175" i="25"/>
  <c r="AI175" i="26"/>
  <c r="H177" i="25"/>
  <c r="AK177" i="25" s="1"/>
  <c r="AL177" i="25"/>
  <c r="AI177" i="26"/>
  <c r="H179" i="25"/>
  <c r="AK179" i="25" s="1"/>
  <c r="AL179" i="25"/>
  <c r="AI179" i="26"/>
  <c r="AK181" i="30"/>
  <c r="G181" i="30"/>
  <c r="AJ181" i="30" s="1"/>
  <c r="AI181" i="23"/>
  <c r="H183" i="25"/>
  <c r="AK183" i="25" s="1"/>
  <c r="AL183" i="25"/>
  <c r="AI183" i="26"/>
  <c r="AK185" i="30"/>
  <c r="G185" i="30"/>
  <c r="AJ185" i="30" s="1"/>
  <c r="AI185" i="23"/>
  <c r="H187" i="25"/>
  <c r="AK187" i="25" s="1"/>
  <c r="AL187" i="25"/>
  <c r="AI187" i="26"/>
  <c r="H189" i="25"/>
  <c r="AK189" i="25" s="1"/>
  <c r="AL189" i="25"/>
  <c r="AI189" i="26"/>
  <c r="G191" i="30"/>
  <c r="AJ191" i="30" s="1"/>
  <c r="AK191" i="30"/>
  <c r="AI191" i="23"/>
  <c r="G193" i="30"/>
  <c r="AJ193" i="30" s="1"/>
  <c r="AK193" i="30"/>
  <c r="AI193" i="23"/>
  <c r="G195" i="30"/>
  <c r="AJ195" i="30" s="1"/>
  <c r="AI195" i="23"/>
  <c r="AK195" i="30"/>
  <c r="H197" i="25"/>
  <c r="AK197" i="25" s="1"/>
  <c r="AL197" i="25"/>
  <c r="AI197" i="26"/>
  <c r="H199" i="25"/>
  <c r="AK199" i="25" s="1"/>
  <c r="AL199" i="25"/>
  <c r="AI199" i="26"/>
  <c r="AL201" i="25"/>
  <c r="H201" i="25"/>
  <c r="AK201" i="25" s="1"/>
  <c r="AI201" i="26"/>
  <c r="G203" i="30"/>
  <c r="AJ203" i="30" s="1"/>
  <c r="AI203" i="23"/>
  <c r="AK203" i="30"/>
  <c r="G205" i="30"/>
  <c r="AJ205" i="30" s="1"/>
  <c r="AK205" i="30"/>
  <c r="AI205" i="23"/>
  <c r="G207" i="30"/>
  <c r="AJ207" i="30" s="1"/>
  <c r="AK207" i="30"/>
  <c r="AI207" i="23"/>
  <c r="AL209" i="25"/>
  <c r="H209" i="25"/>
  <c r="AK209" i="25" s="1"/>
  <c r="AI209" i="26"/>
  <c r="AL211" i="25"/>
  <c r="H211" i="25"/>
  <c r="AK211" i="25" s="1"/>
  <c r="AI211" i="26"/>
  <c r="AL213" i="25"/>
  <c r="H213" i="25"/>
  <c r="AK213" i="25" s="1"/>
  <c r="AI213" i="26"/>
  <c r="H215" i="25"/>
  <c r="AK215" i="25" s="1"/>
  <c r="AL215" i="25"/>
  <c r="AI215" i="26"/>
  <c r="G217" i="30"/>
  <c r="AJ217" i="30" s="1"/>
  <c r="AK217" i="30"/>
  <c r="AI217" i="23"/>
  <c r="G219" i="30"/>
  <c r="AJ219" i="30" s="1"/>
  <c r="AI219" i="23"/>
  <c r="AK219" i="30"/>
  <c r="G221" i="30"/>
  <c r="AJ221" i="30" s="1"/>
  <c r="AK221" i="30"/>
  <c r="AI221" i="23"/>
  <c r="H223" i="25"/>
  <c r="AK223" i="25" s="1"/>
  <c r="AL223" i="25"/>
  <c r="AI223" i="26"/>
  <c r="AL225" i="25"/>
  <c r="H225" i="25"/>
  <c r="AK225" i="25" s="1"/>
  <c r="AI225" i="26"/>
  <c r="AL227" i="25"/>
  <c r="H227" i="25"/>
  <c r="AK227" i="25" s="1"/>
  <c r="AI227" i="26"/>
  <c r="G229" i="30"/>
  <c r="AJ229" i="30" s="1"/>
  <c r="AK229" i="30"/>
  <c r="AI229" i="23"/>
  <c r="H231" i="25"/>
  <c r="AK231" i="25" s="1"/>
  <c r="AL231" i="25"/>
  <c r="AI231" i="26"/>
  <c r="AL233" i="25"/>
  <c r="H233" i="25"/>
  <c r="AK233" i="25" s="1"/>
  <c r="AI233" i="26"/>
  <c r="AL235" i="25"/>
  <c r="H235" i="25"/>
  <c r="AK235" i="25" s="1"/>
  <c r="AI235" i="26"/>
  <c r="G237" i="30"/>
  <c r="AJ237" i="30" s="1"/>
  <c r="AK237" i="30"/>
  <c r="AI237" i="23"/>
  <c r="G239" i="30"/>
  <c r="AJ239" i="30" s="1"/>
  <c r="AK239" i="30"/>
  <c r="AI239" i="23"/>
  <c r="G241" i="30"/>
  <c r="AJ241" i="30" s="1"/>
  <c r="AK241" i="30"/>
  <c r="AI241" i="23"/>
  <c r="H243" i="25"/>
  <c r="AK243" i="25" s="1"/>
  <c r="AL243" i="25"/>
  <c r="AI243" i="26"/>
  <c r="H245" i="25"/>
  <c r="AK245" i="25" s="1"/>
  <c r="AL245" i="25"/>
  <c r="AI245" i="26"/>
  <c r="H247" i="25"/>
  <c r="AK247" i="25" s="1"/>
  <c r="AL247" i="25"/>
  <c r="AI247" i="26"/>
  <c r="H249" i="25"/>
  <c r="AK249" i="25" s="1"/>
  <c r="AL249" i="25"/>
  <c r="AI249" i="26"/>
  <c r="H251" i="25"/>
  <c r="AK251" i="25" s="1"/>
  <c r="AL251" i="25"/>
  <c r="AI251" i="26"/>
  <c r="H253" i="25"/>
  <c r="AK253" i="25" s="1"/>
  <c r="AL253" i="25"/>
  <c r="AI253" i="26"/>
  <c r="H257" i="25"/>
  <c r="AK257" i="25" s="1"/>
  <c r="AL257" i="25"/>
  <c r="AI257" i="26"/>
  <c r="H259" i="25"/>
  <c r="AK259" i="25" s="1"/>
  <c r="AL259" i="25"/>
  <c r="AI259" i="26"/>
  <c r="H263" i="25"/>
  <c r="AK263" i="25" s="1"/>
  <c r="AI263" i="26"/>
  <c r="AL263" i="25"/>
  <c r="H269" i="25"/>
  <c r="AK269" i="25" s="1"/>
  <c r="AI269" i="26"/>
  <c r="AL269" i="25"/>
  <c r="G30" i="30"/>
  <c r="AJ30" i="30" s="1"/>
  <c r="AK30" i="30"/>
  <c r="AI30" i="23"/>
  <c r="AL32" i="25"/>
  <c r="H32" i="25"/>
  <c r="AK32" i="25" s="1"/>
  <c r="AI32" i="26"/>
  <c r="AL34" i="25"/>
  <c r="H34" i="25"/>
  <c r="AK34" i="25" s="1"/>
  <c r="AI34" i="26"/>
  <c r="AL36" i="25"/>
  <c r="H36" i="25"/>
  <c r="AK36" i="25" s="1"/>
  <c r="AI36" i="26"/>
  <c r="AL38" i="25"/>
  <c r="H38" i="25"/>
  <c r="AK38" i="25" s="1"/>
  <c r="AI38" i="26"/>
  <c r="AL40" i="25"/>
  <c r="H40" i="25"/>
  <c r="AK40" i="25" s="1"/>
  <c r="AI40" i="26"/>
  <c r="AL42" i="25"/>
  <c r="H42" i="25"/>
  <c r="AK42" i="25" s="1"/>
  <c r="AI42" i="26"/>
  <c r="AL44" i="25"/>
  <c r="H44" i="25"/>
  <c r="AK44" i="25" s="1"/>
  <c r="AI44" i="26"/>
  <c r="G46" i="30"/>
  <c r="AJ46" i="30" s="1"/>
  <c r="AK46" i="30"/>
  <c r="AI46" i="23"/>
  <c r="AL48" i="25"/>
  <c r="H48" i="25"/>
  <c r="AK48" i="25" s="1"/>
  <c r="AI48" i="26"/>
  <c r="AL50" i="25"/>
  <c r="H50" i="25"/>
  <c r="AK50" i="25" s="1"/>
  <c r="AI50" i="26"/>
  <c r="AL52" i="25"/>
  <c r="H52" i="25"/>
  <c r="AK52" i="25" s="1"/>
  <c r="AI52" i="26"/>
  <c r="AL54" i="25"/>
  <c r="H54" i="25"/>
  <c r="AK54" i="25" s="1"/>
  <c r="AI54" i="26"/>
  <c r="AL56" i="25"/>
  <c r="H56" i="25"/>
  <c r="AK56" i="25" s="1"/>
  <c r="AI56" i="26"/>
  <c r="AL58" i="25"/>
  <c r="H58" i="25"/>
  <c r="AK58" i="25" s="1"/>
  <c r="AI58" i="26"/>
  <c r="H60" i="25"/>
  <c r="AK60" i="25" s="1"/>
  <c r="AL60" i="25"/>
  <c r="AI60" i="26"/>
  <c r="H62" i="25"/>
  <c r="AK62" i="25" s="1"/>
  <c r="AL62" i="25"/>
  <c r="AI62" i="26"/>
  <c r="H64" i="25"/>
  <c r="AK64" i="25" s="1"/>
  <c r="AL64" i="25"/>
  <c r="AI64" i="26"/>
  <c r="G66" i="30"/>
  <c r="AJ66" i="30" s="1"/>
  <c r="AK66" i="30"/>
  <c r="AI66" i="23"/>
  <c r="H68" i="25"/>
  <c r="AK68" i="25" s="1"/>
  <c r="AL68" i="25"/>
  <c r="AI68" i="26"/>
  <c r="H70" i="25"/>
  <c r="AK70" i="25" s="1"/>
  <c r="AL70" i="25"/>
  <c r="AI70" i="26"/>
  <c r="H72" i="25"/>
  <c r="AK72" i="25" s="1"/>
  <c r="AL72" i="25"/>
  <c r="AI72" i="26"/>
  <c r="H74" i="25"/>
  <c r="AK74" i="25" s="1"/>
  <c r="AL74" i="25"/>
  <c r="AI74" i="26"/>
  <c r="G76" i="30"/>
  <c r="AJ76" i="30" s="1"/>
  <c r="AK76" i="30"/>
  <c r="AI76" i="23"/>
  <c r="G78" i="30"/>
  <c r="AJ78" i="30" s="1"/>
  <c r="AK78" i="30"/>
  <c r="AI78" i="23"/>
  <c r="G80" i="30"/>
  <c r="AJ80" i="30" s="1"/>
  <c r="AK80" i="30"/>
  <c r="AI80" i="23"/>
  <c r="G82" i="30"/>
  <c r="AJ82" i="30" s="1"/>
  <c r="AK82" i="30"/>
  <c r="AI82" i="23"/>
  <c r="G84" i="30"/>
  <c r="AJ84" i="30" s="1"/>
  <c r="AK84" i="30"/>
  <c r="AI84" i="23"/>
  <c r="G86" i="30"/>
  <c r="AJ86" i="30" s="1"/>
  <c r="AK86" i="30"/>
  <c r="AI86" i="23"/>
  <c r="G88" i="30"/>
  <c r="AJ88" i="30" s="1"/>
  <c r="AK88" i="30"/>
  <c r="AI88" i="23"/>
  <c r="G90" i="30"/>
  <c r="AJ90" i="30" s="1"/>
  <c r="AK90" i="30"/>
  <c r="AI90" i="23"/>
  <c r="H92" i="25"/>
  <c r="AK92" i="25" s="1"/>
  <c r="AL92" i="25"/>
  <c r="AI92" i="26"/>
  <c r="G94" i="30"/>
  <c r="AJ94" i="30" s="1"/>
  <c r="AK94" i="30"/>
  <c r="AI94" i="23"/>
  <c r="H96" i="25"/>
  <c r="AK96" i="25" s="1"/>
  <c r="AL96" i="25"/>
  <c r="AI96" i="26"/>
  <c r="H98" i="25"/>
  <c r="AK98" i="25" s="1"/>
  <c r="AL98" i="25"/>
  <c r="AI98" i="26"/>
  <c r="H100" i="25"/>
  <c r="AK100" i="25" s="1"/>
  <c r="AL100" i="25"/>
  <c r="AI100" i="26"/>
  <c r="H102" i="25"/>
  <c r="AK102" i="25" s="1"/>
  <c r="AL102" i="25"/>
  <c r="AI102" i="26"/>
  <c r="H104" i="25"/>
  <c r="AK104" i="25" s="1"/>
  <c r="AL104" i="25"/>
  <c r="AI104" i="26"/>
  <c r="G106" i="30"/>
  <c r="AJ106" i="30" s="1"/>
  <c r="AK106" i="30"/>
  <c r="AI106" i="23"/>
  <c r="H108" i="25"/>
  <c r="AK108" i="25" s="1"/>
  <c r="AL108" i="25"/>
  <c r="AI108" i="26"/>
  <c r="G110" i="30"/>
  <c r="AJ110" i="30" s="1"/>
  <c r="AK110" i="30"/>
  <c r="AI110" i="23"/>
  <c r="H112" i="25"/>
  <c r="AK112" i="25" s="1"/>
  <c r="AL112" i="25"/>
  <c r="AI112" i="26"/>
  <c r="G114" i="30"/>
  <c r="AJ114" i="30" s="1"/>
  <c r="AK114" i="30"/>
  <c r="AI114" i="23"/>
  <c r="G116" i="30"/>
  <c r="AJ116" i="30" s="1"/>
  <c r="AK116" i="30"/>
  <c r="AI116" i="23"/>
  <c r="G118" i="30"/>
  <c r="AJ118" i="30" s="1"/>
  <c r="AK118" i="30"/>
  <c r="AI118" i="23"/>
  <c r="G120" i="30"/>
  <c r="AJ120" i="30" s="1"/>
  <c r="AK120" i="30"/>
  <c r="AI120" i="23"/>
  <c r="G122" i="30"/>
  <c r="AJ122" i="30" s="1"/>
  <c r="AK122" i="30"/>
  <c r="AI122" i="23"/>
  <c r="H124" i="25"/>
  <c r="AK124" i="25" s="1"/>
  <c r="AL124" i="25"/>
  <c r="AI124" i="26"/>
  <c r="H126" i="25"/>
  <c r="AK126" i="25" s="1"/>
  <c r="AL126" i="25"/>
  <c r="AI126" i="26"/>
  <c r="G128" i="30"/>
  <c r="AJ128" i="30" s="1"/>
  <c r="AK128" i="30"/>
  <c r="AI128" i="23"/>
  <c r="G130" i="30"/>
  <c r="AJ130" i="30" s="1"/>
  <c r="AK130" i="30"/>
  <c r="AI130" i="23"/>
  <c r="H132" i="25"/>
  <c r="AK132" i="25" s="1"/>
  <c r="AL132" i="25"/>
  <c r="AI132" i="26"/>
  <c r="G134" i="30"/>
  <c r="AJ134" i="30" s="1"/>
  <c r="AK134" i="30"/>
  <c r="AI134" i="23"/>
  <c r="G136" i="30"/>
  <c r="AJ136" i="30" s="1"/>
  <c r="AK136" i="30"/>
  <c r="AI136" i="23"/>
  <c r="G138" i="30"/>
  <c r="AJ138" i="30" s="1"/>
  <c r="AK138" i="30"/>
  <c r="AI138" i="23"/>
  <c r="G140" i="30"/>
  <c r="AJ140" i="30" s="1"/>
  <c r="AK140" i="30"/>
  <c r="AI140" i="23"/>
  <c r="H142" i="25"/>
  <c r="AK142" i="25" s="1"/>
  <c r="AL142" i="25"/>
  <c r="AI142" i="26"/>
  <c r="H144" i="25"/>
  <c r="AK144" i="25" s="1"/>
  <c r="AL144" i="25"/>
  <c r="AI144" i="26"/>
  <c r="H146" i="25"/>
  <c r="AK146" i="25" s="1"/>
  <c r="AL146" i="25"/>
  <c r="AI146" i="26"/>
  <c r="G148" i="30"/>
  <c r="AJ148" i="30" s="1"/>
  <c r="AK148" i="30"/>
  <c r="AI148" i="23"/>
  <c r="G150" i="30"/>
  <c r="AJ150" i="30" s="1"/>
  <c r="AK150" i="30"/>
  <c r="AI150" i="23"/>
  <c r="G152" i="30"/>
  <c r="AJ152" i="30" s="1"/>
  <c r="AK152" i="30"/>
  <c r="AI152" i="23"/>
  <c r="AL154" i="25"/>
  <c r="H154" i="25"/>
  <c r="AK154" i="25" s="1"/>
  <c r="AI154" i="26"/>
  <c r="G156" i="30"/>
  <c r="AJ156" i="30" s="1"/>
  <c r="AK156" i="30"/>
  <c r="AI156" i="23"/>
  <c r="G158" i="30"/>
  <c r="AJ158" i="30" s="1"/>
  <c r="AK158" i="30"/>
  <c r="AI158" i="23"/>
  <c r="G160" i="30"/>
  <c r="AJ160" i="30" s="1"/>
  <c r="AK160" i="30"/>
  <c r="AI160" i="23"/>
  <c r="G162" i="30"/>
  <c r="AJ162" i="30" s="1"/>
  <c r="AK162" i="30"/>
  <c r="AI162" i="23"/>
  <c r="G164" i="30"/>
  <c r="AJ164" i="30" s="1"/>
  <c r="AK164" i="30"/>
  <c r="AI164" i="23"/>
  <c r="G166" i="30"/>
  <c r="AJ166" i="30" s="1"/>
  <c r="AK166" i="30"/>
  <c r="AI166" i="23"/>
  <c r="G168" i="30"/>
  <c r="AJ168" i="30" s="1"/>
  <c r="AK168" i="30"/>
  <c r="AI168" i="23"/>
  <c r="G170" i="30"/>
  <c r="AJ170" i="30" s="1"/>
  <c r="AK170" i="30"/>
  <c r="AI170" i="23"/>
  <c r="G172" i="30"/>
  <c r="AJ172" i="30" s="1"/>
  <c r="AK172" i="30"/>
  <c r="AI172" i="23"/>
  <c r="G174" i="30"/>
  <c r="AJ174" i="30" s="1"/>
  <c r="AK174" i="30"/>
  <c r="AI174" i="23"/>
  <c r="G176" i="30"/>
  <c r="AJ176" i="30" s="1"/>
  <c r="AK176" i="30"/>
  <c r="AI176" i="23"/>
  <c r="G178" i="30"/>
  <c r="AJ178" i="30" s="1"/>
  <c r="AK178" i="30"/>
  <c r="AI178" i="23"/>
  <c r="G180" i="30"/>
  <c r="AJ180" i="30" s="1"/>
  <c r="AK180" i="30"/>
  <c r="AI180" i="23"/>
  <c r="AL182" i="25"/>
  <c r="H182" i="25"/>
  <c r="AK182" i="25" s="1"/>
  <c r="AI182" i="26"/>
  <c r="G184" i="30"/>
  <c r="AJ184" i="30" s="1"/>
  <c r="AK184" i="30"/>
  <c r="AI184" i="23"/>
  <c r="AL186" i="25"/>
  <c r="H186" i="25"/>
  <c r="AK186" i="25" s="1"/>
  <c r="AI186" i="26"/>
  <c r="AL188" i="25"/>
  <c r="H188" i="25"/>
  <c r="AK188" i="25" s="1"/>
  <c r="AI188" i="26"/>
  <c r="G190" i="30"/>
  <c r="AJ190" i="30" s="1"/>
  <c r="AK190" i="30"/>
  <c r="AI190" i="23"/>
  <c r="AL192" i="25"/>
  <c r="H192" i="25"/>
  <c r="AK192" i="25" s="1"/>
  <c r="AI192" i="26"/>
  <c r="G194" i="30"/>
  <c r="AJ194" i="30" s="1"/>
  <c r="AK194" i="30"/>
  <c r="AI194" i="23"/>
  <c r="AK196" i="30"/>
  <c r="G196" i="30"/>
  <c r="AJ196" i="30" s="1"/>
  <c r="AI196" i="23"/>
  <c r="G198" i="30"/>
  <c r="AJ198" i="30" s="1"/>
  <c r="AK198" i="30"/>
  <c r="AI198" i="23"/>
  <c r="AK200" i="30"/>
  <c r="G200" i="30"/>
  <c r="AJ200" i="30" s="1"/>
  <c r="AI200" i="23"/>
  <c r="G202" i="30"/>
  <c r="AJ202" i="30" s="1"/>
  <c r="AK202" i="30"/>
  <c r="AI202" i="23"/>
  <c r="H204" i="25"/>
  <c r="AK204" i="25" s="1"/>
  <c r="AI204" i="26"/>
  <c r="AL204" i="25"/>
  <c r="H206" i="25"/>
  <c r="AK206" i="25" s="1"/>
  <c r="AI206" i="26"/>
  <c r="AL206" i="25"/>
  <c r="H208" i="25"/>
  <c r="AK208" i="25" s="1"/>
  <c r="AI208" i="26"/>
  <c r="AL208" i="25"/>
  <c r="G210" i="30"/>
  <c r="AJ210" i="30" s="1"/>
  <c r="AK210" i="30"/>
  <c r="AI210" i="23"/>
  <c r="AK212" i="30"/>
  <c r="G212" i="30"/>
  <c r="AJ212" i="30" s="1"/>
  <c r="AI212" i="23"/>
  <c r="G214" i="30"/>
  <c r="AJ214" i="30" s="1"/>
  <c r="AK214" i="30"/>
  <c r="AI214" i="23"/>
  <c r="AK216" i="30"/>
  <c r="G216" i="30"/>
  <c r="AJ216" i="30" s="1"/>
  <c r="AI216" i="23"/>
  <c r="G218" i="30"/>
  <c r="AJ218" i="30" s="1"/>
  <c r="AK218" i="30"/>
  <c r="AI218" i="23"/>
  <c r="AK220" i="30"/>
  <c r="G220" i="30"/>
  <c r="AJ220" i="30" s="1"/>
  <c r="AI220" i="23"/>
  <c r="G222" i="30"/>
  <c r="AJ222" i="30" s="1"/>
  <c r="AK222" i="30"/>
  <c r="AI222" i="23"/>
  <c r="H224" i="25"/>
  <c r="AK224" i="25" s="1"/>
  <c r="AI224" i="26"/>
  <c r="AL224" i="25"/>
  <c r="H226" i="25"/>
  <c r="AK226" i="25" s="1"/>
  <c r="AI226" i="26"/>
  <c r="AL226" i="25"/>
  <c r="H228" i="25"/>
  <c r="AK228" i="25" s="1"/>
  <c r="AI228" i="26"/>
  <c r="AL228" i="25"/>
  <c r="G230" i="30"/>
  <c r="AJ230" i="30" s="1"/>
  <c r="AK230" i="30"/>
  <c r="AI230" i="23"/>
  <c r="AK232" i="30"/>
  <c r="G232" i="30"/>
  <c r="AJ232" i="30" s="1"/>
  <c r="AI232" i="23"/>
  <c r="G234" i="30"/>
  <c r="AJ234" i="30" s="1"/>
  <c r="AK234" i="30"/>
  <c r="AI234" i="23"/>
  <c r="AK236" i="30"/>
  <c r="G236" i="30"/>
  <c r="AJ236" i="30" s="1"/>
  <c r="AI236" i="23"/>
  <c r="G238" i="30"/>
  <c r="AJ238" i="30" s="1"/>
  <c r="AK238" i="30"/>
  <c r="AI238" i="23"/>
  <c r="AK240" i="30"/>
  <c r="G240" i="30"/>
  <c r="AJ240" i="30" s="1"/>
  <c r="AI240" i="23"/>
  <c r="G242" i="30"/>
  <c r="AJ242" i="30" s="1"/>
  <c r="AK242" i="30"/>
  <c r="AI242" i="23"/>
  <c r="H244" i="25"/>
  <c r="AK244" i="25" s="1"/>
  <c r="AI244" i="26"/>
  <c r="AL244" i="25"/>
  <c r="H246" i="25"/>
  <c r="AK246" i="25" s="1"/>
  <c r="AI246" i="26"/>
  <c r="AL246" i="25"/>
  <c r="H248" i="25"/>
  <c r="AK248" i="25" s="1"/>
  <c r="AI248" i="26"/>
  <c r="AL248" i="25"/>
  <c r="H250" i="25"/>
  <c r="AK250" i="25" s="1"/>
  <c r="AI250" i="26"/>
  <c r="AL250" i="25"/>
  <c r="H252" i="25"/>
  <c r="AK252" i="25" s="1"/>
  <c r="AI252" i="26"/>
  <c r="AL252" i="25"/>
  <c r="G254" i="30"/>
  <c r="AJ254" i="30" s="1"/>
  <c r="AK254" i="30"/>
  <c r="AI254" i="23"/>
  <c r="AK256" i="30"/>
  <c r="G256" i="30"/>
  <c r="AJ256" i="30" s="1"/>
  <c r="AI256" i="23"/>
  <c r="G258" i="30"/>
  <c r="AJ258" i="30" s="1"/>
  <c r="AK258" i="30"/>
  <c r="AI258" i="23"/>
  <c r="AK260" i="30"/>
  <c r="G260" i="30"/>
  <c r="AJ260" i="30" s="1"/>
  <c r="AI260" i="23"/>
  <c r="AK262" i="30"/>
  <c r="G262" i="30"/>
  <c r="AJ262" i="30" s="1"/>
  <c r="AI262" i="23"/>
  <c r="AK264" i="30"/>
  <c r="G264" i="30"/>
  <c r="AJ264" i="30" s="1"/>
  <c r="AI264" i="23"/>
  <c r="AK266" i="30"/>
  <c r="G266" i="30"/>
  <c r="AJ266" i="30" s="1"/>
  <c r="AI266" i="23"/>
  <c r="AK268" i="30"/>
  <c r="G268" i="30"/>
  <c r="AJ268" i="30" s="1"/>
  <c r="AI268" i="23"/>
  <c r="AK276" i="30"/>
  <c r="G276" i="30"/>
  <c r="AJ276" i="30" s="1"/>
  <c r="AI276" i="23"/>
  <c r="G277" i="30"/>
  <c r="AJ277" i="30" s="1"/>
  <c r="AK277" i="30"/>
  <c r="AI277" i="23"/>
  <c r="G255" i="30"/>
  <c r="AJ255" i="30" s="1"/>
  <c r="AK255" i="30"/>
  <c r="AI255" i="23"/>
  <c r="G261" i="30"/>
  <c r="AJ261" i="30" s="1"/>
  <c r="AK261" i="30"/>
  <c r="AI261" i="23"/>
  <c r="G265" i="30"/>
  <c r="AJ265" i="30" s="1"/>
  <c r="AK265" i="30"/>
  <c r="AI265" i="23"/>
  <c r="G267" i="30"/>
  <c r="AJ267" i="30" s="1"/>
  <c r="AK267" i="30"/>
  <c r="AI267" i="23"/>
  <c r="G275" i="30"/>
  <c r="AJ275" i="30" s="1"/>
  <c r="AK275" i="30"/>
  <c r="AI275" i="23"/>
  <c r="AK5" i="30"/>
  <c r="G5" i="30"/>
  <c r="AJ5" i="30" s="1"/>
  <c r="AI5" i="23"/>
  <c r="H7" i="25"/>
  <c r="AK7" i="25" s="1"/>
  <c r="AL7" i="25"/>
  <c r="AI7" i="26"/>
  <c r="H9" i="25"/>
  <c r="AK9" i="25" s="1"/>
  <c r="AL9" i="25"/>
  <c r="AI9" i="26"/>
  <c r="H11" i="25"/>
  <c r="AK11" i="25" s="1"/>
  <c r="AL11" i="25"/>
  <c r="AI11" i="26"/>
  <c r="H13" i="25"/>
  <c r="AK13" i="25" s="1"/>
  <c r="AL13" i="25"/>
  <c r="AI13" i="26"/>
  <c r="H15" i="25"/>
  <c r="AK15" i="25" s="1"/>
  <c r="AL15" i="25"/>
  <c r="AI15" i="26"/>
  <c r="H17" i="25"/>
  <c r="AK17" i="25" s="1"/>
  <c r="AL17" i="25"/>
  <c r="AI17" i="26"/>
  <c r="H19" i="25"/>
  <c r="AK19" i="25" s="1"/>
  <c r="AL19" i="25"/>
  <c r="AI19" i="26"/>
  <c r="H21" i="25"/>
  <c r="AK21" i="25" s="1"/>
  <c r="AL21" i="25"/>
  <c r="AI21" i="26"/>
  <c r="H23" i="25"/>
  <c r="AK23" i="25" s="1"/>
  <c r="AL23" i="25"/>
  <c r="AI23" i="26"/>
  <c r="AK25" i="30"/>
  <c r="G25" i="30"/>
  <c r="AJ25" i="30" s="1"/>
  <c r="AI25" i="23"/>
  <c r="AK27" i="30"/>
  <c r="G27" i="30"/>
  <c r="AJ27" i="30" s="1"/>
  <c r="AI27" i="23"/>
  <c r="AK29" i="30"/>
  <c r="G29" i="30"/>
  <c r="AJ29" i="30" s="1"/>
  <c r="AI29" i="23"/>
  <c r="H31" i="25"/>
  <c r="AK31" i="25" s="1"/>
  <c r="AL31" i="25"/>
  <c r="AI31" i="26"/>
  <c r="H33" i="25"/>
  <c r="AK33" i="25" s="1"/>
  <c r="AL33" i="25"/>
  <c r="AI33" i="26"/>
  <c r="H35" i="25"/>
  <c r="AK35" i="25" s="1"/>
  <c r="AL35" i="25"/>
  <c r="AI35" i="26"/>
  <c r="H37" i="25"/>
  <c r="AK37" i="25" s="1"/>
  <c r="AL37" i="25"/>
  <c r="AI37" i="26"/>
  <c r="H39" i="25"/>
  <c r="AK39" i="25" s="1"/>
  <c r="AL39" i="25"/>
  <c r="AI39" i="26"/>
  <c r="H41" i="25"/>
  <c r="AK41" i="25" s="1"/>
  <c r="AL41" i="25"/>
  <c r="AI41" i="26"/>
  <c r="H43" i="25"/>
  <c r="AK43" i="25" s="1"/>
  <c r="AL43" i="25"/>
  <c r="AI43" i="26"/>
  <c r="AK45" i="30"/>
  <c r="G45" i="30"/>
  <c r="AJ45" i="30" s="1"/>
  <c r="AI45" i="23"/>
  <c r="AK47" i="30"/>
  <c r="G47" i="30"/>
  <c r="AJ47" i="30" s="1"/>
  <c r="AI47" i="23"/>
  <c r="H49" i="25"/>
  <c r="AK49" i="25" s="1"/>
  <c r="AL49" i="25"/>
  <c r="AI49" i="26"/>
  <c r="H51" i="25"/>
  <c r="AK51" i="25" s="1"/>
  <c r="AL51" i="25"/>
  <c r="AI51" i="26"/>
  <c r="AK53" i="30"/>
  <c r="G53" i="30"/>
  <c r="AJ53" i="30" s="1"/>
  <c r="AI53" i="23"/>
  <c r="H55" i="25"/>
  <c r="AK55" i="25" s="1"/>
  <c r="AL55" i="25"/>
  <c r="AI55" i="26"/>
  <c r="H57" i="25"/>
  <c r="AK57" i="25" s="1"/>
  <c r="AL57" i="25"/>
  <c r="AI57" i="26"/>
  <c r="AK59" i="30"/>
  <c r="G59" i="30"/>
  <c r="AJ59" i="30" s="1"/>
  <c r="AI59" i="23"/>
  <c r="AK61" i="30"/>
  <c r="G61" i="30"/>
  <c r="AJ61" i="30" s="1"/>
  <c r="AI61" i="23"/>
  <c r="AK63" i="30"/>
  <c r="G63" i="30"/>
  <c r="AJ63" i="30" s="1"/>
  <c r="AI63" i="23"/>
  <c r="H65" i="25"/>
  <c r="AK65" i="25" s="1"/>
  <c r="AL65" i="25"/>
  <c r="AI65" i="26"/>
  <c r="H67" i="25"/>
  <c r="AK67" i="25" s="1"/>
  <c r="AL67" i="25"/>
  <c r="AI67" i="26"/>
  <c r="H69" i="25"/>
  <c r="AK69" i="25" s="1"/>
  <c r="AL69" i="25"/>
  <c r="AI69" i="26"/>
  <c r="H71" i="25"/>
  <c r="AK71" i="25" s="1"/>
  <c r="AL71" i="25"/>
  <c r="AI71" i="26"/>
  <c r="H73" i="25"/>
  <c r="AK73" i="25" s="1"/>
  <c r="AL73" i="25"/>
  <c r="AI73" i="26"/>
  <c r="H75" i="25"/>
  <c r="AK75" i="25" s="1"/>
  <c r="AL75" i="25"/>
  <c r="AI75" i="26"/>
  <c r="H77" i="25"/>
  <c r="AK77" i="25" s="1"/>
  <c r="AL77" i="25"/>
  <c r="AI77" i="26"/>
  <c r="H79" i="25"/>
  <c r="AK79" i="25" s="1"/>
  <c r="AL79" i="25"/>
  <c r="AI79" i="26"/>
  <c r="H81" i="25"/>
  <c r="AK81" i="25" s="1"/>
  <c r="AL81" i="25"/>
  <c r="AI81" i="26"/>
  <c r="AK83" i="30"/>
  <c r="G83" i="30"/>
  <c r="AJ83" i="30" s="1"/>
  <c r="AI83" i="23"/>
  <c r="AK85" i="30"/>
  <c r="G85" i="30"/>
  <c r="AJ85" i="30" s="1"/>
  <c r="AI85" i="23"/>
  <c r="AK87" i="30"/>
  <c r="G87" i="30"/>
  <c r="AJ87" i="30" s="1"/>
  <c r="AI87" i="23"/>
  <c r="AK89" i="30"/>
  <c r="G89" i="30"/>
  <c r="AJ89" i="30" s="1"/>
  <c r="AI89" i="23"/>
  <c r="AK91" i="30"/>
  <c r="G91" i="30"/>
  <c r="AJ91" i="30" s="1"/>
  <c r="AI91" i="23"/>
  <c r="H93" i="25"/>
  <c r="AK93" i="25" s="1"/>
  <c r="AL93" i="25"/>
  <c r="AI93" i="26"/>
  <c r="AK95" i="30"/>
  <c r="G95" i="30"/>
  <c r="AJ95" i="30" s="1"/>
  <c r="AI95" i="23"/>
  <c r="AK97" i="30"/>
  <c r="G97" i="30"/>
  <c r="AJ97" i="30" s="1"/>
  <c r="AI97" i="23"/>
  <c r="AK99" i="30"/>
  <c r="G99" i="30"/>
  <c r="AJ99" i="30" s="1"/>
  <c r="AI99" i="23"/>
  <c r="H101" i="25"/>
  <c r="AK101" i="25" s="1"/>
  <c r="AL101" i="25"/>
  <c r="AI101" i="26"/>
  <c r="H103" i="25"/>
  <c r="AK103" i="25" s="1"/>
  <c r="AL103" i="25"/>
  <c r="AI103" i="26"/>
  <c r="AK105" i="30"/>
  <c r="G105" i="30"/>
  <c r="AJ105" i="30" s="1"/>
  <c r="AI105" i="23"/>
  <c r="AK107" i="30"/>
  <c r="G107" i="30"/>
  <c r="AJ107" i="30" s="1"/>
  <c r="AI107" i="23"/>
  <c r="AK109" i="30"/>
  <c r="G109" i="30"/>
  <c r="AJ109" i="30" s="1"/>
  <c r="AI109" i="23"/>
  <c r="AK111" i="30"/>
  <c r="G111" i="30"/>
  <c r="AJ111" i="30" s="1"/>
  <c r="AI111" i="23"/>
  <c r="AK113" i="30"/>
  <c r="G113" i="30"/>
  <c r="AJ113" i="30" s="1"/>
  <c r="AI113" i="23"/>
  <c r="H115" i="25"/>
  <c r="AK115" i="25" s="1"/>
  <c r="AL115" i="25"/>
  <c r="AI115" i="26"/>
  <c r="H117" i="25"/>
  <c r="AK117" i="25" s="1"/>
  <c r="AL117" i="25"/>
  <c r="AI117" i="26"/>
  <c r="H119" i="25"/>
  <c r="AK119" i="25" s="1"/>
  <c r="AL119" i="25"/>
  <c r="AI119" i="26"/>
  <c r="AK121" i="30"/>
  <c r="G121" i="30"/>
  <c r="AJ121" i="30" s="1"/>
  <c r="AI121" i="23"/>
  <c r="AK123" i="30"/>
  <c r="G123" i="30"/>
  <c r="AJ123" i="30" s="1"/>
  <c r="AI123" i="23"/>
  <c r="AK125" i="30"/>
  <c r="G125" i="30"/>
  <c r="AJ125" i="30" s="1"/>
  <c r="AI125" i="23"/>
  <c r="AK127" i="30"/>
  <c r="G127" i="30"/>
  <c r="AJ127" i="30" s="1"/>
  <c r="AI127" i="23"/>
  <c r="AK129" i="30"/>
  <c r="G129" i="30"/>
  <c r="AJ129" i="30" s="1"/>
  <c r="AI129" i="23"/>
  <c r="AK131" i="30"/>
  <c r="G131" i="30"/>
  <c r="AJ131" i="30" s="1"/>
  <c r="AI131" i="23"/>
  <c r="AK133" i="30"/>
  <c r="G133" i="30"/>
  <c r="AJ133" i="30" s="1"/>
  <c r="AI133" i="23"/>
  <c r="H135" i="25"/>
  <c r="AK135" i="25" s="1"/>
  <c r="AL135" i="25"/>
  <c r="AI135" i="26"/>
  <c r="AK137" i="30"/>
  <c r="G137" i="30"/>
  <c r="AJ137" i="30" s="1"/>
  <c r="AI137" i="23"/>
  <c r="AK139" i="30"/>
  <c r="G139" i="30"/>
  <c r="AJ139" i="30" s="1"/>
  <c r="AI139" i="23"/>
  <c r="H141" i="25"/>
  <c r="AK141" i="25" s="1"/>
  <c r="AL141" i="25"/>
  <c r="AI141" i="26"/>
  <c r="AK143" i="30"/>
  <c r="G143" i="30"/>
  <c r="AJ143" i="30" s="1"/>
  <c r="AI143" i="23"/>
  <c r="AK145" i="30"/>
  <c r="G145" i="30"/>
  <c r="AJ145" i="30" s="1"/>
  <c r="AI145" i="23"/>
  <c r="AK147" i="30"/>
  <c r="G147" i="30"/>
  <c r="AJ147" i="30" s="1"/>
  <c r="AI147" i="23"/>
  <c r="AK149" i="30"/>
  <c r="G149" i="30"/>
  <c r="AJ149" i="30" s="1"/>
  <c r="AI149" i="23"/>
  <c r="AK151" i="30"/>
  <c r="G151" i="30"/>
  <c r="AJ151" i="30" s="1"/>
  <c r="AI151" i="23"/>
  <c r="AK153" i="30"/>
  <c r="G153" i="30"/>
  <c r="AJ153" i="30" s="1"/>
  <c r="AI153" i="23"/>
  <c r="H155" i="25"/>
  <c r="AK155" i="25" s="1"/>
  <c r="AL155" i="25"/>
  <c r="AI155" i="26"/>
  <c r="H157" i="25"/>
  <c r="AK157" i="25" s="1"/>
  <c r="AL157" i="25"/>
  <c r="AI157" i="26"/>
  <c r="H159" i="25"/>
  <c r="AK159" i="25" s="1"/>
  <c r="AL159" i="25"/>
  <c r="AI159" i="26"/>
  <c r="H161" i="25"/>
  <c r="AK161" i="25" s="1"/>
  <c r="AL161" i="25"/>
  <c r="AI161" i="26"/>
  <c r="H163" i="25"/>
  <c r="AK163" i="25" s="1"/>
  <c r="AL163" i="25"/>
  <c r="AI163" i="26"/>
  <c r="AK165" i="30"/>
  <c r="G165" i="30"/>
  <c r="AJ165" i="30" s="1"/>
  <c r="AI165" i="23"/>
  <c r="AK167" i="30"/>
  <c r="G167" i="30"/>
  <c r="AJ167" i="30" s="1"/>
  <c r="AI167" i="23"/>
  <c r="AK169" i="30"/>
  <c r="G169" i="30"/>
  <c r="AJ169" i="30" s="1"/>
  <c r="AI169" i="23"/>
  <c r="AK171" i="30"/>
  <c r="G171" i="30"/>
  <c r="AJ171" i="30" s="1"/>
  <c r="AI171" i="23"/>
  <c r="AK173" i="30"/>
  <c r="G173" i="30"/>
  <c r="AJ173" i="30" s="1"/>
  <c r="AI173" i="23"/>
  <c r="AK175" i="30"/>
  <c r="G175" i="30"/>
  <c r="AJ175" i="30" s="1"/>
  <c r="AI175" i="23"/>
  <c r="AK177" i="30"/>
  <c r="G177" i="30"/>
  <c r="AJ177" i="30" s="1"/>
  <c r="AI177" i="23"/>
  <c r="AK179" i="30"/>
  <c r="G179" i="30"/>
  <c r="AJ179" i="30" s="1"/>
  <c r="AI179" i="23"/>
  <c r="H181" i="25"/>
  <c r="AK181" i="25" s="1"/>
  <c r="AL181" i="25"/>
  <c r="AI181" i="26"/>
  <c r="AK183" i="30"/>
  <c r="G183" i="30"/>
  <c r="AJ183" i="30" s="1"/>
  <c r="AI183" i="23"/>
  <c r="H185" i="25"/>
  <c r="AK185" i="25" s="1"/>
  <c r="AL185" i="25"/>
  <c r="AI185" i="26"/>
  <c r="AK187" i="30"/>
  <c r="G187" i="30"/>
  <c r="AJ187" i="30" s="1"/>
  <c r="AI187" i="23"/>
  <c r="AK189" i="30"/>
  <c r="G189" i="30"/>
  <c r="AJ189" i="30" s="1"/>
  <c r="AI189" i="23"/>
  <c r="H191" i="25"/>
  <c r="AK191" i="25" s="1"/>
  <c r="AL191" i="25"/>
  <c r="AI191" i="26"/>
  <c r="H193" i="25"/>
  <c r="AK193" i="25" s="1"/>
  <c r="AL193" i="25"/>
  <c r="AI193" i="26"/>
  <c r="H195" i="25"/>
  <c r="AK195" i="25" s="1"/>
  <c r="AL195" i="25"/>
  <c r="AI195" i="26"/>
  <c r="G197" i="30"/>
  <c r="AJ197" i="30" s="1"/>
  <c r="AK197" i="30"/>
  <c r="AI197" i="23"/>
  <c r="G199" i="30"/>
  <c r="AJ199" i="30" s="1"/>
  <c r="AK199" i="30"/>
  <c r="AI199" i="23"/>
  <c r="G201" i="30"/>
  <c r="AJ201" i="30" s="1"/>
  <c r="AK201" i="30"/>
  <c r="AI201" i="23"/>
  <c r="AL203" i="25"/>
  <c r="H203" i="25"/>
  <c r="AK203" i="25" s="1"/>
  <c r="AI203" i="26"/>
  <c r="AL205" i="25"/>
  <c r="H205" i="25"/>
  <c r="AK205" i="25" s="1"/>
  <c r="AI205" i="26"/>
  <c r="H207" i="25"/>
  <c r="AK207" i="25" s="1"/>
  <c r="AL207" i="25"/>
  <c r="AI207" i="26"/>
  <c r="G209" i="30"/>
  <c r="AJ209" i="30" s="1"/>
  <c r="AK209" i="30"/>
  <c r="AI209" i="23"/>
  <c r="G211" i="30"/>
  <c r="AJ211" i="30" s="1"/>
  <c r="AI211" i="23"/>
  <c r="AK211" i="30"/>
  <c r="G213" i="30"/>
  <c r="AJ213" i="30" s="1"/>
  <c r="AK213" i="30"/>
  <c r="AI213" i="23"/>
  <c r="G215" i="30"/>
  <c r="AJ215" i="30" s="1"/>
  <c r="AK215" i="30"/>
  <c r="AI215" i="23"/>
  <c r="AL217" i="25"/>
  <c r="H217" i="25"/>
  <c r="AK217" i="25" s="1"/>
  <c r="AI217" i="26"/>
  <c r="AL219" i="25"/>
  <c r="H219" i="25"/>
  <c r="AK219" i="25" s="1"/>
  <c r="AI219" i="26"/>
  <c r="AL221" i="25"/>
  <c r="H221" i="25"/>
  <c r="AK221" i="25" s="1"/>
  <c r="AI221" i="26"/>
  <c r="G223" i="30"/>
  <c r="AJ223" i="30" s="1"/>
  <c r="AK223" i="30"/>
  <c r="AI223" i="23"/>
  <c r="G225" i="30"/>
  <c r="AJ225" i="30" s="1"/>
  <c r="AK225" i="30"/>
  <c r="AI225" i="23"/>
  <c r="G227" i="30"/>
  <c r="AJ227" i="30" s="1"/>
  <c r="AI227" i="23"/>
  <c r="AK227" i="30"/>
  <c r="AL229" i="25"/>
  <c r="H229" i="25"/>
  <c r="AK229" i="25" s="1"/>
  <c r="AI229" i="26"/>
  <c r="G231" i="30"/>
  <c r="AJ231" i="30" s="1"/>
  <c r="AK231" i="30"/>
  <c r="AI231" i="23"/>
  <c r="G233" i="30"/>
  <c r="AJ233" i="30" s="1"/>
  <c r="AK233" i="30"/>
  <c r="AI233" i="23"/>
  <c r="G235" i="30"/>
  <c r="AJ235" i="30" s="1"/>
  <c r="AI235" i="23"/>
  <c r="AK235" i="30"/>
  <c r="H237" i="25"/>
  <c r="AK237" i="25" s="1"/>
  <c r="AL237" i="25"/>
  <c r="AI237" i="26"/>
  <c r="H239" i="25"/>
  <c r="AK239" i="25" s="1"/>
  <c r="AL239" i="25"/>
  <c r="AI239" i="26"/>
  <c r="H241" i="25"/>
  <c r="AK241" i="25" s="1"/>
  <c r="AL241" i="25"/>
  <c r="AI241" i="26"/>
  <c r="G243" i="30"/>
  <c r="AJ243" i="30" s="1"/>
  <c r="AI243" i="23"/>
  <c r="AK243" i="30"/>
  <c r="G245" i="30"/>
  <c r="AJ245" i="30" s="1"/>
  <c r="AK245" i="30"/>
  <c r="AI245" i="23"/>
  <c r="G247" i="30"/>
  <c r="AJ247" i="30" s="1"/>
  <c r="AK247" i="30"/>
  <c r="AI247" i="23"/>
  <c r="G249" i="30"/>
  <c r="AJ249" i="30" s="1"/>
  <c r="AK249" i="30"/>
  <c r="AI249" i="23"/>
  <c r="G251" i="30"/>
  <c r="AJ251" i="30" s="1"/>
  <c r="AI251" i="23"/>
  <c r="AK251" i="30"/>
  <c r="G253" i="30"/>
  <c r="AJ253" i="30" s="1"/>
  <c r="AK253" i="30"/>
  <c r="AI253" i="23"/>
  <c r="G257" i="30"/>
  <c r="AJ257" i="30" s="1"/>
  <c r="AK257" i="30"/>
  <c r="AI257" i="23"/>
  <c r="G259" i="30"/>
  <c r="AJ259" i="30" s="1"/>
  <c r="AI259" i="23"/>
  <c r="AK259" i="30"/>
  <c r="G263" i="30"/>
  <c r="AJ263" i="30" s="1"/>
  <c r="AK263" i="30"/>
  <c r="AI263" i="23"/>
  <c r="G269" i="30"/>
  <c r="AJ269" i="30" s="1"/>
  <c r="AK269" i="30"/>
  <c r="AI269" i="23"/>
  <c r="AX263" i="30" l="1"/>
  <c r="AU177" i="30"/>
  <c r="AX177" i="30"/>
  <c r="AX153" i="30"/>
  <c r="AU137" i="30"/>
  <c r="AX137" i="30"/>
  <c r="AX97" i="30"/>
  <c r="AU97" i="30"/>
  <c r="AX275" i="30"/>
  <c r="AX255" i="30"/>
  <c r="AX256" i="30"/>
  <c r="AU256" i="30"/>
  <c r="AX240" i="30"/>
  <c r="AX234" i="30"/>
  <c r="AU234" i="30"/>
  <c r="AX218" i="30"/>
  <c r="AU218" i="30"/>
  <c r="AZ218" i="30" s="1"/>
  <c r="AU194" i="30"/>
  <c r="AX194" i="30"/>
  <c r="AX178" i="30"/>
  <c r="AU162" i="30"/>
  <c r="AZ162" i="30" s="1"/>
  <c r="AX162" i="30"/>
  <c r="AX138" i="30"/>
  <c r="AU122" i="30"/>
  <c r="AX122" i="30"/>
  <c r="AX66" i="30"/>
  <c r="AU66" i="30"/>
  <c r="AU161" i="30"/>
  <c r="AX161" i="30"/>
  <c r="AX65" i="30"/>
  <c r="AU57" i="30"/>
  <c r="AZ57" i="30" s="1"/>
  <c r="AX57" i="30"/>
  <c r="AX33" i="30"/>
  <c r="AU33" i="30"/>
  <c r="AX250" i="30"/>
  <c r="AU250" i="30"/>
  <c r="AX146" i="30"/>
  <c r="AX74" i="30"/>
  <c r="AU74" i="30"/>
  <c r="AX269" i="30"/>
  <c r="AU269" i="30"/>
  <c r="AX245" i="30"/>
  <c r="AU245" i="30"/>
  <c r="AX197" i="30"/>
  <c r="AU197" i="30"/>
  <c r="BG197" i="30" s="1"/>
  <c r="AX179" i="30"/>
  <c r="AU179" i="30"/>
  <c r="AX147" i="30"/>
  <c r="AU147" i="30"/>
  <c r="AX123" i="30"/>
  <c r="AX107" i="30"/>
  <c r="AX91" i="30"/>
  <c r="AU91" i="30"/>
  <c r="AX83" i="30"/>
  <c r="AU83" i="30"/>
  <c r="AX266" i="30"/>
  <c r="AU266" i="30"/>
  <c r="BG266" i="30" s="1"/>
  <c r="AX172" i="30"/>
  <c r="AU172" i="30"/>
  <c r="AZ172" i="30" s="1"/>
  <c r="AX156" i="30"/>
  <c r="AX148" i="30"/>
  <c r="AU148" i="30"/>
  <c r="AU84" i="30"/>
  <c r="AX84" i="30"/>
  <c r="AX229" i="30"/>
  <c r="AU229" i="30"/>
  <c r="AZ229" i="30" s="1"/>
  <c r="AX205" i="30"/>
  <c r="AU205" i="30"/>
  <c r="AX163" i="30"/>
  <c r="AU163" i="30"/>
  <c r="AX115" i="30"/>
  <c r="AU115" i="30"/>
  <c r="AX67" i="30"/>
  <c r="AU67" i="30"/>
  <c r="AZ67" i="30" s="1"/>
  <c r="AX35" i="30"/>
  <c r="AU35" i="30"/>
  <c r="BG35" i="30" s="1"/>
  <c r="AX19" i="30"/>
  <c r="AU19" i="30"/>
  <c r="AZ19" i="30" s="1"/>
  <c r="AU132" i="30"/>
  <c r="AX132" i="30"/>
  <c r="AX108" i="30"/>
  <c r="AU108" i="30"/>
  <c r="AZ108" i="30" s="1"/>
  <c r="AU92" i="30"/>
  <c r="AZ92" i="30" s="1"/>
  <c r="AX92" i="30"/>
  <c r="AX259" i="30"/>
  <c r="AU259" i="30"/>
  <c r="AX257" i="30"/>
  <c r="AU257" i="30"/>
  <c r="BG257" i="30" s="1"/>
  <c r="AX247" i="30"/>
  <c r="AU231" i="30"/>
  <c r="BG231" i="30" s="1"/>
  <c r="AX231" i="30"/>
  <c r="AX223" i="30"/>
  <c r="AX199" i="30"/>
  <c r="AU199" i="30"/>
  <c r="AX189" i="30"/>
  <c r="AU189" i="30"/>
  <c r="AZ189" i="30" s="1"/>
  <c r="AX173" i="30"/>
  <c r="AU173" i="30"/>
  <c r="BG173" i="30" s="1"/>
  <c r="AX165" i="30"/>
  <c r="AU165" i="30"/>
  <c r="AX149" i="30"/>
  <c r="AX125" i="30"/>
  <c r="AU85" i="30"/>
  <c r="BG85" i="30" s="1"/>
  <c r="AX85" i="30"/>
  <c r="AX61" i="30"/>
  <c r="AX45" i="30"/>
  <c r="AU45" i="30"/>
  <c r="AX265" i="30"/>
  <c r="AU265" i="30"/>
  <c r="AZ265" i="30" s="1"/>
  <c r="AX268" i="30"/>
  <c r="AU268" i="30"/>
  <c r="BG268" i="30" s="1"/>
  <c r="AX260" i="30"/>
  <c r="AX254" i="30"/>
  <c r="AX238" i="30"/>
  <c r="AU238" i="30"/>
  <c r="AZ238" i="30" s="1"/>
  <c r="AX236" i="30"/>
  <c r="AU236" i="30"/>
  <c r="AX230" i="30"/>
  <c r="AU230" i="30"/>
  <c r="AX212" i="30"/>
  <c r="AU212" i="30"/>
  <c r="BG212" i="30" s="1"/>
  <c r="AX198" i="30"/>
  <c r="AU198" i="30"/>
  <c r="AZ198" i="30" s="1"/>
  <c r="AU196" i="30"/>
  <c r="BG196" i="30" s="1"/>
  <c r="AX196" i="30"/>
  <c r="AX174" i="30"/>
  <c r="AU166" i="30"/>
  <c r="AX166" i="30"/>
  <c r="AX158" i="30"/>
  <c r="AU150" i="30"/>
  <c r="AX150" i="30"/>
  <c r="AX134" i="30"/>
  <c r="AU134" i="30"/>
  <c r="AX118" i="30"/>
  <c r="AX110" i="30"/>
  <c r="AU110" i="30"/>
  <c r="AZ110" i="30" s="1"/>
  <c r="AX86" i="30"/>
  <c r="AU86" i="30"/>
  <c r="AX78" i="30"/>
  <c r="AU78" i="30"/>
  <c r="AU239" i="30"/>
  <c r="AZ239" i="30" s="1"/>
  <c r="AX239" i="30"/>
  <c r="AX207" i="30"/>
  <c r="AU207" i="30"/>
  <c r="AZ207" i="30" s="1"/>
  <c r="AU191" i="30"/>
  <c r="AX191" i="30"/>
  <c r="AX157" i="30"/>
  <c r="AU157" i="30"/>
  <c r="AZ157" i="30" s="1"/>
  <c r="AX141" i="30"/>
  <c r="AU141" i="30"/>
  <c r="AX117" i="30"/>
  <c r="AU77" i="30"/>
  <c r="AX77" i="30"/>
  <c r="AX69" i="30"/>
  <c r="AX13" i="30"/>
  <c r="AX252" i="30"/>
  <c r="AU252" i="30"/>
  <c r="AZ252" i="30" s="1"/>
  <c r="AX246" i="30"/>
  <c r="AU246" i="30"/>
  <c r="AX244" i="30"/>
  <c r="AU244" i="30"/>
  <c r="AX228" i="30"/>
  <c r="AU228" i="30"/>
  <c r="AX142" i="30"/>
  <c r="AX58" i="30"/>
  <c r="AX102" i="30"/>
  <c r="AU68" i="30"/>
  <c r="AX68" i="30"/>
  <c r="AX50" i="30"/>
  <c r="AU50" i="30"/>
  <c r="AZ50" i="30" s="1"/>
  <c r="AU169" i="30"/>
  <c r="AZ169" i="30" s="1"/>
  <c r="AX169" i="30"/>
  <c r="AX145" i="30"/>
  <c r="AU105" i="30"/>
  <c r="AX105" i="30"/>
  <c r="AX89" i="30"/>
  <c r="AX25" i="30"/>
  <c r="AX264" i="30"/>
  <c r="AX258" i="30"/>
  <c r="AU258" i="30"/>
  <c r="AX242" i="30"/>
  <c r="AU232" i="30"/>
  <c r="AX232" i="30"/>
  <c r="AX216" i="30"/>
  <c r="AU216" i="30"/>
  <c r="AX170" i="30"/>
  <c r="AX130" i="30"/>
  <c r="AX114" i="30"/>
  <c r="AU114" i="30"/>
  <c r="AX90" i="30"/>
  <c r="AU90" i="30"/>
  <c r="AZ90" i="30" s="1"/>
  <c r="AX82" i="30"/>
  <c r="AX81" i="30"/>
  <c r="AU73" i="30"/>
  <c r="AX73" i="30"/>
  <c r="AU49" i="30"/>
  <c r="AX49" i="30"/>
  <c r="AX248" i="30"/>
  <c r="AX226" i="30"/>
  <c r="AX208" i="30"/>
  <c r="AX192" i="30"/>
  <c r="AU192" i="30"/>
  <c r="AU154" i="30"/>
  <c r="AX154" i="30"/>
  <c r="AX64" i="30"/>
  <c r="AX98" i="30"/>
  <c r="AU98" i="30"/>
  <c r="AU60" i="30"/>
  <c r="AX60" i="30"/>
  <c r="AX253" i="30"/>
  <c r="AU253" i="30"/>
  <c r="AX213" i="30"/>
  <c r="AX171" i="30"/>
  <c r="AU171" i="30"/>
  <c r="AX139" i="30"/>
  <c r="AU139" i="30"/>
  <c r="AZ139" i="30" s="1"/>
  <c r="AX131" i="30"/>
  <c r="AX59" i="30"/>
  <c r="AU27" i="30"/>
  <c r="AX27" i="30"/>
  <c r="AX261" i="30"/>
  <c r="AU261" i="30"/>
  <c r="AX180" i="30"/>
  <c r="AU180" i="30"/>
  <c r="AX164" i="30"/>
  <c r="AX140" i="30"/>
  <c r="AX116" i="30"/>
  <c r="AU76" i="30"/>
  <c r="AX76" i="30"/>
  <c r="AX237" i="30"/>
  <c r="AX155" i="30"/>
  <c r="AU155" i="30"/>
  <c r="BG155" i="30" s="1"/>
  <c r="AX75" i="30"/>
  <c r="AU75" i="30"/>
  <c r="AX51" i="30"/>
  <c r="AU51" i="30"/>
  <c r="AX11" i="30"/>
  <c r="AX72" i="30"/>
  <c r="AU72" i="30"/>
  <c r="AX124" i="30"/>
  <c r="AU124" i="30"/>
  <c r="AX100" i="30"/>
  <c r="AX34" i="30"/>
  <c r="AX251" i="30"/>
  <c r="AU251" i="30"/>
  <c r="AX249" i="30"/>
  <c r="AU249" i="30"/>
  <c r="AX243" i="30"/>
  <c r="AU243" i="30"/>
  <c r="AZ243" i="30" s="1"/>
  <c r="AX235" i="30"/>
  <c r="AX233" i="30"/>
  <c r="AX227" i="30"/>
  <c r="AU227" i="30"/>
  <c r="AX225" i="30"/>
  <c r="AU225" i="30"/>
  <c r="AX211" i="30"/>
  <c r="AU209" i="30"/>
  <c r="AX209" i="30"/>
  <c r="AX175" i="30"/>
  <c r="AU175" i="30"/>
  <c r="AX167" i="30"/>
  <c r="AU167" i="30"/>
  <c r="AX151" i="30"/>
  <c r="AX143" i="30"/>
  <c r="AU143" i="30"/>
  <c r="AX127" i="30"/>
  <c r="AX111" i="30"/>
  <c r="AX87" i="30"/>
  <c r="AX63" i="30"/>
  <c r="AU63" i="30"/>
  <c r="AX47" i="30"/>
  <c r="AU47" i="30"/>
  <c r="AZ47" i="30" s="1"/>
  <c r="AX267" i="30"/>
  <c r="AU267" i="30"/>
  <c r="AX277" i="30"/>
  <c r="AX276" i="30"/>
  <c r="AX262" i="30"/>
  <c r="AU262" i="30"/>
  <c r="AX176" i="30"/>
  <c r="AU176" i="30"/>
  <c r="AX168" i="30"/>
  <c r="AX160" i="30"/>
  <c r="AU160" i="30"/>
  <c r="AX152" i="30"/>
  <c r="AU152" i="30"/>
  <c r="AX136" i="30"/>
  <c r="AU136" i="30"/>
  <c r="AX128" i="30"/>
  <c r="AX120" i="30"/>
  <c r="AU120" i="30"/>
  <c r="AZ120" i="30" s="1"/>
  <c r="AX88" i="30"/>
  <c r="AU88" i="30"/>
  <c r="AX80" i="30"/>
  <c r="AX241" i="30"/>
  <c r="AU219" i="30"/>
  <c r="AX219" i="30"/>
  <c r="AX217" i="30"/>
  <c r="AU217" i="30"/>
  <c r="AX203" i="30"/>
  <c r="AU203" i="30"/>
  <c r="AZ203" i="30" s="1"/>
  <c r="AX193" i="30"/>
  <c r="AX159" i="30"/>
  <c r="AX119" i="30"/>
  <c r="AU119" i="30"/>
  <c r="AX103" i="30"/>
  <c r="AU103" i="30"/>
  <c r="AX79" i="30"/>
  <c r="AX71" i="30"/>
  <c r="AU71" i="30"/>
  <c r="AU39" i="30"/>
  <c r="AX39" i="30"/>
  <c r="AX31" i="30"/>
  <c r="AX144" i="30"/>
  <c r="AU16" i="30"/>
  <c r="AX16" i="30"/>
  <c r="AX62" i="30"/>
  <c r="AU62" i="30"/>
  <c r="AZ62" i="30" s="1"/>
  <c r="AU48" i="30"/>
  <c r="AX48" i="30"/>
  <c r="AX112" i="30"/>
  <c r="AX104" i="30"/>
  <c r="AU104" i="30"/>
  <c r="AU96" i="30"/>
  <c r="AX96" i="30"/>
  <c r="AX70" i="30"/>
  <c r="AU70" i="30"/>
  <c r="AX56" i="30"/>
  <c r="AX14" i="30"/>
  <c r="BS273" i="25"/>
  <c r="BV273" i="25"/>
  <c r="BP273" i="25"/>
  <c r="BQ273" i="25"/>
  <c r="BR273" i="25"/>
  <c r="BT273" i="25"/>
  <c r="BW273" i="25"/>
  <c r="BU273" i="25"/>
  <c r="BN273" i="25"/>
  <c r="AI269" i="30"/>
  <c r="AI259" i="30"/>
  <c r="AI253" i="30"/>
  <c r="AI249" i="30"/>
  <c r="AI245" i="30"/>
  <c r="AJ241" i="25"/>
  <c r="AU239" i="25"/>
  <c r="AV239" i="25" s="1"/>
  <c r="AW239" i="25" s="1"/>
  <c r="AJ237" i="25"/>
  <c r="AI233" i="30"/>
  <c r="AU229" i="25"/>
  <c r="AV229" i="25" s="1"/>
  <c r="AW229" i="25" s="1"/>
  <c r="AI225" i="30"/>
  <c r="AU221" i="25"/>
  <c r="AV221" i="25" s="1"/>
  <c r="AW221" i="25" s="1"/>
  <c r="AJ219" i="25"/>
  <c r="AU217" i="25"/>
  <c r="AV217" i="25" s="1"/>
  <c r="AW217" i="25" s="1"/>
  <c r="AI213" i="30"/>
  <c r="AI209" i="30"/>
  <c r="AU207" i="25"/>
  <c r="AV207" i="25" s="1"/>
  <c r="AW207" i="25" s="1"/>
  <c r="AU205" i="25"/>
  <c r="AV205" i="25" s="1"/>
  <c r="AW205" i="25" s="1"/>
  <c r="AJ203" i="25"/>
  <c r="AX201" i="30"/>
  <c r="AI201" i="30"/>
  <c r="AI197" i="30"/>
  <c r="AU195" i="25"/>
  <c r="AV195" i="25" s="1"/>
  <c r="AW195" i="25" s="1"/>
  <c r="AJ193" i="25"/>
  <c r="AU191" i="25"/>
  <c r="AV191" i="25" s="1"/>
  <c r="AW191" i="25" s="1"/>
  <c r="AX187" i="30"/>
  <c r="AI187" i="30"/>
  <c r="AJ185" i="25"/>
  <c r="AX183" i="30"/>
  <c r="AI183" i="30"/>
  <c r="AJ181" i="25"/>
  <c r="AI179" i="30"/>
  <c r="AI175" i="30"/>
  <c r="AI171" i="30"/>
  <c r="AI167" i="30"/>
  <c r="AU163" i="25"/>
  <c r="AV163" i="25" s="1"/>
  <c r="AW163" i="25" s="1"/>
  <c r="AJ161" i="25"/>
  <c r="AU159" i="25"/>
  <c r="AV159" i="25" s="1"/>
  <c r="AW159" i="25" s="1"/>
  <c r="AJ157" i="25"/>
  <c r="AU155" i="25"/>
  <c r="AV155" i="25" s="1"/>
  <c r="AW155" i="25" s="1"/>
  <c r="AI151" i="30"/>
  <c r="AI147" i="30"/>
  <c r="AI143" i="30"/>
  <c r="AJ141" i="25"/>
  <c r="AI139" i="30"/>
  <c r="AU135" i="25"/>
  <c r="AV135" i="25" s="1"/>
  <c r="AW135" i="25" s="1"/>
  <c r="AI131" i="30"/>
  <c r="AI127" i="30"/>
  <c r="AI123" i="30"/>
  <c r="AU119" i="25"/>
  <c r="AV119" i="25" s="1"/>
  <c r="AW119" i="25" s="1"/>
  <c r="AJ117" i="25"/>
  <c r="AU115" i="25"/>
  <c r="AV115" i="25" s="1"/>
  <c r="AW115" i="25" s="1"/>
  <c r="AI111" i="30"/>
  <c r="AI107" i="30"/>
  <c r="AU103" i="25"/>
  <c r="AV103" i="25" s="1"/>
  <c r="AW103" i="25" s="1"/>
  <c r="AJ101" i="25"/>
  <c r="AX99" i="30"/>
  <c r="AU99" i="30" s="1"/>
  <c r="AI99" i="30"/>
  <c r="AX95" i="30"/>
  <c r="AI95" i="30"/>
  <c r="AJ93" i="25"/>
  <c r="AI91" i="30"/>
  <c r="AI87" i="30"/>
  <c r="AI83" i="30"/>
  <c r="AJ81" i="25"/>
  <c r="AU79" i="25"/>
  <c r="AV79" i="25" s="1"/>
  <c r="AW79" i="25" s="1"/>
  <c r="AJ77" i="25"/>
  <c r="AU75" i="25"/>
  <c r="AV75" i="25" s="1"/>
  <c r="AW75" i="25" s="1"/>
  <c r="AJ73" i="25"/>
  <c r="AU71" i="25"/>
  <c r="AV71" i="25" s="1"/>
  <c r="AW71" i="25" s="1"/>
  <c r="AJ69" i="25"/>
  <c r="AU67" i="25"/>
  <c r="AV67" i="25" s="1"/>
  <c r="AW67" i="25" s="1"/>
  <c r="AJ65" i="25"/>
  <c r="AI63" i="30"/>
  <c r="AI59" i="30"/>
  <c r="AJ57" i="25"/>
  <c r="AU55" i="25"/>
  <c r="AV55" i="25" s="1"/>
  <c r="AW55" i="25" s="1"/>
  <c r="AU51" i="25"/>
  <c r="AV51" i="25" s="1"/>
  <c r="AW51" i="25" s="1"/>
  <c r="AJ49" i="25"/>
  <c r="AI47" i="30"/>
  <c r="AU43" i="25"/>
  <c r="AV43" i="25" s="1"/>
  <c r="AW43" i="25" s="1"/>
  <c r="AJ41" i="25"/>
  <c r="AU39" i="25"/>
  <c r="AV39" i="25" s="1"/>
  <c r="AW39" i="25" s="1"/>
  <c r="AJ37" i="25"/>
  <c r="AU35" i="25"/>
  <c r="AV35" i="25" s="1"/>
  <c r="AW35" i="25" s="1"/>
  <c r="AJ33" i="25"/>
  <c r="AU31" i="25"/>
  <c r="AV31" i="25" s="1"/>
  <c r="AW31" i="25" s="1"/>
  <c r="AI27" i="30"/>
  <c r="AU23" i="25"/>
  <c r="AV23" i="25" s="1"/>
  <c r="AW23" i="25" s="1"/>
  <c r="AJ21" i="25"/>
  <c r="AU19" i="25"/>
  <c r="AV19" i="25" s="1"/>
  <c r="AW19" i="25" s="1"/>
  <c r="AJ17" i="25"/>
  <c r="AU15" i="25"/>
  <c r="AV15" i="25" s="1"/>
  <c r="AW15" i="25" s="1"/>
  <c r="AJ13" i="25"/>
  <c r="AU11" i="25"/>
  <c r="AV11" i="25" s="1"/>
  <c r="AW11" i="25" s="1"/>
  <c r="AJ9" i="25"/>
  <c r="AU7" i="25"/>
  <c r="AV7" i="25" s="1"/>
  <c r="AW7" i="25" s="1"/>
  <c r="AI267" i="30"/>
  <c r="AI261" i="30"/>
  <c r="AI277" i="30"/>
  <c r="AI276" i="30"/>
  <c r="AI266" i="30"/>
  <c r="AI262" i="30"/>
  <c r="AU252" i="25"/>
  <c r="AV252" i="25" s="1"/>
  <c r="AW252" i="25" s="1"/>
  <c r="AJ252" i="25"/>
  <c r="AU248" i="25"/>
  <c r="AV248" i="25" s="1"/>
  <c r="AW248" i="25" s="1"/>
  <c r="AJ248" i="25"/>
  <c r="AU244" i="25"/>
  <c r="AV244" i="25" s="1"/>
  <c r="AW244" i="25" s="1"/>
  <c r="AJ244" i="25"/>
  <c r="AU228" i="25"/>
  <c r="AV228" i="25" s="1"/>
  <c r="AW228" i="25" s="1"/>
  <c r="AJ228" i="25"/>
  <c r="AU224" i="25"/>
  <c r="AV224" i="25" s="1"/>
  <c r="AW224" i="25" s="1"/>
  <c r="AJ224" i="25"/>
  <c r="AU208" i="25"/>
  <c r="AV208" i="25" s="1"/>
  <c r="AW208" i="25" s="1"/>
  <c r="AJ208" i="25"/>
  <c r="AU204" i="25"/>
  <c r="AV204" i="25" s="1"/>
  <c r="AW204" i="25" s="1"/>
  <c r="AJ204" i="25"/>
  <c r="AU192" i="25"/>
  <c r="AV192" i="25" s="1"/>
  <c r="AW192" i="25" s="1"/>
  <c r="AU188" i="25"/>
  <c r="AV188" i="25" s="1"/>
  <c r="AW188" i="25" s="1"/>
  <c r="AJ186" i="25"/>
  <c r="AI184" i="30"/>
  <c r="AX184" i="30"/>
  <c r="AU184" i="30" s="1"/>
  <c r="AZ184" i="30" s="1"/>
  <c r="AJ182" i="25"/>
  <c r="AI180" i="30"/>
  <c r="AI176" i="30"/>
  <c r="AI172" i="30"/>
  <c r="AI168" i="30"/>
  <c r="AI164" i="30"/>
  <c r="AI160" i="30"/>
  <c r="AI156" i="30"/>
  <c r="AJ154" i="25"/>
  <c r="AI152" i="30"/>
  <c r="AI148" i="30"/>
  <c r="AU146" i="25"/>
  <c r="AV146" i="25" s="1"/>
  <c r="AW146" i="25" s="1"/>
  <c r="AJ144" i="25"/>
  <c r="AU142" i="25"/>
  <c r="AV142" i="25" s="1"/>
  <c r="AW142" i="25" s="1"/>
  <c r="AI140" i="30"/>
  <c r="AI136" i="30"/>
  <c r="AJ132" i="25"/>
  <c r="AI128" i="30"/>
  <c r="AU126" i="25"/>
  <c r="AV126" i="25" s="1"/>
  <c r="AW126" i="25" s="1"/>
  <c r="AJ124" i="25"/>
  <c r="AI120" i="30"/>
  <c r="AI116" i="30"/>
  <c r="AJ112" i="25"/>
  <c r="AJ108" i="25"/>
  <c r="AJ104" i="25"/>
  <c r="AU102" i="25"/>
  <c r="AV102" i="25" s="1"/>
  <c r="AW102" i="25" s="1"/>
  <c r="AJ100" i="25"/>
  <c r="AU98" i="25"/>
  <c r="AV98" i="25" s="1"/>
  <c r="AW98" i="25" s="1"/>
  <c r="AJ96" i="25"/>
  <c r="AJ92" i="25"/>
  <c r="AI88" i="30"/>
  <c r="AI84" i="30"/>
  <c r="AI80" i="30"/>
  <c r="AI76" i="30"/>
  <c r="AU74" i="25"/>
  <c r="AV74" i="25" s="1"/>
  <c r="AW74" i="25" s="1"/>
  <c r="AJ72" i="25"/>
  <c r="AU70" i="25"/>
  <c r="AV70" i="25" s="1"/>
  <c r="AW70" i="25" s="1"/>
  <c r="AJ68" i="25"/>
  <c r="AJ64" i="25"/>
  <c r="AU62" i="25"/>
  <c r="AV62" i="25" s="1"/>
  <c r="AW62" i="25" s="1"/>
  <c r="AJ60" i="25"/>
  <c r="AJ58" i="25"/>
  <c r="AU56" i="25"/>
  <c r="AV56" i="25" s="1"/>
  <c r="AW56" i="25" s="1"/>
  <c r="AJ54" i="25"/>
  <c r="AU52" i="25"/>
  <c r="AV52" i="25" s="1"/>
  <c r="AW52" i="25" s="1"/>
  <c r="AJ50" i="25"/>
  <c r="AU48" i="25"/>
  <c r="AV48" i="25" s="1"/>
  <c r="AW48" i="25" s="1"/>
  <c r="AU44" i="25"/>
  <c r="AV44" i="25" s="1"/>
  <c r="AW44" i="25" s="1"/>
  <c r="AJ42" i="25"/>
  <c r="AU40" i="25"/>
  <c r="AV40" i="25" s="1"/>
  <c r="AW40" i="25" s="1"/>
  <c r="AJ38" i="25"/>
  <c r="AU36" i="25"/>
  <c r="AV36" i="25" s="1"/>
  <c r="AW36" i="25" s="1"/>
  <c r="AJ34" i="25"/>
  <c r="AU32" i="25"/>
  <c r="AV32" i="25" s="1"/>
  <c r="AW32" i="25" s="1"/>
  <c r="AU263" i="25"/>
  <c r="AV263" i="25" s="1"/>
  <c r="AW263" i="25" s="1"/>
  <c r="AJ263" i="25"/>
  <c r="AU259" i="25"/>
  <c r="AV259" i="25" s="1"/>
  <c r="AW259" i="25" s="1"/>
  <c r="AJ257" i="25"/>
  <c r="AU253" i="25"/>
  <c r="AV253" i="25" s="1"/>
  <c r="AW253" i="25" s="1"/>
  <c r="AJ251" i="25"/>
  <c r="AU249" i="25"/>
  <c r="AV249" i="25" s="1"/>
  <c r="AW249" i="25" s="1"/>
  <c r="AJ247" i="25"/>
  <c r="AU245" i="25"/>
  <c r="AV245" i="25" s="1"/>
  <c r="AW245" i="25" s="1"/>
  <c r="AJ243" i="25"/>
  <c r="AI239" i="30"/>
  <c r="AU235" i="25"/>
  <c r="AV235" i="25" s="1"/>
  <c r="AW235" i="25" s="1"/>
  <c r="AJ233" i="25"/>
  <c r="AJ231" i="25"/>
  <c r="AU227" i="25"/>
  <c r="AV227" i="25" s="1"/>
  <c r="AW227" i="25" s="1"/>
  <c r="AJ225" i="25"/>
  <c r="AJ223" i="25"/>
  <c r="AI219" i="30"/>
  <c r="AJ215" i="25"/>
  <c r="AJ213" i="25"/>
  <c r="AU211" i="25"/>
  <c r="AV211" i="25" s="1"/>
  <c r="AW211" i="25" s="1"/>
  <c r="AJ209" i="25"/>
  <c r="AI207" i="30"/>
  <c r="AI263" i="30"/>
  <c r="AI257" i="30"/>
  <c r="AI251" i="30"/>
  <c r="AI247" i="30"/>
  <c r="AI243" i="30"/>
  <c r="AU241" i="25"/>
  <c r="AV241" i="25" s="1"/>
  <c r="AW241" i="25" s="1"/>
  <c r="AJ239" i="25"/>
  <c r="AU237" i="25"/>
  <c r="AV237" i="25" s="1"/>
  <c r="AW237" i="25" s="1"/>
  <c r="AI235" i="30"/>
  <c r="AI231" i="30"/>
  <c r="AJ229" i="25"/>
  <c r="AI227" i="30"/>
  <c r="AI223" i="30"/>
  <c r="AJ221" i="25"/>
  <c r="AU219" i="25"/>
  <c r="AV219" i="25" s="1"/>
  <c r="AW219" i="25" s="1"/>
  <c r="AJ217" i="25"/>
  <c r="AX215" i="30"/>
  <c r="AI215" i="30"/>
  <c r="AI211" i="30"/>
  <c r="AJ207" i="25"/>
  <c r="AJ205" i="25"/>
  <c r="AU203" i="25"/>
  <c r="AV203" i="25" s="1"/>
  <c r="AW203" i="25" s="1"/>
  <c r="AI199" i="30"/>
  <c r="AJ195" i="25"/>
  <c r="AU193" i="25"/>
  <c r="AV193" i="25" s="1"/>
  <c r="AW193" i="25" s="1"/>
  <c r="AJ191" i="25"/>
  <c r="AI189" i="30"/>
  <c r="AU185" i="25"/>
  <c r="AV185" i="25" s="1"/>
  <c r="AW185" i="25" s="1"/>
  <c r="AU181" i="25"/>
  <c r="AV181" i="25" s="1"/>
  <c r="AW181" i="25" s="1"/>
  <c r="AI177" i="30"/>
  <c r="AI173" i="30"/>
  <c r="AI169" i="30"/>
  <c r="AI165" i="30"/>
  <c r="AJ163" i="25"/>
  <c r="AU161" i="25"/>
  <c r="AV161" i="25" s="1"/>
  <c r="AW161" i="25" s="1"/>
  <c r="AJ159" i="25"/>
  <c r="AU157" i="25"/>
  <c r="AV157" i="25" s="1"/>
  <c r="AW157" i="25" s="1"/>
  <c r="AJ155" i="25"/>
  <c r="AI153" i="30"/>
  <c r="AI149" i="30"/>
  <c r="AI145" i="30"/>
  <c r="AU141" i="25"/>
  <c r="AV141" i="25" s="1"/>
  <c r="AW141" i="25" s="1"/>
  <c r="AI137" i="30"/>
  <c r="AJ135" i="25"/>
  <c r="AX133" i="30"/>
  <c r="AU133" i="30" s="1"/>
  <c r="AZ133" i="30" s="1"/>
  <c r="AI133" i="30"/>
  <c r="AX129" i="30"/>
  <c r="AI129" i="30"/>
  <c r="AI125" i="30"/>
  <c r="AX121" i="30"/>
  <c r="AU121" i="30" s="1"/>
  <c r="AZ121" i="30" s="1"/>
  <c r="AI121" i="30"/>
  <c r="AJ119" i="25"/>
  <c r="AU117" i="25"/>
  <c r="AV117" i="25" s="1"/>
  <c r="AW117" i="25" s="1"/>
  <c r="AJ115" i="25"/>
  <c r="AX113" i="30"/>
  <c r="AI113" i="30"/>
  <c r="AX109" i="30"/>
  <c r="AI109" i="30"/>
  <c r="AI105" i="30"/>
  <c r="AJ103" i="25"/>
  <c r="AU101" i="25"/>
  <c r="AV101" i="25" s="1"/>
  <c r="AW101" i="25" s="1"/>
  <c r="AI97" i="30"/>
  <c r="AU93" i="25"/>
  <c r="AV93" i="25" s="1"/>
  <c r="AW93" i="25" s="1"/>
  <c r="AI89" i="30"/>
  <c r="AI85" i="30"/>
  <c r="AU81" i="25"/>
  <c r="AV81" i="25" s="1"/>
  <c r="AW81" i="25" s="1"/>
  <c r="AJ79" i="25"/>
  <c r="AU77" i="25"/>
  <c r="AV77" i="25" s="1"/>
  <c r="AW77" i="25" s="1"/>
  <c r="AJ75" i="25"/>
  <c r="AU73" i="25"/>
  <c r="AV73" i="25" s="1"/>
  <c r="AW73" i="25" s="1"/>
  <c r="AJ71" i="25"/>
  <c r="AU69" i="25"/>
  <c r="AV69" i="25" s="1"/>
  <c r="AW69" i="25" s="1"/>
  <c r="AJ67" i="25"/>
  <c r="AU65" i="25"/>
  <c r="AV65" i="25" s="1"/>
  <c r="AW65" i="25" s="1"/>
  <c r="AI61" i="30"/>
  <c r="AU57" i="25"/>
  <c r="AV57" i="25" s="1"/>
  <c r="AW57" i="25" s="1"/>
  <c r="AJ55" i="25"/>
  <c r="AX53" i="30"/>
  <c r="AI53" i="30"/>
  <c r="AJ51" i="25"/>
  <c r="AU49" i="25"/>
  <c r="AV49" i="25" s="1"/>
  <c r="AW49" i="25" s="1"/>
  <c r="AI45" i="30"/>
  <c r="AJ43" i="25"/>
  <c r="AU41" i="25"/>
  <c r="AV41" i="25" s="1"/>
  <c r="AW41" i="25" s="1"/>
  <c r="AJ39" i="25"/>
  <c r="AU37" i="25"/>
  <c r="AV37" i="25" s="1"/>
  <c r="AW37" i="25" s="1"/>
  <c r="AJ35" i="25"/>
  <c r="AU33" i="25"/>
  <c r="AV33" i="25" s="1"/>
  <c r="AW33" i="25" s="1"/>
  <c r="AJ31" i="25"/>
  <c r="AX29" i="30"/>
  <c r="AI29" i="30"/>
  <c r="AI25" i="30"/>
  <c r="AJ23" i="25"/>
  <c r="AU21" i="25"/>
  <c r="AV21" i="25" s="1"/>
  <c r="AW21" i="25" s="1"/>
  <c r="AJ19" i="25"/>
  <c r="AU17" i="25"/>
  <c r="AV17" i="25" s="1"/>
  <c r="AW17" i="25" s="1"/>
  <c r="AJ15" i="25"/>
  <c r="AU13" i="25"/>
  <c r="AV13" i="25" s="1"/>
  <c r="AW13" i="25" s="1"/>
  <c r="AJ11" i="25"/>
  <c r="AU9" i="25"/>
  <c r="AV9" i="25" s="1"/>
  <c r="AW9" i="25" s="1"/>
  <c r="AJ7" i="25"/>
  <c r="AX5" i="30"/>
  <c r="AI5" i="30"/>
  <c r="AI275" i="30"/>
  <c r="AI265" i="30"/>
  <c r="AI255" i="30"/>
  <c r="AI268" i="30"/>
  <c r="AI264" i="30"/>
  <c r="AI260" i="30"/>
  <c r="AI258" i="30"/>
  <c r="AI256" i="30"/>
  <c r="AI254" i="30"/>
  <c r="AU250" i="25"/>
  <c r="AV250" i="25" s="1"/>
  <c r="AW250" i="25" s="1"/>
  <c r="AJ250" i="25"/>
  <c r="AU246" i="25"/>
  <c r="AV246" i="25" s="1"/>
  <c r="AW246" i="25" s="1"/>
  <c r="AJ246" i="25"/>
  <c r="AI242" i="30"/>
  <c r="AI240" i="30"/>
  <c r="AI238" i="30"/>
  <c r="AI236" i="30"/>
  <c r="AI234" i="30"/>
  <c r="AI232" i="30"/>
  <c r="AI230" i="30"/>
  <c r="AU226" i="25"/>
  <c r="AV226" i="25" s="1"/>
  <c r="AW226" i="25" s="1"/>
  <c r="AJ226" i="25"/>
  <c r="AI222" i="30"/>
  <c r="AX222" i="30"/>
  <c r="AI220" i="30"/>
  <c r="AX220" i="30"/>
  <c r="AI218" i="30"/>
  <c r="AI216" i="30"/>
  <c r="AI214" i="30"/>
  <c r="AX214" i="30"/>
  <c r="AU214" i="30" s="1"/>
  <c r="AZ214" i="30" s="1"/>
  <c r="AI212" i="30"/>
  <c r="AI210" i="30"/>
  <c r="AX210" i="30"/>
  <c r="AU206" i="25"/>
  <c r="AV206" i="25" s="1"/>
  <c r="AW206" i="25" s="1"/>
  <c r="AJ206" i="25"/>
  <c r="AI202" i="30"/>
  <c r="AX202" i="30"/>
  <c r="AI200" i="30"/>
  <c r="AX200" i="30"/>
  <c r="AU200" i="30" s="1"/>
  <c r="AZ200" i="30" s="1"/>
  <c r="AI198" i="30"/>
  <c r="AI196" i="30"/>
  <c r="AI194" i="30"/>
  <c r="AJ192" i="25"/>
  <c r="AI190" i="30"/>
  <c r="AX190" i="30"/>
  <c r="AJ188" i="25"/>
  <c r="AU186" i="25"/>
  <c r="AV186" i="25" s="1"/>
  <c r="AW186" i="25" s="1"/>
  <c r="AU182" i="25"/>
  <c r="AV182" i="25" s="1"/>
  <c r="AW182" i="25" s="1"/>
  <c r="AI178" i="30"/>
  <c r="AI174" i="30"/>
  <c r="AI170" i="30"/>
  <c r="AI166" i="30"/>
  <c r="AI162" i="30"/>
  <c r="AI158" i="30"/>
  <c r="AU154" i="25"/>
  <c r="AV154" i="25" s="1"/>
  <c r="AW154" i="25" s="1"/>
  <c r="AI150" i="30"/>
  <c r="AJ146" i="25"/>
  <c r="AU144" i="25"/>
  <c r="AV144" i="25" s="1"/>
  <c r="AW144" i="25" s="1"/>
  <c r="AJ142" i="25"/>
  <c r="AI138" i="30"/>
  <c r="AI134" i="30"/>
  <c r="AU132" i="25"/>
  <c r="AV132" i="25" s="1"/>
  <c r="AW132" i="25" s="1"/>
  <c r="AI130" i="30"/>
  <c r="AJ126" i="25"/>
  <c r="AU124" i="25"/>
  <c r="AV124" i="25" s="1"/>
  <c r="AW124" i="25" s="1"/>
  <c r="AI122" i="30"/>
  <c r="AI118" i="30"/>
  <c r="AI114" i="30"/>
  <c r="AU112" i="25"/>
  <c r="AV112" i="25" s="1"/>
  <c r="AW112" i="25" s="1"/>
  <c r="AI110" i="30"/>
  <c r="AU108" i="25"/>
  <c r="AV108" i="25" s="1"/>
  <c r="AW108" i="25" s="1"/>
  <c r="AI106" i="30"/>
  <c r="AX106" i="30"/>
  <c r="AU106" i="30" s="1"/>
  <c r="AZ106" i="30" s="1"/>
  <c r="AU104" i="25"/>
  <c r="AV104" i="25" s="1"/>
  <c r="AW104" i="25" s="1"/>
  <c r="AJ102" i="25"/>
  <c r="AU100" i="25"/>
  <c r="AV100" i="25" s="1"/>
  <c r="AW100" i="25" s="1"/>
  <c r="AJ98" i="25"/>
  <c r="AU96" i="25"/>
  <c r="AV96" i="25" s="1"/>
  <c r="AW96" i="25" s="1"/>
  <c r="AI94" i="30"/>
  <c r="AX94" i="30"/>
  <c r="AU92" i="25"/>
  <c r="AV92" i="25" s="1"/>
  <c r="AW92" i="25" s="1"/>
  <c r="AI90" i="30"/>
  <c r="AI86" i="30"/>
  <c r="AI82" i="30"/>
  <c r="AI78" i="30"/>
  <c r="AJ74" i="25"/>
  <c r="AU72" i="25"/>
  <c r="AV72" i="25" s="1"/>
  <c r="AW72" i="25" s="1"/>
  <c r="AJ70" i="25"/>
  <c r="AU68" i="25"/>
  <c r="AV68" i="25" s="1"/>
  <c r="AW68" i="25" s="1"/>
  <c r="AI66" i="30"/>
  <c r="AU64" i="25"/>
  <c r="AV64" i="25" s="1"/>
  <c r="AW64" i="25" s="1"/>
  <c r="AJ62" i="25"/>
  <c r="AU60" i="25"/>
  <c r="AV60" i="25" s="1"/>
  <c r="AW60" i="25" s="1"/>
  <c r="AU58" i="25"/>
  <c r="AV58" i="25" s="1"/>
  <c r="AW58" i="25" s="1"/>
  <c r="AJ56" i="25"/>
  <c r="AU54" i="25"/>
  <c r="AV54" i="25" s="1"/>
  <c r="AW54" i="25" s="1"/>
  <c r="AJ52" i="25"/>
  <c r="AU50" i="25"/>
  <c r="AV50" i="25" s="1"/>
  <c r="AW50" i="25" s="1"/>
  <c r="AJ48" i="25"/>
  <c r="AI46" i="30"/>
  <c r="AX46" i="30"/>
  <c r="AJ44" i="25"/>
  <c r="AU42" i="25"/>
  <c r="AV42" i="25" s="1"/>
  <c r="AW42" i="25" s="1"/>
  <c r="AJ40" i="25"/>
  <c r="AU38" i="25"/>
  <c r="AV38" i="25" s="1"/>
  <c r="AW38" i="25" s="1"/>
  <c r="AJ36" i="25"/>
  <c r="AU34" i="25"/>
  <c r="AV34" i="25" s="1"/>
  <c r="AW34" i="25" s="1"/>
  <c r="AJ32" i="25"/>
  <c r="AI30" i="30"/>
  <c r="AX30" i="30"/>
  <c r="AU269" i="25"/>
  <c r="AV269" i="25" s="1"/>
  <c r="AW269" i="25" s="1"/>
  <c r="AJ269" i="25"/>
  <c r="AJ259" i="25"/>
  <c r="AU257" i="25"/>
  <c r="AV257" i="25" s="1"/>
  <c r="AW257" i="25" s="1"/>
  <c r="AJ253" i="25"/>
  <c r="AU251" i="25"/>
  <c r="AV251" i="25" s="1"/>
  <c r="AW251" i="25" s="1"/>
  <c r="AJ249" i="25"/>
  <c r="AU247" i="25"/>
  <c r="AV247" i="25" s="1"/>
  <c r="AW247" i="25" s="1"/>
  <c r="AJ245" i="25"/>
  <c r="AU243" i="25"/>
  <c r="AV243" i="25" s="1"/>
  <c r="AW243" i="25" s="1"/>
  <c r="AI241" i="30"/>
  <c r="AI237" i="30"/>
  <c r="AJ235" i="25"/>
  <c r="AU233" i="25"/>
  <c r="AV233" i="25" s="1"/>
  <c r="AW233" i="25" s="1"/>
  <c r="AU231" i="25"/>
  <c r="AV231" i="25" s="1"/>
  <c r="AW231" i="25" s="1"/>
  <c r="AI229" i="30"/>
  <c r="AJ227" i="25"/>
  <c r="AU225" i="25"/>
  <c r="AV225" i="25" s="1"/>
  <c r="AW225" i="25" s="1"/>
  <c r="AU223" i="25"/>
  <c r="AV223" i="25" s="1"/>
  <c r="AW223" i="25" s="1"/>
  <c r="AX221" i="30"/>
  <c r="AI221" i="30"/>
  <c r="AI217" i="30"/>
  <c r="AU215" i="25"/>
  <c r="AV215" i="25" s="1"/>
  <c r="AW215" i="25" s="1"/>
  <c r="AU213" i="25"/>
  <c r="AV213" i="25" s="1"/>
  <c r="AW213" i="25" s="1"/>
  <c r="AJ211" i="25"/>
  <c r="AU209" i="25"/>
  <c r="AV209" i="25" s="1"/>
  <c r="AW209" i="25" s="1"/>
  <c r="AI203" i="30"/>
  <c r="AJ201" i="25"/>
  <c r="AJ199" i="25"/>
  <c r="AU197" i="25"/>
  <c r="AV197" i="25" s="1"/>
  <c r="AW197" i="25" s="1"/>
  <c r="AX195" i="30"/>
  <c r="AI195" i="30"/>
  <c r="AI191" i="30"/>
  <c r="AU189" i="25"/>
  <c r="AV189" i="25" s="1"/>
  <c r="AW189" i="25" s="1"/>
  <c r="AJ187" i="25"/>
  <c r="AX185" i="30"/>
  <c r="AI185" i="30"/>
  <c r="AJ183" i="25"/>
  <c r="AX181" i="30"/>
  <c r="AI181" i="30"/>
  <c r="AJ179" i="25"/>
  <c r="AU177" i="25"/>
  <c r="AV177" i="25" s="1"/>
  <c r="AW177" i="25" s="1"/>
  <c r="AJ175" i="25"/>
  <c r="AU173" i="25"/>
  <c r="AV173" i="25" s="1"/>
  <c r="AW173" i="25" s="1"/>
  <c r="AJ171" i="25"/>
  <c r="AU169" i="25"/>
  <c r="AV169" i="25" s="1"/>
  <c r="AW169" i="25" s="1"/>
  <c r="AJ167" i="25"/>
  <c r="AU165" i="25"/>
  <c r="AV165" i="25" s="1"/>
  <c r="AW165" i="25" s="1"/>
  <c r="AI161" i="30"/>
  <c r="AI157" i="30"/>
  <c r="AU153" i="25"/>
  <c r="AV153" i="25" s="1"/>
  <c r="AW153" i="25" s="1"/>
  <c r="AJ151" i="25"/>
  <c r="AU149" i="25"/>
  <c r="AV149" i="25" s="1"/>
  <c r="AW149" i="25" s="1"/>
  <c r="AJ147" i="25"/>
  <c r="AU145" i="25"/>
  <c r="AV145" i="25" s="1"/>
  <c r="AW145" i="25" s="1"/>
  <c r="AJ143" i="25"/>
  <c r="AI141" i="30"/>
  <c r="AJ139" i="25"/>
  <c r="AU137" i="25"/>
  <c r="AV137" i="25" s="1"/>
  <c r="AW137" i="25" s="1"/>
  <c r="AU133" i="25"/>
  <c r="AV133" i="25" s="1"/>
  <c r="AW133" i="25" s="1"/>
  <c r="AJ131" i="25"/>
  <c r="AU129" i="25"/>
  <c r="AV129" i="25" s="1"/>
  <c r="AW129" i="25" s="1"/>
  <c r="AJ127" i="25"/>
  <c r="AU125" i="25"/>
  <c r="AV125" i="25" s="1"/>
  <c r="AW125" i="25" s="1"/>
  <c r="AJ123" i="25"/>
  <c r="AU121" i="25"/>
  <c r="AV121" i="25" s="1"/>
  <c r="AW121" i="25" s="1"/>
  <c r="AI117" i="30"/>
  <c r="AU113" i="25"/>
  <c r="AV113" i="25" s="1"/>
  <c r="AW113" i="25" s="1"/>
  <c r="AJ111" i="25"/>
  <c r="AU109" i="25"/>
  <c r="AV109" i="25" s="1"/>
  <c r="AW109" i="25" s="1"/>
  <c r="AJ107" i="25"/>
  <c r="AU105" i="25"/>
  <c r="AV105" i="25" s="1"/>
  <c r="AW105" i="25" s="1"/>
  <c r="AX101" i="30"/>
  <c r="AI101" i="30"/>
  <c r="AJ99" i="25"/>
  <c r="AU97" i="25"/>
  <c r="AV97" i="25" s="1"/>
  <c r="AW97" i="25" s="1"/>
  <c r="AJ95" i="25"/>
  <c r="AX93" i="30"/>
  <c r="AI93" i="30"/>
  <c r="AJ91" i="25"/>
  <c r="AU89" i="25"/>
  <c r="AV89" i="25" s="1"/>
  <c r="AW89" i="25" s="1"/>
  <c r="AJ87" i="25"/>
  <c r="AU85" i="25"/>
  <c r="AV85" i="25" s="1"/>
  <c r="AW85" i="25" s="1"/>
  <c r="AJ83" i="25"/>
  <c r="AI81" i="30"/>
  <c r="AI77" i="30"/>
  <c r="AI73" i="30"/>
  <c r="AI69" i="30"/>
  <c r="AI65" i="30"/>
  <c r="AJ63" i="25"/>
  <c r="AU61" i="25"/>
  <c r="AV61" i="25" s="1"/>
  <c r="AW61" i="25" s="1"/>
  <c r="AJ59" i="25"/>
  <c r="AI57" i="30"/>
  <c r="AU53" i="25"/>
  <c r="AV53" i="25" s="1"/>
  <c r="AW53" i="25" s="1"/>
  <c r="AI49" i="30"/>
  <c r="AJ47" i="25"/>
  <c r="AU45" i="25"/>
  <c r="AV45" i="25" s="1"/>
  <c r="AW45" i="25" s="1"/>
  <c r="AX41" i="30"/>
  <c r="AI41" i="30"/>
  <c r="AX37" i="30"/>
  <c r="AI37" i="30"/>
  <c r="AI33" i="30"/>
  <c r="AU29" i="25"/>
  <c r="AV29" i="25" s="1"/>
  <c r="AW29" i="25" s="1"/>
  <c r="AJ27" i="25"/>
  <c r="AU25" i="25"/>
  <c r="AV25" i="25" s="1"/>
  <c r="AW25" i="25" s="1"/>
  <c r="AX21" i="30"/>
  <c r="AI21" i="30"/>
  <c r="AX17" i="30"/>
  <c r="AI17" i="30"/>
  <c r="AI13" i="30"/>
  <c r="AX9" i="30"/>
  <c r="AI9" i="30"/>
  <c r="AU5" i="25"/>
  <c r="AV5" i="25" s="1"/>
  <c r="AW5" i="25" s="1"/>
  <c r="AU275" i="25"/>
  <c r="AV275" i="25" s="1"/>
  <c r="AW275" i="25" s="1"/>
  <c r="AJ275" i="25"/>
  <c r="AU265" i="25"/>
  <c r="AV265" i="25" s="1"/>
  <c r="AW265" i="25" s="1"/>
  <c r="AJ265" i="25"/>
  <c r="AJ255" i="25"/>
  <c r="AU276" i="25"/>
  <c r="AV276" i="25" s="1"/>
  <c r="AW276" i="25" s="1"/>
  <c r="AJ276" i="25"/>
  <c r="AU266" i="25"/>
  <c r="AV266" i="25" s="1"/>
  <c r="AW266" i="25" s="1"/>
  <c r="AJ266" i="25"/>
  <c r="AU262" i="25"/>
  <c r="AV262" i="25" s="1"/>
  <c r="AW262" i="25" s="1"/>
  <c r="AJ262" i="25"/>
  <c r="AU258" i="25"/>
  <c r="AV258" i="25" s="1"/>
  <c r="AW258" i="25" s="1"/>
  <c r="AJ258" i="25"/>
  <c r="AU254" i="25"/>
  <c r="AV254" i="25" s="1"/>
  <c r="AW254" i="25" s="1"/>
  <c r="AJ254" i="25"/>
  <c r="AI252" i="30"/>
  <c r="AI250" i="30"/>
  <c r="AI248" i="30"/>
  <c r="AI246" i="30"/>
  <c r="AI244" i="30"/>
  <c r="AU242" i="25"/>
  <c r="AV242" i="25" s="1"/>
  <c r="AW242" i="25" s="1"/>
  <c r="AJ242" i="25"/>
  <c r="AU238" i="25"/>
  <c r="AV238" i="25" s="1"/>
  <c r="AW238" i="25" s="1"/>
  <c r="AJ238" i="25"/>
  <c r="AU234" i="25"/>
  <c r="AV234" i="25" s="1"/>
  <c r="AW234" i="25" s="1"/>
  <c r="AJ234" i="25"/>
  <c r="AU230" i="25"/>
  <c r="AV230" i="25" s="1"/>
  <c r="AW230" i="25" s="1"/>
  <c r="AJ230" i="25"/>
  <c r="AI228" i="30"/>
  <c r="AI226" i="30"/>
  <c r="AI224" i="30"/>
  <c r="AX224" i="30"/>
  <c r="AU222" i="25"/>
  <c r="AV222" i="25" s="1"/>
  <c r="AW222" i="25" s="1"/>
  <c r="AJ222" i="25"/>
  <c r="AU218" i="25"/>
  <c r="AV218" i="25" s="1"/>
  <c r="AW218" i="25" s="1"/>
  <c r="AJ218" i="25"/>
  <c r="AU214" i="25"/>
  <c r="AV214" i="25" s="1"/>
  <c r="AW214" i="25" s="1"/>
  <c r="AJ214" i="25"/>
  <c r="AU210" i="25"/>
  <c r="AV210" i="25" s="1"/>
  <c r="AW210" i="25" s="1"/>
  <c r="AJ210" i="25"/>
  <c r="AI208" i="30"/>
  <c r="AI206" i="30"/>
  <c r="AX206" i="30"/>
  <c r="AI204" i="30"/>
  <c r="AX204" i="30"/>
  <c r="AU204" i="30" s="1"/>
  <c r="AZ204" i="30" s="1"/>
  <c r="AU202" i="25"/>
  <c r="AV202" i="25" s="1"/>
  <c r="AW202" i="25" s="1"/>
  <c r="AJ202" i="25"/>
  <c r="AU198" i="25"/>
  <c r="AV198" i="25" s="1"/>
  <c r="AW198" i="25" s="1"/>
  <c r="AJ196" i="25"/>
  <c r="AU194" i="25"/>
  <c r="AV194" i="25" s="1"/>
  <c r="AW194" i="25" s="1"/>
  <c r="AI192" i="30"/>
  <c r="AU190" i="25"/>
  <c r="AV190" i="25" s="1"/>
  <c r="AW190" i="25" s="1"/>
  <c r="AI186" i="30"/>
  <c r="AX186" i="30"/>
  <c r="AJ184" i="25"/>
  <c r="AI182" i="30"/>
  <c r="AX182" i="30"/>
  <c r="AJ180" i="25"/>
  <c r="AU178" i="25"/>
  <c r="AV178" i="25" s="1"/>
  <c r="AW178" i="25" s="1"/>
  <c r="AJ176" i="25"/>
  <c r="AU174" i="25"/>
  <c r="AV174" i="25" s="1"/>
  <c r="AW174" i="25" s="1"/>
  <c r="AJ172" i="25"/>
  <c r="AU170" i="25"/>
  <c r="AV170" i="25" s="1"/>
  <c r="AW170" i="25" s="1"/>
  <c r="AJ168" i="25"/>
  <c r="AU166" i="25"/>
  <c r="AV166" i="25" s="1"/>
  <c r="AW166" i="25" s="1"/>
  <c r="AJ164" i="25"/>
  <c r="AU162" i="25"/>
  <c r="AV162" i="25" s="1"/>
  <c r="AW162" i="25" s="1"/>
  <c r="AJ160" i="25"/>
  <c r="AU158" i="25"/>
  <c r="AV158" i="25" s="1"/>
  <c r="AW158" i="25" s="1"/>
  <c r="AJ156" i="25"/>
  <c r="AI154" i="30"/>
  <c r="AJ152" i="25"/>
  <c r="AJ150" i="25"/>
  <c r="AU148" i="25"/>
  <c r="AV148" i="25" s="1"/>
  <c r="AW148" i="25" s="1"/>
  <c r="AI146" i="30"/>
  <c r="AI142" i="30"/>
  <c r="AU140" i="25"/>
  <c r="AV140" i="25" s="1"/>
  <c r="AW140" i="25" s="1"/>
  <c r="AJ138" i="25"/>
  <c r="AU136" i="25"/>
  <c r="AV136" i="25" s="1"/>
  <c r="AW136" i="25" s="1"/>
  <c r="AJ134" i="25"/>
  <c r="AU26" i="25"/>
  <c r="AV26" i="25" s="1"/>
  <c r="AW26" i="25" s="1"/>
  <c r="AI22" i="30"/>
  <c r="AX22" i="30"/>
  <c r="AU22" i="30" s="1"/>
  <c r="AZ22" i="30" s="1"/>
  <c r="AI18" i="30"/>
  <c r="AX18" i="30"/>
  <c r="AU14" i="25"/>
  <c r="AV14" i="25" s="1"/>
  <c r="AW14" i="25" s="1"/>
  <c r="AJ12" i="25"/>
  <c r="AI10" i="30"/>
  <c r="AX10" i="30"/>
  <c r="AU6" i="25"/>
  <c r="AV6" i="25" s="1"/>
  <c r="AW6" i="25" s="1"/>
  <c r="AI64" i="30"/>
  <c r="AI58" i="30"/>
  <c r="AI52" i="30"/>
  <c r="AX52" i="30"/>
  <c r="AI40" i="30"/>
  <c r="AX40" i="30"/>
  <c r="AU30" i="25"/>
  <c r="AV30" i="25" s="1"/>
  <c r="AW30" i="25" s="1"/>
  <c r="AJ24" i="25"/>
  <c r="AU22" i="25"/>
  <c r="AV22" i="25" s="1"/>
  <c r="AW22" i="25" s="1"/>
  <c r="AJ18" i="25"/>
  <c r="AI12" i="30"/>
  <c r="AX12" i="30"/>
  <c r="AJ8" i="25"/>
  <c r="AI6" i="30"/>
  <c r="AX6" i="30"/>
  <c r="AJ130" i="25"/>
  <c r="AU128" i="25"/>
  <c r="AV128" i="25" s="1"/>
  <c r="AW128" i="25" s="1"/>
  <c r="AI126" i="30"/>
  <c r="AX126" i="30"/>
  <c r="AJ122" i="25"/>
  <c r="AU120" i="25"/>
  <c r="AV120" i="25" s="1"/>
  <c r="AW120" i="25" s="1"/>
  <c r="AJ118" i="25"/>
  <c r="AU116" i="25"/>
  <c r="AV116" i="25" s="1"/>
  <c r="AW116" i="25" s="1"/>
  <c r="AJ114" i="25"/>
  <c r="AJ110" i="25"/>
  <c r="AJ106" i="25"/>
  <c r="AI102" i="30"/>
  <c r="AI98" i="30"/>
  <c r="AJ94" i="25"/>
  <c r="AJ90" i="25"/>
  <c r="AU88" i="25"/>
  <c r="AV88" i="25" s="1"/>
  <c r="AW88" i="25" s="1"/>
  <c r="AJ86" i="25"/>
  <c r="AU84" i="25"/>
  <c r="AV84" i="25" s="1"/>
  <c r="AW84" i="25" s="1"/>
  <c r="AJ82" i="25"/>
  <c r="AU80" i="25"/>
  <c r="AV80" i="25" s="1"/>
  <c r="AW80" i="25" s="1"/>
  <c r="AJ78" i="25"/>
  <c r="AU76" i="25"/>
  <c r="AV76" i="25" s="1"/>
  <c r="AW76" i="25" s="1"/>
  <c r="AI74" i="30"/>
  <c r="AI68" i="30"/>
  <c r="AU66" i="25"/>
  <c r="AV66" i="25" s="1"/>
  <c r="AW66" i="25" s="1"/>
  <c r="AI60" i="30"/>
  <c r="AI50" i="30"/>
  <c r="AJ46" i="25"/>
  <c r="AI44" i="30"/>
  <c r="AX44" i="30"/>
  <c r="AU44" i="30" s="1"/>
  <c r="AZ44" i="30" s="1"/>
  <c r="AI36" i="30"/>
  <c r="AX36" i="30"/>
  <c r="AU36" i="30" s="1"/>
  <c r="AZ36" i="30" s="1"/>
  <c r="AI32" i="30"/>
  <c r="AX32" i="30"/>
  <c r="AJ28" i="25"/>
  <c r="AI26" i="30"/>
  <c r="AX26" i="30"/>
  <c r="AJ20" i="25"/>
  <c r="AU16" i="25"/>
  <c r="AV16" i="25" s="1"/>
  <c r="AW16" i="25" s="1"/>
  <c r="AU10" i="25"/>
  <c r="AV10" i="25" s="1"/>
  <c r="AW10" i="25" s="1"/>
  <c r="AI205" i="30"/>
  <c r="AU201" i="25"/>
  <c r="AV201" i="25" s="1"/>
  <c r="AW201" i="25" s="1"/>
  <c r="AU199" i="25"/>
  <c r="AV199" i="25" s="1"/>
  <c r="AW199" i="25" s="1"/>
  <c r="AJ197" i="25"/>
  <c r="AI193" i="30"/>
  <c r="AJ189" i="25"/>
  <c r="AU187" i="25"/>
  <c r="AV187" i="25" s="1"/>
  <c r="AW187" i="25" s="1"/>
  <c r="AU183" i="25"/>
  <c r="AV183" i="25" s="1"/>
  <c r="AW183" i="25" s="1"/>
  <c r="AU179" i="25"/>
  <c r="AV179" i="25" s="1"/>
  <c r="AW179" i="25" s="1"/>
  <c r="AJ177" i="25"/>
  <c r="AU175" i="25"/>
  <c r="AV175" i="25" s="1"/>
  <c r="AW175" i="25" s="1"/>
  <c r="AJ173" i="25"/>
  <c r="AU171" i="25"/>
  <c r="AV171" i="25" s="1"/>
  <c r="AW171" i="25" s="1"/>
  <c r="AJ169" i="25"/>
  <c r="AU167" i="25"/>
  <c r="AV167" i="25" s="1"/>
  <c r="AW167" i="25" s="1"/>
  <c r="AJ165" i="25"/>
  <c r="AI163" i="30"/>
  <c r="AI159" i="30"/>
  <c r="AI155" i="30"/>
  <c r="AJ153" i="25"/>
  <c r="AU151" i="25"/>
  <c r="AV151" i="25" s="1"/>
  <c r="AW151" i="25" s="1"/>
  <c r="AJ149" i="25"/>
  <c r="AU147" i="25"/>
  <c r="AV147" i="25" s="1"/>
  <c r="AW147" i="25" s="1"/>
  <c r="AJ145" i="25"/>
  <c r="AU143" i="25"/>
  <c r="AV143" i="25" s="1"/>
  <c r="AW143" i="25" s="1"/>
  <c r="AU139" i="25"/>
  <c r="AV139" i="25" s="1"/>
  <c r="AW139" i="25" s="1"/>
  <c r="AJ137" i="25"/>
  <c r="AX135" i="30"/>
  <c r="AI135" i="30"/>
  <c r="AJ133" i="25"/>
  <c r="AU131" i="25"/>
  <c r="AV131" i="25" s="1"/>
  <c r="AW131" i="25" s="1"/>
  <c r="AJ129" i="25"/>
  <c r="AU127" i="25"/>
  <c r="AV127" i="25" s="1"/>
  <c r="AW127" i="25" s="1"/>
  <c r="AJ125" i="25"/>
  <c r="AU123" i="25"/>
  <c r="AV123" i="25" s="1"/>
  <c r="AW123" i="25" s="1"/>
  <c r="AJ121" i="25"/>
  <c r="AI119" i="30"/>
  <c r="AI115" i="30"/>
  <c r="AJ113" i="25"/>
  <c r="AU111" i="25"/>
  <c r="AV111" i="25" s="1"/>
  <c r="AW111" i="25" s="1"/>
  <c r="AJ109" i="25"/>
  <c r="AU107" i="25"/>
  <c r="AV107" i="25" s="1"/>
  <c r="AW107" i="25" s="1"/>
  <c r="AJ105" i="25"/>
  <c r="AI103" i="30"/>
  <c r="AU99" i="25"/>
  <c r="AV99" i="25" s="1"/>
  <c r="AW99" i="25" s="1"/>
  <c r="AJ97" i="25"/>
  <c r="AU95" i="25"/>
  <c r="AV95" i="25" s="1"/>
  <c r="AW95" i="25" s="1"/>
  <c r="AU91" i="25"/>
  <c r="AV91" i="25" s="1"/>
  <c r="AW91" i="25" s="1"/>
  <c r="AJ89" i="25"/>
  <c r="AU87" i="25"/>
  <c r="AV87" i="25" s="1"/>
  <c r="AW87" i="25" s="1"/>
  <c r="AJ85" i="25"/>
  <c r="AU83" i="25"/>
  <c r="AV83" i="25" s="1"/>
  <c r="AW83" i="25" s="1"/>
  <c r="AI79" i="30"/>
  <c r="AI75" i="30"/>
  <c r="AI71" i="30"/>
  <c r="AI67" i="30"/>
  <c r="AU63" i="25"/>
  <c r="AV63" i="25" s="1"/>
  <c r="AW63" i="25" s="1"/>
  <c r="AJ61" i="25"/>
  <c r="AU59" i="25"/>
  <c r="AV59" i="25" s="1"/>
  <c r="AW59" i="25" s="1"/>
  <c r="AX55" i="30"/>
  <c r="AI55" i="30"/>
  <c r="AJ53" i="25"/>
  <c r="AI51" i="30"/>
  <c r="AU47" i="25"/>
  <c r="AV47" i="25" s="1"/>
  <c r="AW47" i="25" s="1"/>
  <c r="AJ45" i="25"/>
  <c r="AX43" i="30"/>
  <c r="AI43" i="30"/>
  <c r="AI39" i="30"/>
  <c r="AI35" i="30"/>
  <c r="AI31" i="30"/>
  <c r="AJ29" i="25"/>
  <c r="AU27" i="25"/>
  <c r="AV27" i="25" s="1"/>
  <c r="AW27" i="25" s="1"/>
  <c r="AJ25" i="25"/>
  <c r="AX23" i="30"/>
  <c r="AI23" i="30"/>
  <c r="AI19" i="30"/>
  <c r="AX15" i="30"/>
  <c r="AI15" i="30"/>
  <c r="AI11" i="30"/>
  <c r="AX7" i="30"/>
  <c r="AI7" i="30"/>
  <c r="AJ5" i="25"/>
  <c r="AU267" i="25"/>
  <c r="AV267" i="25" s="1"/>
  <c r="AW267" i="25" s="1"/>
  <c r="AJ267" i="25"/>
  <c r="AU261" i="25"/>
  <c r="AV261" i="25" s="1"/>
  <c r="AW261" i="25" s="1"/>
  <c r="AJ261" i="25"/>
  <c r="AU255" i="25"/>
  <c r="AV255" i="25" s="1"/>
  <c r="AW255" i="25" s="1"/>
  <c r="AU277" i="25"/>
  <c r="AV277" i="25" s="1"/>
  <c r="AW277" i="25" s="1"/>
  <c r="AJ277" i="25"/>
  <c r="AU268" i="25"/>
  <c r="AV268" i="25" s="1"/>
  <c r="AW268" i="25" s="1"/>
  <c r="AJ268" i="25"/>
  <c r="AU264" i="25"/>
  <c r="AV264" i="25" s="1"/>
  <c r="AW264" i="25" s="1"/>
  <c r="AJ264" i="25"/>
  <c r="AU260" i="25"/>
  <c r="AV260" i="25" s="1"/>
  <c r="AW260" i="25" s="1"/>
  <c r="AJ260" i="25"/>
  <c r="AU256" i="25"/>
  <c r="AV256" i="25" s="1"/>
  <c r="AW256" i="25" s="1"/>
  <c r="AJ256" i="25"/>
  <c r="AU240" i="25"/>
  <c r="AV240" i="25" s="1"/>
  <c r="AW240" i="25" s="1"/>
  <c r="AJ240" i="25"/>
  <c r="AU236" i="25"/>
  <c r="AV236" i="25" s="1"/>
  <c r="AW236" i="25" s="1"/>
  <c r="AJ236" i="25"/>
  <c r="AU232" i="25"/>
  <c r="AV232" i="25" s="1"/>
  <c r="AW232" i="25" s="1"/>
  <c r="AJ232" i="25"/>
  <c r="AU220" i="25"/>
  <c r="AV220" i="25" s="1"/>
  <c r="AW220" i="25" s="1"/>
  <c r="AJ220" i="25"/>
  <c r="AU216" i="25"/>
  <c r="AV216" i="25" s="1"/>
  <c r="AW216" i="25" s="1"/>
  <c r="AJ216" i="25"/>
  <c r="AU212" i="25"/>
  <c r="AV212" i="25" s="1"/>
  <c r="AW212" i="25" s="1"/>
  <c r="AJ212" i="25"/>
  <c r="AU200" i="25"/>
  <c r="AV200" i="25" s="1"/>
  <c r="AW200" i="25" s="1"/>
  <c r="AJ200" i="25"/>
  <c r="AJ198" i="25"/>
  <c r="AU196" i="25"/>
  <c r="AV196" i="25" s="1"/>
  <c r="AW196" i="25" s="1"/>
  <c r="AJ194" i="25"/>
  <c r="AJ190" i="25"/>
  <c r="AI188" i="30"/>
  <c r="AX188" i="30"/>
  <c r="AU184" i="25"/>
  <c r="AV184" i="25" s="1"/>
  <c r="AW184" i="25" s="1"/>
  <c r="AU180" i="25"/>
  <c r="AV180" i="25" s="1"/>
  <c r="AW180" i="25" s="1"/>
  <c r="AJ178" i="25"/>
  <c r="AU176" i="25"/>
  <c r="AV176" i="25" s="1"/>
  <c r="AW176" i="25" s="1"/>
  <c r="AJ174" i="25"/>
  <c r="AU172" i="25"/>
  <c r="AV172" i="25" s="1"/>
  <c r="AW172" i="25" s="1"/>
  <c r="AJ170" i="25"/>
  <c r="AU168" i="25"/>
  <c r="AV168" i="25" s="1"/>
  <c r="AW168" i="25" s="1"/>
  <c r="AJ166" i="25"/>
  <c r="AU164" i="25"/>
  <c r="AV164" i="25" s="1"/>
  <c r="AW164" i="25" s="1"/>
  <c r="AJ162" i="25"/>
  <c r="AU160" i="25"/>
  <c r="AV160" i="25" s="1"/>
  <c r="AW160" i="25" s="1"/>
  <c r="AJ158" i="25"/>
  <c r="AU156" i="25"/>
  <c r="AV156" i="25" s="1"/>
  <c r="AW156" i="25" s="1"/>
  <c r="AU152" i="25"/>
  <c r="AV152" i="25" s="1"/>
  <c r="AW152" i="25" s="1"/>
  <c r="AU150" i="25"/>
  <c r="AV150" i="25" s="1"/>
  <c r="AW150" i="25" s="1"/>
  <c r="AJ148" i="25"/>
  <c r="AI144" i="30"/>
  <c r="AJ140" i="25"/>
  <c r="AU138" i="25"/>
  <c r="AV138" i="25" s="1"/>
  <c r="AW138" i="25" s="1"/>
  <c r="AJ136" i="25"/>
  <c r="AU134" i="25"/>
  <c r="AV134" i="25" s="1"/>
  <c r="AW134" i="25" s="1"/>
  <c r="AI28" i="30"/>
  <c r="AX28" i="30"/>
  <c r="AJ26" i="25"/>
  <c r="AI24" i="30"/>
  <c r="AX24" i="30"/>
  <c r="AU24" i="30" s="1"/>
  <c r="AZ24" i="30" s="1"/>
  <c r="AI20" i="30"/>
  <c r="AX20" i="30"/>
  <c r="AI16" i="30"/>
  <c r="AJ14" i="25"/>
  <c r="AU12" i="25"/>
  <c r="AV12" i="25" s="1"/>
  <c r="AW12" i="25" s="1"/>
  <c r="AI8" i="30"/>
  <c r="AX8" i="30"/>
  <c r="AJ6" i="25"/>
  <c r="AI72" i="30"/>
  <c r="AI62" i="30"/>
  <c r="AI54" i="30"/>
  <c r="AX54" i="30"/>
  <c r="AI48" i="30"/>
  <c r="AI38" i="30"/>
  <c r="AX38" i="30"/>
  <c r="AJ30" i="25"/>
  <c r="AU24" i="25"/>
  <c r="AV24" i="25" s="1"/>
  <c r="AW24" i="25" s="1"/>
  <c r="AJ22" i="25"/>
  <c r="AU18" i="25"/>
  <c r="AV18" i="25" s="1"/>
  <c r="AW18" i="25" s="1"/>
  <c r="AU8" i="25"/>
  <c r="AV8" i="25" s="1"/>
  <c r="AW8" i="25" s="1"/>
  <c r="AI132" i="30"/>
  <c r="AU130" i="25"/>
  <c r="AV130" i="25" s="1"/>
  <c r="AW130" i="25" s="1"/>
  <c r="AJ128" i="25"/>
  <c r="AI124" i="30"/>
  <c r="AU122" i="25"/>
  <c r="AV122" i="25" s="1"/>
  <c r="AW122" i="25" s="1"/>
  <c r="AJ120" i="25"/>
  <c r="AU118" i="25"/>
  <c r="AV118" i="25" s="1"/>
  <c r="AW118" i="25" s="1"/>
  <c r="AJ116" i="25"/>
  <c r="AU114" i="25"/>
  <c r="AV114" i="25" s="1"/>
  <c r="AW114" i="25" s="1"/>
  <c r="AI112" i="30"/>
  <c r="AU110" i="25"/>
  <c r="AV110" i="25" s="1"/>
  <c r="AW110" i="25" s="1"/>
  <c r="AI108" i="30"/>
  <c r="AU106" i="25"/>
  <c r="AV106" i="25" s="1"/>
  <c r="AW106" i="25" s="1"/>
  <c r="AI104" i="30"/>
  <c r="AI100" i="30"/>
  <c r="AI96" i="30"/>
  <c r="AU94" i="25"/>
  <c r="AV94" i="25" s="1"/>
  <c r="AW94" i="25" s="1"/>
  <c r="AI92" i="30"/>
  <c r="AU90" i="25"/>
  <c r="AV90" i="25" s="1"/>
  <c r="AW90" i="25" s="1"/>
  <c r="AJ88" i="25"/>
  <c r="AU86" i="25"/>
  <c r="AV86" i="25" s="1"/>
  <c r="AW86" i="25" s="1"/>
  <c r="AJ84" i="25"/>
  <c r="AU82" i="25"/>
  <c r="AV82" i="25" s="1"/>
  <c r="AW82" i="25" s="1"/>
  <c r="AJ80" i="25"/>
  <c r="AU78" i="25"/>
  <c r="AV78" i="25" s="1"/>
  <c r="AW78" i="25" s="1"/>
  <c r="AJ76" i="25"/>
  <c r="AI70" i="30"/>
  <c r="AJ66" i="25"/>
  <c r="AI56" i="30"/>
  <c r="AU46" i="25"/>
  <c r="AV46" i="25" s="1"/>
  <c r="AW46" i="25" s="1"/>
  <c r="AI42" i="30"/>
  <c r="AX42" i="30"/>
  <c r="AI34" i="30"/>
  <c r="AU28" i="25"/>
  <c r="AV28" i="25" s="1"/>
  <c r="AW28" i="25" s="1"/>
  <c r="AU20" i="25"/>
  <c r="AV20" i="25" s="1"/>
  <c r="AW20" i="25" s="1"/>
  <c r="AJ16" i="25"/>
  <c r="AI14" i="30"/>
  <c r="AJ10" i="25"/>
  <c r="AQ4" i="30"/>
  <c r="AS4" i="30"/>
  <c r="AR4" i="30"/>
  <c r="BB4" i="30"/>
  <c r="F4" i="22"/>
  <c r="H4" i="22"/>
  <c r="I4" i="22"/>
  <c r="J4" i="22"/>
  <c r="K4" i="22"/>
  <c r="L4" i="22"/>
  <c r="M4" i="22"/>
  <c r="N4" i="22"/>
  <c r="O4" i="22"/>
  <c r="P4" i="22"/>
  <c r="Q4" i="22"/>
  <c r="R4" i="22"/>
  <c r="S4" i="22"/>
  <c r="T4" i="22"/>
  <c r="U4" i="22"/>
  <c r="V4" i="22"/>
  <c r="W4" i="22"/>
  <c r="X4" i="22"/>
  <c r="Y4" i="22"/>
  <c r="Z4" i="22"/>
  <c r="AA4" i="22"/>
  <c r="AB4" i="22"/>
  <c r="AC4" i="22"/>
  <c r="AD4" i="22"/>
  <c r="AE4" i="22"/>
  <c r="AF4" i="22"/>
  <c r="AG4" i="22"/>
  <c r="AH4" i="22"/>
  <c r="E4" i="22"/>
  <c r="BI50" i="30" l="1"/>
  <c r="BI189" i="30"/>
  <c r="BG172" i="30"/>
  <c r="BG110" i="30"/>
  <c r="AZ165" i="30"/>
  <c r="BI165" i="30"/>
  <c r="BI265" i="30"/>
  <c r="AZ71" i="30"/>
  <c r="BG71" i="30"/>
  <c r="AZ227" i="30"/>
  <c r="BG227" i="30"/>
  <c r="BI227" i="30"/>
  <c r="AZ98" i="30"/>
  <c r="BG98" i="30"/>
  <c r="AZ267" i="30"/>
  <c r="BG267" i="30"/>
  <c r="AZ166" i="30"/>
  <c r="BI166" i="30"/>
  <c r="AZ147" i="30"/>
  <c r="BG147" i="30"/>
  <c r="AZ66" i="30"/>
  <c r="BG66" i="30"/>
  <c r="AZ88" i="30"/>
  <c r="BI88" i="30"/>
  <c r="BG88" i="30"/>
  <c r="AZ230" i="30"/>
  <c r="BI230" i="30"/>
  <c r="BG230" i="30"/>
  <c r="BG198" i="30"/>
  <c r="BI198" i="30"/>
  <c r="BI139" i="30"/>
  <c r="AZ244" i="30"/>
  <c r="BI244" i="30"/>
  <c r="BG244" i="30"/>
  <c r="AZ148" i="30"/>
  <c r="BI148" i="30"/>
  <c r="BG148" i="30"/>
  <c r="AZ124" i="30"/>
  <c r="BI124" i="30"/>
  <c r="AZ33" i="30"/>
  <c r="BI33" i="30"/>
  <c r="BG33" i="30"/>
  <c r="AZ137" i="30"/>
  <c r="BG137" i="30"/>
  <c r="AZ141" i="30"/>
  <c r="BG141" i="30"/>
  <c r="AZ134" i="30"/>
  <c r="BG134" i="30"/>
  <c r="AZ205" i="30"/>
  <c r="BI205" i="30"/>
  <c r="BG205" i="30"/>
  <c r="AZ97" i="30"/>
  <c r="BI97" i="30"/>
  <c r="BG97" i="30"/>
  <c r="AZ119" i="30"/>
  <c r="BI119" i="30"/>
  <c r="AZ192" i="30"/>
  <c r="BI192" i="30"/>
  <c r="BG192" i="30"/>
  <c r="AZ77" i="30"/>
  <c r="BI77" i="30"/>
  <c r="AZ259" i="30"/>
  <c r="BI259" i="30"/>
  <c r="BG259" i="30"/>
  <c r="AZ74" i="30"/>
  <c r="BI74" i="30"/>
  <c r="BG74" i="30"/>
  <c r="BG218" i="30"/>
  <c r="BG243" i="30"/>
  <c r="BI239" i="30"/>
  <c r="BG189" i="30"/>
  <c r="BI98" i="30"/>
  <c r="BG229" i="30"/>
  <c r="BG50" i="30"/>
  <c r="BG165" i="30"/>
  <c r="BG108" i="30"/>
  <c r="AZ70" i="30"/>
  <c r="BG70" i="30"/>
  <c r="AZ39" i="30"/>
  <c r="BG39" i="30"/>
  <c r="AZ152" i="30"/>
  <c r="BG152" i="30"/>
  <c r="AZ262" i="30"/>
  <c r="BG262" i="30"/>
  <c r="BI262" i="30"/>
  <c r="AZ143" i="30"/>
  <c r="BG143" i="30"/>
  <c r="AZ96" i="30"/>
  <c r="BG96" i="30"/>
  <c r="AZ72" i="30"/>
  <c r="BG72" i="30"/>
  <c r="AZ154" i="30"/>
  <c r="BG154" i="30"/>
  <c r="AZ249" i="30"/>
  <c r="BG249" i="30"/>
  <c r="AZ180" i="30"/>
  <c r="BI180" i="30"/>
  <c r="BG180" i="30"/>
  <c r="AZ60" i="30"/>
  <c r="BG60" i="30"/>
  <c r="AZ73" i="30"/>
  <c r="BG73" i="30"/>
  <c r="BI73" i="30"/>
  <c r="AZ114" i="30"/>
  <c r="BG114" i="30"/>
  <c r="AZ258" i="30"/>
  <c r="BG258" i="30"/>
  <c r="AZ78" i="30"/>
  <c r="BI78" i="30"/>
  <c r="BG78" i="30"/>
  <c r="AZ150" i="30"/>
  <c r="BG150" i="30"/>
  <c r="AZ132" i="30"/>
  <c r="BG132" i="30"/>
  <c r="AZ179" i="30"/>
  <c r="BG179" i="30"/>
  <c r="AZ161" i="30"/>
  <c r="BI161" i="30"/>
  <c r="BG161" i="30"/>
  <c r="AZ177" i="30"/>
  <c r="BI177" i="30"/>
  <c r="BG177" i="30"/>
  <c r="AZ225" i="30"/>
  <c r="BG225" i="30"/>
  <c r="AZ48" i="30"/>
  <c r="BG48" i="30"/>
  <c r="AZ219" i="30"/>
  <c r="BG219" i="30"/>
  <c r="BI219" i="30"/>
  <c r="AZ209" i="30"/>
  <c r="BG209" i="30"/>
  <c r="AZ75" i="30"/>
  <c r="BI75" i="30"/>
  <c r="AZ76" i="30"/>
  <c r="BG76" i="30"/>
  <c r="AZ27" i="30"/>
  <c r="BI27" i="30"/>
  <c r="BG27" i="30"/>
  <c r="AZ171" i="30"/>
  <c r="BG171" i="30"/>
  <c r="AZ232" i="30"/>
  <c r="BG232" i="30"/>
  <c r="BI232" i="30"/>
  <c r="AZ105" i="30"/>
  <c r="BI105" i="30"/>
  <c r="BG105" i="30"/>
  <c r="AZ228" i="30"/>
  <c r="BI228" i="30"/>
  <c r="BG228" i="30"/>
  <c r="AZ83" i="30"/>
  <c r="BG83" i="30"/>
  <c r="BI83" i="30"/>
  <c r="AZ250" i="30"/>
  <c r="BG250" i="30"/>
  <c r="AZ122" i="30"/>
  <c r="BI122" i="30"/>
  <c r="BG122" i="30"/>
  <c r="AZ234" i="30"/>
  <c r="BG234" i="30"/>
  <c r="AZ16" i="30"/>
  <c r="BG16" i="30"/>
  <c r="AZ103" i="30"/>
  <c r="BG103" i="30"/>
  <c r="AZ217" i="30"/>
  <c r="BG217" i="30"/>
  <c r="AZ160" i="30"/>
  <c r="BG160" i="30"/>
  <c r="AZ176" i="30"/>
  <c r="BG176" i="30"/>
  <c r="AZ175" i="30"/>
  <c r="BG175" i="30"/>
  <c r="AZ261" i="30"/>
  <c r="BG261" i="30"/>
  <c r="AZ49" i="30"/>
  <c r="BG49" i="30"/>
  <c r="AZ216" i="30"/>
  <c r="BG216" i="30"/>
  <c r="AZ68" i="30"/>
  <c r="BI68" i="30"/>
  <c r="BG68" i="30"/>
  <c r="AZ191" i="30"/>
  <c r="BG191" i="30"/>
  <c r="AZ163" i="30"/>
  <c r="BG163" i="30"/>
  <c r="BI163" i="30"/>
  <c r="AZ84" i="30"/>
  <c r="BG84" i="30"/>
  <c r="AZ269" i="30"/>
  <c r="BG269" i="30"/>
  <c r="BI269" i="30"/>
  <c r="AZ194" i="30"/>
  <c r="BG194" i="30"/>
  <c r="BI194" i="30"/>
  <c r="BI66" i="30"/>
  <c r="BG169" i="30"/>
  <c r="BI243" i="30"/>
  <c r="BG92" i="30"/>
  <c r="BI172" i="30"/>
  <c r="BG62" i="30"/>
  <c r="BG203" i="30"/>
  <c r="BG207" i="30"/>
  <c r="BI134" i="30"/>
  <c r="BI147" i="30"/>
  <c r="BG90" i="30"/>
  <c r="BI92" i="30"/>
  <c r="BG19" i="30"/>
  <c r="BI62" i="30"/>
  <c r="BG47" i="30"/>
  <c r="BG67" i="30"/>
  <c r="BG252" i="30"/>
  <c r="BG157" i="30"/>
  <c r="BI207" i="30"/>
  <c r="BG57" i="30"/>
  <c r="BI90" i="30"/>
  <c r="BG162" i="30"/>
  <c r="BG124" i="30"/>
  <c r="BI19" i="30"/>
  <c r="BG139" i="30"/>
  <c r="BG119" i="30"/>
  <c r="BG120" i="30"/>
  <c r="BI67" i="30"/>
  <c r="BG77" i="30"/>
  <c r="BI157" i="30"/>
  <c r="BG239" i="30"/>
  <c r="BG166" i="30"/>
  <c r="BI238" i="30"/>
  <c r="AZ251" i="30"/>
  <c r="BI251" i="30"/>
  <c r="BG251" i="30"/>
  <c r="AZ86" i="30"/>
  <c r="BI86" i="30"/>
  <c r="BG86" i="30"/>
  <c r="AZ91" i="30"/>
  <c r="BI91" i="30"/>
  <c r="BG91" i="30"/>
  <c r="AZ63" i="30"/>
  <c r="BI63" i="30"/>
  <c r="BG63" i="30"/>
  <c r="AZ256" i="30"/>
  <c r="BI256" i="30"/>
  <c r="BG256" i="30"/>
  <c r="AZ167" i="30"/>
  <c r="BI167" i="30"/>
  <c r="BG167" i="30"/>
  <c r="AZ51" i="30"/>
  <c r="BI51" i="30"/>
  <c r="BG51" i="30"/>
  <c r="AZ253" i="30"/>
  <c r="BI253" i="30"/>
  <c r="BG253" i="30"/>
  <c r="AZ246" i="30"/>
  <c r="BI246" i="30"/>
  <c r="BG246" i="30"/>
  <c r="AZ236" i="30"/>
  <c r="BI236" i="30"/>
  <c r="BG236" i="30"/>
  <c r="AZ115" i="30"/>
  <c r="BI115" i="30"/>
  <c r="BG115" i="30"/>
  <c r="AZ245" i="30"/>
  <c r="BI245" i="30"/>
  <c r="BG245" i="30"/>
  <c r="AZ104" i="30"/>
  <c r="BI104" i="30"/>
  <c r="BG104" i="30"/>
  <c r="AZ136" i="30"/>
  <c r="BI136" i="30"/>
  <c r="BG136" i="30"/>
  <c r="AZ199" i="30"/>
  <c r="BI199" i="30"/>
  <c r="BG199" i="30"/>
  <c r="AU79" i="30"/>
  <c r="AU168" i="30"/>
  <c r="AU211" i="30"/>
  <c r="AU237" i="30"/>
  <c r="AU64" i="30"/>
  <c r="AU242" i="30"/>
  <c r="AU89" i="30"/>
  <c r="AU142" i="30"/>
  <c r="AU69" i="30"/>
  <c r="AU260" i="30"/>
  <c r="AZ45" i="30"/>
  <c r="BI45" i="30"/>
  <c r="AZ173" i="30"/>
  <c r="BI173" i="30"/>
  <c r="AU247" i="30"/>
  <c r="AZ35" i="30"/>
  <c r="BI35" i="30"/>
  <c r="AU65" i="30"/>
  <c r="AU178" i="30"/>
  <c r="BI154" i="30"/>
  <c r="BI57" i="30"/>
  <c r="BI114" i="30"/>
  <c r="BI162" i="30"/>
  <c r="BI216" i="30"/>
  <c r="BI169" i="30"/>
  <c r="BI132" i="30"/>
  <c r="BI76" i="30"/>
  <c r="BI261" i="30"/>
  <c r="BI70" i="30"/>
  <c r="BI48" i="30"/>
  <c r="BI16" i="30"/>
  <c r="BI71" i="30"/>
  <c r="BI103" i="30"/>
  <c r="BI203" i="30"/>
  <c r="BI120" i="30"/>
  <c r="BI160" i="30"/>
  <c r="BI176" i="30"/>
  <c r="BI267" i="30"/>
  <c r="BI143" i="30"/>
  <c r="BI209" i="30"/>
  <c r="BI225" i="30"/>
  <c r="BI179" i="30"/>
  <c r="BI252" i="30"/>
  <c r="BI110" i="30"/>
  <c r="BG238" i="30"/>
  <c r="BG45" i="30"/>
  <c r="BI108" i="30"/>
  <c r="AU144" i="30"/>
  <c r="AU31" i="30"/>
  <c r="AU128" i="30"/>
  <c r="AU127" i="30"/>
  <c r="AU151" i="30"/>
  <c r="AU11" i="30"/>
  <c r="AU213" i="30"/>
  <c r="AU130" i="30"/>
  <c r="AU170" i="30"/>
  <c r="AU145" i="30"/>
  <c r="AU117" i="30"/>
  <c r="AZ85" i="30"/>
  <c r="BI85" i="30"/>
  <c r="AZ197" i="30"/>
  <c r="BI197" i="30"/>
  <c r="AU146" i="30"/>
  <c r="AU14" i="30"/>
  <c r="AU159" i="30"/>
  <c r="AU241" i="30"/>
  <c r="AU80" i="30"/>
  <c r="AU276" i="30"/>
  <c r="AU87" i="30"/>
  <c r="AU111" i="30"/>
  <c r="AU233" i="30"/>
  <c r="AU34" i="30"/>
  <c r="AU100" i="30"/>
  <c r="AU140" i="30"/>
  <c r="AU59" i="30"/>
  <c r="AU131" i="30"/>
  <c r="AU208" i="30"/>
  <c r="AU82" i="30"/>
  <c r="AU25" i="30"/>
  <c r="AU58" i="30"/>
  <c r="AU13" i="30"/>
  <c r="AU118" i="30"/>
  <c r="AU158" i="30"/>
  <c r="AZ196" i="30"/>
  <c r="BI196" i="30"/>
  <c r="AU254" i="30"/>
  <c r="AU61" i="30"/>
  <c r="AU149" i="30"/>
  <c r="AZ231" i="30"/>
  <c r="BI231" i="30"/>
  <c r="AU156" i="30"/>
  <c r="AU123" i="30"/>
  <c r="AU240" i="30"/>
  <c r="AU275" i="30"/>
  <c r="AU153" i="30"/>
  <c r="BI60" i="30"/>
  <c r="BI250" i="30"/>
  <c r="BI49" i="30"/>
  <c r="BI218" i="30"/>
  <c r="BI234" i="30"/>
  <c r="BI258" i="30"/>
  <c r="BI137" i="30"/>
  <c r="BI249" i="30"/>
  <c r="BI229" i="30"/>
  <c r="BI171" i="30"/>
  <c r="BI96" i="30"/>
  <c r="BI39" i="30"/>
  <c r="BI217" i="30"/>
  <c r="BI152" i="30"/>
  <c r="BI47" i="30"/>
  <c r="BI175" i="30"/>
  <c r="BI72" i="30"/>
  <c r="BI84" i="30"/>
  <c r="BI141" i="30"/>
  <c r="BI191" i="30"/>
  <c r="BI150" i="30"/>
  <c r="BG265" i="30"/>
  <c r="BG75" i="30"/>
  <c r="AU56" i="30"/>
  <c r="AU112" i="30"/>
  <c r="AU193" i="30"/>
  <c r="AU277" i="30"/>
  <c r="AU235" i="30"/>
  <c r="AZ155" i="30"/>
  <c r="BI155" i="30"/>
  <c r="AU116" i="30"/>
  <c r="AU164" i="30"/>
  <c r="AU226" i="30"/>
  <c r="AU248" i="30"/>
  <c r="AU81" i="30"/>
  <c r="AU264" i="30"/>
  <c r="AU102" i="30"/>
  <c r="AU174" i="30"/>
  <c r="AZ212" i="30"/>
  <c r="BI212" i="30"/>
  <c r="AZ268" i="30"/>
  <c r="BI268" i="30"/>
  <c r="AU125" i="30"/>
  <c r="AU223" i="30"/>
  <c r="AZ257" i="30"/>
  <c r="BI257" i="30"/>
  <c r="AZ266" i="30"/>
  <c r="BI266" i="30"/>
  <c r="AU107" i="30"/>
  <c r="AU138" i="30"/>
  <c r="AU255" i="30"/>
  <c r="AU263" i="30"/>
  <c r="BI36" i="30"/>
  <c r="BG36" i="30" s="1"/>
  <c r="BI22" i="30"/>
  <c r="BG22" i="30" s="1"/>
  <c r="BI133" i="30"/>
  <c r="BG133" i="30" s="1"/>
  <c r="BI121" i="30"/>
  <c r="BG121" i="30"/>
  <c r="BI200" i="30"/>
  <c r="BG200" i="30" s="1"/>
  <c r="BI214" i="30"/>
  <c r="BG214" i="30"/>
  <c r="BI24" i="30"/>
  <c r="BG24" i="30" s="1"/>
  <c r="BI184" i="30"/>
  <c r="BG184" i="30" s="1"/>
  <c r="BI44" i="30"/>
  <c r="BG44" i="30" s="1"/>
  <c r="BI204" i="30"/>
  <c r="BG204" i="30"/>
  <c r="BI106" i="30"/>
  <c r="BG106" i="30" s="1"/>
  <c r="AU30" i="30"/>
  <c r="AZ30" i="30" s="1"/>
  <c r="AU29" i="30"/>
  <c r="AZ29" i="30" s="1"/>
  <c r="AU215" i="30"/>
  <c r="AZ215" i="30" s="1"/>
  <c r="AU32" i="30"/>
  <c r="AZ32" i="30" s="1"/>
  <c r="AU10" i="30"/>
  <c r="AZ10" i="30" s="1"/>
  <c r="AU9" i="30"/>
  <c r="AZ9" i="30" s="1"/>
  <c r="AU113" i="30"/>
  <c r="AZ113" i="30" s="1"/>
  <c r="AU54" i="30"/>
  <c r="AZ54" i="30" s="1"/>
  <c r="AU195" i="30"/>
  <c r="AZ195" i="30" s="1"/>
  <c r="AU201" i="30"/>
  <c r="AZ201" i="30" s="1"/>
  <c r="AU26" i="30"/>
  <c r="AZ26" i="30" s="1"/>
  <c r="AU21" i="30"/>
  <c r="AZ21" i="30" s="1"/>
  <c r="AU181" i="30"/>
  <c r="AZ181" i="30" s="1"/>
  <c r="AU190" i="30"/>
  <c r="AZ190" i="30" s="1"/>
  <c r="AU5" i="30"/>
  <c r="AZ5" i="30" s="1"/>
  <c r="AU15" i="30"/>
  <c r="AZ15" i="30" s="1"/>
  <c r="AU18" i="30"/>
  <c r="AZ18" i="30" s="1"/>
  <c r="AU17" i="30"/>
  <c r="AZ17" i="30" s="1"/>
  <c r="AU43" i="30"/>
  <c r="AZ43" i="30" s="1"/>
  <c r="AU23" i="30"/>
  <c r="AZ23" i="30" s="1"/>
  <c r="AU28" i="30"/>
  <c r="AZ28" i="30" s="1"/>
  <c r="AU182" i="30"/>
  <c r="AZ182" i="30" s="1"/>
  <c r="AU37" i="30"/>
  <c r="AZ37" i="30" s="1"/>
  <c r="AU12" i="30"/>
  <c r="AZ12" i="30" s="1"/>
  <c r="AU186" i="30"/>
  <c r="AZ186" i="30" s="1"/>
  <c r="AU41" i="30"/>
  <c r="AZ41" i="30" s="1"/>
  <c r="AU202" i="30"/>
  <c r="AZ202" i="30" s="1"/>
  <c r="AU129" i="30"/>
  <c r="AZ129" i="30" s="1"/>
  <c r="AU221" i="30"/>
  <c r="AZ221" i="30" s="1"/>
  <c r="AU55" i="30"/>
  <c r="AZ55" i="30" s="1"/>
  <c r="AU95" i="30"/>
  <c r="AZ95" i="30" s="1"/>
  <c r="AU126" i="30"/>
  <c r="AZ126" i="30" s="1"/>
  <c r="AU93" i="30"/>
  <c r="AZ93" i="30" s="1"/>
  <c r="AU46" i="30"/>
  <c r="AZ46" i="30" s="1"/>
  <c r="AU220" i="30"/>
  <c r="AZ220" i="30" s="1"/>
  <c r="AU53" i="30"/>
  <c r="AZ53" i="30" s="1"/>
  <c r="AU20" i="30"/>
  <c r="AZ20" i="30" s="1"/>
  <c r="AU52" i="30"/>
  <c r="AZ52" i="30" s="1"/>
  <c r="AU224" i="30"/>
  <c r="AZ224" i="30" s="1"/>
  <c r="AU185" i="30"/>
  <c r="AZ185" i="30" s="1"/>
  <c r="AU210" i="30"/>
  <c r="AZ210" i="30" s="1"/>
  <c r="AU38" i="30"/>
  <c r="AZ38" i="30" s="1"/>
  <c r="AU42" i="30"/>
  <c r="AZ42" i="30" s="1"/>
  <c r="AU135" i="30"/>
  <c r="AZ135" i="30" s="1"/>
  <c r="AU183" i="30"/>
  <c r="AZ183" i="30" s="1"/>
  <c r="AU187" i="30"/>
  <c r="AZ187" i="30" s="1"/>
  <c r="AU40" i="30"/>
  <c r="AZ40" i="30" s="1"/>
  <c r="AU206" i="30"/>
  <c r="AZ206" i="30" s="1"/>
  <c r="AU101" i="30"/>
  <c r="AZ101" i="30" s="1"/>
  <c r="AU94" i="30"/>
  <c r="AZ94" i="30" s="1"/>
  <c r="AU222" i="30"/>
  <c r="AZ222" i="30" s="1"/>
  <c r="AU109" i="30"/>
  <c r="AZ109" i="30" s="1"/>
  <c r="AU188" i="30"/>
  <c r="BA93" i="30"/>
  <c r="BA101" i="30"/>
  <c r="AZ20" i="25"/>
  <c r="AX20" i="25"/>
  <c r="AZ28" i="25"/>
  <c r="AX28" i="25"/>
  <c r="BA36" i="30"/>
  <c r="AZ46" i="25"/>
  <c r="AX46" i="25"/>
  <c r="BA68" i="30"/>
  <c r="AX82" i="25"/>
  <c r="AZ82" i="25"/>
  <c r="AX86" i="25"/>
  <c r="AZ86" i="25"/>
  <c r="AX94" i="25"/>
  <c r="AZ94" i="25"/>
  <c r="AX106" i="25"/>
  <c r="AZ106" i="25"/>
  <c r="AX110" i="25"/>
  <c r="AZ110" i="25"/>
  <c r="AX114" i="25"/>
  <c r="AZ114" i="25"/>
  <c r="AX122" i="25"/>
  <c r="AZ122" i="25"/>
  <c r="BA126" i="30"/>
  <c r="AZ8" i="25"/>
  <c r="AX8" i="25"/>
  <c r="AZ18" i="25"/>
  <c r="AX18" i="25"/>
  <c r="AZ24" i="25"/>
  <c r="AX24" i="25"/>
  <c r="BA52" i="30"/>
  <c r="BA58" i="30"/>
  <c r="BA64" i="30"/>
  <c r="BA18" i="30"/>
  <c r="AZ134" i="25"/>
  <c r="AX134" i="25"/>
  <c r="AZ138" i="25"/>
  <c r="AX138" i="25"/>
  <c r="BA142" i="30"/>
  <c r="BA146" i="30"/>
  <c r="AZ152" i="25"/>
  <c r="AX152" i="25"/>
  <c r="AZ156" i="25"/>
  <c r="AX156" i="25"/>
  <c r="AZ160" i="25"/>
  <c r="AX160" i="25"/>
  <c r="AZ168" i="25"/>
  <c r="AX168" i="25"/>
  <c r="AZ180" i="25"/>
  <c r="AX180" i="25"/>
  <c r="BA182" i="30"/>
  <c r="AZ184" i="25"/>
  <c r="AX184" i="25"/>
  <c r="BA192" i="30"/>
  <c r="AZ196" i="25"/>
  <c r="AX196" i="25"/>
  <c r="AZ200" i="25"/>
  <c r="AX200" i="25"/>
  <c r="BA206" i="30"/>
  <c r="AZ216" i="25"/>
  <c r="AX216" i="25"/>
  <c r="BA226" i="30"/>
  <c r="AZ236" i="25"/>
  <c r="AX236" i="25"/>
  <c r="BA244" i="30"/>
  <c r="BA250" i="30"/>
  <c r="AZ256" i="25"/>
  <c r="AX256" i="25"/>
  <c r="AZ264" i="25"/>
  <c r="AX264" i="25"/>
  <c r="AZ277" i="25"/>
  <c r="AX277" i="25"/>
  <c r="AZ255" i="25"/>
  <c r="AX255" i="25"/>
  <c r="AZ267" i="25"/>
  <c r="AX267" i="25"/>
  <c r="BA9" i="30"/>
  <c r="BA17" i="30"/>
  <c r="BA21" i="30"/>
  <c r="AZ27" i="25"/>
  <c r="AX27" i="25"/>
  <c r="BA33" i="30"/>
  <c r="BA57" i="30"/>
  <c r="BA65" i="30"/>
  <c r="BA69" i="30"/>
  <c r="BA73" i="30"/>
  <c r="BA81" i="30"/>
  <c r="AX83" i="25"/>
  <c r="AZ83" i="25"/>
  <c r="AX107" i="25"/>
  <c r="AZ107" i="25"/>
  <c r="AX123" i="25"/>
  <c r="AZ123" i="25"/>
  <c r="AX131" i="25"/>
  <c r="AZ131" i="25"/>
  <c r="BA141" i="30"/>
  <c r="AZ151" i="25"/>
  <c r="AX151" i="25"/>
  <c r="BA157" i="30"/>
  <c r="AZ167" i="25"/>
  <c r="AX167" i="25"/>
  <c r="AZ171" i="25"/>
  <c r="AX171" i="25"/>
  <c r="BA60" i="30"/>
  <c r="AZ150" i="25"/>
  <c r="AX150" i="25"/>
  <c r="AZ59" i="25"/>
  <c r="BB59" i="25"/>
  <c r="BI59" i="25" s="1"/>
  <c r="BM59" i="25" s="1"/>
  <c r="AX59" i="25"/>
  <c r="BA62" i="30"/>
  <c r="AZ148" i="25"/>
  <c r="AX148" i="25"/>
  <c r="AX61" i="25"/>
  <c r="AZ61" i="25"/>
  <c r="AZ149" i="25"/>
  <c r="AX149" i="25"/>
  <c r="BA239" i="30"/>
  <c r="AZ60" i="25"/>
  <c r="AX60" i="25"/>
  <c r="BA148" i="30"/>
  <c r="BA59" i="30"/>
  <c r="BA237" i="30"/>
  <c r="BA150" i="30"/>
  <c r="BA238" i="30"/>
  <c r="BA61" i="30"/>
  <c r="BA149" i="30"/>
  <c r="BA26" i="30"/>
  <c r="BA32" i="30"/>
  <c r="BA44" i="30"/>
  <c r="BA50" i="30"/>
  <c r="BA74" i="30"/>
  <c r="AX78" i="25"/>
  <c r="AZ78" i="25"/>
  <c r="AX90" i="25"/>
  <c r="AZ90" i="25"/>
  <c r="BA98" i="30"/>
  <c r="BA102" i="30"/>
  <c r="AX118" i="25"/>
  <c r="AZ118" i="25"/>
  <c r="AX130" i="25"/>
  <c r="AZ130" i="25"/>
  <c r="BA12" i="30"/>
  <c r="BA40" i="30"/>
  <c r="BA10" i="30"/>
  <c r="AZ12" i="25"/>
  <c r="AX12" i="25"/>
  <c r="BA22" i="30"/>
  <c r="BA154" i="30"/>
  <c r="AZ164" i="25"/>
  <c r="AX164" i="25"/>
  <c r="AZ172" i="25"/>
  <c r="AX172" i="25"/>
  <c r="AZ176" i="25"/>
  <c r="AX176" i="25"/>
  <c r="BA186" i="30"/>
  <c r="BA204" i="30"/>
  <c r="BA208" i="30"/>
  <c r="AZ212" i="25"/>
  <c r="AX212" i="25"/>
  <c r="AZ220" i="25"/>
  <c r="AX220" i="25"/>
  <c r="BA224" i="30"/>
  <c r="BA228" i="30"/>
  <c r="AZ232" i="25"/>
  <c r="AX232" i="25"/>
  <c r="AZ240" i="25"/>
  <c r="AX240" i="25"/>
  <c r="BA246" i="30"/>
  <c r="BA248" i="30"/>
  <c r="BA252" i="30"/>
  <c r="AZ260" i="25"/>
  <c r="AX260" i="25"/>
  <c r="AZ268" i="25"/>
  <c r="AX268" i="25"/>
  <c r="AZ261" i="25"/>
  <c r="AX261" i="25"/>
  <c r="BA13" i="30"/>
  <c r="BA41" i="30"/>
  <c r="AZ47" i="25"/>
  <c r="AX47" i="25"/>
  <c r="BA49" i="30"/>
  <c r="AX63" i="25"/>
  <c r="AZ63" i="25"/>
  <c r="BA77" i="30"/>
  <c r="AX87" i="25"/>
  <c r="AZ87" i="25"/>
  <c r="AX91" i="25"/>
  <c r="AZ91" i="25"/>
  <c r="AX95" i="25"/>
  <c r="AZ95" i="25"/>
  <c r="AX99" i="25"/>
  <c r="AZ99" i="25"/>
  <c r="AX111" i="25"/>
  <c r="AZ111" i="25"/>
  <c r="BA117" i="30"/>
  <c r="AX127" i="25"/>
  <c r="AZ127" i="25"/>
  <c r="AZ139" i="25"/>
  <c r="AX139" i="25"/>
  <c r="AZ143" i="25"/>
  <c r="AX143" i="25"/>
  <c r="AZ147" i="25"/>
  <c r="AX147" i="25"/>
  <c r="BA161" i="30"/>
  <c r="AZ175" i="25"/>
  <c r="AX175" i="25"/>
  <c r="AZ179" i="25"/>
  <c r="AX179" i="25"/>
  <c r="AZ183" i="25"/>
  <c r="AX183" i="25"/>
  <c r="AZ187" i="25"/>
  <c r="AX187" i="25"/>
  <c r="BA191" i="30"/>
  <c r="AZ199" i="25"/>
  <c r="AX199" i="25"/>
  <c r="AZ201" i="25"/>
  <c r="AX201" i="25"/>
  <c r="AZ10" i="25"/>
  <c r="AX10" i="25"/>
  <c r="BA14" i="30"/>
  <c r="AZ16" i="25"/>
  <c r="AX16" i="25"/>
  <c r="BA34" i="30"/>
  <c r="BA56" i="30"/>
  <c r="AX66" i="25"/>
  <c r="AZ66" i="25"/>
  <c r="BA70" i="30"/>
  <c r="AX76" i="25"/>
  <c r="AZ76" i="25"/>
  <c r="AX80" i="25"/>
  <c r="AZ80" i="25"/>
  <c r="AX84" i="25"/>
  <c r="AZ84" i="25"/>
  <c r="AX88" i="25"/>
  <c r="AZ88" i="25"/>
  <c r="BA100" i="30"/>
  <c r="BA104" i="30"/>
  <c r="BA108" i="30"/>
  <c r="BA112" i="30"/>
  <c r="AX116" i="25"/>
  <c r="AZ116" i="25"/>
  <c r="AX120" i="25"/>
  <c r="AZ120" i="25"/>
  <c r="BA124" i="30"/>
  <c r="AX128" i="25"/>
  <c r="AZ128" i="25"/>
  <c r="BA132" i="30"/>
  <c r="AZ22" i="25"/>
  <c r="AX22" i="25"/>
  <c r="AZ30" i="25"/>
  <c r="AX30" i="25"/>
  <c r="BA38" i="30"/>
  <c r="BA48" i="30"/>
  <c r="BA54" i="30"/>
  <c r="BA72" i="30"/>
  <c r="AZ6" i="25"/>
  <c r="AX6" i="25"/>
  <c r="AZ14" i="25"/>
  <c r="AX14" i="25"/>
  <c r="BA16" i="30"/>
  <c r="BA20" i="30"/>
  <c r="AZ26" i="25"/>
  <c r="AX26" i="25"/>
  <c r="BA28" i="30"/>
  <c r="AZ136" i="25"/>
  <c r="AX136" i="25"/>
  <c r="AZ140" i="25"/>
  <c r="AX140" i="25"/>
  <c r="BA144" i="30"/>
  <c r="AZ158" i="25"/>
  <c r="AX158" i="25"/>
  <c r="AZ162" i="25"/>
  <c r="AX162" i="25"/>
  <c r="AZ166" i="25"/>
  <c r="AX166" i="25"/>
  <c r="AZ170" i="25"/>
  <c r="AX170" i="25"/>
  <c r="AZ174" i="25"/>
  <c r="AX174" i="25"/>
  <c r="AZ178" i="25"/>
  <c r="AX178" i="25"/>
  <c r="BA188" i="30"/>
  <c r="AZ190" i="25"/>
  <c r="AX190" i="25"/>
  <c r="AZ194" i="25"/>
  <c r="AX194" i="25"/>
  <c r="AZ198" i="25"/>
  <c r="AX198" i="25"/>
  <c r="AZ202" i="25"/>
  <c r="AX202" i="25"/>
  <c r="AZ210" i="25"/>
  <c r="AX210" i="25"/>
  <c r="AZ214" i="25"/>
  <c r="AX214" i="25"/>
  <c r="AZ218" i="25"/>
  <c r="AX218" i="25"/>
  <c r="AZ222" i="25"/>
  <c r="AX222" i="25"/>
  <c r="AZ230" i="25"/>
  <c r="AX230" i="25"/>
  <c r="AZ234" i="25"/>
  <c r="AX234" i="25"/>
  <c r="AX238" i="25"/>
  <c r="AZ238" i="25"/>
  <c r="AZ242" i="25"/>
  <c r="AX242" i="25"/>
  <c r="AZ254" i="25"/>
  <c r="AX254" i="25"/>
  <c r="AZ258" i="25"/>
  <c r="AX258" i="25"/>
  <c r="AZ262" i="25"/>
  <c r="AX262" i="25"/>
  <c r="AZ266" i="25"/>
  <c r="AX266" i="25"/>
  <c r="AZ276" i="25"/>
  <c r="AX276" i="25"/>
  <c r="AZ265" i="25"/>
  <c r="AX265" i="25"/>
  <c r="AZ275" i="25"/>
  <c r="AX275" i="25"/>
  <c r="AZ5" i="25"/>
  <c r="AX5" i="25"/>
  <c r="BA11" i="30"/>
  <c r="BA15" i="30"/>
  <c r="BA19" i="30"/>
  <c r="BA23" i="30"/>
  <c r="AZ25" i="25"/>
  <c r="AX25" i="25"/>
  <c r="AZ29" i="25"/>
  <c r="AX29" i="25"/>
  <c r="BA31" i="30"/>
  <c r="BA35" i="30"/>
  <c r="BA39" i="30"/>
  <c r="BA43" i="30"/>
  <c r="AZ45" i="25"/>
  <c r="AX45" i="25"/>
  <c r="BA51" i="30"/>
  <c r="AZ53" i="25"/>
  <c r="AX53" i="25"/>
  <c r="BA55" i="30"/>
  <c r="BA67" i="30"/>
  <c r="BA71" i="30"/>
  <c r="BA75" i="30"/>
  <c r="BA79" i="30"/>
  <c r="AX85" i="25"/>
  <c r="AZ85" i="25"/>
  <c r="AX89" i="25"/>
  <c r="AZ89" i="25"/>
  <c r="AX97" i="25"/>
  <c r="AZ97" i="25"/>
  <c r="BA103" i="30"/>
  <c r="AX105" i="25"/>
  <c r="AZ105" i="25"/>
  <c r="AX109" i="25"/>
  <c r="AZ109" i="25"/>
  <c r="AX113" i="25"/>
  <c r="AZ113" i="25"/>
  <c r="BA119" i="30"/>
  <c r="AX121" i="25"/>
  <c r="AZ121" i="25"/>
  <c r="AX125" i="25"/>
  <c r="AZ125" i="25"/>
  <c r="AX129" i="25"/>
  <c r="AZ129" i="25"/>
  <c r="AZ133" i="25"/>
  <c r="AX133" i="25"/>
  <c r="AZ137" i="25"/>
  <c r="AX137" i="25"/>
  <c r="AZ145" i="25"/>
  <c r="AX145" i="25"/>
  <c r="AZ153" i="25"/>
  <c r="AX153" i="25"/>
  <c r="BA155" i="30"/>
  <c r="BA159" i="30"/>
  <c r="BA163" i="30"/>
  <c r="AZ165" i="25"/>
  <c r="AX165" i="25"/>
  <c r="AZ169" i="25"/>
  <c r="AX169" i="25"/>
  <c r="AZ173" i="25"/>
  <c r="AX173" i="25"/>
  <c r="AZ177" i="25"/>
  <c r="AX177" i="25"/>
  <c r="AZ189" i="25"/>
  <c r="AX189" i="25"/>
  <c r="BA193" i="30"/>
  <c r="BA195" i="30"/>
  <c r="AZ197" i="25"/>
  <c r="AX197" i="25"/>
  <c r="BA203" i="30"/>
  <c r="BA205" i="30"/>
  <c r="BA207" i="30"/>
  <c r="AZ209" i="25"/>
  <c r="AX209" i="25"/>
  <c r="AZ213" i="25"/>
  <c r="AX213" i="25"/>
  <c r="AZ215" i="25"/>
  <c r="AX215" i="25"/>
  <c r="AZ223" i="25"/>
  <c r="AX223" i="25"/>
  <c r="AZ225" i="25"/>
  <c r="AX225" i="25"/>
  <c r="AZ231" i="25"/>
  <c r="AX231" i="25"/>
  <c r="AZ233" i="25"/>
  <c r="AX233" i="25"/>
  <c r="AZ243" i="25"/>
  <c r="AX243" i="25"/>
  <c r="AZ247" i="25"/>
  <c r="AX247" i="25"/>
  <c r="AZ251" i="25"/>
  <c r="AX251" i="25"/>
  <c r="AZ257" i="25"/>
  <c r="AX257" i="25"/>
  <c r="AZ269" i="25"/>
  <c r="AX269" i="25"/>
  <c r="AZ34" i="25"/>
  <c r="AX34" i="25"/>
  <c r="AZ38" i="25"/>
  <c r="AX38" i="25"/>
  <c r="AZ42" i="25"/>
  <c r="AX42" i="25"/>
  <c r="AZ50" i="25"/>
  <c r="AX50" i="25"/>
  <c r="AZ54" i="25"/>
  <c r="AX54" i="25"/>
  <c r="AZ58" i="25"/>
  <c r="AX58" i="25"/>
  <c r="AX64" i="25"/>
  <c r="AZ64" i="25"/>
  <c r="AX68" i="25"/>
  <c r="AZ68" i="25"/>
  <c r="AX72" i="25"/>
  <c r="AZ72" i="25"/>
  <c r="BA76" i="30"/>
  <c r="BA80" i="30"/>
  <c r="BA84" i="30"/>
  <c r="BA88" i="30"/>
  <c r="AX92" i="25"/>
  <c r="AZ92" i="25"/>
  <c r="AX96" i="25"/>
  <c r="AZ96" i="25"/>
  <c r="AX100" i="25"/>
  <c r="AZ100" i="25"/>
  <c r="AX104" i="25"/>
  <c r="AZ104" i="25"/>
  <c r="AX108" i="25"/>
  <c r="AZ108" i="25"/>
  <c r="AX112" i="25"/>
  <c r="AZ112" i="25"/>
  <c r="BA116" i="30"/>
  <c r="BA120" i="30"/>
  <c r="AX124" i="25"/>
  <c r="AZ124" i="25"/>
  <c r="BA128" i="30"/>
  <c r="AX132" i="25"/>
  <c r="AZ132" i="25"/>
  <c r="BA136" i="30"/>
  <c r="BA140" i="30"/>
  <c r="AZ144" i="25"/>
  <c r="AX144" i="25"/>
  <c r="BA152" i="30"/>
  <c r="AZ154" i="25"/>
  <c r="AX154" i="25"/>
  <c r="BA156" i="30"/>
  <c r="BA160" i="30"/>
  <c r="BA164" i="30"/>
  <c r="BA168" i="30"/>
  <c r="BA172" i="30"/>
  <c r="BA176" i="30"/>
  <c r="BA180" i="30"/>
  <c r="AZ182" i="25"/>
  <c r="AX182" i="25"/>
  <c r="BA184" i="30"/>
  <c r="AZ186" i="25"/>
  <c r="AX186" i="25"/>
  <c r="AZ206" i="25"/>
  <c r="AX206" i="25"/>
  <c r="AZ226" i="25"/>
  <c r="AX226" i="25"/>
  <c r="AZ246" i="25"/>
  <c r="AX246" i="25"/>
  <c r="AZ250" i="25"/>
  <c r="AX250" i="25"/>
  <c r="BA262" i="30"/>
  <c r="BA266" i="30"/>
  <c r="BA276" i="30"/>
  <c r="BA277" i="30"/>
  <c r="BA261" i="30"/>
  <c r="BA267" i="30"/>
  <c r="AZ9" i="25"/>
  <c r="AX9" i="25"/>
  <c r="AZ13" i="25"/>
  <c r="AX13" i="25"/>
  <c r="AZ17" i="25"/>
  <c r="AX17" i="25"/>
  <c r="AZ21" i="25"/>
  <c r="AX21" i="25"/>
  <c r="BA27" i="30"/>
  <c r="AZ33" i="25"/>
  <c r="AX33" i="25"/>
  <c r="AZ37" i="25"/>
  <c r="AX37" i="25"/>
  <c r="AZ41" i="25"/>
  <c r="AX41" i="25"/>
  <c r="BA47" i="30"/>
  <c r="AZ49" i="25"/>
  <c r="AX49" i="25"/>
  <c r="AZ57" i="25"/>
  <c r="AX57" i="25"/>
  <c r="BA63" i="30"/>
  <c r="AX65" i="25"/>
  <c r="AZ65" i="25"/>
  <c r="AX69" i="25"/>
  <c r="AZ69" i="25"/>
  <c r="AX73" i="25"/>
  <c r="AZ73" i="25"/>
  <c r="AX77" i="25"/>
  <c r="AZ77" i="25"/>
  <c r="AX81" i="25"/>
  <c r="AZ81" i="25"/>
  <c r="BA83" i="30"/>
  <c r="BA87" i="30"/>
  <c r="BA91" i="30"/>
  <c r="AX93" i="25"/>
  <c r="AZ93" i="25"/>
  <c r="BA95" i="30"/>
  <c r="BA99" i="30"/>
  <c r="AX101" i="25"/>
  <c r="AZ101" i="25"/>
  <c r="BA107" i="30"/>
  <c r="BA111" i="30"/>
  <c r="AX117" i="25"/>
  <c r="AZ117" i="25"/>
  <c r="BA123" i="30"/>
  <c r="BA127" i="30"/>
  <c r="BA131" i="30"/>
  <c r="BA139" i="30"/>
  <c r="AZ141" i="25"/>
  <c r="AX141" i="25"/>
  <c r="BA143" i="30"/>
  <c r="BA147" i="30"/>
  <c r="BA151" i="30"/>
  <c r="AZ157" i="25"/>
  <c r="AX157" i="25"/>
  <c r="AZ161" i="25"/>
  <c r="AX161" i="25"/>
  <c r="BA167" i="30"/>
  <c r="BA171" i="30"/>
  <c r="BA175" i="30"/>
  <c r="BA179" i="30"/>
  <c r="AZ181" i="25"/>
  <c r="AX181" i="25"/>
  <c r="AZ185" i="25"/>
  <c r="AX185" i="25"/>
  <c r="AZ193" i="25"/>
  <c r="AX193" i="25"/>
  <c r="BA197" i="30"/>
  <c r="BA201" i="30"/>
  <c r="AZ203" i="25"/>
  <c r="AX203" i="25"/>
  <c r="BA209" i="30"/>
  <c r="BA211" i="30"/>
  <c r="BA213" i="30"/>
  <c r="AZ219" i="25"/>
  <c r="AX219" i="25"/>
  <c r="BA225" i="30"/>
  <c r="BA227" i="30"/>
  <c r="BA233" i="30"/>
  <c r="BA235" i="30"/>
  <c r="AZ237" i="25"/>
  <c r="BB237" i="25"/>
  <c r="BI237" i="25" s="1"/>
  <c r="BM237" i="25" s="1"/>
  <c r="AX237" i="25"/>
  <c r="AZ241" i="25"/>
  <c r="AX241" i="25"/>
  <c r="BA243" i="30"/>
  <c r="BA245" i="30"/>
  <c r="BA249" i="30"/>
  <c r="BA251" i="30"/>
  <c r="BA253" i="30"/>
  <c r="BA269" i="30"/>
  <c r="AZ211" i="25"/>
  <c r="AX211" i="25"/>
  <c r="BA219" i="30"/>
  <c r="AZ227" i="25"/>
  <c r="AX227" i="25"/>
  <c r="BA229" i="30"/>
  <c r="AZ235" i="25"/>
  <c r="AX235" i="25"/>
  <c r="BA241" i="30"/>
  <c r="AZ245" i="25"/>
  <c r="AX245" i="25"/>
  <c r="AZ249" i="25"/>
  <c r="AX249" i="25"/>
  <c r="AZ253" i="25"/>
  <c r="AX253" i="25"/>
  <c r="AZ259" i="25"/>
  <c r="AX259" i="25"/>
  <c r="AZ263" i="25"/>
  <c r="AX263" i="25"/>
  <c r="BA30" i="30"/>
  <c r="AZ32" i="25"/>
  <c r="AX32" i="25"/>
  <c r="AZ36" i="25"/>
  <c r="AX36" i="25"/>
  <c r="AZ40" i="25"/>
  <c r="AX40" i="25"/>
  <c r="AZ44" i="25"/>
  <c r="AX44" i="25"/>
  <c r="AZ48" i="25"/>
  <c r="AX48" i="25"/>
  <c r="AZ52" i="25"/>
  <c r="AX52" i="25"/>
  <c r="AZ56" i="25"/>
  <c r="AX56" i="25"/>
  <c r="AX62" i="25"/>
  <c r="AZ62" i="25"/>
  <c r="BA66" i="30"/>
  <c r="AX70" i="25"/>
  <c r="AZ70" i="25"/>
  <c r="AX74" i="25"/>
  <c r="AZ74" i="25"/>
  <c r="BA78" i="30"/>
  <c r="BA82" i="30"/>
  <c r="BA86" i="30"/>
  <c r="BA90" i="30"/>
  <c r="AX98" i="25"/>
  <c r="AZ98" i="25"/>
  <c r="AX102" i="25"/>
  <c r="AZ102" i="25"/>
  <c r="BA106" i="30"/>
  <c r="BA110" i="30"/>
  <c r="BA118" i="30"/>
  <c r="BA122" i="30"/>
  <c r="AX126" i="25"/>
  <c r="AZ126" i="25"/>
  <c r="BA130" i="30"/>
  <c r="BA138" i="30"/>
  <c r="AZ142" i="25"/>
  <c r="AX142" i="25"/>
  <c r="AZ146" i="25"/>
  <c r="AX146" i="25"/>
  <c r="BA158" i="30"/>
  <c r="BA162" i="30"/>
  <c r="BA166" i="30"/>
  <c r="BA170" i="30"/>
  <c r="BA174" i="30"/>
  <c r="BA178" i="30"/>
  <c r="AZ188" i="25"/>
  <c r="AX188" i="25"/>
  <c r="AZ192" i="25"/>
  <c r="AX192" i="25"/>
  <c r="BA194" i="30"/>
  <c r="BA196" i="30"/>
  <c r="BA198" i="30"/>
  <c r="AZ204" i="25"/>
  <c r="AX204" i="25"/>
  <c r="AZ208" i="25"/>
  <c r="AX208" i="25"/>
  <c r="BA212" i="30"/>
  <c r="BA214" i="30"/>
  <c r="BA216" i="30"/>
  <c r="BA218" i="30"/>
  <c r="AZ224" i="25"/>
  <c r="AX224" i="25"/>
  <c r="AZ228" i="25"/>
  <c r="AX228" i="25"/>
  <c r="BA234" i="30"/>
  <c r="BA236" i="30"/>
  <c r="BA240" i="30"/>
  <c r="BA242" i="30"/>
  <c r="AZ244" i="25"/>
  <c r="AX244" i="25"/>
  <c r="AZ248" i="25"/>
  <c r="AX248" i="25"/>
  <c r="AZ252" i="25"/>
  <c r="AX252" i="25"/>
  <c r="BA254" i="30"/>
  <c r="BA256" i="30"/>
  <c r="BA258" i="30"/>
  <c r="BA260" i="30"/>
  <c r="BA264" i="30"/>
  <c r="BA268" i="30"/>
  <c r="BA255" i="30"/>
  <c r="BA265" i="30"/>
  <c r="BA275" i="30"/>
  <c r="AZ7" i="25"/>
  <c r="AX7" i="25"/>
  <c r="AZ11" i="25"/>
  <c r="AX11" i="25"/>
  <c r="AZ15" i="25"/>
  <c r="AX15" i="25"/>
  <c r="AZ19" i="25"/>
  <c r="AX19" i="25"/>
  <c r="AZ23" i="25"/>
  <c r="AX23" i="25"/>
  <c r="BA29" i="30"/>
  <c r="AZ31" i="25"/>
  <c r="AX31" i="25"/>
  <c r="AZ35" i="25"/>
  <c r="AX35" i="25"/>
  <c r="AZ39" i="25"/>
  <c r="AX39" i="25"/>
  <c r="AZ43" i="25"/>
  <c r="AX43" i="25"/>
  <c r="AZ51" i="25"/>
  <c r="AX51" i="25"/>
  <c r="AZ55" i="25"/>
  <c r="AX55" i="25"/>
  <c r="AX67" i="25"/>
  <c r="AZ67" i="25"/>
  <c r="AX71" i="25"/>
  <c r="AZ71" i="25"/>
  <c r="AX75" i="25"/>
  <c r="AZ75" i="25"/>
  <c r="AX79" i="25"/>
  <c r="AZ79" i="25"/>
  <c r="BA85" i="30"/>
  <c r="BA89" i="30"/>
  <c r="BA97" i="30"/>
  <c r="AX103" i="25"/>
  <c r="AZ103" i="25"/>
  <c r="BA105" i="30"/>
  <c r="BA109" i="30"/>
  <c r="AX115" i="25"/>
  <c r="AZ115" i="25"/>
  <c r="AX119" i="25"/>
  <c r="AZ119" i="25"/>
  <c r="BA125" i="30"/>
  <c r="BA129" i="30"/>
  <c r="AZ135" i="25"/>
  <c r="AX135" i="25"/>
  <c r="BA137" i="30"/>
  <c r="BA145" i="30"/>
  <c r="BA153" i="30"/>
  <c r="AZ155" i="25"/>
  <c r="AX155" i="25"/>
  <c r="AZ159" i="25"/>
  <c r="AX159" i="25"/>
  <c r="AZ163" i="25"/>
  <c r="AX163" i="25"/>
  <c r="BA165" i="30"/>
  <c r="BA169" i="30"/>
  <c r="BA173" i="30"/>
  <c r="BA177" i="30"/>
  <c r="BA189" i="30"/>
  <c r="AZ191" i="25"/>
  <c r="AX191" i="25"/>
  <c r="AZ195" i="25"/>
  <c r="AX195" i="25"/>
  <c r="AZ205" i="25"/>
  <c r="AX205" i="25"/>
  <c r="AZ207" i="25"/>
  <c r="AX207" i="25"/>
  <c r="AZ217" i="25"/>
  <c r="AX217" i="25"/>
  <c r="AZ221" i="25"/>
  <c r="AX221" i="25"/>
  <c r="AZ229" i="25"/>
  <c r="AX229" i="25"/>
  <c r="AZ239" i="25"/>
  <c r="AX239" i="25"/>
  <c r="BA247" i="30"/>
  <c r="BA257" i="30"/>
  <c r="BA259" i="30"/>
  <c r="BA263" i="30"/>
  <c r="AF4" i="30"/>
  <c r="AG4" i="25"/>
  <c r="AB4" i="30"/>
  <c r="AC4" i="25"/>
  <c r="X4" i="30"/>
  <c r="Y4" i="25"/>
  <c r="T4" i="30"/>
  <c r="U4" i="25"/>
  <c r="P4" i="30"/>
  <c r="Q4" i="25"/>
  <c r="L4" i="30"/>
  <c r="M4" i="25"/>
  <c r="H4" i="30"/>
  <c r="I4" i="25"/>
  <c r="E4" i="30"/>
  <c r="F4" i="25"/>
  <c r="AG4" i="30"/>
  <c r="AH4" i="25"/>
  <c r="AE4" i="30"/>
  <c r="AF4" i="25"/>
  <c r="AC4" i="30"/>
  <c r="AD4" i="25"/>
  <c r="AA4" i="30"/>
  <c r="AB4" i="25"/>
  <c r="Y4" i="30"/>
  <c r="Z4" i="25"/>
  <c r="W4" i="30"/>
  <c r="X4" i="25"/>
  <c r="U4" i="30"/>
  <c r="V4" i="25"/>
  <c r="S4" i="30"/>
  <c r="T4" i="25"/>
  <c r="Q4" i="30"/>
  <c r="R4" i="25"/>
  <c r="O4" i="30"/>
  <c r="P4" i="25"/>
  <c r="M4" i="30"/>
  <c r="N4" i="25"/>
  <c r="K4" i="30"/>
  <c r="L4" i="25"/>
  <c r="I4" i="30"/>
  <c r="J4" i="25"/>
  <c r="F4" i="30"/>
  <c r="G4" i="25"/>
  <c r="AH4" i="30"/>
  <c r="AI4" i="25"/>
  <c r="AD4" i="30"/>
  <c r="AE4" i="25"/>
  <c r="Z4" i="30"/>
  <c r="AA4" i="25"/>
  <c r="V4" i="30"/>
  <c r="W4" i="25"/>
  <c r="R4" i="30"/>
  <c r="S4" i="25"/>
  <c r="N4" i="30"/>
  <c r="O4" i="25"/>
  <c r="J4" i="30"/>
  <c r="K4" i="25"/>
  <c r="AI4" i="23"/>
  <c r="AI4" i="26"/>
  <c r="AI4" i="22"/>
  <c r="AJ4" i="30" l="1"/>
  <c r="AK4" i="25"/>
  <c r="AZ138" i="30"/>
  <c r="BI138" i="30"/>
  <c r="BG138" i="30"/>
  <c r="BS138" i="30" s="1"/>
  <c r="AZ248" i="30"/>
  <c r="BI248" i="30"/>
  <c r="BG248" i="30"/>
  <c r="BK248" i="30" s="1"/>
  <c r="AZ156" i="30"/>
  <c r="BI156" i="30"/>
  <c r="BG156" i="30"/>
  <c r="BQ156" i="30" s="1"/>
  <c r="AZ25" i="30"/>
  <c r="BI25" i="30"/>
  <c r="BG25" i="30"/>
  <c r="AZ80" i="30"/>
  <c r="BI80" i="30"/>
  <c r="BG80" i="30"/>
  <c r="BS80" i="30" s="1"/>
  <c r="AZ146" i="30"/>
  <c r="BI146" i="30"/>
  <c r="BG146" i="30"/>
  <c r="BJ146" i="30" s="1"/>
  <c r="AZ145" i="30"/>
  <c r="BI145" i="30"/>
  <c r="BG145" i="30"/>
  <c r="BP145" i="30" s="1"/>
  <c r="AZ125" i="30"/>
  <c r="BI125" i="30"/>
  <c r="BG125" i="30"/>
  <c r="BS125" i="30" s="1"/>
  <c r="AZ81" i="30"/>
  <c r="BI81" i="30"/>
  <c r="BG81" i="30"/>
  <c r="BN81" i="30" s="1"/>
  <c r="AZ277" i="30"/>
  <c r="BI277" i="30"/>
  <c r="BG277" i="30"/>
  <c r="BL277" i="30" s="1"/>
  <c r="AZ254" i="30"/>
  <c r="BI254" i="30"/>
  <c r="BG254" i="30"/>
  <c r="BO254" i="30" s="1"/>
  <c r="AZ131" i="30"/>
  <c r="BI131" i="30"/>
  <c r="BG131" i="30"/>
  <c r="BN131" i="30" s="1"/>
  <c r="AZ241" i="30"/>
  <c r="BI241" i="30"/>
  <c r="BG241" i="30"/>
  <c r="BL241" i="30" s="1"/>
  <c r="AZ242" i="30"/>
  <c r="BI242" i="30"/>
  <c r="BG242" i="30"/>
  <c r="BS242" i="30" s="1"/>
  <c r="AZ168" i="30"/>
  <c r="BI168" i="30"/>
  <c r="BG168" i="30"/>
  <c r="BS168" i="30" s="1"/>
  <c r="AZ174" i="30"/>
  <c r="BI174" i="30"/>
  <c r="BG174" i="30"/>
  <c r="BQ174" i="30" s="1"/>
  <c r="AZ164" i="30"/>
  <c r="BI164" i="30"/>
  <c r="BG164" i="30"/>
  <c r="BM164" i="30" s="1"/>
  <c r="AZ235" i="30"/>
  <c r="BI235" i="30"/>
  <c r="BG235" i="30"/>
  <c r="BN235" i="30" s="1"/>
  <c r="AZ193" i="30"/>
  <c r="BI193" i="30"/>
  <c r="BG193" i="30"/>
  <c r="BQ193" i="30" s="1"/>
  <c r="AZ153" i="30"/>
  <c r="BI153" i="30"/>
  <c r="BG153" i="30"/>
  <c r="BL153" i="30" s="1"/>
  <c r="AZ240" i="30"/>
  <c r="BI240" i="30"/>
  <c r="BG240" i="30"/>
  <c r="BK240" i="30" s="1"/>
  <c r="AZ13" i="30"/>
  <c r="BI13" i="30"/>
  <c r="BG13" i="30"/>
  <c r="BP13" i="30" s="1"/>
  <c r="AZ208" i="30"/>
  <c r="BI208" i="30"/>
  <c r="BG208" i="30"/>
  <c r="BM208" i="30" s="1"/>
  <c r="AZ59" i="30"/>
  <c r="BI59" i="30"/>
  <c r="BG59" i="30"/>
  <c r="BL59" i="30" s="1"/>
  <c r="AZ100" i="30"/>
  <c r="BI100" i="30"/>
  <c r="BG100" i="30"/>
  <c r="BS100" i="30" s="1"/>
  <c r="AZ233" i="30"/>
  <c r="BI233" i="30"/>
  <c r="BG233" i="30"/>
  <c r="BL233" i="30" s="1"/>
  <c r="AZ11" i="30"/>
  <c r="BI11" i="30"/>
  <c r="BG11" i="30"/>
  <c r="BS11" i="30" s="1"/>
  <c r="AZ127" i="30"/>
  <c r="BI127" i="30"/>
  <c r="BG127" i="30"/>
  <c r="BO127" i="30" s="1"/>
  <c r="AZ31" i="30"/>
  <c r="BI31" i="30"/>
  <c r="BG31" i="30"/>
  <c r="BK31" i="30" s="1"/>
  <c r="AZ178" i="30"/>
  <c r="BI178" i="30"/>
  <c r="BG178" i="30"/>
  <c r="BO178" i="30" s="1"/>
  <c r="AZ247" i="30"/>
  <c r="BI247" i="30"/>
  <c r="BG247" i="30"/>
  <c r="BN247" i="30" s="1"/>
  <c r="AZ69" i="30"/>
  <c r="BI69" i="30"/>
  <c r="BG69" i="30"/>
  <c r="BO69" i="30" s="1"/>
  <c r="AZ64" i="30"/>
  <c r="BI64" i="30"/>
  <c r="BG64" i="30"/>
  <c r="BL64" i="30" s="1"/>
  <c r="AZ263" i="30"/>
  <c r="BI263" i="30"/>
  <c r="BG263" i="30"/>
  <c r="BQ263" i="30" s="1"/>
  <c r="AZ223" i="30"/>
  <c r="BI223" i="30"/>
  <c r="BG223" i="30"/>
  <c r="AZ264" i="30"/>
  <c r="BI264" i="30"/>
  <c r="BG264" i="30"/>
  <c r="BO264" i="30" s="1"/>
  <c r="AZ56" i="30"/>
  <c r="BI56" i="30"/>
  <c r="BG56" i="30"/>
  <c r="BS56" i="30" s="1"/>
  <c r="AZ61" i="30"/>
  <c r="BI61" i="30"/>
  <c r="BG61" i="30"/>
  <c r="BQ61" i="30" s="1"/>
  <c r="AZ158" i="30"/>
  <c r="BI158" i="30"/>
  <c r="BG158" i="30"/>
  <c r="BQ158" i="30" s="1"/>
  <c r="AZ87" i="30"/>
  <c r="BI87" i="30"/>
  <c r="BG87" i="30"/>
  <c r="BN87" i="30" s="1"/>
  <c r="AZ159" i="30"/>
  <c r="BI159" i="30"/>
  <c r="BG159" i="30"/>
  <c r="BK159" i="30" s="1"/>
  <c r="AZ130" i="30"/>
  <c r="BI130" i="30"/>
  <c r="BG130" i="30"/>
  <c r="BJ130" i="30" s="1"/>
  <c r="AZ89" i="30"/>
  <c r="BI89" i="30"/>
  <c r="BG89" i="30"/>
  <c r="BS89" i="30" s="1"/>
  <c r="AZ211" i="30"/>
  <c r="BI211" i="30"/>
  <c r="BG211" i="30"/>
  <c r="BM211" i="30" s="1"/>
  <c r="AZ79" i="30"/>
  <c r="BI79" i="30"/>
  <c r="BG79" i="30"/>
  <c r="BN79" i="30" s="1"/>
  <c r="AZ107" i="30"/>
  <c r="BI107" i="30"/>
  <c r="BG107" i="30"/>
  <c r="BK107" i="30" s="1"/>
  <c r="AZ102" i="30"/>
  <c r="BI102" i="30"/>
  <c r="BG102" i="30"/>
  <c r="BK102" i="30" s="1"/>
  <c r="AZ226" i="30"/>
  <c r="BI226" i="30"/>
  <c r="BG226" i="30"/>
  <c r="BO226" i="30" s="1"/>
  <c r="AZ116" i="30"/>
  <c r="BI116" i="30"/>
  <c r="BG116" i="30"/>
  <c r="BO116" i="30" s="1"/>
  <c r="AZ275" i="30"/>
  <c r="BI275" i="30"/>
  <c r="BG275" i="30"/>
  <c r="BO275" i="30" s="1"/>
  <c r="AZ140" i="30"/>
  <c r="BI140" i="30"/>
  <c r="BG140" i="30"/>
  <c r="BM140" i="30" s="1"/>
  <c r="AZ65" i="30"/>
  <c r="BI65" i="30"/>
  <c r="BG65" i="30"/>
  <c r="BK65" i="30" s="1"/>
  <c r="AZ237" i="30"/>
  <c r="BI237" i="30"/>
  <c r="BG237" i="30"/>
  <c r="BJ237" i="30" s="1"/>
  <c r="AZ255" i="30"/>
  <c r="BI255" i="30"/>
  <c r="BG255" i="30"/>
  <c r="BN255" i="30" s="1"/>
  <c r="AZ112" i="30"/>
  <c r="BI112" i="30"/>
  <c r="BG112" i="30"/>
  <c r="BL112" i="30" s="1"/>
  <c r="AZ123" i="30"/>
  <c r="BI123" i="30"/>
  <c r="BG123" i="30"/>
  <c r="BN123" i="30" s="1"/>
  <c r="AZ149" i="30"/>
  <c r="BI149" i="30"/>
  <c r="BG149" i="30"/>
  <c r="BL149" i="30" s="1"/>
  <c r="AZ118" i="30"/>
  <c r="BI118" i="30"/>
  <c r="BG118" i="30"/>
  <c r="BO118" i="30" s="1"/>
  <c r="AZ58" i="30"/>
  <c r="BI58" i="30"/>
  <c r="BG58" i="30"/>
  <c r="BJ58" i="30" s="1"/>
  <c r="AZ82" i="30"/>
  <c r="BI82" i="30"/>
  <c r="BG82" i="30"/>
  <c r="BS82" i="30" s="1"/>
  <c r="AZ34" i="30"/>
  <c r="BI34" i="30"/>
  <c r="BG34" i="30"/>
  <c r="BS34" i="30" s="1"/>
  <c r="AZ111" i="30"/>
  <c r="BI111" i="30"/>
  <c r="BG111" i="30"/>
  <c r="BS111" i="30" s="1"/>
  <c r="AZ276" i="30"/>
  <c r="BI276" i="30"/>
  <c r="BG276" i="30"/>
  <c r="BK276" i="30" s="1"/>
  <c r="AZ14" i="30"/>
  <c r="BI14" i="30"/>
  <c r="BG14" i="30"/>
  <c r="BK14" i="30" s="1"/>
  <c r="AZ117" i="30"/>
  <c r="BI117" i="30"/>
  <c r="BG117" i="30"/>
  <c r="BK117" i="30" s="1"/>
  <c r="AZ170" i="30"/>
  <c r="BI170" i="30"/>
  <c r="BG170" i="30"/>
  <c r="BM170" i="30" s="1"/>
  <c r="AZ213" i="30"/>
  <c r="BI213" i="30"/>
  <c r="BG213" i="30"/>
  <c r="BK213" i="30" s="1"/>
  <c r="AZ151" i="30"/>
  <c r="BI151" i="30"/>
  <c r="BG151" i="30"/>
  <c r="BR151" i="30" s="1"/>
  <c r="AZ128" i="30"/>
  <c r="BI128" i="30"/>
  <c r="BG128" i="30"/>
  <c r="BO128" i="30" s="1"/>
  <c r="AZ144" i="30"/>
  <c r="BI144" i="30"/>
  <c r="BG144" i="30"/>
  <c r="BJ144" i="30" s="1"/>
  <c r="AZ260" i="30"/>
  <c r="BI260" i="30"/>
  <c r="BG260" i="30"/>
  <c r="BK260" i="30" s="1"/>
  <c r="AZ142" i="30"/>
  <c r="BI142" i="30"/>
  <c r="BG142" i="30"/>
  <c r="BJ142" i="30" s="1"/>
  <c r="BI42" i="30"/>
  <c r="BG42" i="30" s="1"/>
  <c r="BI41" i="30"/>
  <c r="BG41" i="30"/>
  <c r="BS41" i="30" s="1"/>
  <c r="BI201" i="30"/>
  <c r="BG201" i="30" s="1"/>
  <c r="BI29" i="30"/>
  <c r="BG29" i="30"/>
  <c r="BK29" i="30" s="1"/>
  <c r="BI94" i="30"/>
  <c r="BG94" i="30"/>
  <c r="BI187" i="30"/>
  <c r="BG187" i="30"/>
  <c r="BN187" i="30" s="1"/>
  <c r="BI38" i="30"/>
  <c r="BG38" i="30"/>
  <c r="BN38" i="30" s="1"/>
  <c r="BI52" i="30"/>
  <c r="BG52" i="30"/>
  <c r="BS52" i="30" s="1"/>
  <c r="BI20" i="30"/>
  <c r="BG20" i="30" s="1"/>
  <c r="BI93" i="30"/>
  <c r="BG93" i="30"/>
  <c r="BN93" i="30" s="1"/>
  <c r="BI221" i="30"/>
  <c r="BG221" i="30" s="1"/>
  <c r="BI186" i="30"/>
  <c r="BG186" i="30"/>
  <c r="BO186" i="30" s="1"/>
  <c r="BI37" i="30"/>
  <c r="BG37" i="30" s="1"/>
  <c r="BI43" i="30"/>
  <c r="BG43" i="30" s="1"/>
  <c r="BO43" i="30" s="1"/>
  <c r="BI15" i="30"/>
  <c r="BG15" i="30"/>
  <c r="BP15" i="30" s="1"/>
  <c r="BI181" i="30"/>
  <c r="BG181" i="30"/>
  <c r="BP181" i="30" s="1"/>
  <c r="BI195" i="30"/>
  <c r="BG195" i="30" s="1"/>
  <c r="BI10" i="30"/>
  <c r="BG10" i="30"/>
  <c r="BK10" i="30" s="1"/>
  <c r="BI30" i="30"/>
  <c r="BG30" i="30"/>
  <c r="BJ30" i="30" s="1"/>
  <c r="BI222" i="30"/>
  <c r="BG222" i="30" s="1"/>
  <c r="BI46" i="30"/>
  <c r="BG46" i="30"/>
  <c r="BI23" i="30"/>
  <c r="BG23" i="30" s="1"/>
  <c r="BP23" i="30" s="1"/>
  <c r="BI190" i="30"/>
  <c r="BG190" i="30"/>
  <c r="BI101" i="30"/>
  <c r="BG101" i="30"/>
  <c r="BN101" i="30" s="1"/>
  <c r="BI183" i="30"/>
  <c r="BG183" i="30"/>
  <c r="BO183" i="30" s="1"/>
  <c r="BI210" i="30"/>
  <c r="BG210" i="30"/>
  <c r="BI53" i="30"/>
  <c r="BG53" i="30"/>
  <c r="BI126" i="30"/>
  <c r="BG126" i="30" s="1"/>
  <c r="BI129" i="30"/>
  <c r="BG129" i="30" s="1"/>
  <c r="BI12" i="30"/>
  <c r="BG12" i="30"/>
  <c r="BP12" i="30" s="1"/>
  <c r="BI182" i="30"/>
  <c r="BG182" i="30"/>
  <c r="BQ182" i="30" s="1"/>
  <c r="BI17" i="30"/>
  <c r="BG17" i="30" s="1"/>
  <c r="BI21" i="30"/>
  <c r="BG21" i="30"/>
  <c r="BS21" i="30" s="1"/>
  <c r="BI54" i="30"/>
  <c r="BG54" i="30"/>
  <c r="BK54" i="30" s="1"/>
  <c r="BI32" i="30"/>
  <c r="BG32" i="30"/>
  <c r="BP32" i="30" s="1"/>
  <c r="BI40" i="30"/>
  <c r="BG40" i="30" s="1"/>
  <c r="BI224" i="30"/>
  <c r="BG224" i="30"/>
  <c r="BQ224" i="30" s="1"/>
  <c r="BI55" i="30"/>
  <c r="BG55" i="30" s="1"/>
  <c r="BI9" i="30"/>
  <c r="BG9" i="30"/>
  <c r="BK9" i="30" s="1"/>
  <c r="BI109" i="30"/>
  <c r="BG109" i="30" s="1"/>
  <c r="BI206" i="30"/>
  <c r="BG206" i="30" s="1"/>
  <c r="BI135" i="30"/>
  <c r="BG135" i="30"/>
  <c r="BI185" i="30"/>
  <c r="BG185" i="30" s="1"/>
  <c r="BS185" i="30" s="1"/>
  <c r="BI220" i="30"/>
  <c r="BG220" i="30" s="1"/>
  <c r="BI95" i="30"/>
  <c r="BG95" i="30" s="1"/>
  <c r="BI202" i="30"/>
  <c r="BG202" i="30" s="1"/>
  <c r="BI28" i="30"/>
  <c r="BG28" i="30" s="1"/>
  <c r="BI18" i="30"/>
  <c r="BG18" i="30"/>
  <c r="BS18" i="30" s="1"/>
  <c r="BI5" i="30"/>
  <c r="BG5" i="30"/>
  <c r="BI26" i="30"/>
  <c r="BG26" i="30"/>
  <c r="BJ26" i="30" s="1"/>
  <c r="BI113" i="30"/>
  <c r="BG113" i="30" s="1"/>
  <c r="BI215" i="30"/>
  <c r="BG215" i="30" s="1"/>
  <c r="BA187" i="30"/>
  <c r="BA181" i="30"/>
  <c r="BA183" i="30"/>
  <c r="BA185" i="30"/>
  <c r="BA37" i="30"/>
  <c r="BL59" i="25"/>
  <c r="BW59" i="25" s="1"/>
  <c r="BL237" i="25"/>
  <c r="BA223" i="30"/>
  <c r="BA121" i="30"/>
  <c r="BA53" i="30"/>
  <c r="BA25" i="30"/>
  <c r="BA232" i="30"/>
  <c r="BA222" i="30"/>
  <c r="BA210" i="30"/>
  <c r="BA200" i="30"/>
  <c r="BA134" i="30"/>
  <c r="BA94" i="30"/>
  <c r="BA221" i="30"/>
  <c r="BA135" i="30"/>
  <c r="BA92" i="30"/>
  <c r="BJ259" i="30"/>
  <c r="BR259" i="30"/>
  <c r="BK259" i="30"/>
  <c r="BO259" i="30"/>
  <c r="BS259" i="30"/>
  <c r="BL259" i="30"/>
  <c r="BN259" i="30"/>
  <c r="BM259" i="30"/>
  <c r="BQ259" i="30"/>
  <c r="BP259" i="30"/>
  <c r="BJ247" i="30"/>
  <c r="BB229" i="25"/>
  <c r="BI229" i="25" s="1"/>
  <c r="BL229" i="25" s="1"/>
  <c r="BB217" i="25"/>
  <c r="BI217" i="25" s="1"/>
  <c r="BL217" i="25" s="1"/>
  <c r="BB205" i="25"/>
  <c r="BI205" i="25" s="1"/>
  <c r="BL205" i="25" s="1"/>
  <c r="BB191" i="25"/>
  <c r="BI191" i="25" s="1"/>
  <c r="BL191" i="25" s="1"/>
  <c r="BP189" i="30"/>
  <c r="BL189" i="30"/>
  <c r="BK189" i="30"/>
  <c r="BO189" i="30"/>
  <c r="BS189" i="30"/>
  <c r="BR189" i="30"/>
  <c r="BJ189" i="30"/>
  <c r="BM189" i="30"/>
  <c r="BQ189" i="30"/>
  <c r="BN189" i="30"/>
  <c r="BP173" i="30"/>
  <c r="BL173" i="30"/>
  <c r="BK173" i="30"/>
  <c r="BO173" i="30"/>
  <c r="BS173" i="30"/>
  <c r="BR173" i="30"/>
  <c r="BJ173" i="30"/>
  <c r="BM173" i="30"/>
  <c r="BQ173" i="30"/>
  <c r="BN173" i="30"/>
  <c r="BP165" i="30"/>
  <c r="BL165" i="30"/>
  <c r="BK165" i="30"/>
  <c r="BO165" i="30"/>
  <c r="BS165" i="30"/>
  <c r="BR165" i="30"/>
  <c r="BJ165" i="30"/>
  <c r="BM165" i="30"/>
  <c r="BQ165" i="30"/>
  <c r="BN165" i="30"/>
  <c r="BB163" i="25"/>
  <c r="BI163" i="25" s="1"/>
  <c r="BL163" i="25" s="1"/>
  <c r="BB155" i="25"/>
  <c r="BI155" i="25" s="1"/>
  <c r="BL155" i="25" s="1"/>
  <c r="BK137" i="30"/>
  <c r="BO137" i="30"/>
  <c r="BS137" i="30"/>
  <c r="BN137" i="30"/>
  <c r="BL137" i="30"/>
  <c r="BM137" i="30"/>
  <c r="BQ137" i="30"/>
  <c r="BJ137" i="30"/>
  <c r="BR137" i="30"/>
  <c r="BP137" i="30"/>
  <c r="BB135" i="25"/>
  <c r="BI135" i="25" s="1"/>
  <c r="BL135" i="25" s="1"/>
  <c r="BB119" i="25"/>
  <c r="BI119" i="25" s="1"/>
  <c r="BL119" i="25" s="1"/>
  <c r="BB103" i="25"/>
  <c r="BI103" i="25" s="1"/>
  <c r="BL103" i="25" s="1"/>
  <c r="BB79" i="25"/>
  <c r="BI79" i="25" s="1"/>
  <c r="BL79" i="25" s="1"/>
  <c r="BB71" i="25"/>
  <c r="BI71" i="25" s="1"/>
  <c r="BL71" i="25" s="1"/>
  <c r="BB51" i="25"/>
  <c r="BI51" i="25" s="1"/>
  <c r="BL51" i="25" s="1"/>
  <c r="BB39" i="25"/>
  <c r="BI39" i="25" s="1"/>
  <c r="BL39" i="25" s="1"/>
  <c r="BB31" i="25"/>
  <c r="BI31" i="25" s="1"/>
  <c r="BM31" i="25" s="1"/>
  <c r="BB23" i="25"/>
  <c r="BI23" i="25" s="1"/>
  <c r="BL23" i="25" s="1"/>
  <c r="BB15" i="25"/>
  <c r="BI15" i="25" s="1"/>
  <c r="BL15" i="25" s="1"/>
  <c r="BB7" i="25"/>
  <c r="BI7" i="25" s="1"/>
  <c r="BL7" i="25" s="1"/>
  <c r="BL265" i="30"/>
  <c r="BP265" i="30"/>
  <c r="BK265" i="30"/>
  <c r="BO265" i="30"/>
  <c r="BS265" i="30"/>
  <c r="BR265" i="30"/>
  <c r="BJ265" i="30"/>
  <c r="BM265" i="30"/>
  <c r="BQ265" i="30"/>
  <c r="BN265" i="30"/>
  <c r="BK258" i="30"/>
  <c r="BQ258" i="30"/>
  <c r="BM258" i="30"/>
  <c r="BS258" i="30"/>
  <c r="BJ258" i="30"/>
  <c r="BN258" i="30"/>
  <c r="BR258" i="30"/>
  <c r="BO258" i="30"/>
  <c r="BL258" i="30"/>
  <c r="BP258" i="30"/>
  <c r="BB248" i="25"/>
  <c r="BI248" i="25" s="1"/>
  <c r="BL248" i="25" s="1"/>
  <c r="BK234" i="30"/>
  <c r="BM234" i="30"/>
  <c r="BQ234" i="30"/>
  <c r="BO234" i="30"/>
  <c r="BL234" i="30"/>
  <c r="BP234" i="30"/>
  <c r="BS234" i="30"/>
  <c r="BJ234" i="30"/>
  <c r="BN234" i="30"/>
  <c r="BR234" i="30"/>
  <c r="BB228" i="25"/>
  <c r="BI228" i="25"/>
  <c r="BL228" i="25" s="1"/>
  <c r="BK216" i="30"/>
  <c r="BM216" i="30"/>
  <c r="BQ216" i="30"/>
  <c r="BS216" i="30"/>
  <c r="BJ216" i="30"/>
  <c r="BN216" i="30"/>
  <c r="BR216" i="30"/>
  <c r="BO216" i="30"/>
  <c r="BL216" i="30"/>
  <c r="BP216" i="30"/>
  <c r="BK212" i="30"/>
  <c r="BM212" i="30"/>
  <c r="BQ212" i="30"/>
  <c r="BO212" i="30"/>
  <c r="BJ212" i="30"/>
  <c r="BN212" i="30"/>
  <c r="BR212" i="30"/>
  <c r="BS212" i="30"/>
  <c r="BL212" i="30"/>
  <c r="BP212" i="30"/>
  <c r="BB208" i="25"/>
  <c r="BI208" i="25"/>
  <c r="BL208" i="25" s="1"/>
  <c r="BK196" i="30"/>
  <c r="BM196" i="30"/>
  <c r="BQ196" i="30"/>
  <c r="BO196" i="30"/>
  <c r="BJ196" i="30"/>
  <c r="BN196" i="30"/>
  <c r="BR196" i="30"/>
  <c r="BS196" i="30"/>
  <c r="BL196" i="30"/>
  <c r="BP196" i="30"/>
  <c r="BB188" i="25"/>
  <c r="BI188" i="25"/>
  <c r="BL188" i="25" s="1"/>
  <c r="BK162" i="30"/>
  <c r="BM162" i="30"/>
  <c r="BQ162" i="30"/>
  <c r="BO162" i="30"/>
  <c r="BL162" i="30"/>
  <c r="BP162" i="30"/>
  <c r="BS162" i="30"/>
  <c r="BJ162" i="30"/>
  <c r="BN162" i="30"/>
  <c r="BR162" i="30"/>
  <c r="BB146" i="25"/>
  <c r="BI146" i="25" s="1"/>
  <c r="BL146" i="25" s="1"/>
  <c r="BK110" i="30"/>
  <c r="BS110" i="30"/>
  <c r="BO110" i="30"/>
  <c r="BJ110" i="30"/>
  <c r="BN110" i="30"/>
  <c r="BR110" i="30"/>
  <c r="BM110" i="30"/>
  <c r="BL110" i="30"/>
  <c r="BP110" i="30"/>
  <c r="BQ110" i="30"/>
  <c r="BK106" i="30"/>
  <c r="BS106" i="30"/>
  <c r="BO106" i="30"/>
  <c r="BJ106" i="30"/>
  <c r="BN106" i="30"/>
  <c r="BR106" i="30"/>
  <c r="BM106" i="30"/>
  <c r="BL106" i="30"/>
  <c r="BP106" i="30"/>
  <c r="BQ106" i="30"/>
  <c r="BB102" i="25"/>
  <c r="BI102" i="25" s="1"/>
  <c r="BL102" i="25" s="1"/>
  <c r="BB74" i="25"/>
  <c r="BI74" i="25" s="1"/>
  <c r="BL74" i="25" s="1"/>
  <c r="BK66" i="30"/>
  <c r="BS66" i="30"/>
  <c r="BO66" i="30"/>
  <c r="BJ66" i="30"/>
  <c r="BN66" i="30"/>
  <c r="BR66" i="30"/>
  <c r="BM66" i="30"/>
  <c r="BL66" i="30"/>
  <c r="BP66" i="30"/>
  <c r="BQ66" i="30"/>
  <c r="BB52" i="25"/>
  <c r="BI52" i="25" s="1"/>
  <c r="BL52" i="25" s="1"/>
  <c r="BB44" i="25"/>
  <c r="BI44" i="25" s="1"/>
  <c r="BL44" i="25" s="1"/>
  <c r="BB36" i="25"/>
  <c r="BI36" i="25" s="1"/>
  <c r="BL36" i="25" s="1"/>
  <c r="BB259" i="25"/>
  <c r="BI259" i="25"/>
  <c r="BL259" i="25" s="1"/>
  <c r="BB249" i="25"/>
  <c r="BI249" i="25" s="1"/>
  <c r="BL249" i="25" s="1"/>
  <c r="BL269" i="30"/>
  <c r="BP269" i="30"/>
  <c r="BM269" i="30"/>
  <c r="BQ269" i="30"/>
  <c r="BN269" i="30"/>
  <c r="BK269" i="30"/>
  <c r="BO269" i="30"/>
  <c r="BS269" i="30"/>
  <c r="BR269" i="30"/>
  <c r="BJ269" i="30"/>
  <c r="BJ251" i="30"/>
  <c r="BR251" i="30"/>
  <c r="BK251" i="30"/>
  <c r="BO251" i="30"/>
  <c r="BS251" i="30"/>
  <c r="BL251" i="30"/>
  <c r="BN251" i="30"/>
  <c r="BM251" i="30"/>
  <c r="BQ251" i="30"/>
  <c r="BP251" i="30"/>
  <c r="BL245" i="30"/>
  <c r="BP245" i="30"/>
  <c r="BM245" i="30"/>
  <c r="BQ245" i="30"/>
  <c r="BN245" i="30"/>
  <c r="BK245" i="30"/>
  <c r="BO245" i="30"/>
  <c r="BS245" i="30"/>
  <c r="BR245" i="30"/>
  <c r="BJ245" i="30"/>
  <c r="BB241" i="25"/>
  <c r="BI241" i="25" s="1"/>
  <c r="BL241" i="25" s="1"/>
  <c r="BN233" i="30"/>
  <c r="BP225" i="30"/>
  <c r="BL225" i="30"/>
  <c r="BM225" i="30"/>
  <c r="BQ225" i="30"/>
  <c r="BN225" i="30"/>
  <c r="BK225" i="30"/>
  <c r="BO225" i="30"/>
  <c r="BS225" i="30"/>
  <c r="BR225" i="30"/>
  <c r="BJ225" i="30"/>
  <c r="BB219" i="25"/>
  <c r="BI219" i="25" s="1"/>
  <c r="BL219" i="25" s="1"/>
  <c r="BP209" i="30"/>
  <c r="BL209" i="30"/>
  <c r="BM209" i="30"/>
  <c r="BQ209" i="30"/>
  <c r="BN209" i="30"/>
  <c r="BK209" i="30"/>
  <c r="BO209" i="30"/>
  <c r="BS209" i="30"/>
  <c r="BR209" i="30"/>
  <c r="BJ209" i="30"/>
  <c r="BB203" i="25"/>
  <c r="BI203" i="25" s="1"/>
  <c r="BL203" i="25" s="1"/>
  <c r="BJ175" i="30"/>
  <c r="BR175" i="30"/>
  <c r="BK175" i="30"/>
  <c r="BO175" i="30"/>
  <c r="BS175" i="30"/>
  <c r="BL175" i="30"/>
  <c r="BN175" i="30"/>
  <c r="BM175" i="30"/>
  <c r="BQ175" i="30"/>
  <c r="BP175" i="30"/>
  <c r="BJ167" i="30"/>
  <c r="BR167" i="30"/>
  <c r="BK167" i="30"/>
  <c r="BO167" i="30"/>
  <c r="BS167" i="30"/>
  <c r="BL167" i="30"/>
  <c r="BN167" i="30"/>
  <c r="BM167" i="30"/>
  <c r="BQ167" i="30"/>
  <c r="BP167" i="30"/>
  <c r="BB161" i="25"/>
  <c r="BI161" i="25" s="1"/>
  <c r="BL161" i="25" s="1"/>
  <c r="BJ147" i="30"/>
  <c r="BN147" i="30"/>
  <c r="BR147" i="30"/>
  <c r="BM147" i="30"/>
  <c r="BQ147" i="30"/>
  <c r="BL147" i="30"/>
  <c r="BP147" i="30"/>
  <c r="BK147" i="30"/>
  <c r="BO147" i="30"/>
  <c r="BS147" i="30"/>
  <c r="BB101" i="25"/>
  <c r="BI101" i="25"/>
  <c r="BL101" i="25" s="1"/>
  <c r="BK99" i="30"/>
  <c r="BO99" i="30"/>
  <c r="BS99" i="30"/>
  <c r="BN99" i="30"/>
  <c r="BL99" i="30"/>
  <c r="BM99" i="30"/>
  <c r="BQ99" i="30"/>
  <c r="BJ99" i="30"/>
  <c r="BR99" i="30"/>
  <c r="BP99" i="30"/>
  <c r="BB77" i="25"/>
  <c r="BI77" i="25"/>
  <c r="BL77" i="25" s="1"/>
  <c r="BB69" i="25"/>
  <c r="BI69" i="25" s="1"/>
  <c r="BL69" i="25" s="1"/>
  <c r="BK63" i="30"/>
  <c r="BO63" i="30"/>
  <c r="BS63" i="30"/>
  <c r="BN63" i="30"/>
  <c r="BL63" i="30"/>
  <c r="BM63" i="30"/>
  <c r="BQ63" i="30"/>
  <c r="BJ63" i="30"/>
  <c r="BR63" i="30"/>
  <c r="BP63" i="30"/>
  <c r="BB57" i="25"/>
  <c r="BI57" i="25" s="1"/>
  <c r="BL57" i="25" s="1"/>
  <c r="BB37" i="25"/>
  <c r="BI37" i="25" s="1"/>
  <c r="BL37" i="25" s="1"/>
  <c r="BB17" i="25"/>
  <c r="BI17" i="25" s="1"/>
  <c r="BL17" i="25" s="1"/>
  <c r="BB9" i="25"/>
  <c r="BI9" i="25" s="1"/>
  <c r="BL9" i="25" s="1"/>
  <c r="BL261" i="30"/>
  <c r="BP261" i="30"/>
  <c r="BM261" i="30"/>
  <c r="BQ261" i="30"/>
  <c r="BN261" i="30"/>
  <c r="BK261" i="30"/>
  <c r="BO261" i="30"/>
  <c r="BS261" i="30"/>
  <c r="BR261" i="30"/>
  <c r="BJ261" i="30"/>
  <c r="BK266" i="30"/>
  <c r="BQ266" i="30"/>
  <c r="BM266" i="30"/>
  <c r="BS266" i="30"/>
  <c r="BJ266" i="30"/>
  <c r="BN266" i="30"/>
  <c r="BR266" i="30"/>
  <c r="BO266" i="30"/>
  <c r="BL266" i="30"/>
  <c r="BP266" i="30"/>
  <c r="BI250" i="25"/>
  <c r="BL250" i="25" s="1"/>
  <c r="BB250" i="25"/>
  <c r="BB226" i="25"/>
  <c r="BI226" i="25" s="1"/>
  <c r="BL226" i="25" s="1"/>
  <c r="BB186" i="25"/>
  <c r="BI186" i="25" s="1"/>
  <c r="BL186" i="25" s="1"/>
  <c r="BK184" i="30"/>
  <c r="BM184" i="30"/>
  <c r="BQ184" i="30"/>
  <c r="BS184" i="30"/>
  <c r="BJ184" i="30"/>
  <c r="BN184" i="30"/>
  <c r="BR184" i="30"/>
  <c r="BO184" i="30"/>
  <c r="BL184" i="30"/>
  <c r="BP184" i="30"/>
  <c r="BB182" i="25"/>
  <c r="BI182" i="25" s="1"/>
  <c r="BL182" i="25" s="1"/>
  <c r="BK180" i="30"/>
  <c r="BM180" i="30"/>
  <c r="BQ180" i="30"/>
  <c r="BO180" i="30"/>
  <c r="BJ180" i="30"/>
  <c r="BN180" i="30"/>
  <c r="BR180" i="30"/>
  <c r="BS180" i="30"/>
  <c r="BL180" i="30"/>
  <c r="BP180" i="30"/>
  <c r="BK172" i="30"/>
  <c r="BM172" i="30"/>
  <c r="BQ172" i="30"/>
  <c r="BO172" i="30"/>
  <c r="BJ172" i="30"/>
  <c r="BN172" i="30"/>
  <c r="BR172" i="30"/>
  <c r="BS172" i="30"/>
  <c r="BL172" i="30"/>
  <c r="BP172" i="30"/>
  <c r="BB154" i="25"/>
  <c r="BI154" i="25" s="1"/>
  <c r="BL154" i="25" s="1"/>
  <c r="BM152" i="30"/>
  <c r="BQ152" i="30"/>
  <c r="BJ152" i="30"/>
  <c r="BN152" i="30"/>
  <c r="BR152" i="30"/>
  <c r="BK152" i="30"/>
  <c r="BO152" i="30"/>
  <c r="BS152" i="30"/>
  <c r="BL152" i="30"/>
  <c r="BP152" i="30"/>
  <c r="BO136" i="30"/>
  <c r="BS136" i="30"/>
  <c r="BK136" i="30"/>
  <c r="BL136" i="30"/>
  <c r="BP136" i="30"/>
  <c r="BM136" i="30"/>
  <c r="BJ136" i="30"/>
  <c r="BN136" i="30"/>
  <c r="BR136" i="30"/>
  <c r="BQ136" i="30"/>
  <c r="BO120" i="30"/>
  <c r="BS120" i="30"/>
  <c r="BK120" i="30"/>
  <c r="BL120" i="30"/>
  <c r="BP120" i="30"/>
  <c r="BM120" i="30"/>
  <c r="BJ120" i="30"/>
  <c r="BN120" i="30"/>
  <c r="BR120" i="30"/>
  <c r="BQ120" i="30"/>
  <c r="BB112" i="25"/>
  <c r="BI112" i="25" s="1"/>
  <c r="BL112" i="25" s="1"/>
  <c r="BB104" i="25"/>
  <c r="BI104" i="25" s="1"/>
  <c r="BL104" i="25" s="1"/>
  <c r="BB96" i="25"/>
  <c r="BI96" i="25" s="1"/>
  <c r="BL96" i="25" s="1"/>
  <c r="BO88" i="30"/>
  <c r="BS88" i="30"/>
  <c r="BK88" i="30"/>
  <c r="BL88" i="30"/>
  <c r="BP88" i="30"/>
  <c r="BM88" i="30"/>
  <c r="BJ88" i="30"/>
  <c r="BN88" i="30"/>
  <c r="BR88" i="30"/>
  <c r="BQ88" i="30"/>
  <c r="BB72" i="25"/>
  <c r="BI72" i="25" s="1"/>
  <c r="BL72" i="25" s="1"/>
  <c r="BB64" i="25"/>
  <c r="BI64" i="25" s="1"/>
  <c r="BL64" i="25" s="1"/>
  <c r="BB58" i="25"/>
  <c r="BI58" i="25" s="1"/>
  <c r="BL58" i="25" s="1"/>
  <c r="BB50" i="25"/>
  <c r="BI50" i="25"/>
  <c r="BL50" i="25" s="1"/>
  <c r="BB38" i="25"/>
  <c r="BI38" i="25" s="1"/>
  <c r="BL38" i="25" s="1"/>
  <c r="BB269" i="25"/>
  <c r="BI269" i="25" s="1"/>
  <c r="BL269" i="25" s="1"/>
  <c r="BB251" i="25"/>
  <c r="BI251" i="25" s="1"/>
  <c r="BL251" i="25" s="1"/>
  <c r="BB243" i="25"/>
  <c r="BI243" i="25" s="1"/>
  <c r="BL243" i="25" s="1"/>
  <c r="BB231" i="25"/>
  <c r="BI231" i="25" s="1"/>
  <c r="BL231" i="25" s="1"/>
  <c r="BB223" i="25"/>
  <c r="BI223" i="25" s="1"/>
  <c r="BL223" i="25" s="1"/>
  <c r="BB213" i="25"/>
  <c r="BI213" i="25" s="1"/>
  <c r="BL213" i="25" s="1"/>
  <c r="BP205" i="30"/>
  <c r="BL205" i="30"/>
  <c r="BK205" i="30"/>
  <c r="BO205" i="30"/>
  <c r="BS205" i="30"/>
  <c r="BR205" i="30"/>
  <c r="BJ205" i="30"/>
  <c r="BM205" i="30"/>
  <c r="BQ205" i="30"/>
  <c r="BN205" i="30"/>
  <c r="BB189" i="25"/>
  <c r="BI189" i="25" s="1"/>
  <c r="BL189" i="25" s="1"/>
  <c r="BB173" i="25"/>
  <c r="BI173" i="25" s="1"/>
  <c r="BL173" i="25" s="1"/>
  <c r="BB165" i="25"/>
  <c r="BI165" i="25" s="1"/>
  <c r="BL165" i="25" s="1"/>
  <c r="BJ163" i="30"/>
  <c r="BN163" i="30"/>
  <c r="BM163" i="30"/>
  <c r="BQ163" i="30"/>
  <c r="BL163" i="30"/>
  <c r="BR163" i="30"/>
  <c r="BK163" i="30"/>
  <c r="BO163" i="30"/>
  <c r="BS163" i="30"/>
  <c r="BP163" i="30"/>
  <c r="BN155" i="30"/>
  <c r="BL155" i="30"/>
  <c r="BM155" i="30"/>
  <c r="BQ155" i="30"/>
  <c r="BR155" i="30"/>
  <c r="BJ155" i="30"/>
  <c r="BK155" i="30"/>
  <c r="BO155" i="30"/>
  <c r="BS155" i="30"/>
  <c r="BP155" i="30"/>
  <c r="BB153" i="25"/>
  <c r="BI153" i="25" s="1"/>
  <c r="BL153" i="25" s="1"/>
  <c r="BB137" i="25"/>
  <c r="BI137" i="25" s="1"/>
  <c r="BL137" i="25" s="1"/>
  <c r="BB125" i="25"/>
  <c r="BI125" i="25" s="1"/>
  <c r="BL125" i="25" s="1"/>
  <c r="BK119" i="30"/>
  <c r="BO119" i="30"/>
  <c r="BS119" i="30"/>
  <c r="BN119" i="30"/>
  <c r="BL119" i="30"/>
  <c r="BM119" i="30"/>
  <c r="BQ119" i="30"/>
  <c r="BJ119" i="30"/>
  <c r="BR119" i="30"/>
  <c r="BP119" i="30"/>
  <c r="BB109" i="25"/>
  <c r="BI109" i="25" s="1"/>
  <c r="BL109" i="25" s="1"/>
  <c r="BK103" i="30"/>
  <c r="BO103" i="30"/>
  <c r="BS103" i="30"/>
  <c r="BN103" i="30"/>
  <c r="BL103" i="30"/>
  <c r="BM103" i="30"/>
  <c r="BQ103" i="30"/>
  <c r="BJ103" i="30"/>
  <c r="BR103" i="30"/>
  <c r="BP103" i="30"/>
  <c r="BB89" i="25"/>
  <c r="BI89" i="25" s="1"/>
  <c r="BL89" i="25" s="1"/>
  <c r="BK75" i="30"/>
  <c r="BO75" i="30"/>
  <c r="BS75" i="30"/>
  <c r="BN75" i="30"/>
  <c r="BL75" i="30"/>
  <c r="BM75" i="30"/>
  <c r="BQ75" i="30"/>
  <c r="BJ75" i="30"/>
  <c r="BR75" i="30"/>
  <c r="BP75" i="30"/>
  <c r="BK71" i="30"/>
  <c r="BO71" i="30"/>
  <c r="BS71" i="30"/>
  <c r="BN71" i="30"/>
  <c r="BL71" i="30"/>
  <c r="BM71" i="30"/>
  <c r="BQ71" i="30"/>
  <c r="BJ71" i="30"/>
  <c r="BR71" i="30"/>
  <c r="BP71" i="30"/>
  <c r="BB53" i="25"/>
  <c r="BI53" i="25" s="1"/>
  <c r="BL53" i="25" s="1"/>
  <c r="BK51" i="30"/>
  <c r="BO51" i="30"/>
  <c r="BS51" i="30"/>
  <c r="BP51" i="30"/>
  <c r="BR51" i="30"/>
  <c r="BM51" i="30"/>
  <c r="BQ51" i="30"/>
  <c r="BL51" i="30"/>
  <c r="BJ51" i="30"/>
  <c r="BN51" i="30"/>
  <c r="BB45" i="25"/>
  <c r="BI45" i="25" s="1"/>
  <c r="BL45" i="25" s="1"/>
  <c r="BK35" i="30"/>
  <c r="BO35" i="30"/>
  <c r="BS35" i="30"/>
  <c r="BP35" i="30"/>
  <c r="BR35" i="30"/>
  <c r="BM35" i="30"/>
  <c r="BQ35" i="30"/>
  <c r="BL35" i="30"/>
  <c r="BJ35" i="30"/>
  <c r="BN35" i="30"/>
  <c r="BB25" i="25"/>
  <c r="BI25" i="25" s="1"/>
  <c r="BL25" i="25" s="1"/>
  <c r="BB275" i="25"/>
  <c r="BI275" i="25" s="1"/>
  <c r="BL275" i="25" s="1"/>
  <c r="BI266" i="25"/>
  <c r="BL266" i="25" s="1"/>
  <c r="BB266" i="25"/>
  <c r="BB258" i="25"/>
  <c r="BI258" i="25" s="1"/>
  <c r="BL258" i="25" s="1"/>
  <c r="BB242" i="25"/>
  <c r="BI242" i="25" s="1"/>
  <c r="BL242" i="25" s="1"/>
  <c r="BB234" i="25"/>
  <c r="BI234" i="25" s="1"/>
  <c r="BL234" i="25" s="1"/>
  <c r="BB222" i="25"/>
  <c r="BI222" i="25" s="1"/>
  <c r="BL222" i="25" s="1"/>
  <c r="BB214" i="25"/>
  <c r="BI214" i="25" s="1"/>
  <c r="BL214" i="25" s="1"/>
  <c r="BB202" i="25"/>
  <c r="BI202" i="25" s="1"/>
  <c r="BL202" i="25" s="1"/>
  <c r="BB194" i="25"/>
  <c r="BI194" i="25" s="1"/>
  <c r="BL194" i="25" s="1"/>
  <c r="BB174" i="25"/>
  <c r="BI174" i="25" s="1"/>
  <c r="BL174" i="25" s="1"/>
  <c r="BB166" i="25"/>
  <c r="BI166" i="25" s="1"/>
  <c r="BL166" i="25" s="1"/>
  <c r="BB158" i="25"/>
  <c r="BI158" i="25" s="1"/>
  <c r="BL158" i="25" s="1"/>
  <c r="BI136" i="25"/>
  <c r="BL136" i="25" s="1"/>
  <c r="BB136" i="25"/>
  <c r="BB26" i="25"/>
  <c r="BI26" i="25"/>
  <c r="BL26" i="25" s="1"/>
  <c r="BB6" i="25"/>
  <c r="BI6" i="25" s="1"/>
  <c r="BL6" i="25" s="1"/>
  <c r="BO72" i="30"/>
  <c r="BK72" i="30"/>
  <c r="BS72" i="30"/>
  <c r="BL72" i="30"/>
  <c r="BP72" i="30"/>
  <c r="BM72" i="30"/>
  <c r="BJ72" i="30"/>
  <c r="BN72" i="30"/>
  <c r="BR72" i="30"/>
  <c r="BQ72" i="30"/>
  <c r="BS48" i="30"/>
  <c r="BK48" i="30"/>
  <c r="BL48" i="30"/>
  <c r="BP48" i="30"/>
  <c r="BM48" i="30"/>
  <c r="BO48" i="30"/>
  <c r="BJ48" i="30"/>
  <c r="BN48" i="30"/>
  <c r="BR48" i="30"/>
  <c r="BQ48" i="30"/>
  <c r="BB22" i="25"/>
  <c r="BI22" i="25" s="1"/>
  <c r="BL22" i="25" s="1"/>
  <c r="BO132" i="30"/>
  <c r="BK132" i="30"/>
  <c r="BS132" i="30"/>
  <c r="BL132" i="30"/>
  <c r="BP132" i="30"/>
  <c r="BM132" i="30"/>
  <c r="BJ132" i="30"/>
  <c r="BN132" i="30"/>
  <c r="BR132" i="30"/>
  <c r="BQ132" i="30"/>
  <c r="BO124" i="30"/>
  <c r="BK124" i="30"/>
  <c r="BS124" i="30"/>
  <c r="BL124" i="30"/>
  <c r="BP124" i="30"/>
  <c r="BM124" i="30"/>
  <c r="BJ124" i="30"/>
  <c r="BN124" i="30"/>
  <c r="BR124" i="30"/>
  <c r="BQ124" i="30"/>
  <c r="BB116" i="25"/>
  <c r="BI116" i="25" s="1"/>
  <c r="BL116" i="25" s="1"/>
  <c r="BO108" i="30"/>
  <c r="BK108" i="30"/>
  <c r="BS108" i="30"/>
  <c r="BL108" i="30"/>
  <c r="BP108" i="30"/>
  <c r="BM108" i="30"/>
  <c r="BJ108" i="30"/>
  <c r="BN108" i="30"/>
  <c r="BR108" i="30"/>
  <c r="BQ108" i="30"/>
  <c r="BB84" i="25"/>
  <c r="BI84" i="25" s="1"/>
  <c r="BL84" i="25" s="1"/>
  <c r="BB76" i="25"/>
  <c r="BI76" i="25" s="1"/>
  <c r="BL76" i="25" s="1"/>
  <c r="BB66" i="25"/>
  <c r="BI66" i="25" s="1"/>
  <c r="BL66" i="25" s="1"/>
  <c r="BB16" i="25"/>
  <c r="BI16" i="25" s="1"/>
  <c r="BL16" i="25" s="1"/>
  <c r="BB10" i="25"/>
  <c r="BI10" i="25" s="1"/>
  <c r="BL10" i="25" s="1"/>
  <c r="BB199" i="25"/>
  <c r="BI199" i="25" s="1"/>
  <c r="BL199" i="25" s="1"/>
  <c r="BJ191" i="30"/>
  <c r="BR191" i="30"/>
  <c r="BK191" i="30"/>
  <c r="BO191" i="30"/>
  <c r="BS191" i="30"/>
  <c r="BL191" i="30"/>
  <c r="BN191" i="30"/>
  <c r="BM191" i="30"/>
  <c r="BQ191" i="30"/>
  <c r="BP191" i="30"/>
  <c r="BI187" i="25"/>
  <c r="BL187" i="25" s="1"/>
  <c r="BB187" i="25"/>
  <c r="BB179" i="25"/>
  <c r="BI179" i="25" s="1"/>
  <c r="BL179" i="25" s="1"/>
  <c r="BB143" i="25"/>
  <c r="BI143" i="25" s="1"/>
  <c r="BL143" i="25" s="1"/>
  <c r="BB99" i="25"/>
  <c r="BI99" i="25" s="1"/>
  <c r="BL99" i="25" s="1"/>
  <c r="BB91" i="25"/>
  <c r="BI91" i="25" s="1"/>
  <c r="BL91" i="25" s="1"/>
  <c r="BK77" i="30"/>
  <c r="BO77" i="30"/>
  <c r="BS77" i="30"/>
  <c r="BN77" i="30"/>
  <c r="BL77" i="30"/>
  <c r="BM77" i="30"/>
  <c r="BQ77" i="30"/>
  <c r="BJ77" i="30"/>
  <c r="BR77" i="30"/>
  <c r="BP77" i="30"/>
  <c r="BK49" i="30"/>
  <c r="BO49" i="30"/>
  <c r="BS49" i="30"/>
  <c r="BP49" i="30"/>
  <c r="BR49" i="30"/>
  <c r="BM49" i="30"/>
  <c r="BQ49" i="30"/>
  <c r="BL49" i="30"/>
  <c r="BJ49" i="30"/>
  <c r="BN49" i="30"/>
  <c r="BB47" i="25"/>
  <c r="BI47" i="25" s="1"/>
  <c r="BL47" i="25" s="1"/>
  <c r="BB261" i="25"/>
  <c r="BI261" i="25" s="1"/>
  <c r="BL261" i="25" s="1"/>
  <c r="BB268" i="25"/>
  <c r="BI268" i="25" s="1"/>
  <c r="BL268" i="25" s="1"/>
  <c r="BK252" i="30"/>
  <c r="BQ252" i="30"/>
  <c r="BM252" i="30"/>
  <c r="BS252" i="30"/>
  <c r="BL252" i="30"/>
  <c r="BP252" i="30"/>
  <c r="BO252" i="30"/>
  <c r="BJ252" i="30"/>
  <c r="BN252" i="30"/>
  <c r="BR252" i="30"/>
  <c r="BK246" i="30"/>
  <c r="BQ246" i="30"/>
  <c r="BM246" i="30"/>
  <c r="BO246" i="30"/>
  <c r="BJ246" i="30"/>
  <c r="BN246" i="30"/>
  <c r="BR246" i="30"/>
  <c r="BS246" i="30"/>
  <c r="BL246" i="30"/>
  <c r="BP246" i="30"/>
  <c r="BB232" i="25"/>
  <c r="BI232" i="25" s="1"/>
  <c r="BL232" i="25" s="1"/>
  <c r="BK228" i="30"/>
  <c r="BM228" i="30"/>
  <c r="BQ228" i="30"/>
  <c r="BO228" i="30"/>
  <c r="BJ228" i="30"/>
  <c r="BN228" i="30"/>
  <c r="BR228" i="30"/>
  <c r="BS228" i="30"/>
  <c r="BL228" i="30"/>
  <c r="BP228" i="30"/>
  <c r="BB212" i="25"/>
  <c r="BI212" i="25" s="1"/>
  <c r="BL212" i="25" s="1"/>
  <c r="BB176" i="25"/>
  <c r="BI176" i="25" s="1"/>
  <c r="BL176" i="25" s="1"/>
  <c r="BB164" i="25"/>
  <c r="BI164" i="25"/>
  <c r="BL164" i="25" s="1"/>
  <c r="BS22" i="30"/>
  <c r="BK22" i="30"/>
  <c r="BJ22" i="30"/>
  <c r="BN22" i="30"/>
  <c r="BR22" i="30"/>
  <c r="BQ22" i="30"/>
  <c r="BL22" i="30"/>
  <c r="BP22" i="30"/>
  <c r="BM22" i="30"/>
  <c r="BO22" i="30"/>
  <c r="BB12" i="25"/>
  <c r="BI12" i="25" s="1"/>
  <c r="BL12" i="25" s="1"/>
  <c r="BB130" i="25"/>
  <c r="BI130" i="25" s="1"/>
  <c r="BL130" i="25" s="1"/>
  <c r="BK98" i="30"/>
  <c r="BS98" i="30"/>
  <c r="BO98" i="30"/>
  <c r="BJ98" i="30"/>
  <c r="BN98" i="30"/>
  <c r="BR98" i="30"/>
  <c r="BM98" i="30"/>
  <c r="BL98" i="30"/>
  <c r="BP98" i="30"/>
  <c r="BQ98" i="30"/>
  <c r="BB90" i="25"/>
  <c r="BI90" i="25" s="1"/>
  <c r="BL90" i="25" s="1"/>
  <c r="BK74" i="30"/>
  <c r="BS74" i="30"/>
  <c r="BO74" i="30"/>
  <c r="BJ74" i="30"/>
  <c r="BN74" i="30"/>
  <c r="BR74" i="30"/>
  <c r="BM74" i="30"/>
  <c r="BL74" i="30"/>
  <c r="BP74" i="30"/>
  <c r="BQ74" i="30"/>
  <c r="BS44" i="30"/>
  <c r="BK44" i="30"/>
  <c r="BL44" i="30"/>
  <c r="BP44" i="30"/>
  <c r="BM44" i="30"/>
  <c r="BO44" i="30"/>
  <c r="BJ44" i="30"/>
  <c r="BN44" i="30"/>
  <c r="BR44" i="30"/>
  <c r="BQ44" i="30"/>
  <c r="BR61" i="30"/>
  <c r="BQ238" i="30"/>
  <c r="BS238" i="30"/>
  <c r="BO238" i="30"/>
  <c r="BN238" i="30"/>
  <c r="BL238" i="30"/>
  <c r="BK238" i="30"/>
  <c r="BM238" i="30"/>
  <c r="BP238" i="30"/>
  <c r="BJ238" i="30"/>
  <c r="BR238" i="30"/>
  <c r="BM150" i="30"/>
  <c r="BJ150" i="30"/>
  <c r="BR150" i="30"/>
  <c r="BO150" i="30"/>
  <c r="BL150" i="30"/>
  <c r="BQ150" i="30"/>
  <c r="BN150" i="30"/>
  <c r="BK150" i="30"/>
  <c r="BS150" i="30"/>
  <c r="BP150" i="30"/>
  <c r="BB150" i="25"/>
  <c r="BI150" i="25" s="1"/>
  <c r="BL150" i="25" s="1"/>
  <c r="BO60" i="30"/>
  <c r="BS60" i="30"/>
  <c r="BP60" i="30"/>
  <c r="BQ60" i="30"/>
  <c r="BN60" i="30"/>
  <c r="BK60" i="30"/>
  <c r="BL60" i="30"/>
  <c r="BM60" i="30"/>
  <c r="BJ60" i="30"/>
  <c r="BR60" i="30"/>
  <c r="BB171" i="25"/>
  <c r="BI171" i="25" s="1"/>
  <c r="BL171" i="25" s="1"/>
  <c r="BL141" i="30"/>
  <c r="BP141" i="30"/>
  <c r="BK141" i="30"/>
  <c r="BO141" i="30"/>
  <c r="BS141" i="30"/>
  <c r="BJ141" i="30"/>
  <c r="BN141" i="30"/>
  <c r="BR141" i="30"/>
  <c r="BM141" i="30"/>
  <c r="BQ141" i="30"/>
  <c r="BB131" i="25"/>
  <c r="BI131" i="25" s="1"/>
  <c r="BL131" i="25" s="1"/>
  <c r="BB107" i="25"/>
  <c r="BI107" i="25" s="1"/>
  <c r="BL107" i="25" s="1"/>
  <c r="BK57" i="30"/>
  <c r="BO57" i="30"/>
  <c r="BS57" i="30"/>
  <c r="BN57" i="30"/>
  <c r="BL57" i="30"/>
  <c r="BM57" i="30"/>
  <c r="BQ57" i="30"/>
  <c r="BJ57" i="30"/>
  <c r="BR57" i="30"/>
  <c r="BP57" i="30"/>
  <c r="BB255" i="25"/>
  <c r="BI255" i="25"/>
  <c r="BL255" i="25" s="1"/>
  <c r="BB256" i="25"/>
  <c r="BI256" i="25" s="1"/>
  <c r="BL256" i="25" s="1"/>
  <c r="BK244" i="30"/>
  <c r="BQ244" i="30"/>
  <c r="BM244" i="30"/>
  <c r="BS244" i="30"/>
  <c r="BL244" i="30"/>
  <c r="BP244" i="30"/>
  <c r="BO244" i="30"/>
  <c r="BJ244" i="30"/>
  <c r="BN244" i="30"/>
  <c r="BR244" i="30"/>
  <c r="BB196" i="25"/>
  <c r="BI196" i="25" s="1"/>
  <c r="BL196" i="25" s="1"/>
  <c r="BK192" i="30"/>
  <c r="BM192" i="30"/>
  <c r="BQ192" i="30"/>
  <c r="BS192" i="30"/>
  <c r="BJ192" i="30"/>
  <c r="BN192" i="30"/>
  <c r="BR192" i="30"/>
  <c r="BO192" i="30"/>
  <c r="BL192" i="30"/>
  <c r="BP192" i="30"/>
  <c r="BB184" i="25"/>
  <c r="BI184" i="25" s="1"/>
  <c r="BL184" i="25" s="1"/>
  <c r="BB180" i="25"/>
  <c r="BI180" i="25" s="1"/>
  <c r="BL180" i="25" s="1"/>
  <c r="BB160" i="25"/>
  <c r="BI160" i="25" s="1"/>
  <c r="BL160" i="25" s="1"/>
  <c r="BB152" i="25"/>
  <c r="BI152" i="25"/>
  <c r="BL152" i="25" s="1"/>
  <c r="BB138" i="25"/>
  <c r="BI138" i="25" s="1"/>
  <c r="BL138" i="25" s="1"/>
  <c r="BB24" i="25"/>
  <c r="BI24" i="25" s="1"/>
  <c r="BL24" i="25" s="1"/>
  <c r="BB8" i="25"/>
  <c r="BI8" i="25" s="1"/>
  <c r="BL8" i="25" s="1"/>
  <c r="BB114" i="25"/>
  <c r="BI114" i="25" s="1"/>
  <c r="BL114" i="25" s="1"/>
  <c r="BB106" i="25"/>
  <c r="BI106" i="25" s="1"/>
  <c r="BL106" i="25" s="1"/>
  <c r="BB86" i="25"/>
  <c r="BI86" i="25" s="1"/>
  <c r="BL86" i="25" s="1"/>
  <c r="BO68" i="30"/>
  <c r="BK68" i="30"/>
  <c r="BS68" i="30"/>
  <c r="BL68" i="30"/>
  <c r="BP68" i="30"/>
  <c r="BM68" i="30"/>
  <c r="BJ68" i="30"/>
  <c r="BN68" i="30"/>
  <c r="BR68" i="30"/>
  <c r="BQ68" i="30"/>
  <c r="BB46" i="25"/>
  <c r="BI46" i="25" s="1"/>
  <c r="BL46" i="25" s="1"/>
  <c r="BS36" i="30"/>
  <c r="BK36" i="30"/>
  <c r="BL36" i="30"/>
  <c r="BP36" i="30"/>
  <c r="BM36" i="30"/>
  <c r="BO36" i="30"/>
  <c r="BJ36" i="30"/>
  <c r="BN36" i="30"/>
  <c r="BR36" i="30"/>
  <c r="BQ36" i="30"/>
  <c r="BB28" i="25"/>
  <c r="BI28" i="25" s="1"/>
  <c r="BL28" i="25" s="1"/>
  <c r="BA199" i="30"/>
  <c r="BA231" i="30"/>
  <c r="BA215" i="30"/>
  <c r="BA133" i="30"/>
  <c r="BA113" i="30"/>
  <c r="BA45" i="30"/>
  <c r="BA230" i="30"/>
  <c r="BA220" i="30"/>
  <c r="BA202" i="30"/>
  <c r="BA190" i="30"/>
  <c r="BA114" i="30"/>
  <c r="BA46" i="30"/>
  <c r="BA217" i="30"/>
  <c r="BA115" i="30"/>
  <c r="BA24" i="30"/>
  <c r="BA96" i="30"/>
  <c r="BA42" i="30"/>
  <c r="BL257" i="30"/>
  <c r="BP257" i="30"/>
  <c r="BK257" i="30"/>
  <c r="BO257" i="30"/>
  <c r="BS257" i="30"/>
  <c r="BR257" i="30"/>
  <c r="BJ257" i="30"/>
  <c r="BM257" i="30"/>
  <c r="BQ257" i="30"/>
  <c r="BN257" i="30"/>
  <c r="BI239" i="25"/>
  <c r="BL239" i="25" s="1"/>
  <c r="BB239" i="25"/>
  <c r="BB221" i="25"/>
  <c r="BI221" i="25" s="1"/>
  <c r="BL221" i="25" s="1"/>
  <c r="BB207" i="25"/>
  <c r="BI207" i="25" s="1"/>
  <c r="BL207" i="25" s="1"/>
  <c r="BB195" i="25"/>
  <c r="BI195" i="25" s="1"/>
  <c r="BL195" i="25" s="1"/>
  <c r="BP177" i="30"/>
  <c r="BL177" i="30"/>
  <c r="BM177" i="30"/>
  <c r="BQ177" i="30"/>
  <c r="BN177" i="30"/>
  <c r="BK177" i="30"/>
  <c r="BO177" i="30"/>
  <c r="BS177" i="30"/>
  <c r="BR177" i="30"/>
  <c r="BJ177" i="30"/>
  <c r="BP169" i="30"/>
  <c r="BL169" i="30"/>
  <c r="BM169" i="30"/>
  <c r="BQ169" i="30"/>
  <c r="BN169" i="30"/>
  <c r="BK169" i="30"/>
  <c r="BO169" i="30"/>
  <c r="BS169" i="30"/>
  <c r="BR169" i="30"/>
  <c r="BJ169" i="30"/>
  <c r="BB159" i="25"/>
  <c r="BI159" i="25" s="1"/>
  <c r="BL159" i="25" s="1"/>
  <c r="BB115" i="25"/>
  <c r="BI115" i="25" s="1"/>
  <c r="BL115" i="25" s="1"/>
  <c r="BK105" i="30"/>
  <c r="BO105" i="30"/>
  <c r="BS105" i="30"/>
  <c r="BN105" i="30"/>
  <c r="BL105" i="30"/>
  <c r="BM105" i="30"/>
  <c r="BQ105" i="30"/>
  <c r="BJ105" i="30"/>
  <c r="BR105" i="30"/>
  <c r="BP105" i="30"/>
  <c r="BK97" i="30"/>
  <c r="BO97" i="30"/>
  <c r="BS97" i="30"/>
  <c r="BN97" i="30"/>
  <c r="BL97" i="30"/>
  <c r="BM97" i="30"/>
  <c r="BQ97" i="30"/>
  <c r="BJ97" i="30"/>
  <c r="BR97" i="30"/>
  <c r="BP97" i="30"/>
  <c r="BK85" i="30"/>
  <c r="BO85" i="30"/>
  <c r="BS85" i="30"/>
  <c r="BN85" i="30"/>
  <c r="BL85" i="30"/>
  <c r="BM85" i="30"/>
  <c r="BQ85" i="30"/>
  <c r="BJ85" i="30"/>
  <c r="BR85" i="30"/>
  <c r="BP85" i="30"/>
  <c r="BB75" i="25"/>
  <c r="BI75" i="25" s="1"/>
  <c r="BL75" i="25" s="1"/>
  <c r="BB67" i="25"/>
  <c r="BI67" i="25" s="1"/>
  <c r="BL67" i="25" s="1"/>
  <c r="BB55" i="25"/>
  <c r="BI55" i="25" s="1"/>
  <c r="BL55" i="25" s="1"/>
  <c r="BB43" i="25"/>
  <c r="BI43" i="25" s="1"/>
  <c r="BL43" i="25" s="1"/>
  <c r="BB35" i="25"/>
  <c r="BI35" i="25" s="1"/>
  <c r="BL35" i="25" s="1"/>
  <c r="BB19" i="25"/>
  <c r="BI19" i="25" s="1"/>
  <c r="BL19" i="25" s="1"/>
  <c r="BB11" i="25"/>
  <c r="BI11" i="25" s="1"/>
  <c r="BL11" i="25" s="1"/>
  <c r="BK268" i="30"/>
  <c r="BQ268" i="30"/>
  <c r="BM268" i="30"/>
  <c r="BS268" i="30"/>
  <c r="BL268" i="30"/>
  <c r="BP268" i="30"/>
  <c r="BO268" i="30"/>
  <c r="BJ268" i="30"/>
  <c r="BN268" i="30"/>
  <c r="BR268" i="30"/>
  <c r="BK256" i="30"/>
  <c r="BQ256" i="30"/>
  <c r="BM256" i="30"/>
  <c r="BO256" i="30"/>
  <c r="BL256" i="30"/>
  <c r="BP256" i="30"/>
  <c r="BS256" i="30"/>
  <c r="BJ256" i="30"/>
  <c r="BN256" i="30"/>
  <c r="BR256" i="30"/>
  <c r="BB252" i="25"/>
  <c r="BI252" i="25" s="1"/>
  <c r="BL252" i="25" s="1"/>
  <c r="BB244" i="25"/>
  <c r="BI244" i="25" s="1"/>
  <c r="BL244" i="25" s="1"/>
  <c r="BK236" i="30"/>
  <c r="BM236" i="30"/>
  <c r="BQ236" i="30"/>
  <c r="BO236" i="30"/>
  <c r="BJ236" i="30"/>
  <c r="BN236" i="30"/>
  <c r="BR236" i="30"/>
  <c r="BS236" i="30"/>
  <c r="BL236" i="30"/>
  <c r="BP236" i="30"/>
  <c r="BB224" i="25"/>
  <c r="BI224" i="25" s="1"/>
  <c r="BL224" i="25" s="1"/>
  <c r="BK218" i="30"/>
  <c r="BM218" i="30"/>
  <c r="BQ218" i="30"/>
  <c r="BO218" i="30"/>
  <c r="BL218" i="30"/>
  <c r="BP218" i="30"/>
  <c r="BS218" i="30"/>
  <c r="BJ218" i="30"/>
  <c r="BN218" i="30"/>
  <c r="BR218" i="30"/>
  <c r="BK214" i="30"/>
  <c r="BM214" i="30"/>
  <c r="BQ214" i="30"/>
  <c r="BS214" i="30"/>
  <c r="BL214" i="30"/>
  <c r="BP214" i="30"/>
  <c r="BO214" i="30"/>
  <c r="BJ214" i="30"/>
  <c r="BN214" i="30"/>
  <c r="BR214" i="30"/>
  <c r="BB204" i="25"/>
  <c r="BI204" i="25"/>
  <c r="BL204" i="25" s="1"/>
  <c r="BK198" i="30"/>
  <c r="BM198" i="30"/>
  <c r="BQ198" i="30"/>
  <c r="BS198" i="30"/>
  <c r="BL198" i="30"/>
  <c r="BP198" i="30"/>
  <c r="BO198" i="30"/>
  <c r="BJ198" i="30"/>
  <c r="BN198" i="30"/>
  <c r="BR198" i="30"/>
  <c r="BK194" i="30"/>
  <c r="BM194" i="30"/>
  <c r="BQ194" i="30"/>
  <c r="BO194" i="30"/>
  <c r="BL194" i="30"/>
  <c r="BP194" i="30"/>
  <c r="BS194" i="30"/>
  <c r="BJ194" i="30"/>
  <c r="BN194" i="30"/>
  <c r="BR194" i="30"/>
  <c r="BB192" i="25"/>
  <c r="BI192" i="25" s="1"/>
  <c r="BL192" i="25" s="1"/>
  <c r="BK166" i="30"/>
  <c r="BM166" i="30"/>
  <c r="BQ166" i="30"/>
  <c r="BS166" i="30"/>
  <c r="BL166" i="30"/>
  <c r="BP166" i="30"/>
  <c r="BO166" i="30"/>
  <c r="BJ166" i="30"/>
  <c r="BN166" i="30"/>
  <c r="BR166" i="30"/>
  <c r="BB142" i="25"/>
  <c r="BI142" i="25" s="1"/>
  <c r="BL142" i="25" s="1"/>
  <c r="BP130" i="30"/>
  <c r="BB126" i="25"/>
  <c r="BI126" i="25" s="1"/>
  <c r="BL126" i="25" s="1"/>
  <c r="BK122" i="30"/>
  <c r="BS122" i="30"/>
  <c r="BO122" i="30"/>
  <c r="BJ122" i="30"/>
  <c r="BN122" i="30"/>
  <c r="BR122" i="30"/>
  <c r="BM122" i="30"/>
  <c r="BL122" i="30"/>
  <c r="BP122" i="30"/>
  <c r="BQ122" i="30"/>
  <c r="BS118" i="30"/>
  <c r="BB98" i="25"/>
  <c r="BI98" i="25" s="1"/>
  <c r="BL98" i="25" s="1"/>
  <c r="BK90" i="30"/>
  <c r="BS90" i="30"/>
  <c r="BO90" i="30"/>
  <c r="BJ90" i="30"/>
  <c r="BN90" i="30"/>
  <c r="BR90" i="30"/>
  <c r="BM90" i="30"/>
  <c r="BL90" i="30"/>
  <c r="BP90" i="30"/>
  <c r="BQ90" i="30"/>
  <c r="BK86" i="30"/>
  <c r="BS86" i="30"/>
  <c r="BO86" i="30"/>
  <c r="BJ86" i="30"/>
  <c r="BN86" i="30"/>
  <c r="BR86" i="30"/>
  <c r="BM86" i="30"/>
  <c r="BL86" i="30"/>
  <c r="BP86" i="30"/>
  <c r="BQ86" i="30"/>
  <c r="BK78" i="30"/>
  <c r="BS78" i="30"/>
  <c r="BO78" i="30"/>
  <c r="BJ78" i="30"/>
  <c r="BN78" i="30"/>
  <c r="BR78" i="30"/>
  <c r="BM78" i="30"/>
  <c r="BL78" i="30"/>
  <c r="BP78" i="30"/>
  <c r="BQ78" i="30"/>
  <c r="BB70" i="25"/>
  <c r="BI70" i="25" s="1"/>
  <c r="BL70" i="25" s="1"/>
  <c r="BB62" i="25"/>
  <c r="BI62" i="25" s="1"/>
  <c r="BL62" i="25" s="1"/>
  <c r="BB56" i="25"/>
  <c r="BI56" i="25" s="1"/>
  <c r="BL56" i="25" s="1"/>
  <c r="BB48" i="25"/>
  <c r="BI48" i="25" s="1"/>
  <c r="BL48" i="25" s="1"/>
  <c r="BB40" i="25"/>
  <c r="BI40" i="25" s="1"/>
  <c r="BL40" i="25" s="1"/>
  <c r="BB32" i="25"/>
  <c r="BI32" i="25" s="1"/>
  <c r="BL32" i="25" s="1"/>
  <c r="BB263" i="25"/>
  <c r="BI263" i="25" s="1"/>
  <c r="BL263" i="25" s="1"/>
  <c r="BB253" i="25"/>
  <c r="BI253" i="25" s="1"/>
  <c r="BL253" i="25" s="1"/>
  <c r="BB245" i="25"/>
  <c r="BI245" i="25" s="1"/>
  <c r="BL245" i="25" s="1"/>
  <c r="BI235" i="25"/>
  <c r="BL235" i="25" s="1"/>
  <c r="BB235" i="25"/>
  <c r="BP229" i="30"/>
  <c r="BL229" i="30"/>
  <c r="BK229" i="30"/>
  <c r="BO229" i="30"/>
  <c r="BS229" i="30"/>
  <c r="BR229" i="30"/>
  <c r="BJ229" i="30"/>
  <c r="BM229" i="30"/>
  <c r="BQ229" i="30"/>
  <c r="BN229" i="30"/>
  <c r="BB227" i="25"/>
  <c r="BI227" i="25" s="1"/>
  <c r="BL227" i="25" s="1"/>
  <c r="BJ219" i="30"/>
  <c r="BN219" i="30"/>
  <c r="BM219" i="30"/>
  <c r="BQ219" i="30"/>
  <c r="BL219" i="30"/>
  <c r="BR219" i="30"/>
  <c r="BK219" i="30"/>
  <c r="BO219" i="30"/>
  <c r="BS219" i="30"/>
  <c r="BP219" i="30"/>
  <c r="BB211" i="25"/>
  <c r="BI211" i="25" s="1"/>
  <c r="BL211" i="25" s="1"/>
  <c r="BL253" i="30"/>
  <c r="BP253" i="30"/>
  <c r="BM253" i="30"/>
  <c r="BQ253" i="30"/>
  <c r="BN253" i="30"/>
  <c r="BK253" i="30"/>
  <c r="BO253" i="30"/>
  <c r="BS253" i="30"/>
  <c r="BR253" i="30"/>
  <c r="BJ253" i="30"/>
  <c r="BL249" i="30"/>
  <c r="BP249" i="30"/>
  <c r="BK249" i="30"/>
  <c r="BO249" i="30"/>
  <c r="BS249" i="30"/>
  <c r="BR249" i="30"/>
  <c r="BJ249" i="30"/>
  <c r="BM249" i="30"/>
  <c r="BQ249" i="30"/>
  <c r="BN249" i="30"/>
  <c r="BJ243" i="30"/>
  <c r="BR243" i="30"/>
  <c r="BK243" i="30"/>
  <c r="BO243" i="30"/>
  <c r="BS243" i="30"/>
  <c r="BL243" i="30"/>
  <c r="BN243" i="30"/>
  <c r="BM243" i="30"/>
  <c r="BQ243" i="30"/>
  <c r="BP243" i="30"/>
  <c r="BS235" i="30"/>
  <c r="BJ227" i="30"/>
  <c r="BN227" i="30"/>
  <c r="BM227" i="30"/>
  <c r="BQ227" i="30"/>
  <c r="BL227" i="30"/>
  <c r="BR227" i="30"/>
  <c r="BK227" i="30"/>
  <c r="BO227" i="30"/>
  <c r="BS227" i="30"/>
  <c r="BP227" i="30"/>
  <c r="BP197" i="30"/>
  <c r="BL197" i="30"/>
  <c r="BK197" i="30"/>
  <c r="BO197" i="30"/>
  <c r="BS197" i="30"/>
  <c r="BR197" i="30"/>
  <c r="BJ197" i="30"/>
  <c r="BM197" i="30"/>
  <c r="BQ197" i="30"/>
  <c r="BN197" i="30"/>
  <c r="BI193" i="25"/>
  <c r="BL193" i="25" s="1"/>
  <c r="BB193" i="25"/>
  <c r="BB185" i="25"/>
  <c r="BI185" i="25" s="1"/>
  <c r="BL185" i="25" s="1"/>
  <c r="BB181" i="25"/>
  <c r="BI181" i="25" s="1"/>
  <c r="BL181" i="25" s="1"/>
  <c r="BJ179" i="30"/>
  <c r="BN179" i="30"/>
  <c r="BM179" i="30"/>
  <c r="BQ179" i="30"/>
  <c r="BL179" i="30"/>
  <c r="BR179" i="30"/>
  <c r="BK179" i="30"/>
  <c r="BO179" i="30"/>
  <c r="BS179" i="30"/>
  <c r="BP179" i="30"/>
  <c r="BJ171" i="30"/>
  <c r="BN171" i="30"/>
  <c r="BM171" i="30"/>
  <c r="BQ171" i="30"/>
  <c r="BL171" i="30"/>
  <c r="BR171" i="30"/>
  <c r="BK171" i="30"/>
  <c r="BO171" i="30"/>
  <c r="BS171" i="30"/>
  <c r="BP171" i="30"/>
  <c r="BB157" i="25"/>
  <c r="BI157" i="25" s="1"/>
  <c r="BL157" i="25" s="1"/>
  <c r="BJ143" i="30"/>
  <c r="BN143" i="30"/>
  <c r="BR143" i="30"/>
  <c r="BM143" i="30"/>
  <c r="BQ143" i="30"/>
  <c r="BL143" i="30"/>
  <c r="BP143" i="30"/>
  <c r="BK143" i="30"/>
  <c r="BO143" i="30"/>
  <c r="BS143" i="30"/>
  <c r="BB141" i="25"/>
  <c r="BI141" i="25" s="1"/>
  <c r="BL141" i="25" s="1"/>
  <c r="BJ139" i="30"/>
  <c r="BN139" i="30"/>
  <c r="BR139" i="30"/>
  <c r="BM139" i="30"/>
  <c r="BQ139" i="30"/>
  <c r="BL139" i="30"/>
  <c r="BP139" i="30"/>
  <c r="BK139" i="30"/>
  <c r="BO139" i="30"/>
  <c r="BS139" i="30"/>
  <c r="BB117" i="25"/>
  <c r="BI117" i="25" s="1"/>
  <c r="BL117" i="25" s="1"/>
  <c r="BB93" i="25"/>
  <c r="BI93" i="25"/>
  <c r="BL93" i="25" s="1"/>
  <c r="BK91" i="30"/>
  <c r="BO91" i="30"/>
  <c r="BS91" i="30"/>
  <c r="BN91" i="30"/>
  <c r="BL91" i="30"/>
  <c r="BM91" i="30"/>
  <c r="BQ91" i="30"/>
  <c r="BJ91" i="30"/>
  <c r="BR91" i="30"/>
  <c r="BP91" i="30"/>
  <c r="BK83" i="30"/>
  <c r="BO83" i="30"/>
  <c r="BS83" i="30"/>
  <c r="BN83" i="30"/>
  <c r="BL83" i="30"/>
  <c r="BM83" i="30"/>
  <c r="BQ83" i="30"/>
  <c r="BJ83" i="30"/>
  <c r="BR83" i="30"/>
  <c r="BP83" i="30"/>
  <c r="BB81" i="25"/>
  <c r="BI81" i="25" s="1"/>
  <c r="BL81" i="25" s="1"/>
  <c r="BB73" i="25"/>
  <c r="BI73" i="25"/>
  <c r="BL73" i="25" s="1"/>
  <c r="BB65" i="25"/>
  <c r="BI65" i="25" s="1"/>
  <c r="BL65" i="25" s="1"/>
  <c r="BB49" i="25"/>
  <c r="BI49" i="25" s="1"/>
  <c r="BL49" i="25" s="1"/>
  <c r="BK47" i="30"/>
  <c r="BO47" i="30"/>
  <c r="BS47" i="30"/>
  <c r="BP47" i="30"/>
  <c r="BR47" i="30"/>
  <c r="BM47" i="30"/>
  <c r="BQ47" i="30"/>
  <c r="BL47" i="30"/>
  <c r="BJ47" i="30"/>
  <c r="BN47" i="30"/>
  <c r="BI41" i="25"/>
  <c r="BL41" i="25" s="1"/>
  <c r="BB41" i="25"/>
  <c r="BB33" i="25"/>
  <c r="BI33" i="25" s="1"/>
  <c r="BL33" i="25" s="1"/>
  <c r="BK27" i="30"/>
  <c r="BO27" i="30"/>
  <c r="BS27" i="30"/>
  <c r="BP27" i="30"/>
  <c r="BR27" i="30"/>
  <c r="BM27" i="30"/>
  <c r="BQ27" i="30"/>
  <c r="BL27" i="30"/>
  <c r="BJ27" i="30"/>
  <c r="BN27" i="30"/>
  <c r="BB21" i="25"/>
  <c r="BI21" i="25" s="1"/>
  <c r="BL21" i="25" s="1"/>
  <c r="BB13" i="25"/>
  <c r="BI13" i="25" s="1"/>
  <c r="BL13" i="25" s="1"/>
  <c r="BJ267" i="30"/>
  <c r="BR267" i="30"/>
  <c r="BK267" i="30"/>
  <c r="BO267" i="30"/>
  <c r="BS267" i="30"/>
  <c r="BL267" i="30"/>
  <c r="BN267" i="30"/>
  <c r="BM267" i="30"/>
  <c r="BQ267" i="30"/>
  <c r="BP267" i="30"/>
  <c r="BK262" i="30"/>
  <c r="BQ262" i="30"/>
  <c r="BM262" i="30"/>
  <c r="BO262" i="30"/>
  <c r="BJ262" i="30"/>
  <c r="BN262" i="30"/>
  <c r="BR262" i="30"/>
  <c r="BS262" i="30"/>
  <c r="BL262" i="30"/>
  <c r="BP262" i="30"/>
  <c r="BB246" i="25"/>
  <c r="BI246" i="25" s="1"/>
  <c r="BL246" i="25" s="1"/>
  <c r="BB206" i="25"/>
  <c r="BI206" i="25" s="1"/>
  <c r="BL206" i="25" s="1"/>
  <c r="BK176" i="30"/>
  <c r="BM176" i="30"/>
  <c r="BQ176" i="30"/>
  <c r="BS176" i="30"/>
  <c r="BJ176" i="30"/>
  <c r="BN176" i="30"/>
  <c r="BR176" i="30"/>
  <c r="BO176" i="30"/>
  <c r="BL176" i="30"/>
  <c r="BP176" i="30"/>
  <c r="BK160" i="30"/>
  <c r="BM160" i="30"/>
  <c r="BQ160" i="30"/>
  <c r="BS160" i="30"/>
  <c r="BJ160" i="30"/>
  <c r="BN160" i="30"/>
  <c r="BR160" i="30"/>
  <c r="BO160" i="30"/>
  <c r="BL160" i="30"/>
  <c r="BP160" i="30"/>
  <c r="BB144" i="25"/>
  <c r="BI144" i="25" s="1"/>
  <c r="BL144" i="25" s="1"/>
  <c r="BB132" i="25"/>
  <c r="BI132" i="25" s="1"/>
  <c r="BL132" i="25" s="1"/>
  <c r="BB124" i="25"/>
  <c r="BI124" i="25" s="1"/>
  <c r="BL124" i="25" s="1"/>
  <c r="BB108" i="25"/>
  <c r="BI108" i="25" s="1"/>
  <c r="BL108" i="25" s="1"/>
  <c r="BB100" i="25"/>
  <c r="BI100" i="25" s="1"/>
  <c r="BL100" i="25" s="1"/>
  <c r="BB92" i="25"/>
  <c r="BI92" i="25" s="1"/>
  <c r="BL92" i="25" s="1"/>
  <c r="BO84" i="30"/>
  <c r="BK84" i="30"/>
  <c r="BS84" i="30"/>
  <c r="BL84" i="30"/>
  <c r="BP84" i="30"/>
  <c r="BM84" i="30"/>
  <c r="BJ84" i="30"/>
  <c r="BN84" i="30"/>
  <c r="BR84" i="30"/>
  <c r="BQ84" i="30"/>
  <c r="BO76" i="30"/>
  <c r="BK76" i="30"/>
  <c r="BS76" i="30"/>
  <c r="BL76" i="30"/>
  <c r="BP76" i="30"/>
  <c r="BM76" i="30"/>
  <c r="BJ76" i="30"/>
  <c r="BN76" i="30"/>
  <c r="BR76" i="30"/>
  <c r="BQ76" i="30"/>
  <c r="BB68" i="25"/>
  <c r="BI68" i="25" s="1"/>
  <c r="BL68" i="25" s="1"/>
  <c r="BB54" i="25"/>
  <c r="BI54" i="25" s="1"/>
  <c r="BL54" i="25" s="1"/>
  <c r="BB42" i="25"/>
  <c r="BI42" i="25" s="1"/>
  <c r="BL42" i="25" s="1"/>
  <c r="BB34" i="25"/>
  <c r="BI34" i="25"/>
  <c r="BL34" i="25" s="1"/>
  <c r="BB257" i="25"/>
  <c r="BI257" i="25" s="1"/>
  <c r="BL257" i="25" s="1"/>
  <c r="BB247" i="25"/>
  <c r="BI247" i="25"/>
  <c r="BL247" i="25" s="1"/>
  <c r="BB233" i="25"/>
  <c r="BI233" i="25" s="1"/>
  <c r="BL233" i="25" s="1"/>
  <c r="BB225" i="25"/>
  <c r="BI225" i="25" s="1"/>
  <c r="BL225" i="25" s="1"/>
  <c r="BB215" i="25"/>
  <c r="BI215" i="25" s="1"/>
  <c r="BL215" i="25" s="1"/>
  <c r="BB209" i="25"/>
  <c r="BI209" i="25" s="1"/>
  <c r="BL209" i="25" s="1"/>
  <c r="BJ207" i="30"/>
  <c r="BR207" i="30"/>
  <c r="BK207" i="30"/>
  <c r="BO207" i="30"/>
  <c r="BS207" i="30"/>
  <c r="BL207" i="30"/>
  <c r="BN207" i="30"/>
  <c r="BM207" i="30"/>
  <c r="BQ207" i="30"/>
  <c r="BP207" i="30"/>
  <c r="BJ203" i="30"/>
  <c r="BN203" i="30"/>
  <c r="BM203" i="30"/>
  <c r="BQ203" i="30"/>
  <c r="BL203" i="30"/>
  <c r="BR203" i="30"/>
  <c r="BK203" i="30"/>
  <c r="BO203" i="30"/>
  <c r="BS203" i="30"/>
  <c r="BP203" i="30"/>
  <c r="BB197" i="25"/>
  <c r="BI197" i="25" s="1"/>
  <c r="BL197" i="25" s="1"/>
  <c r="BB177" i="25"/>
  <c r="BI177" i="25" s="1"/>
  <c r="BL177" i="25" s="1"/>
  <c r="BB169" i="25"/>
  <c r="BI169" i="25" s="1"/>
  <c r="BL169" i="25" s="1"/>
  <c r="BB145" i="25"/>
  <c r="BI145" i="25" s="1"/>
  <c r="BL145" i="25" s="1"/>
  <c r="BB133" i="25"/>
  <c r="BI133" i="25" s="1"/>
  <c r="BL133" i="25" s="1"/>
  <c r="BB129" i="25"/>
  <c r="BI129" i="25" s="1"/>
  <c r="BL129" i="25" s="1"/>
  <c r="BB121" i="25"/>
  <c r="BI121" i="25" s="1"/>
  <c r="BL121" i="25" s="1"/>
  <c r="BB113" i="25"/>
  <c r="BI113" i="25" s="1"/>
  <c r="BL113" i="25" s="1"/>
  <c r="BB105" i="25"/>
  <c r="BI105" i="25" s="1"/>
  <c r="BL105" i="25" s="1"/>
  <c r="BB97" i="25"/>
  <c r="BI97" i="25" s="1"/>
  <c r="BL97" i="25" s="1"/>
  <c r="BB85" i="25"/>
  <c r="BI85" i="25"/>
  <c r="BL85" i="25" s="1"/>
  <c r="BK67" i="30"/>
  <c r="BO67" i="30"/>
  <c r="BS67" i="30"/>
  <c r="BN67" i="30"/>
  <c r="BL67" i="30"/>
  <c r="BM67" i="30"/>
  <c r="BQ67" i="30"/>
  <c r="BJ67" i="30"/>
  <c r="BR67" i="30"/>
  <c r="BP67" i="30"/>
  <c r="BK39" i="30"/>
  <c r="BO39" i="30"/>
  <c r="BS39" i="30"/>
  <c r="BP39" i="30"/>
  <c r="BR39" i="30"/>
  <c r="BM39" i="30"/>
  <c r="BQ39" i="30"/>
  <c r="BL39" i="30"/>
  <c r="BJ39" i="30"/>
  <c r="BN39" i="30"/>
  <c r="BB29" i="25"/>
  <c r="BI29" i="25" s="1"/>
  <c r="BL29" i="25" s="1"/>
  <c r="BK19" i="30"/>
  <c r="BO19" i="30"/>
  <c r="BS19" i="30"/>
  <c r="BP19" i="30"/>
  <c r="BR19" i="30"/>
  <c r="BM19" i="30"/>
  <c r="BQ19" i="30"/>
  <c r="BL19" i="30"/>
  <c r="BJ19" i="30"/>
  <c r="BN19" i="30"/>
  <c r="BB5" i="25"/>
  <c r="BI5" i="25" s="1"/>
  <c r="BL5" i="25" s="1"/>
  <c r="BB265" i="25"/>
  <c r="BI265" i="25" s="1"/>
  <c r="BL265" i="25" s="1"/>
  <c r="BB276" i="25"/>
  <c r="BI276" i="25" s="1"/>
  <c r="BL276" i="25" s="1"/>
  <c r="BB262" i="25"/>
  <c r="BI262" i="25" s="1"/>
  <c r="BL262" i="25" s="1"/>
  <c r="BB254" i="25"/>
  <c r="BI254" i="25" s="1"/>
  <c r="BL254" i="25" s="1"/>
  <c r="BB238" i="25"/>
  <c r="BI238" i="25" s="1"/>
  <c r="BL238" i="25" s="1"/>
  <c r="BB230" i="25"/>
  <c r="BI230" i="25" s="1"/>
  <c r="BL230" i="25" s="1"/>
  <c r="BI218" i="25"/>
  <c r="BL218" i="25" s="1"/>
  <c r="BB218" i="25"/>
  <c r="BB210" i="25"/>
  <c r="BI210" i="25" s="1"/>
  <c r="BL210" i="25" s="1"/>
  <c r="BB198" i="25"/>
  <c r="BI198" i="25" s="1"/>
  <c r="BL198" i="25" s="1"/>
  <c r="BB190" i="25"/>
  <c r="BI190" i="25" s="1"/>
  <c r="BL190" i="25" s="1"/>
  <c r="BK188" i="30"/>
  <c r="BM188" i="30"/>
  <c r="BQ188" i="30"/>
  <c r="BO188" i="30"/>
  <c r="BJ188" i="30"/>
  <c r="BN188" i="30"/>
  <c r="BR188" i="30"/>
  <c r="BS188" i="30"/>
  <c r="BL188" i="30"/>
  <c r="BP188" i="30"/>
  <c r="BB178" i="25"/>
  <c r="BI178" i="25" s="1"/>
  <c r="BL178" i="25" s="1"/>
  <c r="BB170" i="25"/>
  <c r="BI170" i="25" s="1"/>
  <c r="BL170" i="25" s="1"/>
  <c r="BB162" i="25"/>
  <c r="BI162" i="25" s="1"/>
  <c r="BL162" i="25" s="1"/>
  <c r="BB140" i="25"/>
  <c r="BI140" i="25" s="1"/>
  <c r="BL140" i="25" s="1"/>
  <c r="BS16" i="30"/>
  <c r="BK16" i="30"/>
  <c r="BL16" i="30"/>
  <c r="BP16" i="30"/>
  <c r="BM16" i="30"/>
  <c r="BO16" i="30"/>
  <c r="BJ16" i="30"/>
  <c r="BN16" i="30"/>
  <c r="BR16" i="30"/>
  <c r="BQ16" i="30"/>
  <c r="BB14" i="25"/>
  <c r="BI14" i="25"/>
  <c r="BL14" i="25" s="1"/>
  <c r="BB30" i="25"/>
  <c r="BI30" i="25" s="1"/>
  <c r="BL30" i="25" s="1"/>
  <c r="BB128" i="25"/>
  <c r="BI128" i="25" s="1"/>
  <c r="BL128" i="25" s="1"/>
  <c r="BB120" i="25"/>
  <c r="BI120" i="25" s="1"/>
  <c r="BL120" i="25" s="1"/>
  <c r="BO104" i="30"/>
  <c r="BS104" i="30"/>
  <c r="BK104" i="30"/>
  <c r="BL104" i="30"/>
  <c r="BP104" i="30"/>
  <c r="BM104" i="30"/>
  <c r="BJ104" i="30"/>
  <c r="BN104" i="30"/>
  <c r="BR104" i="30"/>
  <c r="BQ104" i="30"/>
  <c r="BB88" i="25"/>
  <c r="BI88" i="25" s="1"/>
  <c r="BL88" i="25" s="1"/>
  <c r="BB80" i="25"/>
  <c r="BI80" i="25" s="1"/>
  <c r="BL80" i="25" s="1"/>
  <c r="BK70" i="30"/>
  <c r="BS70" i="30"/>
  <c r="BO70" i="30"/>
  <c r="BJ70" i="30"/>
  <c r="BN70" i="30"/>
  <c r="BR70" i="30"/>
  <c r="BM70" i="30"/>
  <c r="BL70" i="30"/>
  <c r="BP70" i="30"/>
  <c r="BQ70" i="30"/>
  <c r="BB201" i="25"/>
  <c r="BI201" i="25" s="1"/>
  <c r="BL201" i="25" s="1"/>
  <c r="BB183" i="25"/>
  <c r="BI183" i="25" s="1"/>
  <c r="BL183" i="25" s="1"/>
  <c r="BI175" i="25"/>
  <c r="BL175" i="25" s="1"/>
  <c r="BB175" i="25"/>
  <c r="BP161" i="30"/>
  <c r="BL161" i="30"/>
  <c r="BM161" i="30"/>
  <c r="BQ161" i="30"/>
  <c r="BN161" i="30"/>
  <c r="BK161" i="30"/>
  <c r="BO161" i="30"/>
  <c r="BS161" i="30"/>
  <c r="BR161" i="30"/>
  <c r="BJ161" i="30"/>
  <c r="BI147" i="25"/>
  <c r="BL147" i="25" s="1"/>
  <c r="BB147" i="25"/>
  <c r="BB139" i="25"/>
  <c r="BI139" i="25" s="1"/>
  <c r="BL139" i="25" s="1"/>
  <c r="BB127" i="25"/>
  <c r="BI127" i="25" s="1"/>
  <c r="BL127" i="25" s="1"/>
  <c r="BB111" i="25"/>
  <c r="BI111" i="25" s="1"/>
  <c r="BL111" i="25" s="1"/>
  <c r="BB95" i="25"/>
  <c r="BI95" i="25" s="1"/>
  <c r="BL95" i="25" s="1"/>
  <c r="BB87" i="25"/>
  <c r="BI87" i="25" s="1"/>
  <c r="BL87" i="25" s="1"/>
  <c r="BB63" i="25"/>
  <c r="BI63" i="25" s="1"/>
  <c r="BL63" i="25" s="1"/>
  <c r="BB260" i="25"/>
  <c r="BI260" i="25" s="1"/>
  <c r="BL260" i="25" s="1"/>
  <c r="BJ248" i="30"/>
  <c r="BB240" i="25"/>
  <c r="BI240" i="25" s="1"/>
  <c r="BL240" i="25" s="1"/>
  <c r="BB220" i="25"/>
  <c r="BI220" i="25" s="1"/>
  <c r="BL220" i="25" s="1"/>
  <c r="BK204" i="30"/>
  <c r="BM204" i="30"/>
  <c r="BQ204" i="30"/>
  <c r="BO204" i="30"/>
  <c r="BJ204" i="30"/>
  <c r="BN204" i="30"/>
  <c r="BR204" i="30"/>
  <c r="BS204" i="30"/>
  <c r="BL204" i="30"/>
  <c r="BP204" i="30"/>
  <c r="BB172" i="25"/>
  <c r="BI172" i="25" s="1"/>
  <c r="BL172" i="25" s="1"/>
  <c r="BM154" i="30"/>
  <c r="BQ154" i="30"/>
  <c r="BJ154" i="30"/>
  <c r="BN154" i="30"/>
  <c r="BR154" i="30"/>
  <c r="BK154" i="30"/>
  <c r="BO154" i="30"/>
  <c r="BS154" i="30"/>
  <c r="BL154" i="30"/>
  <c r="BP154" i="30"/>
  <c r="BB118" i="25"/>
  <c r="BI118" i="25" s="1"/>
  <c r="BL118" i="25" s="1"/>
  <c r="BB78" i="25"/>
  <c r="BI78" i="25" s="1"/>
  <c r="BL78" i="25" s="1"/>
  <c r="BS50" i="30"/>
  <c r="BK50" i="30"/>
  <c r="BJ50" i="30"/>
  <c r="BN50" i="30"/>
  <c r="BR50" i="30"/>
  <c r="BQ50" i="30"/>
  <c r="BL50" i="30"/>
  <c r="BP50" i="30"/>
  <c r="BM50" i="30"/>
  <c r="BO50" i="30"/>
  <c r="BM148" i="30"/>
  <c r="BJ148" i="30"/>
  <c r="BR148" i="30"/>
  <c r="BO148" i="30"/>
  <c r="BL148" i="30"/>
  <c r="BQ148" i="30"/>
  <c r="BN148" i="30"/>
  <c r="BK148" i="30"/>
  <c r="BS148" i="30"/>
  <c r="BP148" i="30"/>
  <c r="BB60" i="25"/>
  <c r="BI60" i="25" s="1"/>
  <c r="BL60" i="25" s="1"/>
  <c r="BR239" i="30"/>
  <c r="BQ239" i="30"/>
  <c r="BK239" i="30"/>
  <c r="BS239" i="30"/>
  <c r="BL239" i="30"/>
  <c r="BJ239" i="30"/>
  <c r="BM239" i="30"/>
  <c r="BN239" i="30"/>
  <c r="BO239" i="30"/>
  <c r="BP239" i="30"/>
  <c r="BB149" i="25"/>
  <c r="BI149" i="25" s="1"/>
  <c r="BL149" i="25" s="1"/>
  <c r="BB61" i="25"/>
  <c r="BI61" i="25" s="1"/>
  <c r="BL61" i="25" s="1"/>
  <c r="BB148" i="25"/>
  <c r="BI148" i="25" s="1"/>
  <c r="BM148" i="25" s="1"/>
  <c r="BO62" i="30"/>
  <c r="BS62" i="30"/>
  <c r="BN62" i="30"/>
  <c r="BQ62" i="30"/>
  <c r="BP62" i="30"/>
  <c r="BK62" i="30"/>
  <c r="BJ62" i="30"/>
  <c r="BR62" i="30"/>
  <c r="BL62" i="30"/>
  <c r="BM62" i="30"/>
  <c r="BB167" i="25"/>
  <c r="BI167" i="25" s="1"/>
  <c r="BL167" i="25" s="1"/>
  <c r="BP157" i="30"/>
  <c r="BL157" i="30"/>
  <c r="BK157" i="30"/>
  <c r="BO157" i="30"/>
  <c r="BS157" i="30"/>
  <c r="BR157" i="30"/>
  <c r="BJ157" i="30"/>
  <c r="BM157" i="30"/>
  <c r="BQ157" i="30"/>
  <c r="BN157" i="30"/>
  <c r="BB151" i="25"/>
  <c r="BI151" i="25" s="1"/>
  <c r="BL151" i="25" s="1"/>
  <c r="BB123" i="25"/>
  <c r="BI123" i="25" s="1"/>
  <c r="BL123" i="25" s="1"/>
  <c r="BB83" i="25"/>
  <c r="BI83" i="25" s="1"/>
  <c r="BL83" i="25" s="1"/>
  <c r="BK73" i="30"/>
  <c r="BO73" i="30"/>
  <c r="BS73" i="30"/>
  <c r="BN73" i="30"/>
  <c r="BL73" i="30"/>
  <c r="BM73" i="30"/>
  <c r="BQ73" i="30"/>
  <c r="BJ73" i="30"/>
  <c r="BR73" i="30"/>
  <c r="BP73" i="30"/>
  <c r="BK33" i="30"/>
  <c r="BO33" i="30"/>
  <c r="BS33" i="30"/>
  <c r="BP33" i="30"/>
  <c r="BR33" i="30"/>
  <c r="BM33" i="30"/>
  <c r="BQ33" i="30"/>
  <c r="BL33" i="30"/>
  <c r="BJ33" i="30"/>
  <c r="BN33" i="30"/>
  <c r="BB27" i="25"/>
  <c r="BI27" i="25" s="1"/>
  <c r="BL27" i="25" s="1"/>
  <c r="BB267" i="25"/>
  <c r="BI267" i="25" s="1"/>
  <c r="BL267" i="25" s="1"/>
  <c r="BB277" i="25"/>
  <c r="BI277" i="25" s="1"/>
  <c r="BL277" i="25" s="1"/>
  <c r="BB264" i="25"/>
  <c r="BI264" i="25" s="1"/>
  <c r="BL264" i="25" s="1"/>
  <c r="BK250" i="30"/>
  <c r="BQ250" i="30"/>
  <c r="BM250" i="30"/>
  <c r="BS250" i="30"/>
  <c r="BJ250" i="30"/>
  <c r="BN250" i="30"/>
  <c r="BR250" i="30"/>
  <c r="BO250" i="30"/>
  <c r="BL250" i="30"/>
  <c r="BP250" i="30"/>
  <c r="BB236" i="25"/>
  <c r="BI236" i="25" s="1"/>
  <c r="BL236" i="25" s="1"/>
  <c r="BB216" i="25"/>
  <c r="BI216" i="25"/>
  <c r="BL216" i="25" s="1"/>
  <c r="BB200" i="25"/>
  <c r="BI200" i="25" s="1"/>
  <c r="BL200" i="25" s="1"/>
  <c r="BB168" i="25"/>
  <c r="BI168" i="25" s="1"/>
  <c r="BL168" i="25" s="1"/>
  <c r="BB156" i="25"/>
  <c r="BI156" i="25"/>
  <c r="BL156" i="25" s="1"/>
  <c r="BB134" i="25"/>
  <c r="BI134" i="25" s="1"/>
  <c r="BL134" i="25" s="1"/>
  <c r="BB18" i="25"/>
  <c r="BI18" i="25"/>
  <c r="BL18" i="25" s="1"/>
  <c r="BB122" i="25"/>
  <c r="BI122" i="25" s="1"/>
  <c r="BL122" i="25" s="1"/>
  <c r="BB110" i="25"/>
  <c r="BI110" i="25" s="1"/>
  <c r="BL110" i="25" s="1"/>
  <c r="BB94" i="25"/>
  <c r="BI94" i="25" s="1"/>
  <c r="BL94" i="25" s="1"/>
  <c r="BB82" i="25"/>
  <c r="BI82" i="25" s="1"/>
  <c r="BL82" i="25" s="1"/>
  <c r="BB20" i="25"/>
  <c r="BI20" i="25" s="1"/>
  <c r="BL20" i="25" s="1"/>
  <c r="AK4" i="30"/>
  <c r="AX4" i="30" s="1"/>
  <c r="AL4" i="25"/>
  <c r="AI4" i="30"/>
  <c r="AJ4" i="25"/>
  <c r="BP144" i="30" l="1"/>
  <c r="BQ144" i="30"/>
  <c r="BN140" i="30"/>
  <c r="BQ168" i="30"/>
  <c r="BS208" i="30"/>
  <c r="BK146" i="30"/>
  <c r="BM255" i="30"/>
  <c r="BK168" i="30"/>
  <c r="BK11" i="30"/>
  <c r="BL168" i="30"/>
  <c r="BL254" i="30"/>
  <c r="BR168" i="30"/>
  <c r="BN168" i="30"/>
  <c r="BL158" i="30"/>
  <c r="BM260" i="30"/>
  <c r="BO208" i="30"/>
  <c r="BK156" i="30"/>
  <c r="BP89" i="30"/>
  <c r="BN145" i="30"/>
  <c r="BJ11" i="30"/>
  <c r="BO145" i="30"/>
  <c r="BN193" i="30"/>
  <c r="BL145" i="30"/>
  <c r="BS247" i="30"/>
  <c r="BJ193" i="30"/>
  <c r="BN156" i="30"/>
  <c r="BM254" i="30"/>
  <c r="BP168" i="30"/>
  <c r="BM168" i="30"/>
  <c r="BO276" i="30"/>
  <c r="BR158" i="30"/>
  <c r="BJ102" i="30"/>
  <c r="BR193" i="30"/>
  <c r="BJ156" i="30"/>
  <c r="BS213" i="30"/>
  <c r="BQ254" i="30"/>
  <c r="BS145" i="30"/>
  <c r="BO193" i="30"/>
  <c r="BO156" i="30"/>
  <c r="BK254" i="30"/>
  <c r="BN11" i="30"/>
  <c r="BO140" i="30"/>
  <c r="BO168" i="30"/>
  <c r="BL208" i="30"/>
  <c r="BK193" i="30"/>
  <c r="BM156" i="30"/>
  <c r="BP254" i="30"/>
  <c r="BK145" i="30"/>
  <c r="BM193" i="30"/>
  <c r="BP156" i="30"/>
  <c r="BR254" i="30"/>
  <c r="BR89" i="30"/>
  <c r="BK112" i="30"/>
  <c r="BR11" i="30"/>
  <c r="BJ168" i="30"/>
  <c r="BK208" i="30"/>
  <c r="BL193" i="30"/>
  <c r="BL156" i="30"/>
  <c r="BN254" i="30"/>
  <c r="BO89" i="30"/>
  <c r="BM145" i="30"/>
  <c r="BO247" i="30"/>
  <c r="BM11" i="30"/>
  <c r="BS112" i="30"/>
  <c r="BO11" i="30"/>
  <c r="BP193" i="30"/>
  <c r="BS156" i="30"/>
  <c r="BJ254" i="30"/>
  <c r="BR145" i="30"/>
  <c r="BQ247" i="30"/>
  <c r="BS237" i="30"/>
  <c r="BK164" i="30"/>
  <c r="BJ235" i="30"/>
  <c r="BQ118" i="30"/>
  <c r="BK130" i="30"/>
  <c r="BS275" i="30"/>
  <c r="BL263" i="30"/>
  <c r="BQ13" i="30"/>
  <c r="BR277" i="30"/>
  <c r="BM111" i="30"/>
  <c r="BN178" i="30"/>
  <c r="BJ242" i="30"/>
  <c r="BP146" i="30"/>
  <c r="BO248" i="30"/>
  <c r="BR118" i="30"/>
  <c r="BM158" i="30"/>
  <c r="BJ260" i="30"/>
  <c r="BK255" i="30"/>
  <c r="BJ275" i="30"/>
  <c r="BJ263" i="30"/>
  <c r="BS93" i="30"/>
  <c r="BJ61" i="30"/>
  <c r="BO102" i="30"/>
  <c r="BJ208" i="30"/>
  <c r="BS13" i="30"/>
  <c r="BS193" i="30"/>
  <c r="BR156" i="30"/>
  <c r="BP277" i="30"/>
  <c r="BN213" i="30"/>
  <c r="BK178" i="30"/>
  <c r="BS254" i="30"/>
  <c r="BK89" i="30"/>
  <c r="BQ145" i="30"/>
  <c r="BJ145" i="30"/>
  <c r="BL247" i="30"/>
  <c r="BQ146" i="30"/>
  <c r="BK144" i="30"/>
  <c r="BL235" i="30"/>
  <c r="BN130" i="30"/>
  <c r="BQ275" i="30"/>
  <c r="BS263" i="30"/>
  <c r="BK61" i="30"/>
  <c r="BM107" i="30"/>
  <c r="BN146" i="30"/>
  <c r="BP248" i="30"/>
  <c r="BS144" i="30"/>
  <c r="BM235" i="30"/>
  <c r="BJ118" i="30"/>
  <c r="BO130" i="30"/>
  <c r="BL255" i="30"/>
  <c r="BN275" i="30"/>
  <c r="BM263" i="30"/>
  <c r="BL61" i="30"/>
  <c r="BR13" i="30"/>
  <c r="BO111" i="30"/>
  <c r="BS146" i="30"/>
  <c r="BR248" i="30"/>
  <c r="BQ248" i="30"/>
  <c r="BN144" i="30"/>
  <c r="BK235" i="30"/>
  <c r="BL118" i="30"/>
  <c r="BM130" i="30"/>
  <c r="BS255" i="30"/>
  <c r="BJ255" i="30"/>
  <c r="BK275" i="30"/>
  <c r="BK263" i="30"/>
  <c r="BN61" i="30"/>
  <c r="BJ13" i="30"/>
  <c r="BK13" i="30"/>
  <c r="BO277" i="30"/>
  <c r="BN107" i="30"/>
  <c r="BO233" i="30"/>
  <c r="BS178" i="30"/>
  <c r="BR242" i="30"/>
  <c r="BK241" i="30"/>
  <c r="BS31" i="30"/>
  <c r="BO240" i="30"/>
  <c r="BQ56" i="30"/>
  <c r="BL116" i="30"/>
  <c r="BP81" i="30"/>
  <c r="BP237" i="30"/>
  <c r="BS117" i="30"/>
  <c r="BP34" i="30"/>
  <c r="BN117" i="30"/>
  <c r="BN128" i="30"/>
  <c r="BL164" i="30"/>
  <c r="BM277" i="30"/>
  <c r="BJ107" i="30"/>
  <c r="BP111" i="30"/>
  <c r="BR233" i="30"/>
  <c r="BP233" i="30"/>
  <c r="BQ170" i="30"/>
  <c r="BQ178" i="30"/>
  <c r="BL242" i="30"/>
  <c r="BK242" i="30"/>
  <c r="BN149" i="30"/>
  <c r="BO56" i="30"/>
  <c r="BP159" i="30"/>
  <c r="BQ81" i="30"/>
  <c r="BP100" i="30"/>
  <c r="BP79" i="30"/>
  <c r="BJ116" i="30"/>
  <c r="BS240" i="30"/>
  <c r="BK100" i="30"/>
  <c r="BS79" i="30"/>
  <c r="BN277" i="30"/>
  <c r="BP107" i="30"/>
  <c r="BO107" i="30"/>
  <c r="BM233" i="30"/>
  <c r="BS170" i="30"/>
  <c r="BL178" i="30"/>
  <c r="BM242" i="30"/>
  <c r="BK237" i="30"/>
  <c r="BS149" i="30"/>
  <c r="BR56" i="30"/>
  <c r="BS159" i="30"/>
  <c r="BJ64" i="30"/>
  <c r="BO81" i="30"/>
  <c r="BJ34" i="30"/>
  <c r="BO79" i="30"/>
  <c r="BN80" i="30"/>
  <c r="BQ237" i="30"/>
  <c r="BK56" i="30"/>
  <c r="BL31" i="30"/>
  <c r="BR159" i="30"/>
  <c r="BM64" i="30"/>
  <c r="BQ100" i="30"/>
  <c r="BQ93" i="30"/>
  <c r="BM58" i="30"/>
  <c r="BL11" i="30"/>
  <c r="BP11" i="30"/>
  <c r="BJ140" i="30"/>
  <c r="BN158" i="30"/>
  <c r="BK158" i="30"/>
  <c r="BL102" i="30"/>
  <c r="BR208" i="30"/>
  <c r="BQ208" i="30"/>
  <c r="BL213" i="30"/>
  <c r="BM89" i="30"/>
  <c r="BK247" i="30"/>
  <c r="BM247" i="30"/>
  <c r="BR58" i="30"/>
  <c r="BQ112" i="30"/>
  <c r="BQ11" i="30"/>
  <c r="BS140" i="30"/>
  <c r="BJ276" i="30"/>
  <c r="BP158" i="30"/>
  <c r="BM102" i="30"/>
  <c r="BP208" i="30"/>
  <c r="BN208" i="30"/>
  <c r="BL89" i="30"/>
  <c r="BP247" i="30"/>
  <c r="BR247" i="30"/>
  <c r="BL237" i="30"/>
  <c r="BJ149" i="30"/>
  <c r="BM56" i="30"/>
  <c r="BQ31" i="30"/>
  <c r="BQ159" i="30"/>
  <c r="BJ159" i="30"/>
  <c r="BS116" i="30"/>
  <c r="BM240" i="30"/>
  <c r="BS64" i="30"/>
  <c r="BM81" i="30"/>
  <c r="BJ117" i="30"/>
  <c r="BL34" i="30"/>
  <c r="BR100" i="30"/>
  <c r="BO100" i="30"/>
  <c r="BQ79" i="30"/>
  <c r="BP80" i="30"/>
  <c r="BS164" i="30"/>
  <c r="BN237" i="30"/>
  <c r="BO149" i="30"/>
  <c r="BP56" i="30"/>
  <c r="BP31" i="30"/>
  <c r="BL159" i="30"/>
  <c r="BN116" i="30"/>
  <c r="BJ240" i="30"/>
  <c r="BQ64" i="30"/>
  <c r="BK64" i="30"/>
  <c r="BS81" i="30"/>
  <c r="BQ117" i="30"/>
  <c r="BN34" i="30"/>
  <c r="BM100" i="30"/>
  <c r="BM79" i="30"/>
  <c r="BL80" i="30"/>
  <c r="BJ164" i="30"/>
  <c r="BQ138" i="30"/>
  <c r="BN111" i="30"/>
  <c r="BN170" i="30"/>
  <c r="BK170" i="30"/>
  <c r="BJ111" i="30"/>
  <c r="BL170" i="30"/>
  <c r="BO58" i="30"/>
  <c r="BJ112" i="30"/>
  <c r="BP140" i="30"/>
  <c r="BK140" i="30"/>
  <c r="BQ140" i="30"/>
  <c r="BS276" i="30"/>
  <c r="BJ158" i="30"/>
  <c r="BS158" i="30"/>
  <c r="BO260" i="30"/>
  <c r="BQ102" i="30"/>
  <c r="BR102" i="30"/>
  <c r="BS102" i="30"/>
  <c r="BQ213" i="30"/>
  <c r="BP213" i="30"/>
  <c r="BJ89" i="30"/>
  <c r="BN89" i="30"/>
  <c r="BQ58" i="30"/>
  <c r="BS58" i="30"/>
  <c r="BM112" i="30"/>
  <c r="BL140" i="30"/>
  <c r="BR140" i="30"/>
  <c r="BM276" i="30"/>
  <c r="BO158" i="30"/>
  <c r="BS260" i="30"/>
  <c r="BP102" i="30"/>
  <c r="BN102" i="30"/>
  <c r="BR213" i="30"/>
  <c r="BQ89" i="30"/>
  <c r="BR54" i="30"/>
  <c r="BK127" i="30"/>
  <c r="BK128" i="30"/>
  <c r="BO241" i="30"/>
  <c r="BP138" i="30"/>
  <c r="BJ128" i="30"/>
  <c r="BM241" i="30"/>
  <c r="BO138" i="30"/>
  <c r="BR80" i="30"/>
  <c r="BO80" i="30"/>
  <c r="BL128" i="30"/>
  <c r="BO164" i="30"/>
  <c r="BJ241" i="30"/>
  <c r="BN138" i="30"/>
  <c r="BK138" i="30"/>
  <c r="BP58" i="30"/>
  <c r="BN58" i="30"/>
  <c r="BK58" i="30"/>
  <c r="BR112" i="30"/>
  <c r="BP112" i="30"/>
  <c r="BO112" i="30"/>
  <c r="BR276" i="30"/>
  <c r="BP276" i="30"/>
  <c r="BQ276" i="30"/>
  <c r="BR260" i="30"/>
  <c r="BP260" i="30"/>
  <c r="BQ260" i="30"/>
  <c r="BM213" i="30"/>
  <c r="BO213" i="30"/>
  <c r="BL58" i="30"/>
  <c r="BM9" i="30"/>
  <c r="BN112" i="30"/>
  <c r="BN276" i="30"/>
  <c r="BL276" i="30"/>
  <c r="BN260" i="30"/>
  <c r="BL260" i="30"/>
  <c r="BO125" i="30"/>
  <c r="BJ213" i="30"/>
  <c r="BQ87" i="30"/>
  <c r="BQ142" i="30"/>
  <c r="BS151" i="30"/>
  <c r="BO59" i="30"/>
  <c r="BL146" i="30"/>
  <c r="BR146" i="30"/>
  <c r="BM146" i="30"/>
  <c r="BQ226" i="30"/>
  <c r="BJ65" i="30"/>
  <c r="BS248" i="30"/>
  <c r="BM248" i="30"/>
  <c r="BL144" i="30"/>
  <c r="BR144" i="30"/>
  <c r="BM144" i="30"/>
  <c r="BO235" i="30"/>
  <c r="BQ235" i="30"/>
  <c r="BP118" i="30"/>
  <c r="BN118" i="30"/>
  <c r="BK118" i="30"/>
  <c r="BQ130" i="30"/>
  <c r="BR130" i="30"/>
  <c r="BS130" i="30"/>
  <c r="BP174" i="30"/>
  <c r="BO255" i="30"/>
  <c r="BQ255" i="30"/>
  <c r="BP275" i="30"/>
  <c r="BL275" i="30"/>
  <c r="BR275" i="30"/>
  <c r="BP263" i="30"/>
  <c r="BR263" i="30"/>
  <c r="BN263" i="30"/>
  <c r="BK69" i="30"/>
  <c r="BP61" i="30"/>
  <c r="BO61" i="30"/>
  <c r="BS61" i="30"/>
  <c r="BN13" i="30"/>
  <c r="BM13" i="30"/>
  <c r="BO13" i="30"/>
  <c r="BS277" i="30"/>
  <c r="BQ277" i="30"/>
  <c r="BQ107" i="30"/>
  <c r="BS107" i="30"/>
  <c r="BR111" i="30"/>
  <c r="BL111" i="30"/>
  <c r="BK111" i="30"/>
  <c r="BS233" i="30"/>
  <c r="BQ233" i="30"/>
  <c r="BJ170" i="30"/>
  <c r="BO170" i="30"/>
  <c r="BR178" i="30"/>
  <c r="BP178" i="30"/>
  <c r="BM178" i="30"/>
  <c r="BP242" i="30"/>
  <c r="BN242" i="30"/>
  <c r="BQ242" i="30"/>
  <c r="BO146" i="30"/>
  <c r="BN248" i="30"/>
  <c r="BL248" i="30"/>
  <c r="BO144" i="30"/>
  <c r="BQ123" i="30"/>
  <c r="BP235" i="30"/>
  <c r="BR235" i="30"/>
  <c r="BM118" i="30"/>
  <c r="BL130" i="30"/>
  <c r="BP255" i="30"/>
  <c r="BR255" i="30"/>
  <c r="BM275" i="30"/>
  <c r="BO263" i="30"/>
  <c r="BM61" i="30"/>
  <c r="BL13" i="30"/>
  <c r="BJ277" i="30"/>
  <c r="BK277" i="30"/>
  <c r="BR107" i="30"/>
  <c r="BL107" i="30"/>
  <c r="BQ111" i="30"/>
  <c r="BJ233" i="30"/>
  <c r="BK233" i="30"/>
  <c r="BR170" i="30"/>
  <c r="BP170" i="30"/>
  <c r="BJ178" i="30"/>
  <c r="BO242" i="30"/>
  <c r="BS87" i="30"/>
  <c r="BS123" i="30"/>
  <c r="BQ131" i="30"/>
  <c r="BL151" i="30"/>
  <c r="BP211" i="30"/>
  <c r="BP82" i="30"/>
  <c r="BM174" i="30"/>
  <c r="BS59" i="30"/>
  <c r="BM14" i="30"/>
  <c r="BS264" i="30"/>
  <c r="BN65" i="30"/>
  <c r="BR127" i="30"/>
  <c r="BS131" i="30"/>
  <c r="BN151" i="30"/>
  <c r="BR211" i="30"/>
  <c r="BN82" i="30"/>
  <c r="BP125" i="30"/>
  <c r="BP142" i="30"/>
  <c r="BR69" i="30"/>
  <c r="BR14" i="30"/>
  <c r="BM264" i="30"/>
  <c r="BR153" i="30"/>
  <c r="BO18" i="30"/>
  <c r="BS226" i="30"/>
  <c r="BL127" i="30"/>
  <c r="BN211" i="30"/>
  <c r="BK82" i="30"/>
  <c r="BR174" i="30"/>
  <c r="BM125" i="30"/>
  <c r="BK142" i="30"/>
  <c r="BL182" i="30"/>
  <c r="BL69" i="30"/>
  <c r="BP59" i="30"/>
  <c r="BS14" i="30"/>
  <c r="BO153" i="30"/>
  <c r="BP226" i="30"/>
  <c r="BQ65" i="30"/>
  <c r="BS65" i="30"/>
  <c r="BP87" i="30"/>
  <c r="BO87" i="30"/>
  <c r="BP123" i="30"/>
  <c r="BO123" i="30"/>
  <c r="BN127" i="30"/>
  <c r="BM131" i="30"/>
  <c r="BL174" i="30"/>
  <c r="BN69" i="30"/>
  <c r="BJ59" i="30"/>
  <c r="BK59" i="30"/>
  <c r="BK153" i="30"/>
  <c r="BN226" i="30"/>
  <c r="BL226" i="30"/>
  <c r="BK226" i="30"/>
  <c r="BP65" i="30"/>
  <c r="BM65" i="30"/>
  <c r="BO65" i="30"/>
  <c r="BR237" i="30"/>
  <c r="BO237" i="30"/>
  <c r="BQ149" i="30"/>
  <c r="BP149" i="30"/>
  <c r="BK149" i="30"/>
  <c r="BN56" i="30"/>
  <c r="BL56" i="30"/>
  <c r="BN31" i="30"/>
  <c r="BM31" i="30"/>
  <c r="BO31" i="30"/>
  <c r="BM159" i="30"/>
  <c r="BO159" i="30"/>
  <c r="BQ116" i="30"/>
  <c r="BM116" i="30"/>
  <c r="BK116" i="30"/>
  <c r="BR87" i="30"/>
  <c r="BL87" i="30"/>
  <c r="BK87" i="30"/>
  <c r="BR123" i="30"/>
  <c r="BL123" i="30"/>
  <c r="BK123" i="30"/>
  <c r="BQ127" i="30"/>
  <c r="BS127" i="30"/>
  <c r="BR131" i="30"/>
  <c r="BL131" i="30"/>
  <c r="BK131" i="30"/>
  <c r="BK151" i="30"/>
  <c r="BM151" i="30"/>
  <c r="BO211" i="30"/>
  <c r="BQ211" i="30"/>
  <c r="BM82" i="30"/>
  <c r="BO82" i="30"/>
  <c r="BJ174" i="30"/>
  <c r="BS174" i="30"/>
  <c r="BR240" i="30"/>
  <c r="BP240" i="30"/>
  <c r="BQ240" i="30"/>
  <c r="BJ125" i="30"/>
  <c r="BN125" i="30"/>
  <c r="BR64" i="30"/>
  <c r="BP64" i="30"/>
  <c r="BO64" i="30"/>
  <c r="BS142" i="30"/>
  <c r="BN142" i="30"/>
  <c r="BQ69" i="30"/>
  <c r="BS69" i="30"/>
  <c r="BR81" i="30"/>
  <c r="BL81" i="30"/>
  <c r="BK81" i="30"/>
  <c r="BM59" i="30"/>
  <c r="BQ59" i="30"/>
  <c r="BP117" i="30"/>
  <c r="BM117" i="30"/>
  <c r="BO117" i="30"/>
  <c r="BL14" i="30"/>
  <c r="BJ14" i="30"/>
  <c r="BO34" i="30"/>
  <c r="BQ34" i="30"/>
  <c r="BK34" i="30"/>
  <c r="BN100" i="30"/>
  <c r="BL100" i="30"/>
  <c r="BM15" i="30"/>
  <c r="BR79" i="30"/>
  <c r="BL79" i="30"/>
  <c r="BK79" i="30"/>
  <c r="BJ80" i="30"/>
  <c r="BK80" i="30"/>
  <c r="BQ128" i="30"/>
  <c r="BM128" i="30"/>
  <c r="BS128" i="30"/>
  <c r="BR164" i="30"/>
  <c r="BQ164" i="30"/>
  <c r="BN241" i="30"/>
  <c r="BR241" i="30"/>
  <c r="BP241" i="30"/>
  <c r="BR138" i="30"/>
  <c r="BM138" i="30"/>
  <c r="BJ138" i="30"/>
  <c r="BN264" i="30"/>
  <c r="BL264" i="30"/>
  <c r="BK264" i="30"/>
  <c r="BQ153" i="30"/>
  <c r="BJ153" i="30"/>
  <c r="BP153" i="30"/>
  <c r="BJ18" i="30"/>
  <c r="BR226" i="30"/>
  <c r="BM226" i="30"/>
  <c r="BM87" i="30"/>
  <c r="BM123" i="30"/>
  <c r="BJ127" i="30"/>
  <c r="BP131" i="30"/>
  <c r="BO131" i="30"/>
  <c r="BO151" i="30"/>
  <c r="BQ151" i="30"/>
  <c r="BJ151" i="30"/>
  <c r="BS211" i="30"/>
  <c r="BL211" i="30"/>
  <c r="BJ211" i="30"/>
  <c r="BL82" i="30"/>
  <c r="BJ82" i="30"/>
  <c r="BN174" i="30"/>
  <c r="BK174" i="30"/>
  <c r="BR125" i="30"/>
  <c r="BL125" i="30"/>
  <c r="BK125" i="30"/>
  <c r="BL142" i="30"/>
  <c r="BR142" i="30"/>
  <c r="BM142" i="30"/>
  <c r="BJ69" i="30"/>
  <c r="BR59" i="30"/>
  <c r="BP14" i="30"/>
  <c r="BN14" i="30"/>
  <c r="BR264" i="30"/>
  <c r="BP264" i="30"/>
  <c r="BQ264" i="30"/>
  <c r="BN153" i="30"/>
  <c r="BJ226" i="30"/>
  <c r="BR65" i="30"/>
  <c r="BL65" i="30"/>
  <c r="BM101" i="30"/>
  <c r="BM237" i="30"/>
  <c r="BR149" i="30"/>
  <c r="BM149" i="30"/>
  <c r="BJ56" i="30"/>
  <c r="BJ31" i="30"/>
  <c r="BR31" i="30"/>
  <c r="BN159" i="30"/>
  <c r="BR116" i="30"/>
  <c r="BP116" i="30"/>
  <c r="BJ87" i="30"/>
  <c r="BJ123" i="30"/>
  <c r="BP127" i="30"/>
  <c r="BM127" i="30"/>
  <c r="BJ131" i="30"/>
  <c r="BP151" i="30"/>
  <c r="BK211" i="30"/>
  <c r="BQ82" i="30"/>
  <c r="BR82" i="30"/>
  <c r="BO174" i="30"/>
  <c r="BN240" i="30"/>
  <c r="BL240" i="30"/>
  <c r="BQ125" i="30"/>
  <c r="BN64" i="30"/>
  <c r="BO142" i="30"/>
  <c r="BP69" i="30"/>
  <c r="BM69" i="30"/>
  <c r="BJ81" i="30"/>
  <c r="BN59" i="30"/>
  <c r="BR117" i="30"/>
  <c r="BL117" i="30"/>
  <c r="BO14" i="30"/>
  <c r="BQ14" i="30"/>
  <c r="BM34" i="30"/>
  <c r="BR34" i="30"/>
  <c r="BJ100" i="30"/>
  <c r="BJ79" i="30"/>
  <c r="BQ80" i="30"/>
  <c r="BM80" i="30"/>
  <c r="BR128" i="30"/>
  <c r="BP128" i="30"/>
  <c r="BP164" i="30"/>
  <c r="BN164" i="30"/>
  <c r="BQ241" i="30"/>
  <c r="BS241" i="30"/>
  <c r="BL138" i="30"/>
  <c r="BJ264" i="30"/>
  <c r="BM153" i="30"/>
  <c r="BS153" i="30"/>
  <c r="BL101" i="30"/>
  <c r="BN224" i="30"/>
  <c r="BL187" i="30"/>
  <c r="BK182" i="30"/>
  <c r="BO26" i="30"/>
  <c r="BS15" i="30"/>
  <c r="BP18" i="30"/>
  <c r="BP101" i="30"/>
  <c r="BN182" i="30"/>
  <c r="BO15" i="30"/>
  <c r="BQ18" i="30"/>
  <c r="BS101" i="30"/>
  <c r="BN18" i="30"/>
  <c r="BR101" i="30"/>
  <c r="BK101" i="30"/>
  <c r="BP182" i="30"/>
  <c r="BL18" i="30"/>
  <c r="BK18" i="30"/>
  <c r="BQ101" i="30"/>
  <c r="BO101" i="30"/>
  <c r="BR182" i="30"/>
  <c r="BM182" i="30"/>
  <c r="BQ15" i="30"/>
  <c r="BM18" i="30"/>
  <c r="BR18" i="30"/>
  <c r="BJ101" i="30"/>
  <c r="BJ182" i="30"/>
  <c r="BS182" i="30"/>
  <c r="BQ26" i="30"/>
  <c r="BN15" i="30"/>
  <c r="BR15" i="30"/>
  <c r="BK15" i="30"/>
  <c r="BL29" i="30"/>
  <c r="BO182" i="30"/>
  <c r="BK26" i="30"/>
  <c r="BL15" i="30"/>
  <c r="BQ23" i="30"/>
  <c r="BS23" i="30"/>
  <c r="BR43" i="30"/>
  <c r="BJ224" i="30"/>
  <c r="BN41" i="30"/>
  <c r="BP224" i="30"/>
  <c r="BM224" i="30"/>
  <c r="BM41" i="30"/>
  <c r="BL224" i="30"/>
  <c r="BK224" i="30"/>
  <c r="BJ43" i="30"/>
  <c r="BN9" i="30"/>
  <c r="BS54" i="30"/>
  <c r="BJ187" i="30"/>
  <c r="BS10" i="30"/>
  <c r="BO9" i="30"/>
  <c r="BM54" i="30"/>
  <c r="BS187" i="30"/>
  <c r="BN52" i="30"/>
  <c r="BP9" i="30"/>
  <c r="BJ54" i="30"/>
  <c r="BK187" i="30"/>
  <c r="BM10" i="30"/>
  <c r="BL9" i="30"/>
  <c r="BL54" i="30"/>
  <c r="BM187" i="30"/>
  <c r="BQ9" i="30"/>
  <c r="BS9" i="30"/>
  <c r="BP54" i="30"/>
  <c r="BN54" i="30"/>
  <c r="BO187" i="30"/>
  <c r="BQ187" i="30"/>
  <c r="BJ9" i="30"/>
  <c r="BR9" i="30"/>
  <c r="BO54" i="30"/>
  <c r="BQ54" i="30"/>
  <c r="BP187" i="30"/>
  <c r="BR187" i="30"/>
  <c r="BP52" i="30"/>
  <c r="BR10" i="30"/>
  <c r="BP29" i="30"/>
  <c r="BP21" i="30"/>
  <c r="BN21" i="30"/>
  <c r="BL32" i="30"/>
  <c r="BO224" i="30"/>
  <c r="BS224" i="30"/>
  <c r="BM181" i="30"/>
  <c r="BJ12" i="30"/>
  <c r="BO41" i="30"/>
  <c r="BK43" i="30"/>
  <c r="BO21" i="30"/>
  <c r="BJ32" i="30"/>
  <c r="BK30" i="30"/>
  <c r="BL21" i="30"/>
  <c r="BM21" i="30"/>
  <c r="BR224" i="30"/>
  <c r="BJ38" i="30"/>
  <c r="BO181" i="30"/>
  <c r="BL12" i="30"/>
  <c r="BJ21" i="30"/>
  <c r="BR21" i="30"/>
  <c r="BK21" i="30"/>
  <c r="BQ32" i="30"/>
  <c r="BO32" i="30"/>
  <c r="BK32" i="30"/>
  <c r="BM32" i="30"/>
  <c r="BO30" i="30"/>
  <c r="BS186" i="30"/>
  <c r="BR32" i="30"/>
  <c r="BS32" i="30"/>
  <c r="BQ21" i="30"/>
  <c r="BN32" i="30"/>
  <c r="BL38" i="30"/>
  <c r="BQ30" i="30"/>
  <c r="BK126" i="30"/>
  <c r="BL126" i="30"/>
  <c r="BJ126" i="30"/>
  <c r="BP17" i="30"/>
  <c r="BS17" i="30"/>
  <c r="BQ17" i="30"/>
  <c r="BO55" i="30"/>
  <c r="BK55" i="30"/>
  <c r="BJ55" i="30"/>
  <c r="BR55" i="30"/>
  <c r="BP40" i="30"/>
  <c r="BN40" i="30"/>
  <c r="BS40" i="30"/>
  <c r="BM40" i="30"/>
  <c r="BR40" i="30"/>
  <c r="BL40" i="30"/>
  <c r="BO40" i="30"/>
  <c r="BJ40" i="30"/>
  <c r="BK40" i="30"/>
  <c r="BQ40" i="30"/>
  <c r="BS109" i="30"/>
  <c r="BM109" i="30"/>
  <c r="BO109" i="30"/>
  <c r="BP109" i="30"/>
  <c r="BO38" i="30"/>
  <c r="BQ38" i="30"/>
  <c r="BK38" i="30"/>
  <c r="BM30" i="30"/>
  <c r="BR30" i="30"/>
  <c r="BS30" i="30"/>
  <c r="BQ186" i="30"/>
  <c r="BS38" i="30"/>
  <c r="BP30" i="30"/>
  <c r="BN30" i="30"/>
  <c r="BM38" i="30"/>
  <c r="BR38" i="30"/>
  <c r="BP38" i="30"/>
  <c r="BL30" i="30"/>
  <c r="BS95" i="30"/>
  <c r="BQ95" i="30"/>
  <c r="BN95" i="30"/>
  <c r="BJ95" i="30"/>
  <c r="BK95" i="30"/>
  <c r="BL95" i="30"/>
  <c r="BR95" i="30"/>
  <c r="BO95" i="30"/>
  <c r="BM95" i="30"/>
  <c r="BP95" i="30"/>
  <c r="BJ195" i="30"/>
  <c r="BL195" i="30"/>
  <c r="BS195" i="30"/>
  <c r="BO195" i="30"/>
  <c r="BN195" i="30"/>
  <c r="BR195" i="30"/>
  <c r="BP195" i="30"/>
  <c r="BQ195" i="30"/>
  <c r="BM195" i="30"/>
  <c r="BK195" i="30"/>
  <c r="BP201" i="30"/>
  <c r="BN201" i="30"/>
  <c r="BR201" i="30"/>
  <c r="BL201" i="30"/>
  <c r="BK201" i="30"/>
  <c r="BJ201" i="30"/>
  <c r="BM201" i="30"/>
  <c r="BO201" i="30"/>
  <c r="BQ201" i="30"/>
  <c r="BS201" i="30"/>
  <c r="BS28" i="30"/>
  <c r="BM28" i="30"/>
  <c r="BR28" i="30"/>
  <c r="BK28" i="30"/>
  <c r="BO28" i="30"/>
  <c r="BQ28" i="30"/>
  <c r="BL28" i="30"/>
  <c r="BJ28" i="30"/>
  <c r="BP28" i="30"/>
  <c r="BN28" i="30"/>
  <c r="BK129" i="30"/>
  <c r="BL129" i="30"/>
  <c r="BR129" i="30"/>
  <c r="BO129" i="30"/>
  <c r="BM129" i="30"/>
  <c r="BP129" i="30"/>
  <c r="BS129" i="30"/>
  <c r="BQ129" i="30"/>
  <c r="BN129" i="30"/>
  <c r="BJ129" i="30"/>
  <c r="BS20" i="30"/>
  <c r="BM20" i="30"/>
  <c r="BR20" i="30"/>
  <c r="BK20" i="30"/>
  <c r="BO20" i="30"/>
  <c r="BQ20" i="30"/>
  <c r="BL20" i="30"/>
  <c r="BJ20" i="30"/>
  <c r="BP20" i="30"/>
  <c r="BN20" i="30"/>
  <c r="BK206" i="30"/>
  <c r="BL206" i="30"/>
  <c r="BN206" i="30"/>
  <c r="BO206" i="30"/>
  <c r="BS206" i="30"/>
  <c r="BM206" i="30"/>
  <c r="BP206" i="30"/>
  <c r="BR206" i="30"/>
  <c r="BQ206" i="30"/>
  <c r="BJ206" i="30"/>
  <c r="BP37" i="30"/>
  <c r="BK37" i="30"/>
  <c r="BR37" i="30"/>
  <c r="BJ37" i="30"/>
  <c r="BS37" i="30"/>
  <c r="BQ37" i="30"/>
  <c r="BL37" i="30"/>
  <c r="BO37" i="30"/>
  <c r="BM37" i="30"/>
  <c r="BN37" i="30"/>
  <c r="AU4" i="30"/>
  <c r="BM126" i="30"/>
  <c r="BO126" i="30"/>
  <c r="BJ52" i="30"/>
  <c r="BL52" i="30"/>
  <c r="BN17" i="30"/>
  <c r="BM17" i="30"/>
  <c r="BO17" i="30"/>
  <c r="BP93" i="30"/>
  <c r="BM93" i="30"/>
  <c r="BO93" i="30"/>
  <c r="BJ181" i="30"/>
  <c r="BK181" i="30"/>
  <c r="BM26" i="30"/>
  <c r="BR26" i="30"/>
  <c r="BS26" i="30"/>
  <c r="BQ12" i="30"/>
  <c r="BO12" i="30"/>
  <c r="BK12" i="30"/>
  <c r="BP10" i="30"/>
  <c r="BN10" i="30"/>
  <c r="BR186" i="30"/>
  <c r="BP186" i="30"/>
  <c r="BM186" i="30"/>
  <c r="BJ41" i="30"/>
  <c r="BR41" i="30"/>
  <c r="BK41" i="30"/>
  <c r="BN23" i="30"/>
  <c r="BM23" i="30"/>
  <c r="BO23" i="30"/>
  <c r="BL43" i="30"/>
  <c r="BP43" i="30"/>
  <c r="BL55" i="30"/>
  <c r="BP55" i="30"/>
  <c r="BQ29" i="30"/>
  <c r="BS29" i="30"/>
  <c r="BR109" i="30"/>
  <c r="BL109" i="30"/>
  <c r="BK109" i="30"/>
  <c r="BQ126" i="30"/>
  <c r="BR126" i="30"/>
  <c r="BS126" i="30"/>
  <c r="BQ52" i="30"/>
  <c r="BO52" i="30"/>
  <c r="BK52" i="30"/>
  <c r="BJ17" i="30"/>
  <c r="BR17" i="30"/>
  <c r="BK17" i="30"/>
  <c r="BR93" i="30"/>
  <c r="BL93" i="30"/>
  <c r="BK93" i="30"/>
  <c r="BN181" i="30"/>
  <c r="BR181" i="30"/>
  <c r="BL181" i="30"/>
  <c r="BP26" i="30"/>
  <c r="BN26" i="30"/>
  <c r="BR12" i="30"/>
  <c r="BM12" i="30"/>
  <c r="BS12" i="30"/>
  <c r="BL10" i="30"/>
  <c r="BJ10" i="30"/>
  <c r="BN186" i="30"/>
  <c r="BL186" i="30"/>
  <c r="BK186" i="30"/>
  <c r="BL41" i="30"/>
  <c r="BP41" i="30"/>
  <c r="BJ23" i="30"/>
  <c r="BR23" i="30"/>
  <c r="BK23" i="30"/>
  <c r="BQ43" i="30"/>
  <c r="BS43" i="30"/>
  <c r="BQ55" i="30"/>
  <c r="BS55" i="30"/>
  <c r="BN29" i="30"/>
  <c r="BM29" i="30"/>
  <c r="BO29" i="30"/>
  <c r="BJ109" i="30"/>
  <c r="BN109" i="30"/>
  <c r="BP126" i="30"/>
  <c r="BN126" i="30"/>
  <c r="BR52" i="30"/>
  <c r="BM52" i="30"/>
  <c r="BL17" i="30"/>
  <c r="BJ93" i="30"/>
  <c r="BQ181" i="30"/>
  <c r="BS181" i="30"/>
  <c r="BL26" i="30"/>
  <c r="BN12" i="30"/>
  <c r="BO10" i="30"/>
  <c r="BQ10" i="30"/>
  <c r="BJ186" i="30"/>
  <c r="BQ41" i="30"/>
  <c r="BL23" i="30"/>
  <c r="BN43" i="30"/>
  <c r="BM43" i="30"/>
  <c r="BN55" i="30"/>
  <c r="BM55" i="30"/>
  <c r="BJ29" i="30"/>
  <c r="BR29" i="30"/>
  <c r="BQ109" i="30"/>
  <c r="BJ15" i="30"/>
  <c r="BK183" i="30"/>
  <c r="BN183" i="30"/>
  <c r="BO59" i="25"/>
  <c r="BR59" i="25"/>
  <c r="BT59" i="25"/>
  <c r="BN59" i="25"/>
  <c r="BU59" i="25"/>
  <c r="BV59" i="25"/>
  <c r="BQ59" i="25"/>
  <c r="BS59" i="25"/>
  <c r="BP59" i="25"/>
  <c r="BP183" i="30"/>
  <c r="BL183" i="30"/>
  <c r="BR183" i="30"/>
  <c r="BQ183" i="30"/>
  <c r="BS183" i="30"/>
  <c r="BJ183" i="30"/>
  <c r="BM183" i="30"/>
  <c r="BR185" i="30"/>
  <c r="BN185" i="30"/>
  <c r="BP185" i="30"/>
  <c r="BO185" i="30"/>
  <c r="BM185" i="30"/>
  <c r="BJ185" i="30"/>
  <c r="BK185" i="30"/>
  <c r="BL185" i="30"/>
  <c r="BQ185" i="30"/>
  <c r="BP237" i="25"/>
  <c r="BW237" i="25"/>
  <c r="BQ237" i="25"/>
  <c r="BV237" i="25"/>
  <c r="BT237" i="25"/>
  <c r="BN237" i="25"/>
  <c r="BU237" i="25"/>
  <c r="BO237" i="25"/>
  <c r="BR237" i="25"/>
  <c r="BS237" i="25"/>
  <c r="BL148" i="25"/>
  <c r="BL31" i="25"/>
  <c r="BO220" i="25"/>
  <c r="BQ220" i="25"/>
  <c r="BS220" i="25"/>
  <c r="BU220" i="25"/>
  <c r="BW220" i="25"/>
  <c r="BN220" i="25"/>
  <c r="BP220" i="25"/>
  <c r="BR220" i="25"/>
  <c r="BT220" i="25"/>
  <c r="BV220" i="25"/>
  <c r="BN113" i="25"/>
  <c r="BP113" i="25"/>
  <c r="BR113" i="25"/>
  <c r="BT113" i="25"/>
  <c r="BV113" i="25"/>
  <c r="BO113" i="25"/>
  <c r="BS113" i="25"/>
  <c r="BW113" i="25"/>
  <c r="BQ113" i="25"/>
  <c r="BU113" i="25"/>
  <c r="BN42" i="25"/>
  <c r="BP42" i="25"/>
  <c r="BR42" i="25"/>
  <c r="BT42" i="25"/>
  <c r="BV42" i="25"/>
  <c r="BO42" i="25"/>
  <c r="BS42" i="25"/>
  <c r="BW42" i="25"/>
  <c r="BQ42" i="25"/>
  <c r="BU42" i="25"/>
  <c r="BO141" i="25"/>
  <c r="BQ141" i="25"/>
  <c r="BS141" i="25"/>
  <c r="BU141" i="25"/>
  <c r="BW141" i="25"/>
  <c r="BN141" i="25"/>
  <c r="BP141" i="25"/>
  <c r="BR141" i="25"/>
  <c r="BT141" i="25"/>
  <c r="BV141" i="25"/>
  <c r="BN22" i="25"/>
  <c r="BP22" i="25"/>
  <c r="BR22" i="25"/>
  <c r="BT22" i="25"/>
  <c r="BV22" i="25"/>
  <c r="BO22" i="25"/>
  <c r="BS22" i="25"/>
  <c r="BW22" i="25"/>
  <c r="BQ22" i="25"/>
  <c r="BU22" i="25"/>
  <c r="BO243" i="25"/>
  <c r="BQ243" i="25"/>
  <c r="BS243" i="25"/>
  <c r="BU243" i="25"/>
  <c r="BW243" i="25"/>
  <c r="BP243" i="25"/>
  <c r="BT243" i="25"/>
  <c r="BN243" i="25"/>
  <c r="BR243" i="25"/>
  <c r="BV243" i="25"/>
  <c r="BO154" i="25"/>
  <c r="BQ154" i="25"/>
  <c r="BS154" i="25"/>
  <c r="BU154" i="25"/>
  <c r="BW154" i="25"/>
  <c r="BN154" i="25"/>
  <c r="BP154" i="25"/>
  <c r="BR154" i="25"/>
  <c r="BT154" i="25"/>
  <c r="BV154" i="25"/>
  <c r="BN17" i="25"/>
  <c r="BP17" i="25"/>
  <c r="BR17" i="25"/>
  <c r="BT17" i="25"/>
  <c r="BV17" i="25"/>
  <c r="BQ17" i="25"/>
  <c r="BU17" i="25"/>
  <c r="BO17" i="25"/>
  <c r="BS17" i="25"/>
  <c r="BW17" i="25"/>
  <c r="BO219" i="25"/>
  <c r="BQ219" i="25"/>
  <c r="BS219" i="25"/>
  <c r="BU219" i="25"/>
  <c r="BW219" i="25"/>
  <c r="BN219" i="25"/>
  <c r="BP219" i="25"/>
  <c r="BR219" i="25"/>
  <c r="BT219" i="25"/>
  <c r="BV219" i="25"/>
  <c r="BN44" i="25"/>
  <c r="BP44" i="25"/>
  <c r="BR44" i="25"/>
  <c r="BT44" i="25"/>
  <c r="BV44" i="25"/>
  <c r="BO44" i="25"/>
  <c r="BS44" i="25"/>
  <c r="BW44" i="25"/>
  <c r="BQ44" i="25"/>
  <c r="BU44" i="25"/>
  <c r="BO155" i="25"/>
  <c r="BQ155" i="25"/>
  <c r="BS155" i="25"/>
  <c r="BU155" i="25"/>
  <c r="BW155" i="25"/>
  <c r="BN155" i="25"/>
  <c r="BP155" i="25"/>
  <c r="BR155" i="25"/>
  <c r="BT155" i="25"/>
  <c r="BV155" i="25"/>
  <c r="BO200" i="25"/>
  <c r="BQ200" i="25"/>
  <c r="BS200" i="25"/>
  <c r="BU200" i="25"/>
  <c r="BW200" i="25"/>
  <c r="BN200" i="25"/>
  <c r="BP200" i="25"/>
  <c r="BR200" i="25"/>
  <c r="BT200" i="25"/>
  <c r="BV200" i="25"/>
  <c r="BN105" i="25"/>
  <c r="BP105" i="25"/>
  <c r="BR105" i="25"/>
  <c r="BT105" i="25"/>
  <c r="BV105" i="25"/>
  <c r="BO105" i="25"/>
  <c r="BS105" i="25"/>
  <c r="BW105" i="25"/>
  <c r="BQ105" i="25"/>
  <c r="BU105" i="25"/>
  <c r="BO133" i="25"/>
  <c r="BQ133" i="25"/>
  <c r="BS133" i="25"/>
  <c r="BU133" i="25"/>
  <c r="BW133" i="25"/>
  <c r="BN133" i="25"/>
  <c r="BP133" i="25"/>
  <c r="BR133" i="25"/>
  <c r="BT133" i="25"/>
  <c r="BV133" i="25"/>
  <c r="BN65" i="25"/>
  <c r="BP65" i="25"/>
  <c r="BR65" i="25"/>
  <c r="BT65" i="25"/>
  <c r="BV65" i="25"/>
  <c r="BO65" i="25"/>
  <c r="BS65" i="25"/>
  <c r="BW65" i="25"/>
  <c r="BQ65" i="25"/>
  <c r="BU65" i="25"/>
  <c r="BO232" i="25"/>
  <c r="BQ232" i="25"/>
  <c r="BS232" i="25"/>
  <c r="BU232" i="25"/>
  <c r="BW232" i="25"/>
  <c r="BN232" i="25"/>
  <c r="BP232" i="25"/>
  <c r="BR232" i="25"/>
  <c r="BT232" i="25"/>
  <c r="BV232" i="25"/>
  <c r="BO137" i="25"/>
  <c r="BQ137" i="25"/>
  <c r="BS137" i="25"/>
  <c r="BU137" i="25"/>
  <c r="BW137" i="25"/>
  <c r="BN137" i="25"/>
  <c r="BP137" i="25"/>
  <c r="BR137" i="25"/>
  <c r="BT137" i="25"/>
  <c r="BV137" i="25"/>
  <c r="BN112" i="25"/>
  <c r="BP112" i="25"/>
  <c r="BR112" i="25"/>
  <c r="BT112" i="25"/>
  <c r="BV112" i="25"/>
  <c r="BQ112" i="25"/>
  <c r="BU112" i="25"/>
  <c r="BO112" i="25"/>
  <c r="BS112" i="25"/>
  <c r="BW112" i="25"/>
  <c r="BO226" i="25"/>
  <c r="BQ226" i="25"/>
  <c r="BS226" i="25"/>
  <c r="BU226" i="25"/>
  <c r="BW226" i="25"/>
  <c r="BN226" i="25"/>
  <c r="BP226" i="25"/>
  <c r="BR226" i="25"/>
  <c r="BT226" i="25"/>
  <c r="BV226" i="25"/>
  <c r="BN37" i="25"/>
  <c r="BP37" i="25"/>
  <c r="BR37" i="25"/>
  <c r="BT37" i="25"/>
  <c r="BV37" i="25"/>
  <c r="BQ37" i="25"/>
  <c r="BU37" i="25"/>
  <c r="BO37" i="25"/>
  <c r="BS37" i="25"/>
  <c r="BW37" i="25"/>
  <c r="BN36" i="25"/>
  <c r="BP36" i="25"/>
  <c r="BR36" i="25"/>
  <c r="BT36" i="25"/>
  <c r="BV36" i="25"/>
  <c r="BO36" i="25"/>
  <c r="BS36" i="25"/>
  <c r="BW36" i="25"/>
  <c r="BQ36" i="25"/>
  <c r="BU36" i="25"/>
  <c r="BO229" i="25"/>
  <c r="BQ229" i="25"/>
  <c r="BS229" i="25"/>
  <c r="BU229" i="25"/>
  <c r="BW229" i="25"/>
  <c r="BN229" i="25"/>
  <c r="BP229" i="25"/>
  <c r="BR229" i="25"/>
  <c r="BT229" i="25"/>
  <c r="BV229" i="25"/>
  <c r="BN20" i="25"/>
  <c r="BP20" i="25"/>
  <c r="BR20" i="25"/>
  <c r="BT20" i="25"/>
  <c r="BV20" i="25"/>
  <c r="BO20" i="25"/>
  <c r="BS20" i="25"/>
  <c r="BW20" i="25"/>
  <c r="BQ20" i="25"/>
  <c r="BU20" i="25"/>
  <c r="BN94" i="25"/>
  <c r="BP94" i="25"/>
  <c r="BR94" i="25"/>
  <c r="BT94" i="25"/>
  <c r="BV94" i="25"/>
  <c r="BQ94" i="25"/>
  <c r="BU94" i="25"/>
  <c r="BO94" i="25"/>
  <c r="BS94" i="25"/>
  <c r="BW94" i="25"/>
  <c r="BN18" i="25"/>
  <c r="BP18" i="25"/>
  <c r="BR18" i="25"/>
  <c r="BT18" i="25"/>
  <c r="BV18" i="25"/>
  <c r="BO18" i="25"/>
  <c r="BS18" i="25"/>
  <c r="BW18" i="25"/>
  <c r="BQ18" i="25"/>
  <c r="BU18" i="25"/>
  <c r="BO156" i="25"/>
  <c r="BQ156" i="25"/>
  <c r="BS156" i="25"/>
  <c r="BU156" i="25"/>
  <c r="BW156" i="25"/>
  <c r="BN156" i="25"/>
  <c r="BP156" i="25"/>
  <c r="BR156" i="25"/>
  <c r="BT156" i="25"/>
  <c r="BV156" i="25"/>
  <c r="BO168" i="25"/>
  <c r="BQ168" i="25"/>
  <c r="BS168" i="25"/>
  <c r="BU168" i="25"/>
  <c r="BW168" i="25"/>
  <c r="BN168" i="25"/>
  <c r="BP168" i="25"/>
  <c r="BR168" i="25"/>
  <c r="BT168" i="25"/>
  <c r="BV168" i="25"/>
  <c r="BO216" i="25"/>
  <c r="BQ216" i="25"/>
  <c r="BS216" i="25"/>
  <c r="BU216" i="25"/>
  <c r="BW216" i="25"/>
  <c r="BN216" i="25"/>
  <c r="BP216" i="25"/>
  <c r="BR216" i="25"/>
  <c r="BT216" i="25"/>
  <c r="BV216" i="25"/>
  <c r="BO236" i="25"/>
  <c r="BQ236" i="25"/>
  <c r="BS236" i="25"/>
  <c r="BU236" i="25"/>
  <c r="BW236" i="25"/>
  <c r="BP236" i="25"/>
  <c r="BT236" i="25"/>
  <c r="BN236" i="25"/>
  <c r="BR236" i="25"/>
  <c r="BV236" i="25"/>
  <c r="BO267" i="25"/>
  <c r="BQ267" i="25"/>
  <c r="BS267" i="25"/>
  <c r="BU267" i="25"/>
  <c r="BW267" i="25"/>
  <c r="BP267" i="25"/>
  <c r="BT267" i="25"/>
  <c r="BN267" i="25"/>
  <c r="BR267" i="25"/>
  <c r="BV267" i="25"/>
  <c r="BO172" i="25"/>
  <c r="BQ172" i="25"/>
  <c r="BS172" i="25"/>
  <c r="BU172" i="25"/>
  <c r="BW172" i="25"/>
  <c r="BN172" i="25"/>
  <c r="BP172" i="25"/>
  <c r="BR172" i="25"/>
  <c r="BT172" i="25"/>
  <c r="BV172" i="25"/>
  <c r="BN30" i="25"/>
  <c r="BP30" i="25"/>
  <c r="BR30" i="25"/>
  <c r="BT30" i="25"/>
  <c r="BV30" i="25"/>
  <c r="BO30" i="25"/>
  <c r="BS30" i="25"/>
  <c r="BW30" i="25"/>
  <c r="BQ30" i="25"/>
  <c r="BU30" i="25"/>
  <c r="BN14" i="25"/>
  <c r="BP14" i="25"/>
  <c r="BR14" i="25"/>
  <c r="BT14" i="25"/>
  <c r="BV14" i="25"/>
  <c r="BO14" i="25"/>
  <c r="BS14" i="25"/>
  <c r="BW14" i="25"/>
  <c r="BQ14" i="25"/>
  <c r="BU14" i="25"/>
  <c r="BN85" i="25"/>
  <c r="BP85" i="25"/>
  <c r="BR85" i="25"/>
  <c r="BT85" i="25"/>
  <c r="BV85" i="25"/>
  <c r="BO85" i="25"/>
  <c r="BS85" i="25"/>
  <c r="BW85" i="25"/>
  <c r="BQ85" i="25"/>
  <c r="BU85" i="25"/>
  <c r="BN97" i="25"/>
  <c r="BP97" i="25"/>
  <c r="BR97" i="25"/>
  <c r="BT97" i="25"/>
  <c r="BV97" i="25"/>
  <c r="BO97" i="25"/>
  <c r="BS97" i="25"/>
  <c r="BW97" i="25"/>
  <c r="BQ97" i="25"/>
  <c r="BU97" i="25"/>
  <c r="BN121" i="25"/>
  <c r="BP121" i="25"/>
  <c r="BR121" i="25"/>
  <c r="BT121" i="25"/>
  <c r="BV121" i="25"/>
  <c r="BO121" i="25"/>
  <c r="BS121" i="25"/>
  <c r="BW121" i="25"/>
  <c r="BQ121" i="25"/>
  <c r="BU121" i="25"/>
  <c r="BO129" i="25"/>
  <c r="BQ129" i="25"/>
  <c r="BS129" i="25"/>
  <c r="BU129" i="25"/>
  <c r="BW129" i="25"/>
  <c r="BN129" i="25"/>
  <c r="BP129" i="25"/>
  <c r="BR129" i="25"/>
  <c r="BT129" i="25"/>
  <c r="BV129" i="25"/>
  <c r="BO145" i="25"/>
  <c r="BQ145" i="25"/>
  <c r="BS145" i="25"/>
  <c r="BU145" i="25"/>
  <c r="BW145" i="25"/>
  <c r="BN145" i="25"/>
  <c r="BP145" i="25"/>
  <c r="BR145" i="25"/>
  <c r="BT145" i="25"/>
  <c r="BV145" i="25"/>
  <c r="BO247" i="25"/>
  <c r="BQ247" i="25"/>
  <c r="BS247" i="25"/>
  <c r="BU247" i="25"/>
  <c r="BW247" i="25"/>
  <c r="BP247" i="25"/>
  <c r="BT247" i="25"/>
  <c r="BN247" i="25"/>
  <c r="BR247" i="25"/>
  <c r="BV247" i="25"/>
  <c r="BN34" i="25"/>
  <c r="BP34" i="25"/>
  <c r="BR34" i="25"/>
  <c r="BT34" i="25"/>
  <c r="BV34" i="25"/>
  <c r="BO34" i="25"/>
  <c r="BS34" i="25"/>
  <c r="BW34" i="25"/>
  <c r="BQ34" i="25"/>
  <c r="BU34" i="25"/>
  <c r="BN54" i="25"/>
  <c r="BP54" i="25"/>
  <c r="BR54" i="25"/>
  <c r="BT54" i="25"/>
  <c r="BV54" i="25"/>
  <c r="BO54" i="25"/>
  <c r="BS54" i="25"/>
  <c r="BW54" i="25"/>
  <c r="BQ54" i="25"/>
  <c r="BU54" i="25"/>
  <c r="BN73" i="25"/>
  <c r="BP73" i="25"/>
  <c r="BR73" i="25"/>
  <c r="BT73" i="25"/>
  <c r="BV73" i="25"/>
  <c r="BO73" i="25"/>
  <c r="BS73" i="25"/>
  <c r="BW73" i="25"/>
  <c r="BQ73" i="25"/>
  <c r="BU73" i="25"/>
  <c r="BN81" i="25"/>
  <c r="BP81" i="25"/>
  <c r="BR81" i="25"/>
  <c r="BT81" i="25"/>
  <c r="BV81" i="25"/>
  <c r="BO81" i="25"/>
  <c r="BS81" i="25"/>
  <c r="BW81" i="25"/>
  <c r="BQ81" i="25"/>
  <c r="BU81" i="25"/>
  <c r="BN93" i="25"/>
  <c r="BP93" i="25"/>
  <c r="BR93" i="25"/>
  <c r="BT93" i="25"/>
  <c r="BV93" i="25"/>
  <c r="BO93" i="25"/>
  <c r="BS93" i="25"/>
  <c r="BW93" i="25"/>
  <c r="BQ93" i="25"/>
  <c r="BU93" i="25"/>
  <c r="BN117" i="25"/>
  <c r="BP117" i="25"/>
  <c r="BR117" i="25"/>
  <c r="BT117" i="25"/>
  <c r="BV117" i="25"/>
  <c r="BO117" i="25"/>
  <c r="BS117" i="25"/>
  <c r="BW117" i="25"/>
  <c r="BQ117" i="25"/>
  <c r="BU117" i="25"/>
  <c r="BO263" i="25"/>
  <c r="BQ263" i="25"/>
  <c r="BS263" i="25"/>
  <c r="BU263" i="25"/>
  <c r="BW263" i="25"/>
  <c r="BP263" i="25"/>
  <c r="BT263" i="25"/>
  <c r="BN263" i="25"/>
  <c r="BR263" i="25"/>
  <c r="BV263" i="25"/>
  <c r="BO192" i="25"/>
  <c r="BQ192" i="25"/>
  <c r="BS192" i="25"/>
  <c r="BU192" i="25"/>
  <c r="BW192" i="25"/>
  <c r="BN192" i="25"/>
  <c r="BP192" i="25"/>
  <c r="BR192" i="25"/>
  <c r="BT192" i="25"/>
  <c r="BV192" i="25"/>
  <c r="BO204" i="25"/>
  <c r="BQ204" i="25"/>
  <c r="BS204" i="25"/>
  <c r="BU204" i="25"/>
  <c r="BW204" i="25"/>
  <c r="BN204" i="25"/>
  <c r="BP204" i="25"/>
  <c r="BR204" i="25"/>
  <c r="BT204" i="25"/>
  <c r="BV204" i="25"/>
  <c r="BO224" i="25"/>
  <c r="BQ224" i="25"/>
  <c r="BS224" i="25"/>
  <c r="BU224" i="25"/>
  <c r="BW224" i="25"/>
  <c r="BN224" i="25"/>
  <c r="BP224" i="25"/>
  <c r="BR224" i="25"/>
  <c r="BT224" i="25"/>
  <c r="BV224" i="25"/>
  <c r="BS42" i="30"/>
  <c r="BK42" i="30"/>
  <c r="BJ42" i="30"/>
  <c r="BN42" i="30"/>
  <c r="BR42" i="30"/>
  <c r="BQ42" i="30"/>
  <c r="BL42" i="30"/>
  <c r="BP42" i="30"/>
  <c r="BM42" i="30"/>
  <c r="BO42" i="30"/>
  <c r="BS24" i="30"/>
  <c r="BK24" i="30"/>
  <c r="BL24" i="30"/>
  <c r="BP24" i="30"/>
  <c r="BM24" i="30"/>
  <c r="BO24" i="30"/>
  <c r="BJ24" i="30"/>
  <c r="BN24" i="30"/>
  <c r="BR24" i="30"/>
  <c r="BQ24" i="30"/>
  <c r="BK115" i="30"/>
  <c r="BO115" i="30"/>
  <c r="BS115" i="30"/>
  <c r="BN115" i="30"/>
  <c r="BL115" i="30"/>
  <c r="BM115" i="30"/>
  <c r="BQ115" i="30"/>
  <c r="BJ115" i="30"/>
  <c r="BR115" i="30"/>
  <c r="BP115" i="30"/>
  <c r="BP217" i="30"/>
  <c r="BL217" i="30"/>
  <c r="BM217" i="30"/>
  <c r="BQ217" i="30"/>
  <c r="BN217" i="30"/>
  <c r="BK217" i="30"/>
  <c r="BO217" i="30"/>
  <c r="BS217" i="30"/>
  <c r="BR217" i="30"/>
  <c r="BJ217" i="30"/>
  <c r="BK190" i="30"/>
  <c r="BM190" i="30"/>
  <c r="BQ190" i="30"/>
  <c r="BS190" i="30"/>
  <c r="BL190" i="30"/>
  <c r="BP190" i="30"/>
  <c r="BO190" i="30"/>
  <c r="BJ190" i="30"/>
  <c r="BN190" i="30"/>
  <c r="BR190" i="30"/>
  <c r="BK220" i="30"/>
  <c r="BM220" i="30"/>
  <c r="BQ220" i="30"/>
  <c r="BO220" i="30"/>
  <c r="BJ220" i="30"/>
  <c r="BN220" i="30"/>
  <c r="BR220" i="30"/>
  <c r="BS220" i="30"/>
  <c r="BL220" i="30"/>
  <c r="BP220" i="30"/>
  <c r="BK45" i="30"/>
  <c r="BO45" i="30"/>
  <c r="BS45" i="30"/>
  <c r="BP45" i="30"/>
  <c r="BR45" i="30"/>
  <c r="BM45" i="30"/>
  <c r="BQ45" i="30"/>
  <c r="BL45" i="30"/>
  <c r="BJ45" i="30"/>
  <c r="BN45" i="30"/>
  <c r="BK133" i="30"/>
  <c r="BO133" i="30"/>
  <c r="BS133" i="30"/>
  <c r="BN133" i="30"/>
  <c r="BL133" i="30"/>
  <c r="BM133" i="30"/>
  <c r="BQ133" i="30"/>
  <c r="BJ133" i="30"/>
  <c r="BR133" i="30"/>
  <c r="BP133" i="30"/>
  <c r="BJ231" i="30"/>
  <c r="BR231" i="30"/>
  <c r="BK231" i="30"/>
  <c r="BO231" i="30"/>
  <c r="BS231" i="30"/>
  <c r="BL231" i="30"/>
  <c r="BN231" i="30"/>
  <c r="BM231" i="30"/>
  <c r="BQ231" i="30"/>
  <c r="BP231" i="30"/>
  <c r="BN46" i="25"/>
  <c r="BP46" i="25"/>
  <c r="BR46" i="25"/>
  <c r="BT46" i="25"/>
  <c r="BV46" i="25"/>
  <c r="BO46" i="25"/>
  <c r="BS46" i="25"/>
  <c r="BW46" i="25"/>
  <c r="BQ46" i="25"/>
  <c r="BU46" i="25"/>
  <c r="BO152" i="25"/>
  <c r="BQ152" i="25"/>
  <c r="BS152" i="25"/>
  <c r="BU152" i="25"/>
  <c r="BW152" i="25"/>
  <c r="BN152" i="25"/>
  <c r="BP152" i="25"/>
  <c r="BR152" i="25"/>
  <c r="BT152" i="25"/>
  <c r="BV152" i="25"/>
  <c r="BO160" i="25"/>
  <c r="BQ160" i="25"/>
  <c r="BS160" i="25"/>
  <c r="BU160" i="25"/>
  <c r="BW160" i="25"/>
  <c r="BN160" i="25"/>
  <c r="BP160" i="25"/>
  <c r="BR160" i="25"/>
  <c r="BT160" i="25"/>
  <c r="BV160" i="25"/>
  <c r="BO180" i="25"/>
  <c r="BQ180" i="25"/>
  <c r="BS180" i="25"/>
  <c r="BU180" i="25"/>
  <c r="BW180" i="25"/>
  <c r="BN180" i="25"/>
  <c r="BP180" i="25"/>
  <c r="BR180" i="25"/>
  <c r="BT180" i="25"/>
  <c r="BV180" i="25"/>
  <c r="BO184" i="25"/>
  <c r="BQ184" i="25"/>
  <c r="BS184" i="25"/>
  <c r="BU184" i="25"/>
  <c r="BW184" i="25"/>
  <c r="BN184" i="25"/>
  <c r="BP184" i="25"/>
  <c r="BR184" i="25"/>
  <c r="BT184" i="25"/>
  <c r="BV184" i="25"/>
  <c r="BO196" i="25"/>
  <c r="BQ196" i="25"/>
  <c r="BS196" i="25"/>
  <c r="BU196" i="25"/>
  <c r="BW196" i="25"/>
  <c r="BN196" i="25"/>
  <c r="BP196" i="25"/>
  <c r="BR196" i="25"/>
  <c r="BT196" i="25"/>
  <c r="BV196" i="25"/>
  <c r="BO255" i="25"/>
  <c r="BQ255" i="25"/>
  <c r="BS255" i="25"/>
  <c r="BU255" i="25"/>
  <c r="BW255" i="25"/>
  <c r="BP255" i="25"/>
  <c r="BT255" i="25"/>
  <c r="BN255" i="25"/>
  <c r="BR255" i="25"/>
  <c r="BV255" i="25"/>
  <c r="BO164" i="25"/>
  <c r="BQ164" i="25"/>
  <c r="BS164" i="25"/>
  <c r="BU164" i="25"/>
  <c r="BW164" i="25"/>
  <c r="BN164" i="25"/>
  <c r="BP164" i="25"/>
  <c r="BR164" i="25"/>
  <c r="BT164" i="25"/>
  <c r="BV164" i="25"/>
  <c r="BO176" i="25"/>
  <c r="BQ176" i="25"/>
  <c r="BS176" i="25"/>
  <c r="BU176" i="25"/>
  <c r="BW176" i="25"/>
  <c r="BN176" i="25"/>
  <c r="BP176" i="25"/>
  <c r="BR176" i="25"/>
  <c r="BT176" i="25"/>
  <c r="BV176" i="25"/>
  <c r="BO212" i="25"/>
  <c r="BQ212" i="25"/>
  <c r="BS212" i="25"/>
  <c r="BU212" i="25"/>
  <c r="BW212" i="25"/>
  <c r="BN212" i="25"/>
  <c r="BP212" i="25"/>
  <c r="BR212" i="25"/>
  <c r="BT212" i="25"/>
  <c r="BV212" i="25"/>
  <c r="BN10" i="25"/>
  <c r="BP10" i="25"/>
  <c r="BR10" i="25"/>
  <c r="BT10" i="25"/>
  <c r="BV10" i="25"/>
  <c r="BO10" i="25"/>
  <c r="BS10" i="25"/>
  <c r="BW10" i="25"/>
  <c r="BQ10" i="25"/>
  <c r="BU10" i="25"/>
  <c r="BN6" i="25"/>
  <c r="BP6" i="25"/>
  <c r="BR6" i="25"/>
  <c r="BT6" i="25"/>
  <c r="BV6" i="25"/>
  <c r="BO6" i="25"/>
  <c r="BS6" i="25"/>
  <c r="BW6" i="25"/>
  <c r="BQ6" i="25"/>
  <c r="BU6" i="25"/>
  <c r="BN26" i="25"/>
  <c r="BP26" i="25"/>
  <c r="BR26" i="25"/>
  <c r="BT26" i="25"/>
  <c r="BV26" i="25"/>
  <c r="BO26" i="25"/>
  <c r="BS26" i="25"/>
  <c r="BW26" i="25"/>
  <c r="BQ26" i="25"/>
  <c r="BU26" i="25"/>
  <c r="BO275" i="25"/>
  <c r="BS275" i="25"/>
  <c r="BW275" i="25"/>
  <c r="BP275" i="25"/>
  <c r="BT275" i="25"/>
  <c r="BQ275" i="25"/>
  <c r="BU275" i="25"/>
  <c r="BN275" i="25"/>
  <c r="BR275" i="25"/>
  <c r="BV275" i="25"/>
  <c r="BN89" i="25"/>
  <c r="BP89" i="25"/>
  <c r="BR89" i="25"/>
  <c r="BT89" i="25"/>
  <c r="BV89" i="25"/>
  <c r="BO89" i="25"/>
  <c r="BS89" i="25"/>
  <c r="BW89" i="25"/>
  <c r="BQ89" i="25"/>
  <c r="BU89" i="25"/>
  <c r="BN109" i="25"/>
  <c r="BP109" i="25"/>
  <c r="BR109" i="25"/>
  <c r="BT109" i="25"/>
  <c r="BV109" i="25"/>
  <c r="BO109" i="25"/>
  <c r="BS109" i="25"/>
  <c r="BW109" i="25"/>
  <c r="BQ109" i="25"/>
  <c r="BU109" i="25"/>
  <c r="BN125" i="25"/>
  <c r="BP125" i="25"/>
  <c r="BR125" i="25"/>
  <c r="BT125" i="25"/>
  <c r="BV125" i="25"/>
  <c r="BO125" i="25"/>
  <c r="BS125" i="25"/>
  <c r="BW125" i="25"/>
  <c r="BQ125" i="25"/>
  <c r="BU125" i="25"/>
  <c r="BO251" i="25"/>
  <c r="BQ251" i="25"/>
  <c r="BS251" i="25"/>
  <c r="BU251" i="25"/>
  <c r="BW251" i="25"/>
  <c r="BP251" i="25"/>
  <c r="BT251" i="25"/>
  <c r="BN251" i="25"/>
  <c r="BR251" i="25"/>
  <c r="BV251" i="25"/>
  <c r="BN38" i="25"/>
  <c r="BP38" i="25"/>
  <c r="BR38" i="25"/>
  <c r="BT38" i="25"/>
  <c r="BV38" i="25"/>
  <c r="BO38" i="25"/>
  <c r="BS38" i="25"/>
  <c r="BW38" i="25"/>
  <c r="BQ38" i="25"/>
  <c r="BU38" i="25"/>
  <c r="BN50" i="25"/>
  <c r="BP50" i="25"/>
  <c r="BR50" i="25"/>
  <c r="BT50" i="25"/>
  <c r="BV50" i="25"/>
  <c r="BO50" i="25"/>
  <c r="BS50" i="25"/>
  <c r="BW50" i="25"/>
  <c r="BQ50" i="25"/>
  <c r="BU50" i="25"/>
  <c r="BN58" i="25"/>
  <c r="BP58" i="25"/>
  <c r="BR58" i="25"/>
  <c r="BT58" i="25"/>
  <c r="BV58" i="25"/>
  <c r="BO58" i="25"/>
  <c r="BS58" i="25"/>
  <c r="BW58" i="25"/>
  <c r="BQ58" i="25"/>
  <c r="BU58" i="25"/>
  <c r="BN69" i="25"/>
  <c r="BP69" i="25"/>
  <c r="BR69" i="25"/>
  <c r="BT69" i="25"/>
  <c r="BV69" i="25"/>
  <c r="BO69" i="25"/>
  <c r="BS69" i="25"/>
  <c r="BW69" i="25"/>
  <c r="BQ69" i="25"/>
  <c r="BU69" i="25"/>
  <c r="BN77" i="25"/>
  <c r="BP77" i="25"/>
  <c r="BR77" i="25"/>
  <c r="BT77" i="25"/>
  <c r="BV77" i="25"/>
  <c r="BO77" i="25"/>
  <c r="BS77" i="25"/>
  <c r="BW77" i="25"/>
  <c r="BQ77" i="25"/>
  <c r="BU77" i="25"/>
  <c r="BN101" i="25"/>
  <c r="BP101" i="25"/>
  <c r="BR101" i="25"/>
  <c r="BT101" i="25"/>
  <c r="BV101" i="25"/>
  <c r="BO101" i="25"/>
  <c r="BS101" i="25"/>
  <c r="BW101" i="25"/>
  <c r="BQ101" i="25"/>
  <c r="BU101" i="25"/>
  <c r="BO259" i="25"/>
  <c r="BQ259" i="25"/>
  <c r="BS259" i="25"/>
  <c r="BU259" i="25"/>
  <c r="BW259" i="25"/>
  <c r="BP259" i="25"/>
  <c r="BT259" i="25"/>
  <c r="BN259" i="25"/>
  <c r="BR259" i="25"/>
  <c r="BV259" i="25"/>
  <c r="BO188" i="25"/>
  <c r="BQ188" i="25"/>
  <c r="BS188" i="25"/>
  <c r="BU188" i="25"/>
  <c r="BW188" i="25"/>
  <c r="BN188" i="25"/>
  <c r="BP188" i="25"/>
  <c r="BR188" i="25"/>
  <c r="BT188" i="25"/>
  <c r="BV188" i="25"/>
  <c r="BO208" i="25"/>
  <c r="BQ208" i="25"/>
  <c r="BS208" i="25"/>
  <c r="BU208" i="25"/>
  <c r="BW208" i="25"/>
  <c r="BN208" i="25"/>
  <c r="BP208" i="25"/>
  <c r="BR208" i="25"/>
  <c r="BT208" i="25"/>
  <c r="BV208" i="25"/>
  <c r="BO228" i="25"/>
  <c r="BQ228" i="25"/>
  <c r="BS228" i="25"/>
  <c r="BU228" i="25"/>
  <c r="BW228" i="25"/>
  <c r="BN228" i="25"/>
  <c r="BP228" i="25"/>
  <c r="BR228" i="25"/>
  <c r="BT228" i="25"/>
  <c r="BV228" i="25"/>
  <c r="BO92" i="30"/>
  <c r="BK92" i="30"/>
  <c r="BS92" i="30"/>
  <c r="BL92" i="30"/>
  <c r="BP92" i="30"/>
  <c r="BM92" i="30"/>
  <c r="BJ92" i="30"/>
  <c r="BN92" i="30"/>
  <c r="BR92" i="30"/>
  <c r="BQ92" i="30"/>
  <c r="BP221" i="30"/>
  <c r="BL221" i="30"/>
  <c r="BK221" i="30"/>
  <c r="BO221" i="30"/>
  <c r="BS221" i="30"/>
  <c r="BR221" i="30"/>
  <c r="BJ221" i="30"/>
  <c r="BM221" i="30"/>
  <c r="BQ221" i="30"/>
  <c r="BN221" i="30"/>
  <c r="BK134" i="30"/>
  <c r="BS134" i="30"/>
  <c r="BO134" i="30"/>
  <c r="BJ134" i="30"/>
  <c r="BN134" i="30"/>
  <c r="BR134" i="30"/>
  <c r="BM134" i="30"/>
  <c r="BL134" i="30"/>
  <c r="BP134" i="30"/>
  <c r="BQ134" i="30"/>
  <c r="BK200" i="30"/>
  <c r="BM200" i="30"/>
  <c r="BQ200" i="30"/>
  <c r="BS200" i="30"/>
  <c r="BJ200" i="30"/>
  <c r="BN200" i="30"/>
  <c r="BR200" i="30"/>
  <c r="BO200" i="30"/>
  <c r="BL200" i="30"/>
  <c r="BP200" i="30"/>
  <c r="BK222" i="30"/>
  <c r="BM222" i="30"/>
  <c r="BQ222" i="30"/>
  <c r="BS222" i="30"/>
  <c r="BL222" i="30"/>
  <c r="BP222" i="30"/>
  <c r="BO222" i="30"/>
  <c r="BJ222" i="30"/>
  <c r="BN222" i="30"/>
  <c r="BR222" i="30"/>
  <c r="BK53" i="30"/>
  <c r="BO53" i="30"/>
  <c r="BS53" i="30"/>
  <c r="BP53" i="30"/>
  <c r="BR53" i="30"/>
  <c r="BM53" i="30"/>
  <c r="BQ53" i="30"/>
  <c r="BL53" i="30"/>
  <c r="BJ53" i="30"/>
  <c r="BN53" i="30"/>
  <c r="BJ223" i="30"/>
  <c r="BR223" i="30"/>
  <c r="BK223" i="30"/>
  <c r="BO223" i="30"/>
  <c r="BS223" i="30"/>
  <c r="BL223" i="30"/>
  <c r="BN223" i="30"/>
  <c r="BM223" i="30"/>
  <c r="BQ223" i="30"/>
  <c r="BP223" i="30"/>
  <c r="BN82" i="25"/>
  <c r="BP82" i="25"/>
  <c r="BR82" i="25"/>
  <c r="BT82" i="25"/>
  <c r="BV82" i="25"/>
  <c r="BQ82" i="25"/>
  <c r="BU82" i="25"/>
  <c r="BO82" i="25"/>
  <c r="BS82" i="25"/>
  <c r="BW82" i="25"/>
  <c r="BN110" i="25"/>
  <c r="BP110" i="25"/>
  <c r="BR110" i="25"/>
  <c r="BT110" i="25"/>
  <c r="BV110" i="25"/>
  <c r="BQ110" i="25"/>
  <c r="BU110" i="25"/>
  <c r="BO110" i="25"/>
  <c r="BS110" i="25"/>
  <c r="BW110" i="25"/>
  <c r="BN122" i="25"/>
  <c r="BP122" i="25"/>
  <c r="BR122" i="25"/>
  <c r="BT122" i="25"/>
  <c r="BV122" i="25"/>
  <c r="BQ122" i="25"/>
  <c r="BU122" i="25"/>
  <c r="BO122" i="25"/>
  <c r="BS122" i="25"/>
  <c r="BW122" i="25"/>
  <c r="BO134" i="25"/>
  <c r="BQ134" i="25"/>
  <c r="BS134" i="25"/>
  <c r="BU134" i="25"/>
  <c r="BW134" i="25"/>
  <c r="BN134" i="25"/>
  <c r="BP134" i="25"/>
  <c r="BR134" i="25"/>
  <c r="BT134" i="25"/>
  <c r="BV134" i="25"/>
  <c r="BO264" i="25"/>
  <c r="BQ264" i="25"/>
  <c r="BS264" i="25"/>
  <c r="BU264" i="25"/>
  <c r="BW264" i="25"/>
  <c r="BN264" i="25"/>
  <c r="BR264" i="25"/>
  <c r="BV264" i="25"/>
  <c r="BP264" i="25"/>
  <c r="BT264" i="25"/>
  <c r="BO277" i="25"/>
  <c r="BS277" i="25"/>
  <c r="BW277" i="25"/>
  <c r="BP277" i="25"/>
  <c r="BT277" i="25"/>
  <c r="BQ277" i="25"/>
  <c r="BU277" i="25"/>
  <c r="BN277" i="25"/>
  <c r="BR277" i="25"/>
  <c r="BV277" i="25"/>
  <c r="BN27" i="25"/>
  <c r="BP27" i="25"/>
  <c r="BR27" i="25"/>
  <c r="BT27" i="25"/>
  <c r="BV27" i="25"/>
  <c r="BQ27" i="25"/>
  <c r="BU27" i="25"/>
  <c r="BO27" i="25"/>
  <c r="BS27" i="25"/>
  <c r="BW27" i="25"/>
  <c r="BN83" i="25"/>
  <c r="BP83" i="25"/>
  <c r="BR83" i="25"/>
  <c r="BT83" i="25"/>
  <c r="BV83" i="25"/>
  <c r="BO83" i="25"/>
  <c r="BS83" i="25"/>
  <c r="BW83" i="25"/>
  <c r="BQ83" i="25"/>
  <c r="BU83" i="25"/>
  <c r="BN123" i="25"/>
  <c r="BP123" i="25"/>
  <c r="BR123" i="25"/>
  <c r="BT123" i="25"/>
  <c r="BV123" i="25"/>
  <c r="BO123" i="25"/>
  <c r="BS123" i="25"/>
  <c r="BW123" i="25"/>
  <c r="BQ123" i="25"/>
  <c r="BU123" i="25"/>
  <c r="BO151" i="25"/>
  <c r="BQ151" i="25"/>
  <c r="BS151" i="25"/>
  <c r="BU151" i="25"/>
  <c r="BW151" i="25"/>
  <c r="BN151" i="25"/>
  <c r="BP151" i="25"/>
  <c r="BR151" i="25"/>
  <c r="BT151" i="25"/>
  <c r="BV151" i="25"/>
  <c r="BO167" i="25"/>
  <c r="BQ167" i="25"/>
  <c r="BS167" i="25"/>
  <c r="BU167" i="25"/>
  <c r="BW167" i="25"/>
  <c r="BN167" i="25"/>
  <c r="BP167" i="25"/>
  <c r="BR167" i="25"/>
  <c r="BT167" i="25"/>
  <c r="BV167" i="25"/>
  <c r="BP61" i="25"/>
  <c r="BT61" i="25"/>
  <c r="BO61" i="25"/>
  <c r="BS61" i="25"/>
  <c r="BW61" i="25"/>
  <c r="BN61" i="25"/>
  <c r="BR61" i="25"/>
  <c r="BV61" i="25"/>
  <c r="BQ61" i="25"/>
  <c r="BU61" i="25"/>
  <c r="BO149" i="25"/>
  <c r="BS149" i="25"/>
  <c r="BW149" i="25"/>
  <c r="BP149" i="25"/>
  <c r="BT149" i="25"/>
  <c r="BQ149" i="25"/>
  <c r="BU149" i="25"/>
  <c r="BN149" i="25"/>
  <c r="BR149" i="25"/>
  <c r="BV149" i="25"/>
  <c r="BN60" i="25"/>
  <c r="BR60" i="25"/>
  <c r="BV60" i="25"/>
  <c r="BQ60" i="25"/>
  <c r="BU60" i="25"/>
  <c r="BP60" i="25"/>
  <c r="BT60" i="25"/>
  <c r="BO60" i="25"/>
  <c r="BS60" i="25"/>
  <c r="BW60" i="25"/>
  <c r="BN78" i="25"/>
  <c r="BP78" i="25"/>
  <c r="BR78" i="25"/>
  <c r="BT78" i="25"/>
  <c r="BV78" i="25"/>
  <c r="BQ78" i="25"/>
  <c r="BU78" i="25"/>
  <c r="BO78" i="25"/>
  <c r="BS78" i="25"/>
  <c r="BW78" i="25"/>
  <c r="BN118" i="25"/>
  <c r="BP118" i="25"/>
  <c r="BR118" i="25"/>
  <c r="BT118" i="25"/>
  <c r="BV118" i="25"/>
  <c r="BQ118" i="25"/>
  <c r="BU118" i="25"/>
  <c r="BO118" i="25"/>
  <c r="BS118" i="25"/>
  <c r="BW118" i="25"/>
  <c r="BO240" i="25"/>
  <c r="BQ240" i="25"/>
  <c r="BS240" i="25"/>
  <c r="BU240" i="25"/>
  <c r="BW240" i="25"/>
  <c r="BN240" i="25"/>
  <c r="BR240" i="25"/>
  <c r="BV240" i="25"/>
  <c r="BP240" i="25"/>
  <c r="BT240" i="25"/>
  <c r="BO260" i="25"/>
  <c r="BQ260" i="25"/>
  <c r="BS260" i="25"/>
  <c r="BU260" i="25"/>
  <c r="BW260" i="25"/>
  <c r="BN260" i="25"/>
  <c r="BR260" i="25"/>
  <c r="BV260" i="25"/>
  <c r="BP260" i="25"/>
  <c r="BT260" i="25"/>
  <c r="BN63" i="25"/>
  <c r="BP63" i="25"/>
  <c r="BR63" i="25"/>
  <c r="BT63" i="25"/>
  <c r="BV63" i="25"/>
  <c r="BO63" i="25"/>
  <c r="BS63" i="25"/>
  <c r="BW63" i="25"/>
  <c r="BQ63" i="25"/>
  <c r="BU63" i="25"/>
  <c r="BN87" i="25"/>
  <c r="BP87" i="25"/>
  <c r="BR87" i="25"/>
  <c r="BT87" i="25"/>
  <c r="BV87" i="25"/>
  <c r="BO87" i="25"/>
  <c r="BS87" i="25"/>
  <c r="BW87" i="25"/>
  <c r="BQ87" i="25"/>
  <c r="BU87" i="25"/>
  <c r="BN95" i="25"/>
  <c r="BP95" i="25"/>
  <c r="BR95" i="25"/>
  <c r="BT95" i="25"/>
  <c r="BV95" i="25"/>
  <c r="BO95" i="25"/>
  <c r="BS95" i="25"/>
  <c r="BW95" i="25"/>
  <c r="BQ95" i="25"/>
  <c r="BU95" i="25"/>
  <c r="BN111" i="25"/>
  <c r="BP111" i="25"/>
  <c r="BR111" i="25"/>
  <c r="BT111" i="25"/>
  <c r="BV111" i="25"/>
  <c r="BO111" i="25"/>
  <c r="BS111" i="25"/>
  <c r="BW111" i="25"/>
  <c r="BQ111" i="25"/>
  <c r="BU111" i="25"/>
  <c r="BN127" i="25"/>
  <c r="BP127" i="25"/>
  <c r="BR127" i="25"/>
  <c r="BT127" i="25"/>
  <c r="BV127" i="25"/>
  <c r="BO127" i="25"/>
  <c r="BS127" i="25"/>
  <c r="BW127" i="25"/>
  <c r="BQ127" i="25"/>
  <c r="BU127" i="25"/>
  <c r="BO139" i="25"/>
  <c r="BQ139" i="25"/>
  <c r="BS139" i="25"/>
  <c r="BU139" i="25"/>
  <c r="BW139" i="25"/>
  <c r="BN139" i="25"/>
  <c r="BP139" i="25"/>
  <c r="BR139" i="25"/>
  <c r="BT139" i="25"/>
  <c r="BV139" i="25"/>
  <c r="BO147" i="25"/>
  <c r="BQ147" i="25"/>
  <c r="BS147" i="25"/>
  <c r="BU147" i="25"/>
  <c r="BW147" i="25"/>
  <c r="BN147" i="25"/>
  <c r="BP147" i="25"/>
  <c r="BR147" i="25"/>
  <c r="BT147" i="25"/>
  <c r="BV147" i="25"/>
  <c r="BO175" i="25"/>
  <c r="BQ175" i="25"/>
  <c r="BS175" i="25"/>
  <c r="BU175" i="25"/>
  <c r="BW175" i="25"/>
  <c r="BN175" i="25"/>
  <c r="BP175" i="25"/>
  <c r="BR175" i="25"/>
  <c r="BT175" i="25"/>
  <c r="BV175" i="25"/>
  <c r="BO183" i="25"/>
  <c r="BQ183" i="25"/>
  <c r="BS183" i="25"/>
  <c r="BU183" i="25"/>
  <c r="BW183" i="25"/>
  <c r="BN183" i="25"/>
  <c r="BP183" i="25"/>
  <c r="BR183" i="25"/>
  <c r="BT183" i="25"/>
  <c r="BV183" i="25"/>
  <c r="BO201" i="25"/>
  <c r="BQ201" i="25"/>
  <c r="BS201" i="25"/>
  <c r="BU201" i="25"/>
  <c r="BW201" i="25"/>
  <c r="BN201" i="25"/>
  <c r="BP201" i="25"/>
  <c r="BR201" i="25"/>
  <c r="BT201" i="25"/>
  <c r="BV201" i="25"/>
  <c r="BN80" i="25"/>
  <c r="BP80" i="25"/>
  <c r="BR80" i="25"/>
  <c r="BT80" i="25"/>
  <c r="BV80" i="25"/>
  <c r="BQ80" i="25"/>
  <c r="BU80" i="25"/>
  <c r="BO80" i="25"/>
  <c r="BS80" i="25"/>
  <c r="BW80" i="25"/>
  <c r="BN88" i="25"/>
  <c r="BP88" i="25"/>
  <c r="BR88" i="25"/>
  <c r="BT88" i="25"/>
  <c r="BV88" i="25"/>
  <c r="BQ88" i="25"/>
  <c r="BU88" i="25"/>
  <c r="BO88" i="25"/>
  <c r="BS88" i="25"/>
  <c r="BW88" i="25"/>
  <c r="BN120" i="25"/>
  <c r="BP120" i="25"/>
  <c r="BR120" i="25"/>
  <c r="BT120" i="25"/>
  <c r="BV120" i="25"/>
  <c r="BQ120" i="25"/>
  <c r="BU120" i="25"/>
  <c r="BO120" i="25"/>
  <c r="BS120" i="25"/>
  <c r="BW120" i="25"/>
  <c r="BN128" i="25"/>
  <c r="BP128" i="25"/>
  <c r="BR128" i="25"/>
  <c r="BT128" i="25"/>
  <c r="BQ128" i="25"/>
  <c r="BU128" i="25"/>
  <c r="BW128" i="25"/>
  <c r="BO128" i="25"/>
  <c r="BS128" i="25"/>
  <c r="BV128" i="25"/>
  <c r="BO140" i="25"/>
  <c r="BQ140" i="25"/>
  <c r="BS140" i="25"/>
  <c r="BU140" i="25"/>
  <c r="BW140" i="25"/>
  <c r="BN140" i="25"/>
  <c r="BP140" i="25"/>
  <c r="BR140" i="25"/>
  <c r="BT140" i="25"/>
  <c r="BV140" i="25"/>
  <c r="BO162" i="25"/>
  <c r="BQ162" i="25"/>
  <c r="BS162" i="25"/>
  <c r="BU162" i="25"/>
  <c r="BW162" i="25"/>
  <c r="BN162" i="25"/>
  <c r="BP162" i="25"/>
  <c r="BR162" i="25"/>
  <c r="BT162" i="25"/>
  <c r="BV162" i="25"/>
  <c r="BO170" i="25"/>
  <c r="BQ170" i="25"/>
  <c r="BS170" i="25"/>
  <c r="BU170" i="25"/>
  <c r="BW170" i="25"/>
  <c r="BN170" i="25"/>
  <c r="BP170" i="25"/>
  <c r="BR170" i="25"/>
  <c r="BT170" i="25"/>
  <c r="BV170" i="25"/>
  <c r="BO178" i="25"/>
  <c r="BQ178" i="25"/>
  <c r="BS178" i="25"/>
  <c r="BU178" i="25"/>
  <c r="BW178" i="25"/>
  <c r="BN178" i="25"/>
  <c r="BP178" i="25"/>
  <c r="BR178" i="25"/>
  <c r="BT178" i="25"/>
  <c r="BV178" i="25"/>
  <c r="BO190" i="25"/>
  <c r="BQ190" i="25"/>
  <c r="BS190" i="25"/>
  <c r="BU190" i="25"/>
  <c r="BW190" i="25"/>
  <c r="BN190" i="25"/>
  <c r="BP190" i="25"/>
  <c r="BR190" i="25"/>
  <c r="BT190" i="25"/>
  <c r="BV190" i="25"/>
  <c r="BO198" i="25"/>
  <c r="BQ198" i="25"/>
  <c r="BS198" i="25"/>
  <c r="BU198" i="25"/>
  <c r="BW198" i="25"/>
  <c r="BN198" i="25"/>
  <c r="BP198" i="25"/>
  <c r="BR198" i="25"/>
  <c r="BT198" i="25"/>
  <c r="BV198" i="25"/>
  <c r="BO210" i="25"/>
  <c r="BQ210" i="25"/>
  <c r="BS210" i="25"/>
  <c r="BU210" i="25"/>
  <c r="BW210" i="25"/>
  <c r="BN210" i="25"/>
  <c r="BP210" i="25"/>
  <c r="BR210" i="25"/>
  <c r="BT210" i="25"/>
  <c r="BV210" i="25"/>
  <c r="BO218" i="25"/>
  <c r="BQ218" i="25"/>
  <c r="BS218" i="25"/>
  <c r="BU218" i="25"/>
  <c r="BW218" i="25"/>
  <c r="BN218" i="25"/>
  <c r="BP218" i="25"/>
  <c r="BR218" i="25"/>
  <c r="BT218" i="25"/>
  <c r="BV218" i="25"/>
  <c r="BO230" i="25"/>
  <c r="BQ230" i="25"/>
  <c r="BS230" i="25"/>
  <c r="BU230" i="25"/>
  <c r="BW230" i="25"/>
  <c r="BN230" i="25"/>
  <c r="BP230" i="25"/>
  <c r="BR230" i="25"/>
  <c r="BT230" i="25"/>
  <c r="BV230" i="25"/>
  <c r="BP238" i="25"/>
  <c r="BT238" i="25"/>
  <c r="BO238" i="25"/>
  <c r="BS238" i="25"/>
  <c r="BW238" i="25"/>
  <c r="BN238" i="25"/>
  <c r="BR238" i="25"/>
  <c r="BV238" i="25"/>
  <c r="BQ238" i="25"/>
  <c r="BU238" i="25"/>
  <c r="BO254" i="25"/>
  <c r="BQ254" i="25"/>
  <c r="BS254" i="25"/>
  <c r="BU254" i="25"/>
  <c r="BW254" i="25"/>
  <c r="BN254" i="25"/>
  <c r="BR254" i="25"/>
  <c r="BV254" i="25"/>
  <c r="BP254" i="25"/>
  <c r="BT254" i="25"/>
  <c r="BO262" i="25"/>
  <c r="BQ262" i="25"/>
  <c r="BS262" i="25"/>
  <c r="BU262" i="25"/>
  <c r="BW262" i="25"/>
  <c r="BN262" i="25"/>
  <c r="BR262" i="25"/>
  <c r="BV262" i="25"/>
  <c r="BP262" i="25"/>
  <c r="BT262" i="25"/>
  <c r="BN276" i="25"/>
  <c r="BR276" i="25"/>
  <c r="BV276" i="25"/>
  <c r="BQ276" i="25"/>
  <c r="BU276" i="25"/>
  <c r="BP276" i="25"/>
  <c r="BT276" i="25"/>
  <c r="BO276" i="25"/>
  <c r="BS276" i="25"/>
  <c r="BW276" i="25"/>
  <c r="BO265" i="25"/>
  <c r="BQ265" i="25"/>
  <c r="BS265" i="25"/>
  <c r="BU265" i="25"/>
  <c r="BW265" i="25"/>
  <c r="BP265" i="25"/>
  <c r="BT265" i="25"/>
  <c r="BN265" i="25"/>
  <c r="BR265" i="25"/>
  <c r="BV265" i="25"/>
  <c r="BN5" i="25"/>
  <c r="BP5" i="25"/>
  <c r="BR5" i="25"/>
  <c r="BT5" i="25"/>
  <c r="BV5" i="25"/>
  <c r="BQ5" i="25"/>
  <c r="BU5" i="25"/>
  <c r="BO5" i="25"/>
  <c r="BS5" i="25"/>
  <c r="BW5" i="25"/>
  <c r="BN29" i="25"/>
  <c r="BP29" i="25"/>
  <c r="BR29" i="25"/>
  <c r="BT29" i="25"/>
  <c r="BV29" i="25"/>
  <c r="BQ29" i="25"/>
  <c r="BU29" i="25"/>
  <c r="BO29" i="25"/>
  <c r="BS29" i="25"/>
  <c r="BW29" i="25"/>
  <c r="BO169" i="25"/>
  <c r="BQ169" i="25"/>
  <c r="BS169" i="25"/>
  <c r="BU169" i="25"/>
  <c r="BW169" i="25"/>
  <c r="BN169" i="25"/>
  <c r="BP169" i="25"/>
  <c r="BR169" i="25"/>
  <c r="BT169" i="25"/>
  <c r="BV169" i="25"/>
  <c r="BO177" i="25"/>
  <c r="BQ177" i="25"/>
  <c r="BS177" i="25"/>
  <c r="BU177" i="25"/>
  <c r="BW177" i="25"/>
  <c r="BN177" i="25"/>
  <c r="BP177" i="25"/>
  <c r="BR177" i="25"/>
  <c r="BT177" i="25"/>
  <c r="BV177" i="25"/>
  <c r="BO197" i="25"/>
  <c r="BQ197" i="25"/>
  <c r="BS197" i="25"/>
  <c r="BU197" i="25"/>
  <c r="BW197" i="25"/>
  <c r="BN197" i="25"/>
  <c r="BP197" i="25"/>
  <c r="BR197" i="25"/>
  <c r="BT197" i="25"/>
  <c r="BV197" i="25"/>
  <c r="BO209" i="25"/>
  <c r="BQ209" i="25"/>
  <c r="BS209" i="25"/>
  <c r="BU209" i="25"/>
  <c r="BW209" i="25"/>
  <c r="BN209" i="25"/>
  <c r="BP209" i="25"/>
  <c r="BR209" i="25"/>
  <c r="BT209" i="25"/>
  <c r="BV209" i="25"/>
  <c r="BO215" i="25"/>
  <c r="BQ215" i="25"/>
  <c r="BS215" i="25"/>
  <c r="BU215" i="25"/>
  <c r="BW215" i="25"/>
  <c r="BN215" i="25"/>
  <c r="BP215" i="25"/>
  <c r="BR215" i="25"/>
  <c r="BT215" i="25"/>
  <c r="BV215" i="25"/>
  <c r="BO225" i="25"/>
  <c r="BQ225" i="25"/>
  <c r="BS225" i="25"/>
  <c r="BU225" i="25"/>
  <c r="BW225" i="25"/>
  <c r="BN225" i="25"/>
  <c r="BP225" i="25"/>
  <c r="BR225" i="25"/>
  <c r="BT225" i="25"/>
  <c r="BV225" i="25"/>
  <c r="BO233" i="25"/>
  <c r="BQ233" i="25"/>
  <c r="BS233" i="25"/>
  <c r="BU233" i="25"/>
  <c r="BW233" i="25"/>
  <c r="BN233" i="25"/>
  <c r="BP233" i="25"/>
  <c r="BR233" i="25"/>
  <c r="BT233" i="25"/>
  <c r="BV233" i="25"/>
  <c r="BO257" i="25"/>
  <c r="BQ257" i="25"/>
  <c r="BS257" i="25"/>
  <c r="BU257" i="25"/>
  <c r="BW257" i="25"/>
  <c r="BP257" i="25"/>
  <c r="BT257" i="25"/>
  <c r="BN257" i="25"/>
  <c r="BR257" i="25"/>
  <c r="BV257" i="25"/>
  <c r="BN68" i="25"/>
  <c r="BP68" i="25"/>
  <c r="BR68" i="25"/>
  <c r="BT68" i="25"/>
  <c r="BV68" i="25"/>
  <c r="BQ68" i="25"/>
  <c r="BU68" i="25"/>
  <c r="BO68" i="25"/>
  <c r="BS68" i="25"/>
  <c r="BW68" i="25"/>
  <c r="BN92" i="25"/>
  <c r="BP92" i="25"/>
  <c r="BR92" i="25"/>
  <c r="BT92" i="25"/>
  <c r="BV92" i="25"/>
  <c r="BQ92" i="25"/>
  <c r="BU92" i="25"/>
  <c r="BO92" i="25"/>
  <c r="BS92" i="25"/>
  <c r="BW92" i="25"/>
  <c r="BN100" i="25"/>
  <c r="BP100" i="25"/>
  <c r="BR100" i="25"/>
  <c r="BT100" i="25"/>
  <c r="BV100" i="25"/>
  <c r="BQ100" i="25"/>
  <c r="BU100" i="25"/>
  <c r="BO100" i="25"/>
  <c r="BS100" i="25"/>
  <c r="BW100" i="25"/>
  <c r="BN108" i="25"/>
  <c r="BP108" i="25"/>
  <c r="BR108" i="25"/>
  <c r="BT108" i="25"/>
  <c r="BV108" i="25"/>
  <c r="BQ108" i="25"/>
  <c r="BU108" i="25"/>
  <c r="BO108" i="25"/>
  <c r="BS108" i="25"/>
  <c r="BW108" i="25"/>
  <c r="BN124" i="25"/>
  <c r="BP124" i="25"/>
  <c r="BR124" i="25"/>
  <c r="BT124" i="25"/>
  <c r="BV124" i="25"/>
  <c r="BQ124" i="25"/>
  <c r="BU124" i="25"/>
  <c r="BO124" i="25"/>
  <c r="BS124" i="25"/>
  <c r="BW124" i="25"/>
  <c r="BO132" i="25"/>
  <c r="BQ132" i="25"/>
  <c r="BS132" i="25"/>
  <c r="BU132" i="25"/>
  <c r="BW132" i="25"/>
  <c r="BN132" i="25"/>
  <c r="BP132" i="25"/>
  <c r="BR132" i="25"/>
  <c r="BT132" i="25"/>
  <c r="BV132" i="25"/>
  <c r="BO144" i="25"/>
  <c r="BQ144" i="25"/>
  <c r="BS144" i="25"/>
  <c r="BU144" i="25"/>
  <c r="BW144" i="25"/>
  <c r="BN144" i="25"/>
  <c r="BP144" i="25"/>
  <c r="BR144" i="25"/>
  <c r="BT144" i="25"/>
  <c r="BV144" i="25"/>
  <c r="BO206" i="25"/>
  <c r="BQ206" i="25"/>
  <c r="BS206" i="25"/>
  <c r="BU206" i="25"/>
  <c r="BW206" i="25"/>
  <c r="BN206" i="25"/>
  <c r="BP206" i="25"/>
  <c r="BR206" i="25"/>
  <c r="BT206" i="25"/>
  <c r="BV206" i="25"/>
  <c r="BO246" i="25"/>
  <c r="BQ246" i="25"/>
  <c r="BS246" i="25"/>
  <c r="BU246" i="25"/>
  <c r="BW246" i="25"/>
  <c r="BN246" i="25"/>
  <c r="BR246" i="25"/>
  <c r="BV246" i="25"/>
  <c r="BP246" i="25"/>
  <c r="BT246" i="25"/>
  <c r="BN13" i="25"/>
  <c r="BP13" i="25"/>
  <c r="BR13" i="25"/>
  <c r="BT13" i="25"/>
  <c r="BV13" i="25"/>
  <c r="BQ13" i="25"/>
  <c r="BU13" i="25"/>
  <c r="BO13" i="25"/>
  <c r="BS13" i="25"/>
  <c r="BW13" i="25"/>
  <c r="BN21" i="25"/>
  <c r="BP21" i="25"/>
  <c r="BR21" i="25"/>
  <c r="BT21" i="25"/>
  <c r="BV21" i="25"/>
  <c r="BQ21" i="25"/>
  <c r="BU21" i="25"/>
  <c r="BO21" i="25"/>
  <c r="BS21" i="25"/>
  <c r="BW21" i="25"/>
  <c r="BN33" i="25"/>
  <c r="BP33" i="25"/>
  <c r="BR33" i="25"/>
  <c r="BT33" i="25"/>
  <c r="BV33" i="25"/>
  <c r="BQ33" i="25"/>
  <c r="BU33" i="25"/>
  <c r="BO33" i="25"/>
  <c r="BS33" i="25"/>
  <c r="BW33" i="25"/>
  <c r="BN41" i="25"/>
  <c r="BP41" i="25"/>
  <c r="BR41" i="25"/>
  <c r="BT41" i="25"/>
  <c r="BV41" i="25"/>
  <c r="BQ41" i="25"/>
  <c r="BU41" i="25"/>
  <c r="BO41" i="25"/>
  <c r="BS41" i="25"/>
  <c r="BW41" i="25"/>
  <c r="BN49" i="25"/>
  <c r="BP49" i="25"/>
  <c r="BR49" i="25"/>
  <c r="BT49" i="25"/>
  <c r="BV49" i="25"/>
  <c r="BQ49" i="25"/>
  <c r="BU49" i="25"/>
  <c r="BO49" i="25"/>
  <c r="BS49" i="25"/>
  <c r="BW49" i="25"/>
  <c r="BO157" i="25"/>
  <c r="BQ157" i="25"/>
  <c r="BS157" i="25"/>
  <c r="BU157" i="25"/>
  <c r="BW157" i="25"/>
  <c r="BN157" i="25"/>
  <c r="BP157" i="25"/>
  <c r="BR157" i="25"/>
  <c r="BT157" i="25"/>
  <c r="BV157" i="25"/>
  <c r="BO181" i="25"/>
  <c r="BQ181" i="25"/>
  <c r="BS181" i="25"/>
  <c r="BU181" i="25"/>
  <c r="BW181" i="25"/>
  <c r="BN181" i="25"/>
  <c r="BP181" i="25"/>
  <c r="BR181" i="25"/>
  <c r="BT181" i="25"/>
  <c r="BV181" i="25"/>
  <c r="BO185" i="25"/>
  <c r="BQ185" i="25"/>
  <c r="BS185" i="25"/>
  <c r="BU185" i="25"/>
  <c r="BW185" i="25"/>
  <c r="BN185" i="25"/>
  <c r="BP185" i="25"/>
  <c r="BR185" i="25"/>
  <c r="BT185" i="25"/>
  <c r="BV185" i="25"/>
  <c r="BO193" i="25"/>
  <c r="BQ193" i="25"/>
  <c r="BS193" i="25"/>
  <c r="BU193" i="25"/>
  <c r="BW193" i="25"/>
  <c r="BN193" i="25"/>
  <c r="BP193" i="25"/>
  <c r="BR193" i="25"/>
  <c r="BT193" i="25"/>
  <c r="BV193" i="25"/>
  <c r="BO211" i="25"/>
  <c r="BQ211" i="25"/>
  <c r="BS211" i="25"/>
  <c r="BU211" i="25"/>
  <c r="BW211" i="25"/>
  <c r="BN211" i="25"/>
  <c r="BP211" i="25"/>
  <c r="BR211" i="25"/>
  <c r="BT211" i="25"/>
  <c r="BV211" i="25"/>
  <c r="BO227" i="25"/>
  <c r="BQ227" i="25"/>
  <c r="BS227" i="25"/>
  <c r="BU227" i="25"/>
  <c r="BW227" i="25"/>
  <c r="BN227" i="25"/>
  <c r="BP227" i="25"/>
  <c r="BR227" i="25"/>
  <c r="BT227" i="25"/>
  <c r="BV227" i="25"/>
  <c r="BO235" i="25"/>
  <c r="BQ235" i="25"/>
  <c r="BS235" i="25"/>
  <c r="BU235" i="25"/>
  <c r="BW235" i="25"/>
  <c r="BN235" i="25"/>
  <c r="BR235" i="25"/>
  <c r="BV235" i="25"/>
  <c r="BP235" i="25"/>
  <c r="BT235" i="25"/>
  <c r="BO245" i="25"/>
  <c r="BQ245" i="25"/>
  <c r="BS245" i="25"/>
  <c r="BU245" i="25"/>
  <c r="BW245" i="25"/>
  <c r="BP245" i="25"/>
  <c r="BT245" i="25"/>
  <c r="BN245" i="25"/>
  <c r="BR245" i="25"/>
  <c r="BV245" i="25"/>
  <c r="BO253" i="25"/>
  <c r="BQ253" i="25"/>
  <c r="BS253" i="25"/>
  <c r="BU253" i="25"/>
  <c r="BW253" i="25"/>
  <c r="BP253" i="25"/>
  <c r="BT253" i="25"/>
  <c r="BN253" i="25"/>
  <c r="BR253" i="25"/>
  <c r="BV253" i="25"/>
  <c r="BN32" i="25"/>
  <c r="BP32" i="25"/>
  <c r="BR32" i="25"/>
  <c r="BT32" i="25"/>
  <c r="BV32" i="25"/>
  <c r="BO32" i="25"/>
  <c r="BS32" i="25"/>
  <c r="BW32" i="25"/>
  <c r="BQ32" i="25"/>
  <c r="BU32" i="25"/>
  <c r="BN40" i="25"/>
  <c r="BP40" i="25"/>
  <c r="BR40" i="25"/>
  <c r="BT40" i="25"/>
  <c r="BV40" i="25"/>
  <c r="BO40" i="25"/>
  <c r="BS40" i="25"/>
  <c r="BW40" i="25"/>
  <c r="BQ40" i="25"/>
  <c r="BU40" i="25"/>
  <c r="BN48" i="25"/>
  <c r="BP48" i="25"/>
  <c r="BR48" i="25"/>
  <c r="BT48" i="25"/>
  <c r="BV48" i="25"/>
  <c r="BO48" i="25"/>
  <c r="BS48" i="25"/>
  <c r="BW48" i="25"/>
  <c r="BQ48" i="25"/>
  <c r="BU48" i="25"/>
  <c r="BN56" i="25"/>
  <c r="BP56" i="25"/>
  <c r="BR56" i="25"/>
  <c r="BT56" i="25"/>
  <c r="BV56" i="25"/>
  <c r="BO56" i="25"/>
  <c r="BS56" i="25"/>
  <c r="BW56" i="25"/>
  <c r="BQ56" i="25"/>
  <c r="BU56" i="25"/>
  <c r="BN62" i="25"/>
  <c r="BP62" i="25"/>
  <c r="BR62" i="25"/>
  <c r="BT62" i="25"/>
  <c r="BV62" i="25"/>
  <c r="BQ62" i="25"/>
  <c r="BU62" i="25"/>
  <c r="BO62" i="25"/>
  <c r="BS62" i="25"/>
  <c r="BW62" i="25"/>
  <c r="BN70" i="25"/>
  <c r="BP70" i="25"/>
  <c r="BR70" i="25"/>
  <c r="BT70" i="25"/>
  <c r="BV70" i="25"/>
  <c r="BQ70" i="25"/>
  <c r="BU70" i="25"/>
  <c r="BO70" i="25"/>
  <c r="BS70" i="25"/>
  <c r="BW70" i="25"/>
  <c r="BN98" i="25"/>
  <c r="BP98" i="25"/>
  <c r="BR98" i="25"/>
  <c r="BT98" i="25"/>
  <c r="BV98" i="25"/>
  <c r="BQ98" i="25"/>
  <c r="BU98" i="25"/>
  <c r="BO98" i="25"/>
  <c r="BS98" i="25"/>
  <c r="BW98" i="25"/>
  <c r="BN126" i="25"/>
  <c r="BP126" i="25"/>
  <c r="BR126" i="25"/>
  <c r="BT126" i="25"/>
  <c r="BV126" i="25"/>
  <c r="BQ126" i="25"/>
  <c r="BU126" i="25"/>
  <c r="BO126" i="25"/>
  <c r="BS126" i="25"/>
  <c r="BW126" i="25"/>
  <c r="BO142" i="25"/>
  <c r="BQ142" i="25"/>
  <c r="BS142" i="25"/>
  <c r="BU142" i="25"/>
  <c r="BW142" i="25"/>
  <c r="BN142" i="25"/>
  <c r="BP142" i="25"/>
  <c r="BR142" i="25"/>
  <c r="BT142" i="25"/>
  <c r="BV142" i="25"/>
  <c r="BO244" i="25"/>
  <c r="BQ244" i="25"/>
  <c r="BS244" i="25"/>
  <c r="BU244" i="25"/>
  <c r="BW244" i="25"/>
  <c r="BN244" i="25"/>
  <c r="BR244" i="25"/>
  <c r="BV244" i="25"/>
  <c r="BP244" i="25"/>
  <c r="BT244" i="25"/>
  <c r="BO252" i="25"/>
  <c r="BQ252" i="25"/>
  <c r="BS252" i="25"/>
  <c r="BU252" i="25"/>
  <c r="BW252" i="25"/>
  <c r="BN252" i="25"/>
  <c r="BR252" i="25"/>
  <c r="BV252" i="25"/>
  <c r="BP252" i="25"/>
  <c r="BT252" i="25"/>
  <c r="BN11" i="25"/>
  <c r="BP11" i="25"/>
  <c r="BR11" i="25"/>
  <c r="BT11" i="25"/>
  <c r="BV11" i="25"/>
  <c r="BQ11" i="25"/>
  <c r="BU11" i="25"/>
  <c r="BO11" i="25"/>
  <c r="BS11" i="25"/>
  <c r="BW11" i="25"/>
  <c r="BN19" i="25"/>
  <c r="BP19" i="25"/>
  <c r="BR19" i="25"/>
  <c r="BT19" i="25"/>
  <c r="BV19" i="25"/>
  <c r="BQ19" i="25"/>
  <c r="BU19" i="25"/>
  <c r="BO19" i="25"/>
  <c r="BS19" i="25"/>
  <c r="BW19" i="25"/>
  <c r="BN35" i="25"/>
  <c r="BP35" i="25"/>
  <c r="BR35" i="25"/>
  <c r="BT35" i="25"/>
  <c r="BV35" i="25"/>
  <c r="BQ35" i="25"/>
  <c r="BU35" i="25"/>
  <c r="BO35" i="25"/>
  <c r="BS35" i="25"/>
  <c r="BW35" i="25"/>
  <c r="BN43" i="25"/>
  <c r="BP43" i="25"/>
  <c r="BR43" i="25"/>
  <c r="BT43" i="25"/>
  <c r="BV43" i="25"/>
  <c r="BQ43" i="25"/>
  <c r="BU43" i="25"/>
  <c r="BO43" i="25"/>
  <c r="BS43" i="25"/>
  <c r="BW43" i="25"/>
  <c r="BN55" i="25"/>
  <c r="BP55" i="25"/>
  <c r="BR55" i="25"/>
  <c r="BT55" i="25"/>
  <c r="BV55" i="25"/>
  <c r="BQ55" i="25"/>
  <c r="BU55" i="25"/>
  <c r="BO55" i="25"/>
  <c r="BS55" i="25"/>
  <c r="BW55" i="25"/>
  <c r="BN67" i="25"/>
  <c r="BP67" i="25"/>
  <c r="BR67" i="25"/>
  <c r="BT67" i="25"/>
  <c r="BV67" i="25"/>
  <c r="BO67" i="25"/>
  <c r="BS67" i="25"/>
  <c r="BW67" i="25"/>
  <c r="BQ67" i="25"/>
  <c r="BU67" i="25"/>
  <c r="BN75" i="25"/>
  <c r="BP75" i="25"/>
  <c r="BR75" i="25"/>
  <c r="BT75" i="25"/>
  <c r="BV75" i="25"/>
  <c r="BO75" i="25"/>
  <c r="BS75" i="25"/>
  <c r="BW75" i="25"/>
  <c r="BQ75" i="25"/>
  <c r="BU75" i="25"/>
  <c r="BN115" i="25"/>
  <c r="BP115" i="25"/>
  <c r="BR115" i="25"/>
  <c r="BT115" i="25"/>
  <c r="BV115" i="25"/>
  <c r="BO115" i="25"/>
  <c r="BS115" i="25"/>
  <c r="BW115" i="25"/>
  <c r="BQ115" i="25"/>
  <c r="BU115" i="25"/>
  <c r="BO159" i="25"/>
  <c r="BQ159" i="25"/>
  <c r="BS159" i="25"/>
  <c r="BU159" i="25"/>
  <c r="BW159" i="25"/>
  <c r="BN159" i="25"/>
  <c r="BP159" i="25"/>
  <c r="BR159" i="25"/>
  <c r="BT159" i="25"/>
  <c r="BV159" i="25"/>
  <c r="BO195" i="25"/>
  <c r="BQ195" i="25"/>
  <c r="BS195" i="25"/>
  <c r="BU195" i="25"/>
  <c r="BW195" i="25"/>
  <c r="BN195" i="25"/>
  <c r="BP195" i="25"/>
  <c r="BR195" i="25"/>
  <c r="BT195" i="25"/>
  <c r="BV195" i="25"/>
  <c r="BO207" i="25"/>
  <c r="BQ207" i="25"/>
  <c r="BS207" i="25"/>
  <c r="BU207" i="25"/>
  <c r="BW207" i="25"/>
  <c r="BN207" i="25"/>
  <c r="BP207" i="25"/>
  <c r="BR207" i="25"/>
  <c r="BT207" i="25"/>
  <c r="BV207" i="25"/>
  <c r="BO221" i="25"/>
  <c r="BQ221" i="25"/>
  <c r="BS221" i="25"/>
  <c r="BU221" i="25"/>
  <c r="BW221" i="25"/>
  <c r="BN221" i="25"/>
  <c r="BP221" i="25"/>
  <c r="BR221" i="25"/>
  <c r="BT221" i="25"/>
  <c r="BV221" i="25"/>
  <c r="BP239" i="25"/>
  <c r="BT239" i="25"/>
  <c r="BO239" i="25"/>
  <c r="BS239" i="25"/>
  <c r="BW239" i="25"/>
  <c r="BN239" i="25"/>
  <c r="BR239" i="25"/>
  <c r="BV239" i="25"/>
  <c r="BQ239" i="25"/>
  <c r="BU239" i="25"/>
  <c r="BO96" i="30"/>
  <c r="BS96" i="30"/>
  <c r="BK96" i="30"/>
  <c r="BL96" i="30"/>
  <c r="BP96" i="30"/>
  <c r="BM96" i="30"/>
  <c r="BJ96" i="30"/>
  <c r="BN96" i="30"/>
  <c r="BR96" i="30"/>
  <c r="BQ96" i="30"/>
  <c r="BS46" i="30"/>
  <c r="BK46" i="30"/>
  <c r="BJ46" i="30"/>
  <c r="BN46" i="30"/>
  <c r="BR46" i="30"/>
  <c r="BQ46" i="30"/>
  <c r="BL46" i="30"/>
  <c r="BP46" i="30"/>
  <c r="BM46" i="30"/>
  <c r="BO46" i="30"/>
  <c r="BK114" i="30"/>
  <c r="BS114" i="30"/>
  <c r="BO114" i="30"/>
  <c r="BJ114" i="30"/>
  <c r="BN114" i="30"/>
  <c r="BR114" i="30"/>
  <c r="BM114" i="30"/>
  <c r="BL114" i="30"/>
  <c r="BP114" i="30"/>
  <c r="BQ114" i="30"/>
  <c r="BK202" i="30"/>
  <c r="BM202" i="30"/>
  <c r="BQ202" i="30"/>
  <c r="BO202" i="30"/>
  <c r="BL202" i="30"/>
  <c r="BP202" i="30"/>
  <c r="BS202" i="30"/>
  <c r="BJ202" i="30"/>
  <c r="BN202" i="30"/>
  <c r="BR202" i="30"/>
  <c r="BK230" i="30"/>
  <c r="BM230" i="30"/>
  <c r="BQ230" i="30"/>
  <c r="BS230" i="30"/>
  <c r="BL230" i="30"/>
  <c r="BP230" i="30"/>
  <c r="BO230" i="30"/>
  <c r="BJ230" i="30"/>
  <c r="BN230" i="30"/>
  <c r="BR230" i="30"/>
  <c r="BK113" i="30"/>
  <c r="BO113" i="30"/>
  <c r="BS113" i="30"/>
  <c r="BN113" i="30"/>
  <c r="BL113" i="30"/>
  <c r="BM113" i="30"/>
  <c r="BQ113" i="30"/>
  <c r="BJ113" i="30"/>
  <c r="BR113" i="30"/>
  <c r="BP113" i="30"/>
  <c r="BJ215" i="30"/>
  <c r="BR215" i="30"/>
  <c r="BK215" i="30"/>
  <c r="BO215" i="30"/>
  <c r="BS215" i="30"/>
  <c r="BL215" i="30"/>
  <c r="BN215" i="30"/>
  <c r="BM215" i="30"/>
  <c r="BQ215" i="30"/>
  <c r="BP215" i="30"/>
  <c r="BJ199" i="30"/>
  <c r="BR199" i="30"/>
  <c r="BK199" i="30"/>
  <c r="BO199" i="30"/>
  <c r="BS199" i="30"/>
  <c r="BL199" i="30"/>
  <c r="BN199" i="30"/>
  <c r="BM199" i="30"/>
  <c r="BQ199" i="30"/>
  <c r="BP199" i="30"/>
  <c r="BN28" i="25"/>
  <c r="BP28" i="25"/>
  <c r="BR28" i="25"/>
  <c r="BT28" i="25"/>
  <c r="BV28" i="25"/>
  <c r="BO28" i="25"/>
  <c r="BS28" i="25"/>
  <c r="BW28" i="25"/>
  <c r="BQ28" i="25"/>
  <c r="BU28" i="25"/>
  <c r="BN86" i="25"/>
  <c r="BP86" i="25"/>
  <c r="BR86" i="25"/>
  <c r="BT86" i="25"/>
  <c r="BV86" i="25"/>
  <c r="BQ86" i="25"/>
  <c r="BU86" i="25"/>
  <c r="BO86" i="25"/>
  <c r="BS86" i="25"/>
  <c r="BW86" i="25"/>
  <c r="BN106" i="25"/>
  <c r="BP106" i="25"/>
  <c r="BR106" i="25"/>
  <c r="BT106" i="25"/>
  <c r="BV106" i="25"/>
  <c r="BQ106" i="25"/>
  <c r="BU106" i="25"/>
  <c r="BO106" i="25"/>
  <c r="BS106" i="25"/>
  <c r="BW106" i="25"/>
  <c r="BN114" i="25"/>
  <c r="BP114" i="25"/>
  <c r="BR114" i="25"/>
  <c r="BT114" i="25"/>
  <c r="BV114" i="25"/>
  <c r="BQ114" i="25"/>
  <c r="BU114" i="25"/>
  <c r="BO114" i="25"/>
  <c r="BS114" i="25"/>
  <c r="BW114" i="25"/>
  <c r="BN8" i="25"/>
  <c r="BP8" i="25"/>
  <c r="BR8" i="25"/>
  <c r="BT8" i="25"/>
  <c r="BV8" i="25"/>
  <c r="BO8" i="25"/>
  <c r="BS8" i="25"/>
  <c r="BW8" i="25"/>
  <c r="BQ8" i="25"/>
  <c r="BU8" i="25"/>
  <c r="BN24" i="25"/>
  <c r="BP24" i="25"/>
  <c r="BR24" i="25"/>
  <c r="BT24" i="25"/>
  <c r="BV24" i="25"/>
  <c r="BO24" i="25"/>
  <c r="BS24" i="25"/>
  <c r="BW24" i="25"/>
  <c r="BQ24" i="25"/>
  <c r="BU24" i="25"/>
  <c r="BO138" i="25"/>
  <c r="BQ138" i="25"/>
  <c r="BS138" i="25"/>
  <c r="BU138" i="25"/>
  <c r="BW138" i="25"/>
  <c r="BN138" i="25"/>
  <c r="BP138" i="25"/>
  <c r="BR138" i="25"/>
  <c r="BT138" i="25"/>
  <c r="BV138" i="25"/>
  <c r="BO256" i="25"/>
  <c r="BQ256" i="25"/>
  <c r="BS256" i="25"/>
  <c r="BU256" i="25"/>
  <c r="BW256" i="25"/>
  <c r="BN256" i="25"/>
  <c r="BR256" i="25"/>
  <c r="BV256" i="25"/>
  <c r="BP256" i="25"/>
  <c r="BT256" i="25"/>
  <c r="BN107" i="25"/>
  <c r="BP107" i="25"/>
  <c r="BR107" i="25"/>
  <c r="BT107" i="25"/>
  <c r="BV107" i="25"/>
  <c r="BO107" i="25"/>
  <c r="BS107" i="25"/>
  <c r="BW107" i="25"/>
  <c r="BQ107" i="25"/>
  <c r="BU107" i="25"/>
  <c r="BO131" i="25"/>
  <c r="BQ131" i="25"/>
  <c r="BS131" i="25"/>
  <c r="BU131" i="25"/>
  <c r="BW131" i="25"/>
  <c r="BN131" i="25"/>
  <c r="BP131" i="25"/>
  <c r="BR131" i="25"/>
  <c r="BT131" i="25"/>
  <c r="BV131" i="25"/>
  <c r="BO171" i="25"/>
  <c r="BQ171" i="25"/>
  <c r="BS171" i="25"/>
  <c r="BU171" i="25"/>
  <c r="BW171" i="25"/>
  <c r="BN171" i="25"/>
  <c r="BP171" i="25"/>
  <c r="BR171" i="25"/>
  <c r="BT171" i="25"/>
  <c r="BV171" i="25"/>
  <c r="BO150" i="25"/>
  <c r="BS150" i="25"/>
  <c r="BW150" i="25"/>
  <c r="BP150" i="25"/>
  <c r="BT150" i="25"/>
  <c r="BQ150" i="25"/>
  <c r="BU150" i="25"/>
  <c r="BN150" i="25"/>
  <c r="BR150" i="25"/>
  <c r="BV150" i="25"/>
  <c r="BN90" i="25"/>
  <c r="BP90" i="25"/>
  <c r="BR90" i="25"/>
  <c r="BT90" i="25"/>
  <c r="BV90" i="25"/>
  <c r="BQ90" i="25"/>
  <c r="BU90" i="25"/>
  <c r="BO90" i="25"/>
  <c r="BS90" i="25"/>
  <c r="BW90" i="25"/>
  <c r="BO130" i="25"/>
  <c r="BQ130" i="25"/>
  <c r="BS130" i="25"/>
  <c r="BU130" i="25"/>
  <c r="BW130" i="25"/>
  <c r="BN130" i="25"/>
  <c r="BP130" i="25"/>
  <c r="BR130" i="25"/>
  <c r="BT130" i="25"/>
  <c r="BV130" i="25"/>
  <c r="BN12" i="25"/>
  <c r="BP12" i="25"/>
  <c r="BR12" i="25"/>
  <c r="BT12" i="25"/>
  <c r="BV12" i="25"/>
  <c r="BO12" i="25"/>
  <c r="BS12" i="25"/>
  <c r="BW12" i="25"/>
  <c r="BQ12" i="25"/>
  <c r="BU12" i="25"/>
  <c r="BO268" i="25"/>
  <c r="BQ268" i="25"/>
  <c r="BS268" i="25"/>
  <c r="BU268" i="25"/>
  <c r="BW268" i="25"/>
  <c r="BN268" i="25"/>
  <c r="BR268" i="25"/>
  <c r="BV268" i="25"/>
  <c r="BP268" i="25"/>
  <c r="BT268" i="25"/>
  <c r="BO261" i="25"/>
  <c r="BQ261" i="25"/>
  <c r="BS261" i="25"/>
  <c r="BU261" i="25"/>
  <c r="BW261" i="25"/>
  <c r="BP261" i="25"/>
  <c r="BT261" i="25"/>
  <c r="BN261" i="25"/>
  <c r="BR261" i="25"/>
  <c r="BV261" i="25"/>
  <c r="BN47" i="25"/>
  <c r="BP47" i="25"/>
  <c r="BR47" i="25"/>
  <c r="BT47" i="25"/>
  <c r="BV47" i="25"/>
  <c r="BQ47" i="25"/>
  <c r="BU47" i="25"/>
  <c r="BO47" i="25"/>
  <c r="BS47" i="25"/>
  <c r="BW47" i="25"/>
  <c r="BN91" i="25"/>
  <c r="BP91" i="25"/>
  <c r="BR91" i="25"/>
  <c r="BT91" i="25"/>
  <c r="BV91" i="25"/>
  <c r="BO91" i="25"/>
  <c r="BS91" i="25"/>
  <c r="BW91" i="25"/>
  <c r="BQ91" i="25"/>
  <c r="BU91" i="25"/>
  <c r="BN99" i="25"/>
  <c r="BP99" i="25"/>
  <c r="BR99" i="25"/>
  <c r="BT99" i="25"/>
  <c r="BV99" i="25"/>
  <c r="BO99" i="25"/>
  <c r="BS99" i="25"/>
  <c r="BW99" i="25"/>
  <c r="BQ99" i="25"/>
  <c r="BU99" i="25"/>
  <c r="BO143" i="25"/>
  <c r="BQ143" i="25"/>
  <c r="BS143" i="25"/>
  <c r="BU143" i="25"/>
  <c r="BW143" i="25"/>
  <c r="BN143" i="25"/>
  <c r="BP143" i="25"/>
  <c r="BR143" i="25"/>
  <c r="BT143" i="25"/>
  <c r="BV143" i="25"/>
  <c r="BO179" i="25"/>
  <c r="BQ179" i="25"/>
  <c r="BS179" i="25"/>
  <c r="BU179" i="25"/>
  <c r="BW179" i="25"/>
  <c r="BN179" i="25"/>
  <c r="BP179" i="25"/>
  <c r="BR179" i="25"/>
  <c r="BT179" i="25"/>
  <c r="BV179" i="25"/>
  <c r="BO187" i="25"/>
  <c r="BQ187" i="25"/>
  <c r="BS187" i="25"/>
  <c r="BU187" i="25"/>
  <c r="BW187" i="25"/>
  <c r="BN187" i="25"/>
  <c r="BP187" i="25"/>
  <c r="BR187" i="25"/>
  <c r="BT187" i="25"/>
  <c r="BV187" i="25"/>
  <c r="BO199" i="25"/>
  <c r="BQ199" i="25"/>
  <c r="BS199" i="25"/>
  <c r="BU199" i="25"/>
  <c r="BW199" i="25"/>
  <c r="BN199" i="25"/>
  <c r="BP199" i="25"/>
  <c r="BR199" i="25"/>
  <c r="BT199" i="25"/>
  <c r="BV199" i="25"/>
  <c r="BN16" i="25"/>
  <c r="BP16" i="25"/>
  <c r="BR16" i="25"/>
  <c r="BT16" i="25"/>
  <c r="BV16" i="25"/>
  <c r="BO16" i="25"/>
  <c r="BS16" i="25"/>
  <c r="BW16" i="25"/>
  <c r="BQ16" i="25"/>
  <c r="BU16" i="25"/>
  <c r="BN66" i="25"/>
  <c r="BP66" i="25"/>
  <c r="BR66" i="25"/>
  <c r="BT66" i="25"/>
  <c r="BV66" i="25"/>
  <c r="BQ66" i="25"/>
  <c r="BU66" i="25"/>
  <c r="BO66" i="25"/>
  <c r="BS66" i="25"/>
  <c r="BW66" i="25"/>
  <c r="BN76" i="25"/>
  <c r="BP76" i="25"/>
  <c r="BR76" i="25"/>
  <c r="BT76" i="25"/>
  <c r="BV76" i="25"/>
  <c r="BQ76" i="25"/>
  <c r="BU76" i="25"/>
  <c r="BO76" i="25"/>
  <c r="BS76" i="25"/>
  <c r="BW76" i="25"/>
  <c r="BN84" i="25"/>
  <c r="BP84" i="25"/>
  <c r="BR84" i="25"/>
  <c r="BT84" i="25"/>
  <c r="BV84" i="25"/>
  <c r="BQ84" i="25"/>
  <c r="BU84" i="25"/>
  <c r="BO84" i="25"/>
  <c r="BS84" i="25"/>
  <c r="BW84" i="25"/>
  <c r="BN116" i="25"/>
  <c r="BP116" i="25"/>
  <c r="BR116" i="25"/>
  <c r="BT116" i="25"/>
  <c r="BV116" i="25"/>
  <c r="BQ116" i="25"/>
  <c r="BU116" i="25"/>
  <c r="BO116" i="25"/>
  <c r="BS116" i="25"/>
  <c r="BW116" i="25"/>
  <c r="BO136" i="25"/>
  <c r="BQ136" i="25"/>
  <c r="BS136" i="25"/>
  <c r="BU136" i="25"/>
  <c r="BW136" i="25"/>
  <c r="BN136" i="25"/>
  <c r="BP136" i="25"/>
  <c r="BR136" i="25"/>
  <c r="BT136" i="25"/>
  <c r="BV136" i="25"/>
  <c r="BO158" i="25"/>
  <c r="BQ158" i="25"/>
  <c r="BS158" i="25"/>
  <c r="BU158" i="25"/>
  <c r="BW158" i="25"/>
  <c r="BN158" i="25"/>
  <c r="BP158" i="25"/>
  <c r="BR158" i="25"/>
  <c r="BT158" i="25"/>
  <c r="BV158" i="25"/>
  <c r="BO166" i="25"/>
  <c r="BQ166" i="25"/>
  <c r="BS166" i="25"/>
  <c r="BU166" i="25"/>
  <c r="BW166" i="25"/>
  <c r="BN166" i="25"/>
  <c r="BP166" i="25"/>
  <c r="BR166" i="25"/>
  <c r="BT166" i="25"/>
  <c r="BV166" i="25"/>
  <c r="BO174" i="25"/>
  <c r="BQ174" i="25"/>
  <c r="BS174" i="25"/>
  <c r="BU174" i="25"/>
  <c r="BW174" i="25"/>
  <c r="BN174" i="25"/>
  <c r="BP174" i="25"/>
  <c r="BR174" i="25"/>
  <c r="BT174" i="25"/>
  <c r="BV174" i="25"/>
  <c r="BO194" i="25"/>
  <c r="BQ194" i="25"/>
  <c r="BS194" i="25"/>
  <c r="BU194" i="25"/>
  <c r="BW194" i="25"/>
  <c r="BN194" i="25"/>
  <c r="BP194" i="25"/>
  <c r="BR194" i="25"/>
  <c r="BT194" i="25"/>
  <c r="BV194" i="25"/>
  <c r="BO202" i="25"/>
  <c r="BQ202" i="25"/>
  <c r="BS202" i="25"/>
  <c r="BU202" i="25"/>
  <c r="BW202" i="25"/>
  <c r="BN202" i="25"/>
  <c r="BP202" i="25"/>
  <c r="BR202" i="25"/>
  <c r="BT202" i="25"/>
  <c r="BV202" i="25"/>
  <c r="BO214" i="25"/>
  <c r="BQ214" i="25"/>
  <c r="BS214" i="25"/>
  <c r="BU214" i="25"/>
  <c r="BW214" i="25"/>
  <c r="BN214" i="25"/>
  <c r="BP214" i="25"/>
  <c r="BR214" i="25"/>
  <c r="BT214" i="25"/>
  <c r="BV214" i="25"/>
  <c r="BO222" i="25"/>
  <c r="BQ222" i="25"/>
  <c r="BS222" i="25"/>
  <c r="BU222" i="25"/>
  <c r="BW222" i="25"/>
  <c r="BN222" i="25"/>
  <c r="BP222" i="25"/>
  <c r="BR222" i="25"/>
  <c r="BT222" i="25"/>
  <c r="BV222" i="25"/>
  <c r="BN234" i="25"/>
  <c r="BO234" i="25"/>
  <c r="BQ234" i="25"/>
  <c r="BS234" i="25"/>
  <c r="BU234" i="25"/>
  <c r="BW234" i="25"/>
  <c r="BP234" i="25"/>
  <c r="BT234" i="25"/>
  <c r="BR234" i="25"/>
  <c r="BV234" i="25"/>
  <c r="BO242" i="25"/>
  <c r="BQ242" i="25"/>
  <c r="BS242" i="25"/>
  <c r="BU242" i="25"/>
  <c r="BW242" i="25"/>
  <c r="BN242" i="25"/>
  <c r="BR242" i="25"/>
  <c r="BV242" i="25"/>
  <c r="BP242" i="25"/>
  <c r="BT242" i="25"/>
  <c r="BO258" i="25"/>
  <c r="BQ258" i="25"/>
  <c r="BS258" i="25"/>
  <c r="BU258" i="25"/>
  <c r="BW258" i="25"/>
  <c r="BN258" i="25"/>
  <c r="BR258" i="25"/>
  <c r="BV258" i="25"/>
  <c r="BP258" i="25"/>
  <c r="BT258" i="25"/>
  <c r="BO266" i="25"/>
  <c r="BQ266" i="25"/>
  <c r="BS266" i="25"/>
  <c r="BU266" i="25"/>
  <c r="BW266" i="25"/>
  <c r="BN266" i="25"/>
  <c r="BR266" i="25"/>
  <c r="BV266" i="25"/>
  <c r="BP266" i="25"/>
  <c r="BT266" i="25"/>
  <c r="BN25" i="25"/>
  <c r="BP25" i="25"/>
  <c r="BR25" i="25"/>
  <c r="BT25" i="25"/>
  <c r="BV25" i="25"/>
  <c r="BQ25" i="25"/>
  <c r="BU25" i="25"/>
  <c r="BO25" i="25"/>
  <c r="BS25" i="25"/>
  <c r="BW25" i="25"/>
  <c r="BN45" i="25"/>
  <c r="BP45" i="25"/>
  <c r="BR45" i="25"/>
  <c r="BT45" i="25"/>
  <c r="BV45" i="25"/>
  <c r="BQ45" i="25"/>
  <c r="BU45" i="25"/>
  <c r="BO45" i="25"/>
  <c r="BS45" i="25"/>
  <c r="BW45" i="25"/>
  <c r="BN53" i="25"/>
  <c r="BP53" i="25"/>
  <c r="BR53" i="25"/>
  <c r="BT53" i="25"/>
  <c r="BV53" i="25"/>
  <c r="BQ53" i="25"/>
  <c r="BU53" i="25"/>
  <c r="BO53" i="25"/>
  <c r="BS53" i="25"/>
  <c r="BW53" i="25"/>
  <c r="BO153" i="25"/>
  <c r="BQ153" i="25"/>
  <c r="BS153" i="25"/>
  <c r="BU153" i="25"/>
  <c r="BW153" i="25"/>
  <c r="BN153" i="25"/>
  <c r="BP153" i="25"/>
  <c r="BR153" i="25"/>
  <c r="BT153" i="25"/>
  <c r="BV153" i="25"/>
  <c r="BO165" i="25"/>
  <c r="BQ165" i="25"/>
  <c r="BS165" i="25"/>
  <c r="BU165" i="25"/>
  <c r="BW165" i="25"/>
  <c r="BN165" i="25"/>
  <c r="BP165" i="25"/>
  <c r="BR165" i="25"/>
  <c r="BT165" i="25"/>
  <c r="BV165" i="25"/>
  <c r="BO173" i="25"/>
  <c r="BQ173" i="25"/>
  <c r="BS173" i="25"/>
  <c r="BU173" i="25"/>
  <c r="BW173" i="25"/>
  <c r="BN173" i="25"/>
  <c r="BP173" i="25"/>
  <c r="BR173" i="25"/>
  <c r="BT173" i="25"/>
  <c r="BV173" i="25"/>
  <c r="BO189" i="25"/>
  <c r="BQ189" i="25"/>
  <c r="BS189" i="25"/>
  <c r="BU189" i="25"/>
  <c r="BW189" i="25"/>
  <c r="BN189" i="25"/>
  <c r="BP189" i="25"/>
  <c r="BR189" i="25"/>
  <c r="BT189" i="25"/>
  <c r="BV189" i="25"/>
  <c r="BO213" i="25"/>
  <c r="BQ213" i="25"/>
  <c r="BS213" i="25"/>
  <c r="BU213" i="25"/>
  <c r="BW213" i="25"/>
  <c r="BN213" i="25"/>
  <c r="BP213" i="25"/>
  <c r="BR213" i="25"/>
  <c r="BT213" i="25"/>
  <c r="BV213" i="25"/>
  <c r="BO223" i="25"/>
  <c r="BQ223" i="25"/>
  <c r="BS223" i="25"/>
  <c r="BU223" i="25"/>
  <c r="BW223" i="25"/>
  <c r="BN223" i="25"/>
  <c r="BP223" i="25"/>
  <c r="BR223" i="25"/>
  <c r="BT223" i="25"/>
  <c r="BV223" i="25"/>
  <c r="BO231" i="25"/>
  <c r="BQ231" i="25"/>
  <c r="BS231" i="25"/>
  <c r="BU231" i="25"/>
  <c r="BW231" i="25"/>
  <c r="BN231" i="25"/>
  <c r="BP231" i="25"/>
  <c r="BR231" i="25"/>
  <c r="BT231" i="25"/>
  <c r="BV231" i="25"/>
  <c r="BO269" i="25"/>
  <c r="BQ269" i="25"/>
  <c r="BS269" i="25"/>
  <c r="BU269" i="25"/>
  <c r="BW269" i="25"/>
  <c r="BP269" i="25"/>
  <c r="BT269" i="25"/>
  <c r="BN269" i="25"/>
  <c r="BR269" i="25"/>
  <c r="BV269" i="25"/>
  <c r="BN64" i="25"/>
  <c r="BP64" i="25"/>
  <c r="BR64" i="25"/>
  <c r="BT64" i="25"/>
  <c r="BV64" i="25"/>
  <c r="BQ64" i="25"/>
  <c r="BU64" i="25"/>
  <c r="BO64" i="25"/>
  <c r="BS64" i="25"/>
  <c r="BW64" i="25"/>
  <c r="BN72" i="25"/>
  <c r="BP72" i="25"/>
  <c r="BR72" i="25"/>
  <c r="BT72" i="25"/>
  <c r="BV72" i="25"/>
  <c r="BQ72" i="25"/>
  <c r="BU72" i="25"/>
  <c r="BO72" i="25"/>
  <c r="BS72" i="25"/>
  <c r="BW72" i="25"/>
  <c r="BN96" i="25"/>
  <c r="BP96" i="25"/>
  <c r="BR96" i="25"/>
  <c r="BT96" i="25"/>
  <c r="BV96" i="25"/>
  <c r="BQ96" i="25"/>
  <c r="BU96" i="25"/>
  <c r="BO96" i="25"/>
  <c r="BS96" i="25"/>
  <c r="BW96" i="25"/>
  <c r="BN104" i="25"/>
  <c r="BP104" i="25"/>
  <c r="BR104" i="25"/>
  <c r="BT104" i="25"/>
  <c r="BV104" i="25"/>
  <c r="BQ104" i="25"/>
  <c r="BU104" i="25"/>
  <c r="BO104" i="25"/>
  <c r="BS104" i="25"/>
  <c r="BW104" i="25"/>
  <c r="BO182" i="25"/>
  <c r="BQ182" i="25"/>
  <c r="BS182" i="25"/>
  <c r="BU182" i="25"/>
  <c r="BW182" i="25"/>
  <c r="BN182" i="25"/>
  <c r="BP182" i="25"/>
  <c r="BR182" i="25"/>
  <c r="BT182" i="25"/>
  <c r="BV182" i="25"/>
  <c r="BO186" i="25"/>
  <c r="BQ186" i="25"/>
  <c r="BS186" i="25"/>
  <c r="BU186" i="25"/>
  <c r="BW186" i="25"/>
  <c r="BN186" i="25"/>
  <c r="BP186" i="25"/>
  <c r="BR186" i="25"/>
  <c r="BT186" i="25"/>
  <c r="BV186" i="25"/>
  <c r="BO250" i="25"/>
  <c r="BQ250" i="25"/>
  <c r="BS250" i="25"/>
  <c r="BU250" i="25"/>
  <c r="BW250" i="25"/>
  <c r="BN250" i="25"/>
  <c r="BR250" i="25"/>
  <c r="BV250" i="25"/>
  <c r="BP250" i="25"/>
  <c r="BT250" i="25"/>
  <c r="BN9" i="25"/>
  <c r="BP9" i="25"/>
  <c r="BR9" i="25"/>
  <c r="BT9" i="25"/>
  <c r="BV9" i="25"/>
  <c r="BQ9" i="25"/>
  <c r="BU9" i="25"/>
  <c r="BO9" i="25"/>
  <c r="BS9" i="25"/>
  <c r="BW9" i="25"/>
  <c r="BN57" i="25"/>
  <c r="BP57" i="25"/>
  <c r="BR57" i="25"/>
  <c r="BT57" i="25"/>
  <c r="BV57" i="25"/>
  <c r="BQ57" i="25"/>
  <c r="BU57" i="25"/>
  <c r="BO57" i="25"/>
  <c r="BS57" i="25"/>
  <c r="BW57" i="25"/>
  <c r="BO161" i="25"/>
  <c r="BQ161" i="25"/>
  <c r="BS161" i="25"/>
  <c r="BU161" i="25"/>
  <c r="BW161" i="25"/>
  <c r="BN161" i="25"/>
  <c r="BP161" i="25"/>
  <c r="BR161" i="25"/>
  <c r="BT161" i="25"/>
  <c r="BV161" i="25"/>
  <c r="BO203" i="25"/>
  <c r="BQ203" i="25"/>
  <c r="BS203" i="25"/>
  <c r="BU203" i="25"/>
  <c r="BW203" i="25"/>
  <c r="BN203" i="25"/>
  <c r="BP203" i="25"/>
  <c r="BR203" i="25"/>
  <c r="BT203" i="25"/>
  <c r="BV203" i="25"/>
  <c r="BO241" i="25"/>
  <c r="BQ241" i="25"/>
  <c r="BS241" i="25"/>
  <c r="BU241" i="25"/>
  <c r="BW241" i="25"/>
  <c r="BP241" i="25"/>
  <c r="BT241" i="25"/>
  <c r="BN241" i="25"/>
  <c r="BR241" i="25"/>
  <c r="BV241" i="25"/>
  <c r="BO249" i="25"/>
  <c r="BQ249" i="25"/>
  <c r="BS249" i="25"/>
  <c r="BU249" i="25"/>
  <c r="BW249" i="25"/>
  <c r="BP249" i="25"/>
  <c r="BT249" i="25"/>
  <c r="BN249" i="25"/>
  <c r="BR249" i="25"/>
  <c r="BV249" i="25"/>
  <c r="BN52" i="25"/>
  <c r="BP52" i="25"/>
  <c r="BR52" i="25"/>
  <c r="BT52" i="25"/>
  <c r="BV52" i="25"/>
  <c r="BO52" i="25"/>
  <c r="BS52" i="25"/>
  <c r="BW52" i="25"/>
  <c r="BQ52" i="25"/>
  <c r="BU52" i="25"/>
  <c r="BN74" i="25"/>
  <c r="BP74" i="25"/>
  <c r="BR74" i="25"/>
  <c r="BT74" i="25"/>
  <c r="BV74" i="25"/>
  <c r="BQ74" i="25"/>
  <c r="BU74" i="25"/>
  <c r="BO74" i="25"/>
  <c r="BS74" i="25"/>
  <c r="BW74" i="25"/>
  <c r="BN102" i="25"/>
  <c r="BP102" i="25"/>
  <c r="BR102" i="25"/>
  <c r="BT102" i="25"/>
  <c r="BV102" i="25"/>
  <c r="BQ102" i="25"/>
  <c r="BU102" i="25"/>
  <c r="BO102" i="25"/>
  <c r="BS102" i="25"/>
  <c r="BW102" i="25"/>
  <c r="BO146" i="25"/>
  <c r="BQ146" i="25"/>
  <c r="BS146" i="25"/>
  <c r="BU146" i="25"/>
  <c r="BW146" i="25"/>
  <c r="BN146" i="25"/>
  <c r="BP146" i="25"/>
  <c r="BR146" i="25"/>
  <c r="BT146" i="25"/>
  <c r="BV146" i="25"/>
  <c r="BO248" i="25"/>
  <c r="BQ248" i="25"/>
  <c r="BS248" i="25"/>
  <c r="BU248" i="25"/>
  <c r="BW248" i="25"/>
  <c r="BN248" i="25"/>
  <c r="BR248" i="25"/>
  <c r="BV248" i="25"/>
  <c r="BP248" i="25"/>
  <c r="BT248" i="25"/>
  <c r="BN7" i="25"/>
  <c r="BP7" i="25"/>
  <c r="BR7" i="25"/>
  <c r="BT7" i="25"/>
  <c r="BV7" i="25"/>
  <c r="BQ7" i="25"/>
  <c r="BU7" i="25"/>
  <c r="BO7" i="25"/>
  <c r="BS7" i="25"/>
  <c r="BW7" i="25"/>
  <c r="BN15" i="25"/>
  <c r="BP15" i="25"/>
  <c r="BR15" i="25"/>
  <c r="BT15" i="25"/>
  <c r="BV15" i="25"/>
  <c r="BQ15" i="25"/>
  <c r="BU15" i="25"/>
  <c r="BO15" i="25"/>
  <c r="BS15" i="25"/>
  <c r="BW15" i="25"/>
  <c r="BN23" i="25"/>
  <c r="BP23" i="25"/>
  <c r="BR23" i="25"/>
  <c r="BT23" i="25"/>
  <c r="BV23" i="25"/>
  <c r="BQ23" i="25"/>
  <c r="BU23" i="25"/>
  <c r="BO23" i="25"/>
  <c r="BS23" i="25"/>
  <c r="BW23" i="25"/>
  <c r="BN39" i="25"/>
  <c r="BP39" i="25"/>
  <c r="BR39" i="25"/>
  <c r="BT39" i="25"/>
  <c r="BV39" i="25"/>
  <c r="BQ39" i="25"/>
  <c r="BU39" i="25"/>
  <c r="BO39" i="25"/>
  <c r="BS39" i="25"/>
  <c r="BW39" i="25"/>
  <c r="BN51" i="25"/>
  <c r="BP51" i="25"/>
  <c r="BR51" i="25"/>
  <c r="BT51" i="25"/>
  <c r="BV51" i="25"/>
  <c r="BQ51" i="25"/>
  <c r="BU51" i="25"/>
  <c r="BO51" i="25"/>
  <c r="BS51" i="25"/>
  <c r="BW51" i="25"/>
  <c r="BN71" i="25"/>
  <c r="BP71" i="25"/>
  <c r="BR71" i="25"/>
  <c r="BT71" i="25"/>
  <c r="BV71" i="25"/>
  <c r="BO71" i="25"/>
  <c r="BS71" i="25"/>
  <c r="BW71" i="25"/>
  <c r="BQ71" i="25"/>
  <c r="BU71" i="25"/>
  <c r="BN79" i="25"/>
  <c r="BP79" i="25"/>
  <c r="BR79" i="25"/>
  <c r="BT79" i="25"/>
  <c r="BV79" i="25"/>
  <c r="BO79" i="25"/>
  <c r="BS79" i="25"/>
  <c r="BW79" i="25"/>
  <c r="BQ79" i="25"/>
  <c r="BU79" i="25"/>
  <c r="BN103" i="25"/>
  <c r="BP103" i="25"/>
  <c r="BR103" i="25"/>
  <c r="BT103" i="25"/>
  <c r="BV103" i="25"/>
  <c r="BO103" i="25"/>
  <c r="BS103" i="25"/>
  <c r="BW103" i="25"/>
  <c r="BQ103" i="25"/>
  <c r="BU103" i="25"/>
  <c r="BN119" i="25"/>
  <c r="BP119" i="25"/>
  <c r="BR119" i="25"/>
  <c r="BT119" i="25"/>
  <c r="BV119" i="25"/>
  <c r="BO119" i="25"/>
  <c r="BS119" i="25"/>
  <c r="BW119" i="25"/>
  <c r="BQ119" i="25"/>
  <c r="BU119" i="25"/>
  <c r="BO135" i="25"/>
  <c r="BQ135" i="25"/>
  <c r="BS135" i="25"/>
  <c r="BU135" i="25"/>
  <c r="BW135" i="25"/>
  <c r="BN135" i="25"/>
  <c r="BP135" i="25"/>
  <c r="BR135" i="25"/>
  <c r="BT135" i="25"/>
  <c r="BV135" i="25"/>
  <c r="BO163" i="25"/>
  <c r="BQ163" i="25"/>
  <c r="BS163" i="25"/>
  <c r="BU163" i="25"/>
  <c r="BW163" i="25"/>
  <c r="BN163" i="25"/>
  <c r="BP163" i="25"/>
  <c r="BR163" i="25"/>
  <c r="BT163" i="25"/>
  <c r="BV163" i="25"/>
  <c r="BO191" i="25"/>
  <c r="BQ191" i="25"/>
  <c r="BS191" i="25"/>
  <c r="BU191" i="25"/>
  <c r="BW191" i="25"/>
  <c r="BN191" i="25"/>
  <c r="BP191" i="25"/>
  <c r="BR191" i="25"/>
  <c r="BT191" i="25"/>
  <c r="BV191" i="25"/>
  <c r="BO205" i="25"/>
  <c r="BQ205" i="25"/>
  <c r="BS205" i="25"/>
  <c r="BU205" i="25"/>
  <c r="BW205" i="25"/>
  <c r="BN205" i="25"/>
  <c r="BP205" i="25"/>
  <c r="BR205" i="25"/>
  <c r="BT205" i="25"/>
  <c r="BV205" i="25"/>
  <c r="BO217" i="25"/>
  <c r="BQ217" i="25"/>
  <c r="BS217" i="25"/>
  <c r="BU217" i="25"/>
  <c r="BW217" i="25"/>
  <c r="BN217" i="25"/>
  <c r="BP217" i="25"/>
  <c r="BR217" i="25"/>
  <c r="BT217" i="25"/>
  <c r="BV217" i="25"/>
  <c r="BK135" i="30"/>
  <c r="BO135" i="30"/>
  <c r="BS135" i="30"/>
  <c r="BN135" i="30"/>
  <c r="BL135" i="30"/>
  <c r="BM135" i="30"/>
  <c r="BQ135" i="30"/>
  <c r="BJ135" i="30"/>
  <c r="BR135" i="30"/>
  <c r="BP135" i="30"/>
  <c r="BK94" i="30"/>
  <c r="BS94" i="30"/>
  <c r="BO94" i="30"/>
  <c r="BJ94" i="30"/>
  <c r="BN94" i="30"/>
  <c r="BR94" i="30"/>
  <c r="BM94" i="30"/>
  <c r="BL94" i="30"/>
  <c r="BP94" i="30"/>
  <c r="BQ94" i="30"/>
  <c r="BK210" i="30"/>
  <c r="BM210" i="30"/>
  <c r="BQ210" i="30"/>
  <c r="BO210" i="30"/>
  <c r="BL210" i="30"/>
  <c r="BP210" i="30"/>
  <c r="BS210" i="30"/>
  <c r="BJ210" i="30"/>
  <c r="BN210" i="30"/>
  <c r="BR210" i="30"/>
  <c r="BK232" i="30"/>
  <c r="BM232" i="30"/>
  <c r="BQ232" i="30"/>
  <c r="BS232" i="30"/>
  <c r="BJ232" i="30"/>
  <c r="BN232" i="30"/>
  <c r="BR232" i="30"/>
  <c r="BO232" i="30"/>
  <c r="BL232" i="30"/>
  <c r="BP232" i="30"/>
  <c r="BK25" i="30"/>
  <c r="BO25" i="30"/>
  <c r="BS25" i="30"/>
  <c r="BP25" i="30"/>
  <c r="BR25" i="30"/>
  <c r="BM25" i="30"/>
  <c r="BQ25" i="30"/>
  <c r="BL25" i="30"/>
  <c r="BJ25" i="30"/>
  <c r="BN25" i="30"/>
  <c r="BK121" i="30"/>
  <c r="BO121" i="30"/>
  <c r="BS121" i="30"/>
  <c r="BN121" i="30"/>
  <c r="BL121" i="30"/>
  <c r="BM121" i="30"/>
  <c r="BQ121" i="30"/>
  <c r="BJ121" i="30"/>
  <c r="BR121" i="30"/>
  <c r="BP121" i="30"/>
  <c r="AU4" i="25"/>
  <c r="AV4" i="25" s="1"/>
  <c r="AW4" i="25" s="1"/>
  <c r="AZ4" i="30" l="1"/>
  <c r="BI4" i="30"/>
  <c r="BG4" i="30" s="1"/>
  <c r="BN31" i="25"/>
  <c r="BV31" i="25"/>
  <c r="BS31" i="25"/>
  <c r="BP31" i="25"/>
  <c r="BQ31" i="25"/>
  <c r="BW31" i="25"/>
  <c r="BT31" i="25"/>
  <c r="BR31" i="25"/>
  <c r="BU31" i="25"/>
  <c r="BO31" i="25"/>
  <c r="BW148" i="25"/>
  <c r="BU148" i="25"/>
  <c r="BV148" i="25"/>
  <c r="BP148" i="25"/>
  <c r="BN148" i="25"/>
  <c r="BS148" i="25"/>
  <c r="BO148" i="25"/>
  <c r="BT148" i="25"/>
  <c r="BR148" i="25"/>
  <c r="BQ148" i="25"/>
  <c r="BB4" i="25"/>
  <c r="BI4" i="25" s="1"/>
  <c r="BL4" i="25" s="1"/>
  <c r="BL279" i="25" s="1"/>
  <c r="AU279" i="25"/>
  <c r="AZ4" i="25"/>
  <c r="AX4" i="25"/>
  <c r="AZ279" i="25" l="1"/>
  <c r="BR4" i="25"/>
  <c r="BV4" i="25"/>
  <c r="BO4" i="25"/>
  <c r="BS4" i="25"/>
  <c r="BW4" i="25"/>
  <c r="BP4" i="25"/>
  <c r="BT4" i="25"/>
  <c r="BN4" i="25"/>
  <c r="BQ4" i="25"/>
  <c r="BU4" i="25"/>
  <c r="BI281" i="25" l="1"/>
  <c r="BI280" i="25"/>
  <c r="BI279" i="25"/>
  <c r="AN279" i="25" l="1"/>
  <c r="BP279" i="25"/>
  <c r="AV279" i="25"/>
  <c r="BL281" i="25"/>
  <c r="BL280" i="25"/>
  <c r="BR280" i="25" l="1"/>
  <c r="BW280" i="25"/>
  <c r="BS281" i="25"/>
  <c r="BN280" i="25"/>
  <c r="BU281" i="25"/>
  <c r="BP280" i="25"/>
  <c r="BV281" i="25"/>
  <c r="BQ280" i="25"/>
  <c r="BQ279" i="25"/>
  <c r="BW281" i="25"/>
  <c r="BV279" i="25"/>
  <c r="BN281" i="25"/>
  <c r="BU279" i="25"/>
  <c r="BS279" i="25"/>
  <c r="BV280" i="25"/>
  <c r="BS280" i="25"/>
  <c r="BN279" i="25"/>
  <c r="BT281" i="25"/>
  <c r="BT279" i="25"/>
  <c r="BT280" i="25"/>
  <c r="BP281" i="25"/>
  <c r="BW279" i="25"/>
  <c r="BQ281" i="25"/>
  <c r="BO279" i="25"/>
  <c r="BO280" i="25"/>
  <c r="BO281" i="25"/>
  <c r="BR281" i="25"/>
  <c r="BR279" i="25"/>
  <c r="BU280" i="25"/>
  <c r="AU6" i="30" l="1"/>
  <c r="AU7" i="30"/>
  <c r="AZ7" i="30" s="1"/>
  <c r="AU8" i="30"/>
  <c r="AZ8" i="30" s="1"/>
  <c r="AZ6" i="30" l="1"/>
  <c r="AU280" i="30"/>
  <c r="BI8" i="30"/>
  <c r="BG8" i="30" s="1"/>
  <c r="BM8" i="30" s="1"/>
  <c r="BI7" i="30"/>
  <c r="BG7" i="30"/>
  <c r="BI6" i="30"/>
  <c r="BG6" i="30"/>
  <c r="BA8" i="30"/>
  <c r="BA5" i="30"/>
  <c r="BA6" i="30"/>
  <c r="BA7" i="30"/>
  <c r="BG280" i="30" l="1"/>
  <c r="BG281" i="30"/>
  <c r="AX280" i="30"/>
  <c r="BK8" i="30"/>
  <c r="BP8" i="30"/>
  <c r="BQ8" i="30"/>
  <c r="BS8" i="30"/>
  <c r="BN8" i="30"/>
  <c r="BO8" i="30"/>
  <c r="BR8" i="30"/>
  <c r="BL8" i="30"/>
  <c r="BJ8" i="30"/>
  <c r="BM7" i="30"/>
  <c r="BJ7" i="30"/>
  <c r="BQ7" i="30"/>
  <c r="BN7" i="30"/>
  <c r="BS7" i="30"/>
  <c r="BR7" i="30"/>
  <c r="BL7" i="30"/>
  <c r="BO7" i="30"/>
  <c r="BP7" i="30"/>
  <c r="BK7" i="30"/>
  <c r="BO6" i="30"/>
  <c r="BP6" i="30"/>
  <c r="BL6" i="30"/>
  <c r="BM6" i="30"/>
  <c r="BS6" i="30"/>
  <c r="BR6" i="30"/>
  <c r="BJ6" i="30"/>
  <c r="BQ6" i="30"/>
  <c r="BN6" i="30"/>
  <c r="BK6" i="30"/>
  <c r="BQ5" i="30" l="1"/>
  <c r="BP5" i="30"/>
  <c r="BJ5" i="30"/>
  <c r="BS5" i="30"/>
  <c r="BL5" i="30"/>
  <c r="BO5" i="30"/>
  <c r="BM5" i="30"/>
  <c r="BK5" i="30"/>
  <c r="BN5" i="30"/>
  <c r="BR5" i="30"/>
  <c r="BA4" i="30" l="1"/>
  <c r="BI280" i="30"/>
  <c r="BI282" i="30"/>
  <c r="BI281" i="30"/>
  <c r="AN280" i="30" l="1"/>
  <c r="BK4" i="30"/>
  <c r="BL4" i="30"/>
  <c r="BQ4" i="30"/>
  <c r="BP4" i="30"/>
  <c r="BM4" i="30"/>
  <c r="BS4" i="30"/>
  <c r="BJ4" i="30"/>
  <c r="BR4" i="30"/>
  <c r="BN4" i="30"/>
  <c r="BG282" i="30"/>
  <c r="AZ280" i="30"/>
  <c r="BO4" i="30"/>
  <c r="AP280" i="30" l="1"/>
  <c r="BN280" i="30"/>
  <c r="BN281" i="30"/>
  <c r="BN282" i="30"/>
  <c r="BM280" i="30"/>
  <c r="BM281" i="30"/>
  <c r="BM282" i="30"/>
  <c r="BK281" i="30"/>
  <c r="BK280" i="30"/>
  <c r="BK282" i="30"/>
  <c r="BJ281" i="30"/>
  <c r="BJ280" i="30"/>
  <c r="BJ282" i="30"/>
  <c r="BQ280" i="30"/>
  <c r="BQ282" i="30"/>
  <c r="BQ281" i="30"/>
  <c r="BO280" i="30"/>
  <c r="BO281" i="30"/>
  <c r="BO282" i="30"/>
  <c r="BS280" i="30"/>
  <c r="BS282" i="30"/>
  <c r="BS281" i="30"/>
  <c r="BL282" i="30"/>
  <c r="BL281" i="30"/>
  <c r="BL280" i="30"/>
  <c r="BR280" i="30"/>
  <c r="BR282" i="30"/>
  <c r="BR281" i="30"/>
  <c r="BP280" i="30"/>
  <c r="BP282" i="30"/>
  <c r="BP281" i="30"/>
</calcChain>
</file>

<file path=xl/comments1.xml><?xml version="1.0" encoding="utf-8"?>
<comments xmlns="http://schemas.openxmlformats.org/spreadsheetml/2006/main">
  <authors>
    <author>Toledo, Oscar</author>
  </authors>
  <commentList>
    <comment ref="G7" authorId="0">
      <text>
        <r>
          <rPr>
            <b/>
            <sz val="9"/>
            <color indexed="81"/>
            <rFont val="Tahoma"/>
            <family val="2"/>
          </rPr>
          <t>Toledo, Oscar:</t>
        </r>
        <r>
          <rPr>
            <sz val="9"/>
            <color indexed="81"/>
            <rFont val="Tahoma"/>
            <family val="2"/>
          </rPr>
          <t xml:space="preserve">
ITRON Incremental Cost</t>
        </r>
      </text>
    </comment>
    <comment ref="G8" authorId="0">
      <text>
        <r>
          <rPr>
            <b/>
            <sz val="9"/>
            <color indexed="81"/>
            <rFont val="Tahoma"/>
            <family val="2"/>
          </rPr>
          <t>Toledo, Oscar:</t>
        </r>
        <r>
          <rPr>
            <sz val="9"/>
            <color indexed="81"/>
            <rFont val="Tahoma"/>
            <family val="2"/>
          </rPr>
          <t xml:space="preserve">
ITRON Cost
</t>
        </r>
      </text>
    </comment>
    <comment ref="G9" authorId="0">
      <text>
        <r>
          <rPr>
            <b/>
            <sz val="9"/>
            <color indexed="81"/>
            <rFont val="Tahoma"/>
            <family val="2"/>
          </rPr>
          <t>Toledo, Oscar:</t>
        </r>
        <r>
          <rPr>
            <sz val="9"/>
            <color indexed="81"/>
            <rFont val="Tahoma"/>
            <family val="2"/>
          </rPr>
          <t xml:space="preserve">
ITRON Cost
</t>
        </r>
      </text>
    </comment>
    <comment ref="G11" authorId="0">
      <text>
        <r>
          <rPr>
            <b/>
            <sz val="9"/>
            <color indexed="81"/>
            <rFont val="Tahoma"/>
            <family val="2"/>
          </rPr>
          <t>Toledo, Oscar:</t>
        </r>
        <r>
          <rPr>
            <sz val="9"/>
            <color indexed="81"/>
            <rFont val="Tahoma"/>
            <family val="2"/>
          </rPr>
          <t xml:space="preserve">
Duke Cost
</t>
        </r>
      </text>
    </comment>
    <comment ref="G78" authorId="0">
      <text>
        <r>
          <rPr>
            <b/>
            <sz val="9"/>
            <color indexed="81"/>
            <rFont val="Tahoma"/>
            <family val="2"/>
          </rPr>
          <t>Toledo, Oscar:</t>
        </r>
        <r>
          <rPr>
            <sz val="9"/>
            <color indexed="81"/>
            <rFont val="Tahoma"/>
            <family val="2"/>
          </rPr>
          <t xml:space="preserve">
from ITRON</t>
        </r>
      </text>
    </comment>
    <comment ref="G79" authorId="0">
      <text>
        <r>
          <rPr>
            <b/>
            <sz val="9"/>
            <color indexed="81"/>
            <rFont val="Tahoma"/>
            <family val="2"/>
          </rPr>
          <t>Toledo, Oscar:</t>
        </r>
        <r>
          <rPr>
            <sz val="9"/>
            <color indexed="81"/>
            <rFont val="Tahoma"/>
            <family val="2"/>
          </rPr>
          <t xml:space="preserve">
from ITRON</t>
        </r>
      </text>
    </comment>
    <comment ref="G95" authorId="0">
      <text>
        <r>
          <rPr>
            <b/>
            <sz val="9"/>
            <color indexed="81"/>
            <rFont val="Tahoma"/>
            <family val="2"/>
          </rPr>
          <t>Toledo, Oscar:</t>
        </r>
        <r>
          <rPr>
            <sz val="9"/>
            <color indexed="81"/>
            <rFont val="Tahoma"/>
            <family val="2"/>
          </rPr>
          <t xml:space="preserve">
ITRON Incremental Cost</t>
        </r>
      </text>
    </comment>
    <comment ref="G96" authorId="0">
      <text>
        <r>
          <rPr>
            <b/>
            <sz val="9"/>
            <color indexed="81"/>
            <rFont val="Tahoma"/>
            <family val="2"/>
          </rPr>
          <t>Toledo, Oscar:</t>
        </r>
        <r>
          <rPr>
            <sz val="9"/>
            <color indexed="81"/>
            <rFont val="Tahoma"/>
            <family val="2"/>
          </rPr>
          <t xml:space="preserve">
ITRON Cost
</t>
        </r>
      </text>
    </comment>
    <comment ref="G97" authorId="0">
      <text>
        <r>
          <rPr>
            <b/>
            <sz val="9"/>
            <color indexed="81"/>
            <rFont val="Tahoma"/>
            <family val="2"/>
          </rPr>
          <t>Toledo, Oscar:</t>
        </r>
        <r>
          <rPr>
            <sz val="9"/>
            <color indexed="81"/>
            <rFont val="Tahoma"/>
            <family val="2"/>
          </rPr>
          <t xml:space="preserve">
ITRON Cost
</t>
        </r>
      </text>
    </comment>
    <comment ref="G100" authorId="0">
      <text>
        <r>
          <rPr>
            <b/>
            <sz val="9"/>
            <color indexed="81"/>
            <rFont val="Tahoma"/>
            <family val="2"/>
          </rPr>
          <t>Toledo, Oscar:</t>
        </r>
        <r>
          <rPr>
            <sz val="9"/>
            <color indexed="81"/>
            <rFont val="Tahoma"/>
            <family val="2"/>
          </rPr>
          <t xml:space="preserve">
Duke Cost
</t>
        </r>
      </text>
    </comment>
    <comment ref="G167" authorId="0">
      <text>
        <r>
          <rPr>
            <b/>
            <sz val="9"/>
            <color indexed="81"/>
            <rFont val="Tahoma"/>
            <family val="2"/>
          </rPr>
          <t>Toledo, Oscar:</t>
        </r>
        <r>
          <rPr>
            <sz val="9"/>
            <color indexed="81"/>
            <rFont val="Tahoma"/>
            <family val="2"/>
          </rPr>
          <t xml:space="preserve">
from ITRON</t>
        </r>
      </text>
    </comment>
    <comment ref="G168" authorId="0">
      <text>
        <r>
          <rPr>
            <b/>
            <sz val="9"/>
            <color indexed="81"/>
            <rFont val="Tahoma"/>
            <family val="2"/>
          </rPr>
          <t>Toledo, Oscar:</t>
        </r>
        <r>
          <rPr>
            <sz val="9"/>
            <color indexed="81"/>
            <rFont val="Tahoma"/>
            <family val="2"/>
          </rPr>
          <t xml:space="preserve">
from ITRON</t>
        </r>
      </text>
    </comment>
    <comment ref="G184" authorId="0">
      <text>
        <r>
          <rPr>
            <b/>
            <sz val="9"/>
            <color indexed="81"/>
            <rFont val="Tahoma"/>
            <family val="2"/>
          </rPr>
          <t>Toledo, Oscar:</t>
        </r>
        <r>
          <rPr>
            <sz val="9"/>
            <color indexed="81"/>
            <rFont val="Tahoma"/>
            <family val="2"/>
          </rPr>
          <t xml:space="preserve">
ITRON Incremental Cost</t>
        </r>
      </text>
    </comment>
    <comment ref="G185" authorId="0">
      <text>
        <r>
          <rPr>
            <b/>
            <sz val="9"/>
            <color indexed="81"/>
            <rFont val="Tahoma"/>
            <family val="2"/>
          </rPr>
          <t>Toledo, Oscar:</t>
        </r>
        <r>
          <rPr>
            <sz val="9"/>
            <color indexed="81"/>
            <rFont val="Tahoma"/>
            <family val="2"/>
          </rPr>
          <t xml:space="preserve">
ITRON Cost
</t>
        </r>
      </text>
    </comment>
    <comment ref="G186" authorId="0">
      <text>
        <r>
          <rPr>
            <b/>
            <sz val="9"/>
            <color indexed="81"/>
            <rFont val="Tahoma"/>
            <family val="2"/>
          </rPr>
          <t>Toledo, Oscar:</t>
        </r>
        <r>
          <rPr>
            <sz val="9"/>
            <color indexed="81"/>
            <rFont val="Tahoma"/>
            <family val="2"/>
          </rPr>
          <t xml:space="preserve">
ITRON Cost
</t>
        </r>
      </text>
    </comment>
    <comment ref="G189" authorId="0">
      <text>
        <r>
          <rPr>
            <b/>
            <sz val="9"/>
            <color indexed="81"/>
            <rFont val="Tahoma"/>
            <family val="2"/>
          </rPr>
          <t>Toledo, Oscar:</t>
        </r>
        <r>
          <rPr>
            <sz val="9"/>
            <color indexed="81"/>
            <rFont val="Tahoma"/>
            <family val="2"/>
          </rPr>
          <t xml:space="preserve">
Duke Cost
</t>
        </r>
      </text>
    </comment>
    <comment ref="G256" authorId="0">
      <text>
        <r>
          <rPr>
            <b/>
            <sz val="9"/>
            <color indexed="81"/>
            <rFont val="Tahoma"/>
            <family val="2"/>
          </rPr>
          <t>Toledo, Oscar:</t>
        </r>
        <r>
          <rPr>
            <sz val="9"/>
            <color indexed="81"/>
            <rFont val="Tahoma"/>
            <family val="2"/>
          </rPr>
          <t xml:space="preserve">
from ITRON</t>
        </r>
      </text>
    </comment>
    <comment ref="G257" authorId="0">
      <text>
        <r>
          <rPr>
            <b/>
            <sz val="9"/>
            <color indexed="81"/>
            <rFont val="Tahoma"/>
            <family val="2"/>
          </rPr>
          <t>Toledo, Oscar:</t>
        </r>
        <r>
          <rPr>
            <sz val="9"/>
            <color indexed="81"/>
            <rFont val="Tahoma"/>
            <family val="2"/>
          </rPr>
          <t xml:space="preserve">
from ITRON</t>
        </r>
      </text>
    </comment>
  </commentList>
</comments>
</file>

<file path=xl/comments2.xml><?xml version="1.0" encoding="utf-8"?>
<comments xmlns="http://schemas.openxmlformats.org/spreadsheetml/2006/main">
  <authors>
    <author>Toledo, Oscar</author>
  </authors>
  <commentList>
    <comment ref="AN8" authorId="0">
      <text>
        <r>
          <rPr>
            <b/>
            <sz val="9"/>
            <color indexed="81"/>
            <rFont val="Tahoma"/>
            <charset val="1"/>
          </rPr>
          <t>Toledo, Oscar:</t>
        </r>
        <r>
          <rPr>
            <sz val="9"/>
            <color indexed="81"/>
            <rFont val="Tahoma"/>
            <charset val="1"/>
          </rPr>
          <t xml:space="preserve">
2629.38</t>
        </r>
      </text>
    </comment>
    <comment ref="AN23" authorId="0">
      <text>
        <r>
          <rPr>
            <b/>
            <sz val="9"/>
            <color indexed="81"/>
            <rFont val="Tahoma"/>
            <charset val="1"/>
          </rPr>
          <t>Toledo, Oscar:</t>
        </r>
        <r>
          <rPr>
            <sz val="9"/>
            <color indexed="81"/>
            <rFont val="Tahoma"/>
            <charset val="1"/>
          </rPr>
          <t xml:space="preserve">
1878.51</t>
        </r>
      </text>
    </comment>
    <comment ref="AN43" authorId="0">
      <text>
        <r>
          <rPr>
            <b/>
            <sz val="9"/>
            <color indexed="81"/>
            <rFont val="Tahoma"/>
            <charset val="1"/>
          </rPr>
          <t>Toledo, Oscar:</t>
        </r>
        <r>
          <rPr>
            <sz val="9"/>
            <color indexed="81"/>
            <rFont val="Tahoma"/>
            <charset val="1"/>
          </rPr>
          <t xml:space="preserve">
1878.51</t>
        </r>
      </text>
    </comment>
    <comment ref="BH272" authorId="0">
      <text>
        <r>
          <rPr>
            <b/>
            <sz val="9"/>
            <color indexed="81"/>
            <rFont val="Tahoma"/>
            <family val="2"/>
          </rPr>
          <t>Toledo, Oscar:</t>
        </r>
        <r>
          <rPr>
            <sz val="9"/>
            <color indexed="81"/>
            <rFont val="Tahoma"/>
            <family val="2"/>
          </rPr>
          <t xml:space="preserve">
-1 means ICF Part</t>
        </r>
      </text>
    </comment>
  </commentList>
</comments>
</file>

<file path=xl/comments3.xml><?xml version="1.0" encoding="utf-8"?>
<comments xmlns="http://schemas.openxmlformats.org/spreadsheetml/2006/main">
  <authors>
    <author>Toledo, Oscar</author>
    <author>Eberle, Bill</author>
  </authors>
  <commentList>
    <comment ref="AN8" authorId="0">
      <text>
        <r>
          <rPr>
            <b/>
            <sz val="9"/>
            <color indexed="81"/>
            <rFont val="Tahoma"/>
            <charset val="1"/>
          </rPr>
          <t>Toledo, Oscar:</t>
        </r>
        <r>
          <rPr>
            <sz val="9"/>
            <color indexed="81"/>
            <rFont val="Tahoma"/>
            <charset val="1"/>
          </rPr>
          <t xml:space="preserve">
2629.38</t>
        </r>
      </text>
    </comment>
    <comment ref="AN43" authorId="0">
      <text>
        <r>
          <rPr>
            <b/>
            <sz val="9"/>
            <color indexed="81"/>
            <rFont val="Tahoma"/>
            <charset val="1"/>
          </rPr>
          <t>Toledo, Oscar:</t>
        </r>
        <r>
          <rPr>
            <sz val="9"/>
            <color indexed="81"/>
            <rFont val="Tahoma"/>
            <charset val="1"/>
          </rPr>
          <t xml:space="preserve">
1878.51</t>
        </r>
      </text>
    </comment>
    <comment ref="BM66" authorId="0">
      <text>
        <r>
          <rPr>
            <b/>
            <sz val="9"/>
            <color indexed="81"/>
            <rFont val="Tahoma"/>
            <family val="2"/>
          </rPr>
          <t>Toledo, Oscar:</t>
        </r>
        <r>
          <rPr>
            <sz val="9"/>
            <color indexed="81"/>
            <rFont val="Tahoma"/>
            <family val="2"/>
          </rPr>
          <t xml:space="preserve">
-1 means ICF Part</t>
        </r>
      </text>
    </comment>
    <comment ref="BM155" authorId="0">
      <text>
        <r>
          <rPr>
            <b/>
            <sz val="9"/>
            <color indexed="81"/>
            <rFont val="Tahoma"/>
            <family val="2"/>
          </rPr>
          <t>Toledo, Oscar:</t>
        </r>
        <r>
          <rPr>
            <sz val="9"/>
            <color indexed="81"/>
            <rFont val="Tahoma"/>
            <family val="2"/>
          </rPr>
          <t xml:space="preserve">
-1 means ICF Part</t>
        </r>
      </text>
    </comment>
    <comment ref="BM244" authorId="0">
      <text>
        <r>
          <rPr>
            <b/>
            <sz val="9"/>
            <color indexed="81"/>
            <rFont val="Tahoma"/>
            <family val="2"/>
          </rPr>
          <t>Toledo, Oscar:</t>
        </r>
        <r>
          <rPr>
            <sz val="9"/>
            <color indexed="81"/>
            <rFont val="Tahoma"/>
            <family val="2"/>
          </rPr>
          <t xml:space="preserve">
-1 means ICF Part</t>
        </r>
      </text>
    </comment>
    <comment ref="BM270" authorId="0">
      <text>
        <r>
          <rPr>
            <b/>
            <sz val="9"/>
            <color indexed="81"/>
            <rFont val="Tahoma"/>
            <family val="2"/>
          </rPr>
          <t>Toledo, Oscar:</t>
        </r>
        <r>
          <rPr>
            <sz val="9"/>
            <color indexed="81"/>
            <rFont val="Tahoma"/>
            <family val="2"/>
          </rPr>
          <t xml:space="preserve">
-1 means ICF part
</t>
        </r>
      </text>
    </comment>
    <comment ref="BM272" authorId="1">
      <text>
        <r>
          <rPr>
            <b/>
            <sz val="9"/>
            <color indexed="81"/>
            <rFont val="Tahoma"/>
            <charset val="1"/>
          </rPr>
          <t>Eberle, Bill:</t>
        </r>
        <r>
          <rPr>
            <sz val="9"/>
            <color indexed="81"/>
            <rFont val="Tahoma"/>
            <charset val="1"/>
          </rPr>
          <t xml:space="preserve">
19% of 77% Residential Survey 2013 - 77% adopted CFL 19% adopted LED</t>
        </r>
      </text>
    </comment>
  </commentList>
</comments>
</file>

<file path=xl/sharedStrings.xml><?xml version="1.0" encoding="utf-8"?>
<sst xmlns="http://schemas.openxmlformats.org/spreadsheetml/2006/main" count="5080" uniqueCount="552">
  <si>
    <t>NPV</t>
  </si>
  <si>
    <t>Sum</t>
  </si>
  <si>
    <t>BC Ratio</t>
  </si>
  <si>
    <t>Annual</t>
  </si>
  <si>
    <t>kWh/HH</t>
  </si>
  <si>
    <t>Customer</t>
  </si>
  <si>
    <t>Cost</t>
  </si>
  <si>
    <t>Payback</t>
  </si>
  <si>
    <t>(Yrs)</t>
  </si>
  <si>
    <t>&lt;1-yr</t>
  </si>
  <si>
    <t>&lt;2-yr</t>
  </si>
  <si>
    <t>&lt;3-yr</t>
  </si>
  <si>
    <t>Payback Sensitivity</t>
  </si>
  <si>
    <t>Fails RIM</t>
  </si>
  <si>
    <t>2-yr</t>
  </si>
  <si>
    <t>Final</t>
  </si>
  <si>
    <t>and &lt;2-yr</t>
  </si>
  <si>
    <t>Verify</t>
  </si>
  <si>
    <t>RIM</t>
  </si>
  <si>
    <t>Max</t>
  </si>
  <si>
    <t>Incentive</t>
  </si>
  <si>
    <t>Penetration</t>
  </si>
  <si>
    <t>Residential</t>
  </si>
  <si>
    <t>Measure #</t>
  </si>
  <si>
    <t>Building #</t>
  </si>
  <si>
    <t>Measure Name</t>
  </si>
  <si>
    <t>Max Adoption Rate</t>
  </si>
  <si>
    <t>Year</t>
  </si>
  <si>
    <t>Commercial</t>
  </si>
  <si>
    <t>W/Incentive</t>
  </si>
  <si>
    <t>Program</t>
  </si>
  <si>
    <t>Costs</t>
  </si>
  <si>
    <t>Applicable</t>
  </si>
  <si>
    <t>Household</t>
  </si>
  <si>
    <t>Savings per Household</t>
  </si>
  <si>
    <t>kWh</t>
  </si>
  <si>
    <t>Summer W</t>
  </si>
  <si>
    <t>Winter W</t>
  </si>
  <si>
    <t>100 102 15 SEER Split-System Air Conditioner / Single Detached</t>
  </si>
  <si>
    <t>100 103 17 SEER Split-System Air Conditioner / Single Detached</t>
  </si>
  <si>
    <t>100 104 19 SEER Split-System Air Conditioner / Single Detached</t>
  </si>
  <si>
    <t>100 105 14 SEER Split-System Heat Pump / Single Detached</t>
  </si>
  <si>
    <t>100 106 15 SEER Split-System Heat Pump / Single Detached</t>
  </si>
  <si>
    <t>100 107 17 SEER Split-System Heat Pump / Single Detached</t>
  </si>
  <si>
    <t>100 108 13 EER Geothermal Heat Pump / Single Detached</t>
  </si>
  <si>
    <t>100 110 Attic Venting / Single Detached</t>
  </si>
  <si>
    <t>100 111 Sealed Attic w/Sprayed Foam Insulated Roof Deck / Single Detached</t>
  </si>
  <si>
    <t>100 112 AC Maintenance (Outdoor Coil Cleaning) / Single Detached</t>
  </si>
  <si>
    <t>100 113 AC Maintenance (Indoor Coil Cleaning) / Single Detached</t>
  </si>
  <si>
    <t>100 114 Proper Refrigerant Charging and Air Flow / Single Detached</t>
  </si>
  <si>
    <t>100 115 Electronically Commutated Motors (ECM) on an Air Handler Unit / Single Detached</t>
  </si>
  <si>
    <t>100 116 Duct Repair / Single Detached</t>
  </si>
  <si>
    <t>100 117 Reflective Roof / Single Detached</t>
  </si>
  <si>
    <t>100 118 Radient Barrier / Single Detached</t>
  </si>
  <si>
    <t>100 119 Window Film / Single Detached</t>
  </si>
  <si>
    <t>100 120 Window Tinting / Single Detached</t>
  </si>
  <si>
    <t>100 121 Default Window With Sunscreen / Single Detached</t>
  </si>
  <si>
    <t>100 122 Single Pane Clear Windows to Double Pane Low-E Windows / Single Detached</t>
  </si>
  <si>
    <t>100 124 Ceiling R-0 to R-19 Insulation / Single Detached</t>
  </si>
  <si>
    <t>100 125 Ceiling R-19 to R-38 Insulation / Single Detached</t>
  </si>
  <si>
    <t>100 126 Wall 2x4 R-0 to Blow-In R-13 Insulation / Single Detached</t>
  </si>
  <si>
    <t>100 127 Weather Strip/Caulk w/Blower Door  / Single Detached</t>
  </si>
  <si>
    <t>130 132 15 SEER Split-System Heat Pump / Single Detached</t>
  </si>
  <si>
    <t>130 133 17 SEER Split-System Heat Pump / Single Detached</t>
  </si>
  <si>
    <t>130 134 13 EER Geothermal Heat Pump / Single Detached</t>
  </si>
  <si>
    <t>130 136 Attic Venting / Single Detached</t>
  </si>
  <si>
    <t>130 137 Sealed Attics / Single Detached</t>
  </si>
  <si>
    <t>130 138 AC Maintenance (Outdoor Coil Cleaning) / Single Detached</t>
  </si>
  <si>
    <t>130 139 AC Maintenance (Indoor Coil Cleaning) / Single Detached</t>
  </si>
  <si>
    <t>130 140 Proper Refrigerant Charging and Air Flow / Single Detached</t>
  </si>
  <si>
    <t>130 141 Electronically Commutated Motors (ECM) on an Air Handler Unit / Single Detached</t>
  </si>
  <si>
    <t>130 142 Duct Repair / Single Detached</t>
  </si>
  <si>
    <t>130 143 Reflective Roof / Single Detached</t>
  </si>
  <si>
    <t>130 144 Radient Barrier / Single Detached</t>
  </si>
  <si>
    <t>130 145 Window Film / Single Detached</t>
  </si>
  <si>
    <t>130 146 Window Tinting / Single Detached</t>
  </si>
  <si>
    <t>130 147 Default Window With Sunscreen / Single Detached</t>
  </si>
  <si>
    <t>130 148 Single Pane Clear Windows to Double Pane Low-E Windows / Single Detached</t>
  </si>
  <si>
    <t>130 150 Ceiling R-0 to R-19 Insulation / Single Detached</t>
  </si>
  <si>
    <t>130 151 Ceiling R-19 to R-38 Insulation / Single Detached</t>
  </si>
  <si>
    <t>130 152 Wall 2x4 R-0 to Blow-In R-13 Insulation / Single Detached</t>
  </si>
  <si>
    <t>130 153 Weather Strip/Caulk w/Blower Door  / Single Detached</t>
  </si>
  <si>
    <t>190 191 HE Room Air Conditioner - EER 11 / Single Detached</t>
  </si>
  <si>
    <t>190 192 HE Room Air Conditioner - EER 12 / Single Detached</t>
  </si>
  <si>
    <t>190 196 Reflective Roof / Single Detached</t>
  </si>
  <si>
    <t>190 197 Window Film / Single Detached</t>
  </si>
  <si>
    <t>190 198 Window Tinting / Single Detached</t>
  </si>
  <si>
    <t>190 199 Default Window With Sunscreen / Single Detached</t>
  </si>
  <si>
    <t>190 200 Single Pane Clear Windows to Double Pane Low-E Windows / Single Detached</t>
  </si>
  <si>
    <t>190 202 Ceiling R-0 to R-19 Insulation / Single Detached</t>
  </si>
  <si>
    <t>190 203 Ceiling R-19 to R-38 Insulation / Single Detached</t>
  </si>
  <si>
    <t>190 204 Wall 2x4 R-0 to Blow-In R-13 Insulation / Single Detached</t>
  </si>
  <si>
    <t>190 205 Weather Strip/Caulk w/Blower Door  / Single Detached</t>
  </si>
  <si>
    <t>220 221 CFL (18-Watt integral ballast), 0.5 hr/day / Single Detached</t>
  </si>
  <si>
    <t>230 231 CFL (18-Watt integral ballast), 2.5 hr/day / Single Detached</t>
  </si>
  <si>
    <t>240 241 CFL (18-Watt integral ballast), 6.0 hr/day / Single Detached</t>
  </si>
  <si>
    <t>250 251 ROB 2L4'T8, 1EB / Single Detached</t>
  </si>
  <si>
    <t>250 252 RET 2L4'T8, 1EB / Single Detached</t>
  </si>
  <si>
    <t>260 261 CFL - medium screw based &lt;30 Watts / Single Detached</t>
  </si>
  <si>
    <t>260 262 Photocell/timeclock / Single Detached</t>
  </si>
  <si>
    <t>300 301 HE Refrigerator - Energy Star version of above / Single Detached</t>
  </si>
  <si>
    <t>350 351 HE Freezer / Single Detached</t>
  </si>
  <si>
    <t>400 401 Heat Pump Water Heater (EF=2.9) / Single Detached</t>
  </si>
  <si>
    <t>400 403 Solar Water Heat / Single Detached</t>
  </si>
  <si>
    <t>400 404 AC Heat Recovery Units / Single Detached</t>
  </si>
  <si>
    <t>400 405 Low Flow Showerhead / Single Detached</t>
  </si>
  <si>
    <t>400 406 Pipe Wrap / Single Detached</t>
  </si>
  <si>
    <t>400 407 Faucet Aerators / Single Detached</t>
  </si>
  <si>
    <t>400 408 Water Heater Blanket / Single Detached</t>
  </si>
  <si>
    <t>400 409 Water Heater Temperature Check and Adjustment / Single Detached</t>
  </si>
  <si>
    <t>400 410 Water Heater Timeclock / Single Detached</t>
  </si>
  <si>
    <t>400 411 Heat Trap / Single Detached</t>
  </si>
  <si>
    <t>500 502 Energy Star CW CEE Tier 2 (MEF=2.0) / Single Detached</t>
  </si>
  <si>
    <t>500 503 Energy Star CW CEE Tier 3 (MEF=2.2) / Single Detached</t>
  </si>
  <si>
    <t>700 701 Energy Star DW (EF=0.68) / Single Detached</t>
  </si>
  <si>
    <t>800 801 Two Speed Pool Pump  (1.5 hp) / Single Detached</t>
  </si>
  <si>
    <t>800 802 High Efficiency One Speed Pool Pump  (1.5 hp) / Single Detached</t>
  </si>
  <si>
    <t>800 803 Variable-Speed Pool Pump (&lt;1 hp) / Single Detached</t>
  </si>
  <si>
    <t>800 804 PV-Powered Pool Pumps / Single Detached</t>
  </si>
  <si>
    <t>900 901 Energy Star TV / Single Detached</t>
  </si>
  <si>
    <t>910 911 Energy Star TV / Single Detached</t>
  </si>
  <si>
    <t>920 921 Energy Star Set-Top Box / Single Detached</t>
  </si>
  <si>
    <t>930 931 Energy Star DVD Player / Single Detached</t>
  </si>
  <si>
    <t>940 941 Energy Star VCR / Single Detached</t>
  </si>
  <si>
    <t>950 951 Energy Star Desktop PC / Single Detached</t>
  </si>
  <si>
    <t>960 961 Energy Star Laptop PC / Single Detached</t>
  </si>
  <si>
    <t>100 102 15 SEER Split-System Air Conditioner / Multi Attached</t>
  </si>
  <si>
    <t>100 103 17 SEER Split-System Air Conditioner / Multi Attached</t>
  </si>
  <si>
    <t>100 104 19 SEER Split-System Air Conditioner / Multi Attached</t>
  </si>
  <si>
    <t>100 105 14 SEER Split-System Heat Pump / Multi Attached</t>
  </si>
  <si>
    <t>100 106 15 SEER Split-System Heat Pump / Multi Attached</t>
  </si>
  <si>
    <t>100 107 17 SEER Split-System Heat Pump / Multi Attached</t>
  </si>
  <si>
    <t>100 108 13 EER Geothermal Heat Pump / Multi Attached</t>
  </si>
  <si>
    <t>100 109 HVAC Proper Sizing / Multi Attached</t>
  </si>
  <si>
    <t>100 110 Attic Venting / Multi Attached</t>
  </si>
  <si>
    <t>100 111 Sealed Attic w/Sprayed Foam Insulated Roof Deck / Multi Attached</t>
  </si>
  <si>
    <t>100 112 AC Maintenance (Outdoor Coil Cleaning) / Multi Attached</t>
  </si>
  <si>
    <t>100 113 AC Maintenance (Indoor Coil Cleaning) / Multi Attached</t>
  </si>
  <si>
    <t>100 114 Proper Refrigerant Charging and Air Flow / Multi Attached</t>
  </si>
  <si>
    <t>100 115 Electronically Commutated Motors (ECM) on an Air Handler Unit / Multi Attached</t>
  </si>
  <si>
    <t>100 116 Duct Repair / Multi Attached</t>
  </si>
  <si>
    <t>100 117 Reflective Roof / Multi Attached</t>
  </si>
  <si>
    <t>100 118 Radient Barrier / Multi Attached</t>
  </si>
  <si>
    <t>100 119 Window Film / Multi Attached</t>
  </si>
  <si>
    <t>100 120 Window Tinting / Multi Attached</t>
  </si>
  <si>
    <t>100 121 Default Window With Sunscreen / Multi Attached</t>
  </si>
  <si>
    <t>100 122 Single Pane Clear Windows to Double Pane Low-E Windows / Multi Attached</t>
  </si>
  <si>
    <t>100 124 Ceiling R-0 to R-19 Insulation / Multi Attached</t>
  </si>
  <si>
    <t>100 125 Ceiling R-19 to R-38 Insulation / Multi Attached</t>
  </si>
  <si>
    <t>100 126 Wall 2x4 R-0 to Blow-In R-13 Insulation / Multi Attached</t>
  </si>
  <si>
    <t>100 127 Weather Strip/Caulk w/Blower Door  / Multi Attached</t>
  </si>
  <si>
    <t>130 132 15 SEER Split-System Heat Pump / Multi Attached</t>
  </si>
  <si>
    <t>130 133 17 SEER Split-System Heat Pump / Multi Attached</t>
  </si>
  <si>
    <t>130 134 13 EER Geothermal Heat Pump / Multi Attached</t>
  </si>
  <si>
    <t>130 136 Attic Venting / Multi Attached</t>
  </si>
  <si>
    <t>130 137 Sealed Attics / Multi Attached</t>
  </si>
  <si>
    <t>130 138 AC Maintenance (Outdoor Coil Cleaning) / Multi Attached</t>
  </si>
  <si>
    <t>130 139 AC Maintenance (Indoor Coil Cleaning) / Multi Attached</t>
  </si>
  <si>
    <t>130 140 Proper Refrigerant Charging and Air Flow / Multi Attached</t>
  </si>
  <si>
    <t>130 141 Electronically Commutated Motors (ECM) on an Air Handler Unit / Multi Attached</t>
  </si>
  <si>
    <t>130 142 Duct Repair / Multi Attached</t>
  </si>
  <si>
    <t>130 143 Reflective Roof / Multi Attached</t>
  </si>
  <si>
    <t>130 144 Radient Barrier / Multi Attached</t>
  </si>
  <si>
    <t>130 145 Window Film / Multi Attached</t>
  </si>
  <si>
    <t>130 146 Window Tinting / Multi Attached</t>
  </si>
  <si>
    <t>130 147 Default Window With Sunscreen / Multi Attached</t>
  </si>
  <si>
    <t>130 148 Single Pane Clear Windows to Double Pane Low-E Windows / Multi Attached</t>
  </si>
  <si>
    <t>130 150 Ceiling R-0 to R-19 Insulation / Multi Attached</t>
  </si>
  <si>
    <t>130 151 Ceiling R-19 to R-38 Insulation / Multi Attached</t>
  </si>
  <si>
    <t>130 152 Wall 2x4 R-0 to Blow-In R-13 Insulation / Multi Attached</t>
  </si>
  <si>
    <t>130 153 Weather Strip/Caulk w/Blower Door  / Multi Attached</t>
  </si>
  <si>
    <t>190 191 HE Room Air Conditioner - EER 11 / Multi Attached</t>
  </si>
  <si>
    <t>190 192 HE Room Air Conditioner - EER 12 / Multi Attached</t>
  </si>
  <si>
    <t>190 196 Reflective Roof / Multi Attached</t>
  </si>
  <si>
    <t>190 197 Window Film / Multi Attached</t>
  </si>
  <si>
    <t>190 198 Window Tinting / Multi Attached</t>
  </si>
  <si>
    <t>190 199 Default Window With Sunscreen / Multi Attached</t>
  </si>
  <si>
    <t>190 200 Single Pane Clear Windows to Double Pane Low-E Windows / Multi Attached</t>
  </si>
  <si>
    <t>190 202 Ceiling R-0 to R-19 Insulation / Multi Attached</t>
  </si>
  <si>
    <t>190 203 Ceiling R-19 to R-38 Insulation / Multi Attached</t>
  </si>
  <si>
    <t>190 204 Wall 2x4 R-0 to Blow-In R-13 Insulation / Multi Attached</t>
  </si>
  <si>
    <t>190 205 Weather Strip/Caulk w/Blower Door  / Multi Attached</t>
  </si>
  <si>
    <t>220 221 CFL (18-Watt integral ballast), 0.5 hr/day / Multi Attached</t>
  </si>
  <si>
    <t>230 231 CFL (18-Watt integral ballast), 2.5 hr/day / Multi Attached</t>
  </si>
  <si>
    <t>240 241 CFL (18-Watt integral ballast), 6.0 hr/day / Multi Attached</t>
  </si>
  <si>
    <t>250 251 ROB 2L4'T8, 1EB / Multi Attached</t>
  </si>
  <si>
    <t>250 252 RET 2L4'T8, 1EB / Multi Attached</t>
  </si>
  <si>
    <t>260 261 CFL - medium screw based &lt;30 Watts / Multi Attached</t>
  </si>
  <si>
    <t>260 262 Photocell/timeclock / Multi Attached</t>
  </si>
  <si>
    <t>300 301 HE Refrigerator - Energy Star version of above / Multi Attached</t>
  </si>
  <si>
    <t>350 351 HE Freezer / Multi Attached</t>
  </si>
  <si>
    <t>400 401 Heat Pump Water Heater (EF=2.9) / Multi Attached</t>
  </si>
  <si>
    <t>400 403 Solar Water Heat / Multi Attached</t>
  </si>
  <si>
    <t>400 404 AC Heat Recovery Units / Multi Attached</t>
  </si>
  <si>
    <t>400 405 Low Flow Showerhead / Multi Attached</t>
  </si>
  <si>
    <t>400 406 Pipe Wrap / Multi Attached</t>
  </si>
  <si>
    <t>400 407 Faucet Aerators / Multi Attached</t>
  </si>
  <si>
    <t>400 408 Water Heater Blanket / Multi Attached</t>
  </si>
  <si>
    <t>400 409 Water Heater Temperature Check and Adjustment / Multi Attached</t>
  </si>
  <si>
    <t>400 410 Water Heater Timeclock / Multi Attached</t>
  </si>
  <si>
    <t>400 411 Heat Trap / Multi Attached</t>
  </si>
  <si>
    <t>500 502 Energy Star CW CEE Tier 2 (MEF=2.0) / Multi Attached</t>
  </si>
  <si>
    <t>500 503 Energy Star CW CEE Tier 3 (MEF=2.2) / Multi Attached</t>
  </si>
  <si>
    <t>700 701 Energy Star DW (EF=0.68) / Multi Attached</t>
  </si>
  <si>
    <t>800 801 Two Speed Pool Pump  (1.5 hp) / Multi Attached</t>
  </si>
  <si>
    <t>800 802 High Efficiency One Speed Pool Pump  (1.5 hp) / Multi Attached</t>
  </si>
  <si>
    <t>800 803 Variable-Speed Pool Pump (&lt;1 hp) / Multi Attached</t>
  </si>
  <si>
    <t>800 804 PV-Powered Pool Pumps / Multi Attached</t>
  </si>
  <si>
    <t>900 901 Energy Star TV / Multi Attached</t>
  </si>
  <si>
    <t>910 911 Energy Star TV / Multi Attached</t>
  </si>
  <si>
    <t>920 921 Energy Star Set-Top Box / Multi Attached</t>
  </si>
  <si>
    <t>930 931 Energy Star DVD Player / Multi Attached</t>
  </si>
  <si>
    <t>940 941 Energy Star VCR / Multi Attached</t>
  </si>
  <si>
    <t>950 951 Energy Star Desktop PC / Multi Attached</t>
  </si>
  <si>
    <t>960 961 Energy Star Laptop PC / Multi Attached</t>
  </si>
  <si>
    <t>100 102 15 SEER Split-System Air Conditioner / Single Detached - Manufactured</t>
  </si>
  <si>
    <t>100 103 17 SEER Split-System Air Conditioner / Single Detached - Manufactured</t>
  </si>
  <si>
    <t>100 104 19 SEER Split-System Air Conditioner / Single Detached - Manufactured</t>
  </si>
  <si>
    <t>100 105 14 SEER Split-System Heat Pump / Single Detached - Manufactured</t>
  </si>
  <si>
    <t>100 106 15 SEER Split-System Heat Pump / Single Detached - Manufactured</t>
  </si>
  <si>
    <t>100 107 17 SEER Split-System Heat Pump / Single Detached - Manufactured</t>
  </si>
  <si>
    <t>100 108 13 EER Geothermal Heat Pump / Single Detached - Manufactured</t>
  </si>
  <si>
    <t>100 109 HVAC Proper Sizing / Single Detached - Manufactured</t>
  </si>
  <si>
    <t>100 110 Attic Venting / Single Detached - Manufactured</t>
  </si>
  <si>
    <t>100 111 Sealed Attic w/Sprayed Foam Insulated Roof Deck / Single Detached - Manufactured</t>
  </si>
  <si>
    <t>100 112 AC Maintenance (Outdoor Coil Cleaning) / Single Detached - Manufactured</t>
  </si>
  <si>
    <t>100 113 AC Maintenance (Indoor Coil Cleaning) / Single Detached - Manufactured</t>
  </si>
  <si>
    <t>100 114 Proper Refrigerant Charging and Air Flow / Single Detached - Manufactured</t>
  </si>
  <si>
    <t>100 115 Electronically Commutated Motors (ECM) on an Air Handler Unit / Single Detached - Manufactured</t>
  </si>
  <si>
    <t>100 116 Duct Repair / Single Detached - Manufactured</t>
  </si>
  <si>
    <t>100 117 Reflective Roof / Single Detached - Manufactured</t>
  </si>
  <si>
    <t>100 118 Radient Barrier / Single Detached - Manufactured</t>
  </si>
  <si>
    <t>100 119 Window Film / Single Detached - Manufactured</t>
  </si>
  <si>
    <t>100 120 Window Tinting / Single Detached - Manufactured</t>
  </si>
  <si>
    <t>100 121 Default Window With Sunscreen / Single Detached - Manufactured</t>
  </si>
  <si>
    <t>100 122 Single Pane Clear Windows to Double Pane Low-E Windows / Single Detached - Manufactured</t>
  </si>
  <si>
    <t>100 124 Ceiling R-0 to R-19 Insulation / Single Detached - Manufactured</t>
  </si>
  <si>
    <t>100 125 Ceiling R-19 to R-38 Insulation / Single Detached - Manufactured</t>
  </si>
  <si>
    <t>100 126 Wall 2x4 R-0 to Blow-In R-13 Insulation / Single Detached - Manufactured</t>
  </si>
  <si>
    <t>100 127 Weather Strip/Caulk w/Blower Door  / Single Detached - Manufactured</t>
  </si>
  <si>
    <t>130 132 15 SEER Split-System Heat Pump / Single Detached - Manufactured</t>
  </si>
  <si>
    <t>130 133 17 SEER Split-System Heat Pump / Single Detached - Manufactured</t>
  </si>
  <si>
    <t>130 134 13 EER Geothermal Heat Pump / Single Detached - Manufactured</t>
  </si>
  <si>
    <t>130 136 Attic Venting / Single Detached - Manufactured</t>
  </si>
  <si>
    <t>130 137 Sealed Attics / Single Detached - Manufactured</t>
  </si>
  <si>
    <t>130 138 AC Maintenance (Outdoor Coil Cleaning) / Single Detached - Manufactured</t>
  </si>
  <si>
    <t>130 139 AC Maintenance (Indoor Coil Cleaning) / Single Detached - Manufactured</t>
  </si>
  <si>
    <t>130 140 Proper Refrigerant Charging and Air Flow / Single Detached - Manufactured</t>
  </si>
  <si>
    <t>130 141 Electronically Commutated Motors (ECM) on an Air Handler Unit / Single Detached - Manufactured</t>
  </si>
  <si>
    <t>130 142 Duct Repair / Single Detached - Manufactured</t>
  </si>
  <si>
    <t>130 143 Reflective Roof / Single Detached - Manufactured</t>
  </si>
  <si>
    <t>130 144 Radient Barrier / Single Detached - Manufactured</t>
  </si>
  <si>
    <t>130 145 Window Film / Single Detached - Manufactured</t>
  </si>
  <si>
    <t>130 146 Window Tinting / Single Detached - Manufactured</t>
  </si>
  <si>
    <t>130 147 Default Window With Sunscreen / Single Detached - Manufactured</t>
  </si>
  <si>
    <t>130 148 Single Pane Clear Windows to Double Pane Low-E Windows / Single Detached - Manufactured</t>
  </si>
  <si>
    <t>130 150 Ceiling R-0 to R-19 Insulation / Single Detached - Manufactured</t>
  </si>
  <si>
    <t>130 151 Ceiling R-19 to R-38 Insulation / Single Detached - Manufactured</t>
  </si>
  <si>
    <t>130 152 Wall 2x4 R-0 to Blow-In R-13 Insulation / Single Detached - Manufactured</t>
  </si>
  <si>
    <t>130 153 Weather Strip/Caulk w/Blower Door  / Single Detached - Manufactured</t>
  </si>
  <si>
    <t>190 191 HE Room Air Conditioner - EER 11 / Single Detached - Manufactured</t>
  </si>
  <si>
    <t>190 192 HE Room Air Conditioner - EER 12 / Single Detached - Manufactured</t>
  </si>
  <si>
    <t>190 196 Reflective Roof / Single Detached - Manufactured</t>
  </si>
  <si>
    <t>190 197 Window Film / Single Detached - Manufactured</t>
  </si>
  <si>
    <t>190 198 Window Tinting / Single Detached - Manufactured</t>
  </si>
  <si>
    <t>190 199 Default Window With Sunscreen / Single Detached - Manufactured</t>
  </si>
  <si>
    <t>190 200 Single Pane Clear Windows to Double Pane Low-E Windows / Single Detached - Manufactured</t>
  </si>
  <si>
    <t>190 202 Ceiling R-0 to R-19 Insulation / Single Detached - Manufactured</t>
  </si>
  <si>
    <t>190 203 Ceiling R-19 to R-38 Insulation / Single Detached - Manufactured</t>
  </si>
  <si>
    <t>190 204 Wall 2x4 R-0 to Blow-In R-13 Insulation / Single Detached - Manufactured</t>
  </si>
  <si>
    <t>190 205 Weather Strip/Caulk w/Blower Door  / Single Detached - Manufactured</t>
  </si>
  <si>
    <t>220 221 CFL (18-Watt integral ballast), 0.5 hr/day / Single Detached - Manufactured</t>
  </si>
  <si>
    <t>230 231 CFL (18-Watt integral ballast), 2.5 hr/day / Single Detached - Manufactured</t>
  </si>
  <si>
    <t>240 241 CFL (18-Watt integral ballast), 6.0 hr/day / Single Detached - Manufactured</t>
  </si>
  <si>
    <t>250 251 ROB 2L4'T8, 1EB / Single Detached - Manufactured</t>
  </si>
  <si>
    <t>250 252 RET 2L4'T8, 1EB / Single Detached - Manufactured</t>
  </si>
  <si>
    <t>260 261 CFL - medium screw based &lt;30 Watts / Single Detached - Manufactured</t>
  </si>
  <si>
    <t>260 262 Photocell/timeclock / Single Detached - Manufactured</t>
  </si>
  <si>
    <t>300 301 HE Refrigerator - Energy Star version of above / Single Detached - Manufactured</t>
  </si>
  <si>
    <t>350 351 HE Freezer / Single Detached - Manufactured</t>
  </si>
  <si>
    <t>400 401 Heat Pump Water Heater (EF=2.9) / Single Detached - Manufactured</t>
  </si>
  <si>
    <t>400 403 Solar Water Heat / Single Detached - Manufactured</t>
  </si>
  <si>
    <t>400 404 AC Heat Recovery Units / Single Detached - Manufactured</t>
  </si>
  <si>
    <t>400 405 Low Flow Showerhead / Single Detached - Manufactured</t>
  </si>
  <si>
    <t>400 406 Pipe Wrap / Single Detached - Manufactured</t>
  </si>
  <si>
    <t>400 407 Faucet Aerators / Single Detached - Manufactured</t>
  </si>
  <si>
    <t>400 408 Water Heater Blanket / Single Detached - Manufactured</t>
  </si>
  <si>
    <t>400 409 Water Heater Temperature Check and Adjustment / Single Detached - Manufactured</t>
  </si>
  <si>
    <t>400 410 Water Heater Timeclock / Single Detached - Manufactured</t>
  </si>
  <si>
    <t>400 411 Heat Trap / Single Detached - Manufactured</t>
  </si>
  <si>
    <t>500 502 Energy Star CW CEE Tier 2 (MEF=2.0) / Single Detached - Manufactured</t>
  </si>
  <si>
    <t>500 503 Energy Star CW CEE Tier 3 (MEF=2.2) / Single Detached - Manufactured</t>
  </si>
  <si>
    <t>700 701 Energy Star DW (EF=0.68) / Single Detached - Manufactured</t>
  </si>
  <si>
    <t>800 801 Two Speed Pool Pump  (1.5 hp) / Single Detached - Manufactured</t>
  </si>
  <si>
    <t>800 802 High Efficiency One Speed Pool Pump  (1.5 hp) / Single Detached - Manufactured</t>
  </si>
  <si>
    <t>800 803 Variable-Speed Pool Pump (&lt;1 hp) / Single Detached - Manufactured</t>
  </si>
  <si>
    <t>800 804 PV-Powered Pool Pumps / Single Detached - Manufactured</t>
  </si>
  <si>
    <t>900 901 Energy Star TV / Single Detached - Manufactured</t>
  </si>
  <si>
    <t>910 911 Energy Star TV / Single Detached - Manufactured</t>
  </si>
  <si>
    <t>920 921 Energy Star Set-Top Box / Single Detached - Manufactured</t>
  </si>
  <si>
    <t>930 931 Energy Star DVD Player / Single Detached - Manufactured</t>
  </si>
  <si>
    <t>940 941 Energy Star VCR / Single Detached - Manufactured</t>
  </si>
  <si>
    <t>950 951 Energy Star Desktop PC / Single Detached - Manufactured</t>
  </si>
  <si>
    <t>960 961 Energy Star Laptop PC / Single Detached - Manufactured</t>
  </si>
  <si>
    <t>Base #</t>
  </si>
  <si>
    <t>Fails TRC</t>
  </si>
  <si>
    <t>2-yr PB</t>
  </si>
  <si>
    <t>of Cust Cost</t>
  </si>
  <si>
    <t>Incentive %</t>
  </si>
  <si>
    <t>2yr PB Max</t>
  </si>
  <si>
    <t>Itron</t>
  </si>
  <si>
    <t>PM Part</t>
  </si>
  <si>
    <t>15 SEER Split-System Air Conditioner / Single Detached</t>
  </si>
  <si>
    <t>17 SEER Split-System Air Conditioner / Single Detached</t>
  </si>
  <si>
    <t>19 SEER Split-System Air Conditioner / Single Detached</t>
  </si>
  <si>
    <t>14 SEER Split-System Heat Pump / Single Detached</t>
  </si>
  <si>
    <t>15 SEER Split-System Heat Pump / Single Detached</t>
  </si>
  <si>
    <t>17 SEER Split-System Heat Pump / Single Detached</t>
  </si>
  <si>
    <t>13 EER Geothermal Heat Pump / Single Detached</t>
  </si>
  <si>
    <t>Attic Venting / Single Detached</t>
  </si>
  <si>
    <t>Sealed Attic w/Sprayed Foam Insulated Roof Deck / Single Detached</t>
  </si>
  <si>
    <t>AC Maintenance (Outdoor Coil Cleaning) / Single Detached</t>
  </si>
  <si>
    <t>AC Maintenance (Indoor Coil Cleaning) / Single Detached</t>
  </si>
  <si>
    <t>Proper Refrigerant Charging and Air Flow / Single Detached</t>
  </si>
  <si>
    <t>Electronically Commutated Motors (ECM) on an Air Handler Unit / Single Detached</t>
  </si>
  <si>
    <t>Duct Repair / Single Detached</t>
  </si>
  <si>
    <t>Reflective Roof / Single Detached</t>
  </si>
  <si>
    <t>Radient Barrier / Single Detached</t>
  </si>
  <si>
    <t>Window Film / Single Detached</t>
  </si>
  <si>
    <t>Window Tinting / Single Detached</t>
  </si>
  <si>
    <t>Default Window With Sunscreen / Single Detached</t>
  </si>
  <si>
    <t>Single Pane Clear Windows to Double Pane Low-E Windows / Single Detached</t>
  </si>
  <si>
    <t>Ceiling R-0 to R-19 Insulation / Single Detached</t>
  </si>
  <si>
    <t>Ceiling R-19 to R-38 Insulation / Single Detached</t>
  </si>
  <si>
    <t>Wall 2x4 R-0 to Blow-In R-13 Insulation / Single Detached</t>
  </si>
  <si>
    <t>Weather Strip/Caulk w/Blower Door  / Single Detached</t>
  </si>
  <si>
    <t>Sealed Attics / Single Detached</t>
  </si>
  <si>
    <t>HE Room Air Conditioner - EER 11 / Single Detached</t>
  </si>
  <si>
    <t>HE Room Air Conditioner - EER 12 / Single Detached</t>
  </si>
  <si>
    <t>CFL (18-Watt integral ballast), 0.5 hr/day / Single Detached</t>
  </si>
  <si>
    <t>CFL (18-Watt integral ballast), 2.5 hr/day / Single Detached</t>
  </si>
  <si>
    <t>CFL (18-Watt integral ballast), 6.0 hr/day / Single Detached</t>
  </si>
  <si>
    <t>ROB 2L4'T8, 1EB / Single Detached</t>
  </si>
  <si>
    <t>RET 2L4'T8, 1EB / Single Detached</t>
  </si>
  <si>
    <t>CFL - medium screw based &lt;30 Watts / Single Detached</t>
  </si>
  <si>
    <t>Photocell/timeclock / Single Detached</t>
  </si>
  <si>
    <t>HE Refrigerator - Energy Star version of above / Single Detached</t>
  </si>
  <si>
    <t>HE Freezer / Single Detached</t>
  </si>
  <si>
    <t>Heat Pump Water Heater (EF=2.9) / Single Detached</t>
  </si>
  <si>
    <t>Solar Water Heat / Single Detached</t>
  </si>
  <si>
    <t>AC Heat Recovery Units / Single Detached</t>
  </si>
  <si>
    <t>Low Flow Showerhead / Single Detached</t>
  </si>
  <si>
    <t>Pipe Wrap / Single Detached</t>
  </si>
  <si>
    <t>Faucet Aerators / Single Detached</t>
  </si>
  <si>
    <t>Water Heater Blanket / Single Detached</t>
  </si>
  <si>
    <t>Water Heater Temperature Check and Adjustment / Single Detached</t>
  </si>
  <si>
    <t>Water Heater Timeclock / Single Detached</t>
  </si>
  <si>
    <t>Heat Trap / Single Detached</t>
  </si>
  <si>
    <t>Energy Star CW CEE Tier 2 (MEF=2.0) / Single Detached</t>
  </si>
  <si>
    <t>Energy Star CW CEE Tier 3 (MEF=2.2) / Single Detached</t>
  </si>
  <si>
    <t>Energy Star DW (EF=0.68) / Single Detached</t>
  </si>
  <si>
    <t>Two Speed Pool Pump  (1.5 hp) / Single Detached</t>
  </si>
  <si>
    <t>High Efficiency One Speed Pool Pump  (1.5 hp) / Single Detached</t>
  </si>
  <si>
    <t>Variable-Speed Pool Pump (&lt;1 hp) / Single Detached</t>
  </si>
  <si>
    <t>PV-Powered Pool Pumps / Single Detached</t>
  </si>
  <si>
    <t>Energy Star TV / Single Detached</t>
  </si>
  <si>
    <t>Energy Star Set-Top Box / Single Detached</t>
  </si>
  <si>
    <t>Energy Star DVD Player / Single Detached</t>
  </si>
  <si>
    <t>Energy Star VCR / Single Detached</t>
  </si>
  <si>
    <t>Energy Star Desktop PC / Single Detached</t>
  </si>
  <si>
    <t>Energy Star Laptop PC / Single Detached</t>
  </si>
  <si>
    <t>15 SEER Split-System Air Conditioner / Multi Attached</t>
  </si>
  <si>
    <t>17 SEER Split-System Air Conditioner / Multi Attached</t>
  </si>
  <si>
    <t>19 SEER Split-System Air Conditioner / Multi Attached</t>
  </si>
  <si>
    <t>14 SEER Split-System Heat Pump / Multi Attached</t>
  </si>
  <si>
    <t>15 SEER Split-System Heat Pump / Multi Attached</t>
  </si>
  <si>
    <t>17 SEER Split-System Heat Pump / Multi Attached</t>
  </si>
  <si>
    <t>13 EER Geothermal Heat Pump / Multi Attached</t>
  </si>
  <si>
    <t>HVAC Proper Sizing / Multi Attached</t>
  </si>
  <si>
    <t>Attic Venting / Multi Attached</t>
  </si>
  <si>
    <t>Sealed Attic w/Sprayed Foam Insulated Roof Deck / Multi Attached</t>
  </si>
  <si>
    <t>AC Maintenance (Outdoor Coil Cleaning) / Multi Attached</t>
  </si>
  <si>
    <t>AC Maintenance (Indoor Coil Cleaning) / Multi Attached</t>
  </si>
  <si>
    <t>Proper Refrigerant Charging and Air Flow / Multi Attached</t>
  </si>
  <si>
    <t>Electronically Commutated Motors (ECM) on an Air Handler Unit / Multi Attached</t>
  </si>
  <si>
    <t>Duct Repair / Multi Attached</t>
  </si>
  <si>
    <t>Reflective Roof / Multi Attached</t>
  </si>
  <si>
    <t>Radient Barrier / Multi Attached</t>
  </si>
  <si>
    <t>Window Film / Multi Attached</t>
  </si>
  <si>
    <t>Window Tinting / Multi Attached</t>
  </si>
  <si>
    <t>Default Window With Sunscreen / Multi Attached</t>
  </si>
  <si>
    <t>Single Pane Clear Windows to Double Pane Low-E Windows / Multi Attached</t>
  </si>
  <si>
    <t>Ceiling R-0 to R-19 Insulation / Multi Attached</t>
  </si>
  <si>
    <t>Ceiling R-19 to R-38 Insulation / Multi Attached</t>
  </si>
  <si>
    <t>Wall 2x4 R-0 to Blow-In R-13 Insulation / Multi Attached</t>
  </si>
  <si>
    <t>Weather Strip/Caulk w/Blower Door  / Multi Attached</t>
  </si>
  <si>
    <t>Sealed Attics / Multi Attached</t>
  </si>
  <si>
    <t>HE Room Air Conditioner - EER 11 / Multi Attached</t>
  </si>
  <si>
    <t>HE Room Air Conditioner - EER 12 / Multi Attached</t>
  </si>
  <si>
    <t>CFL (18-Watt integral ballast), 0.5 hr/day / Multi Attached</t>
  </si>
  <si>
    <t>CFL (18-Watt integral ballast), 2.5 hr/day / Multi Attached</t>
  </si>
  <si>
    <t>CFL (18-Watt integral ballast), 6.0 hr/day / Multi Attached</t>
  </si>
  <si>
    <t>ROB 2L4'T8, 1EB / Multi Attached</t>
  </si>
  <si>
    <t>RET 2L4'T8, 1EB / Multi Attached</t>
  </si>
  <si>
    <t>CFL - medium screw based &lt;30 Watts / Multi Attached</t>
  </si>
  <si>
    <t>Photocell/timeclock / Multi Attached</t>
  </si>
  <si>
    <t>HE Refrigerator - Energy Star version of above / Multi Attached</t>
  </si>
  <si>
    <t>HE Freezer / Multi Attached</t>
  </si>
  <si>
    <t>Heat Pump Water Heater (EF=2.9) / Multi Attached</t>
  </si>
  <si>
    <t>Solar Water Heat / Multi Attached</t>
  </si>
  <si>
    <t>AC Heat Recovery Units / Multi Attached</t>
  </si>
  <si>
    <t>Low Flow Showerhead / Multi Attached</t>
  </si>
  <si>
    <t>Pipe Wrap / Multi Attached</t>
  </si>
  <si>
    <t>Faucet Aerators / Multi Attached</t>
  </si>
  <si>
    <t>Water Heater Blanket / Multi Attached</t>
  </si>
  <si>
    <t>Water Heater Temperature Check and Adjustment / Multi Attached</t>
  </si>
  <si>
    <t>Water Heater Timeclock / Multi Attached</t>
  </si>
  <si>
    <t>Heat Trap / Multi Attached</t>
  </si>
  <si>
    <t>Energy Star CW CEE Tier 2 (MEF=2.0) / Multi Attached</t>
  </si>
  <si>
    <t>Energy Star CW CEE Tier 3 (MEF=2.2) / Multi Attached</t>
  </si>
  <si>
    <t>Energy Star DW (EF=0.68) / Multi Attached</t>
  </si>
  <si>
    <t>Two Speed Pool Pump  (1.5 hp) / Multi Attached</t>
  </si>
  <si>
    <t>High Efficiency One Speed Pool Pump  (1.5 hp) / Multi Attached</t>
  </si>
  <si>
    <t>Variable-Speed Pool Pump (&lt;1 hp) / Multi Attached</t>
  </si>
  <si>
    <t>PV-Powered Pool Pumps / Multi Attached</t>
  </si>
  <si>
    <t>Energy Star TV / Multi Attached</t>
  </si>
  <si>
    <t>Energy Star Set-Top Box / Multi Attached</t>
  </si>
  <si>
    <t>Energy Star DVD Player / Multi Attached</t>
  </si>
  <si>
    <t>Energy Star VCR / Multi Attached</t>
  </si>
  <si>
    <t>Energy Star Desktop PC / Multi Attached</t>
  </si>
  <si>
    <t>Energy Star Laptop PC / Multi Attached</t>
  </si>
  <si>
    <t>15 SEER Split-System Air Conditioner / Single Detached - Manufactured</t>
  </si>
  <si>
    <t>17 SEER Split-System Air Conditioner / Single Detached - Manufactured</t>
  </si>
  <si>
    <t>19 SEER Split-System Air Conditioner / Single Detached - Manufactured</t>
  </si>
  <si>
    <t>14 SEER Split-System Heat Pump / Single Detached - Manufactured</t>
  </si>
  <si>
    <t>15 SEER Split-System Heat Pump / Single Detached - Manufactured</t>
  </si>
  <si>
    <t>17 SEER Split-System Heat Pump / Single Detached - Manufactured</t>
  </si>
  <si>
    <t>13 EER Geothermal Heat Pump / Single Detached - Manufactured</t>
  </si>
  <si>
    <t>HVAC Proper Sizing / Single Detached - Manufactured</t>
  </si>
  <si>
    <t>Attic Venting / Single Detached - Manufactured</t>
  </si>
  <si>
    <t>Sealed Attic w/Sprayed Foam Insulated Roof Deck / Single Detached - Manufactured</t>
  </si>
  <si>
    <t>AC Maintenance (Outdoor Coil Cleaning) / Single Detached - Manufactured</t>
  </si>
  <si>
    <t>AC Maintenance (Indoor Coil Cleaning) / Single Detached - Manufactured</t>
  </si>
  <si>
    <t>Proper Refrigerant Charging and Air Flow / Single Detached - Manufactured</t>
  </si>
  <si>
    <t>Electronically Commutated Motors (ECM) on an Air Handler Unit / Single Detached - Manufactured</t>
  </si>
  <si>
    <t>Duct Repair / Single Detached - Manufactured</t>
  </si>
  <si>
    <t>Reflective Roof / Single Detached - Manufactured</t>
  </si>
  <si>
    <t>Radient Barrier / Single Detached - Manufactured</t>
  </si>
  <si>
    <t>Window Film / Single Detached - Manufactured</t>
  </si>
  <si>
    <t>Window Tinting / Single Detached - Manufactured</t>
  </si>
  <si>
    <t>Default Window With Sunscreen / Single Detached - Manufactured</t>
  </si>
  <si>
    <t>Single Pane Clear Windows to Double Pane Low-E Windows / Single Detached - Manufactured</t>
  </si>
  <si>
    <t>Ceiling R-0 to R-19 Insulation / Single Detached - Manufactured</t>
  </si>
  <si>
    <t>Ceiling R-19 to R-38 Insulation / Single Detached - Manufactured</t>
  </si>
  <si>
    <t>Wall 2x4 R-0 to Blow-In R-13 Insulation / Single Detached - Manufactured</t>
  </si>
  <si>
    <t>Weather Strip/Caulk w/Blower Door  / Single Detached - Manufactured</t>
  </si>
  <si>
    <t>Sealed Attics / Single Detached - Manufactured</t>
  </si>
  <si>
    <t>HE Room Air Conditioner - EER 11 / Single Detached - Manufactured</t>
  </si>
  <si>
    <t>HE Room Air Conditioner - EER 12 / Single Detached - Manufactured</t>
  </si>
  <si>
    <t>CFL (18-Watt integral ballast), 0.5 hr/day / Single Detached - Manufactured</t>
  </si>
  <si>
    <t>CFL (18-Watt integral ballast), 2.5 hr/day / Single Detached - Manufactured</t>
  </si>
  <si>
    <t>CFL (18-Watt integral ballast), 6.0 hr/day / Single Detached - Manufactured</t>
  </si>
  <si>
    <t>ROB 2L4'T8, 1EB / Single Detached - Manufactured</t>
  </si>
  <si>
    <t>RET 2L4'T8, 1EB / Single Detached - Manufactured</t>
  </si>
  <si>
    <t>CFL - medium screw based &lt;30 Watts / Single Detached - Manufactured</t>
  </si>
  <si>
    <t>Photocell/timeclock / Single Detached - Manufactured</t>
  </si>
  <si>
    <t>HE Refrigerator - Energy Star version of above / Single Detached - Manufactured</t>
  </si>
  <si>
    <t>HE Freezer / Single Detached - Manufactured</t>
  </si>
  <si>
    <t>Heat Pump Water Heater (EF=2.9) / Single Detached - Manufactured</t>
  </si>
  <si>
    <t>Solar Water Heat / Single Detached - Manufactured</t>
  </si>
  <si>
    <t>AC Heat Recovery Units / Single Detached - Manufactured</t>
  </si>
  <si>
    <t>Low Flow Showerhead / Single Detached - Manufactured</t>
  </si>
  <si>
    <t>Pipe Wrap / Single Detached - Manufactured</t>
  </si>
  <si>
    <t>Faucet Aerators / Single Detached - Manufactured</t>
  </si>
  <si>
    <t>Water Heater Blanket / Single Detached - Manufactured</t>
  </si>
  <si>
    <t>Water Heater Temperature Check and Adjustment / Single Detached - Manufactured</t>
  </si>
  <si>
    <t>Water Heater Timeclock / Single Detached - Manufactured</t>
  </si>
  <si>
    <t>Heat Trap / Single Detached - Manufactured</t>
  </si>
  <si>
    <t>Energy Star CW CEE Tier 2 (MEF=2.0) / Single Detached - Manufactured</t>
  </si>
  <si>
    <t>Energy Star CW CEE Tier 3 (MEF=2.2) / Single Detached - Manufactured</t>
  </si>
  <si>
    <t>Energy Star DW (EF=0.68) / Single Detached - Manufactured</t>
  </si>
  <si>
    <t>Two Speed Pool Pump  (1.5 hp) / Single Detached - Manufactured</t>
  </si>
  <si>
    <t>High Efficiency One Speed Pool Pump  (1.5 hp) / Single Detached - Manufactured</t>
  </si>
  <si>
    <t>Variable-Speed Pool Pump (&lt;1 hp) / Single Detached - Manufactured</t>
  </si>
  <si>
    <t>PV-Powered Pool Pumps / Single Detached - Manufactured</t>
  </si>
  <si>
    <t>Energy Star TV / Single Detached - Manufactured</t>
  </si>
  <si>
    <t>Energy Star Set-Top Box / Single Detached - Manufactured</t>
  </si>
  <si>
    <t>Energy Star DVD Player / Single Detached - Manufactured</t>
  </si>
  <si>
    <t>Energy Star VCR / Single Detached - Manufactured</t>
  </si>
  <si>
    <t>Energy Star Desktop PC / Single Detached - Manufactured</t>
  </si>
  <si>
    <t>Energy Star Laptop PC / Single Detached - Manufactured</t>
  </si>
  <si>
    <t>Freezer recycling / All</t>
  </si>
  <si>
    <t>Refrigerator recycling / All</t>
  </si>
  <si>
    <t>Smart Plug / All</t>
  </si>
  <si>
    <t>LED 12W, 0.5hr/hday / All</t>
  </si>
  <si>
    <t>LED 12W, 2.5hr/hday / All</t>
  </si>
  <si>
    <t>LED 12W, 6.0hr/hday / All</t>
  </si>
  <si>
    <t>LED Directional 13W (Flood, Outdoor) / All</t>
  </si>
  <si>
    <t>LED 12W Blend / All</t>
  </si>
  <si>
    <t>NA</t>
  </si>
  <si>
    <t>999 352 Freezer recycling / All</t>
  </si>
  <si>
    <t>200 222 LED 12W, 0.5hr/hday / All</t>
  </si>
  <si>
    <t>999 302 Refrigerator recycling / All</t>
  </si>
  <si>
    <t>999 962 Smart Plug / All</t>
  </si>
  <si>
    <t>200 232 LED 12W, 2.5hr/hday / All</t>
  </si>
  <si>
    <t>200 242 LED 12W, 6.0hr/hday / All</t>
  </si>
  <si>
    <t>260 263 LED Directional 13W (Flood, Outdoor) / All</t>
  </si>
  <si>
    <t>200 211 LED 12W Blend / All</t>
  </si>
  <si>
    <t>CS</t>
  </si>
  <si>
    <t>AC</t>
  </si>
  <si>
    <t xml:space="preserve"> </t>
  </si>
  <si>
    <t>Assumptions</t>
  </si>
  <si>
    <t>Impacts are adjusted for Codes and Standards 2015</t>
  </si>
  <si>
    <t>Participation is from Program Managers where available or ICF Adoption curve</t>
  </si>
  <si>
    <t>Program Costs based on Florida experience as filed in ECCR</t>
  </si>
  <si>
    <t>Started with updated Technical Potential completed on 9/30/13</t>
  </si>
  <si>
    <t>Used commission prescribed cost effectiveness test for RIM and TRC</t>
  </si>
  <si>
    <t>Included new measures provided by stakeholders and adjusted for FL specific conditions</t>
  </si>
  <si>
    <t>RIM and TRC Benefits are equal see tab: RIM &amp; TRC Benefits</t>
  </si>
  <si>
    <t>Where Program Managers' projections exceeded Applicable Participants from ITRON, Participation set to Applicable Participants</t>
  </si>
  <si>
    <t>DEF Retail rates provided by DEF Regulatory Planning on 12/23</t>
  </si>
  <si>
    <t>Base Case provided by DEF IRP group on 11/11/13</t>
  </si>
  <si>
    <t>Incentive projections were calculated as either the inentive level that brought measure to two year payback or the residual net benefit</t>
  </si>
  <si>
    <t>For Achievable Potential all measures screened at 2 year payback</t>
  </si>
  <si>
    <t>TRC Economic Potential uses only incremental customer cost on cost side of equation</t>
  </si>
  <si>
    <t>RIM Economic Potential uses only lost revenue on cost side of equation</t>
  </si>
  <si>
    <t>M</t>
  </si>
  <si>
    <t>I</t>
  </si>
  <si>
    <t>N</t>
  </si>
  <si>
    <t>New</t>
  </si>
  <si>
    <t>Mature</t>
  </si>
  <si>
    <t xml:space="preserve">New = </t>
  </si>
  <si>
    <t xml:space="preserve">Mature = </t>
  </si>
  <si>
    <t>gWh</t>
  </si>
  <si>
    <t>smW</t>
  </si>
  <si>
    <t>wmW</t>
  </si>
  <si>
    <t>100 118 Radiant Barrier / Single Detached</t>
  </si>
  <si>
    <t>130 144 Radiant Barrier / Single Detached</t>
  </si>
  <si>
    <t>100 118 Radiant Barrier / Multi Attached</t>
  </si>
  <si>
    <t>130 144 Radiant Barrier / Multi Attached</t>
  </si>
  <si>
    <t>100 118 Radiant Barrier / Single Detached - Manufactured</t>
  </si>
  <si>
    <t>130 144 Radiant Barrier / Single Detached - Manufactured</t>
  </si>
  <si>
    <t>Part</t>
  </si>
  <si>
    <t>total</t>
  </si>
  <si>
    <t>to fill</t>
  </si>
  <si>
    <t>NA Eq</t>
  </si>
  <si>
    <t>Used unstacked Impacts from ITRON, except where measure matched existing DEF measure, DEF impacts were applied.</t>
  </si>
  <si>
    <t>Participation</t>
  </si>
  <si>
    <t>New or</t>
  </si>
  <si>
    <t>Measure</t>
  </si>
  <si>
    <t>TRC</t>
  </si>
  <si>
    <t>Households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</si>
</sst>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&quot;$&quot;#,##0"/>
    <numFmt numFmtId="166" formatCode="0.0%"/>
    <numFmt numFmtId="167" formatCode="_(* #,##0_);_(* \(#,##0\);_(* &quot;-&quot;??_);_(@_)"/>
    <numFmt numFmtId="168" formatCode="#,##0.00000"/>
    <numFmt numFmtId="169" formatCode="0.000"/>
  </numFmts>
  <fonts count="8" x14ac:knownFonts="1">
    <font>
      <sz val="11"/>
      <color theme="1"/>
      <name val="Calibri"/>
      <family val="2"/>
      <scheme val="minor"/>
    </font>
    <font>
      <strike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5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</cellStyleXfs>
  <cellXfs count="112">
    <xf numFmtId="0" fontId="0" fillId="0" borderId="0" xfId="0"/>
    <xf numFmtId="11" fontId="0" fillId="0" borderId="0" xfId="0" applyNumberFormat="1"/>
    <xf numFmtId="8" fontId="0" fillId="0" borderId="0" xfId="0" applyNumberFormat="1"/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0" fillId="0" borderId="0" xfId="0" quotePrefix="1" applyAlignment="1">
      <alignment horizontal="center"/>
    </xf>
    <xf numFmtId="0" fontId="0" fillId="0" borderId="1" xfId="0" applyBorder="1" applyAlignment="1">
      <alignment horizontal="centerContinuous"/>
    </xf>
    <xf numFmtId="0" fontId="0" fillId="0" borderId="2" xfId="0" applyBorder="1" applyAlignment="1">
      <alignment horizontal="centerContinuous"/>
    </xf>
    <xf numFmtId="0" fontId="0" fillId="0" borderId="3" xfId="0" applyBorder="1" applyAlignment="1">
      <alignment horizontal="centerContinuous"/>
    </xf>
    <xf numFmtId="0" fontId="0" fillId="0" borderId="0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164" fontId="0" fillId="0" borderId="0" xfId="0" applyNumberFormat="1" applyAlignment="1">
      <alignment horizontal="center"/>
    </xf>
    <xf numFmtId="10" fontId="0" fillId="0" borderId="0" xfId="0" applyNumberFormat="1"/>
    <xf numFmtId="0" fontId="0" fillId="0" borderId="0" xfId="0" applyNumberFormat="1" applyAlignment="1">
      <alignment horizontal="center"/>
    </xf>
    <xf numFmtId="0" fontId="1" fillId="0" borderId="0" xfId="0" applyNumberFormat="1" applyFont="1" applyAlignment="1">
      <alignment horizontal="center"/>
    </xf>
    <xf numFmtId="0" fontId="1" fillId="0" borderId="0" xfId="0" applyFont="1"/>
    <xf numFmtId="10" fontId="0" fillId="0" borderId="0" xfId="0" applyNumberFormat="1" applyAlignment="1">
      <alignment horizontal="center"/>
    </xf>
    <xf numFmtId="1" fontId="0" fillId="0" borderId="0" xfId="0" applyNumberFormat="1"/>
    <xf numFmtId="2" fontId="0" fillId="0" borderId="0" xfId="0" applyNumberFormat="1"/>
    <xf numFmtId="4" fontId="0" fillId="0" borderId="0" xfId="0" applyNumberFormat="1"/>
    <xf numFmtId="4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/>
    </xf>
    <xf numFmtId="166" fontId="0" fillId="0" borderId="0" xfId="0" applyNumberFormat="1" applyAlignment="1">
      <alignment horizontal="center"/>
    </xf>
    <xf numFmtId="165" fontId="0" fillId="0" borderId="0" xfId="0" applyNumberFormat="1"/>
    <xf numFmtId="0" fontId="0" fillId="3" borderId="5" xfId="0" applyFill="1" applyBorder="1" applyAlignment="1">
      <alignment horizontal="center"/>
    </xf>
    <xf numFmtId="4" fontId="0" fillId="3" borderId="4" xfId="0" applyNumberFormat="1" applyFill="1" applyBorder="1" applyAlignment="1">
      <alignment horizontal="center"/>
    </xf>
    <xf numFmtId="3" fontId="0" fillId="3" borderId="5" xfId="0" applyNumberFormat="1" applyFill="1" applyBorder="1" applyAlignment="1">
      <alignment horizontal="center"/>
    </xf>
    <xf numFmtId="0" fontId="3" fillId="3" borderId="0" xfId="0" applyFont="1" applyFill="1" applyAlignment="1">
      <alignment horizontal="center"/>
    </xf>
    <xf numFmtId="3" fontId="0" fillId="3" borderId="0" xfId="0" applyNumberFormat="1" applyFill="1" applyAlignment="1">
      <alignment horizontal="center"/>
    </xf>
    <xf numFmtId="4" fontId="0" fillId="3" borderId="5" xfId="0" applyNumberFormat="1" applyFill="1" applyBorder="1" applyAlignment="1">
      <alignment horizontal="center"/>
    </xf>
    <xf numFmtId="4" fontId="0" fillId="3" borderId="6" xfId="0" applyNumberFormat="1" applyFill="1" applyBorder="1" applyAlignment="1">
      <alignment horizontal="center"/>
    </xf>
    <xf numFmtId="4" fontId="0" fillId="3" borderId="0" xfId="0" applyNumberFormat="1" applyFill="1"/>
    <xf numFmtId="4" fontId="0" fillId="0" borderId="0" xfId="0" applyNumberFormat="1" applyFill="1" applyAlignment="1">
      <alignment horizontal="center"/>
    </xf>
    <xf numFmtId="0" fontId="0" fillId="4" borderId="0" xfId="0" applyFill="1" applyBorder="1" applyAlignment="1">
      <alignment horizontal="center"/>
    </xf>
    <xf numFmtId="3" fontId="0" fillId="4" borderId="0" xfId="0" applyNumberFormat="1" applyFill="1" applyBorder="1" applyAlignment="1">
      <alignment horizontal="center"/>
    </xf>
    <xf numFmtId="4" fontId="0" fillId="4" borderId="4" xfId="0" applyNumberFormat="1" applyFill="1" applyBorder="1" applyAlignment="1">
      <alignment horizontal="center"/>
    </xf>
    <xf numFmtId="4" fontId="0" fillId="4" borderId="5" xfId="0" applyNumberFormat="1" applyFill="1" applyBorder="1" applyAlignment="1">
      <alignment horizontal="center"/>
    </xf>
    <xf numFmtId="4" fontId="0" fillId="4" borderId="6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0" fontId="3" fillId="4" borderId="0" xfId="0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167" fontId="0" fillId="0" borderId="0" xfId="1" applyNumberFormat="1" applyFont="1" applyFill="1"/>
    <xf numFmtId="0" fontId="0" fillId="0" borderId="0" xfId="0" applyFill="1"/>
    <xf numFmtId="0" fontId="3" fillId="0" borderId="0" xfId="0" applyFont="1" applyFill="1" applyBorder="1" applyAlignment="1">
      <alignment horizontal="center"/>
    </xf>
    <xf numFmtId="10" fontId="0" fillId="0" borderId="0" xfId="0" applyNumberFormat="1" applyFill="1"/>
    <xf numFmtId="0" fontId="3" fillId="3" borderId="7" xfId="0" applyFont="1" applyFill="1" applyBorder="1" applyAlignment="1">
      <alignment horizontal="center"/>
    </xf>
    <xf numFmtId="0" fontId="0" fillId="0" borderId="0" xfId="0" applyAlignment="1">
      <alignment horizontal="center" vertical="center"/>
    </xf>
    <xf numFmtId="0" fontId="0" fillId="0" borderId="1" xfId="0" applyBorder="1" applyAlignment="1"/>
    <xf numFmtId="0" fontId="0" fillId="0" borderId="2" xfId="0" applyFill="1" applyBorder="1" applyAlignment="1"/>
    <xf numFmtId="0" fontId="0" fillId="0" borderId="3" xfId="0" applyFill="1" applyBorder="1" applyAlignment="1"/>
    <xf numFmtId="0" fontId="0" fillId="0" borderId="5" xfId="0" applyFill="1" applyBorder="1" applyAlignment="1">
      <alignment horizontal="center"/>
    </xf>
    <xf numFmtId="3" fontId="0" fillId="0" borderId="5" xfId="0" applyNumberFormat="1" applyFill="1" applyBorder="1" applyAlignment="1">
      <alignment horizontal="center"/>
    </xf>
    <xf numFmtId="4" fontId="0" fillId="0" borderId="4" xfId="0" applyNumberFormat="1" applyFill="1" applyBorder="1" applyAlignment="1">
      <alignment horizontal="center"/>
    </xf>
    <xf numFmtId="4" fontId="0" fillId="0" borderId="5" xfId="0" applyNumberFormat="1" applyFill="1" applyBorder="1" applyAlignment="1">
      <alignment horizontal="center"/>
    </xf>
    <xf numFmtId="4" fontId="0" fillId="0" borderId="6" xfId="0" applyNumberFormat="1" applyFill="1" applyBorder="1" applyAlignment="1">
      <alignment horizontal="center"/>
    </xf>
    <xf numFmtId="10" fontId="0" fillId="0" borderId="5" xfId="0" applyNumberFormat="1" applyFill="1" applyBorder="1"/>
    <xf numFmtId="165" fontId="0" fillId="0" borderId="0" xfId="0" applyNumberFormat="1" applyFill="1" applyAlignment="1">
      <alignment horizontal="center"/>
    </xf>
    <xf numFmtId="164" fontId="0" fillId="0" borderId="0" xfId="0" applyNumberFormat="1" applyFill="1" applyAlignment="1"/>
    <xf numFmtId="164" fontId="0" fillId="0" borderId="0" xfId="0" applyNumberFormat="1" applyFill="1" applyAlignment="1">
      <alignment horizontal="center"/>
    </xf>
    <xf numFmtId="4" fontId="0" fillId="0" borderId="0" xfId="0" applyNumberFormat="1" applyFill="1"/>
    <xf numFmtId="165" fontId="0" fillId="0" borderId="0" xfId="0" applyNumberFormat="1" applyFill="1"/>
    <xf numFmtId="1" fontId="3" fillId="4" borderId="0" xfId="0" applyNumberFormat="1" applyFont="1" applyFill="1" applyBorder="1" applyAlignment="1">
      <alignment horizontal="center"/>
    </xf>
    <xf numFmtId="1" fontId="0" fillId="4" borderId="0" xfId="0" applyNumberFormat="1" applyFill="1" applyBorder="1" applyAlignment="1">
      <alignment horizontal="center"/>
    </xf>
    <xf numFmtId="1" fontId="0" fillId="0" borderId="0" xfId="0" applyNumberFormat="1" applyFill="1"/>
    <xf numFmtId="1" fontId="0" fillId="0" borderId="0" xfId="0" applyNumberFormat="1" applyFill="1" applyAlignment="1">
      <alignment horizontal="center"/>
    </xf>
    <xf numFmtId="1" fontId="0" fillId="0" borderId="0" xfId="0" applyNumberFormat="1" applyAlignment="1">
      <alignment horizontal="center"/>
    </xf>
    <xf numFmtId="1" fontId="0" fillId="4" borderId="0" xfId="1" applyNumberFormat="1" applyFont="1" applyFill="1" applyAlignment="1">
      <alignment horizontal="center"/>
    </xf>
    <xf numFmtId="4" fontId="0" fillId="4" borderId="0" xfId="0" applyNumberFormat="1" applyFill="1"/>
    <xf numFmtId="0" fontId="0" fillId="0" borderId="0" xfId="0" applyAlignment="1"/>
    <xf numFmtId="0" fontId="3" fillId="4" borderId="0" xfId="0" applyFont="1" applyFill="1" applyAlignment="1">
      <alignment horizontal="center"/>
    </xf>
    <xf numFmtId="3" fontId="0" fillId="4" borderId="0" xfId="0" applyNumberFormat="1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43" fontId="0" fillId="0" borderId="0" xfId="1" applyFont="1"/>
    <xf numFmtId="168" fontId="0" fillId="0" borderId="0" xfId="0" applyNumberFormat="1"/>
    <xf numFmtId="0" fontId="0" fillId="0" borderId="0" xfId="0" applyAlignment="1">
      <alignment horizontal="center"/>
    </xf>
    <xf numFmtId="8" fontId="1" fillId="0" borderId="0" xfId="0" applyNumberFormat="1" applyFont="1"/>
    <xf numFmtId="2" fontId="1" fillId="0" borderId="0" xfId="0" applyNumberFormat="1" applyFont="1"/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3" fontId="1" fillId="0" borderId="5" xfId="0" applyNumberFormat="1" applyFont="1" applyFill="1" applyBorder="1" applyAlignment="1">
      <alignment horizontal="center"/>
    </xf>
    <xf numFmtId="4" fontId="1" fillId="0" borderId="0" xfId="0" applyNumberFormat="1" applyFont="1" applyAlignment="1">
      <alignment horizontal="center"/>
    </xf>
    <xf numFmtId="10" fontId="1" fillId="0" borderId="0" xfId="0" applyNumberFormat="1" applyFont="1"/>
    <xf numFmtId="3" fontId="1" fillId="0" borderId="0" xfId="0" applyNumberFormat="1" applyFont="1" applyAlignment="1">
      <alignment horizontal="center"/>
    </xf>
    <xf numFmtId="3" fontId="1" fillId="4" borderId="0" xfId="0" applyNumberFormat="1" applyFont="1" applyFill="1" applyBorder="1" applyAlignment="1">
      <alignment horizontal="center"/>
    </xf>
    <xf numFmtId="1" fontId="1" fillId="4" borderId="0" xfId="1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center"/>
    </xf>
    <xf numFmtId="0" fontId="1" fillId="0" borderId="0" xfId="0" applyFont="1" applyFill="1" applyAlignment="1">
      <alignment horizontal="center"/>
    </xf>
    <xf numFmtId="166" fontId="1" fillId="0" borderId="0" xfId="0" applyNumberFormat="1" applyFont="1" applyAlignment="1">
      <alignment horizontal="center"/>
    </xf>
    <xf numFmtId="164" fontId="1" fillId="0" borderId="0" xfId="0" applyNumberFormat="1" applyFont="1" applyFill="1" applyAlignment="1">
      <alignment horizontal="center"/>
    </xf>
    <xf numFmtId="10" fontId="1" fillId="0" borderId="5" xfId="0" applyNumberFormat="1" applyFont="1" applyFill="1" applyBorder="1"/>
    <xf numFmtId="167" fontId="1" fillId="0" borderId="0" xfId="1" applyNumberFormat="1" applyFont="1" applyFill="1"/>
    <xf numFmtId="3" fontId="1" fillId="3" borderId="5" xfId="0" applyNumberFormat="1" applyFont="1" applyFill="1" applyBorder="1" applyAlignment="1">
      <alignment horizontal="center"/>
    </xf>
    <xf numFmtId="169" fontId="0" fillId="0" borderId="0" xfId="0" applyNumberFormat="1"/>
    <xf numFmtId="0" fontId="0" fillId="0" borderId="0" xfId="0" applyAlignment="1">
      <alignment horizontal="center"/>
    </xf>
    <xf numFmtId="0" fontId="0" fillId="0" borderId="8" xfId="0" applyBorder="1" applyAlignment="1">
      <alignment horizontal="center"/>
    </xf>
    <xf numFmtId="0" fontId="0" fillId="0" borderId="0" xfId="0" applyFill="1" applyBorder="1" applyAlignment="1">
      <alignment horizontal="centerContinuous"/>
    </xf>
    <xf numFmtId="0" fontId="0" fillId="0" borderId="9" xfId="0" applyBorder="1" applyAlignment="1">
      <alignment horizontal="center"/>
    </xf>
    <xf numFmtId="0" fontId="0" fillId="0" borderId="0" xfId="0" applyAlignment="1">
      <alignment horizontal="center"/>
    </xf>
    <xf numFmtId="3" fontId="0" fillId="0" borderId="0" xfId="0" applyNumberFormat="1"/>
    <xf numFmtId="2" fontId="0" fillId="0" borderId="0" xfId="0" applyNumberFormat="1" applyFill="1"/>
    <xf numFmtId="0" fontId="0" fillId="0" borderId="0" xfId="0" applyAlignment="1">
      <alignment horizontal="center"/>
    </xf>
    <xf numFmtId="1" fontId="1" fillId="0" borderId="0" xfId="0" applyNumberFormat="1" applyFont="1"/>
    <xf numFmtId="3" fontId="1" fillId="3" borderId="0" xfId="0" applyNumberFormat="1" applyFont="1" applyFill="1" applyAlignment="1">
      <alignment horizontal="center"/>
    </xf>
    <xf numFmtId="44" fontId="0" fillId="0" borderId="0" xfId="2" applyFont="1" applyFill="1" applyAlignment="1">
      <alignment horizontal="center"/>
    </xf>
    <xf numFmtId="44" fontId="1" fillId="0" borderId="0" xfId="2" applyFont="1" applyFill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10" fontId="0" fillId="0" borderId="9" xfId="0" applyNumberFormat="1" applyFill="1" applyBorder="1"/>
    <xf numFmtId="10" fontId="1" fillId="0" borderId="9" xfId="0" applyNumberFormat="1" applyFont="1" applyFill="1" applyBorder="1"/>
    <xf numFmtId="0" fontId="0" fillId="0" borderId="0" xfId="0" applyAlignment="1">
      <alignment horizontal="center"/>
    </xf>
  </cellXfs>
  <cellStyles count="3">
    <cellStyle name="Comma" xfId="1" builtinId="3"/>
    <cellStyle name="Currency" xfId="2" builtinId="4"/>
    <cellStyle name="Normal" xfId="0" builtinId="0"/>
  </cellStyles>
  <dxfs count="3"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9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ICF Payback Acceptance Curves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0747970017261395"/>
          <c:y val="0.13692033393784991"/>
          <c:w val="0.86014518455463362"/>
          <c:h val="0.7449700420100579"/>
        </c:manualLayout>
      </c:layout>
      <c:lineChart>
        <c:grouping val="standard"/>
        <c:varyColors val="0"/>
        <c:ser>
          <c:idx val="0"/>
          <c:order val="0"/>
          <c:tx>
            <c:v>Residential</c:v>
          </c:tx>
          <c:marker>
            <c:symbol val="none"/>
          </c:marker>
          <c:cat>
            <c:numLit>
              <c:formatCode>General</c:formatCode>
              <c:ptCount val="201"/>
              <c:pt idx="0">
                <c:v>0</c:v>
              </c:pt>
              <c:pt idx="1">
                <c:v>0.05</c:v>
              </c:pt>
              <c:pt idx="2">
                <c:v>0.1</c:v>
              </c:pt>
              <c:pt idx="3">
                <c:v>0.15000000000000024</c:v>
              </c:pt>
              <c:pt idx="4">
                <c:v>0.2</c:v>
              </c:pt>
              <c:pt idx="5">
                <c:v>0.25</c:v>
              </c:pt>
              <c:pt idx="6">
                <c:v>0.30000000000000032</c:v>
              </c:pt>
              <c:pt idx="7">
                <c:v>0.35000000000000031</c:v>
              </c:pt>
              <c:pt idx="8">
                <c:v>0.4</c:v>
              </c:pt>
              <c:pt idx="9">
                <c:v>0.45</c:v>
              </c:pt>
              <c:pt idx="10">
                <c:v>0.5</c:v>
              </c:pt>
              <c:pt idx="11">
                <c:v>0.55000000000000004</c:v>
              </c:pt>
              <c:pt idx="12">
                <c:v>0.60000000000000064</c:v>
              </c:pt>
              <c:pt idx="13">
                <c:v>0.65000000000000246</c:v>
              </c:pt>
              <c:pt idx="14">
                <c:v>0.70000000000000062</c:v>
              </c:pt>
              <c:pt idx="15">
                <c:v>0.75000000000000222</c:v>
              </c:pt>
              <c:pt idx="16">
                <c:v>0.8</c:v>
              </c:pt>
              <c:pt idx="17">
                <c:v>0.85000000000000064</c:v>
              </c:pt>
              <c:pt idx="18">
                <c:v>0.9</c:v>
              </c:pt>
              <c:pt idx="19">
                <c:v>0.95000000000000062</c:v>
              </c:pt>
              <c:pt idx="20">
                <c:v>1</c:v>
              </c:pt>
              <c:pt idx="21">
                <c:v>1.05</c:v>
              </c:pt>
              <c:pt idx="22">
                <c:v>1.1000000000000001</c:v>
              </c:pt>
              <c:pt idx="23">
                <c:v>1.1499999999999952</c:v>
              </c:pt>
              <c:pt idx="24">
                <c:v>1.2</c:v>
              </c:pt>
              <c:pt idx="25">
                <c:v>1.25</c:v>
              </c:pt>
              <c:pt idx="26">
                <c:v>1.3</c:v>
              </c:pt>
              <c:pt idx="27">
                <c:v>1.35</c:v>
              </c:pt>
              <c:pt idx="28">
                <c:v>1.4</c:v>
              </c:pt>
              <c:pt idx="29">
                <c:v>1.45</c:v>
              </c:pt>
              <c:pt idx="30">
                <c:v>1.5</c:v>
              </c:pt>
              <c:pt idx="31">
                <c:v>1.55</c:v>
              </c:pt>
              <c:pt idx="32">
                <c:v>1.6</c:v>
              </c:pt>
              <c:pt idx="33">
                <c:v>1.6500000000000001</c:v>
              </c:pt>
              <c:pt idx="34">
                <c:v>1.7</c:v>
              </c:pt>
              <c:pt idx="35">
                <c:v>1.75</c:v>
              </c:pt>
              <c:pt idx="36">
                <c:v>1.8</c:v>
              </c:pt>
              <c:pt idx="37">
                <c:v>1.85</c:v>
              </c:pt>
              <c:pt idx="38">
                <c:v>1.9000000000000001</c:v>
              </c:pt>
              <c:pt idx="39">
                <c:v>1.9500000000000042</c:v>
              </c:pt>
              <c:pt idx="40">
                <c:v>2</c:v>
              </c:pt>
              <c:pt idx="41">
                <c:v>2.0499999999999998</c:v>
              </c:pt>
              <c:pt idx="42">
                <c:v>2.1</c:v>
              </c:pt>
              <c:pt idx="43">
                <c:v>2.15</c:v>
              </c:pt>
              <c:pt idx="44">
                <c:v>2.2000000000000002</c:v>
              </c:pt>
              <c:pt idx="45">
                <c:v>2.25</c:v>
              </c:pt>
              <c:pt idx="46">
                <c:v>2.2999999999999998</c:v>
              </c:pt>
              <c:pt idx="47">
                <c:v>2.3499999999999988</c:v>
              </c:pt>
              <c:pt idx="48">
                <c:v>2.4</c:v>
              </c:pt>
              <c:pt idx="49">
                <c:v>2.4499999999999997</c:v>
              </c:pt>
              <c:pt idx="50">
                <c:v>2.5</c:v>
              </c:pt>
              <c:pt idx="51">
                <c:v>2.5499999999999998</c:v>
              </c:pt>
              <c:pt idx="52">
                <c:v>2.6</c:v>
              </c:pt>
              <c:pt idx="53">
                <c:v>2.65</c:v>
              </c:pt>
              <c:pt idx="54">
                <c:v>2.7</c:v>
              </c:pt>
              <c:pt idx="55">
                <c:v>2.75</c:v>
              </c:pt>
              <c:pt idx="56">
                <c:v>2.8</c:v>
              </c:pt>
              <c:pt idx="57">
                <c:v>2.8499999999999988</c:v>
              </c:pt>
              <c:pt idx="58">
                <c:v>2.9</c:v>
              </c:pt>
              <c:pt idx="59">
                <c:v>2.9499999999999997</c:v>
              </c:pt>
              <c:pt idx="60">
                <c:v>3</c:v>
              </c:pt>
              <c:pt idx="61">
                <c:v>3.05</c:v>
              </c:pt>
              <c:pt idx="62">
                <c:v>3.1</c:v>
              </c:pt>
              <c:pt idx="63">
                <c:v>3.15</c:v>
              </c:pt>
              <c:pt idx="64">
                <c:v>3.2</c:v>
              </c:pt>
              <c:pt idx="65">
                <c:v>3.25</c:v>
              </c:pt>
              <c:pt idx="66">
                <c:v>3.3</c:v>
              </c:pt>
              <c:pt idx="67">
                <c:v>3.3499999999999988</c:v>
              </c:pt>
              <c:pt idx="68">
                <c:v>3.4</c:v>
              </c:pt>
              <c:pt idx="69">
                <c:v>3.4499999999999997</c:v>
              </c:pt>
              <c:pt idx="70">
                <c:v>3.5</c:v>
              </c:pt>
              <c:pt idx="71">
                <c:v>3.55</c:v>
              </c:pt>
              <c:pt idx="72">
                <c:v>3.6</c:v>
              </c:pt>
              <c:pt idx="73">
                <c:v>3.65</c:v>
              </c:pt>
              <c:pt idx="74">
                <c:v>3.7</c:v>
              </c:pt>
              <c:pt idx="75">
                <c:v>3.75</c:v>
              </c:pt>
              <c:pt idx="76">
                <c:v>3.8</c:v>
              </c:pt>
              <c:pt idx="77">
                <c:v>3.8499999999999988</c:v>
              </c:pt>
              <c:pt idx="78">
                <c:v>3.9</c:v>
              </c:pt>
              <c:pt idx="79">
                <c:v>3.9499999999999997</c:v>
              </c:pt>
              <c:pt idx="80">
                <c:v>4</c:v>
              </c:pt>
              <c:pt idx="81">
                <c:v>4.05</c:v>
              </c:pt>
              <c:pt idx="82">
                <c:v>4.0999999999999996</c:v>
              </c:pt>
              <c:pt idx="83">
                <c:v>4.1499999999999995</c:v>
              </c:pt>
              <c:pt idx="84">
                <c:v>4.2</c:v>
              </c:pt>
              <c:pt idx="85">
                <c:v>4.25</c:v>
              </c:pt>
              <c:pt idx="86">
                <c:v>4.3</c:v>
              </c:pt>
              <c:pt idx="87">
                <c:v>4.3499999999999996</c:v>
              </c:pt>
              <c:pt idx="88">
                <c:v>4.4000000000000004</c:v>
              </c:pt>
              <c:pt idx="89">
                <c:v>4.45</c:v>
              </c:pt>
              <c:pt idx="90">
                <c:v>4.5</c:v>
              </c:pt>
              <c:pt idx="91">
                <c:v>4.55</c:v>
              </c:pt>
              <c:pt idx="92">
                <c:v>4.5999999999999996</c:v>
              </c:pt>
              <c:pt idx="93">
                <c:v>4.6499999999999995</c:v>
              </c:pt>
              <c:pt idx="94">
                <c:v>4.7</c:v>
              </c:pt>
              <c:pt idx="95">
                <c:v>4.75</c:v>
              </c:pt>
              <c:pt idx="96">
                <c:v>4.8</c:v>
              </c:pt>
              <c:pt idx="97">
                <c:v>4.8499999999999996</c:v>
              </c:pt>
              <c:pt idx="98">
                <c:v>4.9000000000000004</c:v>
              </c:pt>
              <c:pt idx="99">
                <c:v>4.95</c:v>
              </c:pt>
              <c:pt idx="100">
                <c:v>5</c:v>
              </c:pt>
              <c:pt idx="101">
                <c:v>5.05</c:v>
              </c:pt>
              <c:pt idx="102">
                <c:v>5.0999999999999996</c:v>
              </c:pt>
              <c:pt idx="103">
                <c:v>5.1499999999999995</c:v>
              </c:pt>
              <c:pt idx="104">
                <c:v>5.2</c:v>
              </c:pt>
              <c:pt idx="105">
                <c:v>5.25</c:v>
              </c:pt>
              <c:pt idx="106">
                <c:v>5.3</c:v>
              </c:pt>
              <c:pt idx="107">
                <c:v>5.35</c:v>
              </c:pt>
              <c:pt idx="108">
                <c:v>5.4</c:v>
              </c:pt>
              <c:pt idx="109">
                <c:v>5.45</c:v>
              </c:pt>
              <c:pt idx="110">
                <c:v>5.5</c:v>
              </c:pt>
              <c:pt idx="111">
                <c:v>5.55</c:v>
              </c:pt>
              <c:pt idx="112">
                <c:v>5.6</c:v>
              </c:pt>
              <c:pt idx="113">
                <c:v>5.6499999999999995</c:v>
              </c:pt>
              <c:pt idx="114">
                <c:v>5.7</c:v>
              </c:pt>
              <c:pt idx="115">
                <c:v>5.75</c:v>
              </c:pt>
              <c:pt idx="116">
                <c:v>5.8</c:v>
              </c:pt>
              <c:pt idx="117">
                <c:v>5.85</c:v>
              </c:pt>
              <c:pt idx="118">
                <c:v>5.9</c:v>
              </c:pt>
              <c:pt idx="119">
                <c:v>5.95</c:v>
              </c:pt>
              <c:pt idx="120">
                <c:v>6</c:v>
              </c:pt>
              <c:pt idx="121">
                <c:v>6.05</c:v>
              </c:pt>
              <c:pt idx="122">
                <c:v>6.1</c:v>
              </c:pt>
              <c:pt idx="123">
                <c:v>6.1499999999999995</c:v>
              </c:pt>
              <c:pt idx="124">
                <c:v>6.2</c:v>
              </c:pt>
              <c:pt idx="125">
                <c:v>6.25</c:v>
              </c:pt>
              <c:pt idx="126">
                <c:v>6.3</c:v>
              </c:pt>
              <c:pt idx="127">
                <c:v>6.35</c:v>
              </c:pt>
              <c:pt idx="128">
                <c:v>6.4</c:v>
              </c:pt>
              <c:pt idx="129">
                <c:v>6.45</c:v>
              </c:pt>
              <c:pt idx="130">
                <c:v>6.5</c:v>
              </c:pt>
              <c:pt idx="131">
                <c:v>6.55</c:v>
              </c:pt>
              <c:pt idx="132">
                <c:v>6.6</c:v>
              </c:pt>
              <c:pt idx="133">
                <c:v>6.6499999999999995</c:v>
              </c:pt>
              <c:pt idx="134">
                <c:v>6.7</c:v>
              </c:pt>
              <c:pt idx="135">
                <c:v>6.75</c:v>
              </c:pt>
              <c:pt idx="136">
                <c:v>6.8</c:v>
              </c:pt>
              <c:pt idx="137">
                <c:v>6.85</c:v>
              </c:pt>
              <c:pt idx="138">
                <c:v>6.9</c:v>
              </c:pt>
              <c:pt idx="139">
                <c:v>6.95</c:v>
              </c:pt>
              <c:pt idx="140">
                <c:v>7</c:v>
              </c:pt>
              <c:pt idx="141">
                <c:v>7.05</c:v>
              </c:pt>
              <c:pt idx="142">
                <c:v>7.1</c:v>
              </c:pt>
              <c:pt idx="143">
                <c:v>7.1499999999999995</c:v>
              </c:pt>
              <c:pt idx="144">
                <c:v>7.2</c:v>
              </c:pt>
              <c:pt idx="145">
                <c:v>7.25</c:v>
              </c:pt>
              <c:pt idx="146">
                <c:v>7.3</c:v>
              </c:pt>
              <c:pt idx="147">
                <c:v>7.35</c:v>
              </c:pt>
              <c:pt idx="148">
                <c:v>7.4</c:v>
              </c:pt>
              <c:pt idx="149">
                <c:v>7.45</c:v>
              </c:pt>
              <c:pt idx="150">
                <c:v>7.5</c:v>
              </c:pt>
              <c:pt idx="151">
                <c:v>7.55</c:v>
              </c:pt>
              <c:pt idx="152">
                <c:v>7.6</c:v>
              </c:pt>
              <c:pt idx="153">
                <c:v>7.6499999999999995</c:v>
              </c:pt>
              <c:pt idx="154">
                <c:v>7.7</c:v>
              </c:pt>
              <c:pt idx="155">
                <c:v>7.75</c:v>
              </c:pt>
              <c:pt idx="156">
                <c:v>7.8</c:v>
              </c:pt>
              <c:pt idx="157">
                <c:v>7.85</c:v>
              </c:pt>
              <c:pt idx="158">
                <c:v>7.9</c:v>
              </c:pt>
              <c:pt idx="159">
                <c:v>7.95</c:v>
              </c:pt>
              <c:pt idx="160">
                <c:v>8</c:v>
              </c:pt>
              <c:pt idx="161">
                <c:v>8.0500000000000007</c:v>
              </c:pt>
              <c:pt idx="162">
                <c:v>8.1</c:v>
              </c:pt>
              <c:pt idx="163">
                <c:v>8.15</c:v>
              </c:pt>
              <c:pt idx="164">
                <c:v>8.2000000000000011</c:v>
              </c:pt>
              <c:pt idx="165">
                <c:v>8.25</c:v>
              </c:pt>
              <c:pt idx="166">
                <c:v>8.3000000000000007</c:v>
              </c:pt>
              <c:pt idx="167">
                <c:v>8.3500000000000068</c:v>
              </c:pt>
              <c:pt idx="168">
                <c:v>8.4</c:v>
              </c:pt>
              <c:pt idx="169">
                <c:v>8.4500000000000028</c:v>
              </c:pt>
              <c:pt idx="170">
                <c:v>8.5</c:v>
              </c:pt>
              <c:pt idx="171">
                <c:v>8.5500000000000007</c:v>
              </c:pt>
              <c:pt idx="172">
                <c:v>8.6</c:v>
              </c:pt>
              <c:pt idx="173">
                <c:v>8.65</c:v>
              </c:pt>
              <c:pt idx="174">
                <c:v>8.7000000000000011</c:v>
              </c:pt>
              <c:pt idx="175">
                <c:v>8.75</c:v>
              </c:pt>
              <c:pt idx="176">
                <c:v>8.8000000000000007</c:v>
              </c:pt>
              <c:pt idx="177">
                <c:v>8.8500000000000068</c:v>
              </c:pt>
              <c:pt idx="178">
                <c:v>8.9</c:v>
              </c:pt>
              <c:pt idx="179">
                <c:v>8.9500000000000028</c:v>
              </c:pt>
              <c:pt idx="180">
                <c:v>9</c:v>
              </c:pt>
              <c:pt idx="181">
                <c:v>9.0500000000000007</c:v>
              </c:pt>
              <c:pt idx="182">
                <c:v>9.1</c:v>
              </c:pt>
              <c:pt idx="183">
                <c:v>9.15</c:v>
              </c:pt>
              <c:pt idx="184">
                <c:v>9.2000000000000011</c:v>
              </c:pt>
              <c:pt idx="185">
                <c:v>9.25</c:v>
              </c:pt>
              <c:pt idx="186">
                <c:v>9.3000000000000007</c:v>
              </c:pt>
              <c:pt idx="187">
                <c:v>9.3500000000000068</c:v>
              </c:pt>
              <c:pt idx="188">
                <c:v>9.4</c:v>
              </c:pt>
              <c:pt idx="189">
                <c:v>9.4500000000000028</c:v>
              </c:pt>
              <c:pt idx="190">
                <c:v>9.5</c:v>
              </c:pt>
              <c:pt idx="191">
                <c:v>9.5500000000000007</c:v>
              </c:pt>
              <c:pt idx="192">
                <c:v>9.6</c:v>
              </c:pt>
              <c:pt idx="193">
                <c:v>9.65</c:v>
              </c:pt>
              <c:pt idx="194">
                <c:v>9.7000000000000011</c:v>
              </c:pt>
              <c:pt idx="195">
                <c:v>9.75</c:v>
              </c:pt>
              <c:pt idx="196">
                <c:v>9.8000000000000007</c:v>
              </c:pt>
              <c:pt idx="197">
                <c:v>9.8500000000000068</c:v>
              </c:pt>
              <c:pt idx="198">
                <c:v>9.9</c:v>
              </c:pt>
              <c:pt idx="199">
                <c:v>9.9500000000000028</c:v>
              </c:pt>
              <c:pt idx="200">
                <c:v>10</c:v>
              </c:pt>
            </c:numLit>
          </c:cat>
          <c:val>
            <c:numLit>
              <c:formatCode>General</c:formatCode>
              <c:ptCount val="201"/>
              <c:pt idx="0">
                <c:v>0.60000000000000064</c:v>
              </c:pt>
              <c:pt idx="1">
                <c:v>0.59616269397975408</c:v>
              </c:pt>
              <c:pt idx="2">
                <c:v>0.59232538795951351</c:v>
              </c:pt>
              <c:pt idx="3">
                <c:v>0.58848808193926527</c:v>
              </c:pt>
              <c:pt idx="4">
                <c:v>0.58465077591902659</c:v>
              </c:pt>
              <c:pt idx="5">
                <c:v>0.58081346989878357</c:v>
              </c:pt>
              <c:pt idx="6">
                <c:v>0.57625866551826022</c:v>
              </c:pt>
              <c:pt idx="7">
                <c:v>0.57170386113773686</c:v>
              </c:pt>
              <c:pt idx="8">
                <c:v>0.56714905675721361</c:v>
              </c:pt>
              <c:pt idx="9">
                <c:v>0.56259425237669292</c:v>
              </c:pt>
              <c:pt idx="10">
                <c:v>0.558039447996167</c:v>
              </c:pt>
              <c:pt idx="11">
                <c:v>0.55312841980650762</c:v>
              </c:pt>
              <c:pt idx="12">
                <c:v>0.54821739161684757</c:v>
              </c:pt>
              <c:pt idx="13">
                <c:v>0.54330636342718819</c:v>
              </c:pt>
              <c:pt idx="14">
                <c:v>0.53839533523752869</c:v>
              </c:pt>
              <c:pt idx="15">
                <c:v>0.53348430704786631</c:v>
              </c:pt>
              <c:pt idx="16">
                <c:v>0.52878937646534274</c:v>
              </c:pt>
              <c:pt idx="17">
                <c:v>0.52409444588281651</c:v>
              </c:pt>
              <c:pt idx="18">
                <c:v>0.51939951530029072</c:v>
              </c:pt>
              <c:pt idx="19">
                <c:v>0.51470458471776148</c:v>
              </c:pt>
              <c:pt idx="20">
                <c:v>0.5100096541352388</c:v>
              </c:pt>
              <c:pt idx="21">
                <c:v>0.50564328052147511</c:v>
              </c:pt>
              <c:pt idx="22">
                <c:v>0.50127690690770443</c:v>
              </c:pt>
              <c:pt idx="23">
                <c:v>0.49691053329394319</c:v>
              </c:pt>
              <c:pt idx="24">
                <c:v>0.49254415968017484</c:v>
              </c:pt>
              <c:pt idx="25">
                <c:v>0.48817778606640888</c:v>
              </c:pt>
              <c:pt idx="26">
                <c:v>0.48353220860845658</c:v>
              </c:pt>
              <c:pt idx="27">
                <c:v>0.47888663115050689</c:v>
              </c:pt>
              <c:pt idx="28">
                <c:v>0.47424105369255243</c:v>
              </c:pt>
              <c:pt idx="29">
                <c:v>0.46959547623460185</c:v>
              </c:pt>
              <c:pt idx="30">
                <c:v>0.46494989877664888</c:v>
              </c:pt>
              <c:pt idx="31">
                <c:v>0.46019386312705601</c:v>
              </c:pt>
              <c:pt idx="32">
                <c:v>0.45543782747746131</c:v>
              </c:pt>
              <c:pt idx="33">
                <c:v>0.45068179182786944</c:v>
              </c:pt>
              <c:pt idx="34">
                <c:v>0.4459257561782739</c:v>
              </c:pt>
              <c:pt idx="35">
                <c:v>0.44116972052868025</c:v>
              </c:pt>
              <c:pt idx="36">
                <c:v>0.43644789406438239</c:v>
              </c:pt>
              <c:pt idx="37">
                <c:v>0.43172606760008386</c:v>
              </c:pt>
              <c:pt idx="38">
                <c:v>0.42700424113578428</c:v>
              </c:pt>
              <c:pt idx="39">
                <c:v>0.42228241467148431</c:v>
              </c:pt>
              <c:pt idx="40">
                <c:v>0.41756058820718617</c:v>
              </c:pt>
              <c:pt idx="41">
                <c:v>0.41299270759034157</c:v>
              </c:pt>
              <c:pt idx="42">
                <c:v>0.40842482697349702</c:v>
              </c:pt>
              <c:pt idx="43">
                <c:v>0.40385694635665265</c:v>
              </c:pt>
              <c:pt idx="44">
                <c:v>0.39928906573980943</c:v>
              </c:pt>
              <c:pt idx="45">
                <c:v>0.39472118512296395</c:v>
              </c:pt>
              <c:pt idx="46">
                <c:v>0.39040315487417182</c:v>
              </c:pt>
              <c:pt idx="47">
                <c:v>0.38608512462538186</c:v>
              </c:pt>
              <c:pt idx="48">
                <c:v>0.38176709437659195</c:v>
              </c:pt>
              <c:pt idx="49">
                <c:v>0.37744906412780393</c:v>
              </c:pt>
              <c:pt idx="50">
                <c:v>0.37313103387901231</c:v>
              </c:pt>
              <c:pt idx="51">
                <c:v>0.36913742346461231</c:v>
              </c:pt>
              <c:pt idx="52">
                <c:v>0.36514381305021248</c:v>
              </c:pt>
              <c:pt idx="53">
                <c:v>0.36115020263581282</c:v>
              </c:pt>
              <c:pt idx="54">
                <c:v>0.35715659222141338</c:v>
              </c:pt>
              <c:pt idx="55">
                <c:v>0.35316298180701522</c:v>
              </c:pt>
              <c:pt idx="56">
                <c:v>0.34955042971051781</c:v>
              </c:pt>
              <c:pt idx="57">
                <c:v>0.34593787761402339</c:v>
              </c:pt>
              <c:pt idx="58">
                <c:v>0.34232532551752681</c:v>
              </c:pt>
              <c:pt idx="59">
                <c:v>0.33871277342103245</c:v>
              </c:pt>
              <c:pt idx="60">
                <c:v>0.33510022132453754</c:v>
              </c:pt>
              <c:pt idx="61">
                <c:v>0.33191135431999025</c:v>
              </c:pt>
              <c:pt idx="62">
                <c:v>0.32872248731544484</c:v>
              </c:pt>
              <c:pt idx="63">
                <c:v>0.32553362031089572</c:v>
              </c:pt>
              <c:pt idx="64">
                <c:v>0.32234475330634954</c:v>
              </c:pt>
              <c:pt idx="65">
                <c:v>0.31915588630180214</c:v>
              </c:pt>
              <c:pt idx="66">
                <c:v>0.31642347951434868</c:v>
              </c:pt>
              <c:pt idx="67">
                <c:v>0.31369107272689206</c:v>
              </c:pt>
              <c:pt idx="68">
                <c:v>0.31095866593944121</c:v>
              </c:pt>
              <c:pt idx="69">
                <c:v>0.30822625915198382</c:v>
              </c:pt>
              <c:pt idx="70">
                <c:v>0.30549385236452947</c:v>
              </c:pt>
              <c:pt idx="71">
                <c:v>0.30330027428061601</c:v>
              </c:pt>
              <c:pt idx="72">
                <c:v>0.30110669619669883</c:v>
              </c:pt>
              <c:pt idx="73">
                <c:v>0.29891311811278198</c:v>
              </c:pt>
              <c:pt idx="74">
                <c:v>0.29671954002886608</c:v>
              </c:pt>
              <c:pt idx="75">
                <c:v>0.29452596194495334</c:v>
              </c:pt>
              <c:pt idx="76">
                <c:v>0.29244309162975651</c:v>
              </c:pt>
              <c:pt idx="77">
                <c:v>0.29036022131456279</c:v>
              </c:pt>
              <c:pt idx="78">
                <c:v>0.28827735099936552</c:v>
              </c:pt>
              <c:pt idx="79">
                <c:v>0.2861944806841708</c:v>
              </c:pt>
              <c:pt idx="80">
                <c:v>0.28411161036897586</c:v>
              </c:pt>
              <c:pt idx="81">
                <c:v>0.28221212563904724</c:v>
              </c:pt>
              <c:pt idx="82">
                <c:v>0.28031264090911712</c:v>
              </c:pt>
              <c:pt idx="83">
                <c:v>0.27841315617918599</c:v>
              </c:pt>
              <c:pt idx="84">
                <c:v>0.27651367144925793</c:v>
              </c:pt>
              <c:pt idx="85">
                <c:v>0.27461418671932608</c:v>
              </c:pt>
              <c:pt idx="86">
                <c:v>0.27279147227736655</c:v>
              </c:pt>
              <c:pt idx="87">
                <c:v>0.27096875783540858</c:v>
              </c:pt>
              <c:pt idx="88">
                <c:v>0.26914604339344866</c:v>
              </c:pt>
              <c:pt idx="89">
                <c:v>0.2673233289514883</c:v>
              </c:pt>
              <c:pt idx="90">
                <c:v>0.26550061450952872</c:v>
              </c:pt>
              <c:pt idx="91">
                <c:v>0.26400862287542698</c:v>
              </c:pt>
              <c:pt idx="92">
                <c:v>0.26251663124132535</c:v>
              </c:pt>
              <c:pt idx="93">
                <c:v>0.26102463960722438</c:v>
              </c:pt>
              <c:pt idx="94">
                <c:v>0.25953264797312176</c:v>
              </c:pt>
              <c:pt idx="95">
                <c:v>0.25804065633901996</c:v>
              </c:pt>
              <c:pt idx="96">
                <c:v>0.25676644703796458</c:v>
              </c:pt>
              <c:pt idx="97">
                <c:v>0.2554922377369091</c:v>
              </c:pt>
              <c:pt idx="98">
                <c:v>0.25421802843585367</c:v>
              </c:pt>
              <c:pt idx="99">
                <c:v>0.2529438191347983</c:v>
              </c:pt>
              <c:pt idx="100">
                <c:v>0.25166960983374281</c:v>
              </c:pt>
              <c:pt idx="101">
                <c:v>0.25036553524267302</c:v>
              </c:pt>
              <c:pt idx="102">
                <c:v>0.24906146065160112</c:v>
              </c:pt>
              <c:pt idx="103">
                <c:v>0.24775738606053033</c:v>
              </c:pt>
              <c:pt idx="104">
                <c:v>0.24645331146945887</c:v>
              </c:pt>
              <c:pt idx="105">
                <c:v>0.24514923687838802</c:v>
              </c:pt>
              <c:pt idx="106">
                <c:v>0.24381928670396696</c:v>
              </c:pt>
              <c:pt idx="107">
                <c:v>0.24248933652954599</c:v>
              </c:pt>
              <c:pt idx="108">
                <c:v>0.24115938635512502</c:v>
              </c:pt>
              <c:pt idx="109">
                <c:v>0.23982943618070399</c:v>
              </c:pt>
              <c:pt idx="110">
                <c:v>0.23849948600628354</c:v>
              </c:pt>
              <c:pt idx="111">
                <c:v>0.23714763986420048</c:v>
              </c:pt>
              <c:pt idx="112">
                <c:v>0.23579579372211784</c:v>
              </c:pt>
              <c:pt idx="113">
                <c:v>0.23444394758003587</c:v>
              </c:pt>
              <c:pt idx="114">
                <c:v>0.23309210143795275</c:v>
              </c:pt>
              <c:pt idx="115">
                <c:v>0.23174025529587025</c:v>
              </c:pt>
              <c:pt idx="116">
                <c:v>0.23037046337574932</c:v>
              </c:pt>
              <c:pt idx="117">
                <c:v>0.22900067145562888</c:v>
              </c:pt>
              <c:pt idx="118">
                <c:v>0.22763087953550837</c:v>
              </c:pt>
              <c:pt idx="119">
                <c:v>0.22626108761538821</c:v>
              </c:pt>
              <c:pt idx="120">
                <c:v>0.22489129569526831</c:v>
              </c:pt>
              <c:pt idx="121">
                <c:v>0.22350746014267481</c:v>
              </c:pt>
              <c:pt idx="122">
                <c:v>0.22212362459008067</c:v>
              </c:pt>
              <c:pt idx="123">
                <c:v>0.22073978903748787</c:v>
              </c:pt>
              <c:pt idx="124">
                <c:v>0.21935595348489437</c:v>
              </c:pt>
              <c:pt idx="125">
                <c:v>0.21797211793230087</c:v>
              </c:pt>
              <c:pt idx="126">
                <c:v>0.21671544941472762</c:v>
              </c:pt>
              <c:pt idx="127">
                <c:v>0.21545878089715387</c:v>
              </c:pt>
              <c:pt idx="128">
                <c:v>0.21420211237957892</c:v>
              </c:pt>
              <c:pt idx="129">
                <c:v>0.21294544386200687</c:v>
              </c:pt>
              <c:pt idx="130">
                <c:v>0.21168877534443131</c:v>
              </c:pt>
              <c:pt idx="131">
                <c:v>0.2104221010391587</c:v>
              </c:pt>
              <c:pt idx="132">
                <c:v>0.2091554267338861</c:v>
              </c:pt>
              <c:pt idx="133">
                <c:v>0.20788875242861338</c:v>
              </c:pt>
              <c:pt idx="134">
                <c:v>0.20662207812334088</c:v>
              </c:pt>
              <c:pt idx="135">
                <c:v>0.20535540381806841</c:v>
              </c:pt>
              <c:pt idx="136">
                <c:v>0.2040818288861774</c:v>
              </c:pt>
              <c:pt idx="137">
                <c:v>0.20280825395428653</c:v>
              </c:pt>
              <c:pt idx="138">
                <c:v>0.20153467902239591</c:v>
              </c:pt>
              <c:pt idx="139">
                <c:v>0.20026110409050479</c:v>
              </c:pt>
              <c:pt idx="140">
                <c:v>0.19898752915861387</c:v>
              </c:pt>
              <c:pt idx="141">
                <c:v>0.1978499757365324</c:v>
              </c:pt>
              <c:pt idx="142">
                <c:v>0.19671242231445091</c:v>
              </c:pt>
              <c:pt idx="143">
                <c:v>0.19557486889236941</c:v>
              </c:pt>
              <c:pt idx="144">
                <c:v>0.19443731547028828</c:v>
              </c:pt>
              <c:pt idx="145">
                <c:v>0.1932997620482062</c:v>
              </c:pt>
              <c:pt idx="146">
                <c:v>0.19215718778169921</c:v>
              </c:pt>
              <c:pt idx="147">
                <c:v>0.19101461351519244</c:v>
              </c:pt>
              <c:pt idx="148">
                <c:v>0.18987203924868512</c:v>
              </c:pt>
              <c:pt idx="149">
                <c:v>0.18872946498217896</c:v>
              </c:pt>
              <c:pt idx="150">
                <c:v>0.18758689071567144</c:v>
              </c:pt>
              <c:pt idx="151">
                <c:v>0.18644169424816256</c:v>
              </c:pt>
              <c:pt idx="152">
                <c:v>0.18529649778065352</c:v>
              </c:pt>
              <c:pt idx="153">
                <c:v>0.18415130131314347</c:v>
              </c:pt>
              <c:pt idx="154">
                <c:v>0.18300610484563495</c:v>
              </c:pt>
              <c:pt idx="155">
                <c:v>0.18186090837812521</c:v>
              </c:pt>
              <c:pt idx="156">
                <c:v>0.18085661303905917</c:v>
              </c:pt>
              <c:pt idx="157">
                <c:v>0.17985231769999371</c:v>
              </c:pt>
              <c:pt idx="158">
                <c:v>0.17884802236092845</c:v>
              </c:pt>
              <c:pt idx="159">
                <c:v>0.17784372702186221</c:v>
              </c:pt>
              <c:pt idx="160">
                <c:v>0.17683943168279745</c:v>
              </c:pt>
              <c:pt idx="161">
                <c:v>0.17583278733376656</c:v>
              </c:pt>
              <c:pt idx="162">
                <c:v>0.17482614298473689</c:v>
              </c:pt>
              <c:pt idx="163">
                <c:v>0.17381949863570775</c:v>
              </c:pt>
              <c:pt idx="164">
                <c:v>0.17281285428667748</c:v>
              </c:pt>
              <c:pt idx="165">
                <c:v>0.17180620993764778</c:v>
              </c:pt>
              <c:pt idx="166">
                <c:v>0.17079901923468965</c:v>
              </c:pt>
              <c:pt idx="167">
                <c:v>0.16979182853173191</c:v>
              </c:pt>
              <c:pt idx="168">
                <c:v>0.1687846378287734</c:v>
              </c:pt>
              <c:pt idx="169">
                <c:v>0.16777744712581541</c:v>
              </c:pt>
              <c:pt idx="170">
                <c:v>0.16677025642285709</c:v>
              </c:pt>
              <c:pt idx="171">
                <c:v>0.16590610419529625</c:v>
              </c:pt>
              <c:pt idx="172">
                <c:v>0.16504195196773341</c:v>
              </c:pt>
              <c:pt idx="173">
                <c:v>0.16417779974017133</c:v>
              </c:pt>
              <c:pt idx="174">
                <c:v>0.16331364751260941</c:v>
              </c:pt>
              <c:pt idx="175">
                <c:v>0.16244949528504826</c:v>
              </c:pt>
              <c:pt idx="176">
                <c:v>0.16158400471116921</c:v>
              </c:pt>
              <c:pt idx="177">
                <c:v>0.16071851413729163</c:v>
              </c:pt>
              <c:pt idx="178">
                <c:v>0.15985302356341244</c:v>
              </c:pt>
              <c:pt idx="179">
                <c:v>0.15898753298953441</c:v>
              </c:pt>
              <c:pt idx="180">
                <c:v>0.15812204241565575</c:v>
              </c:pt>
              <c:pt idx="181">
                <c:v>0.15725652961127629</c:v>
              </c:pt>
              <c:pt idx="182">
                <c:v>0.15639101680689763</c:v>
              </c:pt>
              <c:pt idx="183">
                <c:v>0.15552550400251736</c:v>
              </c:pt>
              <c:pt idx="184">
                <c:v>0.15465999119813845</c:v>
              </c:pt>
              <c:pt idx="185">
                <c:v>0.15379447839375845</c:v>
              </c:pt>
              <c:pt idx="186">
                <c:v>0.15307256132018027</c:v>
              </c:pt>
              <c:pt idx="187">
                <c:v>0.15235064424660208</c:v>
              </c:pt>
              <c:pt idx="188">
                <c:v>0.15162872717302389</c:v>
              </c:pt>
              <c:pt idx="189">
                <c:v>0.15090681009944634</c:v>
              </c:pt>
              <c:pt idx="190">
                <c:v>0.15018489302586754</c:v>
              </c:pt>
              <c:pt idx="191">
                <c:v>0.14946159270649731</c:v>
              </c:pt>
              <c:pt idx="192">
                <c:v>0.14873829238712613</c:v>
              </c:pt>
              <c:pt idx="193">
                <c:v>0.14801499206775398</c:v>
              </c:pt>
              <c:pt idx="194">
                <c:v>0.14729169174838194</c:v>
              </c:pt>
              <c:pt idx="195">
                <c:v>0.14656839142901132</c:v>
              </c:pt>
              <c:pt idx="196">
                <c:v>0.14584463413336182</c:v>
              </c:pt>
              <c:pt idx="197">
                <c:v>0.14512087683771135</c:v>
              </c:pt>
              <c:pt idx="198">
                <c:v>0.14439711954206269</c:v>
              </c:pt>
              <c:pt idx="199">
                <c:v>0.14367336224641214</c:v>
              </c:pt>
              <c:pt idx="200">
                <c:v>0.14294960495076317</c:v>
              </c:pt>
            </c:numLit>
          </c:val>
          <c:smooth val="0"/>
        </c:ser>
        <c:ser>
          <c:idx val="1"/>
          <c:order val="1"/>
          <c:tx>
            <c:v>Commercial</c:v>
          </c:tx>
          <c:marker>
            <c:symbol val="none"/>
          </c:marker>
          <c:cat>
            <c:numLit>
              <c:formatCode>General</c:formatCode>
              <c:ptCount val="201"/>
              <c:pt idx="0">
                <c:v>0</c:v>
              </c:pt>
              <c:pt idx="1">
                <c:v>0.05</c:v>
              </c:pt>
              <c:pt idx="2">
                <c:v>0.1</c:v>
              </c:pt>
              <c:pt idx="3">
                <c:v>0.15000000000000024</c:v>
              </c:pt>
              <c:pt idx="4">
                <c:v>0.2</c:v>
              </c:pt>
              <c:pt idx="5">
                <c:v>0.25</c:v>
              </c:pt>
              <c:pt idx="6">
                <c:v>0.30000000000000032</c:v>
              </c:pt>
              <c:pt idx="7">
                <c:v>0.35000000000000031</c:v>
              </c:pt>
              <c:pt idx="8">
                <c:v>0.4</c:v>
              </c:pt>
              <c:pt idx="9">
                <c:v>0.45</c:v>
              </c:pt>
              <c:pt idx="10">
                <c:v>0.5</c:v>
              </c:pt>
              <c:pt idx="11">
                <c:v>0.55000000000000004</c:v>
              </c:pt>
              <c:pt idx="12">
                <c:v>0.60000000000000064</c:v>
              </c:pt>
              <c:pt idx="13">
                <c:v>0.65000000000000246</c:v>
              </c:pt>
              <c:pt idx="14">
                <c:v>0.70000000000000062</c:v>
              </c:pt>
              <c:pt idx="15">
                <c:v>0.75000000000000222</c:v>
              </c:pt>
              <c:pt idx="16">
                <c:v>0.8</c:v>
              </c:pt>
              <c:pt idx="17">
                <c:v>0.85000000000000064</c:v>
              </c:pt>
              <c:pt idx="18">
                <c:v>0.9</c:v>
              </c:pt>
              <c:pt idx="19">
                <c:v>0.95000000000000062</c:v>
              </c:pt>
              <c:pt idx="20">
                <c:v>1</c:v>
              </c:pt>
              <c:pt idx="21">
                <c:v>1.05</c:v>
              </c:pt>
              <c:pt idx="22">
                <c:v>1.1000000000000001</c:v>
              </c:pt>
              <c:pt idx="23">
                <c:v>1.1499999999999952</c:v>
              </c:pt>
              <c:pt idx="24">
                <c:v>1.2</c:v>
              </c:pt>
              <c:pt idx="25">
                <c:v>1.25</c:v>
              </c:pt>
              <c:pt idx="26">
                <c:v>1.3</c:v>
              </c:pt>
              <c:pt idx="27">
                <c:v>1.35</c:v>
              </c:pt>
              <c:pt idx="28">
                <c:v>1.4</c:v>
              </c:pt>
              <c:pt idx="29">
                <c:v>1.45</c:v>
              </c:pt>
              <c:pt idx="30">
                <c:v>1.5</c:v>
              </c:pt>
              <c:pt idx="31">
                <c:v>1.55</c:v>
              </c:pt>
              <c:pt idx="32">
                <c:v>1.6</c:v>
              </c:pt>
              <c:pt idx="33">
                <c:v>1.6500000000000001</c:v>
              </c:pt>
              <c:pt idx="34">
                <c:v>1.7</c:v>
              </c:pt>
              <c:pt idx="35">
                <c:v>1.75</c:v>
              </c:pt>
              <c:pt idx="36">
                <c:v>1.8</c:v>
              </c:pt>
              <c:pt idx="37">
                <c:v>1.85</c:v>
              </c:pt>
              <c:pt idx="38">
                <c:v>1.9000000000000001</c:v>
              </c:pt>
              <c:pt idx="39">
                <c:v>1.9500000000000042</c:v>
              </c:pt>
              <c:pt idx="40">
                <c:v>2</c:v>
              </c:pt>
              <c:pt idx="41">
                <c:v>2.0499999999999998</c:v>
              </c:pt>
              <c:pt idx="42">
                <c:v>2.1</c:v>
              </c:pt>
              <c:pt idx="43">
                <c:v>2.15</c:v>
              </c:pt>
              <c:pt idx="44">
                <c:v>2.2000000000000002</c:v>
              </c:pt>
              <c:pt idx="45">
                <c:v>2.25</c:v>
              </c:pt>
              <c:pt idx="46">
                <c:v>2.2999999999999998</c:v>
              </c:pt>
              <c:pt idx="47">
                <c:v>2.3499999999999988</c:v>
              </c:pt>
              <c:pt idx="48">
                <c:v>2.4</c:v>
              </c:pt>
              <c:pt idx="49">
                <c:v>2.4499999999999997</c:v>
              </c:pt>
              <c:pt idx="50">
                <c:v>2.5</c:v>
              </c:pt>
              <c:pt idx="51">
                <c:v>2.5499999999999998</c:v>
              </c:pt>
              <c:pt idx="52">
                <c:v>2.6</c:v>
              </c:pt>
              <c:pt idx="53">
                <c:v>2.65</c:v>
              </c:pt>
              <c:pt idx="54">
                <c:v>2.7</c:v>
              </c:pt>
              <c:pt idx="55">
                <c:v>2.75</c:v>
              </c:pt>
              <c:pt idx="56">
                <c:v>2.8</c:v>
              </c:pt>
              <c:pt idx="57">
                <c:v>2.8499999999999988</c:v>
              </c:pt>
              <c:pt idx="58">
                <c:v>2.9</c:v>
              </c:pt>
              <c:pt idx="59">
                <c:v>2.9499999999999997</c:v>
              </c:pt>
              <c:pt idx="60">
                <c:v>3</c:v>
              </c:pt>
              <c:pt idx="61">
                <c:v>3.05</c:v>
              </c:pt>
              <c:pt idx="62">
                <c:v>3.1</c:v>
              </c:pt>
              <c:pt idx="63">
                <c:v>3.15</c:v>
              </c:pt>
              <c:pt idx="64">
                <c:v>3.2</c:v>
              </c:pt>
              <c:pt idx="65">
                <c:v>3.25</c:v>
              </c:pt>
              <c:pt idx="66">
                <c:v>3.3</c:v>
              </c:pt>
              <c:pt idx="67">
                <c:v>3.3499999999999988</c:v>
              </c:pt>
              <c:pt idx="68">
                <c:v>3.4</c:v>
              </c:pt>
              <c:pt idx="69">
                <c:v>3.4499999999999997</c:v>
              </c:pt>
              <c:pt idx="70">
                <c:v>3.5</c:v>
              </c:pt>
              <c:pt idx="71">
                <c:v>3.55</c:v>
              </c:pt>
              <c:pt idx="72">
                <c:v>3.6</c:v>
              </c:pt>
              <c:pt idx="73">
                <c:v>3.65</c:v>
              </c:pt>
              <c:pt idx="74">
                <c:v>3.7</c:v>
              </c:pt>
              <c:pt idx="75">
                <c:v>3.75</c:v>
              </c:pt>
              <c:pt idx="76">
                <c:v>3.8</c:v>
              </c:pt>
              <c:pt idx="77">
                <c:v>3.8499999999999988</c:v>
              </c:pt>
              <c:pt idx="78">
                <c:v>3.9</c:v>
              </c:pt>
              <c:pt idx="79">
                <c:v>3.9499999999999997</c:v>
              </c:pt>
              <c:pt idx="80">
                <c:v>4</c:v>
              </c:pt>
              <c:pt idx="81">
                <c:v>4.05</c:v>
              </c:pt>
              <c:pt idx="82">
                <c:v>4.0999999999999996</c:v>
              </c:pt>
              <c:pt idx="83">
                <c:v>4.1499999999999995</c:v>
              </c:pt>
              <c:pt idx="84">
                <c:v>4.2</c:v>
              </c:pt>
              <c:pt idx="85">
                <c:v>4.25</c:v>
              </c:pt>
              <c:pt idx="86">
                <c:v>4.3</c:v>
              </c:pt>
              <c:pt idx="87">
                <c:v>4.3499999999999996</c:v>
              </c:pt>
              <c:pt idx="88">
                <c:v>4.4000000000000004</c:v>
              </c:pt>
              <c:pt idx="89">
                <c:v>4.45</c:v>
              </c:pt>
              <c:pt idx="90">
                <c:v>4.5</c:v>
              </c:pt>
              <c:pt idx="91">
                <c:v>4.55</c:v>
              </c:pt>
              <c:pt idx="92">
                <c:v>4.5999999999999996</c:v>
              </c:pt>
              <c:pt idx="93">
                <c:v>4.6499999999999995</c:v>
              </c:pt>
              <c:pt idx="94">
                <c:v>4.7</c:v>
              </c:pt>
              <c:pt idx="95">
                <c:v>4.75</c:v>
              </c:pt>
              <c:pt idx="96">
                <c:v>4.8</c:v>
              </c:pt>
              <c:pt idx="97">
                <c:v>4.8499999999999996</c:v>
              </c:pt>
              <c:pt idx="98">
                <c:v>4.9000000000000004</c:v>
              </c:pt>
              <c:pt idx="99">
                <c:v>4.95</c:v>
              </c:pt>
              <c:pt idx="100">
                <c:v>5</c:v>
              </c:pt>
              <c:pt idx="101">
                <c:v>5.05</c:v>
              </c:pt>
              <c:pt idx="102">
                <c:v>5.0999999999999996</c:v>
              </c:pt>
              <c:pt idx="103">
                <c:v>5.1499999999999995</c:v>
              </c:pt>
              <c:pt idx="104">
                <c:v>5.2</c:v>
              </c:pt>
              <c:pt idx="105">
                <c:v>5.25</c:v>
              </c:pt>
              <c:pt idx="106">
                <c:v>5.3</c:v>
              </c:pt>
              <c:pt idx="107">
                <c:v>5.35</c:v>
              </c:pt>
              <c:pt idx="108">
                <c:v>5.4</c:v>
              </c:pt>
              <c:pt idx="109">
                <c:v>5.45</c:v>
              </c:pt>
              <c:pt idx="110">
                <c:v>5.5</c:v>
              </c:pt>
              <c:pt idx="111">
                <c:v>5.55</c:v>
              </c:pt>
              <c:pt idx="112">
                <c:v>5.6</c:v>
              </c:pt>
              <c:pt idx="113">
                <c:v>5.6499999999999995</c:v>
              </c:pt>
              <c:pt idx="114">
                <c:v>5.7</c:v>
              </c:pt>
              <c:pt idx="115">
                <c:v>5.75</c:v>
              </c:pt>
              <c:pt idx="116">
                <c:v>5.8</c:v>
              </c:pt>
              <c:pt idx="117">
                <c:v>5.85</c:v>
              </c:pt>
              <c:pt idx="118">
                <c:v>5.9</c:v>
              </c:pt>
              <c:pt idx="119">
                <c:v>5.95</c:v>
              </c:pt>
              <c:pt idx="120">
                <c:v>6</c:v>
              </c:pt>
              <c:pt idx="121">
                <c:v>6.05</c:v>
              </c:pt>
              <c:pt idx="122">
                <c:v>6.1</c:v>
              </c:pt>
              <c:pt idx="123">
                <c:v>6.1499999999999995</c:v>
              </c:pt>
              <c:pt idx="124">
                <c:v>6.2</c:v>
              </c:pt>
              <c:pt idx="125">
                <c:v>6.25</c:v>
              </c:pt>
              <c:pt idx="126">
                <c:v>6.3</c:v>
              </c:pt>
              <c:pt idx="127">
                <c:v>6.35</c:v>
              </c:pt>
              <c:pt idx="128">
                <c:v>6.4</c:v>
              </c:pt>
              <c:pt idx="129">
                <c:v>6.45</c:v>
              </c:pt>
              <c:pt idx="130">
                <c:v>6.5</c:v>
              </c:pt>
              <c:pt idx="131">
                <c:v>6.55</c:v>
              </c:pt>
              <c:pt idx="132">
                <c:v>6.6</c:v>
              </c:pt>
              <c:pt idx="133">
                <c:v>6.6499999999999995</c:v>
              </c:pt>
              <c:pt idx="134">
                <c:v>6.7</c:v>
              </c:pt>
              <c:pt idx="135">
                <c:v>6.75</c:v>
              </c:pt>
              <c:pt idx="136">
                <c:v>6.8</c:v>
              </c:pt>
              <c:pt idx="137">
                <c:v>6.85</c:v>
              </c:pt>
              <c:pt idx="138">
                <c:v>6.9</c:v>
              </c:pt>
              <c:pt idx="139">
                <c:v>6.95</c:v>
              </c:pt>
              <c:pt idx="140">
                <c:v>7</c:v>
              </c:pt>
              <c:pt idx="141">
                <c:v>7.05</c:v>
              </c:pt>
              <c:pt idx="142">
                <c:v>7.1</c:v>
              </c:pt>
              <c:pt idx="143">
                <c:v>7.1499999999999995</c:v>
              </c:pt>
              <c:pt idx="144">
                <c:v>7.2</c:v>
              </c:pt>
              <c:pt idx="145">
                <c:v>7.25</c:v>
              </c:pt>
              <c:pt idx="146">
                <c:v>7.3</c:v>
              </c:pt>
              <c:pt idx="147">
                <c:v>7.35</c:v>
              </c:pt>
              <c:pt idx="148">
                <c:v>7.4</c:v>
              </c:pt>
              <c:pt idx="149">
                <c:v>7.45</c:v>
              </c:pt>
              <c:pt idx="150">
                <c:v>7.5</c:v>
              </c:pt>
              <c:pt idx="151">
                <c:v>7.55</c:v>
              </c:pt>
              <c:pt idx="152">
                <c:v>7.6</c:v>
              </c:pt>
              <c:pt idx="153">
                <c:v>7.6499999999999995</c:v>
              </c:pt>
              <c:pt idx="154">
                <c:v>7.7</c:v>
              </c:pt>
              <c:pt idx="155">
                <c:v>7.75</c:v>
              </c:pt>
              <c:pt idx="156">
                <c:v>7.8</c:v>
              </c:pt>
              <c:pt idx="157">
                <c:v>7.85</c:v>
              </c:pt>
              <c:pt idx="158">
                <c:v>7.9</c:v>
              </c:pt>
              <c:pt idx="159">
                <c:v>7.95</c:v>
              </c:pt>
              <c:pt idx="160">
                <c:v>8</c:v>
              </c:pt>
              <c:pt idx="161">
                <c:v>8.0500000000000007</c:v>
              </c:pt>
              <c:pt idx="162">
                <c:v>8.1</c:v>
              </c:pt>
              <c:pt idx="163">
                <c:v>8.15</c:v>
              </c:pt>
              <c:pt idx="164">
                <c:v>8.2000000000000011</c:v>
              </c:pt>
              <c:pt idx="165">
                <c:v>8.25</c:v>
              </c:pt>
              <c:pt idx="166">
                <c:v>8.3000000000000007</c:v>
              </c:pt>
              <c:pt idx="167">
                <c:v>8.3500000000000068</c:v>
              </c:pt>
              <c:pt idx="168">
                <c:v>8.4</c:v>
              </c:pt>
              <c:pt idx="169">
                <c:v>8.4500000000000028</c:v>
              </c:pt>
              <c:pt idx="170">
                <c:v>8.5</c:v>
              </c:pt>
              <c:pt idx="171">
                <c:v>8.5500000000000007</c:v>
              </c:pt>
              <c:pt idx="172">
                <c:v>8.6</c:v>
              </c:pt>
              <c:pt idx="173">
                <c:v>8.65</c:v>
              </c:pt>
              <c:pt idx="174">
                <c:v>8.7000000000000011</c:v>
              </c:pt>
              <c:pt idx="175">
                <c:v>8.75</c:v>
              </c:pt>
              <c:pt idx="176">
                <c:v>8.8000000000000007</c:v>
              </c:pt>
              <c:pt idx="177">
                <c:v>8.8500000000000068</c:v>
              </c:pt>
              <c:pt idx="178">
                <c:v>8.9</c:v>
              </c:pt>
              <c:pt idx="179">
                <c:v>8.9500000000000028</c:v>
              </c:pt>
              <c:pt idx="180">
                <c:v>9</c:v>
              </c:pt>
              <c:pt idx="181">
                <c:v>9.0500000000000007</c:v>
              </c:pt>
              <c:pt idx="182">
                <c:v>9.1</c:v>
              </c:pt>
              <c:pt idx="183">
                <c:v>9.15</c:v>
              </c:pt>
              <c:pt idx="184">
                <c:v>9.2000000000000011</c:v>
              </c:pt>
              <c:pt idx="185">
                <c:v>9.25</c:v>
              </c:pt>
              <c:pt idx="186">
                <c:v>9.3000000000000007</c:v>
              </c:pt>
              <c:pt idx="187">
                <c:v>9.3500000000000068</c:v>
              </c:pt>
              <c:pt idx="188">
                <c:v>9.4</c:v>
              </c:pt>
              <c:pt idx="189">
                <c:v>9.4500000000000028</c:v>
              </c:pt>
              <c:pt idx="190">
                <c:v>9.5</c:v>
              </c:pt>
              <c:pt idx="191">
                <c:v>9.5500000000000007</c:v>
              </c:pt>
              <c:pt idx="192">
                <c:v>9.6</c:v>
              </c:pt>
              <c:pt idx="193">
                <c:v>9.65</c:v>
              </c:pt>
              <c:pt idx="194">
                <c:v>9.7000000000000011</c:v>
              </c:pt>
              <c:pt idx="195">
                <c:v>9.75</c:v>
              </c:pt>
              <c:pt idx="196">
                <c:v>9.8000000000000007</c:v>
              </c:pt>
              <c:pt idx="197">
                <c:v>9.8500000000000068</c:v>
              </c:pt>
              <c:pt idx="198">
                <c:v>9.9</c:v>
              </c:pt>
              <c:pt idx="199">
                <c:v>9.9500000000000028</c:v>
              </c:pt>
              <c:pt idx="200">
                <c:v>10</c:v>
              </c:pt>
            </c:numLit>
          </c:cat>
          <c:val>
            <c:numLit>
              <c:formatCode>General</c:formatCode>
              <c:ptCount val="201"/>
              <c:pt idx="0">
                <c:v>0.9</c:v>
              </c:pt>
              <c:pt idx="1">
                <c:v>0.88491939689715748</c:v>
              </c:pt>
              <c:pt idx="2">
                <c:v>0.86983879379431583</c:v>
              </c:pt>
              <c:pt idx="3">
                <c:v>0.85475819069147685</c:v>
              </c:pt>
              <c:pt idx="4">
                <c:v>0.83967758758863165</c:v>
              </c:pt>
              <c:pt idx="5">
                <c:v>0.82459698448578977</c:v>
              </c:pt>
              <c:pt idx="6">
                <c:v>0.80890282886110387</c:v>
              </c:pt>
              <c:pt idx="7">
                <c:v>0.79320867323641864</c:v>
              </c:pt>
              <c:pt idx="8">
                <c:v>0.77751451761173263</c:v>
              </c:pt>
              <c:pt idx="9">
                <c:v>0.76182036198704617</c:v>
              </c:pt>
              <c:pt idx="10">
                <c:v>0.7461262063623606</c:v>
              </c:pt>
              <c:pt idx="11">
                <c:v>0.7322635308673765</c:v>
              </c:pt>
              <c:pt idx="12">
                <c:v>0.71840085537239373</c:v>
              </c:pt>
              <c:pt idx="13">
                <c:v>0.70453817987740797</c:v>
              </c:pt>
              <c:pt idx="14">
                <c:v>0.69067550438242764</c:v>
              </c:pt>
              <c:pt idx="15">
                <c:v>0.67681282888744421</c:v>
              </c:pt>
              <c:pt idx="16">
                <c:v>0.66150608906448072</c:v>
              </c:pt>
              <c:pt idx="17">
                <c:v>0.64619934924151956</c:v>
              </c:pt>
              <c:pt idx="18">
                <c:v>0.63089260941855685</c:v>
              </c:pt>
              <c:pt idx="19">
                <c:v>0.61558586959559303</c:v>
              </c:pt>
              <c:pt idx="20">
                <c:v>0.60027912977262432</c:v>
              </c:pt>
              <c:pt idx="21">
                <c:v>0.58485608005474821</c:v>
              </c:pt>
              <c:pt idx="22">
                <c:v>0.56943303033687465</c:v>
              </c:pt>
              <c:pt idx="23">
                <c:v>0.55400998061899864</c:v>
              </c:pt>
              <c:pt idx="24">
                <c:v>0.53858693090111942</c:v>
              </c:pt>
              <c:pt idx="25">
                <c:v>0.52316388118324342</c:v>
              </c:pt>
              <c:pt idx="26">
                <c:v>0.50858937004897886</c:v>
              </c:pt>
              <c:pt idx="27">
                <c:v>0.49401485891471342</c:v>
              </c:pt>
              <c:pt idx="28">
                <c:v>0.47944034778044642</c:v>
              </c:pt>
              <c:pt idx="29">
                <c:v>0.46486583664617775</c:v>
              </c:pt>
              <c:pt idx="30">
                <c:v>0.45029132551190953</c:v>
              </c:pt>
              <c:pt idx="31">
                <c:v>0.435833103328019</c:v>
              </c:pt>
              <c:pt idx="32">
                <c:v>0.42137488114412736</c:v>
              </c:pt>
              <c:pt idx="33">
                <c:v>0.40691665896023232</c:v>
              </c:pt>
              <c:pt idx="34">
                <c:v>0.39245843677633901</c:v>
              </c:pt>
              <c:pt idx="35">
                <c:v>0.37800021459244804</c:v>
              </c:pt>
              <c:pt idx="36">
                <c:v>0.36307062724281708</c:v>
              </c:pt>
              <c:pt idx="37">
                <c:v>0.34814103989318324</c:v>
              </c:pt>
              <c:pt idx="38">
                <c:v>0.33321145254355178</c:v>
              </c:pt>
              <c:pt idx="39">
                <c:v>0.31828186519392215</c:v>
              </c:pt>
              <c:pt idx="40">
                <c:v>0.30335227784429147</c:v>
              </c:pt>
              <c:pt idx="41">
                <c:v>0.29005029385751752</c:v>
              </c:pt>
              <c:pt idx="42">
                <c:v>0.27674830987074467</c:v>
              </c:pt>
              <c:pt idx="43">
                <c:v>0.26344632588397132</c:v>
              </c:pt>
              <c:pt idx="44">
                <c:v>0.25014434189719825</c:v>
              </c:pt>
              <c:pt idx="45">
                <c:v>0.23684235791042663</c:v>
              </c:pt>
              <c:pt idx="46">
                <c:v>0.22923768236102943</c:v>
              </c:pt>
              <c:pt idx="47">
                <c:v>0.22163300681163164</c:v>
              </c:pt>
              <c:pt idx="48">
                <c:v>0.21402833126223558</c:v>
              </c:pt>
              <c:pt idx="49">
                <c:v>0.20642365571283744</c:v>
              </c:pt>
              <c:pt idx="50">
                <c:v>0.19881898016344118</c:v>
              </c:pt>
              <c:pt idx="51">
                <c:v>0.19467694996580287</c:v>
              </c:pt>
              <c:pt idx="52">
                <c:v>0.1905349197681655</c:v>
              </c:pt>
              <c:pt idx="53">
                <c:v>0.18639288957052896</c:v>
              </c:pt>
              <c:pt idx="54">
                <c:v>0.18225085937289137</c:v>
              </c:pt>
              <c:pt idx="55">
                <c:v>0.1781088291752532</c:v>
              </c:pt>
              <c:pt idx="56">
                <c:v>0.17504290601128494</c:v>
              </c:pt>
              <c:pt idx="57">
                <c:v>0.1719769828473168</c:v>
              </c:pt>
              <c:pt idx="58">
                <c:v>0.16891105968334721</c:v>
              </c:pt>
              <c:pt idx="59">
                <c:v>0.16584513651937943</c:v>
              </c:pt>
              <c:pt idx="60">
                <c:v>0.1627792133554099</c:v>
              </c:pt>
              <c:pt idx="61">
                <c:v>0.16073039159423347</c:v>
              </c:pt>
              <c:pt idx="62">
                <c:v>0.15868156983305515</c:v>
              </c:pt>
              <c:pt idx="63">
                <c:v>0.15663274807187791</c:v>
              </c:pt>
              <c:pt idx="64">
                <c:v>0.15458392631070045</c:v>
              </c:pt>
              <c:pt idx="65">
                <c:v>0.15253510454952379</c:v>
              </c:pt>
              <c:pt idx="66">
                <c:v>0.15077288276494141</c:v>
              </c:pt>
              <c:pt idx="67">
                <c:v>0.14901066098035939</c:v>
              </c:pt>
              <c:pt idx="68">
                <c:v>0.14724843919577885</c:v>
              </c:pt>
              <c:pt idx="69">
                <c:v>0.14548621741119669</c:v>
              </c:pt>
              <c:pt idx="70">
                <c:v>0.14372399562661392</c:v>
              </c:pt>
              <c:pt idx="71">
                <c:v>0.14205002884252371</c:v>
              </c:pt>
              <c:pt idx="72">
                <c:v>0.14037606205843339</c:v>
              </c:pt>
              <c:pt idx="73">
                <c:v>0.13870209527434321</c:v>
              </c:pt>
              <c:pt idx="74">
                <c:v>0.13702812849025289</c:v>
              </c:pt>
              <c:pt idx="75">
                <c:v>0.13535416170616271</c:v>
              </c:pt>
              <c:pt idx="76">
                <c:v>0.13377767915850777</c:v>
              </c:pt>
              <c:pt idx="77">
                <c:v>0.13220119661085411</c:v>
              </c:pt>
              <c:pt idx="78">
                <c:v>0.13062471406319967</c:v>
              </c:pt>
              <c:pt idx="79">
                <c:v>0.12904823151554623</c:v>
              </c:pt>
              <c:pt idx="80">
                <c:v>0.12747174896789126</c:v>
              </c:pt>
              <c:pt idx="81">
                <c:v>0.12599908145562763</c:v>
              </c:pt>
              <c:pt idx="82">
                <c:v>0.12452641394336222</c:v>
              </c:pt>
              <c:pt idx="83">
                <c:v>0.12305374643109797</c:v>
              </c:pt>
              <c:pt idx="84">
                <c:v>0.12158107891883325</c:v>
              </c:pt>
              <c:pt idx="85">
                <c:v>0.12010841140656836</c:v>
              </c:pt>
              <c:pt idx="86">
                <c:v>0.11874345715078399</c:v>
              </c:pt>
              <c:pt idx="87">
                <c:v>0.11737850289499945</c:v>
              </c:pt>
              <c:pt idx="88">
                <c:v>0.11601354863921517</c:v>
              </c:pt>
              <c:pt idx="89">
                <c:v>0.11464859438343078</c:v>
              </c:pt>
              <c:pt idx="90">
                <c:v>0.11328364012764652</c:v>
              </c:pt>
              <c:pt idx="91">
                <c:v>0.11197755498624866</c:v>
              </c:pt>
              <c:pt idx="92">
                <c:v>0.11067146984485088</c:v>
              </c:pt>
              <c:pt idx="93">
                <c:v>0.10936538470345319</c:v>
              </c:pt>
              <c:pt idx="94">
                <c:v>0.10805929956205539</c:v>
              </c:pt>
              <c:pt idx="95">
                <c:v>0.10675321442065799</c:v>
              </c:pt>
              <c:pt idx="96">
                <c:v>0.10556018085725813</c:v>
              </c:pt>
              <c:pt idx="97">
                <c:v>0.10436714729385792</c:v>
              </c:pt>
              <c:pt idx="98">
                <c:v>0.10317411373045809</c:v>
              </c:pt>
              <c:pt idx="99">
                <c:v>0.10198108016705815</c:v>
              </c:pt>
              <c:pt idx="100">
                <c:v>0.10078804660365839</c:v>
              </c:pt>
              <c:pt idx="101">
                <c:v>9.9757071989058227E-2</c:v>
              </c:pt>
              <c:pt idx="102">
                <c:v>9.8726097374457714E-2</c:v>
              </c:pt>
              <c:pt idx="103">
                <c:v>9.7695122759856895E-2</c:v>
              </c:pt>
              <c:pt idx="104">
                <c:v>9.6664148145256035E-2</c:v>
              </c:pt>
              <c:pt idx="105">
                <c:v>9.5633173530654744E-2</c:v>
              </c:pt>
              <c:pt idx="106">
                <c:v>9.4709455732140568E-2</c:v>
              </c:pt>
              <c:pt idx="107">
                <c:v>9.3785737933626198E-2</c:v>
              </c:pt>
              <c:pt idx="108">
                <c:v>9.2862020135111967E-2</c:v>
              </c:pt>
              <c:pt idx="109">
                <c:v>9.1938302336598068E-2</c:v>
              </c:pt>
              <c:pt idx="110">
                <c:v>9.1014584538083504E-2</c:v>
              </c:pt>
              <c:pt idx="111">
                <c:v>9.019621711151149E-2</c:v>
              </c:pt>
              <c:pt idx="112">
                <c:v>8.9377849684939725E-2</c:v>
              </c:pt>
              <c:pt idx="113">
                <c:v>8.8559482258368225E-2</c:v>
              </c:pt>
              <c:pt idx="114">
                <c:v>8.7741114831795489E-2</c:v>
              </c:pt>
              <c:pt idx="115">
                <c:v>8.6922747405223891E-2</c:v>
              </c:pt>
              <c:pt idx="116">
                <c:v>8.6207717070419992E-2</c:v>
              </c:pt>
              <c:pt idx="117">
                <c:v>8.5492686735616163E-2</c:v>
              </c:pt>
              <c:pt idx="118">
                <c:v>8.4777656400812293E-2</c:v>
              </c:pt>
              <c:pt idx="119">
                <c:v>8.4062626066008408E-2</c:v>
              </c:pt>
              <c:pt idx="120">
                <c:v>8.3347595731204566E-2</c:v>
              </c:pt>
              <c:pt idx="121">
                <c:v>8.2734064372713703E-2</c:v>
              </c:pt>
              <c:pt idx="122">
                <c:v>8.2120533014221925E-2</c:v>
              </c:pt>
              <c:pt idx="123">
                <c:v>8.1507001655730618E-2</c:v>
              </c:pt>
              <c:pt idx="124">
                <c:v>8.0893470297239811E-2</c:v>
              </c:pt>
              <c:pt idx="125">
                <c:v>8.0279938938747991E-2</c:v>
              </c:pt>
              <c:pt idx="126">
                <c:v>7.9665808791911985E-2</c:v>
              </c:pt>
              <c:pt idx="127">
                <c:v>7.9051678645075979E-2</c:v>
              </c:pt>
              <c:pt idx="128">
                <c:v>7.8437548498239945E-2</c:v>
              </c:pt>
              <c:pt idx="129">
                <c:v>7.7823418351404022E-2</c:v>
              </c:pt>
              <c:pt idx="130">
                <c:v>7.7209288204567905E-2</c:v>
              </c:pt>
              <c:pt idx="131">
                <c:v>7.6696822019389682E-2</c:v>
              </c:pt>
              <c:pt idx="132">
                <c:v>7.6184355834211473E-2</c:v>
              </c:pt>
              <c:pt idx="133">
                <c:v>7.5671889649033208E-2</c:v>
              </c:pt>
              <c:pt idx="134">
                <c:v>7.5159423463854957E-2</c:v>
              </c:pt>
              <c:pt idx="135">
                <c:v>7.4646957278676804E-2</c:v>
              </c:pt>
              <c:pt idx="136">
                <c:v>7.4133467074029152E-2</c:v>
              </c:pt>
              <c:pt idx="137">
                <c:v>7.3619976869381029E-2</c:v>
              </c:pt>
              <c:pt idx="138">
                <c:v>7.3106486664733183E-2</c:v>
              </c:pt>
              <c:pt idx="139">
                <c:v>7.2592996460085504E-2</c:v>
              </c:pt>
              <c:pt idx="140">
                <c:v>7.2079506255437437E-2</c:v>
              </c:pt>
              <c:pt idx="141">
                <c:v>7.1667448829781072E-2</c:v>
              </c:pt>
              <c:pt idx="142">
                <c:v>7.1255391404124679E-2</c:v>
              </c:pt>
              <c:pt idx="143">
                <c:v>7.0843333978468384E-2</c:v>
              </c:pt>
              <c:pt idx="144">
                <c:v>7.0431276552811922E-2</c:v>
              </c:pt>
              <c:pt idx="145">
                <c:v>7.0019219127155571E-2</c:v>
              </c:pt>
              <c:pt idx="146">
                <c:v>6.9605342994624925E-2</c:v>
              </c:pt>
              <c:pt idx="147">
                <c:v>6.9191466862094334E-2</c:v>
              </c:pt>
              <c:pt idx="148">
                <c:v>6.8777590729563728E-2</c:v>
              </c:pt>
              <c:pt idx="149">
                <c:v>6.8363714597033373E-2</c:v>
              </c:pt>
              <c:pt idx="150">
                <c:v>6.7949838464502366E-2</c:v>
              </c:pt>
              <c:pt idx="151">
                <c:v>6.7535012488761273E-2</c:v>
              </c:pt>
              <c:pt idx="152">
                <c:v>6.7120186513020166E-2</c:v>
              </c:pt>
              <c:pt idx="153">
                <c:v>6.670536053727906E-2</c:v>
              </c:pt>
              <c:pt idx="154">
                <c:v>6.6290534561537953E-2</c:v>
              </c:pt>
              <c:pt idx="155">
                <c:v>6.5875708585796819E-2</c:v>
              </c:pt>
              <c:pt idx="156">
                <c:v>6.5563269451135719E-2</c:v>
              </c:pt>
              <c:pt idx="157">
                <c:v>6.5250830316474051E-2</c:v>
              </c:pt>
              <c:pt idx="158">
                <c:v>6.4938391181812813E-2</c:v>
              </c:pt>
              <c:pt idx="159">
                <c:v>6.4625952047151283E-2</c:v>
              </c:pt>
              <c:pt idx="160">
                <c:v>6.4313512912489934E-2</c:v>
              </c:pt>
              <c:pt idx="161">
                <c:v>6.3999068326573358E-2</c:v>
              </c:pt>
              <c:pt idx="162">
                <c:v>6.3684623740656879E-2</c:v>
              </c:pt>
              <c:pt idx="163">
                <c:v>6.3370179154740414E-2</c:v>
              </c:pt>
              <c:pt idx="164">
                <c:v>6.3055734568823837E-2</c:v>
              </c:pt>
              <c:pt idx="165">
                <c:v>6.2741289982907331E-2</c:v>
              </c:pt>
              <c:pt idx="166">
                <c:v>6.2425354698429282E-2</c:v>
              </c:pt>
              <c:pt idx="167">
                <c:v>6.2109419413951303E-2</c:v>
              </c:pt>
              <c:pt idx="168">
                <c:v>6.1793484129473608E-2</c:v>
              </c:pt>
              <c:pt idx="169">
                <c:v>6.1477548844995178E-2</c:v>
              </c:pt>
              <c:pt idx="170">
                <c:v>6.1161613560517115E-2</c:v>
              </c:pt>
              <c:pt idx="171">
                <c:v>6.0949410108838822E-2</c:v>
              </c:pt>
              <c:pt idx="172">
                <c:v>6.0737206657160522E-2</c:v>
              </c:pt>
              <c:pt idx="173">
                <c:v>6.0525003205482077E-2</c:v>
              </c:pt>
              <c:pt idx="174">
                <c:v>6.0312799753804117E-2</c:v>
              </c:pt>
              <c:pt idx="175">
                <c:v>6.0100596302125421E-2</c:v>
              </c:pt>
              <c:pt idx="176">
                <c:v>5.9886169783589335E-2</c:v>
              </c:pt>
              <c:pt idx="177">
                <c:v>5.9671743265053249E-2</c:v>
              </c:pt>
              <c:pt idx="178">
                <c:v>5.9457316746517191E-2</c:v>
              </c:pt>
              <c:pt idx="179">
                <c:v>5.9242890227981113E-2</c:v>
              </c:pt>
              <c:pt idx="180">
                <c:v>5.9028463709444992E-2</c:v>
              </c:pt>
              <c:pt idx="181">
                <c:v>5.8812066242094119E-2</c:v>
              </c:pt>
              <c:pt idx="182">
                <c:v>5.8595668774742871E-2</c:v>
              </c:pt>
              <c:pt idx="183">
                <c:v>5.8379271307391824E-2</c:v>
              </c:pt>
              <c:pt idx="184">
                <c:v>5.8162873840041075E-2</c:v>
              </c:pt>
              <c:pt idx="185">
                <c:v>5.7946476372689709E-2</c:v>
              </c:pt>
              <c:pt idx="186">
                <c:v>5.7836899382394544E-2</c:v>
              </c:pt>
              <c:pt idx="187">
                <c:v>5.7727322392099392E-2</c:v>
              </c:pt>
              <c:pt idx="188">
                <c:v>5.7617745401804213E-2</c:v>
              </c:pt>
              <c:pt idx="189">
                <c:v>5.7508168411509047E-2</c:v>
              </c:pt>
              <c:pt idx="190">
                <c:v>5.7398591421214201E-2</c:v>
              </c:pt>
              <c:pt idx="191">
                <c:v>5.7287208044268914E-2</c:v>
              </c:pt>
              <c:pt idx="192">
                <c:v>5.7175824667323925E-2</c:v>
              </c:pt>
              <c:pt idx="193">
                <c:v>5.7064441290378992E-2</c:v>
              </c:pt>
              <c:pt idx="194">
                <c:v>5.6953057913434003E-2</c:v>
              </c:pt>
              <c:pt idx="195">
                <c:v>5.6841674536489036E-2</c:v>
              </c:pt>
              <c:pt idx="196">
                <c:v>5.6728557714166294E-2</c:v>
              </c:pt>
              <c:pt idx="197">
                <c:v>5.6615440891843574E-2</c:v>
              </c:pt>
              <c:pt idx="198">
                <c:v>5.6502324069520812E-2</c:v>
              </c:pt>
              <c:pt idx="199">
                <c:v>5.6389207247198113E-2</c:v>
              </c:pt>
              <c:pt idx="200">
                <c:v>5.6276090424875302E-2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29920"/>
        <c:axId val="53739904"/>
      </c:lineChart>
      <c:catAx>
        <c:axId val="5372992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crossAx val="53739904"/>
        <c:crosses val="autoZero"/>
        <c:auto val="1"/>
        <c:lblAlgn val="ctr"/>
        <c:lblOffset val="100"/>
        <c:tickLblSkip val="20"/>
        <c:tickMarkSkip val="10"/>
        <c:noMultiLvlLbl val="0"/>
      </c:catAx>
      <c:valAx>
        <c:axId val="53739904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crossAx val="53729920"/>
        <c:crosses val="autoZero"/>
        <c:crossBetween val="midCat"/>
      </c:valAx>
      <c:spPr>
        <a:ln>
          <a:solidFill>
            <a:sysClr val="windowText" lastClr="000000"/>
          </a:solidFill>
        </a:ln>
      </c:spPr>
    </c:plotArea>
    <c:legend>
      <c:legendPos val="r"/>
      <c:layout>
        <c:manualLayout>
          <c:xMode val="edge"/>
          <c:yMode val="edge"/>
          <c:x val="0.70245981414485703"/>
          <c:y val="0.17847095643656791"/>
          <c:w val="0.18896105554373377"/>
          <c:h val="0.14058630426298754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</c:legend>
    <c:plotVisOnly val="1"/>
    <c:dispBlanksAs val="gap"/>
    <c:showDLblsOverMax val="0"/>
  </c:chart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190500</xdr:colOff>
      <xdr:row>2</xdr:row>
      <xdr:rowOff>85725</xdr:rowOff>
    </xdr:from>
    <xdr:to>
      <xdr:col>13</xdr:col>
      <xdr:colOff>600075</xdr:colOff>
      <xdr:row>19</xdr:row>
      <xdr:rowOff>114300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H277"/>
  <sheetViews>
    <sheetView workbookViewId="0">
      <selection activeCell="AL4" sqref="AL4:AL277"/>
    </sheetView>
  </sheetViews>
  <sheetFormatPr defaultRowHeight="15" x14ac:dyDescent="0.25"/>
  <cols>
    <col min="1" max="1" width="9.7109375" bestFit="1" customWidth="1"/>
    <col min="2" max="3" width="10.140625" bestFit="1" customWidth="1"/>
    <col min="4" max="4" width="58.85546875" bestFit="1" customWidth="1"/>
  </cols>
  <sheetData>
    <row r="3" spans="1:34" x14ac:dyDescent="0.25">
      <c r="A3" s="4" t="s">
        <v>24</v>
      </c>
      <c r="B3" s="4" t="s">
        <v>304</v>
      </c>
      <c r="C3" t="s">
        <v>23</v>
      </c>
      <c r="D3" s="4" t="s">
        <v>25</v>
      </c>
      <c r="E3">
        <v>2013</v>
      </c>
      <c r="F3">
        <v>2014</v>
      </c>
      <c r="G3">
        <v>2015</v>
      </c>
      <c r="H3">
        <v>2016</v>
      </c>
      <c r="I3">
        <v>2017</v>
      </c>
      <c r="J3">
        <v>2018</v>
      </c>
      <c r="K3">
        <v>2019</v>
      </c>
      <c r="L3">
        <v>2020</v>
      </c>
      <c r="M3">
        <v>2021</v>
      </c>
      <c r="N3">
        <v>2022</v>
      </c>
      <c r="O3">
        <v>2023</v>
      </c>
      <c r="P3">
        <v>2024</v>
      </c>
      <c r="Q3">
        <v>2025</v>
      </c>
      <c r="R3">
        <v>2026</v>
      </c>
      <c r="S3">
        <v>2027</v>
      </c>
      <c r="T3">
        <v>2028</v>
      </c>
      <c r="U3">
        <v>2029</v>
      </c>
      <c r="V3">
        <v>2030</v>
      </c>
      <c r="W3">
        <v>2031</v>
      </c>
      <c r="X3">
        <v>2032</v>
      </c>
      <c r="Y3">
        <v>2033</v>
      </c>
      <c r="Z3">
        <v>2034</v>
      </c>
      <c r="AA3">
        <v>2035</v>
      </c>
      <c r="AB3">
        <v>2036</v>
      </c>
      <c r="AC3">
        <v>2037</v>
      </c>
      <c r="AD3">
        <v>2038</v>
      </c>
      <c r="AE3">
        <v>2039</v>
      </c>
      <c r="AF3">
        <v>2040</v>
      </c>
      <c r="AG3">
        <v>2041</v>
      </c>
      <c r="AH3">
        <v>2042</v>
      </c>
    </row>
    <row r="4" spans="1:34" x14ac:dyDescent="0.25">
      <c r="A4" s="13">
        <v>1</v>
      </c>
      <c r="B4" s="13">
        <v>100</v>
      </c>
      <c r="C4">
        <v>102</v>
      </c>
      <c r="D4" t="s">
        <v>38</v>
      </c>
      <c r="E4">
        <v>0</v>
      </c>
      <c r="F4">
        <v>0</v>
      </c>
      <c r="G4">
        <v>0</v>
      </c>
      <c r="H4">
        <v>0</v>
      </c>
      <c r="I4">
        <v>0</v>
      </c>
      <c r="J4">
        <v>-1.572662</v>
      </c>
      <c r="K4">
        <v>-1.6106259999999999</v>
      </c>
      <c r="L4">
        <v>-1.5729059999999999</v>
      </c>
      <c r="M4">
        <v>-1.6133420000000001</v>
      </c>
      <c r="N4">
        <v>-1.5914919999999999</v>
      </c>
      <c r="O4">
        <v>-1.572449</v>
      </c>
      <c r="P4">
        <v>-1.5908199999999999</v>
      </c>
      <c r="Q4">
        <v>-1.5722659999999999</v>
      </c>
      <c r="R4">
        <v>-1.5778810000000001</v>
      </c>
      <c r="S4">
        <v>-1.580322</v>
      </c>
      <c r="T4">
        <v>-1.585693</v>
      </c>
      <c r="U4">
        <v>-1.570068</v>
      </c>
      <c r="V4">
        <v>-1.5720209999999999</v>
      </c>
      <c r="W4">
        <v>-1.6328130000000001</v>
      </c>
      <c r="X4">
        <v>-1.6274409999999999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</row>
    <row r="5" spans="1:34" x14ac:dyDescent="0.25">
      <c r="A5" s="13">
        <v>1</v>
      </c>
      <c r="B5" s="13">
        <v>100</v>
      </c>
      <c r="C5">
        <v>103</v>
      </c>
      <c r="D5" t="s">
        <v>39</v>
      </c>
      <c r="E5">
        <v>0</v>
      </c>
      <c r="F5">
        <v>0</v>
      </c>
      <c r="G5">
        <v>0</v>
      </c>
      <c r="H5">
        <v>0</v>
      </c>
      <c r="I5">
        <v>0</v>
      </c>
      <c r="J5">
        <v>-0.58743290000000004</v>
      </c>
      <c r="K5">
        <v>-0.60183719999999996</v>
      </c>
      <c r="L5">
        <v>-0.58804319999999999</v>
      </c>
      <c r="M5">
        <v>-0.60314939999999995</v>
      </c>
      <c r="N5">
        <v>-0.59515379999999996</v>
      </c>
      <c r="O5">
        <v>-0.58886720000000004</v>
      </c>
      <c r="P5">
        <v>-0.59497069999999996</v>
      </c>
      <c r="Q5">
        <v>-0.58789060000000004</v>
      </c>
      <c r="R5">
        <v>-0.5900879</v>
      </c>
      <c r="S5">
        <v>-0.59106449999999999</v>
      </c>
      <c r="T5">
        <v>-0.59277340000000001</v>
      </c>
      <c r="U5">
        <v>-0.58691409999999999</v>
      </c>
      <c r="V5">
        <v>-0.58715819999999996</v>
      </c>
      <c r="W5">
        <v>-0.61010739999999997</v>
      </c>
      <c r="X5">
        <v>-0.60815430000000004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</row>
    <row r="6" spans="1:34" x14ac:dyDescent="0.25">
      <c r="A6" s="13">
        <v>1</v>
      </c>
      <c r="B6" s="13">
        <v>100</v>
      </c>
      <c r="C6">
        <v>104</v>
      </c>
      <c r="D6" t="s">
        <v>40</v>
      </c>
      <c r="E6">
        <v>0</v>
      </c>
      <c r="F6">
        <v>0</v>
      </c>
      <c r="G6">
        <v>0</v>
      </c>
      <c r="H6">
        <v>0</v>
      </c>
      <c r="I6">
        <v>0</v>
      </c>
      <c r="J6">
        <v>-0.84133910000000001</v>
      </c>
      <c r="K6">
        <v>-0.86184689999999997</v>
      </c>
      <c r="L6">
        <v>-0.84170529999999999</v>
      </c>
      <c r="M6">
        <v>-0.86340329999999998</v>
      </c>
      <c r="N6">
        <v>-0.85198969999999996</v>
      </c>
      <c r="O6">
        <v>-0.84228519999999996</v>
      </c>
      <c r="P6">
        <v>-0.8515625</v>
      </c>
      <c r="Q6">
        <v>-0.84179689999999996</v>
      </c>
      <c r="R6">
        <v>-0.84448239999999997</v>
      </c>
      <c r="S6">
        <v>-0.84594729999999996</v>
      </c>
      <c r="T6">
        <v>-0.84863279999999996</v>
      </c>
      <c r="U6">
        <v>-0.84033199999999997</v>
      </c>
      <c r="V6">
        <v>-0.8405762</v>
      </c>
      <c r="W6">
        <v>-0.87377930000000004</v>
      </c>
      <c r="X6">
        <v>-0.8708496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</row>
    <row r="7" spans="1:34" x14ac:dyDescent="0.25">
      <c r="A7" s="13">
        <v>1</v>
      </c>
      <c r="B7" s="13">
        <v>100</v>
      </c>
      <c r="C7">
        <v>105</v>
      </c>
      <c r="D7" t="s">
        <v>41</v>
      </c>
      <c r="E7">
        <v>0</v>
      </c>
      <c r="F7">
        <v>0</v>
      </c>
      <c r="G7">
        <v>0</v>
      </c>
      <c r="H7">
        <v>0</v>
      </c>
      <c r="I7">
        <v>0</v>
      </c>
      <c r="J7">
        <v>-0.71609500000000004</v>
      </c>
      <c r="K7">
        <v>-0.73268129999999998</v>
      </c>
      <c r="L7">
        <v>-0.71658330000000003</v>
      </c>
      <c r="M7">
        <v>-0.73498540000000001</v>
      </c>
      <c r="N7">
        <v>-0.72558590000000001</v>
      </c>
      <c r="O7">
        <v>-0.71624759999999998</v>
      </c>
      <c r="P7">
        <v>-0.72509769999999996</v>
      </c>
      <c r="Q7">
        <v>-0.71655270000000004</v>
      </c>
      <c r="R7">
        <v>-0.71899409999999997</v>
      </c>
      <c r="S7">
        <v>-0.72021480000000004</v>
      </c>
      <c r="T7">
        <v>-0.7224121</v>
      </c>
      <c r="U7">
        <v>-0.71533199999999997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</row>
    <row r="8" spans="1:34" x14ac:dyDescent="0.25">
      <c r="A8" s="13">
        <v>1</v>
      </c>
      <c r="B8" s="13">
        <v>100</v>
      </c>
      <c r="C8">
        <v>106</v>
      </c>
      <c r="D8" t="s">
        <v>42</v>
      </c>
      <c r="E8">
        <v>0</v>
      </c>
      <c r="F8">
        <v>0</v>
      </c>
      <c r="G8">
        <v>0</v>
      </c>
      <c r="H8">
        <v>0</v>
      </c>
      <c r="I8">
        <v>0</v>
      </c>
      <c r="J8">
        <v>-1.962189</v>
      </c>
      <c r="K8">
        <v>-2.0095519999999998</v>
      </c>
      <c r="L8">
        <v>-1.962677</v>
      </c>
      <c r="M8">
        <v>-2.0128170000000001</v>
      </c>
      <c r="N8">
        <v>-1.985535</v>
      </c>
      <c r="O8">
        <v>-1.9614259999999999</v>
      </c>
      <c r="P8">
        <v>-1.9846189999999999</v>
      </c>
      <c r="Q8">
        <v>-1.9614259999999999</v>
      </c>
      <c r="R8">
        <v>-1.9685060000000001</v>
      </c>
      <c r="S8">
        <v>-1.971436</v>
      </c>
      <c r="T8">
        <v>-1.9782709999999999</v>
      </c>
      <c r="U8">
        <v>-1.9589840000000001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</row>
    <row r="9" spans="1:34" x14ac:dyDescent="0.25">
      <c r="A9" s="13">
        <v>1</v>
      </c>
      <c r="B9" s="13">
        <v>100</v>
      </c>
      <c r="C9">
        <v>107</v>
      </c>
      <c r="D9" t="s">
        <v>43</v>
      </c>
      <c r="E9">
        <v>0</v>
      </c>
      <c r="F9">
        <v>0</v>
      </c>
      <c r="G9">
        <v>0</v>
      </c>
      <c r="H9">
        <v>0</v>
      </c>
      <c r="I9">
        <v>0</v>
      </c>
      <c r="J9">
        <v>-1.367828</v>
      </c>
      <c r="K9">
        <v>-1.400909</v>
      </c>
      <c r="L9">
        <v>-1.3681950000000001</v>
      </c>
      <c r="M9">
        <v>-1.4034420000000001</v>
      </c>
      <c r="N9">
        <v>-1.38446</v>
      </c>
      <c r="O9">
        <v>-1.3681639999999999</v>
      </c>
      <c r="P9">
        <v>-1.3837889999999999</v>
      </c>
      <c r="Q9">
        <v>-1.3676759999999999</v>
      </c>
      <c r="R9">
        <v>-1.3725590000000001</v>
      </c>
      <c r="S9">
        <v>-1.3747560000000001</v>
      </c>
      <c r="T9">
        <v>-1.3793949999999999</v>
      </c>
      <c r="U9">
        <v>-1.365723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</row>
    <row r="10" spans="1:34" x14ac:dyDescent="0.25">
      <c r="A10" s="13">
        <v>1</v>
      </c>
      <c r="B10" s="13">
        <v>100</v>
      </c>
      <c r="C10">
        <v>108</v>
      </c>
      <c r="D10" t="s">
        <v>44</v>
      </c>
      <c r="E10">
        <v>0</v>
      </c>
      <c r="F10">
        <v>0</v>
      </c>
      <c r="G10">
        <v>0</v>
      </c>
      <c r="H10">
        <v>0</v>
      </c>
      <c r="I10">
        <v>0</v>
      </c>
      <c r="J10">
        <v>-1.365631</v>
      </c>
      <c r="K10">
        <v>-1.398712</v>
      </c>
      <c r="L10">
        <v>-1.3659969999999999</v>
      </c>
      <c r="M10">
        <v>-1.4009400000000001</v>
      </c>
      <c r="N10">
        <v>-1.3820190000000001</v>
      </c>
      <c r="O10">
        <v>-1.3656619999999999</v>
      </c>
      <c r="P10">
        <v>-1.3815919999999999</v>
      </c>
      <c r="Q10">
        <v>-1.3652340000000001</v>
      </c>
      <c r="R10">
        <v>-1.370117</v>
      </c>
      <c r="S10">
        <v>-1.372314</v>
      </c>
      <c r="T10">
        <v>-1.3769530000000001</v>
      </c>
      <c r="U10">
        <v>-1.363281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</row>
    <row r="11" spans="1:34" x14ac:dyDescent="0.25">
      <c r="A11" s="13">
        <v>1</v>
      </c>
      <c r="B11" s="13">
        <v>100</v>
      </c>
      <c r="C11">
        <v>110</v>
      </c>
      <c r="D11" t="s">
        <v>45</v>
      </c>
      <c r="E11">
        <v>0</v>
      </c>
      <c r="F11">
        <v>0</v>
      </c>
      <c r="G11">
        <v>0</v>
      </c>
      <c r="H11">
        <v>0</v>
      </c>
      <c r="I11">
        <v>0</v>
      </c>
      <c r="J11">
        <v>-0.16983029999999999</v>
      </c>
      <c r="K11">
        <v>-0.1743469</v>
      </c>
      <c r="L11">
        <v>-0.17031859999999999</v>
      </c>
      <c r="M11">
        <v>-0.17462159999999999</v>
      </c>
      <c r="N11">
        <v>-0.17279050000000001</v>
      </c>
      <c r="O11">
        <v>-0.17181399999999999</v>
      </c>
      <c r="P11">
        <v>-0.17285159999999999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</row>
    <row r="12" spans="1:34" x14ac:dyDescent="0.25">
      <c r="A12" s="13">
        <v>1</v>
      </c>
      <c r="B12" s="13">
        <v>100</v>
      </c>
      <c r="C12">
        <v>111</v>
      </c>
      <c r="D12" t="s">
        <v>46</v>
      </c>
      <c r="E12">
        <v>0</v>
      </c>
      <c r="F12">
        <v>0</v>
      </c>
      <c r="G12">
        <v>0</v>
      </c>
      <c r="H12">
        <v>0</v>
      </c>
      <c r="I12">
        <v>0</v>
      </c>
      <c r="J12">
        <v>-0.62368769999999996</v>
      </c>
      <c r="K12">
        <v>-0.6391907</v>
      </c>
      <c r="L12">
        <v>-0.62417599999999995</v>
      </c>
      <c r="M12">
        <v>-0.64025880000000002</v>
      </c>
      <c r="N12">
        <v>-0.632019</v>
      </c>
      <c r="O12">
        <v>-0.62493900000000002</v>
      </c>
      <c r="P12">
        <v>-0.63159180000000004</v>
      </c>
      <c r="Q12">
        <v>-0.62426760000000003</v>
      </c>
      <c r="R12">
        <v>-0.62646480000000004</v>
      </c>
      <c r="S12">
        <v>-0.62744140000000004</v>
      </c>
      <c r="T12">
        <v>-0.62939449999999997</v>
      </c>
      <c r="U12">
        <v>-0.6218262</v>
      </c>
      <c r="V12">
        <v>-0.62280270000000004</v>
      </c>
      <c r="W12">
        <v>-0.64648439999999996</v>
      </c>
      <c r="X12">
        <v>-0.6442871</v>
      </c>
      <c r="Y12">
        <v>-0.6359863</v>
      </c>
      <c r="Z12">
        <v>-0.62768550000000001</v>
      </c>
      <c r="AA12">
        <v>-0.62329100000000004</v>
      </c>
      <c r="AB12">
        <v>-0.62646480000000004</v>
      </c>
      <c r="AC12">
        <v>-0.62207029999999996</v>
      </c>
      <c r="AD12">
        <v>-0.6245117</v>
      </c>
      <c r="AE12">
        <v>-0.62792970000000004</v>
      </c>
      <c r="AF12">
        <v>-0.62304689999999996</v>
      </c>
      <c r="AG12">
        <v>-0.62109380000000003</v>
      </c>
      <c r="AH12">
        <v>-0.65087890000000004</v>
      </c>
    </row>
    <row r="13" spans="1:34" x14ac:dyDescent="0.25">
      <c r="A13" s="13">
        <v>1</v>
      </c>
      <c r="B13" s="13">
        <v>100</v>
      </c>
      <c r="C13">
        <v>112</v>
      </c>
      <c r="D13" t="s">
        <v>47</v>
      </c>
      <c r="E13">
        <v>0</v>
      </c>
      <c r="F13">
        <v>0</v>
      </c>
      <c r="G13">
        <v>0</v>
      </c>
      <c r="H13">
        <v>0</v>
      </c>
      <c r="I13">
        <v>0</v>
      </c>
      <c r="J13">
        <v>-0.78530880000000003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</row>
    <row r="14" spans="1:34" x14ac:dyDescent="0.25">
      <c r="A14" s="13">
        <v>1</v>
      </c>
      <c r="B14" s="13">
        <v>100</v>
      </c>
      <c r="C14">
        <v>113</v>
      </c>
      <c r="D14" t="s">
        <v>48</v>
      </c>
      <c r="E14">
        <v>0</v>
      </c>
      <c r="F14">
        <v>0</v>
      </c>
      <c r="G14">
        <v>0</v>
      </c>
      <c r="H14">
        <v>0</v>
      </c>
      <c r="I14">
        <v>0</v>
      </c>
      <c r="J14">
        <v>-0.78530880000000003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</row>
    <row r="15" spans="1:34" x14ac:dyDescent="0.25">
      <c r="A15" s="13">
        <v>1</v>
      </c>
      <c r="B15" s="13">
        <v>100</v>
      </c>
      <c r="C15">
        <v>114</v>
      </c>
      <c r="D15" t="s">
        <v>49</v>
      </c>
      <c r="E15">
        <v>0</v>
      </c>
      <c r="F15">
        <v>0</v>
      </c>
      <c r="G15">
        <v>0</v>
      </c>
      <c r="H15">
        <v>0</v>
      </c>
      <c r="I15">
        <v>0</v>
      </c>
      <c r="J15">
        <v>-0.52310179999999995</v>
      </c>
      <c r="K15">
        <v>-0.53616330000000001</v>
      </c>
      <c r="L15">
        <v>-0.52359009999999995</v>
      </c>
      <c r="M15">
        <v>-0.53723140000000003</v>
      </c>
      <c r="N15">
        <v>-0.53021240000000003</v>
      </c>
      <c r="O15">
        <v>-0.52459719999999999</v>
      </c>
      <c r="P15">
        <v>-0.53002930000000004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</row>
    <row r="16" spans="1:34" x14ac:dyDescent="0.25">
      <c r="A16" s="13">
        <v>1</v>
      </c>
      <c r="B16" s="13">
        <v>100</v>
      </c>
      <c r="C16">
        <v>115</v>
      </c>
      <c r="D16" t="s">
        <v>50</v>
      </c>
      <c r="E16">
        <v>0</v>
      </c>
      <c r="F16">
        <v>0</v>
      </c>
      <c r="G16">
        <v>0</v>
      </c>
      <c r="H16">
        <v>0</v>
      </c>
      <c r="I16">
        <v>0</v>
      </c>
      <c r="J16">
        <v>-0.1568909</v>
      </c>
      <c r="K16">
        <v>-0.15994259999999999</v>
      </c>
      <c r="L16">
        <v>-0.15750120000000001</v>
      </c>
      <c r="M16">
        <v>-0.161438</v>
      </c>
      <c r="N16">
        <v>-0.1598511</v>
      </c>
      <c r="O16">
        <v>-0.15771479999999999</v>
      </c>
      <c r="P16">
        <v>-0.159668</v>
      </c>
      <c r="Q16">
        <v>-0.15771479999999999</v>
      </c>
      <c r="R16">
        <v>-0.15844730000000001</v>
      </c>
      <c r="S16">
        <v>-0.15869140000000001</v>
      </c>
      <c r="T16">
        <v>-0.15869140000000001</v>
      </c>
      <c r="U16">
        <v>-0.15722659999999999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</row>
    <row r="17" spans="1:34" x14ac:dyDescent="0.25">
      <c r="A17" s="13">
        <v>1</v>
      </c>
      <c r="B17" s="13">
        <v>100</v>
      </c>
      <c r="C17">
        <v>116</v>
      </c>
      <c r="D17" t="s">
        <v>51</v>
      </c>
      <c r="E17">
        <v>0</v>
      </c>
      <c r="F17">
        <v>0</v>
      </c>
      <c r="G17">
        <v>0</v>
      </c>
      <c r="H17">
        <v>0</v>
      </c>
      <c r="I17">
        <v>0</v>
      </c>
      <c r="J17">
        <v>-0.9443665</v>
      </c>
      <c r="K17">
        <v>-0.9673157</v>
      </c>
      <c r="L17">
        <v>-0.94473269999999998</v>
      </c>
      <c r="M17">
        <v>-0.96881099999999998</v>
      </c>
      <c r="N17">
        <v>-0.95605470000000004</v>
      </c>
      <c r="O17">
        <v>-0.94525150000000002</v>
      </c>
      <c r="P17">
        <v>-0.95581050000000001</v>
      </c>
      <c r="Q17">
        <v>-0.94458010000000003</v>
      </c>
      <c r="R17">
        <v>-0.94775390000000004</v>
      </c>
      <c r="S17">
        <v>-0.94921880000000003</v>
      </c>
      <c r="T17">
        <v>-0.95239260000000003</v>
      </c>
      <c r="U17">
        <v>-0.94409180000000004</v>
      </c>
      <c r="V17">
        <v>-1.050049</v>
      </c>
      <c r="W17">
        <v>-0.98193359999999996</v>
      </c>
      <c r="X17">
        <v>-0.97851560000000004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</row>
    <row r="18" spans="1:34" x14ac:dyDescent="0.25">
      <c r="A18" s="13">
        <v>1</v>
      </c>
      <c r="B18" s="13">
        <v>100</v>
      </c>
      <c r="C18">
        <v>117</v>
      </c>
      <c r="D18" t="s">
        <v>52</v>
      </c>
      <c r="E18">
        <v>0</v>
      </c>
      <c r="F18">
        <v>0</v>
      </c>
      <c r="G18">
        <v>0</v>
      </c>
      <c r="H18">
        <v>0</v>
      </c>
      <c r="I18">
        <v>0</v>
      </c>
      <c r="J18">
        <v>-0.4178772</v>
      </c>
      <c r="K18">
        <v>-0.42703249999999998</v>
      </c>
      <c r="L18">
        <v>-0.41824339999999999</v>
      </c>
      <c r="M18">
        <v>-0.42907709999999999</v>
      </c>
      <c r="N18">
        <v>-0.42358400000000002</v>
      </c>
      <c r="O18">
        <v>-0.41815190000000002</v>
      </c>
      <c r="P18">
        <v>-0.42358400000000002</v>
      </c>
      <c r="Q18">
        <v>-0.41845700000000002</v>
      </c>
      <c r="R18">
        <v>-0.41992190000000001</v>
      </c>
      <c r="S18">
        <v>-0.42065429999999998</v>
      </c>
      <c r="T18">
        <v>-0.421875</v>
      </c>
      <c r="U18">
        <v>-0.41748049999999998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</row>
    <row r="19" spans="1:34" x14ac:dyDescent="0.25">
      <c r="A19" s="13">
        <v>1</v>
      </c>
      <c r="B19" s="13">
        <v>100</v>
      </c>
      <c r="C19">
        <v>118</v>
      </c>
      <c r="D19" t="s">
        <v>53</v>
      </c>
      <c r="E19">
        <v>0</v>
      </c>
      <c r="F19">
        <v>0</v>
      </c>
      <c r="G19">
        <v>0</v>
      </c>
      <c r="H19">
        <v>0</v>
      </c>
      <c r="I19">
        <v>0</v>
      </c>
      <c r="J19">
        <v>-0.53482059999999998</v>
      </c>
      <c r="K19">
        <v>-0.54690550000000004</v>
      </c>
      <c r="L19">
        <v>-0.53530880000000003</v>
      </c>
      <c r="M19">
        <v>-0.54895020000000005</v>
      </c>
      <c r="N19">
        <v>-0.54193119999999995</v>
      </c>
      <c r="O19">
        <v>-0.53515630000000003</v>
      </c>
      <c r="P19">
        <v>-0.54199220000000004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</row>
    <row r="20" spans="1:34" x14ac:dyDescent="0.25">
      <c r="A20" s="13">
        <v>1</v>
      </c>
      <c r="B20" s="13">
        <v>100</v>
      </c>
      <c r="C20">
        <v>119</v>
      </c>
      <c r="D20" t="s">
        <v>54</v>
      </c>
      <c r="E20">
        <v>0</v>
      </c>
      <c r="F20">
        <v>0</v>
      </c>
      <c r="G20">
        <v>0</v>
      </c>
      <c r="H20" s="1">
        <v>0</v>
      </c>
      <c r="I20" s="1">
        <v>0</v>
      </c>
      <c r="J20" s="1">
        <v>-0.64590449999999999</v>
      </c>
      <c r="K20" s="1">
        <v>-0.66189580000000003</v>
      </c>
      <c r="L20" s="1">
        <v>-0.6465149</v>
      </c>
      <c r="M20" s="1">
        <v>-0.66290280000000001</v>
      </c>
      <c r="N20" s="1">
        <v>-0.65447999999999995</v>
      </c>
      <c r="O20" s="1">
        <v>-0.64715579999999995</v>
      </c>
      <c r="P20" s="1">
        <v>-0.65405270000000004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</row>
    <row r="21" spans="1:34" x14ac:dyDescent="0.25">
      <c r="A21" s="13">
        <v>1</v>
      </c>
      <c r="B21" s="13">
        <v>100</v>
      </c>
      <c r="C21">
        <v>120</v>
      </c>
      <c r="D21" t="s">
        <v>55</v>
      </c>
      <c r="E21">
        <v>0</v>
      </c>
      <c r="F21">
        <v>0</v>
      </c>
      <c r="G21">
        <v>0</v>
      </c>
      <c r="H21">
        <v>0</v>
      </c>
      <c r="I21" s="1">
        <v>0</v>
      </c>
      <c r="J21" s="1">
        <v>-0.1485901</v>
      </c>
      <c r="K21" s="1">
        <v>-0.15164179999999999</v>
      </c>
      <c r="L21" s="1">
        <v>-0.1493073</v>
      </c>
      <c r="M21" s="1">
        <v>-0.15319820000000001</v>
      </c>
      <c r="N21" s="1">
        <v>-0.1516113</v>
      </c>
      <c r="O21" s="1">
        <v>-0.14959720000000001</v>
      </c>
      <c r="P21" s="1">
        <v>-0.1516113</v>
      </c>
      <c r="Q21" s="1">
        <v>-0.14965819999999999</v>
      </c>
      <c r="R21" s="1">
        <v>-0.15014649999999999</v>
      </c>
      <c r="S21" s="1">
        <v>-0.15039060000000001</v>
      </c>
      <c r="T21" s="1">
        <v>-0.15039060000000001</v>
      </c>
      <c r="U21" s="1">
        <v>-0.1489258</v>
      </c>
      <c r="V21" s="1">
        <v>-0.1489258</v>
      </c>
      <c r="W21" s="1">
        <v>-0.15478520000000001</v>
      </c>
      <c r="X21" s="1">
        <v>-0.15405269999999999</v>
      </c>
      <c r="Y21" s="1">
        <v>-0.1523438</v>
      </c>
      <c r="Z21" s="1">
        <v>-0.15014649999999999</v>
      </c>
      <c r="AA21" s="1">
        <v>-0.14916989999999999</v>
      </c>
      <c r="AB21" s="1">
        <v>-0.14965819999999999</v>
      </c>
      <c r="AC21" s="1">
        <v>-0.14916989999999999</v>
      </c>
      <c r="AD21" s="1">
        <v>-0.14990229999999999</v>
      </c>
      <c r="AE21" s="1">
        <v>-0.15039060000000001</v>
      </c>
      <c r="AF21" s="1">
        <v>-0.14941409999999999</v>
      </c>
      <c r="AG21" s="1">
        <v>-0.1484375</v>
      </c>
      <c r="AH21" s="1">
        <v>-0.1557617</v>
      </c>
    </row>
    <row r="22" spans="1:34" x14ac:dyDescent="0.25">
      <c r="A22" s="13">
        <v>1</v>
      </c>
      <c r="B22" s="13">
        <v>100</v>
      </c>
      <c r="C22">
        <v>121</v>
      </c>
      <c r="D22" t="s">
        <v>56</v>
      </c>
      <c r="E22">
        <v>0</v>
      </c>
      <c r="F22">
        <v>0</v>
      </c>
      <c r="G22">
        <v>0</v>
      </c>
      <c r="H22">
        <v>0</v>
      </c>
      <c r="I22">
        <v>0</v>
      </c>
      <c r="J22">
        <v>-0.58279420000000004</v>
      </c>
      <c r="K22">
        <v>-0.59719849999999997</v>
      </c>
      <c r="L22">
        <v>-0.58316040000000002</v>
      </c>
      <c r="M22">
        <v>-0.5982056</v>
      </c>
      <c r="N22">
        <v>-0.59051509999999996</v>
      </c>
      <c r="O22">
        <v>-0.58422850000000004</v>
      </c>
      <c r="P22">
        <v>-0.59033199999999997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</row>
    <row r="23" spans="1:34" x14ac:dyDescent="0.25">
      <c r="A23" s="13">
        <v>1</v>
      </c>
      <c r="B23" s="13">
        <v>100</v>
      </c>
      <c r="C23">
        <v>122</v>
      </c>
      <c r="D23" t="s">
        <v>57</v>
      </c>
      <c r="E23">
        <v>0</v>
      </c>
      <c r="F23">
        <v>0</v>
      </c>
      <c r="G23">
        <v>0</v>
      </c>
      <c r="H23">
        <v>0</v>
      </c>
      <c r="I23">
        <v>0</v>
      </c>
      <c r="J23">
        <v>-0.64590449999999999</v>
      </c>
      <c r="K23">
        <v>-0.66189580000000003</v>
      </c>
      <c r="L23">
        <v>-0.6465149</v>
      </c>
      <c r="M23">
        <v>-0.66290280000000001</v>
      </c>
      <c r="N23">
        <v>-0.65447999999999995</v>
      </c>
      <c r="O23">
        <v>-0.64715579999999995</v>
      </c>
      <c r="P23">
        <v>-0.65405270000000004</v>
      </c>
      <c r="Q23">
        <v>-0.64648439999999996</v>
      </c>
      <c r="R23">
        <v>-0.64868159999999997</v>
      </c>
      <c r="S23">
        <v>-0.64965819999999996</v>
      </c>
      <c r="T23">
        <v>-0.6516113</v>
      </c>
      <c r="U23">
        <v>-0.6452637</v>
      </c>
      <c r="V23">
        <v>-0.64599609999999996</v>
      </c>
      <c r="W23">
        <v>-0.67089840000000001</v>
      </c>
      <c r="X23">
        <v>-0.6687012</v>
      </c>
      <c r="Y23">
        <v>-0.6599121</v>
      </c>
      <c r="Z23">
        <v>-0.65136720000000004</v>
      </c>
      <c r="AA23">
        <v>-0.64648439999999996</v>
      </c>
      <c r="AB23">
        <v>-0.64990230000000004</v>
      </c>
      <c r="AC23">
        <v>-0.6452637</v>
      </c>
      <c r="AD23">
        <v>-0.6484375</v>
      </c>
      <c r="AE23">
        <v>-0.65136720000000004</v>
      </c>
      <c r="AF23">
        <v>-0.64648439999999996</v>
      </c>
      <c r="AG23">
        <v>-0.64453130000000003</v>
      </c>
      <c r="AH23">
        <v>-0.67480470000000004</v>
      </c>
    </row>
    <row r="24" spans="1:34" x14ac:dyDescent="0.25">
      <c r="A24" s="13">
        <v>1</v>
      </c>
      <c r="B24" s="13">
        <v>100</v>
      </c>
      <c r="C24">
        <v>124</v>
      </c>
      <c r="D24" t="s">
        <v>58</v>
      </c>
      <c r="E24">
        <v>0</v>
      </c>
      <c r="F24">
        <v>0</v>
      </c>
      <c r="G24">
        <v>0</v>
      </c>
      <c r="H24">
        <v>0</v>
      </c>
      <c r="I24">
        <v>0</v>
      </c>
      <c r="J24">
        <v>-0.88345340000000006</v>
      </c>
      <c r="K24">
        <v>-0.90505979999999997</v>
      </c>
      <c r="L24">
        <v>-0.88381960000000004</v>
      </c>
      <c r="M24">
        <v>-0.90655520000000001</v>
      </c>
      <c r="N24">
        <v>-0.89471440000000002</v>
      </c>
      <c r="O24">
        <v>-0.88446040000000004</v>
      </c>
      <c r="P24">
        <v>-0.8942871</v>
      </c>
      <c r="Q24">
        <v>-0.88378909999999999</v>
      </c>
      <c r="R24">
        <v>-0.88671880000000003</v>
      </c>
      <c r="S24">
        <v>-0.88818359999999996</v>
      </c>
      <c r="T24">
        <v>-0.8911133</v>
      </c>
      <c r="U24">
        <v>-0.8833008</v>
      </c>
      <c r="V24">
        <v>-0.88354489999999997</v>
      </c>
      <c r="W24">
        <v>-0.9187012</v>
      </c>
      <c r="X24">
        <v>-0.91552730000000004</v>
      </c>
      <c r="Y24">
        <v>-0.90356449999999999</v>
      </c>
      <c r="Z24">
        <v>-0.89208980000000004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</row>
    <row r="25" spans="1:34" x14ac:dyDescent="0.25">
      <c r="A25" s="13">
        <v>1</v>
      </c>
      <c r="B25" s="13">
        <v>100</v>
      </c>
      <c r="C25">
        <v>125</v>
      </c>
      <c r="D25" t="s">
        <v>59</v>
      </c>
      <c r="E25">
        <v>0</v>
      </c>
      <c r="F25">
        <v>0</v>
      </c>
      <c r="G25">
        <v>0</v>
      </c>
      <c r="H25" s="1">
        <v>0</v>
      </c>
      <c r="I25" s="1">
        <v>0</v>
      </c>
      <c r="J25" s="1">
        <v>-3.4088130000000001E-2</v>
      </c>
      <c r="K25" s="1">
        <v>-3.4210209999999998E-2</v>
      </c>
      <c r="L25" s="1">
        <v>-3.4576419999999997E-2</v>
      </c>
      <c r="M25" s="1">
        <v>-3.5705569999999999E-2</v>
      </c>
      <c r="N25" s="1">
        <v>-3.5583499999999997E-2</v>
      </c>
      <c r="O25" s="1">
        <v>-3.515625E-2</v>
      </c>
      <c r="P25" s="1">
        <v>-3.5644530000000001E-2</v>
      </c>
      <c r="Q25" s="1">
        <v>-3.515625E-2</v>
      </c>
      <c r="R25" s="1">
        <v>-3.515625E-2</v>
      </c>
      <c r="S25" s="1">
        <v>-3.515625E-2</v>
      </c>
      <c r="T25" s="1">
        <v>-3.4912110000000003E-2</v>
      </c>
      <c r="U25" s="1">
        <v>-3.4667969999999999E-2</v>
      </c>
      <c r="V25" s="1">
        <v>-3.3935550000000002E-2</v>
      </c>
      <c r="W25" s="1">
        <v>-3.5888669999999998E-2</v>
      </c>
      <c r="X25" s="1">
        <v>-3.5400389999999997E-2</v>
      </c>
      <c r="Y25" s="1">
        <v>-3.5400389999999997E-2</v>
      </c>
      <c r="Z25" s="1">
        <v>-3.4423830000000002E-2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</row>
    <row r="26" spans="1:34" x14ac:dyDescent="0.25">
      <c r="A26" s="13">
        <v>1</v>
      </c>
      <c r="B26" s="13">
        <v>100</v>
      </c>
      <c r="C26">
        <v>126</v>
      </c>
      <c r="D26" t="s">
        <v>60</v>
      </c>
      <c r="E26">
        <v>0</v>
      </c>
      <c r="F26">
        <v>0</v>
      </c>
      <c r="G26">
        <v>0</v>
      </c>
      <c r="H26" s="1">
        <v>0</v>
      </c>
      <c r="I26" s="1">
        <v>0</v>
      </c>
      <c r="J26" s="1">
        <v>-8.3282469999999997E-2</v>
      </c>
      <c r="K26" s="1">
        <v>-8.4503170000000002E-2</v>
      </c>
      <c r="L26" s="1">
        <v>-8.3770750000000005E-2</v>
      </c>
      <c r="M26" s="1">
        <v>-8.5815429999999998E-2</v>
      </c>
      <c r="N26" s="1">
        <v>-8.5205080000000002E-2</v>
      </c>
      <c r="O26" s="1">
        <v>-8.4228520000000001E-2</v>
      </c>
      <c r="P26" s="1">
        <v>-8.5449220000000006E-2</v>
      </c>
      <c r="Q26" s="1">
        <v>-8.3984379999999997E-2</v>
      </c>
      <c r="R26" s="1">
        <v>-8.4472660000000005E-2</v>
      </c>
      <c r="S26" s="1">
        <v>-8.4472660000000005E-2</v>
      </c>
      <c r="T26" s="1">
        <v>-8.4472660000000005E-2</v>
      </c>
      <c r="U26" s="1">
        <v>-8.3496089999999995E-2</v>
      </c>
      <c r="V26" s="1">
        <v>-8.2763669999999998E-2</v>
      </c>
      <c r="W26" s="1">
        <v>-8.6669919999999998E-2</v>
      </c>
      <c r="X26" s="1">
        <v>-8.6425779999999994E-2</v>
      </c>
      <c r="Y26" s="1">
        <v>-8.5449220000000006E-2</v>
      </c>
      <c r="Z26" s="1">
        <v>-8.3984379999999997E-2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</row>
    <row r="27" spans="1:34" x14ac:dyDescent="0.25">
      <c r="A27" s="13">
        <v>1</v>
      </c>
      <c r="B27" s="13">
        <v>100</v>
      </c>
      <c r="C27">
        <v>127</v>
      </c>
      <c r="D27" t="s">
        <v>61</v>
      </c>
      <c r="E27">
        <v>0</v>
      </c>
      <c r="F27">
        <v>0</v>
      </c>
      <c r="G27">
        <v>0</v>
      </c>
      <c r="H27" s="1">
        <v>0</v>
      </c>
      <c r="I27" s="1">
        <v>0</v>
      </c>
      <c r="J27" s="1">
        <v>-2.2369380000000001E-2</v>
      </c>
      <c r="K27" s="1">
        <v>-2.3468019999999999E-2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</row>
    <row r="28" spans="1:34" x14ac:dyDescent="0.25">
      <c r="A28" s="13">
        <v>1</v>
      </c>
      <c r="B28" s="13">
        <v>130</v>
      </c>
      <c r="C28">
        <v>132</v>
      </c>
      <c r="D28" t="s">
        <v>62</v>
      </c>
      <c r="E28">
        <v>0</v>
      </c>
      <c r="F28">
        <v>0</v>
      </c>
      <c r="G28">
        <v>0</v>
      </c>
      <c r="H28">
        <v>0</v>
      </c>
      <c r="I28">
        <v>0</v>
      </c>
      <c r="J28">
        <v>-0.62149049999999995</v>
      </c>
      <c r="K28">
        <v>-0.6355286</v>
      </c>
      <c r="L28">
        <v>-0.62185670000000004</v>
      </c>
      <c r="M28">
        <v>-0.63775630000000005</v>
      </c>
      <c r="N28">
        <v>-0.6296387</v>
      </c>
      <c r="O28">
        <v>-0.62152099999999999</v>
      </c>
      <c r="P28">
        <v>-0.62939449999999997</v>
      </c>
      <c r="Q28">
        <v>-0.6218262</v>
      </c>
      <c r="R28">
        <v>-0.62402340000000001</v>
      </c>
      <c r="S28">
        <v>-0.625</v>
      </c>
      <c r="T28">
        <v>-0.62695310000000004</v>
      </c>
      <c r="U28">
        <v>-0.6218262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</row>
    <row r="29" spans="1:34" x14ac:dyDescent="0.25">
      <c r="A29" s="13">
        <v>1</v>
      </c>
      <c r="B29" s="13">
        <v>130</v>
      </c>
      <c r="C29">
        <v>133</v>
      </c>
      <c r="D29" t="s">
        <v>63</v>
      </c>
      <c r="E29">
        <v>0</v>
      </c>
      <c r="F29">
        <v>0</v>
      </c>
      <c r="G29">
        <v>0</v>
      </c>
      <c r="H29">
        <v>0</v>
      </c>
      <c r="I29">
        <v>0</v>
      </c>
      <c r="J29">
        <v>-1.162018</v>
      </c>
      <c r="K29">
        <v>-1.188995</v>
      </c>
      <c r="L29">
        <v>-1.1623840000000001</v>
      </c>
      <c r="M29">
        <v>-1.1920170000000001</v>
      </c>
      <c r="N29">
        <v>-1.1762699999999999</v>
      </c>
      <c r="O29">
        <v>-1.161133</v>
      </c>
      <c r="P29">
        <v>-1.175781</v>
      </c>
      <c r="Q29">
        <v>-1.1618649999999999</v>
      </c>
      <c r="R29">
        <v>-1.1660159999999999</v>
      </c>
      <c r="S29">
        <v>-1.1677249999999999</v>
      </c>
      <c r="T29">
        <v>-1.171875</v>
      </c>
      <c r="U29">
        <v>-1.160156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</row>
    <row r="30" spans="1:34" x14ac:dyDescent="0.25">
      <c r="A30" s="13">
        <v>1</v>
      </c>
      <c r="B30" s="13">
        <v>130</v>
      </c>
      <c r="C30">
        <v>134</v>
      </c>
      <c r="D30" t="s">
        <v>64</v>
      </c>
      <c r="E30">
        <v>0</v>
      </c>
      <c r="F30">
        <v>0</v>
      </c>
      <c r="G30">
        <v>0</v>
      </c>
      <c r="H30">
        <v>0</v>
      </c>
      <c r="I30">
        <v>0</v>
      </c>
      <c r="J30">
        <v>-1.1595610000000001</v>
      </c>
      <c r="K30">
        <v>-1.1865540000000001</v>
      </c>
      <c r="L30">
        <v>-1.1599429999999999</v>
      </c>
      <c r="M30">
        <v>-1.1897580000000001</v>
      </c>
      <c r="N30">
        <v>-1.173767</v>
      </c>
      <c r="O30">
        <v>-1.1588750000000001</v>
      </c>
      <c r="P30">
        <v>-1.17334</v>
      </c>
      <c r="Q30">
        <v>-1.1596679999999999</v>
      </c>
      <c r="R30">
        <v>-1.163818</v>
      </c>
      <c r="S30">
        <v>-1.165527</v>
      </c>
      <c r="T30">
        <v>-1.1694340000000001</v>
      </c>
      <c r="U30">
        <v>-1.158936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</row>
    <row r="31" spans="1:34" x14ac:dyDescent="0.25">
      <c r="A31" s="13">
        <v>1</v>
      </c>
      <c r="B31" s="13">
        <v>130</v>
      </c>
      <c r="C31">
        <v>136</v>
      </c>
      <c r="D31" t="s">
        <v>65</v>
      </c>
      <c r="E31">
        <v>0</v>
      </c>
      <c r="F31">
        <v>0</v>
      </c>
      <c r="G31">
        <v>0</v>
      </c>
      <c r="H31">
        <v>0</v>
      </c>
      <c r="I31">
        <v>0</v>
      </c>
      <c r="J31">
        <v>-0.15103150000000001</v>
      </c>
      <c r="K31">
        <v>-0.155304</v>
      </c>
      <c r="L31">
        <v>-0.15151980000000001</v>
      </c>
      <c r="M31">
        <v>-0.15557860000000001</v>
      </c>
      <c r="N31">
        <v>-0.15399170000000001</v>
      </c>
      <c r="O31">
        <v>-0.1530762</v>
      </c>
      <c r="P31">
        <v>-0.15405269999999999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</row>
    <row r="32" spans="1:34" x14ac:dyDescent="0.25">
      <c r="A32" s="13">
        <v>1</v>
      </c>
      <c r="B32" s="13">
        <v>130</v>
      </c>
      <c r="C32">
        <v>137</v>
      </c>
      <c r="D32" t="s">
        <v>66</v>
      </c>
      <c r="E32">
        <v>0</v>
      </c>
      <c r="F32">
        <v>0</v>
      </c>
      <c r="G32">
        <v>0</v>
      </c>
      <c r="H32">
        <v>0</v>
      </c>
      <c r="I32">
        <v>0</v>
      </c>
      <c r="J32">
        <v>-0.81094359999999999</v>
      </c>
      <c r="K32">
        <v>-0.82962040000000004</v>
      </c>
      <c r="L32">
        <v>-0.81143189999999998</v>
      </c>
      <c r="M32">
        <v>-0.83215329999999998</v>
      </c>
      <c r="N32">
        <v>-0.82122799999999996</v>
      </c>
      <c r="O32">
        <v>-0.81072999999999995</v>
      </c>
      <c r="P32">
        <v>-0.82104489999999997</v>
      </c>
      <c r="Q32">
        <v>-0.81127930000000004</v>
      </c>
      <c r="R32">
        <v>-0.81420899999999996</v>
      </c>
      <c r="S32">
        <v>-0.81542970000000004</v>
      </c>
      <c r="T32">
        <v>-0.81811520000000004</v>
      </c>
      <c r="U32">
        <v>-0.80981449999999999</v>
      </c>
      <c r="V32">
        <v>-0.90063479999999996</v>
      </c>
      <c r="W32">
        <v>-0.84204100000000004</v>
      </c>
      <c r="X32">
        <v>-0.83935550000000003</v>
      </c>
      <c r="Y32">
        <v>-0.82836909999999997</v>
      </c>
      <c r="Z32">
        <v>-0.81762699999999999</v>
      </c>
      <c r="AA32">
        <v>-0.81176760000000003</v>
      </c>
      <c r="AB32">
        <v>-0.81591800000000003</v>
      </c>
      <c r="AC32">
        <v>-0.81005859999999996</v>
      </c>
      <c r="AD32">
        <v>-0.81396480000000004</v>
      </c>
      <c r="AE32">
        <v>-0.81738279999999996</v>
      </c>
      <c r="AF32">
        <v>-0.81152340000000001</v>
      </c>
      <c r="AG32">
        <v>-0.8984375</v>
      </c>
      <c r="AH32">
        <v>-0.84716800000000003</v>
      </c>
    </row>
    <row r="33" spans="1:34" x14ac:dyDescent="0.25">
      <c r="A33" s="13">
        <v>1</v>
      </c>
      <c r="B33" s="13">
        <v>130</v>
      </c>
      <c r="C33">
        <v>138</v>
      </c>
      <c r="D33" t="s">
        <v>67</v>
      </c>
      <c r="E33">
        <v>0</v>
      </c>
      <c r="F33">
        <v>0</v>
      </c>
      <c r="G33">
        <v>0</v>
      </c>
      <c r="H33">
        <v>0</v>
      </c>
      <c r="I33">
        <v>0</v>
      </c>
      <c r="J33">
        <v>-0.33584589999999998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</row>
    <row r="34" spans="1:34" x14ac:dyDescent="0.25">
      <c r="A34" s="13">
        <v>1</v>
      </c>
      <c r="B34" s="13">
        <v>130</v>
      </c>
      <c r="C34">
        <v>139</v>
      </c>
      <c r="D34" t="s">
        <v>68</v>
      </c>
      <c r="E34">
        <v>0</v>
      </c>
      <c r="F34">
        <v>0</v>
      </c>
      <c r="G34">
        <v>0</v>
      </c>
      <c r="H34">
        <v>0</v>
      </c>
      <c r="I34">
        <v>0</v>
      </c>
      <c r="J34">
        <v>-0.33120729999999998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</row>
    <row r="35" spans="1:34" x14ac:dyDescent="0.25">
      <c r="A35" s="13">
        <v>1</v>
      </c>
      <c r="B35" s="13">
        <v>130</v>
      </c>
      <c r="C35">
        <v>140</v>
      </c>
      <c r="D35" t="s">
        <v>69</v>
      </c>
      <c r="E35">
        <v>0</v>
      </c>
      <c r="F35">
        <v>0</v>
      </c>
      <c r="G35">
        <v>0</v>
      </c>
      <c r="H35">
        <v>0</v>
      </c>
      <c r="I35">
        <v>0</v>
      </c>
      <c r="J35">
        <v>-0.25161739999999999</v>
      </c>
      <c r="K35">
        <v>-0.25833129999999999</v>
      </c>
      <c r="L35">
        <v>-0.25210569999999999</v>
      </c>
      <c r="M35">
        <v>-0.25885010000000003</v>
      </c>
      <c r="N35">
        <v>-0.25579829999999998</v>
      </c>
      <c r="O35">
        <v>-0.2536621</v>
      </c>
      <c r="P35">
        <v>-0.25561519999999999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</row>
    <row r="36" spans="1:34" x14ac:dyDescent="0.25">
      <c r="A36" s="13">
        <v>1</v>
      </c>
      <c r="B36" s="13">
        <v>130</v>
      </c>
      <c r="C36">
        <v>141</v>
      </c>
      <c r="D36" t="s">
        <v>70</v>
      </c>
      <c r="E36">
        <v>0</v>
      </c>
      <c r="F36">
        <v>0</v>
      </c>
      <c r="G36">
        <v>0</v>
      </c>
      <c r="H36">
        <v>0</v>
      </c>
      <c r="I36">
        <v>0</v>
      </c>
      <c r="J36">
        <v>-0.49746699999999999</v>
      </c>
      <c r="K36">
        <v>-0.50857540000000001</v>
      </c>
      <c r="L36">
        <v>-0.49783329999999998</v>
      </c>
      <c r="M36">
        <v>-0.51062010000000002</v>
      </c>
      <c r="N36">
        <v>-0.5041504</v>
      </c>
      <c r="O36">
        <v>-0.49749759999999998</v>
      </c>
      <c r="P36">
        <v>-0.50390630000000003</v>
      </c>
      <c r="Q36">
        <v>-0.49780269999999999</v>
      </c>
      <c r="R36">
        <v>-0.49975589999999998</v>
      </c>
      <c r="S36">
        <v>-0.5004883</v>
      </c>
      <c r="T36">
        <v>-0.50195310000000004</v>
      </c>
      <c r="U36">
        <v>-0.4968262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</row>
    <row r="37" spans="1:34" x14ac:dyDescent="0.25">
      <c r="A37" s="13">
        <v>1</v>
      </c>
      <c r="B37" s="13">
        <v>130</v>
      </c>
      <c r="C37">
        <v>142</v>
      </c>
      <c r="D37" t="s">
        <v>71</v>
      </c>
      <c r="E37">
        <v>0</v>
      </c>
      <c r="F37">
        <v>0</v>
      </c>
      <c r="G37">
        <v>0</v>
      </c>
      <c r="H37">
        <v>0</v>
      </c>
      <c r="I37">
        <v>0</v>
      </c>
      <c r="J37">
        <v>-0.9443665</v>
      </c>
      <c r="K37">
        <v>-0.9673157</v>
      </c>
      <c r="L37">
        <v>-0.94473269999999998</v>
      </c>
      <c r="M37">
        <v>-0.96881099999999998</v>
      </c>
      <c r="N37">
        <v>-0.95605470000000004</v>
      </c>
      <c r="O37">
        <v>-0.94525150000000002</v>
      </c>
      <c r="P37">
        <v>-0.95581050000000001</v>
      </c>
      <c r="Q37">
        <v>-0.94458010000000003</v>
      </c>
      <c r="R37">
        <v>-0.94775390000000004</v>
      </c>
      <c r="S37">
        <v>-0.94921880000000003</v>
      </c>
      <c r="T37">
        <v>-0.95239260000000003</v>
      </c>
      <c r="U37">
        <v>-0.94409180000000004</v>
      </c>
      <c r="V37">
        <v>-1.050049</v>
      </c>
      <c r="W37">
        <v>-0.98193359999999996</v>
      </c>
      <c r="X37">
        <v>-0.97851560000000004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</row>
    <row r="38" spans="1:34" x14ac:dyDescent="0.25">
      <c r="A38" s="13">
        <v>1</v>
      </c>
      <c r="B38" s="13">
        <v>130</v>
      </c>
      <c r="C38">
        <v>143</v>
      </c>
      <c r="D38" t="s">
        <v>72</v>
      </c>
      <c r="E38">
        <v>0</v>
      </c>
      <c r="F38">
        <v>0</v>
      </c>
      <c r="G38">
        <v>0</v>
      </c>
      <c r="H38">
        <v>0</v>
      </c>
      <c r="I38">
        <v>0</v>
      </c>
      <c r="J38">
        <v>-0.4178772</v>
      </c>
      <c r="K38">
        <v>-0.42703249999999998</v>
      </c>
      <c r="L38">
        <v>-0.41824339999999999</v>
      </c>
      <c r="M38">
        <v>-0.42907709999999999</v>
      </c>
      <c r="N38">
        <v>-0.42358400000000002</v>
      </c>
      <c r="O38">
        <v>-0.41815190000000002</v>
      </c>
      <c r="P38">
        <v>-0.42358400000000002</v>
      </c>
      <c r="Q38">
        <v>-0.41845700000000002</v>
      </c>
      <c r="R38">
        <v>-0.41992190000000001</v>
      </c>
      <c r="S38">
        <v>-0.42065429999999998</v>
      </c>
      <c r="T38">
        <v>-0.421875</v>
      </c>
      <c r="U38">
        <v>-0.41748049999999998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</row>
    <row r="39" spans="1:34" x14ac:dyDescent="0.25">
      <c r="A39" s="13">
        <v>1</v>
      </c>
      <c r="B39" s="13">
        <v>130</v>
      </c>
      <c r="C39">
        <v>144</v>
      </c>
      <c r="D39" t="s">
        <v>73</v>
      </c>
      <c r="E39">
        <v>0</v>
      </c>
      <c r="F39">
        <v>0</v>
      </c>
      <c r="G39">
        <v>0</v>
      </c>
      <c r="H39">
        <v>0</v>
      </c>
      <c r="I39">
        <v>0</v>
      </c>
      <c r="J39">
        <v>-0.47390749999999998</v>
      </c>
      <c r="K39">
        <v>-0.48464970000000002</v>
      </c>
      <c r="L39">
        <v>-0.47439579999999998</v>
      </c>
      <c r="M39">
        <v>-0.48669430000000002</v>
      </c>
      <c r="N39">
        <v>-0.48040769999999999</v>
      </c>
      <c r="O39">
        <v>-0.47430420000000001</v>
      </c>
      <c r="P39">
        <v>-0.4802246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</row>
    <row r="40" spans="1:34" x14ac:dyDescent="0.25">
      <c r="A40" s="13">
        <v>1</v>
      </c>
      <c r="B40" s="13">
        <v>130</v>
      </c>
      <c r="C40">
        <v>145</v>
      </c>
      <c r="D40" t="s">
        <v>74</v>
      </c>
      <c r="E40">
        <v>0</v>
      </c>
      <c r="F40">
        <v>0</v>
      </c>
      <c r="G40">
        <v>0</v>
      </c>
      <c r="H40" s="1">
        <v>0</v>
      </c>
      <c r="I40" s="1">
        <v>0</v>
      </c>
      <c r="J40" s="1">
        <v>-0.64590449999999999</v>
      </c>
      <c r="K40" s="1">
        <v>-0.66189580000000003</v>
      </c>
      <c r="L40" s="1">
        <v>-0.6465149</v>
      </c>
      <c r="M40" s="1">
        <v>-0.66290280000000001</v>
      </c>
      <c r="N40" s="1">
        <v>-0.65447999999999995</v>
      </c>
      <c r="O40" s="1">
        <v>-0.64715579999999995</v>
      </c>
      <c r="P40" s="1">
        <v>-0.65405270000000004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</row>
    <row r="41" spans="1:34" x14ac:dyDescent="0.25">
      <c r="A41" s="13">
        <v>1</v>
      </c>
      <c r="B41" s="13">
        <v>130</v>
      </c>
      <c r="C41">
        <v>146</v>
      </c>
      <c r="D41" t="s">
        <v>75</v>
      </c>
      <c r="E41">
        <v>0</v>
      </c>
      <c r="F41">
        <v>0</v>
      </c>
      <c r="G41">
        <v>0</v>
      </c>
      <c r="H41" s="1">
        <v>0</v>
      </c>
      <c r="I41" s="1">
        <v>0</v>
      </c>
      <c r="J41" s="1">
        <v>-0.14639279999999999</v>
      </c>
      <c r="K41" s="1">
        <v>-0.14918519999999999</v>
      </c>
      <c r="L41" s="1">
        <v>-0.14688109999999999</v>
      </c>
      <c r="M41" s="1">
        <v>-0.1507568</v>
      </c>
      <c r="N41" s="1">
        <v>-0.14916989999999999</v>
      </c>
      <c r="O41" s="1">
        <v>-0.14721680000000001</v>
      </c>
      <c r="P41" s="1">
        <v>-0.14916989999999999</v>
      </c>
      <c r="Q41" s="1">
        <v>-0.14721680000000001</v>
      </c>
      <c r="R41" s="1">
        <v>-0.14770510000000001</v>
      </c>
      <c r="S41" s="1">
        <v>-0.1479492</v>
      </c>
      <c r="T41" s="1">
        <v>-0.1481934</v>
      </c>
      <c r="U41" s="1">
        <v>-0.14550779999999999</v>
      </c>
      <c r="V41" s="1">
        <v>-0.14648439999999999</v>
      </c>
      <c r="W41" s="1">
        <v>-0.15112300000000001</v>
      </c>
      <c r="X41" s="1">
        <v>-0.15039060000000001</v>
      </c>
      <c r="Y41" s="1">
        <v>-0.1489258</v>
      </c>
      <c r="Z41" s="1">
        <v>-0.14648439999999999</v>
      </c>
      <c r="AA41" s="1">
        <v>-0.14550779999999999</v>
      </c>
      <c r="AB41" s="1">
        <v>-0.14624019999999999</v>
      </c>
      <c r="AC41" s="1">
        <v>-0.14550779999999999</v>
      </c>
      <c r="AD41" s="1">
        <v>-0.14599609999999999</v>
      </c>
      <c r="AE41" s="1">
        <v>-0.14648439999999999</v>
      </c>
      <c r="AF41" s="1">
        <v>-0.14550779999999999</v>
      </c>
      <c r="AG41">
        <v>-0.14550779999999999</v>
      </c>
      <c r="AH41" s="1">
        <v>-0.1523438</v>
      </c>
    </row>
    <row r="42" spans="1:34" x14ac:dyDescent="0.25">
      <c r="A42" s="13">
        <v>1</v>
      </c>
      <c r="B42" s="13">
        <v>130</v>
      </c>
      <c r="C42">
        <v>147</v>
      </c>
      <c r="D42" t="s">
        <v>76</v>
      </c>
      <c r="E42">
        <v>0</v>
      </c>
      <c r="F42">
        <v>0</v>
      </c>
      <c r="G42">
        <v>0</v>
      </c>
      <c r="H42">
        <v>0</v>
      </c>
      <c r="I42">
        <v>0</v>
      </c>
      <c r="J42">
        <v>-0.58279420000000004</v>
      </c>
      <c r="K42">
        <v>-0.59719849999999997</v>
      </c>
      <c r="L42">
        <v>-0.58316040000000002</v>
      </c>
      <c r="M42">
        <v>-0.5982056</v>
      </c>
      <c r="N42">
        <v>-0.59051509999999996</v>
      </c>
      <c r="O42">
        <v>-0.58422850000000004</v>
      </c>
      <c r="P42">
        <v>-0.59033199999999997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</row>
    <row r="43" spans="1:34" x14ac:dyDescent="0.25">
      <c r="A43" s="13">
        <v>1</v>
      </c>
      <c r="B43" s="13">
        <v>130</v>
      </c>
      <c r="C43">
        <v>148</v>
      </c>
      <c r="D43" t="s">
        <v>77</v>
      </c>
      <c r="E43">
        <v>0</v>
      </c>
      <c r="F43">
        <v>0</v>
      </c>
      <c r="G43">
        <v>0</v>
      </c>
      <c r="H43">
        <v>0</v>
      </c>
      <c r="I43">
        <v>0</v>
      </c>
      <c r="J43">
        <v>-0.64590449999999999</v>
      </c>
      <c r="K43">
        <v>-0.66189580000000003</v>
      </c>
      <c r="L43">
        <v>-0.6465149</v>
      </c>
      <c r="M43">
        <v>-0.66290280000000001</v>
      </c>
      <c r="N43">
        <v>-0.65447999999999995</v>
      </c>
      <c r="O43">
        <v>-0.64715579999999995</v>
      </c>
      <c r="P43">
        <v>-0.65405270000000004</v>
      </c>
      <c r="Q43">
        <v>-0.64648439999999996</v>
      </c>
      <c r="R43">
        <v>-0.64868159999999997</v>
      </c>
      <c r="S43">
        <v>-0.64965819999999996</v>
      </c>
      <c r="T43">
        <v>-0.6516113</v>
      </c>
      <c r="U43">
        <v>-0.6452637</v>
      </c>
      <c r="V43">
        <v>-0.64599609999999996</v>
      </c>
      <c r="W43">
        <v>-0.67089840000000001</v>
      </c>
      <c r="X43">
        <v>-0.6687012</v>
      </c>
      <c r="Y43">
        <v>-0.6599121</v>
      </c>
      <c r="Z43">
        <v>-0.65136720000000004</v>
      </c>
      <c r="AA43">
        <v>-0.64648439999999996</v>
      </c>
      <c r="AB43">
        <v>-0.64990230000000004</v>
      </c>
      <c r="AC43">
        <v>-0.6452637</v>
      </c>
      <c r="AD43">
        <v>-0.6484375</v>
      </c>
      <c r="AE43">
        <v>-0.65136720000000004</v>
      </c>
      <c r="AF43">
        <v>-0.64648439999999996</v>
      </c>
      <c r="AG43">
        <v>-0.64453130000000003</v>
      </c>
      <c r="AH43">
        <v>-0.67480470000000004</v>
      </c>
    </row>
    <row r="44" spans="1:34" x14ac:dyDescent="0.25">
      <c r="A44" s="13">
        <v>1</v>
      </c>
      <c r="B44" s="13">
        <v>130</v>
      </c>
      <c r="C44">
        <v>150</v>
      </c>
      <c r="D44" t="s">
        <v>78</v>
      </c>
      <c r="E44">
        <v>0</v>
      </c>
      <c r="F44">
        <v>0</v>
      </c>
      <c r="G44">
        <v>0</v>
      </c>
      <c r="H44">
        <v>0</v>
      </c>
      <c r="I44">
        <v>0</v>
      </c>
      <c r="J44">
        <v>-0.81338500000000002</v>
      </c>
      <c r="K44">
        <v>-0.83206179999999996</v>
      </c>
      <c r="L44">
        <v>-0.81375120000000001</v>
      </c>
      <c r="M44">
        <v>-0.83453370000000004</v>
      </c>
      <c r="N44">
        <v>-0.8236694</v>
      </c>
      <c r="O44">
        <v>-0.81323239999999997</v>
      </c>
      <c r="P44">
        <v>-0.82324220000000004</v>
      </c>
      <c r="Q44">
        <v>-0.81347659999999999</v>
      </c>
      <c r="R44">
        <v>-0.81640630000000003</v>
      </c>
      <c r="S44">
        <v>-0.81762699999999999</v>
      </c>
      <c r="T44">
        <v>-0.8203125</v>
      </c>
      <c r="U44">
        <v>-0.81225590000000003</v>
      </c>
      <c r="V44">
        <v>-0.8125</v>
      </c>
      <c r="W44">
        <v>-0.84472659999999999</v>
      </c>
      <c r="X44">
        <v>-0.84179689999999996</v>
      </c>
      <c r="Y44">
        <v>-0.83081050000000001</v>
      </c>
      <c r="Z44">
        <v>-0.82006840000000003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</row>
    <row r="45" spans="1:34" x14ac:dyDescent="0.25">
      <c r="A45" s="13">
        <v>1</v>
      </c>
      <c r="B45" s="13">
        <v>130</v>
      </c>
      <c r="C45">
        <v>151</v>
      </c>
      <c r="D45" t="s">
        <v>79</v>
      </c>
      <c r="E45">
        <v>0</v>
      </c>
      <c r="F45">
        <v>0</v>
      </c>
      <c r="G45">
        <v>0</v>
      </c>
      <c r="H45" s="1">
        <v>0</v>
      </c>
      <c r="I45" s="1">
        <v>0</v>
      </c>
      <c r="J45" s="1">
        <v>-3.1631470000000002E-2</v>
      </c>
      <c r="K45" s="1">
        <v>-3.2989499999999998E-2</v>
      </c>
      <c r="L45" s="1">
        <v>-3.225708E-2</v>
      </c>
      <c r="M45" s="1">
        <v>-3.3020019999999997E-2</v>
      </c>
      <c r="N45" s="1">
        <v>-3.3142089999999999E-2</v>
      </c>
      <c r="O45" s="1">
        <v>-3.3935550000000002E-2</v>
      </c>
      <c r="P45" s="1">
        <v>-3.3203129999999997E-2</v>
      </c>
      <c r="Q45" s="1">
        <v>-3.2714840000000002E-2</v>
      </c>
      <c r="R45" s="1">
        <v>-3.2958979999999999E-2</v>
      </c>
      <c r="S45" s="1">
        <v>-3.2958979999999999E-2</v>
      </c>
      <c r="T45" s="1">
        <v>-3.2470699999999998E-2</v>
      </c>
      <c r="U45" s="1">
        <v>-3.100586E-2</v>
      </c>
      <c r="V45" s="1">
        <v>-3.125E-2</v>
      </c>
      <c r="W45" s="1">
        <v>-3.2226560000000001E-2</v>
      </c>
      <c r="X45" s="1">
        <v>-3.1738280000000001E-2</v>
      </c>
      <c r="Y45" s="1">
        <v>-3.1982419999999998E-2</v>
      </c>
      <c r="Z45" s="1">
        <v>-3.0761719999999999E-2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</row>
    <row r="46" spans="1:34" x14ac:dyDescent="0.25">
      <c r="A46" s="13">
        <v>1</v>
      </c>
      <c r="B46" s="13">
        <v>130</v>
      </c>
      <c r="C46">
        <v>152</v>
      </c>
      <c r="D46" t="s">
        <v>80</v>
      </c>
      <c r="E46">
        <v>0</v>
      </c>
      <c r="F46">
        <v>0</v>
      </c>
      <c r="G46">
        <v>0</v>
      </c>
      <c r="H46" s="1">
        <v>0</v>
      </c>
      <c r="I46" s="1">
        <v>0</v>
      </c>
      <c r="J46" s="1">
        <v>-7.388306E-2</v>
      </c>
      <c r="K46" s="1">
        <v>-7.5958250000000005E-2</v>
      </c>
      <c r="L46" s="1">
        <v>-7.4371339999999994E-2</v>
      </c>
      <c r="M46" s="1">
        <v>-7.6293949999999999E-2</v>
      </c>
      <c r="N46" s="1">
        <v>-7.5866699999999995E-2</v>
      </c>
      <c r="O46" s="1">
        <v>-7.5866699999999995E-2</v>
      </c>
      <c r="P46" s="1">
        <v>-7.5683589999999995E-2</v>
      </c>
      <c r="Q46" s="1">
        <v>-7.4707029999999994E-2</v>
      </c>
      <c r="R46" s="1">
        <v>-7.4951169999999998E-2</v>
      </c>
      <c r="S46" s="1">
        <v>-7.5195310000000001E-2</v>
      </c>
      <c r="T46" s="1">
        <v>-7.4951169999999998E-2</v>
      </c>
      <c r="U46" s="1">
        <v>-7.2998049999999995E-2</v>
      </c>
      <c r="V46" s="1">
        <v>-7.2998049999999995E-2</v>
      </c>
      <c r="W46" s="1">
        <v>-7.5927729999999999E-2</v>
      </c>
      <c r="X46" s="1">
        <v>-7.5439450000000005E-2</v>
      </c>
      <c r="Y46" s="1">
        <v>-7.4951169999999998E-2</v>
      </c>
      <c r="Z46" s="1">
        <v>-7.3242189999999999E-2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</row>
    <row r="47" spans="1:34" x14ac:dyDescent="0.25">
      <c r="A47" s="13">
        <v>1</v>
      </c>
      <c r="B47" s="13">
        <v>130</v>
      </c>
      <c r="C47">
        <v>153</v>
      </c>
      <c r="D47" t="s">
        <v>81</v>
      </c>
      <c r="E47">
        <v>0</v>
      </c>
      <c r="F47">
        <v>0</v>
      </c>
      <c r="G47">
        <v>0</v>
      </c>
      <c r="H47" s="1">
        <v>0</v>
      </c>
      <c r="I47" s="1">
        <v>0</v>
      </c>
      <c r="J47" s="1">
        <v>-2.005005E-2</v>
      </c>
      <c r="K47" s="1">
        <v>-2.1026610000000001E-2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</row>
    <row r="48" spans="1:34" x14ac:dyDescent="0.25">
      <c r="A48" s="13">
        <v>1</v>
      </c>
      <c r="B48" s="13">
        <v>190</v>
      </c>
      <c r="C48">
        <v>191</v>
      </c>
      <c r="D48" t="s">
        <v>82</v>
      </c>
      <c r="E48">
        <v>0</v>
      </c>
      <c r="F48">
        <v>0</v>
      </c>
      <c r="G48">
        <v>0</v>
      </c>
      <c r="H48">
        <v>0</v>
      </c>
      <c r="I48">
        <v>0</v>
      </c>
      <c r="J48">
        <v>-0.13821410000000001</v>
      </c>
      <c r="K48">
        <v>-0.14212040000000001</v>
      </c>
      <c r="L48">
        <v>-0.1387024</v>
      </c>
      <c r="M48">
        <v>-0.1421509</v>
      </c>
      <c r="N48">
        <v>-0.14080809999999999</v>
      </c>
      <c r="O48">
        <v>-0.14031979999999999</v>
      </c>
      <c r="P48">
        <v>-0.1408691</v>
      </c>
      <c r="Q48">
        <v>-0.13891600000000001</v>
      </c>
      <c r="R48">
        <v>-0.13940430000000001</v>
      </c>
      <c r="S48">
        <v>-0.13989260000000001</v>
      </c>
      <c r="T48">
        <v>-0.13989260000000001</v>
      </c>
      <c r="U48">
        <v>-0.13842769999999999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</row>
    <row r="49" spans="1:34" x14ac:dyDescent="0.25">
      <c r="A49" s="13">
        <v>1</v>
      </c>
      <c r="B49" s="13">
        <v>190</v>
      </c>
      <c r="C49">
        <v>192</v>
      </c>
      <c r="D49" t="s">
        <v>83</v>
      </c>
      <c r="E49">
        <v>0</v>
      </c>
      <c r="F49">
        <v>0</v>
      </c>
      <c r="G49">
        <v>0</v>
      </c>
      <c r="H49">
        <v>0</v>
      </c>
      <c r="I49">
        <v>0</v>
      </c>
      <c r="J49">
        <v>-0.25405879999999997</v>
      </c>
      <c r="K49">
        <v>-0.26077270000000002</v>
      </c>
      <c r="L49">
        <v>-0.25454710000000003</v>
      </c>
      <c r="M49">
        <v>-0.26110840000000002</v>
      </c>
      <c r="N49">
        <v>-0.25805660000000002</v>
      </c>
      <c r="O49">
        <v>-0.25579829999999998</v>
      </c>
      <c r="P49">
        <v>-0.25805660000000002</v>
      </c>
      <c r="Q49">
        <v>-0.25488280000000002</v>
      </c>
      <c r="R49">
        <v>-0.25561519999999999</v>
      </c>
      <c r="S49">
        <v>-0.25610349999999998</v>
      </c>
      <c r="T49">
        <v>-0.25659179999999998</v>
      </c>
      <c r="U49">
        <v>-0.25390629999999997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</row>
    <row r="50" spans="1:34" x14ac:dyDescent="0.25">
      <c r="A50" s="13">
        <v>1</v>
      </c>
      <c r="B50" s="13">
        <v>190</v>
      </c>
      <c r="C50">
        <v>196</v>
      </c>
      <c r="D50" t="s">
        <v>84</v>
      </c>
      <c r="E50">
        <v>0</v>
      </c>
      <c r="F50">
        <v>0</v>
      </c>
      <c r="G50">
        <v>0</v>
      </c>
      <c r="H50">
        <v>0</v>
      </c>
      <c r="I50">
        <v>0</v>
      </c>
      <c r="J50">
        <v>-0.24453739999999999</v>
      </c>
      <c r="K50">
        <v>-0.24978639999999999</v>
      </c>
      <c r="L50">
        <v>-0.24526980000000001</v>
      </c>
      <c r="M50">
        <v>-0.25152590000000002</v>
      </c>
      <c r="N50">
        <v>-0.2484741</v>
      </c>
      <c r="O50">
        <v>-0.2453003</v>
      </c>
      <c r="P50">
        <v>-0.24853520000000001</v>
      </c>
      <c r="Q50">
        <v>-0.2453613</v>
      </c>
      <c r="R50">
        <v>-0.2463379</v>
      </c>
      <c r="S50">
        <v>-0.2468262</v>
      </c>
      <c r="T50">
        <v>-0.24731449999999999</v>
      </c>
      <c r="U50">
        <v>-0.24462890000000001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</row>
    <row r="51" spans="1:34" x14ac:dyDescent="0.25">
      <c r="A51" s="13">
        <v>1</v>
      </c>
      <c r="B51" s="13">
        <v>190</v>
      </c>
      <c r="C51">
        <v>197</v>
      </c>
      <c r="D51" t="s">
        <v>85</v>
      </c>
      <c r="E51">
        <v>0</v>
      </c>
      <c r="F51">
        <v>0</v>
      </c>
      <c r="G51">
        <v>0</v>
      </c>
      <c r="H51">
        <v>0</v>
      </c>
      <c r="I51">
        <v>0</v>
      </c>
      <c r="J51" s="1">
        <v>-6.3262940000000004E-2</v>
      </c>
      <c r="K51" s="1">
        <v>-6.4239500000000005E-2</v>
      </c>
      <c r="L51" s="1">
        <v>-6.3751219999999997E-2</v>
      </c>
      <c r="M51" s="1">
        <v>-6.5490720000000002E-2</v>
      </c>
      <c r="N51" s="1">
        <v>-6.5124509999999997E-2</v>
      </c>
      <c r="O51" s="1">
        <v>-6.4147949999999995E-2</v>
      </c>
      <c r="P51" s="1">
        <v>-6.5185549999999995E-2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</row>
    <row r="52" spans="1:34" x14ac:dyDescent="0.25">
      <c r="A52" s="13">
        <v>1</v>
      </c>
      <c r="B52" s="13">
        <v>190</v>
      </c>
      <c r="C52">
        <v>198</v>
      </c>
      <c r="D52" t="s">
        <v>86</v>
      </c>
      <c r="E52">
        <v>0</v>
      </c>
      <c r="F52">
        <v>0</v>
      </c>
      <c r="G52">
        <v>0</v>
      </c>
      <c r="H52" s="1">
        <v>0</v>
      </c>
      <c r="I52" s="1">
        <v>0</v>
      </c>
      <c r="J52" s="1">
        <v>-6.3262940000000004E-2</v>
      </c>
      <c r="K52" s="1">
        <v>-6.4239500000000005E-2</v>
      </c>
      <c r="L52" s="1">
        <v>-6.3751219999999997E-2</v>
      </c>
      <c r="M52" s="1">
        <v>-6.5490720000000002E-2</v>
      </c>
      <c r="N52" s="1">
        <v>-6.5124509999999997E-2</v>
      </c>
      <c r="O52" s="1">
        <v>-6.4147949999999995E-2</v>
      </c>
      <c r="P52" s="1">
        <v>-6.5185549999999995E-2</v>
      </c>
      <c r="Q52" s="1">
        <v>-6.4453129999999997E-2</v>
      </c>
      <c r="R52" s="1">
        <v>-6.4453129999999997E-2</v>
      </c>
      <c r="S52" s="1">
        <v>-6.4697270000000001E-2</v>
      </c>
      <c r="T52" s="1">
        <v>-6.4453129999999997E-2</v>
      </c>
      <c r="U52" s="1">
        <v>-6.3720700000000005E-2</v>
      </c>
      <c r="V52" s="1">
        <v>-6.3232419999999998E-2</v>
      </c>
      <c r="W52" s="1">
        <v>-6.6162109999999996E-2</v>
      </c>
      <c r="X52" s="1">
        <v>-6.5673830000000002E-2</v>
      </c>
      <c r="Y52" s="1">
        <v>-6.5185549999999995E-2</v>
      </c>
      <c r="Z52" s="1">
        <v>-6.3964839999999995E-2</v>
      </c>
      <c r="AA52" s="1">
        <v>-6.3720700000000005E-2</v>
      </c>
      <c r="AB52" s="1">
        <v>-6.3720700000000005E-2</v>
      </c>
      <c r="AC52" s="1">
        <v>-6.3720700000000005E-2</v>
      </c>
      <c r="AD52" s="1">
        <v>-6.3964839999999995E-2</v>
      </c>
      <c r="AE52" s="1">
        <v>-6.3964839999999995E-2</v>
      </c>
      <c r="AF52" s="1">
        <v>-6.3964839999999995E-2</v>
      </c>
      <c r="AG52" s="1">
        <v>-6.3964839999999995E-2</v>
      </c>
      <c r="AH52" s="1">
        <v>-6.6894529999999994E-2</v>
      </c>
    </row>
    <row r="53" spans="1:34" x14ac:dyDescent="0.25">
      <c r="A53" s="13">
        <v>1</v>
      </c>
      <c r="B53" s="13">
        <v>190</v>
      </c>
      <c r="C53">
        <v>199</v>
      </c>
      <c r="D53" t="s">
        <v>87</v>
      </c>
      <c r="E53">
        <v>0</v>
      </c>
      <c r="F53">
        <v>0</v>
      </c>
      <c r="G53">
        <v>0</v>
      </c>
      <c r="H53" s="1">
        <v>0</v>
      </c>
      <c r="I53" s="1">
        <v>0</v>
      </c>
      <c r="J53" s="1">
        <v>-0.1300354</v>
      </c>
      <c r="K53" s="1">
        <v>-0.13259889999999999</v>
      </c>
      <c r="L53" s="1">
        <v>-0.13052369999999999</v>
      </c>
      <c r="M53" s="1">
        <v>-0.13391110000000001</v>
      </c>
      <c r="N53" s="1">
        <v>-0.1325684</v>
      </c>
      <c r="O53" s="1">
        <v>-0.13085939999999999</v>
      </c>
      <c r="P53" s="1">
        <v>-0.1325684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</row>
    <row r="54" spans="1:34" x14ac:dyDescent="0.25">
      <c r="A54" s="13">
        <v>1</v>
      </c>
      <c r="B54" s="13">
        <v>190</v>
      </c>
      <c r="C54">
        <v>200</v>
      </c>
      <c r="D54" t="s">
        <v>88</v>
      </c>
      <c r="E54">
        <v>0</v>
      </c>
      <c r="F54">
        <v>0</v>
      </c>
      <c r="G54">
        <v>0</v>
      </c>
      <c r="H54">
        <v>0</v>
      </c>
      <c r="I54">
        <v>0</v>
      </c>
      <c r="J54">
        <v>-0.27273560000000002</v>
      </c>
      <c r="K54">
        <v>-0.2798004</v>
      </c>
      <c r="L54">
        <v>-0.27322390000000002</v>
      </c>
      <c r="M54">
        <v>-0.28039550000000002</v>
      </c>
      <c r="N54">
        <v>-0.2770996</v>
      </c>
      <c r="O54">
        <v>-0.27459719999999999</v>
      </c>
      <c r="P54">
        <v>-0.27685549999999998</v>
      </c>
      <c r="Q54">
        <v>-0.27368160000000002</v>
      </c>
      <c r="R54">
        <v>-0.27441409999999999</v>
      </c>
      <c r="S54">
        <v>-0.27490229999999999</v>
      </c>
      <c r="T54">
        <v>-0.27563480000000001</v>
      </c>
      <c r="U54">
        <v>-0.27148440000000001</v>
      </c>
      <c r="V54">
        <v>-0.27124019999999999</v>
      </c>
      <c r="W54">
        <v>-0.28222659999999999</v>
      </c>
      <c r="X54">
        <v>-0.28125</v>
      </c>
      <c r="Y54">
        <v>-0.27783200000000002</v>
      </c>
      <c r="Z54">
        <v>-0.2739258</v>
      </c>
      <c r="AA54">
        <v>-0.27197270000000001</v>
      </c>
      <c r="AB54">
        <v>-0.27319339999999998</v>
      </c>
      <c r="AC54">
        <v>-0.27172849999999998</v>
      </c>
      <c r="AD54">
        <v>-0.2729492</v>
      </c>
      <c r="AE54">
        <v>-0.2739258</v>
      </c>
      <c r="AF54">
        <v>-0.27246090000000001</v>
      </c>
      <c r="AG54">
        <v>-0.27148440000000001</v>
      </c>
      <c r="AH54">
        <v>-0.28417969999999998</v>
      </c>
    </row>
    <row r="55" spans="1:34" x14ac:dyDescent="0.25">
      <c r="A55" s="13">
        <v>1</v>
      </c>
      <c r="B55" s="13">
        <v>190</v>
      </c>
      <c r="C55">
        <v>202</v>
      </c>
      <c r="D55" t="s">
        <v>89</v>
      </c>
      <c r="E55">
        <v>0</v>
      </c>
      <c r="F55">
        <v>0</v>
      </c>
      <c r="G55">
        <v>0</v>
      </c>
      <c r="H55">
        <v>0</v>
      </c>
      <c r="I55">
        <v>0</v>
      </c>
      <c r="J55">
        <v>-0.92556760000000005</v>
      </c>
      <c r="K55">
        <v>-0.94827269999999997</v>
      </c>
      <c r="L55">
        <v>-0.92593380000000003</v>
      </c>
      <c r="M55">
        <v>-0.9497681</v>
      </c>
      <c r="N55">
        <v>-0.93725590000000003</v>
      </c>
      <c r="O55">
        <v>-0.9265137</v>
      </c>
      <c r="P55">
        <v>-0.93676760000000003</v>
      </c>
      <c r="Q55">
        <v>-0.92578130000000003</v>
      </c>
      <c r="R55">
        <v>-0.9291992</v>
      </c>
      <c r="S55">
        <v>-0.93041989999999997</v>
      </c>
      <c r="T55">
        <v>-0.93359380000000003</v>
      </c>
      <c r="U55">
        <v>-0.92431640000000004</v>
      </c>
      <c r="V55">
        <v>-0.92529300000000003</v>
      </c>
      <c r="W55">
        <v>-0.96118159999999997</v>
      </c>
      <c r="X55">
        <v>-0.95800779999999996</v>
      </c>
      <c r="Y55">
        <v>-0.9453125</v>
      </c>
      <c r="Z55">
        <v>-0.9333496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</row>
    <row r="56" spans="1:34" x14ac:dyDescent="0.25">
      <c r="A56" s="13">
        <v>1</v>
      </c>
      <c r="B56" s="13">
        <v>190</v>
      </c>
      <c r="C56">
        <v>203</v>
      </c>
      <c r="D56" t="s">
        <v>90</v>
      </c>
      <c r="E56">
        <v>0</v>
      </c>
      <c r="F56">
        <v>0</v>
      </c>
      <c r="G56">
        <v>0</v>
      </c>
      <c r="H56" s="1">
        <v>0</v>
      </c>
      <c r="I56" s="1">
        <v>0</v>
      </c>
      <c r="J56" s="1">
        <v>-3.1631470000000002E-2</v>
      </c>
      <c r="K56" s="1">
        <v>-3.17688E-2</v>
      </c>
      <c r="L56" s="1">
        <v>-3.225708E-2</v>
      </c>
      <c r="M56" s="1">
        <v>-3.3020019999999997E-2</v>
      </c>
      <c r="N56" s="1">
        <v>-3.3142089999999999E-2</v>
      </c>
      <c r="O56" s="1">
        <v>-3.2653809999999998E-2</v>
      </c>
      <c r="P56" s="1">
        <v>-3.3203129999999997E-2</v>
      </c>
      <c r="Q56" s="1">
        <v>-3.2714840000000002E-2</v>
      </c>
      <c r="R56" s="1">
        <v>-3.2958979999999999E-2</v>
      </c>
      <c r="S56" s="1">
        <v>-3.2958979999999999E-2</v>
      </c>
      <c r="T56" s="1">
        <v>-3.2470699999999998E-2</v>
      </c>
      <c r="U56" s="1">
        <v>-3.2226560000000001E-2</v>
      </c>
      <c r="V56" s="1">
        <v>-3.2714840000000002E-2</v>
      </c>
      <c r="W56" s="1">
        <v>-3.3203129999999997E-2</v>
      </c>
      <c r="X56" s="1">
        <v>-3.3203129999999997E-2</v>
      </c>
      <c r="Y56" s="1">
        <v>-3.2958979999999999E-2</v>
      </c>
      <c r="Z56" s="1">
        <v>-3.1982419999999998E-2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</row>
    <row r="57" spans="1:34" x14ac:dyDescent="0.25">
      <c r="A57" s="13">
        <v>1</v>
      </c>
      <c r="B57" s="13">
        <v>190</v>
      </c>
      <c r="C57">
        <v>204</v>
      </c>
      <c r="D57" t="s">
        <v>91</v>
      </c>
      <c r="E57">
        <v>0</v>
      </c>
      <c r="F57">
        <v>0</v>
      </c>
      <c r="G57">
        <v>0</v>
      </c>
      <c r="H57" s="1">
        <v>0</v>
      </c>
      <c r="I57" s="1">
        <v>0</v>
      </c>
      <c r="J57" s="1">
        <v>-3.5186769999999999E-2</v>
      </c>
      <c r="K57" s="1">
        <v>-3.6651610000000001E-2</v>
      </c>
      <c r="L57" s="1">
        <v>-3.567505E-2</v>
      </c>
      <c r="M57" s="1">
        <v>-3.6743159999999997E-2</v>
      </c>
      <c r="N57" s="1">
        <v>-3.6865229999999999E-2</v>
      </c>
      <c r="O57" s="1">
        <v>-3.7292480000000003E-2</v>
      </c>
      <c r="P57" s="1">
        <v>-3.6865229999999999E-2</v>
      </c>
      <c r="Q57" s="1">
        <v>-3.6132810000000001E-2</v>
      </c>
      <c r="R57" s="1">
        <v>-3.6132810000000001E-2</v>
      </c>
      <c r="S57" s="1">
        <v>-3.6376949999999998E-2</v>
      </c>
      <c r="T57" s="1">
        <v>-3.6132810000000001E-2</v>
      </c>
      <c r="U57" s="1">
        <v>-3.5644530000000001E-2</v>
      </c>
      <c r="V57" s="1">
        <v>-3.6132810000000001E-2</v>
      </c>
      <c r="W57" s="1">
        <v>-3.6865229999999999E-2</v>
      </c>
      <c r="X57" s="1">
        <v>-3.6865229999999999E-2</v>
      </c>
      <c r="Y57" s="1">
        <v>-3.6621090000000002E-2</v>
      </c>
      <c r="Z57" s="1">
        <v>-3.5400389999999997E-2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</row>
    <row r="58" spans="1:34" x14ac:dyDescent="0.25">
      <c r="A58" s="13">
        <v>1</v>
      </c>
      <c r="B58" s="13">
        <v>190</v>
      </c>
      <c r="C58">
        <v>205</v>
      </c>
      <c r="D58" t="s">
        <v>92</v>
      </c>
      <c r="E58">
        <v>0</v>
      </c>
      <c r="F58">
        <v>0</v>
      </c>
      <c r="G58">
        <v>0</v>
      </c>
      <c r="H58" s="1">
        <v>0</v>
      </c>
      <c r="I58">
        <v>0</v>
      </c>
      <c r="J58" s="1">
        <v>-1.5411380000000001E-2</v>
      </c>
      <c r="K58">
        <v>-1.61438E-2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</row>
    <row r="59" spans="1:34" x14ac:dyDescent="0.25">
      <c r="A59" s="13">
        <v>1</v>
      </c>
      <c r="B59" s="13">
        <v>220</v>
      </c>
      <c r="C59">
        <v>221</v>
      </c>
      <c r="D59" t="s">
        <v>93</v>
      </c>
      <c r="E59">
        <v>0</v>
      </c>
      <c r="F59">
        <v>0</v>
      </c>
      <c r="G59">
        <v>0</v>
      </c>
      <c r="H59" s="1">
        <v>0</v>
      </c>
      <c r="I59" s="1">
        <v>0</v>
      </c>
      <c r="J59" s="1">
        <v>-1.0528559999999999E-2</v>
      </c>
      <c r="K59" s="1">
        <v>-1.126099E-2</v>
      </c>
      <c r="L59" s="1">
        <v>-1.126099E-2</v>
      </c>
      <c r="M59" s="1">
        <v>-1.159668E-2</v>
      </c>
      <c r="N59" s="1">
        <v>-1.190186E-2</v>
      </c>
      <c r="O59" s="1">
        <v>-1.293945E-2</v>
      </c>
      <c r="P59" s="1">
        <v>-1.196289E-2</v>
      </c>
      <c r="Q59" s="1">
        <v>-1.171875E-2</v>
      </c>
      <c r="R59" s="1">
        <v>-1.171875E-2</v>
      </c>
      <c r="S59" s="1">
        <v>-1.171875E-2</v>
      </c>
      <c r="T59" s="1">
        <v>-1.1230469999999999E-2</v>
      </c>
      <c r="U59" s="1">
        <v>-1.1230469999999999E-2</v>
      </c>
      <c r="V59" s="1">
        <v>-1.171875E-2</v>
      </c>
      <c r="W59" s="1">
        <v>-1.147461E-2</v>
      </c>
      <c r="X59" s="1">
        <v>-1.1230469999999999E-2</v>
      </c>
      <c r="Y59" s="1">
        <v>-1.147461E-2</v>
      </c>
      <c r="Z59" s="1">
        <v>-1.074219E-2</v>
      </c>
      <c r="AA59" s="1">
        <v>-1.0986330000000001E-2</v>
      </c>
      <c r="AB59" s="1">
        <v>-1.074219E-2</v>
      </c>
      <c r="AC59" s="1">
        <v>-1.147461E-2</v>
      </c>
      <c r="AD59" s="1">
        <v>-1.1230469999999999E-2</v>
      </c>
      <c r="AE59" s="1">
        <v>-1.074219E-2</v>
      </c>
      <c r="AF59" s="1">
        <v>-1.1230469999999999E-2</v>
      </c>
      <c r="AG59" s="1">
        <v>-1.1230469999999999E-2</v>
      </c>
      <c r="AH59">
        <v>0</v>
      </c>
    </row>
    <row r="60" spans="1:34" x14ac:dyDescent="0.25">
      <c r="A60" s="13">
        <v>1</v>
      </c>
      <c r="B60" s="13">
        <v>230</v>
      </c>
      <c r="C60">
        <v>231</v>
      </c>
      <c r="D60" t="s">
        <v>94</v>
      </c>
      <c r="E60">
        <v>0</v>
      </c>
      <c r="F60">
        <v>0</v>
      </c>
      <c r="G60">
        <v>0</v>
      </c>
      <c r="H60" s="1">
        <v>0</v>
      </c>
      <c r="I60">
        <v>0</v>
      </c>
      <c r="J60" s="1">
        <v>-6.2149049999999997E-2</v>
      </c>
      <c r="K60">
        <v>-6.4239500000000005E-2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</row>
    <row r="61" spans="1:34" x14ac:dyDescent="0.25">
      <c r="A61" s="13">
        <v>1</v>
      </c>
      <c r="B61" s="13">
        <v>240</v>
      </c>
      <c r="C61">
        <v>241</v>
      </c>
      <c r="D61" t="s">
        <v>95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</row>
    <row r="62" spans="1:34" x14ac:dyDescent="0.25">
      <c r="A62" s="13">
        <v>1</v>
      </c>
      <c r="B62" s="13">
        <v>250</v>
      </c>
      <c r="C62">
        <v>251</v>
      </c>
      <c r="D62" t="s">
        <v>96</v>
      </c>
      <c r="E62">
        <v>0</v>
      </c>
      <c r="F62">
        <v>0</v>
      </c>
      <c r="G62">
        <v>0</v>
      </c>
      <c r="H62" s="1">
        <v>0</v>
      </c>
      <c r="I62" s="1">
        <v>0</v>
      </c>
      <c r="J62" s="1">
        <v>-3.692627E-3</v>
      </c>
      <c r="K62" s="1">
        <v>-2.960205E-3</v>
      </c>
      <c r="L62" s="1">
        <v>-4.1809079999999997E-3</v>
      </c>
      <c r="M62" s="1">
        <v>-4.272461E-3</v>
      </c>
      <c r="N62" s="1">
        <v>-4.8217770000000002E-3</v>
      </c>
      <c r="O62" s="1">
        <v>-4.5776369999999999E-3</v>
      </c>
      <c r="P62" s="1">
        <v>-4.8828129999999997E-3</v>
      </c>
      <c r="Q62" s="1">
        <v>-4.6386719999999999E-3</v>
      </c>
      <c r="R62" s="1">
        <v>-4.6386719999999999E-3</v>
      </c>
      <c r="S62" s="1">
        <v>-4.6386719999999999E-3</v>
      </c>
      <c r="T62" s="1">
        <v>-4.3945310000000001E-3</v>
      </c>
      <c r="U62" s="1">
        <v>-2.9296880000000002E-3</v>
      </c>
      <c r="V62" s="1">
        <v>-3.1738280000000001E-3</v>
      </c>
      <c r="W62" s="1">
        <v>-2.9296880000000002E-3</v>
      </c>
      <c r="X62" s="1">
        <v>-2.9296880000000002E-3</v>
      </c>
      <c r="Y62" s="1">
        <v>-3.1738280000000001E-3</v>
      </c>
      <c r="Z62" s="1">
        <v>-2.6855469999999999E-3</v>
      </c>
      <c r="AA62" s="1">
        <v>-2.6855469999999999E-3</v>
      </c>
      <c r="AB62" s="1">
        <v>-2.4414060000000001E-3</v>
      </c>
      <c r="AC62" s="1">
        <v>-3.1738280000000001E-3</v>
      </c>
      <c r="AD62" s="1">
        <v>-3.4179689999999999E-3</v>
      </c>
      <c r="AE62" s="1">
        <v>-2.9296880000000002E-3</v>
      </c>
      <c r="AF62" s="1">
        <v>-2.9296880000000002E-3</v>
      </c>
      <c r="AG62" s="1">
        <v>-2.9296880000000002E-3</v>
      </c>
      <c r="AH62" s="1">
        <v>-3.4179689999999999E-3</v>
      </c>
    </row>
    <row r="63" spans="1:34" x14ac:dyDescent="0.25">
      <c r="A63" s="13">
        <v>1</v>
      </c>
      <c r="B63" s="13">
        <v>250</v>
      </c>
      <c r="C63">
        <v>252</v>
      </c>
      <c r="D63" t="s">
        <v>97</v>
      </c>
      <c r="E63">
        <v>0</v>
      </c>
      <c r="F63">
        <v>0</v>
      </c>
      <c r="G63">
        <v>0</v>
      </c>
      <c r="H63" s="1">
        <v>0</v>
      </c>
      <c r="I63" s="1">
        <v>0</v>
      </c>
      <c r="J63" s="1">
        <v>-3.692627E-3</v>
      </c>
      <c r="K63" s="1">
        <v>-2.960205E-3</v>
      </c>
      <c r="L63" s="1">
        <v>-4.1809079999999997E-3</v>
      </c>
      <c r="M63" s="1">
        <v>-4.272461E-3</v>
      </c>
      <c r="N63" s="1">
        <v>-4.8217770000000002E-3</v>
      </c>
      <c r="O63" s="1">
        <v>-4.5776369999999999E-3</v>
      </c>
      <c r="P63" s="1">
        <v>-4.8828129999999997E-3</v>
      </c>
      <c r="Q63" s="1">
        <v>-4.6386719999999999E-3</v>
      </c>
      <c r="R63" s="1">
        <v>-4.6386719999999999E-3</v>
      </c>
      <c r="S63" s="1">
        <v>-4.6386719999999999E-3</v>
      </c>
      <c r="T63" s="1">
        <v>-4.3945310000000001E-3</v>
      </c>
      <c r="U63" s="1">
        <v>-2.9296880000000002E-3</v>
      </c>
      <c r="V63" s="1">
        <v>-3.1738280000000001E-3</v>
      </c>
      <c r="W63" s="1">
        <v>-2.9296880000000002E-3</v>
      </c>
      <c r="X63" s="1">
        <v>-2.9296880000000002E-3</v>
      </c>
      <c r="Y63" s="1">
        <v>-3.1738280000000001E-3</v>
      </c>
      <c r="Z63" s="1">
        <v>-2.6855469999999999E-3</v>
      </c>
      <c r="AA63" s="1">
        <v>-2.6855469999999999E-3</v>
      </c>
      <c r="AB63" s="1">
        <v>-2.4414060000000001E-3</v>
      </c>
      <c r="AC63" s="1">
        <v>-3.1738280000000001E-3</v>
      </c>
      <c r="AD63" s="1">
        <v>-3.4179689999999999E-3</v>
      </c>
      <c r="AE63" s="1">
        <v>-2.9296880000000002E-3</v>
      </c>
      <c r="AF63" s="1">
        <v>-2.9296880000000002E-3</v>
      </c>
      <c r="AG63" s="1">
        <v>-2.9296880000000002E-3</v>
      </c>
      <c r="AH63" s="1">
        <v>-3.4179689999999999E-3</v>
      </c>
    </row>
    <row r="64" spans="1:34" x14ac:dyDescent="0.25">
      <c r="A64" s="13">
        <v>1</v>
      </c>
      <c r="B64" s="13">
        <v>260</v>
      </c>
      <c r="C64">
        <v>261</v>
      </c>
      <c r="D64" t="s">
        <v>98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</row>
    <row r="65" spans="1:34" x14ac:dyDescent="0.25">
      <c r="A65" s="13">
        <v>1</v>
      </c>
      <c r="B65" s="13">
        <v>260</v>
      </c>
      <c r="C65">
        <v>262</v>
      </c>
      <c r="D65" t="s">
        <v>99</v>
      </c>
      <c r="E65">
        <v>0</v>
      </c>
      <c r="F65">
        <v>0</v>
      </c>
      <c r="G65">
        <v>0</v>
      </c>
      <c r="H65" s="1">
        <v>0</v>
      </c>
      <c r="I65" s="1">
        <v>0</v>
      </c>
      <c r="J65" s="1">
        <v>-3.692627E-3</v>
      </c>
      <c r="K65" s="1">
        <v>-4.4250490000000003E-3</v>
      </c>
      <c r="L65" s="1">
        <v>-4.1809079999999997E-3</v>
      </c>
      <c r="M65" s="1">
        <v>-4.272461E-3</v>
      </c>
      <c r="N65" s="1">
        <v>-4.8217770000000002E-3</v>
      </c>
      <c r="O65" s="1">
        <v>-5.859375E-3</v>
      </c>
      <c r="P65" s="1">
        <v>-4.8828129999999997E-3</v>
      </c>
      <c r="Q65" s="1">
        <v>-4.6386719999999999E-3</v>
      </c>
      <c r="R65" s="1">
        <v>-4.6386719999999999E-3</v>
      </c>
      <c r="S65" s="1">
        <v>-4.6386719999999999E-3</v>
      </c>
      <c r="T65" s="1">
        <v>-4.3945310000000001E-3</v>
      </c>
      <c r="U65" s="1">
        <v>-4.1503909999999998E-3</v>
      </c>
      <c r="V65" s="1">
        <v>-4.3945310000000001E-3</v>
      </c>
      <c r="W65" s="1">
        <v>-4.1503909999999998E-3</v>
      </c>
      <c r="X65" s="1">
        <v>-3.90625E-3</v>
      </c>
      <c r="Y65" s="1">
        <v>-4.3945310000000001E-3</v>
      </c>
      <c r="Z65" s="1">
        <v>-3.6621090000000002E-3</v>
      </c>
      <c r="AA65" s="1">
        <v>-4.1503909999999998E-3</v>
      </c>
      <c r="AB65" s="1">
        <v>-3.6621090000000002E-3</v>
      </c>
      <c r="AC65" s="1">
        <v>-4.3945310000000001E-3</v>
      </c>
      <c r="AD65" s="1">
        <v>-4.3945310000000001E-3</v>
      </c>
      <c r="AE65" s="1">
        <v>-3.90625E-3</v>
      </c>
      <c r="AF65" s="1">
        <v>-3.90625E-3</v>
      </c>
      <c r="AG65" s="1">
        <v>-3.90625E-3</v>
      </c>
      <c r="AH65" s="1">
        <v>-4.3945310000000001E-3</v>
      </c>
    </row>
    <row r="66" spans="1:34" x14ac:dyDescent="0.25">
      <c r="A66" s="13">
        <v>1</v>
      </c>
      <c r="B66" s="13">
        <v>300</v>
      </c>
      <c r="C66">
        <v>301</v>
      </c>
      <c r="D66" t="s">
        <v>100</v>
      </c>
      <c r="E66">
        <v>0</v>
      </c>
      <c r="F66">
        <v>0</v>
      </c>
      <c r="G66">
        <v>0</v>
      </c>
      <c r="H66" s="1">
        <v>0</v>
      </c>
      <c r="I66" s="1">
        <v>0</v>
      </c>
      <c r="J66" s="1">
        <v>-4.1168209999999997E-2</v>
      </c>
      <c r="K66" s="1">
        <v>-4.2755130000000002E-2</v>
      </c>
      <c r="L66" s="1">
        <v>-4.1656489999999997E-2</v>
      </c>
      <c r="M66" s="1">
        <v>-4.2846679999999998E-2</v>
      </c>
      <c r="N66" s="1">
        <v>-4.2724610000000003E-2</v>
      </c>
      <c r="O66" s="1">
        <v>-4.315186E-2</v>
      </c>
      <c r="P66" s="1">
        <v>-4.2724610000000003E-2</v>
      </c>
      <c r="Q66" s="1">
        <v>-4.1992189999999999E-2</v>
      </c>
      <c r="R66" s="1">
        <v>-4.2236330000000002E-2</v>
      </c>
      <c r="S66" s="1">
        <v>-4.2236330000000002E-2</v>
      </c>
      <c r="T66" s="1">
        <v>-4.1992189999999999E-2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</row>
    <row r="67" spans="1:34" x14ac:dyDescent="0.25">
      <c r="A67" s="13">
        <v>1</v>
      </c>
      <c r="B67" s="13">
        <v>350</v>
      </c>
      <c r="C67">
        <v>351</v>
      </c>
      <c r="D67" t="s">
        <v>101</v>
      </c>
      <c r="E67">
        <v>0</v>
      </c>
      <c r="F67">
        <v>0</v>
      </c>
      <c r="G67">
        <v>0</v>
      </c>
      <c r="H67" s="1">
        <v>0</v>
      </c>
      <c r="I67">
        <v>0</v>
      </c>
      <c r="J67" s="1">
        <v>-1.6510009999999999E-2</v>
      </c>
      <c r="K67" s="1">
        <v>-1.7364500000000001E-2</v>
      </c>
      <c r="L67" s="1">
        <v>-1.6998289999999999E-2</v>
      </c>
      <c r="M67" s="1">
        <v>-1.7456050000000001E-2</v>
      </c>
      <c r="N67" s="1">
        <v>-1.7761229999999999E-2</v>
      </c>
      <c r="O67" s="1">
        <v>-1.8798829999999999E-2</v>
      </c>
      <c r="P67" s="1">
        <v>-1.8066410000000001E-2</v>
      </c>
      <c r="Q67" s="1">
        <v>-1.7578130000000001E-2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</row>
    <row r="68" spans="1:34" x14ac:dyDescent="0.25">
      <c r="A68" s="13">
        <v>1</v>
      </c>
      <c r="B68" s="13">
        <v>400</v>
      </c>
      <c r="C68">
        <v>401</v>
      </c>
      <c r="D68" t="s">
        <v>102</v>
      </c>
      <c r="E68">
        <v>0</v>
      </c>
      <c r="F68">
        <v>0</v>
      </c>
      <c r="G68">
        <v>0</v>
      </c>
      <c r="H68">
        <v>0</v>
      </c>
      <c r="I68">
        <v>0</v>
      </c>
      <c r="J68">
        <v>-0.47390749999999998</v>
      </c>
      <c r="K68">
        <v>-0.48587039999999998</v>
      </c>
      <c r="L68">
        <v>-0.47439579999999998</v>
      </c>
      <c r="M68">
        <v>-0.48669430000000002</v>
      </c>
      <c r="N68">
        <v>-0.48040769999999999</v>
      </c>
      <c r="O68">
        <v>-0.47552489999999997</v>
      </c>
      <c r="P68">
        <v>-0.4802246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</row>
    <row r="69" spans="1:34" x14ac:dyDescent="0.25">
      <c r="A69" s="13">
        <v>1</v>
      </c>
      <c r="B69" s="13">
        <v>400</v>
      </c>
      <c r="C69">
        <v>403</v>
      </c>
      <c r="D69" t="s">
        <v>103</v>
      </c>
      <c r="E69">
        <v>0</v>
      </c>
      <c r="F69">
        <v>0</v>
      </c>
      <c r="G69">
        <v>0</v>
      </c>
      <c r="H69">
        <v>0</v>
      </c>
      <c r="I69">
        <v>0</v>
      </c>
      <c r="J69">
        <v>-0.35000609999999999</v>
      </c>
      <c r="K69">
        <v>-0.35867310000000002</v>
      </c>
      <c r="L69">
        <v>-0.35049439999999998</v>
      </c>
      <c r="M69">
        <v>-0.35943599999999998</v>
      </c>
      <c r="N69">
        <v>-0.3549194</v>
      </c>
      <c r="O69">
        <v>-0.35150150000000002</v>
      </c>
      <c r="P69">
        <v>-0.35498049999999998</v>
      </c>
      <c r="Q69">
        <v>-0.35058590000000001</v>
      </c>
      <c r="R69">
        <v>-0.35180660000000002</v>
      </c>
      <c r="S69">
        <v>-0.35253909999999999</v>
      </c>
      <c r="T69">
        <v>-0.35327150000000002</v>
      </c>
      <c r="U69">
        <v>-0.34985349999999998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</row>
    <row r="70" spans="1:34" x14ac:dyDescent="0.25">
      <c r="A70" s="13">
        <v>1</v>
      </c>
      <c r="B70" s="13">
        <v>400</v>
      </c>
      <c r="C70">
        <v>404</v>
      </c>
      <c r="D70" t="s">
        <v>104</v>
      </c>
      <c r="E70">
        <v>0</v>
      </c>
      <c r="F70">
        <v>0</v>
      </c>
      <c r="G70">
        <v>0</v>
      </c>
      <c r="H70">
        <v>0</v>
      </c>
      <c r="I70">
        <v>0</v>
      </c>
      <c r="J70">
        <v>-0.1253967</v>
      </c>
      <c r="K70">
        <v>-0.12893679999999999</v>
      </c>
      <c r="L70">
        <v>-0.12576290000000001</v>
      </c>
      <c r="M70">
        <v>-0.12896730000000001</v>
      </c>
      <c r="N70">
        <v>-0.12792970000000001</v>
      </c>
      <c r="O70">
        <v>-0.1273804</v>
      </c>
      <c r="P70">
        <v>-0.12792970000000001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</row>
    <row r="71" spans="1:34" x14ac:dyDescent="0.25">
      <c r="A71" s="13">
        <v>1</v>
      </c>
      <c r="B71" s="13">
        <v>400</v>
      </c>
      <c r="C71">
        <v>405</v>
      </c>
      <c r="D71" t="s">
        <v>105</v>
      </c>
      <c r="E71">
        <v>0</v>
      </c>
      <c r="F71">
        <v>0</v>
      </c>
      <c r="G71">
        <v>0</v>
      </c>
      <c r="H71" s="1">
        <v>0</v>
      </c>
      <c r="I71" s="1">
        <v>0</v>
      </c>
      <c r="J71" s="1">
        <v>-5.044556E-2</v>
      </c>
      <c r="K71" s="1">
        <v>-5.1055910000000003E-2</v>
      </c>
      <c r="L71" s="1">
        <v>-5.0933840000000001E-2</v>
      </c>
      <c r="M71" s="1">
        <v>-5.230713E-2</v>
      </c>
      <c r="N71" s="1">
        <v>-5.1940920000000002E-2</v>
      </c>
      <c r="O71" s="1">
        <v>-5.1513669999999998E-2</v>
      </c>
      <c r="P71" s="1">
        <v>-5.2246090000000002E-2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</row>
    <row r="72" spans="1:34" x14ac:dyDescent="0.25">
      <c r="A72" s="13">
        <v>1</v>
      </c>
      <c r="B72" s="13">
        <v>400</v>
      </c>
      <c r="C72">
        <v>406</v>
      </c>
      <c r="D72" t="s">
        <v>106</v>
      </c>
      <c r="E72">
        <v>0</v>
      </c>
      <c r="F72">
        <v>0</v>
      </c>
      <c r="G72">
        <v>0</v>
      </c>
      <c r="H72" s="1">
        <v>0</v>
      </c>
      <c r="I72" s="1">
        <v>0</v>
      </c>
      <c r="J72" s="1">
        <v>-1.2969970000000001E-2</v>
      </c>
      <c r="K72" s="1">
        <v>-1.394653E-2</v>
      </c>
      <c r="L72" s="1">
        <v>-1.345825E-2</v>
      </c>
      <c r="M72" s="1">
        <v>-1.3732909999999999E-2</v>
      </c>
      <c r="N72" s="1">
        <v>-1.416016E-2</v>
      </c>
      <c r="O72" s="1">
        <v>-1.531982E-2</v>
      </c>
      <c r="P72" s="1">
        <v>-1.44043E-2</v>
      </c>
      <c r="Q72" s="1">
        <v>-1.416016E-2</v>
      </c>
      <c r="R72" s="1">
        <v>-1.3916019999999999E-2</v>
      </c>
      <c r="S72" s="1">
        <v>-1.416016E-2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</row>
    <row r="73" spans="1:34" x14ac:dyDescent="0.25">
      <c r="A73" s="13">
        <v>1</v>
      </c>
      <c r="B73" s="13">
        <v>400</v>
      </c>
      <c r="C73">
        <v>407</v>
      </c>
      <c r="D73" t="s">
        <v>107</v>
      </c>
      <c r="E73">
        <v>0</v>
      </c>
      <c r="F73">
        <v>0</v>
      </c>
      <c r="G73">
        <v>0</v>
      </c>
      <c r="H73" s="1">
        <v>0</v>
      </c>
      <c r="I73" s="1">
        <v>0</v>
      </c>
      <c r="J73" s="1">
        <v>-1.8829350000000002E-2</v>
      </c>
      <c r="K73" s="1">
        <v>-1.8569950000000002E-2</v>
      </c>
      <c r="L73" s="1">
        <v>-1.9317629999999999E-2</v>
      </c>
      <c r="M73" s="1">
        <v>-1.9836429999999999E-2</v>
      </c>
      <c r="N73" s="1">
        <v>-2.0263670000000001E-2</v>
      </c>
      <c r="O73" s="1">
        <v>-2.0019530000000001E-2</v>
      </c>
      <c r="P73" s="1">
        <v>-2.0263670000000001E-2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</row>
    <row r="74" spans="1:34" x14ac:dyDescent="0.25">
      <c r="A74" s="13">
        <v>1</v>
      </c>
      <c r="B74" s="13">
        <v>400</v>
      </c>
      <c r="C74">
        <v>408</v>
      </c>
      <c r="D74" t="s">
        <v>108</v>
      </c>
      <c r="E74">
        <v>0</v>
      </c>
      <c r="F74">
        <v>0</v>
      </c>
      <c r="G74">
        <v>0</v>
      </c>
      <c r="H74" s="1">
        <v>0</v>
      </c>
      <c r="I74" s="1">
        <v>0</v>
      </c>
      <c r="J74" s="1">
        <v>-6.6802979999999998E-2</v>
      </c>
      <c r="K74" s="1">
        <v>-6.7657469999999997E-2</v>
      </c>
      <c r="L74" s="1">
        <v>-6.7291260000000006E-2</v>
      </c>
      <c r="M74" s="1">
        <v>-6.9213869999999997E-2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</row>
    <row r="75" spans="1:34" x14ac:dyDescent="0.25">
      <c r="A75" s="13">
        <v>1</v>
      </c>
      <c r="B75" s="13">
        <v>400</v>
      </c>
      <c r="C75">
        <v>409</v>
      </c>
      <c r="D75" t="s">
        <v>109</v>
      </c>
      <c r="E75">
        <v>0</v>
      </c>
      <c r="F75">
        <v>0</v>
      </c>
      <c r="G75">
        <v>0</v>
      </c>
      <c r="H75" s="1">
        <v>0</v>
      </c>
      <c r="I75" s="1">
        <v>0</v>
      </c>
      <c r="J75" s="1">
        <v>-7.2326659999999996E-3</v>
      </c>
      <c r="K75" s="1">
        <v>-6.6223139999999998E-3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</row>
    <row r="76" spans="1:34" x14ac:dyDescent="0.25">
      <c r="A76" s="13">
        <v>1</v>
      </c>
      <c r="B76" s="13">
        <v>400</v>
      </c>
      <c r="C76">
        <v>410</v>
      </c>
      <c r="D76" t="s">
        <v>110</v>
      </c>
      <c r="E76">
        <v>0</v>
      </c>
      <c r="F76">
        <v>0</v>
      </c>
      <c r="G76">
        <v>0</v>
      </c>
      <c r="H76" s="1">
        <v>0</v>
      </c>
      <c r="I76">
        <v>0</v>
      </c>
      <c r="J76" s="1">
        <v>-3.1631470000000002E-2</v>
      </c>
      <c r="K76" s="1">
        <v>-3.17688E-2</v>
      </c>
      <c r="L76" s="1">
        <v>-3.225708E-2</v>
      </c>
      <c r="M76" s="1">
        <v>-3.3020019999999997E-2</v>
      </c>
      <c r="N76" s="1">
        <v>-3.3142089999999999E-2</v>
      </c>
      <c r="O76" s="1">
        <v>-3.2653809999999998E-2</v>
      </c>
      <c r="P76" s="1">
        <v>-3.3203129999999997E-2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</row>
    <row r="77" spans="1:34" x14ac:dyDescent="0.25">
      <c r="A77" s="13">
        <v>1</v>
      </c>
      <c r="B77" s="13">
        <v>400</v>
      </c>
      <c r="C77">
        <v>411</v>
      </c>
      <c r="D77" t="s">
        <v>111</v>
      </c>
      <c r="E77">
        <v>0</v>
      </c>
      <c r="F77">
        <v>0</v>
      </c>
      <c r="G77">
        <v>0</v>
      </c>
      <c r="H77">
        <v>0</v>
      </c>
      <c r="I77" s="1">
        <v>0</v>
      </c>
      <c r="J77" s="1">
        <v>-5.9722900000000002E-2</v>
      </c>
      <c r="K77" s="1">
        <v>-6.1798100000000002E-2</v>
      </c>
      <c r="L77" s="1">
        <v>-6.0211180000000003E-2</v>
      </c>
      <c r="M77" s="1">
        <v>-6.2133790000000001E-2</v>
      </c>
      <c r="N77" s="1">
        <v>-6.1767580000000002E-2</v>
      </c>
      <c r="O77" s="1">
        <v>-6.2011719999999999E-2</v>
      </c>
      <c r="P77" s="1">
        <v>-6.1767580000000002E-2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</row>
    <row r="78" spans="1:34" x14ac:dyDescent="0.25">
      <c r="A78" s="13">
        <v>1</v>
      </c>
      <c r="B78" s="13">
        <v>500</v>
      </c>
      <c r="C78">
        <v>502</v>
      </c>
      <c r="D78" t="s">
        <v>112</v>
      </c>
      <c r="E78">
        <v>0</v>
      </c>
      <c r="F78">
        <v>0</v>
      </c>
      <c r="G78">
        <v>0</v>
      </c>
      <c r="H78" s="1">
        <v>0</v>
      </c>
      <c r="I78" s="1">
        <v>0</v>
      </c>
      <c r="J78" s="1">
        <v>-3.4088130000000001E-2</v>
      </c>
      <c r="K78" s="1">
        <v>-3.5430910000000003E-2</v>
      </c>
      <c r="L78" s="1">
        <v>-3.4576419999999997E-2</v>
      </c>
      <c r="M78" s="1">
        <v>-3.5705569999999999E-2</v>
      </c>
      <c r="N78" s="1">
        <v>-3.5583499999999997E-2</v>
      </c>
      <c r="O78" s="1">
        <v>-3.6376949999999998E-2</v>
      </c>
      <c r="P78" s="1">
        <v>-3.5644530000000001E-2</v>
      </c>
      <c r="Q78" s="1">
        <v>-3.515625E-2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</row>
    <row r="79" spans="1:34" x14ac:dyDescent="0.25">
      <c r="A79" s="13">
        <v>1</v>
      </c>
      <c r="B79" s="13">
        <v>500</v>
      </c>
      <c r="C79">
        <v>503</v>
      </c>
      <c r="D79" t="s">
        <v>113</v>
      </c>
      <c r="E79">
        <v>0</v>
      </c>
      <c r="F79">
        <v>0</v>
      </c>
      <c r="G79">
        <v>0</v>
      </c>
      <c r="H79" s="1">
        <v>0</v>
      </c>
      <c r="I79">
        <v>0</v>
      </c>
      <c r="J79" s="1">
        <v>-4.5806880000000001E-2</v>
      </c>
      <c r="K79" s="1">
        <v>-4.73938E-2</v>
      </c>
      <c r="L79" s="1">
        <v>-4.6295169999999997E-2</v>
      </c>
      <c r="M79" s="1">
        <v>-4.7424319999999999E-2</v>
      </c>
      <c r="N79" s="1">
        <v>-4.7302249999999997E-2</v>
      </c>
      <c r="O79" s="1">
        <v>-4.8095699999999998E-2</v>
      </c>
      <c r="P79" s="1">
        <v>-4.7607419999999998E-2</v>
      </c>
      <c r="Q79" s="1">
        <v>-4.6630860000000003E-2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</row>
    <row r="80" spans="1:34" x14ac:dyDescent="0.25">
      <c r="A80" s="13">
        <v>1</v>
      </c>
      <c r="B80" s="13">
        <v>700</v>
      </c>
      <c r="C80">
        <v>701</v>
      </c>
      <c r="D80" t="s">
        <v>114</v>
      </c>
      <c r="E80">
        <v>0</v>
      </c>
      <c r="F80">
        <v>0</v>
      </c>
      <c r="G80">
        <v>0</v>
      </c>
      <c r="H80" s="1">
        <v>0</v>
      </c>
      <c r="I80" s="1">
        <v>0</v>
      </c>
      <c r="J80" s="1">
        <v>-4.3365479999999998E-2</v>
      </c>
      <c r="K80" s="1">
        <v>-4.4952390000000002E-2</v>
      </c>
      <c r="L80" s="1">
        <v>-4.3853759999999999E-2</v>
      </c>
      <c r="M80" s="1">
        <v>-4.5288090000000003E-2</v>
      </c>
      <c r="N80" s="1">
        <v>-4.5166020000000001E-2</v>
      </c>
      <c r="O80" s="1">
        <v>-4.5654300000000002E-2</v>
      </c>
      <c r="P80" s="1">
        <v>-4.5166020000000001E-2</v>
      </c>
      <c r="Q80" s="1">
        <v>-4.4433590000000002E-2</v>
      </c>
      <c r="R80" s="1">
        <v>-4.4433590000000002E-2</v>
      </c>
      <c r="S80" s="1">
        <v>-4.4677729999999999E-2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</row>
    <row r="81" spans="1:34" x14ac:dyDescent="0.25">
      <c r="A81" s="13">
        <v>1</v>
      </c>
      <c r="B81" s="13">
        <v>800</v>
      </c>
      <c r="C81">
        <v>801</v>
      </c>
      <c r="D81" t="s">
        <v>115</v>
      </c>
      <c r="E81">
        <v>0</v>
      </c>
      <c r="F81">
        <v>0</v>
      </c>
      <c r="G81">
        <v>0</v>
      </c>
      <c r="H81">
        <v>0</v>
      </c>
      <c r="I81">
        <v>0</v>
      </c>
      <c r="J81">
        <v>-0.42359920000000001</v>
      </c>
      <c r="K81">
        <v>-0.43435669999999998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</row>
    <row r="82" spans="1:34" x14ac:dyDescent="0.25">
      <c r="A82" s="13">
        <v>1</v>
      </c>
      <c r="B82" s="13">
        <v>800</v>
      </c>
      <c r="C82">
        <v>802</v>
      </c>
      <c r="D82" t="s">
        <v>116</v>
      </c>
      <c r="E82">
        <v>0</v>
      </c>
      <c r="F82">
        <v>0</v>
      </c>
      <c r="G82">
        <v>0</v>
      </c>
      <c r="H82">
        <v>0</v>
      </c>
      <c r="I82">
        <v>0</v>
      </c>
      <c r="J82">
        <v>-0.21304319999999999</v>
      </c>
      <c r="K82">
        <v>-0.2173157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</row>
    <row r="83" spans="1:34" x14ac:dyDescent="0.25">
      <c r="A83" s="13">
        <v>1</v>
      </c>
      <c r="B83" s="13">
        <v>800</v>
      </c>
      <c r="C83">
        <v>803</v>
      </c>
      <c r="D83" t="s">
        <v>117</v>
      </c>
      <c r="E83">
        <v>0</v>
      </c>
      <c r="F83">
        <v>0</v>
      </c>
      <c r="G83">
        <v>0</v>
      </c>
      <c r="H83">
        <v>0</v>
      </c>
      <c r="I83">
        <v>0</v>
      </c>
      <c r="J83">
        <v>-0.63784790000000002</v>
      </c>
      <c r="K83">
        <v>-0.65237429999999996</v>
      </c>
      <c r="L83">
        <v>-0.63833620000000002</v>
      </c>
      <c r="M83">
        <v>-0.65460209999999996</v>
      </c>
      <c r="N83">
        <v>-0.64624020000000004</v>
      </c>
      <c r="O83">
        <v>-0.63787839999999996</v>
      </c>
      <c r="P83">
        <v>-0.64575199999999999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</row>
    <row r="84" spans="1:34" x14ac:dyDescent="0.25">
      <c r="A84" s="13">
        <v>1</v>
      </c>
      <c r="B84" s="13">
        <v>800</v>
      </c>
      <c r="C84">
        <v>804</v>
      </c>
      <c r="D84" t="s">
        <v>118</v>
      </c>
      <c r="E84">
        <v>0</v>
      </c>
      <c r="F84">
        <v>0</v>
      </c>
      <c r="G84">
        <v>0</v>
      </c>
      <c r="H84">
        <v>0</v>
      </c>
      <c r="I84">
        <v>0</v>
      </c>
      <c r="J84">
        <v>-0.85305790000000004</v>
      </c>
      <c r="K84">
        <v>-0.87283330000000003</v>
      </c>
      <c r="L84">
        <v>-0.85342410000000002</v>
      </c>
      <c r="M84">
        <v>-0.87554929999999997</v>
      </c>
      <c r="N84">
        <v>-0.86395259999999996</v>
      </c>
      <c r="O84">
        <v>-0.85278319999999996</v>
      </c>
      <c r="P84">
        <v>-0.8635254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</row>
    <row r="85" spans="1:34" x14ac:dyDescent="0.25">
      <c r="A85" s="13">
        <v>1</v>
      </c>
      <c r="B85" s="13">
        <v>900</v>
      </c>
      <c r="C85">
        <v>901</v>
      </c>
      <c r="D85" t="s">
        <v>119</v>
      </c>
      <c r="E85">
        <v>0</v>
      </c>
      <c r="F85">
        <v>0</v>
      </c>
      <c r="G85">
        <v>0</v>
      </c>
      <c r="H85" s="1">
        <v>0</v>
      </c>
      <c r="I85" s="1">
        <v>0</v>
      </c>
      <c r="J85" s="1">
        <v>-2.3498540000000002E-3</v>
      </c>
      <c r="K85" s="1">
        <v>-1.739502E-3</v>
      </c>
      <c r="L85" s="1">
        <v>-3.0822750000000002E-3</v>
      </c>
      <c r="M85" s="1">
        <v>-3.2348630000000001E-3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</row>
    <row r="86" spans="1:34" x14ac:dyDescent="0.25">
      <c r="A86" s="13">
        <v>1</v>
      </c>
      <c r="B86" s="13">
        <v>910</v>
      </c>
      <c r="C86">
        <v>911</v>
      </c>
      <c r="D86" t="s">
        <v>120</v>
      </c>
      <c r="E86">
        <v>0</v>
      </c>
      <c r="F86">
        <v>0</v>
      </c>
      <c r="G86">
        <v>0</v>
      </c>
      <c r="H86" s="1">
        <v>0</v>
      </c>
      <c r="I86" s="1">
        <v>0</v>
      </c>
      <c r="J86" s="1">
        <v>-1.2969970000000001E-2</v>
      </c>
      <c r="K86" s="1">
        <v>-1.394653E-2</v>
      </c>
      <c r="L86" s="1">
        <v>-1.345825E-2</v>
      </c>
      <c r="M86" s="1">
        <v>-1.3732909999999999E-2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</row>
    <row r="87" spans="1:34" x14ac:dyDescent="0.25">
      <c r="A87" s="13">
        <v>1</v>
      </c>
      <c r="B87" s="13">
        <v>920</v>
      </c>
      <c r="C87">
        <v>921</v>
      </c>
      <c r="D87" t="s">
        <v>121</v>
      </c>
      <c r="E87">
        <v>0</v>
      </c>
      <c r="F87">
        <v>0</v>
      </c>
      <c r="G87">
        <v>0</v>
      </c>
      <c r="H87" s="1">
        <v>0</v>
      </c>
      <c r="I87">
        <v>0</v>
      </c>
      <c r="J87" s="1">
        <v>-1.5411380000000001E-2</v>
      </c>
      <c r="K87" s="1">
        <v>-1.49231E-2</v>
      </c>
      <c r="L87" s="1">
        <v>-1.5899659999999999E-2</v>
      </c>
      <c r="M87" s="1">
        <v>-1.6418459999999999E-2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</row>
    <row r="88" spans="1:34" x14ac:dyDescent="0.25">
      <c r="A88" s="13">
        <v>1</v>
      </c>
      <c r="B88" s="13">
        <v>930</v>
      </c>
      <c r="C88">
        <v>931</v>
      </c>
      <c r="D88" t="s">
        <v>122</v>
      </c>
      <c r="E88">
        <v>0</v>
      </c>
      <c r="F88">
        <v>0</v>
      </c>
      <c r="G88">
        <v>0</v>
      </c>
      <c r="H88" s="1">
        <v>0</v>
      </c>
      <c r="I88" s="1">
        <v>0</v>
      </c>
      <c r="J88" s="1">
        <v>-8.3312990000000003E-3</v>
      </c>
      <c r="K88" s="1">
        <v>-9.0637210000000003E-3</v>
      </c>
      <c r="L88" s="1">
        <v>-8.8195800000000005E-3</v>
      </c>
      <c r="M88" s="1">
        <v>-9.0942379999999993E-3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</row>
    <row r="89" spans="1:34" x14ac:dyDescent="0.25">
      <c r="A89" s="13">
        <v>1</v>
      </c>
      <c r="B89" s="13">
        <v>940</v>
      </c>
      <c r="C89">
        <v>941</v>
      </c>
      <c r="D89" t="s">
        <v>123</v>
      </c>
      <c r="E89">
        <v>0</v>
      </c>
      <c r="F89">
        <v>0</v>
      </c>
      <c r="G89">
        <v>0</v>
      </c>
      <c r="H89" s="1">
        <v>0</v>
      </c>
      <c r="I89">
        <v>0</v>
      </c>
      <c r="J89" s="1">
        <v>-1.7608639999999998E-2</v>
      </c>
      <c r="K89" s="1">
        <v>-1.7364500000000001E-2</v>
      </c>
      <c r="L89" s="1">
        <v>-1.8096919999999999E-2</v>
      </c>
      <c r="M89" s="1">
        <v>-1.8920900000000001E-2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</row>
    <row r="90" spans="1:34" x14ac:dyDescent="0.25">
      <c r="A90" s="13">
        <v>1</v>
      </c>
      <c r="B90" s="13">
        <v>950</v>
      </c>
      <c r="C90">
        <v>951</v>
      </c>
      <c r="D90" t="s">
        <v>124</v>
      </c>
      <c r="E90">
        <v>0</v>
      </c>
      <c r="F90">
        <v>0</v>
      </c>
      <c r="G90">
        <v>0</v>
      </c>
      <c r="H90" s="1">
        <v>0</v>
      </c>
      <c r="I90" s="1">
        <v>0</v>
      </c>
      <c r="J90" s="1">
        <v>-9.4299320000000002E-3</v>
      </c>
      <c r="K90" s="1">
        <v>-9.0637210000000003E-3</v>
      </c>
      <c r="L90" s="1">
        <v>-9.9029540000000003E-3</v>
      </c>
      <c r="M90" s="1">
        <v>-1.037598E-2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</row>
    <row r="91" spans="1:34" x14ac:dyDescent="0.25">
      <c r="A91" s="13">
        <v>1</v>
      </c>
      <c r="B91" s="13">
        <v>960</v>
      </c>
      <c r="C91">
        <v>961</v>
      </c>
      <c r="D91" t="s">
        <v>125</v>
      </c>
      <c r="E91">
        <v>0</v>
      </c>
      <c r="F91">
        <v>0</v>
      </c>
      <c r="G91">
        <v>0</v>
      </c>
      <c r="H91" s="1">
        <v>0</v>
      </c>
      <c r="I91" s="1">
        <v>0</v>
      </c>
      <c r="J91" s="1">
        <v>-3.692627E-3</v>
      </c>
      <c r="K91" s="1">
        <v>-2.960205E-3</v>
      </c>
      <c r="L91" s="1">
        <v>-4.1809079999999997E-3</v>
      </c>
      <c r="M91" s="1">
        <v>-4.272461E-3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</row>
    <row r="92" spans="1:34" x14ac:dyDescent="0.25">
      <c r="A92" s="13">
        <v>2</v>
      </c>
      <c r="B92" s="13">
        <v>100</v>
      </c>
      <c r="C92">
        <v>102</v>
      </c>
      <c r="D92" t="s">
        <v>126</v>
      </c>
      <c r="E92">
        <v>0</v>
      </c>
      <c r="F92">
        <v>0</v>
      </c>
      <c r="G92">
        <v>0</v>
      </c>
      <c r="H92" s="1">
        <v>0</v>
      </c>
      <c r="I92">
        <v>0</v>
      </c>
      <c r="J92" s="1">
        <v>-0.12063599999999999</v>
      </c>
      <c r="K92">
        <v>-0.12283330000000001</v>
      </c>
      <c r="L92">
        <v>-0.1211243</v>
      </c>
      <c r="M92">
        <v>-0.1243286</v>
      </c>
      <c r="N92">
        <v>-0.12298580000000001</v>
      </c>
      <c r="O92">
        <v>-0.121521</v>
      </c>
      <c r="P92">
        <v>-0.123291</v>
      </c>
      <c r="Q92">
        <v>-0.121582</v>
      </c>
      <c r="R92">
        <v>-0.12207030000000001</v>
      </c>
      <c r="S92">
        <v>-0.12231450000000001</v>
      </c>
      <c r="T92" s="1">
        <v>-0.12231450000000001</v>
      </c>
      <c r="U92">
        <v>-0.1196289</v>
      </c>
      <c r="V92" s="1">
        <v>-0.1193848</v>
      </c>
      <c r="W92">
        <v>-0.12426760000000001</v>
      </c>
      <c r="X92">
        <v>-0.12377929999999999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</row>
    <row r="93" spans="1:34" x14ac:dyDescent="0.25">
      <c r="A93" s="13">
        <v>2</v>
      </c>
      <c r="B93" s="13">
        <v>100</v>
      </c>
      <c r="C93">
        <v>103</v>
      </c>
      <c r="D93" t="s">
        <v>127</v>
      </c>
      <c r="E93">
        <v>0</v>
      </c>
      <c r="F93">
        <v>0</v>
      </c>
      <c r="G93">
        <v>0</v>
      </c>
      <c r="H93">
        <v>0</v>
      </c>
      <c r="I93">
        <v>0</v>
      </c>
      <c r="J93">
        <v>-0.30545040000000001</v>
      </c>
      <c r="K93">
        <v>-0.31228640000000002</v>
      </c>
      <c r="L93">
        <v>-0.30592350000000001</v>
      </c>
      <c r="M93">
        <v>-0.31384279999999998</v>
      </c>
      <c r="N93">
        <v>-0.30999759999999998</v>
      </c>
      <c r="O93">
        <v>-0.30609130000000001</v>
      </c>
      <c r="P93">
        <v>-0.31005860000000002</v>
      </c>
      <c r="Q93">
        <v>-0.30639650000000002</v>
      </c>
      <c r="R93">
        <v>-0.30737300000000001</v>
      </c>
      <c r="S93">
        <v>-0.3078613</v>
      </c>
      <c r="T93">
        <v>-0.30859379999999997</v>
      </c>
      <c r="U93">
        <v>-0.30541990000000002</v>
      </c>
      <c r="V93">
        <v>-0.30566409999999999</v>
      </c>
      <c r="W93">
        <v>-0.31738280000000002</v>
      </c>
      <c r="X93">
        <v>-0.31640629999999997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</row>
    <row r="94" spans="1:34" x14ac:dyDescent="0.25">
      <c r="A94" s="13">
        <v>2</v>
      </c>
      <c r="B94" s="13">
        <v>100</v>
      </c>
      <c r="C94">
        <v>104</v>
      </c>
      <c r="D94" t="s">
        <v>128</v>
      </c>
      <c r="E94">
        <v>0</v>
      </c>
      <c r="F94">
        <v>0</v>
      </c>
      <c r="G94">
        <v>0</v>
      </c>
      <c r="H94">
        <v>0</v>
      </c>
      <c r="I94">
        <v>0</v>
      </c>
      <c r="J94">
        <v>-0.4365387</v>
      </c>
      <c r="K94">
        <v>-0.4475403</v>
      </c>
      <c r="L94">
        <v>-0.43692019999999998</v>
      </c>
      <c r="M94">
        <v>-0.44836429999999999</v>
      </c>
      <c r="N94">
        <v>-0.44262699999999999</v>
      </c>
      <c r="O94">
        <v>-0.43823240000000002</v>
      </c>
      <c r="P94">
        <v>-0.44238280000000002</v>
      </c>
      <c r="Q94">
        <v>-0.43725589999999998</v>
      </c>
      <c r="R94">
        <v>-0.43872070000000002</v>
      </c>
      <c r="S94">
        <v>-0.43945309999999999</v>
      </c>
      <c r="T94">
        <v>-0.4406738</v>
      </c>
      <c r="U94">
        <v>-0.43627929999999998</v>
      </c>
      <c r="V94">
        <v>-0.43676759999999998</v>
      </c>
      <c r="W94">
        <v>-0.4536133</v>
      </c>
      <c r="X94">
        <v>-0.45190429999999998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</row>
    <row r="95" spans="1:34" x14ac:dyDescent="0.25">
      <c r="A95" s="13">
        <v>2</v>
      </c>
      <c r="B95" s="13">
        <v>100</v>
      </c>
      <c r="C95">
        <v>105</v>
      </c>
      <c r="D95" t="s">
        <v>129</v>
      </c>
      <c r="E95">
        <v>0</v>
      </c>
      <c r="F95">
        <v>0</v>
      </c>
      <c r="G95">
        <v>0</v>
      </c>
      <c r="H95">
        <v>0</v>
      </c>
      <c r="I95">
        <v>0</v>
      </c>
      <c r="J95">
        <v>-0.45291140000000002</v>
      </c>
      <c r="K95">
        <v>-0.46414179999999999</v>
      </c>
      <c r="L95">
        <v>-0.4532776</v>
      </c>
      <c r="M95">
        <v>-0.46514889999999998</v>
      </c>
      <c r="N95">
        <v>-0.45916750000000001</v>
      </c>
      <c r="O95">
        <v>-0.45458979999999999</v>
      </c>
      <c r="P95">
        <v>-0.45898440000000001</v>
      </c>
      <c r="Q95">
        <v>-0.4536133</v>
      </c>
      <c r="R95">
        <v>-0.45507809999999999</v>
      </c>
      <c r="S95">
        <v>-0.45581050000000001</v>
      </c>
      <c r="T95">
        <v>-0.45703129999999997</v>
      </c>
      <c r="U95">
        <v>-0.45141599999999998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</row>
    <row r="96" spans="1:34" x14ac:dyDescent="0.25">
      <c r="A96" s="13">
        <v>2</v>
      </c>
      <c r="B96" s="13">
        <v>100</v>
      </c>
      <c r="C96">
        <v>106</v>
      </c>
      <c r="D96" t="s">
        <v>130</v>
      </c>
      <c r="E96">
        <v>0</v>
      </c>
      <c r="F96">
        <v>0</v>
      </c>
      <c r="G96">
        <v>0</v>
      </c>
      <c r="H96">
        <v>0</v>
      </c>
      <c r="I96">
        <v>0</v>
      </c>
      <c r="J96">
        <v>-0.51602170000000003</v>
      </c>
      <c r="K96">
        <v>-0.52883910000000001</v>
      </c>
      <c r="L96">
        <v>-0.51651000000000002</v>
      </c>
      <c r="M96">
        <v>-0.52990720000000002</v>
      </c>
      <c r="N96">
        <v>-0.52313229999999999</v>
      </c>
      <c r="O96">
        <v>-0.51757810000000004</v>
      </c>
      <c r="P96">
        <v>-0.5229492</v>
      </c>
      <c r="Q96">
        <v>-0.51660159999999999</v>
      </c>
      <c r="R96">
        <v>-0.51855470000000004</v>
      </c>
      <c r="S96">
        <v>-0.5192871</v>
      </c>
      <c r="T96">
        <v>-0.52075199999999999</v>
      </c>
      <c r="U96">
        <v>-0.515625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</row>
    <row r="97" spans="1:34" x14ac:dyDescent="0.25">
      <c r="A97" s="13">
        <v>2</v>
      </c>
      <c r="B97" s="13">
        <v>100</v>
      </c>
      <c r="C97">
        <v>107</v>
      </c>
      <c r="D97" t="s">
        <v>131</v>
      </c>
      <c r="E97">
        <v>0</v>
      </c>
      <c r="F97">
        <v>0</v>
      </c>
      <c r="G97">
        <v>0</v>
      </c>
      <c r="H97">
        <v>0</v>
      </c>
      <c r="I97">
        <v>0</v>
      </c>
      <c r="J97">
        <v>-0.60269170000000005</v>
      </c>
      <c r="K97">
        <v>-0.61770630000000004</v>
      </c>
      <c r="L97">
        <v>-0.60305790000000004</v>
      </c>
      <c r="M97">
        <v>-0.61871339999999997</v>
      </c>
      <c r="N97">
        <v>-0.61083980000000004</v>
      </c>
      <c r="O97">
        <v>-0.60394289999999995</v>
      </c>
      <c r="P97">
        <v>-0.61035159999999999</v>
      </c>
      <c r="Q97">
        <v>-0.60327149999999996</v>
      </c>
      <c r="R97">
        <v>-0.6052246</v>
      </c>
      <c r="S97">
        <v>-0.6062012</v>
      </c>
      <c r="T97">
        <v>-0.60815430000000004</v>
      </c>
      <c r="U97">
        <v>-0.60083010000000003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</row>
    <row r="98" spans="1:34" x14ac:dyDescent="0.25">
      <c r="A98" s="13">
        <v>2</v>
      </c>
      <c r="B98" s="13">
        <v>100</v>
      </c>
      <c r="C98">
        <v>108</v>
      </c>
      <c r="D98" t="s">
        <v>132</v>
      </c>
      <c r="E98">
        <v>0</v>
      </c>
      <c r="F98">
        <v>0</v>
      </c>
      <c r="G98">
        <v>0</v>
      </c>
      <c r="H98">
        <v>0</v>
      </c>
      <c r="I98">
        <v>0</v>
      </c>
      <c r="J98">
        <v>-0.60269170000000005</v>
      </c>
      <c r="K98">
        <v>-0.61648559999999997</v>
      </c>
      <c r="L98">
        <v>-0.60305790000000004</v>
      </c>
      <c r="M98">
        <v>-0.61871339999999997</v>
      </c>
      <c r="N98">
        <v>-0.61083980000000004</v>
      </c>
      <c r="O98">
        <v>-0.60302730000000004</v>
      </c>
      <c r="P98">
        <v>-0.61035159999999999</v>
      </c>
      <c r="Q98">
        <v>-0.60327149999999996</v>
      </c>
      <c r="R98">
        <v>-0.6052246</v>
      </c>
      <c r="S98">
        <v>-0.6062012</v>
      </c>
      <c r="T98">
        <v>-0.60815430000000004</v>
      </c>
      <c r="U98">
        <v>-0.60327149999999996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</row>
    <row r="99" spans="1:34" x14ac:dyDescent="0.25">
      <c r="A99" s="14">
        <v>2</v>
      </c>
      <c r="B99" s="14">
        <v>100</v>
      </c>
      <c r="C99" s="15">
        <v>109</v>
      </c>
      <c r="D99" s="15" t="s">
        <v>133</v>
      </c>
      <c r="E99">
        <v>0</v>
      </c>
      <c r="F99">
        <v>0</v>
      </c>
      <c r="G99">
        <v>0</v>
      </c>
      <c r="H99" s="1">
        <v>0</v>
      </c>
      <c r="I99" s="1">
        <v>0</v>
      </c>
      <c r="J99" s="1">
        <v>-0.1183167</v>
      </c>
      <c r="K99" s="1">
        <v>-0.12039179999999999</v>
      </c>
      <c r="L99" s="1">
        <v>-0.1187897</v>
      </c>
      <c r="M99" s="1">
        <v>-0.1218872</v>
      </c>
      <c r="N99" s="1">
        <v>-0.1208496</v>
      </c>
      <c r="O99" s="1">
        <v>-0.1193848</v>
      </c>
      <c r="P99" s="1">
        <v>-0.1208496</v>
      </c>
      <c r="Q99" s="1">
        <v>-0.1191406</v>
      </c>
      <c r="R99" s="1">
        <v>-0.1196289</v>
      </c>
      <c r="S99" s="1">
        <v>-0.11987299999999999</v>
      </c>
      <c r="T99" s="1">
        <v>-0.11987299999999999</v>
      </c>
      <c r="U99" s="1">
        <v>-0.1196289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</row>
    <row r="100" spans="1:34" x14ac:dyDescent="0.25">
      <c r="A100" s="13">
        <v>2</v>
      </c>
      <c r="B100" s="13">
        <v>100</v>
      </c>
      <c r="C100">
        <v>110</v>
      </c>
      <c r="D100" t="s">
        <v>134</v>
      </c>
      <c r="E100">
        <v>0</v>
      </c>
      <c r="F100">
        <v>0</v>
      </c>
      <c r="G100">
        <v>0</v>
      </c>
      <c r="H100" s="1">
        <v>0</v>
      </c>
      <c r="I100" s="1">
        <v>0</v>
      </c>
      <c r="J100" s="1">
        <v>-9.2544559999999998E-2</v>
      </c>
      <c r="K100" s="1">
        <v>-9.42688E-2</v>
      </c>
      <c r="L100" s="1">
        <v>-9.3048099999999995E-2</v>
      </c>
      <c r="M100" s="1">
        <v>-9.5581050000000001E-2</v>
      </c>
      <c r="N100" s="1">
        <v>-9.4909670000000002E-2</v>
      </c>
      <c r="O100" s="1">
        <v>-9.3444819999999998E-2</v>
      </c>
      <c r="P100" s="1">
        <v>-9.4726560000000001E-2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</row>
    <row r="101" spans="1:34" x14ac:dyDescent="0.25">
      <c r="A101" s="13">
        <v>2</v>
      </c>
      <c r="B101" s="13">
        <v>100</v>
      </c>
      <c r="C101">
        <v>111</v>
      </c>
      <c r="D101" t="s">
        <v>135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-0.33718870000000001</v>
      </c>
      <c r="K101">
        <v>-0.3454895</v>
      </c>
      <c r="L101">
        <v>-0.337677</v>
      </c>
      <c r="M101">
        <v>-0.3463135</v>
      </c>
      <c r="N101">
        <v>-0.34204099999999998</v>
      </c>
      <c r="O101">
        <v>-0.33886719999999998</v>
      </c>
      <c r="P101">
        <v>-0.34179690000000001</v>
      </c>
      <c r="Q101">
        <v>-0.33789059999999999</v>
      </c>
      <c r="R101">
        <v>-0.3391113</v>
      </c>
      <c r="S101">
        <v>-0.3395996</v>
      </c>
      <c r="T101">
        <v>-0.34033200000000002</v>
      </c>
      <c r="U101">
        <v>-0.33691409999999999</v>
      </c>
      <c r="V101">
        <v>-0.33740229999999999</v>
      </c>
      <c r="W101">
        <v>-0.35034179999999998</v>
      </c>
      <c r="X101">
        <v>-0.34912110000000002</v>
      </c>
      <c r="Y101">
        <v>-0.34472659999999999</v>
      </c>
      <c r="Z101">
        <v>-0.33984379999999997</v>
      </c>
      <c r="AA101">
        <v>-0.33764650000000002</v>
      </c>
      <c r="AB101">
        <v>-0.3391113</v>
      </c>
      <c r="AC101">
        <v>-0.33715820000000002</v>
      </c>
      <c r="AD101">
        <v>-0.33837889999999998</v>
      </c>
      <c r="AE101">
        <v>-0.33984379999999997</v>
      </c>
      <c r="AF101">
        <v>-0.33789059999999999</v>
      </c>
      <c r="AG101">
        <v>-0.3364258</v>
      </c>
      <c r="AH101">
        <v>-0.35253909999999999</v>
      </c>
    </row>
    <row r="102" spans="1:34" x14ac:dyDescent="0.25">
      <c r="A102" s="13">
        <v>2</v>
      </c>
      <c r="B102" s="13">
        <v>100</v>
      </c>
      <c r="C102">
        <v>112</v>
      </c>
      <c r="D102" t="s">
        <v>136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-0.5886536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</row>
    <row r="103" spans="1:34" x14ac:dyDescent="0.25">
      <c r="A103" s="13">
        <v>2</v>
      </c>
      <c r="B103" s="13">
        <v>100</v>
      </c>
      <c r="C103">
        <v>113</v>
      </c>
      <c r="D103" t="s">
        <v>137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-0.5886536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</row>
    <row r="104" spans="1:34" x14ac:dyDescent="0.25">
      <c r="A104" s="13">
        <v>2</v>
      </c>
      <c r="B104" s="13">
        <v>100</v>
      </c>
      <c r="C104">
        <v>114</v>
      </c>
      <c r="D104" t="s">
        <v>138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-0.17446900000000001</v>
      </c>
      <c r="K104">
        <v>-0.17898559999999999</v>
      </c>
      <c r="L104">
        <v>-0.17495730000000001</v>
      </c>
      <c r="M104">
        <v>-0.17956539999999999</v>
      </c>
      <c r="N104">
        <v>-0.17742920000000001</v>
      </c>
      <c r="O104">
        <v>-0.1765137</v>
      </c>
      <c r="P104">
        <v>-0.17749019999999999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</row>
    <row r="105" spans="1:34" x14ac:dyDescent="0.25">
      <c r="A105" s="13">
        <v>2</v>
      </c>
      <c r="B105" s="13">
        <v>100</v>
      </c>
      <c r="C105">
        <v>115</v>
      </c>
      <c r="D105" t="s">
        <v>139</v>
      </c>
      <c r="E105">
        <v>0</v>
      </c>
      <c r="F105">
        <v>0</v>
      </c>
      <c r="G105">
        <v>0</v>
      </c>
      <c r="H105" s="1">
        <v>0</v>
      </c>
      <c r="I105" s="1">
        <v>0</v>
      </c>
      <c r="J105" s="1">
        <v>-9.9639889999999995E-2</v>
      </c>
      <c r="K105" s="1">
        <v>-0.10110470000000001</v>
      </c>
      <c r="L105" s="1">
        <v>-0.1001282</v>
      </c>
      <c r="M105" s="1">
        <v>-0.1026001</v>
      </c>
      <c r="N105" s="1">
        <v>-0.1018066</v>
      </c>
      <c r="O105" s="1">
        <v>-0.1005249</v>
      </c>
      <c r="P105" s="1">
        <v>-0.1020508</v>
      </c>
      <c r="Q105" s="1">
        <v>-0.10058590000000001</v>
      </c>
      <c r="R105" s="1">
        <v>-0.10083010000000001</v>
      </c>
      <c r="S105" s="1">
        <v>-0.1010742</v>
      </c>
      <c r="T105" s="1">
        <v>-0.10083010000000001</v>
      </c>
      <c r="U105" s="1">
        <v>-9.9853520000000001E-2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</row>
    <row r="106" spans="1:34" x14ac:dyDescent="0.25">
      <c r="A106" s="13">
        <v>2</v>
      </c>
      <c r="B106" s="13">
        <v>100</v>
      </c>
      <c r="C106">
        <v>116</v>
      </c>
      <c r="D106" t="s">
        <v>140</v>
      </c>
      <c r="E106">
        <v>0</v>
      </c>
      <c r="F106">
        <v>0</v>
      </c>
      <c r="G106">
        <v>0</v>
      </c>
      <c r="H106" s="1">
        <v>0</v>
      </c>
      <c r="I106">
        <v>0</v>
      </c>
      <c r="J106" s="1">
        <v>-0.70791630000000005</v>
      </c>
      <c r="K106">
        <v>-0.72415160000000001</v>
      </c>
      <c r="L106" s="1">
        <v>-0.70840449999999999</v>
      </c>
      <c r="M106">
        <v>-0.72662349999999998</v>
      </c>
      <c r="N106" s="1">
        <v>-0.71728519999999996</v>
      </c>
      <c r="O106" s="1">
        <v>-0.70800779999999996</v>
      </c>
      <c r="P106" s="1">
        <v>-0.71679689999999996</v>
      </c>
      <c r="Q106" s="1">
        <v>-0.70849609999999996</v>
      </c>
      <c r="R106" s="1">
        <v>-0.71069340000000003</v>
      </c>
      <c r="S106" s="1">
        <v>-0.71191409999999999</v>
      </c>
      <c r="T106" s="1">
        <v>-0.7141113</v>
      </c>
      <c r="U106" s="1">
        <v>-0.70703130000000003</v>
      </c>
      <c r="V106" s="1">
        <v>-0.78564449999999997</v>
      </c>
      <c r="W106">
        <v>-0.73535159999999999</v>
      </c>
      <c r="X106">
        <v>-0.73291019999999996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</row>
    <row r="107" spans="1:34" x14ac:dyDescent="0.25">
      <c r="A107" s="13">
        <v>2</v>
      </c>
      <c r="B107" s="13">
        <v>100</v>
      </c>
      <c r="C107">
        <v>117</v>
      </c>
      <c r="D107" t="s">
        <v>141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-0.39212039999999998</v>
      </c>
      <c r="K107">
        <v>-0.4006653</v>
      </c>
      <c r="L107">
        <v>-0.39260859999999997</v>
      </c>
      <c r="M107">
        <v>-0.40271000000000001</v>
      </c>
      <c r="N107">
        <v>-0.397644</v>
      </c>
      <c r="O107">
        <v>-0.39257809999999999</v>
      </c>
      <c r="P107">
        <v>-0.39770509999999998</v>
      </c>
      <c r="Q107">
        <v>-0.39282230000000001</v>
      </c>
      <c r="R107">
        <v>-0.39404299999999998</v>
      </c>
      <c r="S107">
        <v>-0.3947754</v>
      </c>
      <c r="T107">
        <v>-0.39575199999999999</v>
      </c>
      <c r="U107">
        <v>-0.39184570000000002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</row>
    <row r="108" spans="1:34" x14ac:dyDescent="0.25">
      <c r="A108" s="13">
        <v>2</v>
      </c>
      <c r="B108" s="13">
        <v>100</v>
      </c>
      <c r="C108">
        <v>118</v>
      </c>
      <c r="D108" t="s">
        <v>142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-0.21658330000000001</v>
      </c>
      <c r="K108">
        <v>-0.2209778</v>
      </c>
      <c r="L108">
        <v>-0.2170715</v>
      </c>
      <c r="M108">
        <v>-0.22277830000000001</v>
      </c>
      <c r="N108">
        <v>-0.22015380000000001</v>
      </c>
      <c r="O108">
        <v>-0.2172241</v>
      </c>
      <c r="P108">
        <v>-0.22021479999999999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</row>
    <row r="109" spans="1:34" x14ac:dyDescent="0.25">
      <c r="A109" s="13">
        <v>2</v>
      </c>
      <c r="B109" s="13">
        <v>100</v>
      </c>
      <c r="C109">
        <v>119</v>
      </c>
      <c r="D109" t="s">
        <v>143</v>
      </c>
      <c r="E109">
        <v>0</v>
      </c>
      <c r="F109">
        <v>0</v>
      </c>
      <c r="G109">
        <v>0</v>
      </c>
      <c r="H109" s="1">
        <v>0</v>
      </c>
      <c r="I109" s="1">
        <v>0</v>
      </c>
      <c r="J109" s="1">
        <v>-0.48098750000000001</v>
      </c>
      <c r="K109" s="1">
        <v>-0.49295040000000001</v>
      </c>
      <c r="L109" s="1">
        <v>-0.48147580000000001</v>
      </c>
      <c r="M109" s="1">
        <v>-0.49371340000000002</v>
      </c>
      <c r="N109" s="1">
        <v>-0.48748780000000003</v>
      </c>
      <c r="O109" s="1">
        <v>-0.48266599999999998</v>
      </c>
      <c r="P109" s="1">
        <v>-0.4875488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</row>
    <row r="110" spans="1:34" x14ac:dyDescent="0.25">
      <c r="A110" s="13">
        <v>2</v>
      </c>
      <c r="B110" s="13">
        <v>100</v>
      </c>
      <c r="C110">
        <v>120</v>
      </c>
      <c r="D110" t="s">
        <v>144</v>
      </c>
      <c r="E110">
        <v>0</v>
      </c>
      <c r="F110">
        <v>0</v>
      </c>
      <c r="G110">
        <v>0</v>
      </c>
      <c r="H110" s="1">
        <v>0</v>
      </c>
      <c r="I110" s="1">
        <v>0</v>
      </c>
      <c r="J110" s="1">
        <v>-6.2149049999999997E-2</v>
      </c>
      <c r="K110" s="1">
        <v>-6.2774659999999996E-2</v>
      </c>
      <c r="L110" s="1">
        <v>-6.2652589999999994E-2</v>
      </c>
      <c r="M110" s="1">
        <v>-6.4270019999999997E-2</v>
      </c>
      <c r="N110" s="1">
        <v>-6.3903810000000005E-2</v>
      </c>
      <c r="O110" s="1">
        <v>-6.3232419999999998E-2</v>
      </c>
      <c r="P110" s="1">
        <v>-6.4208979999999999E-2</v>
      </c>
      <c r="Q110" s="1">
        <v>-6.2988279999999994E-2</v>
      </c>
      <c r="R110" s="1">
        <v>-6.3232419999999998E-2</v>
      </c>
      <c r="S110" s="1">
        <v>-6.3476560000000001E-2</v>
      </c>
      <c r="T110" s="1">
        <v>-6.3232419999999998E-2</v>
      </c>
      <c r="U110" s="1">
        <v>-6.25E-2</v>
      </c>
      <c r="V110" s="1">
        <v>-6.3232419999999998E-2</v>
      </c>
      <c r="W110" s="1">
        <v>-6.4697270000000001E-2</v>
      </c>
      <c r="X110" s="1">
        <v>-6.4453129999999997E-2</v>
      </c>
      <c r="Y110" s="1">
        <v>-6.3964839999999995E-2</v>
      </c>
      <c r="Z110" s="1">
        <v>-6.2744140000000004E-2</v>
      </c>
      <c r="AA110" s="1">
        <v>-6.25E-2</v>
      </c>
      <c r="AB110" s="1">
        <v>-6.25E-2</v>
      </c>
      <c r="AC110" s="1">
        <v>-6.2744140000000004E-2</v>
      </c>
      <c r="AD110" s="1">
        <v>-6.2988279999999994E-2</v>
      </c>
      <c r="AE110" s="1">
        <v>-6.2988279999999994E-2</v>
      </c>
      <c r="AF110" s="1">
        <v>-6.25E-2</v>
      </c>
      <c r="AG110">
        <v>-6.25E-2</v>
      </c>
      <c r="AH110" s="1">
        <v>-6.5917970000000006E-2</v>
      </c>
    </row>
    <row r="111" spans="1:34" x14ac:dyDescent="0.25">
      <c r="A111" s="13">
        <v>2</v>
      </c>
      <c r="B111" s="13">
        <v>100</v>
      </c>
      <c r="C111">
        <v>121</v>
      </c>
      <c r="D111" t="s">
        <v>145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-0.1357727</v>
      </c>
      <c r="K111">
        <v>-0.13845830000000001</v>
      </c>
      <c r="L111">
        <v>-0.1362457</v>
      </c>
      <c r="M111">
        <v>-0.14001459999999999</v>
      </c>
      <c r="N111">
        <v>-0.13867189999999999</v>
      </c>
      <c r="O111">
        <v>-0.1367188</v>
      </c>
      <c r="P111">
        <v>-0.13842769999999999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</row>
    <row r="112" spans="1:34" x14ac:dyDescent="0.25">
      <c r="A112" s="13">
        <v>2</v>
      </c>
      <c r="B112" s="13">
        <v>100</v>
      </c>
      <c r="C112">
        <v>122</v>
      </c>
      <c r="D112" t="s">
        <v>146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-0.29849239999999999</v>
      </c>
      <c r="K112">
        <v>-0.30618289999999998</v>
      </c>
      <c r="L112">
        <v>-0.29885859999999997</v>
      </c>
      <c r="M112">
        <v>-0.3067627</v>
      </c>
      <c r="N112">
        <v>-0.30291750000000001</v>
      </c>
      <c r="O112">
        <v>-0.3002319</v>
      </c>
      <c r="P112">
        <v>-0.30297849999999998</v>
      </c>
      <c r="Q112">
        <v>-0.29931639999999998</v>
      </c>
      <c r="R112">
        <v>-0.30029299999999998</v>
      </c>
      <c r="S112">
        <v>-0.30078129999999997</v>
      </c>
      <c r="T112">
        <v>-0.3015137</v>
      </c>
      <c r="U112">
        <v>-0.29833979999999999</v>
      </c>
      <c r="V112">
        <v>-0.29833979999999999</v>
      </c>
      <c r="W112">
        <v>-0.31030269999999999</v>
      </c>
      <c r="X112">
        <v>-0.30908200000000002</v>
      </c>
      <c r="Y112">
        <v>-0.30541990000000002</v>
      </c>
      <c r="Z112">
        <v>-0.3010254</v>
      </c>
      <c r="AA112">
        <v>-0.29882809999999999</v>
      </c>
      <c r="AB112">
        <v>-0.30029299999999998</v>
      </c>
      <c r="AC112">
        <v>-0.29858400000000002</v>
      </c>
      <c r="AD112">
        <v>-0.30029299999999998</v>
      </c>
      <c r="AE112">
        <v>-0.30078129999999997</v>
      </c>
      <c r="AF112">
        <v>-0.29882809999999999</v>
      </c>
      <c r="AG112">
        <v>-0.296875</v>
      </c>
      <c r="AH112">
        <v>-0.3120117</v>
      </c>
    </row>
    <row r="113" spans="1:34" x14ac:dyDescent="0.25">
      <c r="A113" s="13">
        <v>2</v>
      </c>
      <c r="B113" s="13">
        <v>100</v>
      </c>
      <c r="C113">
        <v>124</v>
      </c>
      <c r="D113" t="s">
        <v>147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-0.3089905</v>
      </c>
      <c r="K113">
        <v>-0.31692500000000001</v>
      </c>
      <c r="L113">
        <v>-0.3094788</v>
      </c>
      <c r="M113">
        <v>-0.31750489999999998</v>
      </c>
      <c r="N113">
        <v>-0.31372070000000002</v>
      </c>
      <c r="O113">
        <v>-0.31079099999999998</v>
      </c>
      <c r="P113">
        <v>-0.31372070000000002</v>
      </c>
      <c r="Q113">
        <v>-0.30981449999999999</v>
      </c>
      <c r="R113">
        <v>-0.31079099999999998</v>
      </c>
      <c r="S113">
        <v>-0.31127929999999998</v>
      </c>
      <c r="T113">
        <v>-0.31225589999999998</v>
      </c>
      <c r="U113">
        <v>-0.3088379</v>
      </c>
      <c r="V113">
        <v>-0.3093262</v>
      </c>
      <c r="W113">
        <v>-0.32104490000000002</v>
      </c>
      <c r="X113">
        <v>-0.32006839999999998</v>
      </c>
      <c r="Y113">
        <v>-0.31591799999999998</v>
      </c>
      <c r="Z113">
        <v>-0.31152340000000001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</row>
    <row r="114" spans="1:34" x14ac:dyDescent="0.25">
      <c r="A114" s="13">
        <v>2</v>
      </c>
      <c r="B114" s="13">
        <v>100</v>
      </c>
      <c r="C114">
        <v>125</v>
      </c>
      <c r="D114" t="s">
        <v>148</v>
      </c>
      <c r="E114">
        <v>0</v>
      </c>
      <c r="F114">
        <v>0</v>
      </c>
      <c r="G114">
        <v>0</v>
      </c>
      <c r="H114" s="1">
        <v>0</v>
      </c>
      <c r="I114" s="1">
        <v>0</v>
      </c>
      <c r="J114" s="1">
        <v>-1.2969970000000001E-2</v>
      </c>
      <c r="K114" s="1">
        <v>-1.394653E-2</v>
      </c>
      <c r="L114" s="1">
        <v>-1.345825E-2</v>
      </c>
      <c r="M114" s="1">
        <v>-1.3732909999999999E-2</v>
      </c>
      <c r="N114" s="1">
        <v>-1.416016E-2</v>
      </c>
      <c r="O114" s="1">
        <v>-1.531982E-2</v>
      </c>
      <c r="P114" s="1">
        <v>-1.44043E-2</v>
      </c>
      <c r="Q114" s="1">
        <v>-1.416016E-2</v>
      </c>
      <c r="R114" s="1">
        <v>-1.3916019999999999E-2</v>
      </c>
      <c r="S114" s="1">
        <v>-1.416016E-2</v>
      </c>
      <c r="T114" s="1">
        <v>-1.3671880000000001E-2</v>
      </c>
      <c r="U114" s="1">
        <v>-1.3671880000000001E-2</v>
      </c>
      <c r="V114" s="1">
        <v>-1.416016E-2</v>
      </c>
      <c r="W114" s="1">
        <v>-1.3671880000000001E-2</v>
      </c>
      <c r="X114" s="1">
        <v>-1.3671880000000001E-2</v>
      </c>
      <c r="Y114" s="1">
        <v>-1.3916019999999999E-2</v>
      </c>
      <c r="Z114" s="1">
        <v>-1.318359E-2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</row>
    <row r="115" spans="1:34" x14ac:dyDescent="0.25">
      <c r="A115" s="13">
        <v>2</v>
      </c>
      <c r="B115" s="13">
        <v>100</v>
      </c>
      <c r="C115">
        <v>126</v>
      </c>
      <c r="D115" t="s">
        <v>149</v>
      </c>
      <c r="E115">
        <v>0</v>
      </c>
      <c r="F115">
        <v>0</v>
      </c>
      <c r="G115">
        <v>0</v>
      </c>
      <c r="H115" s="1">
        <v>0</v>
      </c>
      <c r="I115" s="1">
        <v>0</v>
      </c>
      <c r="J115" s="1">
        <v>-3.6407469999999997E-2</v>
      </c>
      <c r="K115" s="1">
        <v>-3.6651610000000001E-2</v>
      </c>
      <c r="L115" s="1">
        <v>-3.6895749999999998E-2</v>
      </c>
      <c r="M115" s="1">
        <v>-3.7963869999999997E-2</v>
      </c>
      <c r="N115" s="1">
        <v>-3.8085939999999999E-2</v>
      </c>
      <c r="O115" s="1">
        <v>-3.7292480000000003E-2</v>
      </c>
      <c r="P115" s="1">
        <v>-3.7841800000000002E-2</v>
      </c>
      <c r="Q115" s="1">
        <v>-3.7353520000000001E-2</v>
      </c>
      <c r="R115" s="1">
        <v>-3.7597659999999998E-2</v>
      </c>
      <c r="S115" s="1">
        <v>-3.7597659999999998E-2</v>
      </c>
      <c r="T115" s="1">
        <v>-3.7353520000000001E-2</v>
      </c>
      <c r="U115" s="1">
        <v>-3.6865229999999999E-2</v>
      </c>
      <c r="V115" s="1">
        <v>-3.6132810000000001E-2</v>
      </c>
      <c r="W115" s="1">
        <v>-3.8085939999999999E-2</v>
      </c>
      <c r="X115" s="1">
        <v>-3.7841800000000002E-2</v>
      </c>
      <c r="Y115" s="1">
        <v>-3.7841800000000002E-2</v>
      </c>
      <c r="Z115" s="1">
        <v>-3.6865229999999999E-2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</row>
    <row r="116" spans="1:34" x14ac:dyDescent="0.25">
      <c r="A116" s="13">
        <v>2</v>
      </c>
      <c r="B116" s="13">
        <v>100</v>
      </c>
      <c r="C116">
        <v>127</v>
      </c>
      <c r="D116" t="s">
        <v>150</v>
      </c>
      <c r="E116">
        <v>0</v>
      </c>
      <c r="F116">
        <v>0</v>
      </c>
      <c r="G116">
        <v>0</v>
      </c>
      <c r="H116" s="1">
        <v>0</v>
      </c>
      <c r="I116" s="1">
        <v>0</v>
      </c>
      <c r="J116" s="1">
        <v>-1.2969970000000001E-2</v>
      </c>
      <c r="K116" s="1">
        <v>-1.394653E-2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</row>
    <row r="117" spans="1:34" x14ac:dyDescent="0.25">
      <c r="A117" s="13">
        <v>2</v>
      </c>
      <c r="B117" s="13">
        <v>130</v>
      </c>
      <c r="C117">
        <v>132</v>
      </c>
      <c r="D117" t="s">
        <v>151</v>
      </c>
      <c r="E117">
        <v>0</v>
      </c>
      <c r="F117">
        <v>0</v>
      </c>
      <c r="G117">
        <v>0</v>
      </c>
      <c r="H117" s="1">
        <v>0</v>
      </c>
      <c r="I117" s="1">
        <v>0</v>
      </c>
      <c r="J117" s="1">
        <v>-0.1100006</v>
      </c>
      <c r="K117" s="1">
        <v>-0.1120911</v>
      </c>
      <c r="L117" s="1">
        <v>-0.1105042</v>
      </c>
      <c r="M117" s="1">
        <v>-0.1136475</v>
      </c>
      <c r="N117" s="1">
        <v>-0.1124878</v>
      </c>
      <c r="O117" s="1">
        <v>-0.11102289999999999</v>
      </c>
      <c r="P117" s="1">
        <v>-0.1125488</v>
      </c>
      <c r="Q117" s="1">
        <v>-0.111084</v>
      </c>
      <c r="R117" s="1">
        <v>-0.1113281</v>
      </c>
      <c r="S117" s="1">
        <v>-0.1118164</v>
      </c>
      <c r="T117" s="1">
        <v>-0.1115723</v>
      </c>
      <c r="U117" s="1">
        <v>-0.11035159999999999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</row>
    <row r="118" spans="1:34" x14ac:dyDescent="0.25">
      <c r="A118" s="13">
        <v>2</v>
      </c>
      <c r="B118" s="13">
        <v>130</v>
      </c>
      <c r="C118">
        <v>133</v>
      </c>
      <c r="D118" t="s">
        <v>152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-0.28091430000000001</v>
      </c>
      <c r="K118">
        <v>-0.2881165</v>
      </c>
      <c r="L118">
        <v>-0.2814026</v>
      </c>
      <c r="M118">
        <v>-0.28863529999999998</v>
      </c>
      <c r="N118">
        <v>-0.28533940000000002</v>
      </c>
      <c r="O118">
        <v>-0.28265380000000001</v>
      </c>
      <c r="P118">
        <v>-0.28515629999999997</v>
      </c>
      <c r="Q118">
        <v>-0.2817383</v>
      </c>
      <c r="R118">
        <v>-0.28271479999999999</v>
      </c>
      <c r="S118">
        <v>-0.28320309999999999</v>
      </c>
      <c r="T118">
        <v>-0.28369139999999998</v>
      </c>
      <c r="U118">
        <v>-0.28100589999999998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</row>
    <row r="119" spans="1:34" x14ac:dyDescent="0.25">
      <c r="A119" s="13">
        <v>2</v>
      </c>
      <c r="B119" s="13">
        <v>130</v>
      </c>
      <c r="C119">
        <v>134</v>
      </c>
      <c r="D119" t="s">
        <v>153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-0.28201290000000001</v>
      </c>
      <c r="K119">
        <v>-0.28933720000000002</v>
      </c>
      <c r="L119">
        <v>-0.28250120000000001</v>
      </c>
      <c r="M119">
        <v>-0.289856</v>
      </c>
      <c r="N119">
        <v>-0.28637699999999999</v>
      </c>
      <c r="O119">
        <v>-0.28387449999999997</v>
      </c>
      <c r="P119">
        <v>-0.28637699999999999</v>
      </c>
      <c r="Q119">
        <v>-0.28295900000000002</v>
      </c>
      <c r="R119">
        <v>-0.28393550000000001</v>
      </c>
      <c r="S119">
        <v>-0.2844238</v>
      </c>
      <c r="T119">
        <v>-0.2849121</v>
      </c>
      <c r="U119">
        <v>-0.28100589999999998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</row>
    <row r="120" spans="1:34" x14ac:dyDescent="0.25">
      <c r="A120" s="13">
        <v>2</v>
      </c>
      <c r="B120" s="13">
        <v>130</v>
      </c>
      <c r="C120">
        <v>136</v>
      </c>
      <c r="D120" t="s">
        <v>154</v>
      </c>
      <c r="E120">
        <v>0</v>
      </c>
      <c r="F120">
        <v>0</v>
      </c>
      <c r="G120">
        <v>0</v>
      </c>
      <c r="H120" s="1">
        <v>0</v>
      </c>
      <c r="I120" s="1">
        <v>0</v>
      </c>
      <c r="J120" s="1">
        <v>-8.0841060000000006E-2</v>
      </c>
      <c r="K120" s="1">
        <v>-8.3282469999999997E-2</v>
      </c>
      <c r="L120" s="1">
        <v>-8.1329349999999995E-2</v>
      </c>
      <c r="M120" s="1">
        <v>-8.3618159999999997E-2</v>
      </c>
      <c r="N120" s="1">
        <v>-8.2946779999999998E-2</v>
      </c>
      <c r="O120" s="1">
        <v>-8.2946779999999998E-2</v>
      </c>
      <c r="P120" s="1">
        <v>-8.3007810000000001E-2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</row>
    <row r="121" spans="1:34" x14ac:dyDescent="0.25">
      <c r="A121" s="13">
        <v>2</v>
      </c>
      <c r="B121" s="13">
        <v>130</v>
      </c>
      <c r="C121">
        <v>137</v>
      </c>
      <c r="D121" t="s">
        <v>155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-0.48208620000000002</v>
      </c>
      <c r="K121">
        <v>-0.49295040000000001</v>
      </c>
      <c r="L121">
        <v>-0.48257450000000002</v>
      </c>
      <c r="M121">
        <v>-0.49517820000000001</v>
      </c>
      <c r="N121">
        <v>-0.48870849999999999</v>
      </c>
      <c r="O121">
        <v>-0.48266599999999998</v>
      </c>
      <c r="P121">
        <v>-0.4885254</v>
      </c>
      <c r="Q121">
        <v>-0.48291020000000001</v>
      </c>
      <c r="R121">
        <v>-0.484375</v>
      </c>
      <c r="S121">
        <v>-0.48535159999999999</v>
      </c>
      <c r="T121">
        <v>-0.48657230000000001</v>
      </c>
      <c r="U121">
        <v>-0.48168949999999999</v>
      </c>
      <c r="V121">
        <v>-0.484375</v>
      </c>
      <c r="W121">
        <v>-0.50097659999999999</v>
      </c>
      <c r="X121">
        <v>-0.49926759999999998</v>
      </c>
      <c r="Y121">
        <v>-0.49291990000000002</v>
      </c>
      <c r="Z121">
        <v>-0.48608400000000002</v>
      </c>
      <c r="AA121">
        <v>-0.48266599999999998</v>
      </c>
      <c r="AB121">
        <v>-0.48510740000000002</v>
      </c>
      <c r="AC121">
        <v>-0.48168949999999999</v>
      </c>
      <c r="AD121">
        <v>-0.4838867</v>
      </c>
      <c r="AE121">
        <v>-0.48632809999999999</v>
      </c>
      <c r="AF121">
        <v>-0.48242190000000001</v>
      </c>
      <c r="AG121">
        <v>-0.48339840000000001</v>
      </c>
      <c r="AH121">
        <v>-0.50390630000000003</v>
      </c>
    </row>
    <row r="122" spans="1:34" x14ac:dyDescent="0.25">
      <c r="A122" s="13">
        <v>2</v>
      </c>
      <c r="B122" s="13">
        <v>130</v>
      </c>
      <c r="C122">
        <v>138</v>
      </c>
      <c r="D122" t="s">
        <v>156</v>
      </c>
      <c r="E122">
        <v>0</v>
      </c>
      <c r="F122">
        <v>0</v>
      </c>
      <c r="G122">
        <v>0</v>
      </c>
      <c r="H122" s="1">
        <v>0</v>
      </c>
      <c r="I122">
        <v>0</v>
      </c>
      <c r="J122" s="1">
        <v>-0.5886536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</row>
    <row r="123" spans="1:34" x14ac:dyDescent="0.25">
      <c r="A123" s="13">
        <v>2</v>
      </c>
      <c r="B123" s="13">
        <v>130</v>
      </c>
      <c r="C123">
        <v>139</v>
      </c>
      <c r="D123" t="s">
        <v>157</v>
      </c>
      <c r="E123">
        <v>0</v>
      </c>
      <c r="F123">
        <v>0</v>
      </c>
      <c r="G123">
        <v>0</v>
      </c>
      <c r="H123" s="1">
        <v>0</v>
      </c>
      <c r="I123">
        <v>0</v>
      </c>
      <c r="J123" s="1">
        <v>-0.5886536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</row>
    <row r="124" spans="1:34" x14ac:dyDescent="0.25">
      <c r="A124" s="13">
        <v>2</v>
      </c>
      <c r="B124" s="13">
        <v>130</v>
      </c>
      <c r="C124">
        <v>140</v>
      </c>
      <c r="D124" t="s">
        <v>158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-0.15811159999999999</v>
      </c>
      <c r="K124">
        <v>-0.16236880000000001</v>
      </c>
      <c r="L124">
        <v>-0.15859989999999999</v>
      </c>
      <c r="M124">
        <v>-0.16265869999999999</v>
      </c>
      <c r="N124">
        <v>-0.1608887</v>
      </c>
      <c r="O124">
        <v>-0.16009519999999999</v>
      </c>
      <c r="P124">
        <v>-0.16113279999999999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</row>
    <row r="125" spans="1:34" x14ac:dyDescent="0.25">
      <c r="A125" s="13">
        <v>2</v>
      </c>
      <c r="B125" s="13">
        <v>130</v>
      </c>
      <c r="C125">
        <v>141</v>
      </c>
      <c r="D125" t="s">
        <v>159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-0.26565549999999999</v>
      </c>
      <c r="K125">
        <v>-0.2724915</v>
      </c>
      <c r="L125">
        <v>-0.2662659</v>
      </c>
      <c r="M125">
        <v>-0.27307130000000002</v>
      </c>
      <c r="N125">
        <v>-0.27001950000000002</v>
      </c>
      <c r="O125">
        <v>-0.26751710000000001</v>
      </c>
      <c r="P125">
        <v>-0.2697754</v>
      </c>
      <c r="Q125">
        <v>-0.26660159999999999</v>
      </c>
      <c r="R125">
        <v>-0.26757809999999999</v>
      </c>
      <c r="S125">
        <v>-0.26782230000000001</v>
      </c>
      <c r="T125">
        <v>-0.26831050000000001</v>
      </c>
      <c r="U125">
        <v>-0.265625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</row>
    <row r="126" spans="1:34" x14ac:dyDescent="0.25">
      <c r="A126" s="13">
        <v>2</v>
      </c>
      <c r="B126" s="13">
        <v>130</v>
      </c>
      <c r="C126">
        <v>142</v>
      </c>
      <c r="D126" t="s">
        <v>160</v>
      </c>
      <c r="E126">
        <v>0</v>
      </c>
      <c r="F126">
        <v>0</v>
      </c>
      <c r="G126">
        <v>0</v>
      </c>
      <c r="H126" s="1">
        <v>0</v>
      </c>
      <c r="I126" s="1">
        <v>0</v>
      </c>
      <c r="J126" s="1">
        <v>-0.70791630000000005</v>
      </c>
      <c r="K126" s="1">
        <v>-0.72415160000000001</v>
      </c>
      <c r="L126" s="1">
        <v>-0.70840449999999999</v>
      </c>
      <c r="M126" s="1">
        <v>-0.72662349999999998</v>
      </c>
      <c r="N126" s="1">
        <v>-0.71728519999999996</v>
      </c>
      <c r="O126" s="1">
        <v>-0.70800779999999996</v>
      </c>
      <c r="P126" s="1">
        <v>-0.71679689999999996</v>
      </c>
      <c r="Q126" s="1">
        <v>-0.70849609999999996</v>
      </c>
      <c r="R126" s="1">
        <v>-0.71069340000000003</v>
      </c>
      <c r="S126" s="1">
        <v>-0.71191409999999999</v>
      </c>
      <c r="T126" s="1">
        <v>-0.7141113</v>
      </c>
      <c r="U126" s="1">
        <v>-0.70703130000000003</v>
      </c>
      <c r="V126" s="1">
        <v>-0.78564449999999997</v>
      </c>
      <c r="W126" s="1">
        <v>-0.73535159999999999</v>
      </c>
      <c r="X126" s="1">
        <v>-0.73291019999999996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</row>
    <row r="127" spans="1:34" x14ac:dyDescent="0.25">
      <c r="A127" s="13">
        <v>2</v>
      </c>
      <c r="B127" s="13">
        <v>130</v>
      </c>
      <c r="C127">
        <v>143</v>
      </c>
      <c r="D127" t="s">
        <v>161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-0.39212039999999998</v>
      </c>
      <c r="K127">
        <v>-0.4006653</v>
      </c>
      <c r="L127">
        <v>-0.39260859999999997</v>
      </c>
      <c r="M127">
        <v>-0.40271000000000001</v>
      </c>
      <c r="N127">
        <v>-0.397644</v>
      </c>
      <c r="O127">
        <v>-0.39257809999999999</v>
      </c>
      <c r="P127">
        <v>-0.39770509999999998</v>
      </c>
      <c r="Q127">
        <v>-0.39282230000000001</v>
      </c>
      <c r="R127">
        <v>-0.39404299999999998</v>
      </c>
      <c r="S127">
        <v>-0.3947754</v>
      </c>
      <c r="T127">
        <v>-0.39575199999999999</v>
      </c>
      <c r="U127">
        <v>-0.39184570000000002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</row>
    <row r="128" spans="1:34" x14ac:dyDescent="0.25">
      <c r="A128" s="13">
        <v>2</v>
      </c>
      <c r="B128" s="13">
        <v>130</v>
      </c>
      <c r="C128">
        <v>144</v>
      </c>
      <c r="D128" t="s">
        <v>162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-0.18960569999999999</v>
      </c>
      <c r="K128">
        <v>-0.193634</v>
      </c>
      <c r="L128">
        <v>-0.19009400000000001</v>
      </c>
      <c r="M128">
        <v>-0.19512940000000001</v>
      </c>
      <c r="N128">
        <v>-0.19311519999999999</v>
      </c>
      <c r="O128">
        <v>-0.19042970000000001</v>
      </c>
      <c r="P128">
        <v>-0.19287109999999999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</row>
    <row r="129" spans="1:34" x14ac:dyDescent="0.25">
      <c r="A129" s="13">
        <v>2</v>
      </c>
      <c r="B129" s="13">
        <v>130</v>
      </c>
      <c r="C129">
        <v>145</v>
      </c>
      <c r="D129" t="s">
        <v>163</v>
      </c>
      <c r="E129">
        <v>0</v>
      </c>
      <c r="F129">
        <v>0</v>
      </c>
      <c r="G129">
        <v>0</v>
      </c>
      <c r="H129" s="1">
        <v>0</v>
      </c>
      <c r="I129">
        <v>0</v>
      </c>
      <c r="J129" s="1">
        <v>-0.48098750000000001</v>
      </c>
      <c r="K129" s="1">
        <v>-0.49295040000000001</v>
      </c>
      <c r="L129" s="1">
        <v>-0.48147580000000001</v>
      </c>
      <c r="M129" s="1">
        <v>-0.49371340000000002</v>
      </c>
      <c r="N129" s="1">
        <v>-0.48748780000000003</v>
      </c>
      <c r="O129" s="1">
        <v>-0.48266599999999998</v>
      </c>
      <c r="P129" s="1">
        <v>-0.4875488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</row>
    <row r="130" spans="1:34" x14ac:dyDescent="0.25">
      <c r="A130" s="13">
        <v>2</v>
      </c>
      <c r="B130" s="13">
        <v>130</v>
      </c>
      <c r="C130">
        <v>146</v>
      </c>
      <c r="D130" t="s">
        <v>164</v>
      </c>
      <c r="E130">
        <v>0</v>
      </c>
      <c r="F130">
        <v>0</v>
      </c>
      <c r="G130">
        <v>0</v>
      </c>
      <c r="H130" s="1">
        <v>0</v>
      </c>
      <c r="I130" s="1">
        <v>0</v>
      </c>
      <c r="J130" s="1">
        <v>-6.0943600000000001E-2</v>
      </c>
      <c r="K130" s="1">
        <v>-6.2774659999999996E-2</v>
      </c>
      <c r="L130" s="1">
        <v>-6.1553959999999998E-2</v>
      </c>
      <c r="M130" s="1">
        <v>-6.3110349999999996E-2</v>
      </c>
      <c r="N130" s="1">
        <v>-6.268311E-2</v>
      </c>
      <c r="O130" s="1">
        <v>-6.3232419999999998E-2</v>
      </c>
      <c r="P130" s="1">
        <v>-6.2744140000000004E-2</v>
      </c>
      <c r="Q130" s="1">
        <v>-6.2011719999999999E-2</v>
      </c>
      <c r="R130" s="1">
        <v>-6.2255860000000003E-2</v>
      </c>
      <c r="S130" s="1">
        <v>-6.2255860000000003E-2</v>
      </c>
      <c r="T130" s="1">
        <v>-6.2011719999999999E-2</v>
      </c>
      <c r="U130" s="1">
        <v>-6.1279300000000002E-2</v>
      </c>
      <c r="V130" s="1">
        <v>-6.0791020000000001E-2</v>
      </c>
      <c r="W130" s="1">
        <v>-6.3720700000000005E-2</v>
      </c>
      <c r="X130" s="1">
        <v>-6.3476560000000001E-2</v>
      </c>
      <c r="Y130" s="1">
        <v>-6.2744140000000004E-2</v>
      </c>
      <c r="Z130" s="1">
        <v>-6.1523439999999999E-2</v>
      </c>
      <c r="AA130" s="1">
        <v>-6.1279300000000002E-2</v>
      </c>
      <c r="AB130" s="1">
        <v>-6.1523439999999999E-2</v>
      </c>
      <c r="AC130" s="1">
        <v>-6.1523439999999999E-2</v>
      </c>
      <c r="AD130" s="1">
        <v>-6.2011719999999999E-2</v>
      </c>
      <c r="AE130" s="1">
        <v>-6.1523439999999999E-2</v>
      </c>
      <c r="AF130" s="1">
        <v>-6.1523439999999999E-2</v>
      </c>
      <c r="AG130" s="1">
        <v>-6.0546879999999997E-2</v>
      </c>
      <c r="AH130" s="1">
        <v>-6.3964839999999995E-2</v>
      </c>
    </row>
    <row r="131" spans="1:34" x14ac:dyDescent="0.25">
      <c r="A131" s="13">
        <v>2</v>
      </c>
      <c r="B131" s="13">
        <v>130</v>
      </c>
      <c r="C131">
        <v>147</v>
      </c>
      <c r="D131" t="s">
        <v>165</v>
      </c>
      <c r="E131">
        <v>0</v>
      </c>
      <c r="F131">
        <v>0</v>
      </c>
      <c r="G131">
        <v>0</v>
      </c>
      <c r="H131" s="1">
        <v>0</v>
      </c>
      <c r="I131" s="1">
        <v>0</v>
      </c>
      <c r="J131" s="1">
        <v>-0.1183167</v>
      </c>
      <c r="K131" s="1">
        <v>-0.12039179999999999</v>
      </c>
      <c r="L131" s="1">
        <v>-0.1187897</v>
      </c>
      <c r="M131" s="1">
        <v>-0.1218872</v>
      </c>
      <c r="N131" s="1">
        <v>-0.1208496</v>
      </c>
      <c r="O131" s="1">
        <v>-0.1193848</v>
      </c>
      <c r="P131" s="1">
        <v>-0.1208496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</row>
    <row r="132" spans="1:34" x14ac:dyDescent="0.25">
      <c r="A132" s="13">
        <v>2</v>
      </c>
      <c r="B132" s="13">
        <v>130</v>
      </c>
      <c r="C132">
        <v>148</v>
      </c>
      <c r="D132" t="s">
        <v>166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-0.26101679999999999</v>
      </c>
      <c r="K132">
        <v>-0.2678528</v>
      </c>
      <c r="L132">
        <v>-0.26150509999999999</v>
      </c>
      <c r="M132">
        <v>-0.26843260000000002</v>
      </c>
      <c r="N132">
        <v>-0.2651367</v>
      </c>
      <c r="O132">
        <v>-0.26287840000000001</v>
      </c>
      <c r="P132">
        <v>-0.2651367</v>
      </c>
      <c r="Q132">
        <v>-0.2619629</v>
      </c>
      <c r="R132">
        <v>-0.26269530000000002</v>
      </c>
      <c r="S132">
        <v>-0.26318360000000002</v>
      </c>
      <c r="T132">
        <v>-0.26367190000000001</v>
      </c>
      <c r="U132">
        <v>-0.2609863</v>
      </c>
      <c r="V132">
        <v>-0.2614746</v>
      </c>
      <c r="W132">
        <v>-0.27124019999999999</v>
      </c>
      <c r="X132">
        <v>-0.27050780000000002</v>
      </c>
      <c r="Y132">
        <v>-0.26708979999999999</v>
      </c>
      <c r="Z132">
        <v>-0.26342769999999999</v>
      </c>
      <c r="AA132">
        <v>-0.2614746</v>
      </c>
      <c r="AB132">
        <v>-0.26269530000000002</v>
      </c>
      <c r="AC132">
        <v>-0.26123049999999998</v>
      </c>
      <c r="AD132">
        <v>-0.26220700000000002</v>
      </c>
      <c r="AE132">
        <v>-0.26367190000000001</v>
      </c>
      <c r="AF132">
        <v>-0.26171879999999997</v>
      </c>
      <c r="AG132">
        <v>-0.26074219999999998</v>
      </c>
      <c r="AH132">
        <v>-0.2729492</v>
      </c>
    </row>
    <row r="133" spans="1:34" x14ac:dyDescent="0.25">
      <c r="A133" s="13">
        <v>2</v>
      </c>
      <c r="B133" s="13">
        <v>130</v>
      </c>
      <c r="C133">
        <v>150</v>
      </c>
      <c r="D133" t="s">
        <v>167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-0.4553528</v>
      </c>
      <c r="K133">
        <v>-0.46536250000000001</v>
      </c>
      <c r="L133">
        <v>-0.45571899999999999</v>
      </c>
      <c r="M133">
        <v>-0.46740720000000002</v>
      </c>
      <c r="N133">
        <v>-0.4614258</v>
      </c>
      <c r="O133">
        <v>-0.45556639999999998</v>
      </c>
      <c r="P133">
        <v>-0.4614258</v>
      </c>
      <c r="Q133">
        <v>-0.45581050000000001</v>
      </c>
      <c r="R133">
        <v>-0.45751950000000002</v>
      </c>
      <c r="S133">
        <v>-0.45825199999999999</v>
      </c>
      <c r="T133">
        <v>-0.45947270000000001</v>
      </c>
      <c r="U133">
        <v>-0.45605469999999998</v>
      </c>
      <c r="V133">
        <v>-0.45874019999999999</v>
      </c>
      <c r="W133">
        <v>-0.47412110000000002</v>
      </c>
      <c r="X133">
        <v>-0.4724121</v>
      </c>
      <c r="Y133">
        <v>-0.46655269999999999</v>
      </c>
      <c r="Z133">
        <v>-0.46020509999999998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</row>
    <row r="134" spans="1:34" x14ac:dyDescent="0.25">
      <c r="A134" s="13">
        <v>2</v>
      </c>
      <c r="B134" s="13">
        <v>130</v>
      </c>
      <c r="C134">
        <v>151</v>
      </c>
      <c r="D134" t="s">
        <v>168</v>
      </c>
      <c r="E134">
        <v>0</v>
      </c>
      <c r="F134">
        <v>0</v>
      </c>
      <c r="G134">
        <v>0</v>
      </c>
      <c r="H134" s="1">
        <v>0</v>
      </c>
      <c r="I134" s="1">
        <v>0</v>
      </c>
      <c r="J134" s="1">
        <v>-2.005005E-2</v>
      </c>
      <c r="K134" s="1">
        <v>-2.1026610000000001E-2</v>
      </c>
      <c r="L134" s="1">
        <v>-2.053833E-2</v>
      </c>
      <c r="M134" s="1">
        <v>-2.105713E-2</v>
      </c>
      <c r="N134" s="1">
        <v>-2.1423339999999999E-2</v>
      </c>
      <c r="O134" s="1">
        <v>-2.2216799999999998E-2</v>
      </c>
      <c r="P134" s="1">
        <v>-2.1484380000000001E-2</v>
      </c>
      <c r="Q134" s="1">
        <v>-2.0996089999999999E-2</v>
      </c>
      <c r="R134" s="1">
        <v>-2.0996089999999999E-2</v>
      </c>
      <c r="S134" s="1">
        <v>-2.1240229999999999E-2</v>
      </c>
      <c r="T134" s="1">
        <v>-2.0751950000000002E-2</v>
      </c>
      <c r="U134" s="1">
        <v>-2.0507810000000001E-2</v>
      </c>
      <c r="V134" s="1">
        <v>-2.1484380000000001E-2</v>
      </c>
      <c r="W134" s="1">
        <v>-2.0996089999999999E-2</v>
      </c>
      <c r="X134" s="1">
        <v>-2.0996089999999999E-2</v>
      </c>
      <c r="Y134" s="1">
        <v>-2.0996089999999999E-2</v>
      </c>
      <c r="Z134" s="1">
        <v>-2.0263670000000001E-2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</row>
    <row r="135" spans="1:34" x14ac:dyDescent="0.25">
      <c r="A135" s="13">
        <v>2</v>
      </c>
      <c r="B135" s="13">
        <v>130</v>
      </c>
      <c r="C135">
        <v>152</v>
      </c>
      <c r="D135" t="s">
        <v>169</v>
      </c>
      <c r="E135">
        <v>0</v>
      </c>
      <c r="F135">
        <v>0</v>
      </c>
      <c r="G135">
        <v>0</v>
      </c>
      <c r="H135" s="1">
        <v>0</v>
      </c>
      <c r="I135" s="1">
        <v>0</v>
      </c>
      <c r="J135" s="1">
        <v>-5.2886959999999997E-2</v>
      </c>
      <c r="K135" s="1">
        <v>-5.3253170000000002E-2</v>
      </c>
      <c r="L135" s="1">
        <v>-5.3359990000000003E-2</v>
      </c>
      <c r="M135" s="1">
        <v>-5.4809570000000002E-2</v>
      </c>
      <c r="N135" s="1">
        <v>-5.4443360000000003E-2</v>
      </c>
      <c r="O135" s="1">
        <v>-5.36499E-2</v>
      </c>
      <c r="P135" s="1">
        <v>-5.4443360000000003E-2</v>
      </c>
      <c r="Q135" s="1">
        <v>-5.3710939999999999E-2</v>
      </c>
      <c r="R135" s="1">
        <v>-5.3955080000000002E-2</v>
      </c>
      <c r="S135" s="1">
        <v>-5.4199219999999999E-2</v>
      </c>
      <c r="T135" s="1">
        <v>-5.3710939999999999E-2</v>
      </c>
      <c r="U135" s="1">
        <v>-5.3222659999999998E-2</v>
      </c>
      <c r="V135" s="1">
        <v>-5.3222659999999998E-2</v>
      </c>
      <c r="W135" s="1">
        <v>-5.5175780000000001E-2</v>
      </c>
      <c r="X135" s="1">
        <v>-5.4931639999999997E-2</v>
      </c>
      <c r="Y135" s="1">
        <v>-5.4443360000000003E-2</v>
      </c>
      <c r="Z135" s="1">
        <v>-5.3222659999999998E-2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</row>
    <row r="136" spans="1:34" x14ac:dyDescent="0.25">
      <c r="A136" s="13">
        <v>2</v>
      </c>
      <c r="B136" s="13">
        <v>130</v>
      </c>
      <c r="C136">
        <v>153</v>
      </c>
      <c r="D136" t="s">
        <v>170</v>
      </c>
      <c r="E136">
        <v>0</v>
      </c>
      <c r="F136">
        <v>0</v>
      </c>
      <c r="G136">
        <v>0</v>
      </c>
      <c r="H136" s="1">
        <v>0</v>
      </c>
      <c r="I136" s="1">
        <v>0</v>
      </c>
      <c r="J136" s="1">
        <v>-2.005005E-2</v>
      </c>
      <c r="K136" s="1">
        <v>-2.1026610000000001E-2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</row>
    <row r="137" spans="1:34" x14ac:dyDescent="0.25">
      <c r="A137" s="13">
        <v>2</v>
      </c>
      <c r="B137" s="13">
        <v>190</v>
      </c>
      <c r="C137">
        <v>191</v>
      </c>
      <c r="D137" t="s">
        <v>171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-0.12649540000000001</v>
      </c>
      <c r="K137">
        <v>-0.12893679999999999</v>
      </c>
      <c r="L137">
        <v>-0.1269836</v>
      </c>
      <c r="M137">
        <v>-0.1304321</v>
      </c>
      <c r="N137">
        <v>-0.12908939999999999</v>
      </c>
      <c r="O137">
        <v>-0.1273804</v>
      </c>
      <c r="P137">
        <v>-0.1291504</v>
      </c>
      <c r="Q137">
        <v>-0.12744140000000001</v>
      </c>
      <c r="R137">
        <v>-0.12768550000000001</v>
      </c>
      <c r="S137">
        <v>-0.1281738</v>
      </c>
      <c r="T137">
        <v>-0.1281738</v>
      </c>
      <c r="U137">
        <v>-0.12670899999999999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</row>
    <row r="138" spans="1:34" x14ac:dyDescent="0.25">
      <c r="A138" s="13">
        <v>2</v>
      </c>
      <c r="B138" s="13">
        <v>190</v>
      </c>
      <c r="C138">
        <v>192</v>
      </c>
      <c r="D138" t="s">
        <v>172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-0.23306270000000001</v>
      </c>
      <c r="K138">
        <v>-0.23782349999999999</v>
      </c>
      <c r="L138">
        <v>-0.233429</v>
      </c>
      <c r="M138">
        <v>-0.239563</v>
      </c>
      <c r="N138">
        <v>-0.2367554</v>
      </c>
      <c r="O138">
        <v>-0.2335815</v>
      </c>
      <c r="P138">
        <v>-0.23657230000000001</v>
      </c>
      <c r="Q138">
        <v>-0.23364260000000001</v>
      </c>
      <c r="R138">
        <v>-0.2346191</v>
      </c>
      <c r="S138">
        <v>-0.23510739999999999</v>
      </c>
      <c r="T138">
        <v>-0.23535159999999999</v>
      </c>
      <c r="U138">
        <v>-0.23291020000000001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</row>
    <row r="139" spans="1:34" x14ac:dyDescent="0.25">
      <c r="A139" s="13">
        <v>2</v>
      </c>
      <c r="B139" s="13">
        <v>190</v>
      </c>
      <c r="C139">
        <v>196</v>
      </c>
      <c r="D139" t="s">
        <v>173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-0.16043089999999999</v>
      </c>
      <c r="K139">
        <v>-0.16360469999999999</v>
      </c>
      <c r="L139">
        <v>-0.1607971</v>
      </c>
      <c r="M139">
        <v>-0.16516110000000001</v>
      </c>
      <c r="N139">
        <v>-0.16333010000000001</v>
      </c>
      <c r="O139">
        <v>-0.16131590000000001</v>
      </c>
      <c r="P139">
        <v>-0.16333010000000001</v>
      </c>
      <c r="Q139">
        <v>-0.16137699999999999</v>
      </c>
      <c r="R139">
        <v>-0.16186519999999999</v>
      </c>
      <c r="S139">
        <v>-0.16210939999999999</v>
      </c>
      <c r="T139">
        <v>-0.16235350000000001</v>
      </c>
      <c r="U139">
        <v>-0.1606445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</row>
    <row r="140" spans="1:34" x14ac:dyDescent="0.25">
      <c r="A140" s="13">
        <v>2</v>
      </c>
      <c r="B140" s="13">
        <v>190</v>
      </c>
      <c r="C140">
        <v>197</v>
      </c>
      <c r="D140" t="s">
        <v>174</v>
      </c>
      <c r="E140">
        <v>0</v>
      </c>
      <c r="F140">
        <v>0</v>
      </c>
      <c r="G140">
        <v>0</v>
      </c>
      <c r="H140" s="1">
        <v>0</v>
      </c>
      <c r="I140" s="1">
        <v>0</v>
      </c>
      <c r="J140" s="1">
        <v>-2.3590090000000001E-2</v>
      </c>
      <c r="K140" s="1">
        <v>-2.444458E-2</v>
      </c>
      <c r="L140" s="1">
        <v>-2.4078370000000002E-2</v>
      </c>
      <c r="M140" s="1">
        <v>-2.478027E-2</v>
      </c>
      <c r="N140" s="1">
        <v>-2.4902339999999999E-2</v>
      </c>
      <c r="O140" s="1">
        <v>-2.5573729999999999E-2</v>
      </c>
      <c r="P140" s="1">
        <v>-2.4902339999999999E-2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</row>
    <row r="141" spans="1:34" x14ac:dyDescent="0.25">
      <c r="A141" s="13">
        <v>2</v>
      </c>
      <c r="B141" s="13">
        <v>190</v>
      </c>
      <c r="C141">
        <v>198</v>
      </c>
      <c r="D141" t="s">
        <v>175</v>
      </c>
      <c r="E141">
        <v>0</v>
      </c>
      <c r="F141">
        <v>0</v>
      </c>
      <c r="G141">
        <v>0</v>
      </c>
      <c r="H141" s="1">
        <v>0</v>
      </c>
      <c r="I141">
        <v>0</v>
      </c>
      <c r="J141" s="1">
        <v>-3.872681E-2</v>
      </c>
      <c r="K141" s="1">
        <v>-3.9093019999999999E-2</v>
      </c>
      <c r="L141" s="1">
        <v>-3.9215090000000001E-2</v>
      </c>
      <c r="M141" s="1">
        <v>-4.0344240000000003E-2</v>
      </c>
      <c r="N141" s="1">
        <v>-4.0222170000000002E-2</v>
      </c>
      <c r="O141" s="1">
        <v>-3.9794919999999998E-2</v>
      </c>
      <c r="P141" s="1">
        <v>-4.0283199999999998E-2</v>
      </c>
      <c r="Q141" s="1">
        <v>-3.9794919999999998E-2</v>
      </c>
      <c r="R141" s="1">
        <v>-3.9794919999999998E-2</v>
      </c>
      <c r="S141" s="1">
        <v>-4.0039060000000001E-2</v>
      </c>
      <c r="T141" s="1">
        <v>-3.9794919999999998E-2</v>
      </c>
      <c r="U141" s="1">
        <v>-3.9306639999999997E-2</v>
      </c>
      <c r="V141" s="1">
        <v>-3.8574219999999999E-2</v>
      </c>
      <c r="W141" s="1">
        <v>-4.0527340000000002E-2</v>
      </c>
      <c r="X141" s="1">
        <v>-4.0283199999999998E-2</v>
      </c>
      <c r="Y141" s="1">
        <v>-4.0283199999999998E-2</v>
      </c>
      <c r="Z141" s="1">
        <v>-3.90625E-2</v>
      </c>
      <c r="AA141" s="1">
        <v>-3.90625E-2</v>
      </c>
      <c r="AB141" s="1">
        <v>-3.90625E-2</v>
      </c>
      <c r="AC141" s="1">
        <v>-3.9306639999999997E-2</v>
      </c>
      <c r="AD141" s="1">
        <v>-3.9550780000000001E-2</v>
      </c>
      <c r="AE141" s="1">
        <v>-3.90625E-2</v>
      </c>
      <c r="AF141" s="1">
        <v>-3.90625E-2</v>
      </c>
      <c r="AG141" s="1">
        <v>-3.8085939999999999E-2</v>
      </c>
      <c r="AH141" s="1">
        <v>-4.1015629999999997E-2</v>
      </c>
    </row>
    <row r="142" spans="1:34" x14ac:dyDescent="0.25">
      <c r="A142" s="13">
        <v>2</v>
      </c>
      <c r="B142" s="13">
        <v>190</v>
      </c>
      <c r="C142">
        <v>199</v>
      </c>
      <c r="D142" t="s">
        <v>176</v>
      </c>
      <c r="E142">
        <v>0</v>
      </c>
      <c r="F142">
        <v>0</v>
      </c>
      <c r="G142">
        <v>0</v>
      </c>
      <c r="H142" s="1">
        <v>0</v>
      </c>
      <c r="I142" s="1">
        <v>0</v>
      </c>
      <c r="J142" s="1">
        <v>-8.3282469999999997E-2</v>
      </c>
      <c r="K142" s="1">
        <v>-8.5723880000000002E-2</v>
      </c>
      <c r="L142" s="1">
        <v>-8.3770750000000005E-2</v>
      </c>
      <c r="M142" s="1">
        <v>-8.5815429999999998E-2</v>
      </c>
      <c r="N142" s="1">
        <v>-8.5205080000000002E-2</v>
      </c>
      <c r="O142" s="1">
        <v>-8.5205080000000002E-2</v>
      </c>
      <c r="P142" s="1">
        <v>-8.5449220000000006E-2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</row>
    <row r="143" spans="1:34" x14ac:dyDescent="0.25">
      <c r="A143" s="13">
        <v>2</v>
      </c>
      <c r="B143" s="13">
        <v>190</v>
      </c>
      <c r="C143">
        <v>200</v>
      </c>
      <c r="D143" t="s">
        <v>177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-0.18496699999999999</v>
      </c>
      <c r="K143">
        <v>-0.1899719</v>
      </c>
      <c r="L143">
        <v>-0.18545529999999999</v>
      </c>
      <c r="M143">
        <v>-0.19030759999999999</v>
      </c>
      <c r="N143">
        <v>-0.18817139999999999</v>
      </c>
      <c r="O143">
        <v>-0.1870117</v>
      </c>
      <c r="P143">
        <v>-0.18823239999999999</v>
      </c>
      <c r="Q143">
        <v>-0.18579100000000001</v>
      </c>
      <c r="R143">
        <v>-0.18652340000000001</v>
      </c>
      <c r="S143">
        <v>-0.1870117</v>
      </c>
      <c r="T143">
        <v>-0.1870117</v>
      </c>
      <c r="U143">
        <v>-0.18530269999999999</v>
      </c>
      <c r="V143">
        <v>-0.18579100000000001</v>
      </c>
      <c r="W143">
        <v>-0.19238279999999999</v>
      </c>
      <c r="X143">
        <v>-0.1916504</v>
      </c>
      <c r="Y143">
        <v>-0.18945310000000001</v>
      </c>
      <c r="Z143">
        <v>-0.18652340000000001</v>
      </c>
      <c r="AA143">
        <v>-0.18530269999999999</v>
      </c>
      <c r="AB143">
        <v>-0.18627930000000001</v>
      </c>
      <c r="AC143">
        <v>-0.18530269999999999</v>
      </c>
      <c r="AD143">
        <v>-0.18603520000000001</v>
      </c>
      <c r="AE143">
        <v>-0.18652340000000001</v>
      </c>
      <c r="AF143">
        <v>-0.18554689999999999</v>
      </c>
      <c r="AG143">
        <v>-0.18457029999999999</v>
      </c>
      <c r="AH143">
        <v>-0.19384770000000001</v>
      </c>
    </row>
    <row r="144" spans="1:34" x14ac:dyDescent="0.25">
      <c r="A144" s="13">
        <v>2</v>
      </c>
      <c r="B144" s="13">
        <v>190</v>
      </c>
      <c r="C144">
        <v>202</v>
      </c>
      <c r="D144" t="s">
        <v>178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-0.12759400000000001</v>
      </c>
      <c r="K144">
        <v>-0.131134</v>
      </c>
      <c r="L144">
        <v>-0.12820429999999999</v>
      </c>
      <c r="M144">
        <v>-0.13146969999999999</v>
      </c>
      <c r="N144">
        <v>-0.13031010000000001</v>
      </c>
      <c r="O144">
        <v>-0.1296387</v>
      </c>
      <c r="P144">
        <v>-0.13012699999999999</v>
      </c>
      <c r="Q144">
        <v>-0.1286621</v>
      </c>
      <c r="R144">
        <v>-0.1291504</v>
      </c>
      <c r="S144">
        <v>-0.1293945</v>
      </c>
      <c r="T144">
        <v>-0.1293945</v>
      </c>
      <c r="U144">
        <v>-0.12670899999999999</v>
      </c>
      <c r="V144">
        <v>-0.12670899999999999</v>
      </c>
      <c r="W144">
        <v>-0.13183590000000001</v>
      </c>
      <c r="X144">
        <v>-0.13110350000000001</v>
      </c>
      <c r="Y144">
        <v>-0.12988279999999999</v>
      </c>
      <c r="Z144">
        <v>-0.12744140000000001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</row>
    <row r="145" spans="1:34" x14ac:dyDescent="0.25">
      <c r="A145" s="13">
        <v>2</v>
      </c>
      <c r="B145" s="13">
        <v>190</v>
      </c>
      <c r="C145">
        <v>203</v>
      </c>
      <c r="D145" t="s">
        <v>179</v>
      </c>
      <c r="E145">
        <v>0</v>
      </c>
      <c r="F145">
        <v>0</v>
      </c>
      <c r="G145">
        <v>0</v>
      </c>
      <c r="H145" s="1">
        <v>0</v>
      </c>
      <c r="I145" s="1">
        <v>0</v>
      </c>
      <c r="J145" s="1">
        <v>-3.692627E-3</v>
      </c>
      <c r="K145" s="1">
        <v>-4.4250490000000003E-3</v>
      </c>
      <c r="L145" s="1">
        <v>-4.1809079999999997E-3</v>
      </c>
      <c r="M145" s="1">
        <v>-4.272461E-3</v>
      </c>
      <c r="N145" s="1">
        <v>-4.8217770000000002E-3</v>
      </c>
      <c r="O145" s="1">
        <v>-5.859375E-3</v>
      </c>
      <c r="P145" s="1">
        <v>-4.8828129999999997E-3</v>
      </c>
      <c r="Q145" s="1">
        <v>-4.6386719999999999E-3</v>
      </c>
      <c r="R145" s="1">
        <v>-4.6386719999999999E-3</v>
      </c>
      <c r="S145" s="1">
        <v>-4.6386719999999999E-3</v>
      </c>
      <c r="T145" s="1">
        <v>-4.3945310000000001E-3</v>
      </c>
      <c r="U145" s="1">
        <v>-4.1503909999999998E-3</v>
      </c>
      <c r="V145" s="1">
        <v>-4.3945310000000001E-3</v>
      </c>
      <c r="W145" s="1">
        <v>-4.1503909999999998E-3</v>
      </c>
      <c r="X145" s="1">
        <v>-3.90625E-3</v>
      </c>
      <c r="Y145" s="1">
        <v>-4.3945310000000001E-3</v>
      </c>
      <c r="Z145" s="1">
        <v>-3.6621090000000002E-3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</row>
    <row r="146" spans="1:34" x14ac:dyDescent="0.25">
      <c r="A146" s="13">
        <v>2</v>
      </c>
      <c r="B146" s="13">
        <v>190</v>
      </c>
      <c r="C146">
        <v>204</v>
      </c>
      <c r="D146" t="s">
        <v>180</v>
      </c>
      <c r="E146">
        <v>0</v>
      </c>
      <c r="F146">
        <v>0</v>
      </c>
      <c r="G146">
        <v>0</v>
      </c>
      <c r="H146" s="1">
        <v>0</v>
      </c>
      <c r="I146">
        <v>0</v>
      </c>
      <c r="J146" s="1">
        <v>-5.8898930000000002E-3</v>
      </c>
      <c r="K146" s="1">
        <v>-6.6223139999999998E-3</v>
      </c>
      <c r="L146" s="1">
        <v>-6.3781740000000003E-3</v>
      </c>
      <c r="M146" s="1">
        <v>-6.652832E-3</v>
      </c>
      <c r="N146" s="1">
        <v>-7.3242189999999999E-3</v>
      </c>
      <c r="O146" s="1">
        <v>-8.3007810000000001E-3</v>
      </c>
      <c r="P146" s="1">
        <v>-7.3242189999999999E-3</v>
      </c>
      <c r="Q146" s="1">
        <v>-7.0800780000000001E-3</v>
      </c>
      <c r="R146" s="1">
        <v>-6.8359379999999997E-3</v>
      </c>
      <c r="S146" s="1">
        <v>-7.0800780000000001E-3</v>
      </c>
      <c r="T146" s="1">
        <v>-6.5917969999999999E-3</v>
      </c>
      <c r="U146" s="1">
        <v>-6.5917969999999999E-3</v>
      </c>
      <c r="V146" s="1">
        <v>-6.8359379999999997E-3</v>
      </c>
      <c r="W146" s="1">
        <v>-6.5917969999999999E-3</v>
      </c>
      <c r="X146" s="1">
        <v>-6.5917969999999999E-3</v>
      </c>
      <c r="Y146" s="1">
        <v>-6.8359379999999997E-3</v>
      </c>
      <c r="Z146" s="1">
        <v>-6.1035159999999998E-3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</row>
    <row r="147" spans="1:34" x14ac:dyDescent="0.25">
      <c r="A147" s="13">
        <v>2</v>
      </c>
      <c r="B147" s="13">
        <v>190</v>
      </c>
      <c r="C147">
        <v>205</v>
      </c>
      <c r="D147" t="s">
        <v>181</v>
      </c>
      <c r="E147">
        <v>0</v>
      </c>
      <c r="F147">
        <v>0</v>
      </c>
      <c r="G147">
        <v>0</v>
      </c>
      <c r="H147">
        <v>0</v>
      </c>
      <c r="I147">
        <v>0</v>
      </c>
      <c r="J147" s="1">
        <v>-1.2969970000000001E-2</v>
      </c>
      <c r="K147" s="1">
        <v>-1.272583E-2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</row>
    <row r="148" spans="1:34" x14ac:dyDescent="0.25">
      <c r="A148" s="13">
        <v>2</v>
      </c>
      <c r="B148" s="13">
        <v>220</v>
      </c>
      <c r="C148">
        <v>221</v>
      </c>
      <c r="D148" t="s">
        <v>182</v>
      </c>
      <c r="E148">
        <v>0</v>
      </c>
      <c r="F148">
        <v>0</v>
      </c>
      <c r="G148">
        <v>0</v>
      </c>
      <c r="H148">
        <v>0</v>
      </c>
      <c r="I148">
        <v>0</v>
      </c>
      <c r="J148" s="1">
        <v>-1.0528559999999999E-2</v>
      </c>
      <c r="K148" s="1">
        <v>-1.126099E-2</v>
      </c>
      <c r="L148" s="1">
        <v>-1.126099E-2</v>
      </c>
      <c r="M148" s="1">
        <v>-1.159668E-2</v>
      </c>
      <c r="N148" s="1">
        <v>-1.190186E-2</v>
      </c>
      <c r="O148" s="1">
        <v>-1.293945E-2</v>
      </c>
      <c r="P148" s="1">
        <v>-1.196289E-2</v>
      </c>
      <c r="Q148" s="1">
        <v>-1.171875E-2</v>
      </c>
      <c r="R148" s="1">
        <v>-1.171875E-2</v>
      </c>
      <c r="S148" s="1">
        <v>-1.171875E-2</v>
      </c>
      <c r="T148" s="1">
        <v>-1.1230469999999999E-2</v>
      </c>
      <c r="U148" s="1">
        <v>-1.1230469999999999E-2</v>
      </c>
      <c r="V148" s="1">
        <v>-1.171875E-2</v>
      </c>
      <c r="W148" s="1">
        <v>-1.147461E-2</v>
      </c>
      <c r="X148" s="1">
        <v>-1.1230469999999999E-2</v>
      </c>
      <c r="Y148" s="1">
        <v>-1.147461E-2</v>
      </c>
      <c r="Z148" s="1">
        <v>-1.074219E-2</v>
      </c>
      <c r="AA148" s="1">
        <v>-1.0986330000000001E-2</v>
      </c>
      <c r="AB148" s="1">
        <v>-1.074219E-2</v>
      </c>
      <c r="AC148" s="1">
        <v>-1.147461E-2</v>
      </c>
      <c r="AD148" s="1">
        <v>-1.1230469999999999E-2</v>
      </c>
      <c r="AE148" s="1">
        <v>-1.074219E-2</v>
      </c>
      <c r="AF148" s="1">
        <v>-1.1230469999999999E-2</v>
      </c>
      <c r="AG148" s="1">
        <v>-1.1230469999999999E-2</v>
      </c>
      <c r="AH148">
        <v>0</v>
      </c>
    </row>
    <row r="149" spans="1:34" x14ac:dyDescent="0.25">
      <c r="A149" s="13">
        <v>2</v>
      </c>
      <c r="B149" s="13">
        <v>230</v>
      </c>
      <c r="C149">
        <v>231</v>
      </c>
      <c r="D149" t="s">
        <v>183</v>
      </c>
      <c r="E149">
        <v>0</v>
      </c>
      <c r="F149">
        <v>0</v>
      </c>
      <c r="G149">
        <v>0</v>
      </c>
      <c r="H149" s="1">
        <v>0</v>
      </c>
      <c r="I149" s="1">
        <v>0</v>
      </c>
      <c r="J149" s="1">
        <v>-6.0943600000000001E-2</v>
      </c>
      <c r="K149" s="1">
        <v>-6.2774659999999996E-2</v>
      </c>
      <c r="L149" s="1">
        <v>0</v>
      </c>
      <c r="M149" s="1">
        <v>0</v>
      </c>
      <c r="N149" s="1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</row>
    <row r="150" spans="1:34" x14ac:dyDescent="0.25">
      <c r="A150" s="13">
        <v>2</v>
      </c>
      <c r="B150" s="13">
        <v>240</v>
      </c>
      <c r="C150">
        <v>241</v>
      </c>
      <c r="D150" t="s">
        <v>184</v>
      </c>
      <c r="E150">
        <v>0</v>
      </c>
      <c r="F150">
        <v>0</v>
      </c>
      <c r="G150">
        <v>0</v>
      </c>
      <c r="H150" s="1">
        <v>0</v>
      </c>
      <c r="I150" s="1">
        <v>0</v>
      </c>
      <c r="J150" s="1">
        <v>0</v>
      </c>
      <c r="K150" s="1">
        <v>0</v>
      </c>
      <c r="L150">
        <v>0</v>
      </c>
      <c r="M150" s="1">
        <v>0</v>
      </c>
      <c r="N150" s="1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</row>
    <row r="151" spans="1:34" x14ac:dyDescent="0.25">
      <c r="A151" s="13">
        <v>2</v>
      </c>
      <c r="B151" s="13">
        <v>250</v>
      </c>
      <c r="C151">
        <v>251</v>
      </c>
      <c r="D151" t="s">
        <v>185</v>
      </c>
      <c r="E151">
        <v>0</v>
      </c>
      <c r="F151">
        <v>0</v>
      </c>
      <c r="G151">
        <v>0</v>
      </c>
      <c r="H151" s="1">
        <v>0</v>
      </c>
      <c r="I151" s="1">
        <v>0</v>
      </c>
      <c r="J151" s="1">
        <v>-3.692627E-3</v>
      </c>
      <c r="K151" s="1">
        <v>-2.960205E-3</v>
      </c>
      <c r="L151" s="1">
        <v>-4.1809079999999997E-3</v>
      </c>
      <c r="M151" s="1">
        <v>-4.272461E-3</v>
      </c>
      <c r="N151" s="1">
        <v>-4.8217770000000002E-3</v>
      </c>
      <c r="O151" s="1">
        <v>-4.5776369999999999E-3</v>
      </c>
      <c r="P151" s="1">
        <v>-4.8828129999999997E-3</v>
      </c>
      <c r="Q151" s="1">
        <v>-4.6386719999999999E-3</v>
      </c>
      <c r="R151" s="1">
        <v>-4.6386719999999999E-3</v>
      </c>
      <c r="S151" s="1">
        <v>-4.6386719999999999E-3</v>
      </c>
      <c r="T151" s="1">
        <v>-4.3945310000000001E-3</v>
      </c>
      <c r="U151" s="1">
        <v>-2.9296880000000002E-3</v>
      </c>
      <c r="V151" s="1">
        <v>-3.1738280000000001E-3</v>
      </c>
      <c r="W151" s="1">
        <v>-2.9296880000000002E-3</v>
      </c>
      <c r="X151" s="1">
        <v>-2.9296880000000002E-3</v>
      </c>
      <c r="Y151" s="1">
        <v>-3.1738280000000001E-3</v>
      </c>
      <c r="Z151" s="1">
        <v>-2.6855469999999999E-3</v>
      </c>
      <c r="AA151" s="1">
        <v>-2.6855469999999999E-3</v>
      </c>
      <c r="AB151" s="1">
        <v>-2.4414060000000001E-3</v>
      </c>
      <c r="AC151" s="1">
        <v>-3.1738280000000001E-3</v>
      </c>
      <c r="AD151" s="1">
        <v>-3.4179689999999999E-3</v>
      </c>
      <c r="AE151" s="1">
        <v>-2.9296880000000002E-3</v>
      </c>
      <c r="AF151" s="1">
        <v>-2.9296880000000002E-3</v>
      </c>
      <c r="AG151" s="1">
        <v>-2.9296880000000002E-3</v>
      </c>
      <c r="AH151" s="1">
        <v>-3.4179689999999999E-3</v>
      </c>
    </row>
    <row r="152" spans="1:34" x14ac:dyDescent="0.25">
      <c r="A152" s="13">
        <v>2</v>
      </c>
      <c r="B152" s="13">
        <v>250</v>
      </c>
      <c r="C152">
        <v>252</v>
      </c>
      <c r="D152" t="s">
        <v>186</v>
      </c>
      <c r="E152">
        <v>0</v>
      </c>
      <c r="F152">
        <v>0</v>
      </c>
      <c r="G152">
        <v>0</v>
      </c>
      <c r="H152" s="1">
        <v>0</v>
      </c>
      <c r="I152" s="1">
        <v>0</v>
      </c>
      <c r="J152" s="1">
        <v>-3.692627E-3</v>
      </c>
      <c r="K152" s="1">
        <v>-2.960205E-3</v>
      </c>
      <c r="L152" s="1">
        <v>-4.1809079999999997E-3</v>
      </c>
      <c r="M152" s="1">
        <v>-4.272461E-3</v>
      </c>
      <c r="N152" s="1">
        <v>-4.8217770000000002E-3</v>
      </c>
      <c r="O152" s="1">
        <v>-4.5776369999999999E-3</v>
      </c>
      <c r="P152" s="1">
        <v>-4.8828129999999997E-3</v>
      </c>
      <c r="Q152" s="1">
        <v>-4.6386719999999999E-3</v>
      </c>
      <c r="R152" s="1">
        <v>-4.6386719999999999E-3</v>
      </c>
      <c r="S152" s="1">
        <v>-4.6386719999999999E-3</v>
      </c>
      <c r="T152" s="1">
        <v>-4.3945310000000001E-3</v>
      </c>
      <c r="U152" s="1">
        <v>-2.9296880000000002E-3</v>
      </c>
      <c r="V152" s="1">
        <v>-3.1738280000000001E-3</v>
      </c>
      <c r="W152" s="1">
        <v>-2.9296880000000002E-3</v>
      </c>
      <c r="X152" s="1">
        <v>-2.9296880000000002E-3</v>
      </c>
      <c r="Y152" s="1">
        <v>-3.1738280000000001E-3</v>
      </c>
      <c r="Z152" s="1">
        <v>-2.6855469999999999E-3</v>
      </c>
      <c r="AA152" s="1">
        <v>-2.6855469999999999E-3</v>
      </c>
      <c r="AB152" s="1">
        <v>-2.4414060000000001E-3</v>
      </c>
      <c r="AC152" s="1">
        <v>-3.1738280000000001E-3</v>
      </c>
      <c r="AD152" s="1">
        <v>-3.4179689999999999E-3</v>
      </c>
      <c r="AE152" s="1">
        <v>-2.9296880000000002E-3</v>
      </c>
      <c r="AF152" s="1">
        <v>-2.9296880000000002E-3</v>
      </c>
      <c r="AG152" s="1">
        <v>-2.9296880000000002E-3</v>
      </c>
      <c r="AH152" s="1">
        <v>-3.4179689999999999E-3</v>
      </c>
    </row>
    <row r="153" spans="1:34" x14ac:dyDescent="0.25">
      <c r="A153" s="13">
        <v>2</v>
      </c>
      <c r="B153" s="13">
        <v>260</v>
      </c>
      <c r="C153">
        <v>261</v>
      </c>
      <c r="D153" t="s">
        <v>187</v>
      </c>
      <c r="E153">
        <v>0</v>
      </c>
      <c r="F153">
        <v>0</v>
      </c>
      <c r="G153">
        <v>0</v>
      </c>
      <c r="H153" s="1">
        <v>0</v>
      </c>
      <c r="I153">
        <v>0</v>
      </c>
      <c r="J153" s="1">
        <v>0</v>
      </c>
      <c r="K153" s="1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</row>
    <row r="154" spans="1:34" x14ac:dyDescent="0.25">
      <c r="A154" s="13">
        <v>2</v>
      </c>
      <c r="B154" s="13">
        <v>260</v>
      </c>
      <c r="C154">
        <v>262</v>
      </c>
      <c r="D154" t="s">
        <v>188</v>
      </c>
      <c r="E154">
        <v>0</v>
      </c>
      <c r="F154">
        <v>0</v>
      </c>
      <c r="G154">
        <v>0</v>
      </c>
      <c r="H154" s="1">
        <v>0</v>
      </c>
      <c r="I154" s="1">
        <v>0</v>
      </c>
      <c r="J154" s="1">
        <v>-3.692627E-3</v>
      </c>
      <c r="K154" s="1">
        <v>-4.4250490000000003E-3</v>
      </c>
      <c r="L154" s="1">
        <v>-4.1809079999999997E-3</v>
      </c>
      <c r="M154" s="1">
        <v>-4.272461E-3</v>
      </c>
      <c r="N154" s="1">
        <v>-4.8217770000000002E-3</v>
      </c>
      <c r="O154" s="1">
        <v>-5.859375E-3</v>
      </c>
      <c r="P154" s="1">
        <v>-4.8828129999999997E-3</v>
      </c>
      <c r="Q154" s="1">
        <v>-4.6386719999999999E-3</v>
      </c>
      <c r="R154" s="1">
        <v>-4.6386719999999999E-3</v>
      </c>
      <c r="S154" s="1">
        <v>-4.6386719999999999E-3</v>
      </c>
      <c r="T154" s="1">
        <v>-4.3945310000000001E-3</v>
      </c>
      <c r="U154" s="1">
        <v>-4.1503909999999998E-3</v>
      </c>
      <c r="V154" s="1">
        <v>-4.3945310000000001E-3</v>
      </c>
      <c r="W154" s="1">
        <v>-4.1503909999999998E-3</v>
      </c>
      <c r="X154" s="1">
        <v>-3.90625E-3</v>
      </c>
      <c r="Y154" s="1">
        <v>-4.3945310000000001E-3</v>
      </c>
      <c r="Z154" s="1">
        <v>-3.6621090000000002E-3</v>
      </c>
      <c r="AA154" s="1">
        <v>-4.1503909999999998E-3</v>
      </c>
      <c r="AB154" s="1">
        <v>-3.6621090000000002E-3</v>
      </c>
      <c r="AC154" s="1">
        <v>-4.3945310000000001E-3</v>
      </c>
      <c r="AD154" s="1">
        <v>-4.3945310000000001E-3</v>
      </c>
      <c r="AE154" s="1">
        <v>-3.90625E-3</v>
      </c>
      <c r="AF154" s="1">
        <v>-3.90625E-3</v>
      </c>
      <c r="AG154" s="1">
        <v>-3.90625E-3</v>
      </c>
      <c r="AH154" s="1">
        <v>-4.3945310000000001E-3</v>
      </c>
    </row>
    <row r="155" spans="1:34" x14ac:dyDescent="0.25">
      <c r="A155" s="13">
        <v>2</v>
      </c>
      <c r="B155" s="13">
        <v>300</v>
      </c>
      <c r="C155">
        <v>301</v>
      </c>
      <c r="D155" t="s">
        <v>189</v>
      </c>
      <c r="E155">
        <v>0</v>
      </c>
      <c r="F155">
        <v>0</v>
      </c>
      <c r="G155">
        <v>0</v>
      </c>
      <c r="H155" s="1">
        <v>0</v>
      </c>
      <c r="I155" s="1">
        <v>0</v>
      </c>
      <c r="J155" s="1">
        <v>-4.1168209999999997E-2</v>
      </c>
      <c r="K155" s="1">
        <v>-4.2755130000000002E-2</v>
      </c>
      <c r="L155" s="1">
        <v>-4.1656489999999997E-2</v>
      </c>
      <c r="M155" s="1">
        <v>-4.2846679999999998E-2</v>
      </c>
      <c r="N155" s="1">
        <v>-4.2724610000000003E-2</v>
      </c>
      <c r="O155" s="1">
        <v>-4.315186E-2</v>
      </c>
      <c r="P155" s="1">
        <v>-4.2724610000000003E-2</v>
      </c>
      <c r="Q155" s="1">
        <v>-4.1992189999999999E-2</v>
      </c>
      <c r="R155" s="1">
        <v>-4.2236330000000002E-2</v>
      </c>
      <c r="S155" s="1">
        <v>-4.2236330000000002E-2</v>
      </c>
      <c r="T155" s="1">
        <v>-4.1992189999999999E-2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</row>
    <row r="156" spans="1:34" x14ac:dyDescent="0.25">
      <c r="A156" s="13">
        <v>2</v>
      </c>
      <c r="B156" s="13">
        <v>350</v>
      </c>
      <c r="C156">
        <v>351</v>
      </c>
      <c r="D156" t="s">
        <v>190</v>
      </c>
      <c r="E156">
        <v>0</v>
      </c>
      <c r="F156">
        <v>0</v>
      </c>
      <c r="G156">
        <v>0</v>
      </c>
      <c r="H156" s="1">
        <v>0</v>
      </c>
      <c r="I156" s="1">
        <v>0</v>
      </c>
      <c r="J156" s="1">
        <v>-1.6510009999999999E-2</v>
      </c>
      <c r="K156" s="1">
        <v>-1.7364500000000001E-2</v>
      </c>
      <c r="L156" s="1">
        <v>-1.6998289999999999E-2</v>
      </c>
      <c r="M156" s="1">
        <v>-1.7456050000000001E-2</v>
      </c>
      <c r="N156" s="1">
        <v>-1.7761229999999999E-2</v>
      </c>
      <c r="O156" s="1">
        <v>-1.8798829999999999E-2</v>
      </c>
      <c r="P156" s="1">
        <v>-1.8066410000000001E-2</v>
      </c>
      <c r="Q156" s="1">
        <v>-1.7578130000000001E-2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</row>
    <row r="157" spans="1:34" x14ac:dyDescent="0.25">
      <c r="A157" s="13">
        <v>2</v>
      </c>
      <c r="B157" s="13">
        <v>400</v>
      </c>
      <c r="C157">
        <v>401</v>
      </c>
      <c r="D157" t="s">
        <v>191</v>
      </c>
      <c r="E157">
        <v>0</v>
      </c>
      <c r="F157">
        <v>0</v>
      </c>
      <c r="G157">
        <v>0</v>
      </c>
      <c r="H157" s="1">
        <v>0</v>
      </c>
      <c r="I157" s="1">
        <v>0</v>
      </c>
      <c r="J157" s="1">
        <v>-0.32546999999999998</v>
      </c>
      <c r="K157" s="1">
        <v>-0.33377079999999998</v>
      </c>
      <c r="L157">
        <v>-0.32583620000000002</v>
      </c>
      <c r="M157" s="1">
        <v>-0.33428960000000002</v>
      </c>
      <c r="N157" s="1">
        <v>-0.33032230000000001</v>
      </c>
      <c r="O157" s="1">
        <v>-0.32714840000000001</v>
      </c>
      <c r="P157">
        <v>-0.33032230000000001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</row>
    <row r="158" spans="1:34" x14ac:dyDescent="0.25">
      <c r="A158" s="13">
        <v>2</v>
      </c>
      <c r="B158" s="13">
        <v>400</v>
      </c>
      <c r="C158">
        <v>403</v>
      </c>
      <c r="D158" t="s">
        <v>192</v>
      </c>
      <c r="E158">
        <v>0</v>
      </c>
      <c r="F158">
        <v>0</v>
      </c>
      <c r="G158">
        <v>0</v>
      </c>
      <c r="H158" s="1">
        <v>0</v>
      </c>
      <c r="I158">
        <v>0</v>
      </c>
      <c r="J158" s="1">
        <v>-0.22598270000000001</v>
      </c>
      <c r="K158" s="1">
        <v>-0.23074339999999999</v>
      </c>
      <c r="L158" s="1">
        <v>-0.2264709</v>
      </c>
      <c r="M158">
        <v>-0.2322388</v>
      </c>
      <c r="N158" s="1">
        <v>-0.2294312</v>
      </c>
      <c r="O158" s="1">
        <v>-0.22650149999999999</v>
      </c>
      <c r="P158">
        <v>-0.2297363</v>
      </c>
      <c r="Q158">
        <v>-0.2268066</v>
      </c>
      <c r="R158">
        <v>-0.22753909999999999</v>
      </c>
      <c r="S158">
        <v>-0.22778319999999999</v>
      </c>
      <c r="T158">
        <v>-0.22851560000000001</v>
      </c>
      <c r="U158">
        <v>-0.22485350000000001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</row>
    <row r="159" spans="1:34" x14ac:dyDescent="0.25">
      <c r="A159" s="13">
        <v>2</v>
      </c>
      <c r="B159" s="13">
        <v>400</v>
      </c>
      <c r="C159">
        <v>404</v>
      </c>
      <c r="D159" t="s">
        <v>193</v>
      </c>
      <c r="E159">
        <v>0</v>
      </c>
      <c r="F159">
        <v>0</v>
      </c>
      <c r="G159">
        <v>0</v>
      </c>
      <c r="H159" s="1">
        <v>0</v>
      </c>
      <c r="I159">
        <v>0</v>
      </c>
      <c r="J159" s="1">
        <v>-9.6099850000000001E-2</v>
      </c>
      <c r="K159" s="1">
        <v>-9.7686770000000006E-2</v>
      </c>
      <c r="L159" s="1">
        <v>-9.6588129999999994E-2</v>
      </c>
      <c r="M159" s="1">
        <v>-9.8999019999999993E-2</v>
      </c>
      <c r="N159" s="1">
        <v>-9.8083500000000004E-2</v>
      </c>
      <c r="O159" s="1">
        <v>-9.6923830000000002E-2</v>
      </c>
      <c r="P159" s="1">
        <v>-9.8388669999999998E-2</v>
      </c>
      <c r="Q159" s="1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</row>
    <row r="160" spans="1:34" x14ac:dyDescent="0.25">
      <c r="A160" s="13">
        <v>2</v>
      </c>
      <c r="B160" s="13">
        <v>400</v>
      </c>
      <c r="C160">
        <v>405</v>
      </c>
      <c r="D160" t="s">
        <v>194</v>
      </c>
      <c r="E160">
        <v>0</v>
      </c>
      <c r="F160">
        <v>0</v>
      </c>
      <c r="G160">
        <v>0</v>
      </c>
      <c r="H160">
        <v>0</v>
      </c>
      <c r="I160">
        <v>0</v>
      </c>
      <c r="J160" s="1">
        <v>-3.4088130000000001E-2</v>
      </c>
      <c r="K160" s="1">
        <v>-3.4210209999999998E-2</v>
      </c>
      <c r="L160" s="1">
        <v>-3.4576419999999997E-2</v>
      </c>
      <c r="M160" s="1">
        <v>-3.5705569999999999E-2</v>
      </c>
      <c r="N160">
        <v>-3.5583499999999997E-2</v>
      </c>
      <c r="O160" s="1">
        <v>-3.515625E-2</v>
      </c>
      <c r="P160" s="1">
        <v>-3.5644530000000001E-2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</row>
    <row r="161" spans="1:34" x14ac:dyDescent="0.25">
      <c r="A161" s="13">
        <v>2</v>
      </c>
      <c r="B161" s="13">
        <v>400</v>
      </c>
      <c r="C161">
        <v>406</v>
      </c>
      <c r="D161" t="s">
        <v>195</v>
      </c>
      <c r="E161">
        <v>0</v>
      </c>
      <c r="F161">
        <v>0</v>
      </c>
      <c r="G161">
        <v>0</v>
      </c>
      <c r="H161">
        <v>0</v>
      </c>
      <c r="I161">
        <v>0</v>
      </c>
      <c r="J161" s="1">
        <v>-9.4299320000000002E-3</v>
      </c>
      <c r="K161" s="1">
        <v>-1.0284420000000001E-2</v>
      </c>
      <c r="L161" s="1">
        <v>-9.9029540000000003E-3</v>
      </c>
      <c r="M161" s="1">
        <v>-1.037598E-2</v>
      </c>
      <c r="N161" s="1">
        <v>-1.068115E-2</v>
      </c>
      <c r="O161" s="1">
        <v>-1.171875E-2</v>
      </c>
      <c r="P161" s="1">
        <v>-1.074219E-2</v>
      </c>
      <c r="Q161" s="1">
        <v>-1.049805E-2</v>
      </c>
      <c r="R161" s="1">
        <v>-1.049805E-2</v>
      </c>
      <c r="S161" s="1">
        <v>-1.074219E-2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</row>
    <row r="162" spans="1:34" x14ac:dyDescent="0.25">
      <c r="A162" s="13">
        <v>2</v>
      </c>
      <c r="B162" s="13">
        <v>400</v>
      </c>
      <c r="C162">
        <v>407</v>
      </c>
      <c r="D162" t="s">
        <v>196</v>
      </c>
      <c r="E162">
        <v>0</v>
      </c>
      <c r="F162">
        <v>0</v>
      </c>
      <c r="G162">
        <v>0</v>
      </c>
      <c r="H162">
        <v>0</v>
      </c>
      <c r="I162">
        <v>0</v>
      </c>
      <c r="J162" s="1">
        <v>-1.2969970000000001E-2</v>
      </c>
      <c r="K162" s="1">
        <v>-1.394653E-2</v>
      </c>
      <c r="L162" s="1">
        <v>-1.345825E-2</v>
      </c>
      <c r="M162" s="1">
        <v>-1.3732909999999999E-2</v>
      </c>
      <c r="N162" s="1">
        <v>-1.416016E-2</v>
      </c>
      <c r="O162" s="1">
        <v>-1.531982E-2</v>
      </c>
      <c r="P162">
        <v>-1.44043E-2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</row>
    <row r="163" spans="1:34" x14ac:dyDescent="0.25">
      <c r="A163" s="13">
        <v>2</v>
      </c>
      <c r="B163" s="13">
        <v>400</v>
      </c>
      <c r="C163">
        <v>408</v>
      </c>
      <c r="D163" t="s">
        <v>197</v>
      </c>
      <c r="E163">
        <v>0</v>
      </c>
      <c r="F163">
        <v>0</v>
      </c>
      <c r="G163">
        <v>0</v>
      </c>
      <c r="H163">
        <v>0</v>
      </c>
      <c r="I163">
        <v>0</v>
      </c>
      <c r="J163" s="1">
        <v>-4.5806880000000001E-2</v>
      </c>
      <c r="K163">
        <v>-4.73938E-2</v>
      </c>
      <c r="L163" s="1">
        <v>-4.6295169999999997E-2</v>
      </c>
      <c r="M163" s="1">
        <v>-4.7424319999999999E-2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</row>
    <row r="164" spans="1:34" x14ac:dyDescent="0.25">
      <c r="A164" s="13">
        <v>2</v>
      </c>
      <c r="B164" s="13">
        <v>400</v>
      </c>
      <c r="C164">
        <v>409</v>
      </c>
      <c r="D164" t="s">
        <v>198</v>
      </c>
      <c r="E164">
        <v>0</v>
      </c>
      <c r="F164">
        <v>0</v>
      </c>
      <c r="G164">
        <v>0</v>
      </c>
      <c r="H164" s="1">
        <v>0</v>
      </c>
      <c r="I164" s="1">
        <v>0</v>
      </c>
      <c r="J164" s="1">
        <v>-3.692627E-3</v>
      </c>
      <c r="K164" s="1">
        <v>-2.960205E-3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</row>
    <row r="165" spans="1:34" x14ac:dyDescent="0.25">
      <c r="A165" s="13">
        <v>2</v>
      </c>
      <c r="B165" s="13">
        <v>400</v>
      </c>
      <c r="C165">
        <v>410</v>
      </c>
      <c r="D165" t="s">
        <v>199</v>
      </c>
      <c r="E165">
        <v>0</v>
      </c>
      <c r="F165">
        <v>0</v>
      </c>
      <c r="G165">
        <v>0</v>
      </c>
      <c r="H165">
        <v>0</v>
      </c>
      <c r="I165">
        <v>0</v>
      </c>
      <c r="J165" s="1">
        <v>-2.2369380000000001E-2</v>
      </c>
      <c r="K165" s="1">
        <v>-2.3468019999999999E-2</v>
      </c>
      <c r="L165" s="1">
        <v>-2.285767E-2</v>
      </c>
      <c r="M165" s="1">
        <v>-2.3559569999999998E-2</v>
      </c>
      <c r="N165" s="1">
        <v>-2.3864750000000001E-2</v>
      </c>
      <c r="O165">
        <v>-2.4658200000000002E-2</v>
      </c>
      <c r="P165" s="1">
        <v>-2.3925780000000001E-2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</row>
    <row r="166" spans="1:34" x14ac:dyDescent="0.25">
      <c r="A166" s="13">
        <v>2</v>
      </c>
      <c r="B166" s="13">
        <v>400</v>
      </c>
      <c r="C166">
        <v>411</v>
      </c>
      <c r="D166" t="s">
        <v>200</v>
      </c>
      <c r="E166">
        <v>0</v>
      </c>
      <c r="F166">
        <v>0</v>
      </c>
      <c r="G166">
        <v>0</v>
      </c>
      <c r="H166">
        <v>0</v>
      </c>
      <c r="I166">
        <v>0</v>
      </c>
      <c r="J166" s="1">
        <v>-4.1168209999999997E-2</v>
      </c>
      <c r="K166" s="1">
        <v>-4.2755130000000002E-2</v>
      </c>
      <c r="L166" s="1">
        <v>-4.1656489999999997E-2</v>
      </c>
      <c r="M166" s="1">
        <v>-4.2846679999999998E-2</v>
      </c>
      <c r="N166" s="1">
        <v>-4.2724610000000003E-2</v>
      </c>
      <c r="O166" s="1">
        <v>-4.315186E-2</v>
      </c>
      <c r="P166" s="1">
        <v>-4.2724610000000003E-2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</row>
    <row r="167" spans="1:34" x14ac:dyDescent="0.25">
      <c r="A167" s="13">
        <v>2</v>
      </c>
      <c r="B167" s="13">
        <v>500</v>
      </c>
      <c r="C167">
        <v>502</v>
      </c>
      <c r="D167" t="s">
        <v>201</v>
      </c>
      <c r="E167">
        <v>0</v>
      </c>
      <c r="F167">
        <v>0</v>
      </c>
      <c r="G167">
        <v>0</v>
      </c>
      <c r="H167">
        <v>0</v>
      </c>
      <c r="I167">
        <v>0</v>
      </c>
      <c r="J167" s="1">
        <v>-3.4088130000000001E-2</v>
      </c>
      <c r="K167" s="1">
        <v>-3.5430910000000003E-2</v>
      </c>
      <c r="L167" s="1">
        <v>-3.4576419999999997E-2</v>
      </c>
      <c r="M167" s="1">
        <v>-3.5705569999999999E-2</v>
      </c>
      <c r="N167">
        <v>-3.5583499999999997E-2</v>
      </c>
      <c r="O167" s="1">
        <v>-3.6376949999999998E-2</v>
      </c>
      <c r="P167" s="1">
        <v>-3.5644530000000001E-2</v>
      </c>
      <c r="Q167" s="1">
        <v>-3.515625E-2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</row>
    <row r="168" spans="1:34" x14ac:dyDescent="0.25">
      <c r="A168" s="13">
        <v>2</v>
      </c>
      <c r="B168" s="13">
        <v>500</v>
      </c>
      <c r="C168">
        <v>503</v>
      </c>
      <c r="D168" t="s">
        <v>202</v>
      </c>
      <c r="E168">
        <v>0</v>
      </c>
      <c r="F168">
        <v>0</v>
      </c>
      <c r="G168">
        <v>0</v>
      </c>
      <c r="H168">
        <v>0</v>
      </c>
      <c r="I168">
        <v>0</v>
      </c>
      <c r="J168" s="1">
        <v>-4.5806880000000001E-2</v>
      </c>
      <c r="K168">
        <v>-4.73938E-2</v>
      </c>
      <c r="L168" s="1">
        <v>-4.6295169999999997E-2</v>
      </c>
      <c r="M168" s="1">
        <v>-4.7424319999999999E-2</v>
      </c>
      <c r="N168" s="1">
        <v>-4.7302249999999997E-2</v>
      </c>
      <c r="O168">
        <v>-4.8095699999999998E-2</v>
      </c>
      <c r="P168" s="1">
        <v>-4.7607419999999998E-2</v>
      </c>
      <c r="Q168" s="1">
        <v>-4.6630860000000003E-2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</row>
    <row r="169" spans="1:34" x14ac:dyDescent="0.25">
      <c r="A169" s="13">
        <v>2</v>
      </c>
      <c r="B169" s="13">
        <v>700</v>
      </c>
      <c r="C169">
        <v>701</v>
      </c>
      <c r="D169" t="s">
        <v>203</v>
      </c>
      <c r="E169">
        <v>0</v>
      </c>
      <c r="F169">
        <v>0</v>
      </c>
      <c r="G169">
        <v>0</v>
      </c>
      <c r="H169">
        <v>0</v>
      </c>
      <c r="I169">
        <v>0</v>
      </c>
      <c r="J169" s="1">
        <v>-3.1631470000000002E-2</v>
      </c>
      <c r="K169">
        <v>-3.17688E-2</v>
      </c>
      <c r="L169" s="1">
        <v>-3.225708E-2</v>
      </c>
      <c r="M169" s="1">
        <v>-3.3020019999999997E-2</v>
      </c>
      <c r="N169" s="1">
        <v>-3.3142089999999999E-2</v>
      </c>
      <c r="O169" s="1">
        <v>-3.2653809999999998E-2</v>
      </c>
      <c r="P169" s="1">
        <v>-3.3203129999999997E-2</v>
      </c>
      <c r="Q169" s="1">
        <v>-3.2714840000000002E-2</v>
      </c>
      <c r="R169" s="1">
        <v>-3.2958979999999999E-2</v>
      </c>
      <c r="S169" s="1">
        <v>-3.2958979999999999E-2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</row>
    <row r="170" spans="1:34" x14ac:dyDescent="0.25">
      <c r="A170" s="13">
        <v>2</v>
      </c>
      <c r="B170" s="13">
        <v>800</v>
      </c>
      <c r="C170">
        <v>801</v>
      </c>
      <c r="D170" t="s">
        <v>204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-0.42359920000000001</v>
      </c>
      <c r="K170">
        <v>-0.43435669999999998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</row>
    <row r="171" spans="1:34" x14ac:dyDescent="0.25">
      <c r="A171" s="13">
        <v>2</v>
      </c>
      <c r="B171" s="13">
        <v>800</v>
      </c>
      <c r="C171">
        <v>802</v>
      </c>
      <c r="D171" t="s">
        <v>205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-0.21304319999999999</v>
      </c>
      <c r="K171">
        <v>-0.2173157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</row>
    <row r="172" spans="1:34" x14ac:dyDescent="0.25">
      <c r="A172" s="13">
        <v>2</v>
      </c>
      <c r="B172" s="13">
        <v>800</v>
      </c>
      <c r="C172">
        <v>803</v>
      </c>
      <c r="D172" t="s">
        <v>206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-0.63784790000000002</v>
      </c>
      <c r="K172">
        <v>-0.65237429999999996</v>
      </c>
      <c r="L172">
        <v>-0.63833620000000002</v>
      </c>
      <c r="M172">
        <v>-0.65460209999999996</v>
      </c>
      <c r="N172">
        <v>-0.64624020000000004</v>
      </c>
      <c r="O172">
        <v>-0.63787839999999996</v>
      </c>
      <c r="P172">
        <v>-0.64575199999999999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</row>
    <row r="173" spans="1:34" x14ac:dyDescent="0.25">
      <c r="A173" s="13">
        <v>2</v>
      </c>
      <c r="B173" s="13">
        <v>800</v>
      </c>
      <c r="C173">
        <v>804</v>
      </c>
      <c r="D173" t="s">
        <v>207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-0.85305790000000004</v>
      </c>
      <c r="K173">
        <v>-0.87283330000000003</v>
      </c>
      <c r="L173">
        <v>-0.85342410000000002</v>
      </c>
      <c r="M173">
        <v>-0.87554929999999997</v>
      </c>
      <c r="N173">
        <v>-0.86395259999999996</v>
      </c>
      <c r="O173">
        <v>-0.85278319999999996</v>
      </c>
      <c r="P173">
        <v>-0.8635254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</row>
    <row r="174" spans="1:34" x14ac:dyDescent="0.25">
      <c r="A174" s="13">
        <v>2</v>
      </c>
      <c r="B174" s="13">
        <v>900</v>
      </c>
      <c r="C174">
        <v>901</v>
      </c>
      <c r="D174" t="s">
        <v>208</v>
      </c>
      <c r="E174">
        <v>0</v>
      </c>
      <c r="F174">
        <v>0</v>
      </c>
      <c r="G174">
        <v>0</v>
      </c>
      <c r="H174">
        <v>0</v>
      </c>
      <c r="I174">
        <v>0</v>
      </c>
      <c r="J174" s="1">
        <v>-2.3498540000000002E-3</v>
      </c>
      <c r="K174" s="1">
        <v>-1.739502E-3</v>
      </c>
      <c r="L174" s="1">
        <v>-3.0822750000000002E-3</v>
      </c>
      <c r="M174" s="1">
        <v>-3.2348630000000001E-3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</row>
    <row r="175" spans="1:34" x14ac:dyDescent="0.25">
      <c r="A175" s="13">
        <v>2</v>
      </c>
      <c r="B175" s="13">
        <v>910</v>
      </c>
      <c r="C175">
        <v>911</v>
      </c>
      <c r="D175" t="s">
        <v>209</v>
      </c>
      <c r="E175">
        <v>0</v>
      </c>
      <c r="F175">
        <v>0</v>
      </c>
      <c r="G175">
        <v>0</v>
      </c>
      <c r="H175">
        <v>0</v>
      </c>
      <c r="I175">
        <v>0</v>
      </c>
      <c r="J175" s="1">
        <v>-1.2969970000000001E-2</v>
      </c>
      <c r="K175" s="1">
        <v>-1.394653E-2</v>
      </c>
      <c r="L175" s="1">
        <v>-1.345825E-2</v>
      </c>
      <c r="M175" s="1">
        <v>-1.3732909999999999E-2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</row>
    <row r="176" spans="1:34" x14ac:dyDescent="0.25">
      <c r="A176" s="13">
        <v>2</v>
      </c>
      <c r="B176" s="13">
        <v>920</v>
      </c>
      <c r="C176">
        <v>921</v>
      </c>
      <c r="D176" t="s">
        <v>210</v>
      </c>
      <c r="E176">
        <v>0</v>
      </c>
      <c r="F176">
        <v>0</v>
      </c>
      <c r="G176">
        <v>0</v>
      </c>
      <c r="H176">
        <v>0</v>
      </c>
      <c r="I176">
        <v>0</v>
      </c>
      <c r="J176" s="1">
        <v>-1.5411380000000001E-2</v>
      </c>
      <c r="K176">
        <v>-1.49231E-2</v>
      </c>
      <c r="L176" s="1">
        <v>-1.5899659999999999E-2</v>
      </c>
      <c r="M176" s="1">
        <v>-1.6418459999999999E-2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</row>
    <row r="177" spans="1:34" x14ac:dyDescent="0.25">
      <c r="A177" s="13">
        <v>2</v>
      </c>
      <c r="B177" s="13">
        <v>930</v>
      </c>
      <c r="C177">
        <v>931</v>
      </c>
      <c r="D177" t="s">
        <v>211</v>
      </c>
      <c r="E177">
        <v>0</v>
      </c>
      <c r="F177">
        <v>0</v>
      </c>
      <c r="G177">
        <v>0</v>
      </c>
      <c r="H177">
        <v>0</v>
      </c>
      <c r="I177">
        <v>0</v>
      </c>
      <c r="J177" s="1">
        <v>-8.3312990000000003E-3</v>
      </c>
      <c r="K177" s="1">
        <v>-9.0637210000000003E-3</v>
      </c>
      <c r="L177" s="1">
        <v>-8.8195800000000005E-3</v>
      </c>
      <c r="M177" s="1">
        <v>-9.0942379999999993E-3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</row>
    <row r="178" spans="1:34" x14ac:dyDescent="0.25">
      <c r="A178" s="13">
        <v>2</v>
      </c>
      <c r="B178" s="13">
        <v>940</v>
      </c>
      <c r="C178">
        <v>941</v>
      </c>
      <c r="D178" t="s">
        <v>212</v>
      </c>
      <c r="E178">
        <v>0</v>
      </c>
      <c r="F178">
        <v>0</v>
      </c>
      <c r="G178">
        <v>0</v>
      </c>
      <c r="H178">
        <v>0</v>
      </c>
      <c r="I178">
        <v>0</v>
      </c>
      <c r="J178" s="1">
        <v>-1.7608639999999998E-2</v>
      </c>
      <c r="K178">
        <v>-1.7364500000000001E-2</v>
      </c>
      <c r="L178" s="1">
        <v>-1.8096919999999999E-2</v>
      </c>
      <c r="M178" s="1">
        <v>-1.8920900000000001E-2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</row>
    <row r="179" spans="1:34" x14ac:dyDescent="0.25">
      <c r="A179" s="13">
        <v>2</v>
      </c>
      <c r="B179" s="13">
        <v>950</v>
      </c>
      <c r="C179">
        <v>951</v>
      </c>
      <c r="D179" t="s">
        <v>213</v>
      </c>
      <c r="E179">
        <v>0</v>
      </c>
      <c r="F179">
        <v>0</v>
      </c>
      <c r="G179">
        <v>0</v>
      </c>
      <c r="H179">
        <v>0</v>
      </c>
      <c r="I179">
        <v>0</v>
      </c>
      <c r="J179" s="1">
        <v>-9.4299320000000002E-3</v>
      </c>
      <c r="K179" s="1">
        <v>-9.0637210000000003E-3</v>
      </c>
      <c r="L179" s="1">
        <v>-9.9029540000000003E-3</v>
      </c>
      <c r="M179" s="1">
        <v>-1.037598E-2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</row>
    <row r="180" spans="1:34" x14ac:dyDescent="0.25">
      <c r="A180" s="13">
        <v>2</v>
      </c>
      <c r="B180" s="13">
        <v>960</v>
      </c>
      <c r="C180">
        <v>961</v>
      </c>
      <c r="D180" t="s">
        <v>214</v>
      </c>
      <c r="E180">
        <v>0</v>
      </c>
      <c r="F180">
        <v>0</v>
      </c>
      <c r="G180">
        <v>0</v>
      </c>
      <c r="H180">
        <v>0</v>
      </c>
      <c r="I180">
        <v>0</v>
      </c>
      <c r="J180" s="1">
        <v>-3.692627E-3</v>
      </c>
      <c r="K180" s="1">
        <v>-2.960205E-3</v>
      </c>
      <c r="L180" s="1">
        <v>-4.1809079999999997E-3</v>
      </c>
      <c r="M180" s="1">
        <v>-4.272461E-3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</row>
    <row r="181" spans="1:34" x14ac:dyDescent="0.25">
      <c r="A181" s="13">
        <v>3</v>
      </c>
      <c r="B181" s="13">
        <v>100</v>
      </c>
      <c r="C181">
        <v>102</v>
      </c>
      <c r="D181" t="s">
        <v>215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-0.15811159999999999</v>
      </c>
      <c r="K181">
        <v>-0.16116330000000001</v>
      </c>
      <c r="L181">
        <v>-0.15859989999999999</v>
      </c>
      <c r="M181">
        <v>-0.16265869999999999</v>
      </c>
      <c r="N181">
        <v>-0.1608887</v>
      </c>
      <c r="O181">
        <v>-0.15893550000000001</v>
      </c>
      <c r="P181">
        <v>-0.16113279999999999</v>
      </c>
      <c r="Q181">
        <v>-0.15893550000000001</v>
      </c>
      <c r="R181">
        <v>-0.1594238</v>
      </c>
      <c r="S181">
        <v>-0.1599121</v>
      </c>
      <c r="T181">
        <v>-0.1599121</v>
      </c>
      <c r="U181">
        <v>-0.15820310000000001</v>
      </c>
      <c r="V181">
        <v>-0.15869140000000001</v>
      </c>
      <c r="W181">
        <v>-0.1643066</v>
      </c>
      <c r="X181">
        <v>-0.1638184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</row>
    <row r="182" spans="1:34" x14ac:dyDescent="0.25">
      <c r="A182" s="13">
        <v>3</v>
      </c>
      <c r="B182" s="13">
        <v>100</v>
      </c>
      <c r="C182">
        <v>103</v>
      </c>
      <c r="D182" t="s">
        <v>216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-0.40139770000000002</v>
      </c>
      <c r="K182">
        <v>-0.41041559999999999</v>
      </c>
      <c r="L182">
        <v>-0.40187070000000003</v>
      </c>
      <c r="M182">
        <v>-0.41217039999999999</v>
      </c>
      <c r="N182">
        <v>-0.40698240000000002</v>
      </c>
      <c r="O182">
        <v>-0.4017944</v>
      </c>
      <c r="P182">
        <v>-0.40698240000000002</v>
      </c>
      <c r="Q182">
        <v>-0.4020996</v>
      </c>
      <c r="R182">
        <v>-0.40356449999999999</v>
      </c>
      <c r="S182">
        <v>-0.40405269999999999</v>
      </c>
      <c r="T182">
        <v>-0.40527340000000001</v>
      </c>
      <c r="U182">
        <v>-0.40112300000000001</v>
      </c>
      <c r="V182">
        <v>-0.40112300000000001</v>
      </c>
      <c r="W182">
        <v>-0.41699219999999998</v>
      </c>
      <c r="X182">
        <v>-0.41552729999999999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</row>
    <row r="183" spans="1:34" x14ac:dyDescent="0.25">
      <c r="A183" s="13">
        <v>3</v>
      </c>
      <c r="B183" s="13">
        <v>100</v>
      </c>
      <c r="C183">
        <v>104</v>
      </c>
      <c r="D183" t="s">
        <v>217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-0.57461549999999995</v>
      </c>
      <c r="K183">
        <v>-0.587677</v>
      </c>
      <c r="L183">
        <v>-0.57498170000000004</v>
      </c>
      <c r="M183">
        <v>-0.58996579999999998</v>
      </c>
      <c r="N183">
        <v>-0.58221440000000002</v>
      </c>
      <c r="O183">
        <v>-0.5749512</v>
      </c>
      <c r="P183">
        <v>-0.58203130000000003</v>
      </c>
      <c r="Q183">
        <v>-0.57519529999999996</v>
      </c>
      <c r="R183">
        <v>-0.57714840000000001</v>
      </c>
      <c r="S183">
        <v>-0.578125</v>
      </c>
      <c r="T183">
        <v>-0.57983399999999996</v>
      </c>
      <c r="U183">
        <v>-0.57519529999999996</v>
      </c>
      <c r="V183">
        <v>-0.57519529999999996</v>
      </c>
      <c r="W183">
        <v>-0.5979004</v>
      </c>
      <c r="X183">
        <v>-0.59594729999999996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</row>
    <row r="184" spans="1:34" x14ac:dyDescent="0.25">
      <c r="A184" s="13">
        <v>3</v>
      </c>
      <c r="B184" s="13">
        <v>100</v>
      </c>
      <c r="C184">
        <v>105</v>
      </c>
      <c r="D184" t="s">
        <v>218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-0.63308719999999996</v>
      </c>
      <c r="K184">
        <v>-0.64871219999999996</v>
      </c>
      <c r="L184">
        <v>-0.63345340000000006</v>
      </c>
      <c r="M184">
        <v>-0.64971920000000005</v>
      </c>
      <c r="N184">
        <v>-0.64129639999999999</v>
      </c>
      <c r="O184">
        <v>-0.63427730000000004</v>
      </c>
      <c r="P184">
        <v>-0.6411133</v>
      </c>
      <c r="Q184">
        <v>-0.63354489999999997</v>
      </c>
      <c r="R184">
        <v>-0.63574220000000004</v>
      </c>
      <c r="S184">
        <v>-0.63671880000000003</v>
      </c>
      <c r="T184">
        <v>-0.63867189999999996</v>
      </c>
      <c r="U184">
        <v>-0.63134769999999996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</row>
    <row r="185" spans="1:34" x14ac:dyDescent="0.25">
      <c r="A185" s="13">
        <v>3</v>
      </c>
      <c r="B185" s="13">
        <v>100</v>
      </c>
      <c r="C185">
        <v>106</v>
      </c>
      <c r="D185" t="s">
        <v>219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-0.6355286</v>
      </c>
      <c r="K185">
        <v>-0.64991759999999998</v>
      </c>
      <c r="L185">
        <v>-0.63589479999999998</v>
      </c>
      <c r="M185">
        <v>-0.65222170000000002</v>
      </c>
      <c r="N185">
        <v>-0.64373780000000003</v>
      </c>
      <c r="O185">
        <v>-0.63549800000000001</v>
      </c>
      <c r="P185">
        <v>-0.64355470000000004</v>
      </c>
      <c r="Q185">
        <v>-0.63574220000000004</v>
      </c>
      <c r="R185">
        <v>-0.63818359999999996</v>
      </c>
      <c r="S185">
        <v>-0.63916019999999996</v>
      </c>
      <c r="T185">
        <v>-0.6411133</v>
      </c>
      <c r="U185">
        <v>-0.63354489999999997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</row>
    <row r="186" spans="1:34" x14ac:dyDescent="0.25">
      <c r="A186" s="13">
        <v>3</v>
      </c>
      <c r="B186" s="13">
        <v>100</v>
      </c>
      <c r="C186">
        <v>107</v>
      </c>
      <c r="D186" t="s">
        <v>220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-0.85891720000000005</v>
      </c>
      <c r="K186">
        <v>-0.87991330000000001</v>
      </c>
      <c r="L186">
        <v>-0.85940550000000004</v>
      </c>
      <c r="M186">
        <v>-0.88140870000000004</v>
      </c>
      <c r="N186">
        <v>-0.86981200000000003</v>
      </c>
      <c r="O186">
        <v>-0.8598633</v>
      </c>
      <c r="P186">
        <v>-0.86938479999999996</v>
      </c>
      <c r="Q186">
        <v>-0.85913090000000003</v>
      </c>
      <c r="R186">
        <v>-0.86230470000000004</v>
      </c>
      <c r="S186">
        <v>-0.8635254</v>
      </c>
      <c r="T186">
        <v>-0.86621090000000001</v>
      </c>
      <c r="U186">
        <v>-0.85766600000000004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</row>
    <row r="187" spans="1:34" x14ac:dyDescent="0.25">
      <c r="A187" s="13">
        <v>3</v>
      </c>
      <c r="B187" s="13">
        <v>100</v>
      </c>
      <c r="C187">
        <v>108</v>
      </c>
      <c r="D187" t="s">
        <v>221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-0.85659790000000002</v>
      </c>
      <c r="K187">
        <v>-0.87747189999999997</v>
      </c>
      <c r="L187">
        <v>-0.85696410000000001</v>
      </c>
      <c r="M187">
        <v>-0.87896730000000001</v>
      </c>
      <c r="N187">
        <v>-0.86743159999999997</v>
      </c>
      <c r="O187">
        <v>-0.85760499999999995</v>
      </c>
      <c r="P187">
        <v>-0.8671875</v>
      </c>
      <c r="Q187">
        <v>-0.85668949999999999</v>
      </c>
      <c r="R187">
        <v>-0.8598633</v>
      </c>
      <c r="S187">
        <v>-0.86108399999999996</v>
      </c>
      <c r="T187">
        <v>-0.8640137</v>
      </c>
      <c r="U187">
        <v>-0.8552246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</row>
    <row r="188" spans="1:34" x14ac:dyDescent="0.25">
      <c r="A188" s="14">
        <v>3</v>
      </c>
      <c r="B188" s="14">
        <v>100</v>
      </c>
      <c r="C188" s="15">
        <v>109</v>
      </c>
      <c r="D188" s="15" t="s">
        <v>222</v>
      </c>
      <c r="E188">
        <v>0</v>
      </c>
      <c r="F188">
        <v>0</v>
      </c>
      <c r="G188">
        <v>0</v>
      </c>
      <c r="H188">
        <v>0</v>
      </c>
      <c r="I188">
        <v>0</v>
      </c>
      <c r="J188" s="1">
        <v>-0.13821410000000001</v>
      </c>
      <c r="K188" s="1">
        <v>-0.14212040000000001</v>
      </c>
      <c r="L188" s="1">
        <v>-0.1387024</v>
      </c>
      <c r="M188" s="1">
        <v>-0.1421509</v>
      </c>
      <c r="N188" s="1">
        <v>-0.14080809999999999</v>
      </c>
      <c r="O188" s="1">
        <v>-0.14031979999999999</v>
      </c>
      <c r="P188" s="1">
        <v>-0.1408691</v>
      </c>
      <c r="Q188" s="1">
        <v>-0.13891600000000001</v>
      </c>
      <c r="R188" s="1">
        <v>-0.13940430000000001</v>
      </c>
      <c r="S188" s="1">
        <v>-0.13989260000000001</v>
      </c>
      <c r="T188" s="1">
        <v>-0.13989260000000001</v>
      </c>
      <c r="U188" s="1">
        <v>-0.13842769999999999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</row>
    <row r="189" spans="1:34" x14ac:dyDescent="0.25">
      <c r="A189" s="13">
        <v>3</v>
      </c>
      <c r="B189" s="13">
        <v>100</v>
      </c>
      <c r="C189">
        <v>110</v>
      </c>
      <c r="D189" t="s">
        <v>223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-0.1371155</v>
      </c>
      <c r="K189">
        <v>-0.14089969999999999</v>
      </c>
      <c r="L189">
        <v>-0.1376038</v>
      </c>
      <c r="M189">
        <v>-0.14123540000000001</v>
      </c>
      <c r="N189">
        <v>-0.13964840000000001</v>
      </c>
      <c r="O189">
        <v>-0.13885500000000001</v>
      </c>
      <c r="P189">
        <v>-0.13989260000000001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</row>
    <row r="190" spans="1:34" x14ac:dyDescent="0.25">
      <c r="A190" s="13">
        <v>3</v>
      </c>
      <c r="B190" s="13">
        <v>100</v>
      </c>
      <c r="C190">
        <v>111</v>
      </c>
      <c r="D190" t="s">
        <v>224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-0.49966430000000001</v>
      </c>
      <c r="K190">
        <v>-0.51101680000000005</v>
      </c>
      <c r="L190">
        <v>-0.50027469999999996</v>
      </c>
      <c r="M190">
        <v>-0.51300049999999997</v>
      </c>
      <c r="N190">
        <v>-0.50653079999999995</v>
      </c>
      <c r="O190">
        <v>-0.5</v>
      </c>
      <c r="P190">
        <v>-0.50634769999999996</v>
      </c>
      <c r="Q190">
        <v>-0.50024409999999997</v>
      </c>
      <c r="R190">
        <v>-0.50219729999999996</v>
      </c>
      <c r="S190">
        <v>-0.50292970000000004</v>
      </c>
      <c r="T190">
        <v>-0.50439449999999997</v>
      </c>
      <c r="U190">
        <v>-0.49926759999999998</v>
      </c>
      <c r="V190">
        <v>-0.49902340000000001</v>
      </c>
      <c r="W190">
        <v>-0.51904300000000003</v>
      </c>
      <c r="X190">
        <v>-0.51733399999999996</v>
      </c>
      <c r="Y190">
        <v>-0.51074220000000004</v>
      </c>
      <c r="Z190">
        <v>-0.50390630000000003</v>
      </c>
      <c r="AA190">
        <v>-0.50024409999999997</v>
      </c>
      <c r="AB190">
        <v>-0.50292970000000004</v>
      </c>
      <c r="AC190">
        <v>-0.4995117</v>
      </c>
      <c r="AD190">
        <v>-0.50146480000000004</v>
      </c>
      <c r="AE190">
        <v>-0.50390630000000003</v>
      </c>
      <c r="AF190">
        <v>-0.5</v>
      </c>
      <c r="AG190">
        <v>-0.49755860000000002</v>
      </c>
      <c r="AH190">
        <v>-0.52197269999999996</v>
      </c>
    </row>
    <row r="191" spans="1:34" x14ac:dyDescent="0.25">
      <c r="A191" s="13">
        <v>3</v>
      </c>
      <c r="B191" s="13">
        <v>100</v>
      </c>
      <c r="C191">
        <v>112</v>
      </c>
      <c r="D191" t="s">
        <v>225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-0.16043089999999999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</row>
    <row r="192" spans="1:34" x14ac:dyDescent="0.25">
      <c r="A192" s="13">
        <v>3</v>
      </c>
      <c r="B192" s="13">
        <v>100</v>
      </c>
      <c r="C192">
        <v>113</v>
      </c>
      <c r="D192" t="s">
        <v>226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-0.15811159999999999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</row>
    <row r="193" spans="1:34" x14ac:dyDescent="0.25">
      <c r="A193" s="13">
        <v>3</v>
      </c>
      <c r="B193" s="13">
        <v>100</v>
      </c>
      <c r="C193">
        <v>114</v>
      </c>
      <c r="D193" t="s">
        <v>227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-0.228302</v>
      </c>
      <c r="K193">
        <v>-0.23416139999999999</v>
      </c>
      <c r="L193">
        <v>-0.2287903</v>
      </c>
      <c r="M193">
        <v>-0.23474120000000001</v>
      </c>
      <c r="N193">
        <v>-0.23187260000000001</v>
      </c>
      <c r="O193">
        <v>-0.2302246</v>
      </c>
      <c r="P193">
        <v>-0.23193359999999999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</row>
    <row r="194" spans="1:34" x14ac:dyDescent="0.25">
      <c r="A194" s="13">
        <v>3</v>
      </c>
      <c r="B194" s="13">
        <v>100</v>
      </c>
      <c r="C194">
        <v>115</v>
      </c>
      <c r="D194" t="s">
        <v>228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-0.1300354</v>
      </c>
      <c r="K194">
        <v>-0.13259889999999999</v>
      </c>
      <c r="L194">
        <v>-0.13052369999999999</v>
      </c>
      <c r="M194">
        <v>-0.13391110000000001</v>
      </c>
      <c r="N194">
        <v>-0.1325684</v>
      </c>
      <c r="O194">
        <v>-0.13085939999999999</v>
      </c>
      <c r="P194">
        <v>-0.1325684</v>
      </c>
      <c r="Q194">
        <v>-0.13085939999999999</v>
      </c>
      <c r="R194">
        <v>-0.13134770000000001</v>
      </c>
      <c r="S194">
        <v>-0.13159180000000001</v>
      </c>
      <c r="T194">
        <v>-0.13159180000000001</v>
      </c>
      <c r="U194">
        <v>-0.13037109999999999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</row>
    <row r="195" spans="1:34" x14ac:dyDescent="0.25">
      <c r="A195" s="13">
        <v>3</v>
      </c>
      <c r="B195" s="13">
        <v>100</v>
      </c>
      <c r="C195">
        <v>116</v>
      </c>
      <c r="D195" t="s">
        <v>229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-0.2037659</v>
      </c>
      <c r="K195">
        <v>-0.20779420000000001</v>
      </c>
      <c r="L195">
        <v>-0.2042542</v>
      </c>
      <c r="M195">
        <v>-0.20959469999999999</v>
      </c>
      <c r="N195">
        <v>-0.20721439999999999</v>
      </c>
      <c r="O195">
        <v>-0.20458979999999999</v>
      </c>
      <c r="P195">
        <v>-0.2070313</v>
      </c>
      <c r="Q195">
        <v>-0.20458979999999999</v>
      </c>
      <c r="R195">
        <v>-0.20532230000000001</v>
      </c>
      <c r="S195">
        <v>-0.20556640000000001</v>
      </c>
      <c r="T195">
        <v>-0.20581050000000001</v>
      </c>
      <c r="U195">
        <v>-0.20385739999999999</v>
      </c>
      <c r="V195">
        <v>-0.20410159999999999</v>
      </c>
      <c r="W195">
        <v>-0.21191409999999999</v>
      </c>
      <c r="X195">
        <v>-0.2109375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</row>
    <row r="196" spans="1:34" x14ac:dyDescent="0.25">
      <c r="A196" s="13">
        <v>3</v>
      </c>
      <c r="B196" s="13">
        <v>100</v>
      </c>
      <c r="C196">
        <v>117</v>
      </c>
      <c r="D196" t="s">
        <v>230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-0.32656859999999999</v>
      </c>
      <c r="K196">
        <v>-0.3349915</v>
      </c>
      <c r="L196">
        <v>-0.32705689999999998</v>
      </c>
      <c r="M196">
        <v>-0.33551029999999998</v>
      </c>
      <c r="N196">
        <v>-0.33154299999999998</v>
      </c>
      <c r="O196">
        <v>-0.32830809999999999</v>
      </c>
      <c r="P196">
        <v>-0.3312988</v>
      </c>
      <c r="Q196">
        <v>-0.32739259999999998</v>
      </c>
      <c r="R196">
        <v>-0.32836910000000002</v>
      </c>
      <c r="S196">
        <v>-0.32885740000000002</v>
      </c>
      <c r="T196">
        <v>-0.32983400000000002</v>
      </c>
      <c r="U196">
        <v>-0.3276367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</row>
    <row r="197" spans="1:34" x14ac:dyDescent="0.25">
      <c r="A197" s="13">
        <v>3</v>
      </c>
      <c r="B197" s="13">
        <v>100</v>
      </c>
      <c r="C197">
        <v>118</v>
      </c>
      <c r="D197" t="s">
        <v>231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-0.35464479999999998</v>
      </c>
      <c r="K197">
        <v>-0.36233520000000002</v>
      </c>
      <c r="L197">
        <v>-0.35513309999999998</v>
      </c>
      <c r="M197">
        <v>-0.36437989999999998</v>
      </c>
      <c r="N197">
        <v>-0.3598633</v>
      </c>
      <c r="O197">
        <v>-0.3552246</v>
      </c>
      <c r="P197">
        <v>-0.3598633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</row>
    <row r="198" spans="1:34" x14ac:dyDescent="0.25">
      <c r="A198" s="13">
        <v>3</v>
      </c>
      <c r="B198" s="13">
        <v>100</v>
      </c>
      <c r="C198">
        <v>119</v>
      </c>
      <c r="D198" t="s">
        <v>232</v>
      </c>
      <c r="E198">
        <v>0</v>
      </c>
      <c r="F198">
        <v>0</v>
      </c>
      <c r="G198">
        <v>0</v>
      </c>
      <c r="H198">
        <v>0</v>
      </c>
      <c r="I198">
        <v>0</v>
      </c>
      <c r="J198" s="1">
        <v>-6.9122310000000006E-2</v>
      </c>
      <c r="K198" s="1">
        <v>-7.0098880000000002E-2</v>
      </c>
      <c r="L198" s="1">
        <v>-6.9732669999999997E-2</v>
      </c>
      <c r="M198" s="1">
        <v>-7.1594240000000003E-2</v>
      </c>
      <c r="N198" s="1">
        <v>-7.0983889999999994E-2</v>
      </c>
      <c r="O198" s="1">
        <v>-7.0007319999999998E-2</v>
      </c>
      <c r="P198" s="1">
        <v>-7.1044919999999998E-2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</row>
    <row r="199" spans="1:34" x14ac:dyDescent="0.25">
      <c r="A199" s="13">
        <v>3</v>
      </c>
      <c r="B199" s="13">
        <v>100</v>
      </c>
      <c r="C199">
        <v>120</v>
      </c>
      <c r="D199" t="s">
        <v>233</v>
      </c>
      <c r="E199">
        <v>0</v>
      </c>
      <c r="F199">
        <v>0</v>
      </c>
      <c r="G199">
        <v>0</v>
      </c>
      <c r="H199">
        <v>0</v>
      </c>
      <c r="I199">
        <v>0</v>
      </c>
      <c r="J199" s="1">
        <v>-9.3658450000000004E-2</v>
      </c>
      <c r="K199" s="1">
        <v>-9.5245360000000001E-2</v>
      </c>
      <c r="L199" s="1">
        <v>-9.4146729999999998E-2</v>
      </c>
      <c r="M199" s="1">
        <v>-9.6740720000000002E-2</v>
      </c>
      <c r="N199" s="1">
        <v>-9.5947270000000001E-2</v>
      </c>
      <c r="O199" s="1">
        <v>-9.4665529999999998E-2</v>
      </c>
      <c r="P199" s="1">
        <v>-9.5947270000000001E-2</v>
      </c>
      <c r="Q199" s="1">
        <v>-9.4726560000000001E-2</v>
      </c>
      <c r="R199" s="1">
        <v>-9.4970700000000005E-2</v>
      </c>
      <c r="S199" s="1">
        <v>-9.5214839999999995E-2</v>
      </c>
      <c r="T199" s="1">
        <v>-9.5214839999999995E-2</v>
      </c>
      <c r="U199" s="1">
        <v>-9.3994140000000004E-2</v>
      </c>
      <c r="V199" s="1">
        <v>-9.4970700000000005E-2</v>
      </c>
      <c r="W199" s="1">
        <v>-9.765625E-2</v>
      </c>
      <c r="X199" s="1">
        <v>-9.7412109999999996E-2</v>
      </c>
      <c r="Y199" s="1">
        <v>-9.6435549999999995E-2</v>
      </c>
      <c r="Z199" s="1">
        <v>-9.4482419999999998E-2</v>
      </c>
      <c r="AA199" s="1">
        <v>-9.3994140000000004E-2</v>
      </c>
      <c r="AB199" s="1">
        <v>-9.4482419999999998E-2</v>
      </c>
      <c r="AC199" s="1">
        <v>-9.4238279999999994E-2</v>
      </c>
      <c r="AD199" s="1">
        <v>-9.4726560000000001E-2</v>
      </c>
      <c r="AE199" s="1">
        <v>-9.4726560000000001E-2</v>
      </c>
      <c r="AF199" s="1">
        <v>-9.4238279999999994E-2</v>
      </c>
      <c r="AG199" s="1">
        <v>-9.3261720000000006E-2</v>
      </c>
      <c r="AH199" s="1">
        <v>-9.8144529999999994E-2</v>
      </c>
    </row>
    <row r="200" spans="1:34" x14ac:dyDescent="0.25">
      <c r="A200" s="13">
        <v>3</v>
      </c>
      <c r="B200" s="13">
        <v>100</v>
      </c>
      <c r="C200">
        <v>121</v>
      </c>
      <c r="D200" t="s">
        <v>234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-0.58279420000000004</v>
      </c>
      <c r="K200">
        <v>-0.59719849999999997</v>
      </c>
      <c r="L200">
        <v>-0.58316040000000002</v>
      </c>
      <c r="M200">
        <v>-0.5982056</v>
      </c>
      <c r="N200">
        <v>-0.59051509999999996</v>
      </c>
      <c r="O200">
        <v>-0.58422850000000004</v>
      </c>
      <c r="P200">
        <v>-0.59033199999999997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</row>
    <row r="201" spans="1:34" x14ac:dyDescent="0.25">
      <c r="A201" s="13">
        <v>3</v>
      </c>
      <c r="B201" s="13">
        <v>100</v>
      </c>
      <c r="C201">
        <v>122</v>
      </c>
      <c r="D201" t="s">
        <v>235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-1.2883610000000001</v>
      </c>
      <c r="K201">
        <v>-1.3196110000000001</v>
      </c>
      <c r="L201">
        <v>-1.288727</v>
      </c>
      <c r="M201">
        <v>-1.3218989999999999</v>
      </c>
      <c r="N201">
        <v>-1.3041990000000001</v>
      </c>
      <c r="O201">
        <v>-1.288513</v>
      </c>
      <c r="P201">
        <v>-1.3034669999999999</v>
      </c>
      <c r="Q201">
        <v>-1.28833</v>
      </c>
      <c r="R201">
        <v>-1.2927249999999999</v>
      </c>
      <c r="S201">
        <v>-1.294678</v>
      </c>
      <c r="T201">
        <v>-1.299072</v>
      </c>
      <c r="U201">
        <v>-1.2873540000000001</v>
      </c>
      <c r="V201">
        <v>-1.2878419999999999</v>
      </c>
      <c r="W201">
        <v>-1.338867</v>
      </c>
      <c r="X201">
        <v>-1.334473</v>
      </c>
      <c r="Y201">
        <v>-1.3168949999999999</v>
      </c>
      <c r="Z201">
        <v>-1.3002929999999999</v>
      </c>
      <c r="AA201">
        <v>-1.2902830000000001</v>
      </c>
      <c r="AB201">
        <v>-1.297363</v>
      </c>
      <c r="AC201">
        <v>-1.287598</v>
      </c>
      <c r="AD201">
        <v>-1.2934570000000001</v>
      </c>
      <c r="AE201">
        <v>-1.2998050000000001</v>
      </c>
      <c r="AF201">
        <v>-1.2900389999999999</v>
      </c>
      <c r="AG201">
        <v>-1.285156</v>
      </c>
      <c r="AH201">
        <v>-1.3466800000000001</v>
      </c>
    </row>
    <row r="202" spans="1:34" x14ac:dyDescent="0.25">
      <c r="A202" s="13">
        <v>3</v>
      </c>
      <c r="B202" s="13">
        <v>100</v>
      </c>
      <c r="C202">
        <v>124</v>
      </c>
      <c r="D202" t="s">
        <v>236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-0.389679</v>
      </c>
      <c r="K202">
        <v>-0.39944459999999998</v>
      </c>
      <c r="L202">
        <v>-0.39016719999999999</v>
      </c>
      <c r="M202">
        <v>-0.40020749999999999</v>
      </c>
      <c r="N202">
        <v>-0.3952637</v>
      </c>
      <c r="O202">
        <v>-0.39129639999999999</v>
      </c>
      <c r="P202">
        <v>-0.3952637</v>
      </c>
      <c r="Q202">
        <v>-0.39038089999999998</v>
      </c>
      <c r="R202">
        <v>-0.39160159999999999</v>
      </c>
      <c r="S202">
        <v>-0.39257809999999999</v>
      </c>
      <c r="T202">
        <v>-0.39355469999999998</v>
      </c>
      <c r="U202">
        <v>-0.390625</v>
      </c>
      <c r="V202">
        <v>-0.39135740000000002</v>
      </c>
      <c r="W202">
        <v>-0.40625</v>
      </c>
      <c r="X202">
        <v>-0.40478520000000001</v>
      </c>
      <c r="Y202">
        <v>-0.39965820000000002</v>
      </c>
      <c r="Z202">
        <v>-0.3942871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</row>
    <row r="203" spans="1:34" x14ac:dyDescent="0.25">
      <c r="A203" s="13">
        <v>3</v>
      </c>
      <c r="B203" s="13">
        <v>100</v>
      </c>
      <c r="C203">
        <v>125</v>
      </c>
      <c r="D203" t="s">
        <v>237</v>
      </c>
      <c r="E203">
        <v>0</v>
      </c>
      <c r="F203">
        <v>0</v>
      </c>
      <c r="G203">
        <v>0</v>
      </c>
      <c r="H203">
        <v>0</v>
      </c>
      <c r="I203">
        <v>0</v>
      </c>
      <c r="J203" s="1">
        <v>-1.7608639999999998E-2</v>
      </c>
      <c r="K203" s="1">
        <v>-1.8569950000000002E-2</v>
      </c>
      <c r="L203" s="1">
        <v>-1.8096919999999999E-2</v>
      </c>
      <c r="M203" s="1">
        <v>-1.8920900000000001E-2</v>
      </c>
      <c r="N203" s="1">
        <v>-1.9042969999999999E-2</v>
      </c>
      <c r="O203" s="1">
        <v>-2.0019530000000001E-2</v>
      </c>
      <c r="P203" s="1">
        <v>-1.9042969999999999E-2</v>
      </c>
      <c r="Q203" s="1">
        <v>-1.8798829999999999E-2</v>
      </c>
      <c r="R203" s="1">
        <v>-1.8554689999999999E-2</v>
      </c>
      <c r="S203" s="1">
        <v>-1.8798829999999999E-2</v>
      </c>
      <c r="T203" s="1">
        <v>-1.8554689999999999E-2</v>
      </c>
      <c r="U203" s="1">
        <v>-1.8310549999999998E-2</v>
      </c>
      <c r="V203" s="1">
        <v>-1.9042969999999999E-2</v>
      </c>
      <c r="W203" s="1">
        <v>-1.8798829999999999E-2</v>
      </c>
      <c r="X203" s="1">
        <v>-1.8554689999999999E-2</v>
      </c>
      <c r="Y203" s="1">
        <v>-1.8798829999999999E-2</v>
      </c>
      <c r="Z203" s="1">
        <v>-1.7822270000000001E-2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</row>
    <row r="204" spans="1:34" x14ac:dyDescent="0.25">
      <c r="A204" s="13">
        <v>3</v>
      </c>
      <c r="B204" s="13">
        <v>100</v>
      </c>
      <c r="C204">
        <v>126</v>
      </c>
      <c r="D204" t="s">
        <v>238</v>
      </c>
      <c r="E204">
        <v>0</v>
      </c>
      <c r="F204">
        <v>0</v>
      </c>
      <c r="G204">
        <v>0</v>
      </c>
      <c r="H204">
        <v>0</v>
      </c>
      <c r="I204">
        <v>0</v>
      </c>
      <c r="J204" s="1">
        <v>-5.5084229999999998E-2</v>
      </c>
      <c r="K204" s="1">
        <v>-5.6915279999999999E-2</v>
      </c>
      <c r="L204" s="1">
        <v>-5.5572509999999999E-2</v>
      </c>
      <c r="M204" s="1">
        <v>-5.725098E-2</v>
      </c>
      <c r="N204" s="1">
        <v>-5.6823730000000003E-2</v>
      </c>
      <c r="O204" s="1">
        <v>-5.7373050000000002E-2</v>
      </c>
      <c r="P204" s="1">
        <v>-5.6884770000000001E-2</v>
      </c>
      <c r="Q204" s="1">
        <v>-5.6152340000000002E-2</v>
      </c>
      <c r="R204" s="1">
        <v>-5.6152340000000002E-2</v>
      </c>
      <c r="S204" s="1">
        <v>-5.6396479999999999E-2</v>
      </c>
      <c r="T204" s="1">
        <v>-5.6152340000000002E-2</v>
      </c>
      <c r="U204" s="1">
        <v>-5.5664060000000001E-2</v>
      </c>
      <c r="V204" s="1">
        <v>-5.5908199999999998E-2</v>
      </c>
      <c r="W204" s="1">
        <v>-5.7617189999999999E-2</v>
      </c>
      <c r="X204" s="1">
        <v>-5.7128909999999998E-2</v>
      </c>
      <c r="Y204" s="1">
        <v>-5.6884770000000001E-2</v>
      </c>
      <c r="Z204" s="1">
        <v>-5.5664060000000001E-2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</row>
    <row r="205" spans="1:34" x14ac:dyDescent="0.25">
      <c r="A205" s="13">
        <v>3</v>
      </c>
      <c r="B205" s="13">
        <v>100</v>
      </c>
      <c r="C205">
        <v>127</v>
      </c>
      <c r="D205" t="s">
        <v>239</v>
      </c>
      <c r="E205">
        <v>0</v>
      </c>
      <c r="F205">
        <v>0</v>
      </c>
      <c r="G205">
        <v>0</v>
      </c>
      <c r="H205">
        <v>0</v>
      </c>
      <c r="I205">
        <v>0</v>
      </c>
      <c r="J205" s="1">
        <v>-1.5411380000000001E-2</v>
      </c>
      <c r="K205">
        <v>-1.61438E-2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</row>
    <row r="206" spans="1:34" x14ac:dyDescent="0.25">
      <c r="A206" s="13">
        <v>3</v>
      </c>
      <c r="B206" s="13">
        <v>130</v>
      </c>
      <c r="C206">
        <v>132</v>
      </c>
      <c r="D206" t="s">
        <v>240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-0.93374630000000003</v>
      </c>
      <c r="K206">
        <v>-0.95657349999999997</v>
      </c>
      <c r="L206">
        <v>-0.93411250000000001</v>
      </c>
      <c r="M206">
        <v>-0.95831299999999997</v>
      </c>
      <c r="N206">
        <v>-0.94555659999999997</v>
      </c>
      <c r="O206">
        <v>-0.93450929999999999</v>
      </c>
      <c r="P206">
        <v>-0.94506840000000003</v>
      </c>
      <c r="Q206">
        <v>-0.93408199999999997</v>
      </c>
      <c r="R206">
        <v>-0.93725590000000003</v>
      </c>
      <c r="S206">
        <v>-0.93872069999999996</v>
      </c>
      <c r="T206">
        <v>-0.94189449999999997</v>
      </c>
      <c r="U206">
        <v>-0.93237300000000001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</row>
    <row r="207" spans="1:34" x14ac:dyDescent="0.25">
      <c r="A207" s="13">
        <v>3</v>
      </c>
      <c r="B207" s="13">
        <v>130</v>
      </c>
      <c r="C207">
        <v>133</v>
      </c>
      <c r="D207" t="s">
        <v>241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-0.36636350000000001</v>
      </c>
      <c r="K207">
        <v>-0.37551879999999999</v>
      </c>
      <c r="L207">
        <v>-0.36685180000000001</v>
      </c>
      <c r="M207">
        <v>-0.37634279999999998</v>
      </c>
      <c r="N207">
        <v>-0.37158200000000002</v>
      </c>
      <c r="O207">
        <v>-0.36785889999999999</v>
      </c>
      <c r="P207">
        <v>-0.37158200000000002</v>
      </c>
      <c r="Q207">
        <v>-0.36694339999999998</v>
      </c>
      <c r="R207">
        <v>-0.36840820000000002</v>
      </c>
      <c r="S207">
        <v>-0.36889650000000002</v>
      </c>
      <c r="T207">
        <v>-0.36987300000000001</v>
      </c>
      <c r="U207">
        <v>-0.36499019999999999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</row>
    <row r="208" spans="1:34" x14ac:dyDescent="0.25">
      <c r="A208" s="13">
        <v>3</v>
      </c>
      <c r="B208" s="13">
        <v>130</v>
      </c>
      <c r="C208">
        <v>134</v>
      </c>
      <c r="D208" t="s">
        <v>242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-0.36404419999999998</v>
      </c>
      <c r="K208">
        <v>-0.37210080000000001</v>
      </c>
      <c r="L208">
        <v>-0.36441040000000002</v>
      </c>
      <c r="M208">
        <v>-0.37384030000000001</v>
      </c>
      <c r="N208">
        <v>-0.36907960000000001</v>
      </c>
      <c r="O208">
        <v>-0.36450199999999999</v>
      </c>
      <c r="P208">
        <v>-0.36914059999999999</v>
      </c>
      <c r="Q208">
        <v>-0.36474610000000002</v>
      </c>
      <c r="R208">
        <v>-0.36596679999999998</v>
      </c>
      <c r="S208">
        <v>-0.36645509999999998</v>
      </c>
      <c r="T208">
        <v>-0.3676758</v>
      </c>
      <c r="U208">
        <v>-0.36499019999999999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</row>
    <row r="209" spans="1:34" x14ac:dyDescent="0.25">
      <c r="A209" s="13">
        <v>3</v>
      </c>
      <c r="B209" s="13">
        <v>130</v>
      </c>
      <c r="C209">
        <v>136</v>
      </c>
      <c r="D209" t="s">
        <v>243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-0.12063599999999999</v>
      </c>
      <c r="K209">
        <v>-0.124054</v>
      </c>
      <c r="L209">
        <v>-0.1211243</v>
      </c>
      <c r="M209">
        <v>-0.1243286</v>
      </c>
      <c r="N209">
        <v>-0.12298580000000001</v>
      </c>
      <c r="O209">
        <v>-0.1225586</v>
      </c>
      <c r="P209">
        <v>-0.123291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</row>
    <row r="210" spans="1:34" x14ac:dyDescent="0.25">
      <c r="A210" s="13">
        <v>3</v>
      </c>
      <c r="B210" s="13">
        <v>130</v>
      </c>
      <c r="C210">
        <v>137</v>
      </c>
      <c r="D210" t="s">
        <v>244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-0.56411739999999999</v>
      </c>
      <c r="K210">
        <v>-0.5766907</v>
      </c>
      <c r="L210">
        <v>-0.56448359999999997</v>
      </c>
      <c r="M210">
        <v>-0.5789185</v>
      </c>
      <c r="N210">
        <v>-0.57147219999999999</v>
      </c>
      <c r="O210">
        <v>-0.56414790000000004</v>
      </c>
      <c r="P210">
        <v>-0.57153319999999996</v>
      </c>
      <c r="Q210">
        <v>-0.56445310000000004</v>
      </c>
      <c r="R210">
        <v>-0.5666504</v>
      </c>
      <c r="S210">
        <v>-0.56738279999999996</v>
      </c>
      <c r="T210">
        <v>-0.56933590000000001</v>
      </c>
      <c r="U210">
        <v>-0.56347659999999999</v>
      </c>
      <c r="V210">
        <v>-0.62646480000000004</v>
      </c>
      <c r="W210">
        <v>-0.5859375</v>
      </c>
      <c r="X210">
        <v>-0.58374020000000004</v>
      </c>
      <c r="Y210">
        <v>-0.57641600000000004</v>
      </c>
      <c r="Z210">
        <v>-0.56884769999999996</v>
      </c>
      <c r="AA210">
        <v>-0.56469729999999996</v>
      </c>
      <c r="AB210">
        <v>-0.56738279999999996</v>
      </c>
      <c r="AC210">
        <v>-0.56347659999999999</v>
      </c>
      <c r="AD210">
        <v>-0.56591800000000003</v>
      </c>
      <c r="AE210">
        <v>-0.56835939999999996</v>
      </c>
      <c r="AF210">
        <v>-0.56445310000000004</v>
      </c>
      <c r="AG210">
        <v>-0.625</v>
      </c>
      <c r="AH210">
        <v>-0.58935550000000003</v>
      </c>
    </row>
    <row r="211" spans="1:34" x14ac:dyDescent="0.25">
      <c r="A211" s="13">
        <v>3</v>
      </c>
      <c r="B211" s="13">
        <v>130</v>
      </c>
      <c r="C211">
        <v>138</v>
      </c>
      <c r="D211" t="s">
        <v>245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-0.1474915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</row>
    <row r="212" spans="1:34" x14ac:dyDescent="0.25">
      <c r="A212" s="13">
        <v>3</v>
      </c>
      <c r="B212" s="13">
        <v>130</v>
      </c>
      <c r="C212">
        <v>139</v>
      </c>
      <c r="D212" t="s">
        <v>246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-0.14639279999999999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</row>
    <row r="213" spans="1:34" x14ac:dyDescent="0.25">
      <c r="A213" s="13">
        <v>3</v>
      </c>
      <c r="B213" s="13">
        <v>130</v>
      </c>
      <c r="C213">
        <v>140</v>
      </c>
      <c r="D213" t="s">
        <v>247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-0.2095032</v>
      </c>
      <c r="K213">
        <v>-0.2138977</v>
      </c>
      <c r="L213">
        <v>-0.2099915</v>
      </c>
      <c r="M213">
        <v>-0.21569820000000001</v>
      </c>
      <c r="N213">
        <v>-0.2130737</v>
      </c>
      <c r="O213">
        <v>-0.210144</v>
      </c>
      <c r="P213">
        <v>-0.21313480000000001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</row>
    <row r="214" spans="1:34" x14ac:dyDescent="0.25">
      <c r="A214" s="13">
        <v>3</v>
      </c>
      <c r="B214" s="13">
        <v>130</v>
      </c>
      <c r="C214">
        <v>141</v>
      </c>
      <c r="D214" t="s">
        <v>248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-0.39797969999999999</v>
      </c>
      <c r="K214">
        <v>-0.4079895</v>
      </c>
      <c r="L214">
        <v>-0.39834589999999998</v>
      </c>
      <c r="M214">
        <v>-0.4088135</v>
      </c>
      <c r="N214">
        <v>-0.40350340000000001</v>
      </c>
      <c r="O214">
        <v>-0.39965820000000002</v>
      </c>
      <c r="P214">
        <v>-0.40356449999999999</v>
      </c>
      <c r="Q214">
        <v>-0.39868160000000002</v>
      </c>
      <c r="R214">
        <v>-0.39990229999999999</v>
      </c>
      <c r="S214">
        <v>-0.40063480000000001</v>
      </c>
      <c r="T214">
        <v>-0.40185549999999998</v>
      </c>
      <c r="U214">
        <v>-0.39770509999999998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</row>
    <row r="215" spans="1:34" x14ac:dyDescent="0.25">
      <c r="A215" s="13">
        <v>3</v>
      </c>
      <c r="B215" s="13">
        <v>130</v>
      </c>
      <c r="C215">
        <v>142</v>
      </c>
      <c r="D215" t="s">
        <v>249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-0.1874084</v>
      </c>
      <c r="K215">
        <v>-0.19119259999999999</v>
      </c>
      <c r="L215">
        <v>-0.1878967</v>
      </c>
      <c r="M215">
        <v>-0.192688</v>
      </c>
      <c r="N215">
        <v>-0.1906128</v>
      </c>
      <c r="O215">
        <v>-0.18817139999999999</v>
      </c>
      <c r="P215">
        <v>-0.1906738</v>
      </c>
      <c r="Q215">
        <v>-0.18823239999999999</v>
      </c>
      <c r="R215">
        <v>-0.18872069999999999</v>
      </c>
      <c r="S215">
        <v>-0.18920899999999999</v>
      </c>
      <c r="T215">
        <v>-0.18945310000000001</v>
      </c>
      <c r="U215">
        <v>-0.1875</v>
      </c>
      <c r="V215">
        <v>-0.1879883</v>
      </c>
      <c r="W215">
        <v>-0.1948242</v>
      </c>
      <c r="X215">
        <v>-0.19409180000000001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</row>
    <row r="216" spans="1:34" x14ac:dyDescent="0.25">
      <c r="A216" s="13">
        <v>3</v>
      </c>
      <c r="B216" s="13">
        <v>130</v>
      </c>
      <c r="C216">
        <v>143</v>
      </c>
      <c r="D216" t="s">
        <v>250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-0.2901917</v>
      </c>
      <c r="K216">
        <v>-0.29763790000000001</v>
      </c>
      <c r="L216">
        <v>-0.29067989999999999</v>
      </c>
      <c r="M216">
        <v>-0.29840090000000002</v>
      </c>
      <c r="N216">
        <v>-0.29467769999999999</v>
      </c>
      <c r="O216">
        <v>-0.29199219999999998</v>
      </c>
      <c r="P216">
        <v>-0.29467769999999999</v>
      </c>
      <c r="Q216">
        <v>-0.29101559999999999</v>
      </c>
      <c r="R216">
        <v>-0.2922363</v>
      </c>
      <c r="S216">
        <v>-0.2927246</v>
      </c>
      <c r="T216">
        <v>-0.2932129</v>
      </c>
      <c r="U216">
        <v>-0.29028320000000002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</row>
    <row r="217" spans="1:34" x14ac:dyDescent="0.25">
      <c r="A217" s="13">
        <v>3</v>
      </c>
      <c r="B217" s="13">
        <v>130</v>
      </c>
      <c r="C217">
        <v>144</v>
      </c>
      <c r="D217" t="s">
        <v>251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-0.31484990000000002</v>
      </c>
      <c r="K217">
        <v>-0.32278440000000003</v>
      </c>
      <c r="L217">
        <v>-0.31533810000000001</v>
      </c>
      <c r="M217">
        <v>-0.32354739999999999</v>
      </c>
      <c r="N217">
        <v>-0.319519</v>
      </c>
      <c r="O217">
        <v>-0.31658940000000002</v>
      </c>
      <c r="P217">
        <v>-0.31958009999999998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</row>
    <row r="218" spans="1:34" x14ac:dyDescent="0.25">
      <c r="A218" s="13">
        <v>3</v>
      </c>
      <c r="B218" s="13">
        <v>130</v>
      </c>
      <c r="C218">
        <v>145</v>
      </c>
      <c r="D218" t="s">
        <v>252</v>
      </c>
      <c r="E218">
        <v>0</v>
      </c>
      <c r="F218">
        <v>0</v>
      </c>
      <c r="G218">
        <v>0</v>
      </c>
      <c r="H218">
        <v>0</v>
      </c>
      <c r="I218">
        <v>0</v>
      </c>
      <c r="J218" s="1">
        <v>-5.7525630000000001E-2</v>
      </c>
      <c r="K218" s="1">
        <v>-5.8135989999999999E-2</v>
      </c>
      <c r="L218" s="1">
        <v>-5.8013919999999997E-2</v>
      </c>
      <c r="M218" s="1">
        <v>-5.9387210000000003E-2</v>
      </c>
      <c r="N218" s="1">
        <v>-5.9265140000000001E-2</v>
      </c>
      <c r="O218" s="1">
        <v>-5.8288569999999998E-2</v>
      </c>
      <c r="P218" s="1">
        <v>-5.9326169999999998E-2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</row>
    <row r="219" spans="1:34" x14ac:dyDescent="0.25">
      <c r="A219" s="13">
        <v>3</v>
      </c>
      <c r="B219" s="13">
        <v>130</v>
      </c>
      <c r="C219">
        <v>146</v>
      </c>
      <c r="D219" t="s">
        <v>253</v>
      </c>
      <c r="E219">
        <v>0</v>
      </c>
      <c r="F219">
        <v>0</v>
      </c>
      <c r="G219">
        <v>0</v>
      </c>
      <c r="H219">
        <v>0</v>
      </c>
      <c r="I219">
        <v>0</v>
      </c>
      <c r="J219" s="1">
        <v>-9.2544559999999998E-2</v>
      </c>
      <c r="K219">
        <v>-9.42688E-2</v>
      </c>
      <c r="L219" s="1">
        <v>-9.3048099999999995E-2</v>
      </c>
      <c r="M219" s="1">
        <v>-9.5581050000000001E-2</v>
      </c>
      <c r="N219" s="1">
        <v>-9.4909670000000002E-2</v>
      </c>
      <c r="O219" s="1">
        <v>-9.3444819999999998E-2</v>
      </c>
      <c r="P219" s="1">
        <v>-9.4726560000000001E-2</v>
      </c>
      <c r="Q219" s="1">
        <v>-9.3505859999999996E-2</v>
      </c>
      <c r="R219" s="1">
        <v>-9.375E-2</v>
      </c>
      <c r="S219" s="1">
        <v>-9.3994140000000004E-2</v>
      </c>
      <c r="T219" s="1">
        <v>-9.3994140000000004E-2</v>
      </c>
      <c r="U219" s="1">
        <v>-9.3017580000000002E-2</v>
      </c>
      <c r="V219" s="1">
        <v>-9.2529299999999995E-2</v>
      </c>
      <c r="W219" s="1">
        <v>-9.6435549999999995E-2</v>
      </c>
      <c r="X219" s="1">
        <v>-9.5947270000000001E-2</v>
      </c>
      <c r="Y219" s="1">
        <v>-9.4970700000000005E-2</v>
      </c>
      <c r="Z219" s="1">
        <v>-9.3261720000000006E-2</v>
      </c>
      <c r="AA219" s="1">
        <v>-9.3017580000000002E-2</v>
      </c>
      <c r="AB219" s="1">
        <v>-9.3017580000000002E-2</v>
      </c>
      <c r="AC219" s="1">
        <v>-9.3017580000000002E-2</v>
      </c>
      <c r="AD219" s="1">
        <v>-9.3261720000000006E-2</v>
      </c>
      <c r="AE219">
        <v>-9.375E-2</v>
      </c>
      <c r="AF219" s="1">
        <v>-9.2773439999999999E-2</v>
      </c>
      <c r="AG219" s="1">
        <v>-9.1796879999999997E-2</v>
      </c>
      <c r="AH219" s="1">
        <v>-9.7167970000000006E-2</v>
      </c>
    </row>
    <row r="220" spans="1:34" x14ac:dyDescent="0.25">
      <c r="A220" s="13">
        <v>3</v>
      </c>
      <c r="B220" s="13">
        <v>130</v>
      </c>
      <c r="C220">
        <v>147</v>
      </c>
      <c r="D220" t="s">
        <v>254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-0.58279420000000004</v>
      </c>
      <c r="K220">
        <v>-0.59719849999999997</v>
      </c>
      <c r="L220">
        <v>-0.58316040000000002</v>
      </c>
      <c r="M220">
        <v>-0.5982056</v>
      </c>
      <c r="N220">
        <v>-0.59051509999999996</v>
      </c>
      <c r="O220">
        <v>-0.58422850000000004</v>
      </c>
      <c r="P220">
        <v>-0.59033199999999997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</row>
    <row r="221" spans="1:34" x14ac:dyDescent="0.25">
      <c r="A221" s="13">
        <v>3</v>
      </c>
      <c r="B221" s="13">
        <v>130</v>
      </c>
      <c r="C221">
        <v>148</v>
      </c>
      <c r="D221" t="s">
        <v>255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-1.2883610000000001</v>
      </c>
      <c r="K221">
        <v>-1.3196110000000001</v>
      </c>
      <c r="L221">
        <v>-1.288727</v>
      </c>
      <c r="M221">
        <v>-1.3218989999999999</v>
      </c>
      <c r="N221">
        <v>-1.3041990000000001</v>
      </c>
      <c r="O221">
        <v>-1.288513</v>
      </c>
      <c r="P221">
        <v>-1.3034669999999999</v>
      </c>
      <c r="Q221">
        <v>-1.28833</v>
      </c>
      <c r="R221">
        <v>-1.2927249999999999</v>
      </c>
      <c r="S221">
        <v>-1.294678</v>
      </c>
      <c r="T221">
        <v>-1.299072</v>
      </c>
      <c r="U221">
        <v>-1.2873540000000001</v>
      </c>
      <c r="V221">
        <v>-1.2878419999999999</v>
      </c>
      <c r="W221">
        <v>-1.338867</v>
      </c>
      <c r="X221">
        <v>-1.334473</v>
      </c>
      <c r="Y221">
        <v>-1.3168949999999999</v>
      </c>
      <c r="Z221">
        <v>-1.3002929999999999</v>
      </c>
      <c r="AA221">
        <v>-1.2902830000000001</v>
      </c>
      <c r="AB221">
        <v>-1.297363</v>
      </c>
      <c r="AC221">
        <v>-1.287598</v>
      </c>
      <c r="AD221">
        <v>-1.2934570000000001</v>
      </c>
      <c r="AE221">
        <v>-1.2998050000000001</v>
      </c>
      <c r="AF221">
        <v>-1.2900389999999999</v>
      </c>
      <c r="AG221">
        <v>-1.285156</v>
      </c>
      <c r="AH221">
        <v>-1.3466800000000001</v>
      </c>
    </row>
    <row r="222" spans="1:34" x14ac:dyDescent="0.25">
      <c r="A222" s="13">
        <v>3</v>
      </c>
      <c r="B222" s="13">
        <v>130</v>
      </c>
      <c r="C222">
        <v>150</v>
      </c>
      <c r="D222" t="s">
        <v>256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-0.46463009999999999</v>
      </c>
      <c r="K222">
        <v>-0.47634890000000002</v>
      </c>
      <c r="L222">
        <v>-0.46511839999999999</v>
      </c>
      <c r="M222">
        <v>-0.47711179999999997</v>
      </c>
      <c r="N222">
        <v>-0.4711304</v>
      </c>
      <c r="O222">
        <v>-0.46630860000000002</v>
      </c>
      <c r="P222">
        <v>-0.47094730000000001</v>
      </c>
      <c r="Q222">
        <v>-0.46533200000000002</v>
      </c>
      <c r="R222">
        <v>-0.46679690000000001</v>
      </c>
      <c r="S222">
        <v>-0.46752929999999998</v>
      </c>
      <c r="T222">
        <v>-0.46899410000000002</v>
      </c>
      <c r="U222">
        <v>-0.46533200000000002</v>
      </c>
      <c r="V222">
        <v>-0.51733399999999996</v>
      </c>
      <c r="W222">
        <v>-0.4838867</v>
      </c>
      <c r="X222">
        <v>-0.48217769999999999</v>
      </c>
      <c r="Y222">
        <v>-0.4760742</v>
      </c>
      <c r="Z222">
        <v>-0.46972659999999999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</row>
    <row r="223" spans="1:34" x14ac:dyDescent="0.25">
      <c r="A223" s="13">
        <v>3</v>
      </c>
      <c r="B223" s="13">
        <v>130</v>
      </c>
      <c r="C223">
        <v>151</v>
      </c>
      <c r="D223" t="s">
        <v>257</v>
      </c>
      <c r="E223">
        <v>0</v>
      </c>
      <c r="F223">
        <v>0</v>
      </c>
      <c r="G223">
        <v>0</v>
      </c>
      <c r="H223">
        <v>0</v>
      </c>
      <c r="I223">
        <v>0</v>
      </c>
      <c r="J223" s="1">
        <v>-2.114868E-2</v>
      </c>
      <c r="K223" s="1">
        <v>-2.1026610000000001E-2</v>
      </c>
      <c r="L223" s="1">
        <v>-2.163696E-2</v>
      </c>
      <c r="M223" s="1">
        <v>-2.233887E-2</v>
      </c>
      <c r="N223" s="1">
        <v>-2.23999E-2</v>
      </c>
      <c r="O223" s="1">
        <v>-2.2216799999999998E-2</v>
      </c>
      <c r="P223" s="1">
        <v>-2.2705079999999999E-2</v>
      </c>
      <c r="Q223" s="1">
        <v>-2.2216799999999998E-2</v>
      </c>
      <c r="R223" s="1">
        <v>-2.2216799999999998E-2</v>
      </c>
      <c r="S223" s="1">
        <v>-2.2216799999999998E-2</v>
      </c>
      <c r="T223" s="1">
        <v>-2.1972660000000001E-2</v>
      </c>
      <c r="U223" s="1">
        <v>-2.1484380000000001E-2</v>
      </c>
      <c r="V223" s="1">
        <v>-2.4169920000000001E-2</v>
      </c>
      <c r="W223" s="1">
        <v>-2.2216799999999998E-2</v>
      </c>
      <c r="X223" s="1">
        <v>-2.2216799999999998E-2</v>
      </c>
      <c r="Y223" s="1">
        <v>-2.2216799999999998E-2</v>
      </c>
      <c r="Z223" s="1">
        <v>-2.1484380000000001E-2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</row>
    <row r="224" spans="1:34" x14ac:dyDescent="0.25">
      <c r="A224" s="13">
        <v>3</v>
      </c>
      <c r="B224" s="13">
        <v>130</v>
      </c>
      <c r="C224">
        <v>152</v>
      </c>
      <c r="D224" t="s">
        <v>258</v>
      </c>
      <c r="E224">
        <v>0</v>
      </c>
      <c r="F224">
        <v>0</v>
      </c>
      <c r="G224">
        <v>0</v>
      </c>
      <c r="H224">
        <v>0</v>
      </c>
      <c r="I224">
        <v>0</v>
      </c>
      <c r="J224" s="1">
        <v>-6.2149049999999997E-2</v>
      </c>
      <c r="K224" s="1">
        <v>-6.4239500000000005E-2</v>
      </c>
      <c r="L224" s="1">
        <v>-6.2652589999999994E-2</v>
      </c>
      <c r="M224" s="1">
        <v>-6.4270019999999997E-2</v>
      </c>
      <c r="N224" s="1">
        <v>-6.3903810000000005E-2</v>
      </c>
      <c r="O224" s="1">
        <v>-6.4147949999999995E-2</v>
      </c>
      <c r="P224" s="1">
        <v>-6.4208979999999999E-2</v>
      </c>
      <c r="Q224" s="1">
        <v>-6.2988279999999994E-2</v>
      </c>
      <c r="R224" s="1">
        <v>-6.3232419999999998E-2</v>
      </c>
      <c r="S224" s="1">
        <v>-6.3476560000000001E-2</v>
      </c>
      <c r="T224" s="1">
        <v>-6.3232419999999998E-2</v>
      </c>
      <c r="U224" s="1">
        <v>-6.25E-2</v>
      </c>
      <c r="V224" s="1">
        <v>-6.9335939999999999E-2</v>
      </c>
      <c r="W224" s="1">
        <v>-6.4697270000000001E-2</v>
      </c>
      <c r="X224" s="1">
        <v>-6.4453129999999997E-2</v>
      </c>
      <c r="Y224" s="1">
        <v>-6.3964839999999995E-2</v>
      </c>
      <c r="Z224" s="1">
        <v>-6.2744140000000004E-2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</row>
    <row r="225" spans="1:34" x14ac:dyDescent="0.25">
      <c r="A225" s="13">
        <v>3</v>
      </c>
      <c r="B225" s="13">
        <v>130</v>
      </c>
      <c r="C225">
        <v>153</v>
      </c>
      <c r="D225" t="s">
        <v>259</v>
      </c>
      <c r="E225">
        <v>0</v>
      </c>
      <c r="F225">
        <v>0</v>
      </c>
      <c r="G225">
        <v>0</v>
      </c>
      <c r="H225">
        <v>0</v>
      </c>
      <c r="I225">
        <v>0</v>
      </c>
      <c r="J225" s="1">
        <v>-1.2969970000000001E-2</v>
      </c>
      <c r="K225" s="1">
        <v>-1.394653E-2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</row>
    <row r="226" spans="1:34" x14ac:dyDescent="0.25">
      <c r="A226" s="13">
        <v>3</v>
      </c>
      <c r="B226" s="13">
        <v>190</v>
      </c>
      <c r="C226">
        <v>191</v>
      </c>
      <c r="D226" t="s">
        <v>260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-0.13931270000000001</v>
      </c>
      <c r="K226">
        <v>-0.14212040000000001</v>
      </c>
      <c r="L226">
        <v>-0.13980100000000001</v>
      </c>
      <c r="M226">
        <v>-0.14361570000000001</v>
      </c>
      <c r="N226">
        <v>-0.14202880000000001</v>
      </c>
      <c r="O226">
        <v>-0.14031979999999999</v>
      </c>
      <c r="P226">
        <v>-0.14208979999999999</v>
      </c>
      <c r="Q226">
        <v>-0.1403809</v>
      </c>
      <c r="R226">
        <v>-0.140625</v>
      </c>
      <c r="S226">
        <v>-0.1411133</v>
      </c>
      <c r="T226">
        <v>-0.1411133</v>
      </c>
      <c r="U226">
        <v>-0.13842769999999999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</row>
    <row r="227" spans="1:34" x14ac:dyDescent="0.25">
      <c r="A227" s="13">
        <v>3</v>
      </c>
      <c r="B227" s="13">
        <v>190</v>
      </c>
      <c r="C227">
        <v>192</v>
      </c>
      <c r="D227" t="s">
        <v>261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-0.25405879999999997</v>
      </c>
      <c r="K227">
        <v>-0.25930789999999998</v>
      </c>
      <c r="L227">
        <v>-0.25454710000000003</v>
      </c>
      <c r="M227">
        <v>-0.26110840000000002</v>
      </c>
      <c r="N227">
        <v>-0.25805660000000002</v>
      </c>
      <c r="O227">
        <v>-0.25457760000000001</v>
      </c>
      <c r="P227">
        <v>-0.25805660000000002</v>
      </c>
      <c r="Q227">
        <v>-0.25488280000000002</v>
      </c>
      <c r="R227">
        <v>-0.25561519999999999</v>
      </c>
      <c r="S227">
        <v>-0.25610349999999998</v>
      </c>
      <c r="T227">
        <v>-0.25659179999999998</v>
      </c>
      <c r="U227">
        <v>-0.25512699999999999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</row>
    <row r="228" spans="1:34" x14ac:dyDescent="0.25">
      <c r="A228" s="13">
        <v>3</v>
      </c>
      <c r="B228" s="13">
        <v>190</v>
      </c>
      <c r="C228">
        <v>196</v>
      </c>
      <c r="D228" t="s">
        <v>262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-0.1639709</v>
      </c>
      <c r="K228">
        <v>-0.16848750000000001</v>
      </c>
      <c r="L228">
        <v>-0.16433719999999999</v>
      </c>
      <c r="M228">
        <v>-0.1687622</v>
      </c>
      <c r="N228">
        <v>-0.1669312</v>
      </c>
      <c r="O228">
        <v>-0.16595460000000001</v>
      </c>
      <c r="P228">
        <v>-0.16699220000000001</v>
      </c>
      <c r="Q228">
        <v>-0.16479489999999999</v>
      </c>
      <c r="R228">
        <v>-0.16528319999999999</v>
      </c>
      <c r="S228">
        <v>-0.16577149999999999</v>
      </c>
      <c r="T228">
        <v>-0.16577149999999999</v>
      </c>
      <c r="U228">
        <v>-0.1640625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</row>
    <row r="229" spans="1:34" x14ac:dyDescent="0.25">
      <c r="A229" s="13">
        <v>3</v>
      </c>
      <c r="B229" s="13">
        <v>190</v>
      </c>
      <c r="C229">
        <v>197</v>
      </c>
      <c r="D229" t="s">
        <v>263</v>
      </c>
      <c r="E229">
        <v>0</v>
      </c>
      <c r="F229">
        <v>0</v>
      </c>
      <c r="G229">
        <v>0</v>
      </c>
      <c r="H229">
        <v>0</v>
      </c>
      <c r="I229">
        <v>0</v>
      </c>
      <c r="J229" s="1">
        <v>-2.9327389999999998E-2</v>
      </c>
      <c r="K229" s="1">
        <v>-2.9327389999999998E-2</v>
      </c>
      <c r="L229" s="1">
        <v>-2.9937740000000001E-2</v>
      </c>
      <c r="M229" s="1">
        <v>-3.0639650000000001E-2</v>
      </c>
      <c r="N229" s="1">
        <v>-3.0761719999999999E-2</v>
      </c>
      <c r="O229" s="1">
        <v>-3.02124E-2</v>
      </c>
      <c r="P229" s="1">
        <v>-3.100586E-2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</row>
    <row r="230" spans="1:34" x14ac:dyDescent="0.25">
      <c r="A230" s="13">
        <v>3</v>
      </c>
      <c r="B230" s="13">
        <v>190</v>
      </c>
      <c r="C230">
        <v>198</v>
      </c>
      <c r="D230" t="s">
        <v>264</v>
      </c>
      <c r="E230">
        <v>0</v>
      </c>
      <c r="F230">
        <v>0</v>
      </c>
      <c r="G230">
        <v>0</v>
      </c>
      <c r="H230">
        <v>0</v>
      </c>
      <c r="I230">
        <v>0</v>
      </c>
      <c r="J230" s="1">
        <v>-4.8004150000000002E-2</v>
      </c>
      <c r="K230" s="1">
        <v>-4.8614499999999998E-2</v>
      </c>
      <c r="L230" s="1">
        <v>-4.8492430000000003E-2</v>
      </c>
      <c r="M230" s="1">
        <v>-4.9926760000000001E-2</v>
      </c>
      <c r="N230" s="1">
        <v>-4.9804689999999999E-2</v>
      </c>
      <c r="O230" s="1">
        <v>-4.9011230000000003E-2</v>
      </c>
      <c r="P230" s="1">
        <v>-4.9804689999999999E-2</v>
      </c>
      <c r="Q230" s="1">
        <v>-4.9072270000000001E-2</v>
      </c>
      <c r="R230" s="1">
        <v>-4.9316409999999998E-2</v>
      </c>
      <c r="S230" s="1">
        <v>-4.9316409999999998E-2</v>
      </c>
      <c r="T230" s="1">
        <v>-4.9072270000000001E-2</v>
      </c>
      <c r="U230" s="1">
        <v>-4.8583979999999999E-2</v>
      </c>
      <c r="V230" s="1">
        <v>-4.8339840000000002E-2</v>
      </c>
      <c r="W230" s="1">
        <v>-5.0292969999999999E-2</v>
      </c>
      <c r="X230" s="1">
        <v>-5.0048830000000002E-2</v>
      </c>
      <c r="Y230" s="1">
        <v>-4.9804689999999999E-2</v>
      </c>
      <c r="Z230" s="1">
        <v>-4.8583979999999999E-2</v>
      </c>
      <c r="AA230" s="1">
        <v>-4.8339840000000002E-2</v>
      </c>
      <c r="AB230" s="1">
        <v>-4.8583979999999999E-2</v>
      </c>
      <c r="AC230" s="1">
        <v>-4.8828129999999997E-2</v>
      </c>
      <c r="AD230" s="1">
        <v>-4.8828129999999997E-2</v>
      </c>
      <c r="AE230" s="1">
        <v>-4.8828129999999997E-2</v>
      </c>
      <c r="AF230" s="1">
        <v>-4.8828129999999997E-2</v>
      </c>
      <c r="AG230" s="1">
        <v>-4.7851560000000001E-2</v>
      </c>
      <c r="AH230" s="1">
        <v>-5.078125E-2</v>
      </c>
    </row>
    <row r="231" spans="1:34" x14ac:dyDescent="0.25">
      <c r="A231" s="13">
        <v>3</v>
      </c>
      <c r="B231" s="13">
        <v>190</v>
      </c>
      <c r="C231">
        <v>199</v>
      </c>
      <c r="D231" t="s">
        <v>265</v>
      </c>
      <c r="E231">
        <v>0</v>
      </c>
      <c r="F231">
        <v>0</v>
      </c>
      <c r="G231">
        <v>0</v>
      </c>
      <c r="H231">
        <v>0</v>
      </c>
      <c r="I231">
        <v>0</v>
      </c>
      <c r="J231" s="1">
        <v>-9.2544559999999998E-2</v>
      </c>
      <c r="K231" s="1">
        <v>-9.42688E-2</v>
      </c>
      <c r="L231" s="1">
        <v>-9.3048099999999995E-2</v>
      </c>
      <c r="M231" s="1">
        <v>-9.5581050000000001E-2</v>
      </c>
      <c r="N231" s="1">
        <v>-9.4909670000000002E-2</v>
      </c>
      <c r="O231" s="1">
        <v>-9.3444819999999998E-2</v>
      </c>
      <c r="P231" s="1">
        <v>-9.4726560000000001E-2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</row>
    <row r="232" spans="1:34" x14ac:dyDescent="0.25">
      <c r="A232" s="13">
        <v>3</v>
      </c>
      <c r="B232" s="13">
        <v>190</v>
      </c>
      <c r="C232">
        <v>200</v>
      </c>
      <c r="D232" t="s">
        <v>266</v>
      </c>
      <c r="E232">
        <v>0</v>
      </c>
      <c r="F232">
        <v>0</v>
      </c>
      <c r="G232">
        <v>0</v>
      </c>
      <c r="H232">
        <v>0</v>
      </c>
      <c r="I232">
        <v>0</v>
      </c>
      <c r="J232">
        <v>-0.20254520000000001</v>
      </c>
      <c r="K232">
        <v>-0.20681759999999999</v>
      </c>
      <c r="L232">
        <v>-0.20291139999999999</v>
      </c>
      <c r="M232">
        <v>-0.208313</v>
      </c>
      <c r="N232">
        <v>-0.20605470000000001</v>
      </c>
      <c r="O232">
        <v>-0.2033691</v>
      </c>
      <c r="P232">
        <v>-0.20581050000000001</v>
      </c>
      <c r="Q232">
        <v>-0.2033691</v>
      </c>
      <c r="R232">
        <v>-0.20410159999999999</v>
      </c>
      <c r="S232">
        <v>-0.20458979999999999</v>
      </c>
      <c r="T232">
        <v>-0.20483399999999999</v>
      </c>
      <c r="U232">
        <v>-0.2026367</v>
      </c>
      <c r="V232">
        <v>-0.2026367</v>
      </c>
      <c r="W232">
        <v>-0.2106934</v>
      </c>
      <c r="X232">
        <v>-0.20996090000000001</v>
      </c>
      <c r="Y232">
        <v>-0.2072754</v>
      </c>
      <c r="Z232">
        <v>-0.20434569999999999</v>
      </c>
      <c r="AA232">
        <v>-0.2028809</v>
      </c>
      <c r="AB232">
        <v>-0.20385739999999999</v>
      </c>
      <c r="AC232">
        <v>-0.2028809</v>
      </c>
      <c r="AD232">
        <v>-0.2036133</v>
      </c>
      <c r="AE232">
        <v>-0.20410159999999999</v>
      </c>
      <c r="AF232">
        <v>-0.203125</v>
      </c>
      <c r="AG232">
        <v>-0.20214840000000001</v>
      </c>
      <c r="AH232">
        <v>-0.21240229999999999</v>
      </c>
    </row>
    <row r="233" spans="1:34" x14ac:dyDescent="0.25">
      <c r="A233" s="13">
        <v>3</v>
      </c>
      <c r="B233" s="13">
        <v>190</v>
      </c>
      <c r="C233">
        <v>202</v>
      </c>
      <c r="D233" t="s">
        <v>267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-0.1417542</v>
      </c>
      <c r="K233">
        <v>-0.14431759999999999</v>
      </c>
      <c r="L233">
        <v>-0.14224239999999999</v>
      </c>
      <c r="M233">
        <v>-0.145874</v>
      </c>
      <c r="N233">
        <v>-0.1445313</v>
      </c>
      <c r="O233">
        <v>-0.14257810000000001</v>
      </c>
      <c r="P233">
        <v>-0.1445313</v>
      </c>
      <c r="Q233">
        <v>-0.14257810000000001</v>
      </c>
      <c r="R233">
        <v>-0.14306640000000001</v>
      </c>
      <c r="S233">
        <v>-0.14331050000000001</v>
      </c>
      <c r="T233">
        <v>-0.14355470000000001</v>
      </c>
      <c r="U233">
        <v>-0.14306640000000001</v>
      </c>
      <c r="V233">
        <v>-0.14282230000000001</v>
      </c>
      <c r="W233">
        <v>-0.1486816</v>
      </c>
      <c r="X233">
        <v>-0.1479492</v>
      </c>
      <c r="Y233">
        <v>-0.14624019999999999</v>
      </c>
      <c r="Z233">
        <v>-0.144043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</row>
    <row r="234" spans="1:34" x14ac:dyDescent="0.25">
      <c r="A234" s="13">
        <v>3</v>
      </c>
      <c r="B234" s="13">
        <v>190</v>
      </c>
      <c r="C234">
        <v>203</v>
      </c>
      <c r="D234" t="s">
        <v>268</v>
      </c>
      <c r="E234">
        <v>0</v>
      </c>
      <c r="F234">
        <v>0</v>
      </c>
      <c r="G234">
        <v>0</v>
      </c>
      <c r="H234">
        <v>0</v>
      </c>
      <c r="I234">
        <v>0</v>
      </c>
      <c r="J234" s="1">
        <v>-3.692627E-3</v>
      </c>
      <c r="K234" s="1">
        <v>-2.960205E-3</v>
      </c>
      <c r="L234" s="1">
        <v>-4.1809079999999997E-3</v>
      </c>
      <c r="M234" s="1">
        <v>-4.272461E-3</v>
      </c>
      <c r="N234" s="1">
        <v>-4.8217770000000002E-3</v>
      </c>
      <c r="O234" s="1">
        <v>-4.5776369999999999E-3</v>
      </c>
      <c r="P234" s="1">
        <v>-4.8828129999999997E-3</v>
      </c>
      <c r="Q234" s="1">
        <v>-4.6386719999999999E-3</v>
      </c>
      <c r="R234" s="1">
        <v>-4.6386719999999999E-3</v>
      </c>
      <c r="S234" s="1">
        <v>-4.6386719999999999E-3</v>
      </c>
      <c r="T234" s="1">
        <v>-4.3945310000000001E-3</v>
      </c>
      <c r="U234" s="1">
        <v>-4.1503909999999998E-3</v>
      </c>
      <c r="V234" s="1">
        <v>-4.3945310000000001E-3</v>
      </c>
      <c r="W234" s="1">
        <v>-4.1503909999999998E-3</v>
      </c>
      <c r="X234" s="1">
        <v>-3.90625E-3</v>
      </c>
      <c r="Y234" s="1">
        <v>-4.3945310000000001E-3</v>
      </c>
      <c r="Z234" s="1">
        <v>-3.6621090000000002E-3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</row>
    <row r="235" spans="1:34" x14ac:dyDescent="0.25">
      <c r="A235" s="13">
        <v>3</v>
      </c>
      <c r="B235" s="13">
        <v>190</v>
      </c>
      <c r="C235">
        <v>204</v>
      </c>
      <c r="D235" t="s">
        <v>269</v>
      </c>
      <c r="E235">
        <v>0</v>
      </c>
      <c r="F235">
        <v>0</v>
      </c>
      <c r="G235">
        <v>0</v>
      </c>
      <c r="H235">
        <v>0</v>
      </c>
      <c r="I235">
        <v>0</v>
      </c>
      <c r="J235" s="1">
        <v>-5.8898930000000002E-3</v>
      </c>
      <c r="K235" s="1">
        <v>-6.6223139999999998E-3</v>
      </c>
      <c r="L235" s="1">
        <v>-6.3781740000000003E-3</v>
      </c>
      <c r="M235" s="1">
        <v>-6.652832E-3</v>
      </c>
      <c r="N235" s="1">
        <v>-7.3242189999999999E-3</v>
      </c>
      <c r="O235" s="1">
        <v>-8.3007810000000001E-3</v>
      </c>
      <c r="P235" s="1">
        <v>-7.3242189999999999E-3</v>
      </c>
      <c r="Q235" s="1">
        <v>-7.0800780000000001E-3</v>
      </c>
      <c r="R235" s="1">
        <v>-6.8359379999999997E-3</v>
      </c>
      <c r="S235" s="1">
        <v>-7.0800780000000001E-3</v>
      </c>
      <c r="T235" s="1">
        <v>-6.5917969999999999E-3</v>
      </c>
      <c r="U235" s="1">
        <v>-6.5917969999999999E-3</v>
      </c>
      <c r="V235" s="1">
        <v>-6.8359379999999997E-3</v>
      </c>
      <c r="W235" s="1">
        <v>-6.5917969999999999E-3</v>
      </c>
      <c r="X235" s="1">
        <v>-6.5917969999999999E-3</v>
      </c>
      <c r="Y235" s="1">
        <v>-6.8359379999999997E-3</v>
      </c>
      <c r="Z235" s="1">
        <v>-6.1035159999999998E-3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</row>
    <row r="236" spans="1:34" x14ac:dyDescent="0.25">
      <c r="A236" s="13">
        <v>3</v>
      </c>
      <c r="B236" s="13">
        <v>190</v>
      </c>
      <c r="C236">
        <v>205</v>
      </c>
      <c r="D236" t="s">
        <v>270</v>
      </c>
      <c r="E236">
        <v>0</v>
      </c>
      <c r="F236">
        <v>0</v>
      </c>
      <c r="G236">
        <v>0</v>
      </c>
      <c r="H236">
        <v>0</v>
      </c>
      <c r="I236">
        <v>0</v>
      </c>
      <c r="J236" s="1">
        <v>-1.2969970000000001E-2</v>
      </c>
      <c r="K236" s="1">
        <v>-1.272583E-2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</row>
    <row r="237" spans="1:34" x14ac:dyDescent="0.25">
      <c r="A237" s="13">
        <v>3</v>
      </c>
      <c r="B237" s="13">
        <v>220</v>
      </c>
      <c r="C237">
        <v>221</v>
      </c>
      <c r="D237" t="s">
        <v>271</v>
      </c>
      <c r="E237">
        <v>0</v>
      </c>
      <c r="F237">
        <v>0</v>
      </c>
      <c r="G237">
        <v>0</v>
      </c>
      <c r="H237">
        <v>0</v>
      </c>
      <c r="I237">
        <v>0</v>
      </c>
      <c r="J237" s="1">
        <v>-1.0528559999999999E-2</v>
      </c>
      <c r="K237" s="1">
        <v>-1.0284420000000001E-2</v>
      </c>
      <c r="L237" s="1">
        <v>-1.126099E-2</v>
      </c>
      <c r="M237" s="1">
        <v>-1.159668E-2</v>
      </c>
      <c r="N237" s="1">
        <v>-1.190186E-2</v>
      </c>
      <c r="O237" s="1">
        <v>-1.171875E-2</v>
      </c>
      <c r="P237" s="1">
        <v>-1.196289E-2</v>
      </c>
      <c r="Q237" s="1">
        <v>-1.171875E-2</v>
      </c>
      <c r="R237" s="1">
        <v>-1.171875E-2</v>
      </c>
      <c r="S237" s="1">
        <v>-1.171875E-2</v>
      </c>
      <c r="T237" s="1">
        <v>-1.1230469999999999E-2</v>
      </c>
      <c r="U237" s="1">
        <v>-1.1230469999999999E-2</v>
      </c>
      <c r="V237" s="1">
        <v>-1.171875E-2</v>
      </c>
      <c r="W237" s="1">
        <v>-1.147461E-2</v>
      </c>
      <c r="X237" s="1">
        <v>-1.1230469999999999E-2</v>
      </c>
      <c r="Y237" s="1">
        <v>-1.147461E-2</v>
      </c>
      <c r="Z237" s="1">
        <v>-1.074219E-2</v>
      </c>
      <c r="AA237" s="1">
        <v>-1.0986330000000001E-2</v>
      </c>
      <c r="AB237" s="1">
        <v>-1.074219E-2</v>
      </c>
      <c r="AC237" s="1">
        <v>-1.147461E-2</v>
      </c>
      <c r="AD237" s="1">
        <v>-1.1230469999999999E-2</v>
      </c>
      <c r="AE237" s="1">
        <v>-1.074219E-2</v>
      </c>
      <c r="AF237" s="1">
        <v>-1.1230469999999999E-2</v>
      </c>
      <c r="AG237" s="1">
        <v>-1.1230469999999999E-2</v>
      </c>
      <c r="AH237">
        <v>0</v>
      </c>
    </row>
    <row r="238" spans="1:34" x14ac:dyDescent="0.25">
      <c r="A238" s="13">
        <v>3</v>
      </c>
      <c r="B238" s="13">
        <v>230</v>
      </c>
      <c r="C238">
        <v>231</v>
      </c>
      <c r="D238" t="s">
        <v>272</v>
      </c>
      <c r="E238">
        <v>0</v>
      </c>
      <c r="F238">
        <v>0</v>
      </c>
      <c r="G238">
        <v>0</v>
      </c>
      <c r="H238">
        <v>0</v>
      </c>
      <c r="I238">
        <v>0</v>
      </c>
      <c r="J238" s="1">
        <v>-6.2149049999999997E-2</v>
      </c>
      <c r="K238" s="1">
        <v>-6.2774659999999996E-2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</row>
    <row r="239" spans="1:34" x14ac:dyDescent="0.25">
      <c r="A239" s="13">
        <v>3</v>
      </c>
      <c r="B239" s="13">
        <v>240</v>
      </c>
      <c r="C239">
        <v>241</v>
      </c>
      <c r="D239" t="s">
        <v>273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</row>
    <row r="240" spans="1:34" x14ac:dyDescent="0.25">
      <c r="A240" s="13">
        <v>3</v>
      </c>
      <c r="B240" s="13">
        <v>250</v>
      </c>
      <c r="C240">
        <v>251</v>
      </c>
      <c r="D240" t="s">
        <v>274</v>
      </c>
      <c r="E240">
        <v>0</v>
      </c>
      <c r="F240">
        <v>0</v>
      </c>
      <c r="G240">
        <v>0</v>
      </c>
      <c r="H240">
        <v>0</v>
      </c>
      <c r="I240">
        <v>0</v>
      </c>
      <c r="J240" s="1">
        <v>-3.692627E-3</v>
      </c>
      <c r="K240" s="1">
        <v>-2.960205E-3</v>
      </c>
      <c r="L240" s="1">
        <v>-4.1809079999999997E-3</v>
      </c>
      <c r="M240" s="1">
        <v>-4.272461E-3</v>
      </c>
      <c r="N240" s="1">
        <v>-4.8217770000000002E-3</v>
      </c>
      <c r="O240" s="1">
        <v>-4.5776369999999999E-3</v>
      </c>
      <c r="P240" s="1">
        <v>-4.8828129999999997E-3</v>
      </c>
      <c r="Q240" s="1">
        <v>-4.6386719999999999E-3</v>
      </c>
      <c r="R240" s="1">
        <v>-4.6386719999999999E-3</v>
      </c>
      <c r="S240" s="1">
        <v>-4.6386719999999999E-3</v>
      </c>
      <c r="T240" s="1">
        <v>-4.3945310000000001E-3</v>
      </c>
      <c r="U240" s="1">
        <v>-2.9296880000000002E-3</v>
      </c>
      <c r="V240" s="1">
        <v>-3.1738280000000001E-3</v>
      </c>
      <c r="W240" s="1">
        <v>-2.9296880000000002E-3</v>
      </c>
      <c r="X240" s="1">
        <v>-2.9296880000000002E-3</v>
      </c>
      <c r="Y240" s="1">
        <v>-3.1738280000000001E-3</v>
      </c>
      <c r="Z240" s="1">
        <v>-2.6855469999999999E-3</v>
      </c>
      <c r="AA240" s="1">
        <v>-2.6855469999999999E-3</v>
      </c>
      <c r="AB240" s="1">
        <v>-2.4414060000000001E-3</v>
      </c>
      <c r="AC240" s="1">
        <v>-3.1738280000000001E-3</v>
      </c>
      <c r="AD240" s="1">
        <v>-3.4179689999999999E-3</v>
      </c>
      <c r="AE240" s="1">
        <v>-2.9296880000000002E-3</v>
      </c>
      <c r="AF240" s="1">
        <v>-2.9296880000000002E-3</v>
      </c>
      <c r="AG240" s="1">
        <v>-2.9296880000000002E-3</v>
      </c>
      <c r="AH240" s="1">
        <v>-3.4179689999999999E-3</v>
      </c>
    </row>
    <row r="241" spans="1:34" x14ac:dyDescent="0.25">
      <c r="A241" s="13">
        <v>3</v>
      </c>
      <c r="B241" s="13">
        <v>250</v>
      </c>
      <c r="C241">
        <v>252</v>
      </c>
      <c r="D241" t="s">
        <v>275</v>
      </c>
      <c r="E241">
        <v>0</v>
      </c>
      <c r="F241">
        <v>0</v>
      </c>
      <c r="G241">
        <v>0</v>
      </c>
      <c r="H241">
        <v>0</v>
      </c>
      <c r="I241">
        <v>0</v>
      </c>
      <c r="J241" s="1">
        <v>-3.692627E-3</v>
      </c>
      <c r="K241" s="1">
        <v>-2.960205E-3</v>
      </c>
      <c r="L241" s="1">
        <v>-4.1809079999999997E-3</v>
      </c>
      <c r="M241" s="1">
        <v>-4.272461E-3</v>
      </c>
      <c r="N241" s="1">
        <v>-4.8217770000000002E-3</v>
      </c>
      <c r="O241" s="1">
        <v>-4.5776369999999999E-3</v>
      </c>
      <c r="P241" s="1">
        <v>-4.8828129999999997E-3</v>
      </c>
      <c r="Q241" s="1">
        <v>-4.6386719999999999E-3</v>
      </c>
      <c r="R241" s="1">
        <v>-4.6386719999999999E-3</v>
      </c>
      <c r="S241" s="1">
        <v>-4.6386719999999999E-3</v>
      </c>
      <c r="T241" s="1">
        <v>-4.3945310000000001E-3</v>
      </c>
      <c r="U241" s="1">
        <v>-2.9296880000000002E-3</v>
      </c>
      <c r="V241" s="1">
        <v>-3.1738280000000001E-3</v>
      </c>
      <c r="W241" s="1">
        <v>-2.9296880000000002E-3</v>
      </c>
      <c r="X241" s="1">
        <v>-2.9296880000000002E-3</v>
      </c>
      <c r="Y241" s="1">
        <v>-3.1738280000000001E-3</v>
      </c>
      <c r="Z241" s="1">
        <v>-2.6855469999999999E-3</v>
      </c>
      <c r="AA241" s="1">
        <v>-2.6855469999999999E-3</v>
      </c>
      <c r="AB241" s="1">
        <v>-2.4414060000000001E-3</v>
      </c>
      <c r="AC241" s="1">
        <v>-3.1738280000000001E-3</v>
      </c>
      <c r="AD241" s="1">
        <v>-3.4179689999999999E-3</v>
      </c>
      <c r="AE241" s="1">
        <v>-2.9296880000000002E-3</v>
      </c>
      <c r="AF241" s="1">
        <v>-2.9296880000000002E-3</v>
      </c>
      <c r="AG241" s="1">
        <v>-2.9296880000000002E-3</v>
      </c>
      <c r="AH241" s="1">
        <v>-3.4179689999999999E-3</v>
      </c>
    </row>
    <row r="242" spans="1:34" x14ac:dyDescent="0.25">
      <c r="A242" s="13">
        <v>3</v>
      </c>
      <c r="B242" s="13">
        <v>260</v>
      </c>
      <c r="C242">
        <v>261</v>
      </c>
      <c r="D242" t="s">
        <v>276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</row>
    <row r="243" spans="1:34" x14ac:dyDescent="0.25">
      <c r="A243" s="13">
        <v>3</v>
      </c>
      <c r="B243" s="13">
        <v>260</v>
      </c>
      <c r="C243">
        <v>262</v>
      </c>
      <c r="D243" t="s">
        <v>277</v>
      </c>
      <c r="E243">
        <v>0</v>
      </c>
      <c r="F243">
        <v>0</v>
      </c>
      <c r="G243">
        <v>0</v>
      </c>
      <c r="H243">
        <v>0</v>
      </c>
      <c r="I243">
        <v>0</v>
      </c>
      <c r="J243" s="1">
        <v>-3.692627E-3</v>
      </c>
      <c r="K243" s="1">
        <v>-4.4250490000000003E-3</v>
      </c>
      <c r="L243" s="1">
        <v>-4.1809079999999997E-3</v>
      </c>
      <c r="M243" s="1">
        <v>-4.272461E-3</v>
      </c>
      <c r="N243" s="1">
        <v>-4.8217770000000002E-3</v>
      </c>
      <c r="O243" s="1">
        <v>-5.859375E-3</v>
      </c>
      <c r="P243" s="1">
        <v>-4.8828129999999997E-3</v>
      </c>
      <c r="Q243" s="1">
        <v>-4.6386719999999999E-3</v>
      </c>
      <c r="R243" s="1">
        <v>-4.6386719999999999E-3</v>
      </c>
      <c r="S243" s="1">
        <v>-4.6386719999999999E-3</v>
      </c>
      <c r="T243" s="1">
        <v>-4.3945310000000001E-3</v>
      </c>
      <c r="U243" s="1">
        <v>-4.1503909999999998E-3</v>
      </c>
      <c r="V243" s="1">
        <v>-4.3945310000000001E-3</v>
      </c>
      <c r="W243" s="1">
        <v>-4.1503909999999998E-3</v>
      </c>
      <c r="X243" s="1">
        <v>-3.90625E-3</v>
      </c>
      <c r="Y243" s="1">
        <v>-4.3945310000000001E-3</v>
      </c>
      <c r="Z243" s="1">
        <v>-3.6621090000000002E-3</v>
      </c>
      <c r="AA243" s="1">
        <v>-4.1503909999999998E-3</v>
      </c>
      <c r="AB243" s="1">
        <v>-3.6621090000000002E-3</v>
      </c>
      <c r="AC243" s="1">
        <v>-4.3945310000000001E-3</v>
      </c>
      <c r="AD243" s="1">
        <v>-4.3945310000000001E-3</v>
      </c>
      <c r="AE243" s="1">
        <v>-3.90625E-3</v>
      </c>
      <c r="AF243" s="1">
        <v>-3.90625E-3</v>
      </c>
      <c r="AG243" s="1">
        <v>-3.90625E-3</v>
      </c>
      <c r="AH243" s="1">
        <v>-4.3945310000000001E-3</v>
      </c>
    </row>
    <row r="244" spans="1:34" x14ac:dyDescent="0.25">
      <c r="A244" s="13">
        <v>3</v>
      </c>
      <c r="B244" s="13">
        <v>300</v>
      </c>
      <c r="C244">
        <v>301</v>
      </c>
      <c r="D244" t="s">
        <v>278</v>
      </c>
      <c r="E244">
        <v>0</v>
      </c>
      <c r="F244">
        <v>0</v>
      </c>
      <c r="G244">
        <v>0</v>
      </c>
      <c r="H244">
        <v>0</v>
      </c>
      <c r="I244">
        <v>0</v>
      </c>
      <c r="J244" s="1">
        <v>-4.1168209999999997E-2</v>
      </c>
      <c r="K244" s="1">
        <v>-4.2755130000000002E-2</v>
      </c>
      <c r="L244" s="1">
        <v>-4.1656489999999997E-2</v>
      </c>
      <c r="M244" s="1">
        <v>-4.2846679999999998E-2</v>
      </c>
      <c r="N244" s="1">
        <v>-4.2724610000000003E-2</v>
      </c>
      <c r="O244" s="1">
        <v>-4.315186E-2</v>
      </c>
      <c r="P244" s="1">
        <v>-4.2724610000000003E-2</v>
      </c>
      <c r="Q244" s="1">
        <v>-4.1992189999999999E-2</v>
      </c>
      <c r="R244" s="1">
        <v>-4.2236330000000002E-2</v>
      </c>
      <c r="S244" s="1">
        <v>-4.2236330000000002E-2</v>
      </c>
      <c r="T244" s="1">
        <v>-4.1992189999999999E-2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</row>
    <row r="245" spans="1:34" x14ac:dyDescent="0.25">
      <c r="A245" s="13">
        <v>3</v>
      </c>
      <c r="B245" s="13">
        <v>350</v>
      </c>
      <c r="C245">
        <v>351</v>
      </c>
      <c r="D245" t="s">
        <v>279</v>
      </c>
      <c r="E245">
        <v>0</v>
      </c>
      <c r="F245">
        <v>0</v>
      </c>
      <c r="G245">
        <v>0</v>
      </c>
      <c r="H245">
        <v>0</v>
      </c>
      <c r="I245">
        <v>0</v>
      </c>
      <c r="J245" s="1">
        <v>-1.6510009999999999E-2</v>
      </c>
      <c r="K245">
        <v>-1.7364500000000001E-2</v>
      </c>
      <c r="L245" s="1">
        <v>-1.6998289999999999E-2</v>
      </c>
      <c r="M245" s="1">
        <v>-1.7456050000000001E-2</v>
      </c>
      <c r="N245" s="1">
        <v>-1.7761229999999999E-2</v>
      </c>
      <c r="O245" s="1">
        <v>-1.8798829999999999E-2</v>
      </c>
      <c r="P245" s="1">
        <v>-1.8066410000000001E-2</v>
      </c>
      <c r="Q245" s="1">
        <v>-1.7578130000000001E-2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</row>
    <row r="246" spans="1:34" x14ac:dyDescent="0.25">
      <c r="A246" s="13">
        <v>3</v>
      </c>
      <c r="B246" s="13">
        <v>400</v>
      </c>
      <c r="C246">
        <v>401</v>
      </c>
      <c r="D246" t="s">
        <v>280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-0.32546999999999998</v>
      </c>
      <c r="K246">
        <v>-0.33377079999999998</v>
      </c>
      <c r="L246">
        <v>-0.32583620000000002</v>
      </c>
      <c r="M246">
        <v>-0.33428960000000002</v>
      </c>
      <c r="N246">
        <v>-0.33032230000000001</v>
      </c>
      <c r="O246">
        <v>-0.32714840000000001</v>
      </c>
      <c r="P246">
        <v>-0.33032230000000001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</row>
    <row r="247" spans="1:34" x14ac:dyDescent="0.25">
      <c r="A247" s="13">
        <v>3</v>
      </c>
      <c r="B247" s="13">
        <v>400</v>
      </c>
      <c r="C247">
        <v>403</v>
      </c>
      <c r="D247" t="s">
        <v>281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-0.26101679999999999</v>
      </c>
      <c r="K247">
        <v>-0.2678528</v>
      </c>
      <c r="L247">
        <v>-0.26150509999999999</v>
      </c>
      <c r="M247">
        <v>-0.26843260000000002</v>
      </c>
      <c r="N247">
        <v>-0.2651367</v>
      </c>
      <c r="O247">
        <v>-0.26287840000000001</v>
      </c>
      <c r="P247">
        <v>-0.2651367</v>
      </c>
      <c r="Q247">
        <v>-0.2619629</v>
      </c>
      <c r="R247">
        <v>-0.26269530000000002</v>
      </c>
      <c r="S247">
        <v>-0.26318360000000002</v>
      </c>
      <c r="T247">
        <v>-0.26367190000000001</v>
      </c>
      <c r="U247">
        <v>-0.2609863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</row>
    <row r="248" spans="1:34" x14ac:dyDescent="0.25">
      <c r="A248" s="13">
        <v>3</v>
      </c>
      <c r="B248" s="13">
        <v>400</v>
      </c>
      <c r="C248">
        <v>404</v>
      </c>
      <c r="D248" t="s">
        <v>282</v>
      </c>
      <c r="E248">
        <v>0</v>
      </c>
      <c r="F248">
        <v>0</v>
      </c>
      <c r="G248">
        <v>0</v>
      </c>
      <c r="H248">
        <v>0</v>
      </c>
      <c r="I248">
        <v>0</v>
      </c>
      <c r="J248" s="1">
        <v>-9.6099850000000001E-2</v>
      </c>
      <c r="K248" s="1">
        <v>-9.7686770000000006E-2</v>
      </c>
      <c r="L248" s="1">
        <v>-9.6588129999999994E-2</v>
      </c>
      <c r="M248" s="1">
        <v>-9.8999019999999993E-2</v>
      </c>
      <c r="N248" s="1">
        <v>-9.8083500000000004E-2</v>
      </c>
      <c r="O248" s="1">
        <v>-9.6923830000000002E-2</v>
      </c>
      <c r="P248" s="1">
        <v>-9.8388669999999998E-2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</row>
    <row r="249" spans="1:34" x14ac:dyDescent="0.25">
      <c r="A249" s="13">
        <v>3</v>
      </c>
      <c r="B249" s="13">
        <v>400</v>
      </c>
      <c r="C249">
        <v>405</v>
      </c>
      <c r="D249" t="s">
        <v>283</v>
      </c>
      <c r="E249">
        <v>0</v>
      </c>
      <c r="F249">
        <v>0</v>
      </c>
      <c r="G249">
        <v>0</v>
      </c>
      <c r="H249">
        <v>0</v>
      </c>
      <c r="I249">
        <v>0</v>
      </c>
      <c r="J249" s="1">
        <v>-3.4088130000000001E-2</v>
      </c>
      <c r="K249" s="1">
        <v>-3.4210209999999998E-2</v>
      </c>
      <c r="L249" s="1">
        <v>-3.4576419999999997E-2</v>
      </c>
      <c r="M249" s="1">
        <v>-3.5705569999999999E-2</v>
      </c>
      <c r="N249">
        <v>-3.5583499999999997E-2</v>
      </c>
      <c r="O249" s="1">
        <v>-3.515625E-2</v>
      </c>
      <c r="P249" s="1">
        <v>-3.5644530000000001E-2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</row>
    <row r="250" spans="1:34" x14ac:dyDescent="0.25">
      <c r="A250" s="13">
        <v>3</v>
      </c>
      <c r="B250" s="13">
        <v>400</v>
      </c>
      <c r="C250">
        <v>406</v>
      </c>
      <c r="D250" t="s">
        <v>284</v>
      </c>
      <c r="E250">
        <v>0</v>
      </c>
      <c r="F250">
        <v>0</v>
      </c>
      <c r="G250">
        <v>0</v>
      </c>
      <c r="H250">
        <v>0</v>
      </c>
      <c r="I250">
        <v>0</v>
      </c>
      <c r="J250" s="1">
        <v>-1.0528559999999999E-2</v>
      </c>
      <c r="K250" s="1">
        <v>-1.0284420000000001E-2</v>
      </c>
      <c r="L250" s="1">
        <v>-1.126099E-2</v>
      </c>
      <c r="M250" s="1">
        <v>-1.159668E-2</v>
      </c>
      <c r="N250" s="1">
        <v>-1.190186E-2</v>
      </c>
      <c r="O250" s="1">
        <v>-1.171875E-2</v>
      </c>
      <c r="P250" s="1">
        <v>-1.196289E-2</v>
      </c>
      <c r="Q250" s="1">
        <v>-1.171875E-2</v>
      </c>
      <c r="R250" s="1">
        <v>-1.171875E-2</v>
      </c>
      <c r="S250" s="1">
        <v>-1.171875E-2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</row>
    <row r="251" spans="1:34" x14ac:dyDescent="0.25">
      <c r="A251" s="13">
        <v>3</v>
      </c>
      <c r="B251" s="13">
        <v>400</v>
      </c>
      <c r="C251">
        <v>407</v>
      </c>
      <c r="D251" t="s">
        <v>285</v>
      </c>
      <c r="E251">
        <v>0</v>
      </c>
      <c r="F251">
        <v>0</v>
      </c>
      <c r="G251">
        <v>0</v>
      </c>
      <c r="H251">
        <v>0</v>
      </c>
      <c r="I251">
        <v>0</v>
      </c>
      <c r="J251" s="1">
        <v>-1.2969970000000001E-2</v>
      </c>
      <c r="K251" s="1">
        <v>-1.272583E-2</v>
      </c>
      <c r="L251" s="1">
        <v>-1.345825E-2</v>
      </c>
      <c r="M251" s="1">
        <v>-1.3732909999999999E-2</v>
      </c>
      <c r="N251" s="1">
        <v>-1.416016E-2</v>
      </c>
      <c r="O251" s="1">
        <v>-1.3854979999999999E-2</v>
      </c>
      <c r="P251">
        <v>-1.44043E-2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</row>
    <row r="252" spans="1:34" x14ac:dyDescent="0.25">
      <c r="A252" s="13">
        <v>3</v>
      </c>
      <c r="B252" s="13">
        <v>400</v>
      </c>
      <c r="C252">
        <v>408</v>
      </c>
      <c r="D252" t="s">
        <v>286</v>
      </c>
      <c r="E252">
        <v>0</v>
      </c>
      <c r="F252">
        <v>0</v>
      </c>
      <c r="G252">
        <v>0</v>
      </c>
      <c r="H252">
        <v>0</v>
      </c>
      <c r="I252">
        <v>0</v>
      </c>
      <c r="J252" s="1">
        <v>-4.5806880000000001E-2</v>
      </c>
      <c r="K252">
        <v>-4.73938E-2</v>
      </c>
      <c r="L252" s="1">
        <v>-4.6295169999999997E-2</v>
      </c>
      <c r="M252" s="1">
        <v>-4.7424319999999999E-2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</row>
    <row r="253" spans="1:34" x14ac:dyDescent="0.25">
      <c r="A253" s="13">
        <v>3</v>
      </c>
      <c r="B253" s="13">
        <v>400</v>
      </c>
      <c r="C253">
        <v>409</v>
      </c>
      <c r="D253" t="s">
        <v>287</v>
      </c>
      <c r="E253">
        <v>0</v>
      </c>
      <c r="F253">
        <v>0</v>
      </c>
      <c r="G253">
        <v>0</v>
      </c>
      <c r="H253">
        <v>0</v>
      </c>
      <c r="I253">
        <v>0</v>
      </c>
      <c r="J253" s="1">
        <v>-4.7912600000000003E-3</v>
      </c>
      <c r="K253" s="1">
        <v>-5.4016109999999997E-3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</row>
    <row r="254" spans="1:34" x14ac:dyDescent="0.25">
      <c r="A254" s="13">
        <v>3</v>
      </c>
      <c r="B254" s="13">
        <v>400</v>
      </c>
      <c r="C254">
        <v>410</v>
      </c>
      <c r="D254" t="s">
        <v>288</v>
      </c>
      <c r="E254">
        <v>0</v>
      </c>
      <c r="F254">
        <v>0</v>
      </c>
      <c r="G254">
        <v>0</v>
      </c>
      <c r="H254">
        <v>0</v>
      </c>
      <c r="I254">
        <v>0</v>
      </c>
      <c r="J254" s="1">
        <v>-2.2369380000000001E-2</v>
      </c>
      <c r="K254" s="1">
        <v>-2.3468019999999999E-2</v>
      </c>
      <c r="L254" s="1">
        <v>-2.285767E-2</v>
      </c>
      <c r="M254" s="1">
        <v>-2.3559569999999998E-2</v>
      </c>
      <c r="N254" s="1">
        <v>-2.3864750000000001E-2</v>
      </c>
      <c r="O254">
        <v>-2.4658200000000002E-2</v>
      </c>
      <c r="P254" s="1">
        <v>-2.3925780000000001E-2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</row>
    <row r="255" spans="1:34" x14ac:dyDescent="0.25">
      <c r="A255" s="13">
        <v>3</v>
      </c>
      <c r="B255" s="13">
        <v>400</v>
      </c>
      <c r="C255">
        <v>411</v>
      </c>
      <c r="D255" t="s">
        <v>289</v>
      </c>
      <c r="E255">
        <v>0</v>
      </c>
      <c r="F255">
        <v>0</v>
      </c>
      <c r="G255">
        <v>0</v>
      </c>
      <c r="H255">
        <v>0</v>
      </c>
      <c r="I255">
        <v>0</v>
      </c>
      <c r="J255" s="1">
        <v>-4.1168209999999997E-2</v>
      </c>
      <c r="K255" s="1">
        <v>-4.2755130000000002E-2</v>
      </c>
      <c r="L255" s="1">
        <v>-4.1656489999999997E-2</v>
      </c>
      <c r="M255" s="1">
        <v>-4.2846679999999998E-2</v>
      </c>
      <c r="N255" s="1">
        <v>-4.2724610000000003E-2</v>
      </c>
      <c r="O255" s="1">
        <v>-4.315186E-2</v>
      </c>
      <c r="P255" s="1">
        <v>-4.2724610000000003E-2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</row>
    <row r="256" spans="1:34" x14ac:dyDescent="0.25">
      <c r="A256" s="13">
        <v>3</v>
      </c>
      <c r="B256" s="13">
        <v>500</v>
      </c>
      <c r="C256">
        <v>502</v>
      </c>
      <c r="D256" t="s">
        <v>290</v>
      </c>
      <c r="E256">
        <v>0</v>
      </c>
      <c r="F256">
        <v>0</v>
      </c>
      <c r="G256">
        <v>0</v>
      </c>
      <c r="H256">
        <v>0</v>
      </c>
      <c r="I256">
        <v>0</v>
      </c>
      <c r="J256" s="1">
        <v>-3.4088130000000001E-2</v>
      </c>
      <c r="K256" s="1">
        <v>-3.5430910000000003E-2</v>
      </c>
      <c r="L256" s="1">
        <v>-3.4576419999999997E-2</v>
      </c>
      <c r="M256" s="1">
        <v>-3.5705569999999999E-2</v>
      </c>
      <c r="N256">
        <v>-3.5583499999999997E-2</v>
      </c>
      <c r="O256" s="1">
        <v>-3.6376949999999998E-2</v>
      </c>
      <c r="P256" s="1">
        <v>-3.5644530000000001E-2</v>
      </c>
      <c r="Q256" s="1">
        <v>-3.515625E-2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</row>
    <row r="257" spans="1:34" x14ac:dyDescent="0.25">
      <c r="A257" s="13">
        <v>3</v>
      </c>
      <c r="B257" s="13">
        <v>500</v>
      </c>
      <c r="C257">
        <v>503</v>
      </c>
      <c r="D257" t="s">
        <v>291</v>
      </c>
      <c r="E257">
        <v>0</v>
      </c>
      <c r="F257">
        <v>0</v>
      </c>
      <c r="G257">
        <v>0</v>
      </c>
      <c r="H257">
        <v>0</v>
      </c>
      <c r="I257">
        <v>0</v>
      </c>
      <c r="J257" s="1">
        <v>-4.5806880000000001E-2</v>
      </c>
      <c r="K257">
        <v>-4.73938E-2</v>
      </c>
      <c r="L257" s="1">
        <v>-4.6295169999999997E-2</v>
      </c>
      <c r="M257" s="1">
        <v>-4.7424319999999999E-2</v>
      </c>
      <c r="N257" s="1">
        <v>-4.7302249999999997E-2</v>
      </c>
      <c r="O257">
        <v>-4.8095699999999998E-2</v>
      </c>
      <c r="P257" s="1">
        <v>-4.7607419999999998E-2</v>
      </c>
      <c r="Q257" s="1">
        <v>-4.6630860000000003E-2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</row>
    <row r="258" spans="1:34" x14ac:dyDescent="0.25">
      <c r="A258" s="13">
        <v>3</v>
      </c>
      <c r="B258" s="13">
        <v>700</v>
      </c>
      <c r="C258">
        <v>701</v>
      </c>
      <c r="D258" t="s">
        <v>292</v>
      </c>
      <c r="E258">
        <v>0</v>
      </c>
      <c r="F258">
        <v>0</v>
      </c>
      <c r="G258">
        <v>0</v>
      </c>
      <c r="H258">
        <v>0</v>
      </c>
      <c r="I258">
        <v>0</v>
      </c>
      <c r="J258" s="1">
        <v>-3.1631470000000002E-2</v>
      </c>
      <c r="K258">
        <v>-3.17688E-2</v>
      </c>
      <c r="L258" s="1">
        <v>-3.225708E-2</v>
      </c>
      <c r="M258" s="1">
        <v>-3.3020019999999997E-2</v>
      </c>
      <c r="N258" s="1">
        <v>-3.3142089999999999E-2</v>
      </c>
      <c r="O258" s="1">
        <v>-3.2653809999999998E-2</v>
      </c>
      <c r="P258" s="1">
        <v>-3.3203129999999997E-2</v>
      </c>
      <c r="Q258" s="1">
        <v>-3.2714840000000002E-2</v>
      </c>
      <c r="R258" s="1">
        <v>-3.2958979999999999E-2</v>
      </c>
      <c r="S258" s="1">
        <v>-3.2958979999999999E-2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</row>
    <row r="259" spans="1:34" x14ac:dyDescent="0.25">
      <c r="A259" s="13">
        <v>3</v>
      </c>
      <c r="B259" s="13">
        <v>800</v>
      </c>
      <c r="C259">
        <v>801</v>
      </c>
      <c r="D259" t="s">
        <v>293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-0.42359920000000001</v>
      </c>
      <c r="K259">
        <v>-0.43435669999999998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</row>
    <row r="260" spans="1:34" x14ac:dyDescent="0.25">
      <c r="A260" s="13">
        <v>3</v>
      </c>
      <c r="B260" s="13">
        <v>800</v>
      </c>
      <c r="C260">
        <v>802</v>
      </c>
      <c r="D260" t="s">
        <v>294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-0.21304319999999999</v>
      </c>
      <c r="K260">
        <v>-0.2173157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</row>
    <row r="261" spans="1:34" x14ac:dyDescent="0.25">
      <c r="A261" s="13">
        <v>3</v>
      </c>
      <c r="B261" s="13">
        <v>800</v>
      </c>
      <c r="C261">
        <v>803</v>
      </c>
      <c r="D261" t="s">
        <v>295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-0.63784790000000002</v>
      </c>
      <c r="K261">
        <v>-0.65237429999999996</v>
      </c>
      <c r="L261">
        <v>-0.63833620000000002</v>
      </c>
      <c r="M261">
        <v>-0.65460209999999996</v>
      </c>
      <c r="N261">
        <v>-0.64624020000000004</v>
      </c>
      <c r="O261">
        <v>-0.63787839999999996</v>
      </c>
      <c r="P261">
        <v>-0.64575199999999999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</row>
    <row r="262" spans="1:34" x14ac:dyDescent="0.25">
      <c r="A262" s="13">
        <v>3</v>
      </c>
      <c r="B262" s="13">
        <v>800</v>
      </c>
      <c r="C262">
        <v>804</v>
      </c>
      <c r="D262" t="s">
        <v>296</v>
      </c>
      <c r="E262">
        <v>0</v>
      </c>
      <c r="F262">
        <v>0</v>
      </c>
      <c r="G262">
        <v>0</v>
      </c>
      <c r="H262">
        <v>0</v>
      </c>
      <c r="I262">
        <v>0</v>
      </c>
      <c r="J262">
        <v>-0.85305790000000004</v>
      </c>
      <c r="K262">
        <v>-0.87283330000000003</v>
      </c>
      <c r="L262">
        <v>-0.85342410000000002</v>
      </c>
      <c r="M262">
        <v>-0.87554929999999997</v>
      </c>
      <c r="N262">
        <v>-0.86395259999999996</v>
      </c>
      <c r="O262">
        <v>-0.85278319999999996</v>
      </c>
      <c r="P262">
        <v>-0.8635254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</row>
    <row r="263" spans="1:34" x14ac:dyDescent="0.25">
      <c r="A263" s="13">
        <v>3</v>
      </c>
      <c r="B263" s="13">
        <v>900</v>
      </c>
      <c r="C263">
        <v>901</v>
      </c>
      <c r="D263" t="s">
        <v>297</v>
      </c>
      <c r="E263">
        <v>0</v>
      </c>
      <c r="F263">
        <v>0</v>
      </c>
      <c r="G263">
        <v>0</v>
      </c>
      <c r="H263">
        <v>0</v>
      </c>
      <c r="I263">
        <v>0</v>
      </c>
      <c r="J263" s="1">
        <v>-2.3498540000000002E-3</v>
      </c>
      <c r="K263" s="1">
        <v>-1.739502E-3</v>
      </c>
      <c r="L263" s="1">
        <v>-3.0822750000000002E-3</v>
      </c>
      <c r="M263" s="1">
        <v>-3.2348630000000001E-3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</row>
    <row r="264" spans="1:34" x14ac:dyDescent="0.25">
      <c r="A264" s="13">
        <v>3</v>
      </c>
      <c r="B264" s="13">
        <v>910</v>
      </c>
      <c r="C264">
        <v>911</v>
      </c>
      <c r="D264" t="s">
        <v>298</v>
      </c>
      <c r="E264">
        <v>0</v>
      </c>
      <c r="F264">
        <v>0</v>
      </c>
      <c r="G264">
        <v>0</v>
      </c>
      <c r="H264">
        <v>0</v>
      </c>
      <c r="I264">
        <v>0</v>
      </c>
      <c r="J264" s="1">
        <v>-1.2969970000000001E-2</v>
      </c>
      <c r="K264" s="1">
        <v>-1.394653E-2</v>
      </c>
      <c r="L264" s="1">
        <v>-1.345825E-2</v>
      </c>
      <c r="M264" s="1">
        <v>-1.3732909999999999E-2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</row>
    <row r="265" spans="1:34" x14ac:dyDescent="0.25">
      <c r="A265" s="13">
        <v>3</v>
      </c>
      <c r="B265" s="13">
        <v>920</v>
      </c>
      <c r="C265">
        <v>921</v>
      </c>
      <c r="D265" t="s">
        <v>299</v>
      </c>
      <c r="E265">
        <v>0</v>
      </c>
      <c r="F265">
        <v>0</v>
      </c>
      <c r="G265">
        <v>0</v>
      </c>
      <c r="H265">
        <v>0</v>
      </c>
      <c r="I265">
        <v>0</v>
      </c>
      <c r="J265" s="1">
        <v>-1.5411380000000001E-2</v>
      </c>
      <c r="K265">
        <v>-1.49231E-2</v>
      </c>
      <c r="L265" s="1">
        <v>-1.5899659999999999E-2</v>
      </c>
      <c r="M265" s="1">
        <v>-1.6418459999999999E-2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</row>
    <row r="266" spans="1:34" x14ac:dyDescent="0.25">
      <c r="A266" s="13">
        <v>3</v>
      </c>
      <c r="B266" s="13">
        <v>930</v>
      </c>
      <c r="C266">
        <v>931</v>
      </c>
      <c r="D266" t="s">
        <v>300</v>
      </c>
      <c r="E266">
        <v>0</v>
      </c>
      <c r="F266">
        <v>0</v>
      </c>
      <c r="G266">
        <v>0</v>
      </c>
      <c r="H266">
        <v>0</v>
      </c>
      <c r="I266">
        <v>0</v>
      </c>
      <c r="J266" s="1">
        <v>-8.3312990000000003E-3</v>
      </c>
      <c r="K266" s="1">
        <v>-9.0637210000000003E-3</v>
      </c>
      <c r="L266" s="1">
        <v>-8.8195800000000005E-3</v>
      </c>
      <c r="M266" s="1">
        <v>-9.0942379999999993E-3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</row>
    <row r="267" spans="1:34" x14ac:dyDescent="0.25">
      <c r="A267" s="13">
        <v>3</v>
      </c>
      <c r="B267" s="13">
        <v>940</v>
      </c>
      <c r="C267">
        <v>941</v>
      </c>
      <c r="D267" t="s">
        <v>301</v>
      </c>
      <c r="E267">
        <v>0</v>
      </c>
      <c r="F267">
        <v>0</v>
      </c>
      <c r="G267">
        <v>0</v>
      </c>
      <c r="H267">
        <v>0</v>
      </c>
      <c r="I267">
        <v>0</v>
      </c>
      <c r="J267" s="1">
        <v>-1.7608639999999998E-2</v>
      </c>
      <c r="K267">
        <v>-1.7364500000000001E-2</v>
      </c>
      <c r="L267" s="1">
        <v>-1.8096919999999999E-2</v>
      </c>
      <c r="M267" s="1">
        <v>-1.8920900000000001E-2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</row>
    <row r="268" spans="1:34" x14ac:dyDescent="0.25">
      <c r="A268" s="13">
        <v>3</v>
      </c>
      <c r="B268" s="13">
        <v>950</v>
      </c>
      <c r="C268">
        <v>951</v>
      </c>
      <c r="D268" t="s">
        <v>302</v>
      </c>
      <c r="E268">
        <v>0</v>
      </c>
      <c r="F268">
        <v>0</v>
      </c>
      <c r="G268">
        <v>0</v>
      </c>
      <c r="H268">
        <v>0</v>
      </c>
      <c r="I268">
        <v>0</v>
      </c>
      <c r="J268" s="1">
        <v>-9.4299320000000002E-3</v>
      </c>
      <c r="K268" s="1">
        <v>-9.0637210000000003E-3</v>
      </c>
      <c r="L268" s="1">
        <v>-9.9029540000000003E-3</v>
      </c>
      <c r="M268" s="1">
        <v>-1.037598E-2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</row>
    <row r="269" spans="1:34" x14ac:dyDescent="0.25">
      <c r="A269" s="13">
        <v>3</v>
      </c>
      <c r="B269" s="13">
        <v>960</v>
      </c>
      <c r="C269">
        <v>961</v>
      </c>
      <c r="D269" t="s">
        <v>303</v>
      </c>
      <c r="E269">
        <v>0</v>
      </c>
      <c r="F269">
        <v>0</v>
      </c>
      <c r="G269">
        <v>0</v>
      </c>
      <c r="H269">
        <v>0</v>
      </c>
      <c r="I269">
        <v>0</v>
      </c>
      <c r="J269" s="1">
        <v>-3.692627E-3</v>
      </c>
      <c r="K269" s="1">
        <v>-2.960205E-3</v>
      </c>
      <c r="L269" s="1">
        <v>-4.1809079999999997E-3</v>
      </c>
      <c r="M269" s="1">
        <v>-4.272461E-3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</row>
    <row r="270" spans="1:34" x14ac:dyDescent="0.25">
      <c r="A270" s="13">
        <v>5</v>
      </c>
      <c r="B270" s="13">
        <v>200</v>
      </c>
      <c r="C270">
        <v>211</v>
      </c>
      <c r="D270" t="s">
        <v>507</v>
      </c>
      <c r="E270">
        <v>0</v>
      </c>
      <c r="F270">
        <v>0</v>
      </c>
      <c r="G270">
        <v>0</v>
      </c>
      <c r="H270">
        <v>0</v>
      </c>
      <c r="I270">
        <v>0</v>
      </c>
      <c r="J270" s="1">
        <v>0</v>
      </c>
      <c r="K270" s="1">
        <v>0</v>
      </c>
      <c r="L270" s="1">
        <v>0</v>
      </c>
      <c r="M270" s="1">
        <v>0</v>
      </c>
      <c r="N270" s="1">
        <v>0</v>
      </c>
      <c r="O270" s="1">
        <v>0</v>
      </c>
      <c r="P270" s="1">
        <v>0</v>
      </c>
      <c r="Q270" s="1">
        <v>0</v>
      </c>
      <c r="R270" s="1">
        <v>0</v>
      </c>
      <c r="S270" s="1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">
        <v>0</v>
      </c>
      <c r="Z270" s="1">
        <v>0</v>
      </c>
      <c r="AA270" s="1">
        <v>0</v>
      </c>
      <c r="AB270" s="1">
        <v>0</v>
      </c>
      <c r="AC270" s="1">
        <v>0</v>
      </c>
      <c r="AD270" s="1">
        <v>0</v>
      </c>
      <c r="AE270" s="1">
        <v>0</v>
      </c>
      <c r="AF270" s="1">
        <v>0</v>
      </c>
      <c r="AG270" s="1">
        <v>0</v>
      </c>
      <c r="AH270" s="1">
        <v>0</v>
      </c>
    </row>
    <row r="271" spans="1:34" x14ac:dyDescent="0.25">
      <c r="A271" s="13">
        <v>5</v>
      </c>
      <c r="B271" s="13">
        <v>200</v>
      </c>
      <c r="C271">
        <v>222</v>
      </c>
      <c r="D271" t="s">
        <v>501</v>
      </c>
      <c r="E271">
        <v>0</v>
      </c>
      <c r="F271">
        <v>0</v>
      </c>
      <c r="G271">
        <v>0</v>
      </c>
      <c r="H271">
        <v>0</v>
      </c>
      <c r="I271">
        <v>0</v>
      </c>
      <c r="J271" s="1">
        <v>-1.235962E-3</v>
      </c>
      <c r="K271" s="1">
        <v>-7.6293949999999998E-4</v>
      </c>
      <c r="L271" s="1">
        <v>-1.739502E-3</v>
      </c>
      <c r="M271" s="1">
        <v>-2.0141600000000001E-3</v>
      </c>
      <c r="N271" s="1">
        <v>-2.4414060000000001E-3</v>
      </c>
      <c r="O271" s="1">
        <v>-2.4414060000000001E-3</v>
      </c>
      <c r="P271" s="1">
        <v>-2.4414060000000001E-3</v>
      </c>
      <c r="Q271" s="1">
        <v>-2.4414060000000001E-3</v>
      </c>
      <c r="R271" s="1">
        <v>-2.1972659999999998E-3</v>
      </c>
      <c r="S271" s="1">
        <v>-2.4414060000000001E-3</v>
      </c>
      <c r="T271" s="1">
        <v>-1.953125E-3</v>
      </c>
      <c r="U271" s="1">
        <v>-1.953125E-3</v>
      </c>
      <c r="V271" s="1">
        <v>-1.953125E-3</v>
      </c>
      <c r="W271" s="1">
        <v>-1.708984E-3</v>
      </c>
      <c r="X271" s="1">
        <v>-1.4648440000000001E-3</v>
      </c>
      <c r="Y271" s="1">
        <v>-1.953125E-3</v>
      </c>
      <c r="Z271" s="1">
        <v>-1.2207030000000001E-3</v>
      </c>
      <c r="AA271" s="1">
        <v>-1.708984E-3</v>
      </c>
      <c r="AB271" s="1">
        <v>-1.4648440000000001E-3</v>
      </c>
      <c r="AC271" s="1">
        <v>-1.953125E-3</v>
      </c>
      <c r="AD271" s="1">
        <v>-1.953125E-3</v>
      </c>
      <c r="AE271" s="1">
        <v>-1.953125E-3</v>
      </c>
      <c r="AF271" s="1">
        <v>-1.953125E-3</v>
      </c>
      <c r="AG271" s="1">
        <v>0</v>
      </c>
      <c r="AH271" s="1">
        <v>-1.953125E-3</v>
      </c>
    </row>
    <row r="272" spans="1:34" x14ac:dyDescent="0.25">
      <c r="A272" s="13">
        <v>5</v>
      </c>
      <c r="B272" s="13">
        <v>200</v>
      </c>
      <c r="C272">
        <v>232</v>
      </c>
      <c r="D272" t="s">
        <v>504</v>
      </c>
      <c r="E272">
        <v>0</v>
      </c>
      <c r="F272">
        <v>0</v>
      </c>
      <c r="G272">
        <v>0</v>
      </c>
      <c r="H272">
        <v>0</v>
      </c>
      <c r="I272">
        <v>0</v>
      </c>
      <c r="J272" s="1">
        <v>-8.3312990000000003E-3</v>
      </c>
      <c r="K272" s="1">
        <v>-7.8430180000000002E-3</v>
      </c>
      <c r="L272" s="1">
        <v>-8.8195800000000005E-3</v>
      </c>
      <c r="M272" s="1">
        <v>-9.0942379999999993E-3</v>
      </c>
      <c r="N272" s="1">
        <v>-9.4604489999999992E-3</v>
      </c>
      <c r="O272" s="1">
        <v>-9.2163090000000007E-3</v>
      </c>
      <c r="P272" s="1">
        <v>-9.765625E-3</v>
      </c>
      <c r="Q272" s="1">
        <v>-9.2773439999999999E-3</v>
      </c>
      <c r="R272" s="1">
        <v>-9.2773439999999999E-3</v>
      </c>
      <c r="S272" s="1">
        <v>-9.2773439999999999E-3</v>
      </c>
      <c r="T272" s="1">
        <v>-9.0332030000000001E-3</v>
      </c>
      <c r="U272" s="1">
        <v>-8.7890629999999997E-3</v>
      </c>
      <c r="V272" s="1">
        <v>-8.0566409999999998E-3</v>
      </c>
      <c r="W272" s="1">
        <v>-9.0332030000000001E-3</v>
      </c>
      <c r="X272" s="1">
        <v>-8.7890629999999997E-3</v>
      </c>
      <c r="Y272" s="1">
        <v>-9.0332030000000001E-3</v>
      </c>
      <c r="Z272" s="1">
        <v>-8.5449219999999999E-3</v>
      </c>
      <c r="AA272" s="1">
        <v>-8.7890629999999997E-3</v>
      </c>
      <c r="AB272" s="1">
        <v>-8.3007810000000001E-3</v>
      </c>
      <c r="AC272" s="1">
        <v>-9.0332030000000001E-3</v>
      </c>
      <c r="AD272" s="1">
        <v>-9.2773439999999999E-3</v>
      </c>
      <c r="AE272" s="1">
        <v>-8.7890629999999997E-3</v>
      </c>
      <c r="AF272" s="1">
        <v>-8.7890629999999997E-3</v>
      </c>
      <c r="AG272" s="1">
        <v>-7.8125E-3</v>
      </c>
      <c r="AH272">
        <v>0</v>
      </c>
    </row>
    <row r="273" spans="1:34" x14ac:dyDescent="0.25">
      <c r="A273" s="13">
        <v>5</v>
      </c>
      <c r="B273" s="13">
        <v>200</v>
      </c>
      <c r="C273">
        <v>242</v>
      </c>
      <c r="D273" t="s">
        <v>505</v>
      </c>
      <c r="E273">
        <v>0</v>
      </c>
      <c r="F273">
        <v>0</v>
      </c>
      <c r="G273">
        <v>0</v>
      </c>
      <c r="H273">
        <v>0</v>
      </c>
      <c r="I273">
        <v>0</v>
      </c>
      <c r="J273" s="1">
        <v>-1.1871339999999999E-2</v>
      </c>
      <c r="K273" s="1">
        <v>-1.126099E-2</v>
      </c>
      <c r="L273" s="1">
        <v>-1.235962E-2</v>
      </c>
      <c r="M273" s="1">
        <v>-1.281738E-2</v>
      </c>
      <c r="N273" s="1">
        <v>-1.318359E-2</v>
      </c>
      <c r="O273" s="1">
        <v>-1.293945E-2</v>
      </c>
      <c r="P273" s="1">
        <v>-1.318359E-2</v>
      </c>
      <c r="Q273" s="1">
        <v>-1.269531E-2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</row>
    <row r="274" spans="1:34" x14ac:dyDescent="0.25">
      <c r="A274" s="13">
        <v>5</v>
      </c>
      <c r="B274" s="13">
        <v>260</v>
      </c>
      <c r="C274">
        <v>263</v>
      </c>
      <c r="D274" t="s">
        <v>506</v>
      </c>
      <c r="E274">
        <v>0</v>
      </c>
      <c r="F274">
        <v>0</v>
      </c>
      <c r="G274">
        <v>0</v>
      </c>
      <c r="H274">
        <v>0</v>
      </c>
      <c r="I274">
        <v>0</v>
      </c>
      <c r="J274" s="1">
        <v>-2.700806E-2</v>
      </c>
      <c r="K274" s="1">
        <v>-2.7130129999999999E-2</v>
      </c>
      <c r="L274" s="1">
        <v>-2.7496340000000001E-2</v>
      </c>
      <c r="M274" s="1">
        <v>-2.838135E-2</v>
      </c>
      <c r="N274" s="1">
        <v>-2.8503420000000002E-2</v>
      </c>
      <c r="O274" s="1">
        <v>-2.8076170000000001E-2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</row>
    <row r="275" spans="1:34" x14ac:dyDescent="0.25">
      <c r="A275" s="13">
        <v>5</v>
      </c>
      <c r="B275" s="13">
        <v>999</v>
      </c>
      <c r="C275">
        <v>302</v>
      </c>
      <c r="D275" t="s">
        <v>502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-0.19094849999999999</v>
      </c>
      <c r="K275">
        <v>-0.19461059999999999</v>
      </c>
      <c r="L275">
        <v>-0.19143679999999999</v>
      </c>
      <c r="M275">
        <v>-0.19641110000000001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</row>
    <row r="276" spans="1:34" x14ac:dyDescent="0.25">
      <c r="A276" s="13">
        <v>5</v>
      </c>
      <c r="B276" s="13">
        <v>999</v>
      </c>
      <c r="C276">
        <v>352</v>
      </c>
      <c r="D276" t="s">
        <v>500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-0.1534729</v>
      </c>
      <c r="K276">
        <v>-0.15750120000000001</v>
      </c>
      <c r="L276">
        <v>-0.15396119999999999</v>
      </c>
      <c r="M276">
        <v>-0.1578369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</row>
    <row r="277" spans="1:34" x14ac:dyDescent="0.25">
      <c r="A277" s="13">
        <v>5</v>
      </c>
      <c r="B277" s="13">
        <v>999</v>
      </c>
      <c r="C277">
        <v>962</v>
      </c>
      <c r="D277" t="s">
        <v>503</v>
      </c>
      <c r="E277">
        <v>0</v>
      </c>
      <c r="F277">
        <v>0</v>
      </c>
      <c r="G277">
        <v>0</v>
      </c>
      <c r="H277">
        <v>0</v>
      </c>
      <c r="I277">
        <v>0</v>
      </c>
      <c r="J277" s="1">
        <v>-4.6905519999999999E-2</v>
      </c>
      <c r="K277">
        <v>-4.8614499999999998E-2</v>
      </c>
      <c r="L277">
        <v>-4.73938E-2</v>
      </c>
      <c r="M277" s="1">
        <v>-4.8889160000000001E-2</v>
      </c>
      <c r="N277" s="1">
        <v>-4.8583979999999999E-2</v>
      </c>
      <c r="O277" s="1">
        <v>-4.9011230000000003E-2</v>
      </c>
      <c r="P277" s="1">
        <v>-4.8583979999999999E-2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</row>
  </sheetData>
  <pageMargins left="0.7" right="0.7" top="0.75" bottom="0.75" header="0.3" footer="0.3"/>
  <pageSetup paperSize="17" scale="5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J277"/>
  <sheetViews>
    <sheetView topLeftCell="W1" workbookViewId="0">
      <selection activeCell="AL4" sqref="AL4:AL277"/>
    </sheetView>
  </sheetViews>
  <sheetFormatPr defaultRowHeight="15" x14ac:dyDescent="0.25"/>
  <cols>
    <col min="1" max="1" width="9.7109375" bestFit="1" customWidth="1"/>
    <col min="2" max="3" width="10.140625" bestFit="1" customWidth="1"/>
    <col min="4" max="4" width="58.85546875" bestFit="1" customWidth="1"/>
    <col min="7" max="7" width="9.140625" customWidth="1"/>
    <col min="35" max="36" width="10.85546875" bestFit="1" customWidth="1"/>
  </cols>
  <sheetData>
    <row r="3" spans="1:36" x14ac:dyDescent="0.25">
      <c r="A3" s="4" t="s">
        <v>24</v>
      </c>
      <c r="B3" s="4" t="s">
        <v>304</v>
      </c>
      <c r="C3" t="s">
        <v>23</v>
      </c>
      <c r="D3" s="4" t="s">
        <v>25</v>
      </c>
      <c r="E3">
        <v>2013</v>
      </c>
      <c r="F3">
        <v>2014</v>
      </c>
      <c r="G3">
        <v>2015</v>
      </c>
      <c r="H3">
        <v>2016</v>
      </c>
      <c r="I3">
        <v>2017</v>
      </c>
      <c r="J3">
        <v>2018</v>
      </c>
      <c r="K3">
        <v>2019</v>
      </c>
      <c r="L3">
        <v>2020</v>
      </c>
      <c r="M3">
        <v>2021</v>
      </c>
      <c r="N3">
        <v>2022</v>
      </c>
      <c r="O3">
        <v>2023</v>
      </c>
      <c r="P3">
        <v>2024</v>
      </c>
      <c r="Q3">
        <v>2025</v>
      </c>
      <c r="R3">
        <v>2026</v>
      </c>
      <c r="S3">
        <v>2027</v>
      </c>
      <c r="T3">
        <v>2028</v>
      </c>
      <c r="U3">
        <v>2029</v>
      </c>
      <c r="V3">
        <v>2030</v>
      </c>
      <c r="W3">
        <v>2031</v>
      </c>
      <c r="X3">
        <v>2032</v>
      </c>
      <c r="Y3">
        <v>2033</v>
      </c>
      <c r="Z3">
        <v>2034</v>
      </c>
      <c r="AA3">
        <v>2035</v>
      </c>
      <c r="AB3">
        <v>2036</v>
      </c>
      <c r="AC3">
        <v>2037</v>
      </c>
      <c r="AD3">
        <v>2038</v>
      </c>
      <c r="AE3">
        <v>2039</v>
      </c>
      <c r="AF3">
        <v>2040</v>
      </c>
      <c r="AG3">
        <v>2041</v>
      </c>
      <c r="AH3">
        <v>2042</v>
      </c>
      <c r="AI3" s="3" t="s">
        <v>1</v>
      </c>
      <c r="AJ3" s="3" t="s">
        <v>0</v>
      </c>
    </row>
    <row r="4" spans="1:36" x14ac:dyDescent="0.25">
      <c r="A4" s="13">
        <v>1</v>
      </c>
      <c r="B4" s="13">
        <v>100</v>
      </c>
      <c r="C4">
        <v>102</v>
      </c>
      <c r="D4" t="s">
        <v>38</v>
      </c>
      <c r="E4">
        <f>'Program Costs'!E4-'Revenue Change'!E4</f>
        <v>0</v>
      </c>
      <c r="F4">
        <f>'Program Costs'!F4-'Revenue Change'!F4</f>
        <v>0</v>
      </c>
      <c r="G4">
        <f>'Program Costs'!G4-'Revenue Change'!G4</f>
        <v>278.56270000000001</v>
      </c>
      <c r="H4">
        <f>'Program Costs'!H4-'Revenue Change'!H4</f>
        <v>239.7509</v>
      </c>
      <c r="I4">
        <f>'Program Costs'!I4-'Revenue Change'!I4</f>
        <v>256.07029999999997</v>
      </c>
      <c r="J4">
        <f>'Program Costs'!J4-'Revenue Change'!J4</f>
        <v>265.54599999999999</v>
      </c>
      <c r="K4">
        <f>'Program Costs'!K4-'Revenue Change'!K4</f>
        <v>281.83</v>
      </c>
      <c r="L4">
        <f>'Program Costs'!L4-'Revenue Change'!L4</f>
        <v>285.45929999999998</v>
      </c>
      <c r="M4">
        <f>'Program Costs'!M4-'Revenue Change'!M4</f>
        <v>293.84879999999998</v>
      </c>
      <c r="N4">
        <f>'Program Costs'!N4-'Revenue Change'!N4</f>
        <v>300.34109999999998</v>
      </c>
      <c r="O4">
        <f>'Program Costs'!O4-'Revenue Change'!O4</f>
        <v>302.75689999999997</v>
      </c>
      <c r="P4">
        <f>'Program Costs'!P4-'Revenue Change'!P4</f>
        <v>301.26100000000002</v>
      </c>
      <c r="Q4">
        <f>'Program Costs'!Q4-'Revenue Change'!Q4</f>
        <v>300.48</v>
      </c>
      <c r="R4">
        <f>'Program Costs'!R4-'Revenue Change'!R4</f>
        <v>299.33679999999998</v>
      </c>
      <c r="S4">
        <f>'Program Costs'!S4-'Revenue Change'!S4</f>
        <v>308.8553</v>
      </c>
      <c r="T4">
        <f>'Program Costs'!T4-'Revenue Change'!T4</f>
        <v>316.57310000000001</v>
      </c>
      <c r="U4">
        <f>'Program Costs'!U4-'Revenue Change'!U4</f>
        <v>319.8254</v>
      </c>
      <c r="V4">
        <f>'Program Costs'!V4-'Revenue Change'!V4</f>
        <v>327.81349999999998</v>
      </c>
      <c r="W4">
        <f>'Program Costs'!W4-'Revenue Change'!W4</f>
        <v>333.78469999999999</v>
      </c>
      <c r="X4">
        <f>'Program Costs'!X4-'Revenue Change'!X4</f>
        <v>336.48090000000002</v>
      </c>
      <c r="Y4">
        <f>'Program Costs'!Y4-'Revenue Change'!Y4</f>
        <v>0</v>
      </c>
      <c r="Z4">
        <f>'Program Costs'!Z4-'Revenue Change'!Z4</f>
        <v>0</v>
      </c>
      <c r="AA4">
        <f>'Program Costs'!AA4-'Revenue Change'!AA4</f>
        <v>0</v>
      </c>
      <c r="AB4">
        <f>'Program Costs'!AB4-'Revenue Change'!AB4</f>
        <v>0</v>
      </c>
      <c r="AC4">
        <f>'Program Costs'!AC4-'Revenue Change'!AC4</f>
        <v>0</v>
      </c>
      <c r="AD4">
        <f>'Program Costs'!AD4-'Revenue Change'!AD4</f>
        <v>0</v>
      </c>
      <c r="AE4">
        <f>'Program Costs'!AE4-'Revenue Change'!AE4</f>
        <v>0</v>
      </c>
      <c r="AF4">
        <f>'Program Costs'!AF4-'Revenue Change'!AF4</f>
        <v>0</v>
      </c>
      <c r="AG4">
        <f>'Program Costs'!AG4-'Revenue Change'!AG4</f>
        <v>0</v>
      </c>
      <c r="AH4">
        <f>'Program Costs'!AH4-'Revenue Change'!AH4</f>
        <v>0</v>
      </c>
      <c r="AI4" s="2">
        <f>SUM(E4:AH4)</f>
        <v>5348.5766999999996</v>
      </c>
      <c r="AJ4" s="2">
        <f>G4+(NPV(6.463858/100,H4:AH4))</f>
        <v>3224.7376244987217</v>
      </c>
    </row>
    <row r="5" spans="1:36" x14ac:dyDescent="0.25">
      <c r="A5" s="13">
        <v>1</v>
      </c>
      <c r="B5" s="13">
        <v>100</v>
      </c>
      <c r="C5">
        <v>103</v>
      </c>
      <c r="D5" t="s">
        <v>39</v>
      </c>
      <c r="E5">
        <f>'Program Costs'!E5-'Revenue Change'!E5</f>
        <v>0</v>
      </c>
      <c r="F5">
        <f>'Program Costs'!F5-'Revenue Change'!F5</f>
        <v>0</v>
      </c>
      <c r="G5">
        <f>'Program Costs'!G5-'Revenue Change'!G5</f>
        <v>127.32971999999999</v>
      </c>
      <c r="H5">
        <f>'Program Costs'!H5-'Revenue Change'!H5</f>
        <v>89.652159999999995</v>
      </c>
      <c r="I5">
        <f>'Program Costs'!I5-'Revenue Change'!I5</f>
        <v>95.755219999999994</v>
      </c>
      <c r="J5">
        <f>'Program Costs'!J5-'Revenue Change'!J5</f>
        <v>99.297759999999997</v>
      </c>
      <c r="K5">
        <f>'Program Costs'!K5-'Revenue Change'!K5</f>
        <v>105.3871</v>
      </c>
      <c r="L5">
        <f>'Program Costs'!L5-'Revenue Change'!L5</f>
        <v>106.74420000000001</v>
      </c>
      <c r="M5">
        <f>'Program Costs'!M5-'Revenue Change'!M5</f>
        <v>109.8814</v>
      </c>
      <c r="N5">
        <f>'Program Costs'!N5-'Revenue Change'!N5</f>
        <v>112.3091</v>
      </c>
      <c r="O5">
        <f>'Program Costs'!O5-'Revenue Change'!O5</f>
        <v>113.2129</v>
      </c>
      <c r="P5">
        <f>'Program Costs'!P5-'Revenue Change'!P5</f>
        <v>112.6541</v>
      </c>
      <c r="Q5">
        <f>'Program Costs'!Q5-'Revenue Change'!Q5</f>
        <v>112.36109999999999</v>
      </c>
      <c r="R5">
        <f>'Program Costs'!R5-'Revenue Change'!R5</f>
        <v>111.9333</v>
      </c>
      <c r="S5">
        <f>'Program Costs'!S5-'Revenue Change'!S5</f>
        <v>115.4936</v>
      </c>
      <c r="T5">
        <f>'Program Costs'!T5-'Revenue Change'!T5</f>
        <v>118.3802</v>
      </c>
      <c r="U5">
        <f>'Program Costs'!U5-'Revenue Change'!U5</f>
        <v>119.5951</v>
      </c>
      <c r="V5">
        <f>'Program Costs'!V5-'Revenue Change'!V5</f>
        <v>122.5821</v>
      </c>
      <c r="W5">
        <f>'Program Costs'!W5-'Revenue Change'!W5</f>
        <v>124.8143</v>
      </c>
      <c r="X5">
        <f>'Program Costs'!X5-'Revenue Change'!X5</f>
        <v>125.82250000000001</v>
      </c>
      <c r="Y5">
        <f>'Program Costs'!Y5-'Revenue Change'!Y5</f>
        <v>0</v>
      </c>
      <c r="Z5">
        <f>'Program Costs'!Z5-'Revenue Change'!Z5</f>
        <v>0</v>
      </c>
      <c r="AA5">
        <f>'Program Costs'!AA5-'Revenue Change'!AA5</f>
        <v>0</v>
      </c>
      <c r="AB5">
        <f>'Program Costs'!AB5-'Revenue Change'!AB5</f>
        <v>0</v>
      </c>
      <c r="AC5">
        <f>'Program Costs'!AC5-'Revenue Change'!AC5</f>
        <v>0</v>
      </c>
      <c r="AD5">
        <f>'Program Costs'!AD5-'Revenue Change'!AD5</f>
        <v>0</v>
      </c>
      <c r="AE5">
        <f>'Program Costs'!AE5-'Revenue Change'!AE5</f>
        <v>0</v>
      </c>
      <c r="AF5">
        <f>'Program Costs'!AF5-'Revenue Change'!AF5</f>
        <v>0</v>
      </c>
      <c r="AG5">
        <f>'Program Costs'!AG5-'Revenue Change'!AG5</f>
        <v>0</v>
      </c>
      <c r="AH5">
        <f>'Program Costs'!AH5-'Revenue Change'!AH5</f>
        <v>0</v>
      </c>
      <c r="AI5" s="2">
        <f t="shared" ref="AI5:AI68" si="0">SUM(E5:AH5)</f>
        <v>2023.20586</v>
      </c>
      <c r="AJ5" s="2">
        <f t="shared" ref="AJ5:AJ68" si="1">G5+(NPV(6.463858/100,H5:AH5))</f>
        <v>1229.0197643964045</v>
      </c>
    </row>
    <row r="6" spans="1:36" x14ac:dyDescent="0.25">
      <c r="A6" s="13">
        <v>1</v>
      </c>
      <c r="B6" s="13">
        <v>100</v>
      </c>
      <c r="C6">
        <v>104</v>
      </c>
      <c r="D6" t="s">
        <v>40</v>
      </c>
      <c r="E6">
        <f>'Program Costs'!E6-'Revenue Change'!E6</f>
        <v>0</v>
      </c>
      <c r="F6">
        <f>'Program Costs'!F6-'Revenue Change'!F6</f>
        <v>0</v>
      </c>
      <c r="G6">
        <f>'Program Costs'!G6-'Revenue Change'!G6</f>
        <v>166.27500000000001</v>
      </c>
      <c r="H6">
        <f>'Program Costs'!H6-'Revenue Change'!H6</f>
        <v>128.30529999999999</v>
      </c>
      <c r="I6">
        <f>'Program Costs'!I6-'Revenue Change'!I6</f>
        <v>137.03970000000001</v>
      </c>
      <c r="J6">
        <f>'Program Costs'!J6-'Revenue Change'!J6</f>
        <v>142.10980000000001</v>
      </c>
      <c r="K6">
        <f>'Program Costs'!K6-'Revenue Change'!K6</f>
        <v>150.82470000000001</v>
      </c>
      <c r="L6">
        <f>'Program Costs'!L6-'Revenue Change'!L6</f>
        <v>152.76609999999999</v>
      </c>
      <c r="M6">
        <f>'Program Costs'!M6-'Revenue Change'!M6</f>
        <v>157.25630000000001</v>
      </c>
      <c r="N6">
        <f>'Program Costs'!N6-'Revenue Change'!N6</f>
        <v>160.73099999999999</v>
      </c>
      <c r="O6">
        <f>'Program Costs'!O6-'Revenue Change'!O6</f>
        <v>162.0239</v>
      </c>
      <c r="P6">
        <f>'Program Costs'!P6-'Revenue Change'!P6</f>
        <v>161.22329999999999</v>
      </c>
      <c r="Q6">
        <f>'Program Costs'!Q6-'Revenue Change'!Q6</f>
        <v>160.80609999999999</v>
      </c>
      <c r="R6">
        <f>'Program Costs'!R6-'Revenue Change'!R6</f>
        <v>160.19319999999999</v>
      </c>
      <c r="S6">
        <f>'Program Costs'!S6-'Revenue Change'!S6</f>
        <v>165.28749999999999</v>
      </c>
      <c r="T6">
        <f>'Program Costs'!T6-'Revenue Change'!T6</f>
        <v>169.4186</v>
      </c>
      <c r="U6">
        <f>'Program Costs'!U6-'Revenue Change'!U6</f>
        <v>171.15889999999999</v>
      </c>
      <c r="V6">
        <f>'Program Costs'!V6-'Revenue Change'!V6</f>
        <v>175.43369999999999</v>
      </c>
      <c r="W6">
        <f>'Program Costs'!W6-'Revenue Change'!W6</f>
        <v>178.62729999999999</v>
      </c>
      <c r="X6">
        <f>'Program Costs'!X6-'Revenue Change'!X6</f>
        <v>180.07210000000001</v>
      </c>
      <c r="Y6">
        <f>'Program Costs'!Y6-'Revenue Change'!Y6</f>
        <v>0</v>
      </c>
      <c r="Z6">
        <f>'Program Costs'!Z6-'Revenue Change'!Z6</f>
        <v>0</v>
      </c>
      <c r="AA6">
        <f>'Program Costs'!AA6-'Revenue Change'!AA6</f>
        <v>0</v>
      </c>
      <c r="AB6">
        <f>'Program Costs'!AB6-'Revenue Change'!AB6</f>
        <v>0</v>
      </c>
      <c r="AC6">
        <f>'Program Costs'!AC6-'Revenue Change'!AC6</f>
        <v>0</v>
      </c>
      <c r="AD6">
        <f>'Program Costs'!AD6-'Revenue Change'!AD6</f>
        <v>0</v>
      </c>
      <c r="AE6">
        <f>'Program Costs'!AE6-'Revenue Change'!AE6</f>
        <v>0</v>
      </c>
      <c r="AF6">
        <f>'Program Costs'!AF6-'Revenue Change'!AF6</f>
        <v>0</v>
      </c>
      <c r="AG6">
        <f>'Program Costs'!AG6-'Revenue Change'!AG6</f>
        <v>0</v>
      </c>
      <c r="AH6">
        <f>'Program Costs'!AH6-'Revenue Change'!AH6</f>
        <v>0</v>
      </c>
      <c r="AI6" s="2">
        <f t="shared" si="0"/>
        <v>2879.5524999999998</v>
      </c>
      <c r="AJ6" s="2">
        <f t="shared" si="1"/>
        <v>1742.9549481680394</v>
      </c>
    </row>
    <row r="7" spans="1:36" x14ac:dyDescent="0.25">
      <c r="A7" s="13">
        <v>1</v>
      </c>
      <c r="B7" s="13">
        <v>100</v>
      </c>
      <c r="C7">
        <v>105</v>
      </c>
      <c r="D7" t="s">
        <v>41</v>
      </c>
      <c r="E7">
        <f>'Program Costs'!E7-'Revenue Change'!E7</f>
        <v>0</v>
      </c>
      <c r="F7">
        <f>'Program Costs'!F7-'Revenue Change'!F7</f>
        <v>0</v>
      </c>
      <c r="G7">
        <f>'Program Costs'!G7-'Revenue Change'!G7</f>
        <v>146.69999999999999</v>
      </c>
      <c r="H7">
        <f>'Program Costs'!H7-'Revenue Change'!H7</f>
        <v>108.8771</v>
      </c>
      <c r="I7">
        <f>'Program Costs'!I7-'Revenue Change'!I7</f>
        <v>116.2889</v>
      </c>
      <c r="J7">
        <f>'Program Costs'!J7-'Revenue Change'!J7</f>
        <v>120.5917</v>
      </c>
      <c r="K7">
        <f>'Program Costs'!K7-'Revenue Change'!K7</f>
        <v>127.98699999999999</v>
      </c>
      <c r="L7">
        <f>'Program Costs'!L7-'Revenue Change'!L7</f>
        <v>129.63499999999999</v>
      </c>
      <c r="M7">
        <f>'Program Costs'!M7-'Revenue Change'!M7</f>
        <v>133.44479999999999</v>
      </c>
      <c r="N7">
        <f>'Program Costs'!N7-'Revenue Change'!N7</f>
        <v>136.39359999999999</v>
      </c>
      <c r="O7">
        <f>'Program Costs'!O7-'Revenue Change'!O7</f>
        <v>137.49080000000001</v>
      </c>
      <c r="P7">
        <f>'Program Costs'!P7-'Revenue Change'!P7</f>
        <v>136.81139999999999</v>
      </c>
      <c r="Q7">
        <f>'Program Costs'!Q7-'Revenue Change'!Q7</f>
        <v>136.4573</v>
      </c>
      <c r="R7">
        <f>'Program Costs'!R7-'Revenue Change'!R7</f>
        <v>135.9366</v>
      </c>
      <c r="S7">
        <f>'Program Costs'!S7-'Revenue Change'!S7</f>
        <v>140.2602</v>
      </c>
      <c r="T7">
        <f>'Program Costs'!T7-'Revenue Change'!T7</f>
        <v>143.76650000000001</v>
      </c>
      <c r="U7">
        <f>'Program Costs'!U7-'Revenue Change'!U7</f>
        <v>145.24379999999999</v>
      </c>
      <c r="V7">
        <f>'Program Costs'!V7-'Revenue Change'!V7</f>
        <v>0</v>
      </c>
      <c r="W7">
        <f>'Program Costs'!W7-'Revenue Change'!W7</f>
        <v>0</v>
      </c>
      <c r="X7">
        <f>'Program Costs'!X7-'Revenue Change'!X7</f>
        <v>0</v>
      </c>
      <c r="Y7">
        <f>'Program Costs'!Y7-'Revenue Change'!Y7</f>
        <v>0</v>
      </c>
      <c r="Z7">
        <f>'Program Costs'!Z7-'Revenue Change'!Z7</f>
        <v>0</v>
      </c>
      <c r="AA7">
        <f>'Program Costs'!AA7-'Revenue Change'!AA7</f>
        <v>0</v>
      </c>
      <c r="AB7">
        <f>'Program Costs'!AB7-'Revenue Change'!AB7</f>
        <v>0</v>
      </c>
      <c r="AC7">
        <f>'Program Costs'!AC7-'Revenue Change'!AC7</f>
        <v>0</v>
      </c>
      <c r="AD7">
        <f>'Program Costs'!AD7-'Revenue Change'!AD7</f>
        <v>0</v>
      </c>
      <c r="AE7">
        <f>'Program Costs'!AE7-'Revenue Change'!AE7</f>
        <v>0</v>
      </c>
      <c r="AF7">
        <f>'Program Costs'!AF7-'Revenue Change'!AF7</f>
        <v>0</v>
      </c>
      <c r="AG7">
        <f>'Program Costs'!AG7-'Revenue Change'!AG7</f>
        <v>0</v>
      </c>
      <c r="AH7">
        <f>'Program Costs'!AH7-'Revenue Change'!AH7</f>
        <v>0</v>
      </c>
      <c r="AI7" s="2">
        <f t="shared" si="0"/>
        <v>1995.8846999999998</v>
      </c>
      <c r="AJ7" s="2">
        <f t="shared" si="1"/>
        <v>1318.1332977589957</v>
      </c>
    </row>
    <row r="8" spans="1:36" x14ac:dyDescent="0.25">
      <c r="A8" s="13">
        <v>1</v>
      </c>
      <c r="B8" s="13">
        <v>100</v>
      </c>
      <c r="C8">
        <v>106</v>
      </c>
      <c r="D8" t="s">
        <v>42</v>
      </c>
      <c r="E8">
        <f>'Program Costs'!E8-'Revenue Change'!E8</f>
        <v>0</v>
      </c>
      <c r="F8">
        <f>'Program Costs'!F8-'Revenue Change'!F8</f>
        <v>0</v>
      </c>
      <c r="G8">
        <f>'Program Costs'!G8-'Revenue Change'!G8</f>
        <v>179.12389999999999</v>
      </c>
      <c r="H8">
        <f>'Program Costs'!H8-'Revenue Change'!H8</f>
        <v>141.03399999999999</v>
      </c>
      <c r="I8">
        <f>'Program Costs'!I8-'Revenue Change'!I8</f>
        <v>150.661</v>
      </c>
      <c r="J8">
        <f>'Program Costs'!J8-'Revenue Change'!J8</f>
        <v>156.42259999999999</v>
      </c>
      <c r="K8">
        <f>'Program Costs'!K8-'Revenue Change'!K8</f>
        <v>166.26230000000001</v>
      </c>
      <c r="L8">
        <f>'Program Costs'!L8-'Revenue Change'!L8</f>
        <v>168.39570000000001</v>
      </c>
      <c r="M8">
        <f>'Program Costs'!M8-'Revenue Change'!M8</f>
        <v>173.02070000000001</v>
      </c>
      <c r="N8">
        <f>'Program Costs'!N8-'Revenue Change'!N8</f>
        <v>177.05629999999999</v>
      </c>
      <c r="O8">
        <f>'Program Costs'!O8-'Revenue Change'!O8</f>
        <v>178.60409999999999</v>
      </c>
      <c r="P8">
        <f>'Program Costs'!P8-'Revenue Change'!P8</f>
        <v>177.46960000000001</v>
      </c>
      <c r="Q8">
        <f>'Program Costs'!Q8-'Revenue Change'!Q8</f>
        <v>177.38509999999999</v>
      </c>
      <c r="R8">
        <f>'Program Costs'!R8-'Revenue Change'!R8</f>
        <v>176.43049999999999</v>
      </c>
      <c r="S8">
        <f>'Program Costs'!S8-'Revenue Change'!S8</f>
        <v>181.98650000000001</v>
      </c>
      <c r="T8">
        <f>'Program Costs'!T8-'Revenue Change'!T8</f>
        <v>186.61150000000001</v>
      </c>
      <c r="U8">
        <f>'Program Costs'!U8-'Revenue Change'!U8</f>
        <v>188.9563</v>
      </c>
      <c r="V8">
        <f>'Program Costs'!V8-'Revenue Change'!V8</f>
        <v>0</v>
      </c>
      <c r="W8">
        <f>'Program Costs'!W8-'Revenue Change'!W8</f>
        <v>0</v>
      </c>
      <c r="X8">
        <f>'Program Costs'!X8-'Revenue Change'!X8</f>
        <v>0</v>
      </c>
      <c r="Y8">
        <f>'Program Costs'!Y8-'Revenue Change'!Y8</f>
        <v>0</v>
      </c>
      <c r="Z8">
        <f>'Program Costs'!Z8-'Revenue Change'!Z8</f>
        <v>0</v>
      </c>
      <c r="AA8">
        <f>'Program Costs'!AA8-'Revenue Change'!AA8</f>
        <v>0</v>
      </c>
      <c r="AB8">
        <f>'Program Costs'!AB8-'Revenue Change'!AB8</f>
        <v>0</v>
      </c>
      <c r="AC8">
        <f>'Program Costs'!AC8-'Revenue Change'!AC8</f>
        <v>0</v>
      </c>
      <c r="AD8">
        <f>'Program Costs'!AD8-'Revenue Change'!AD8</f>
        <v>0</v>
      </c>
      <c r="AE8">
        <f>'Program Costs'!AE8-'Revenue Change'!AE8</f>
        <v>0</v>
      </c>
      <c r="AF8">
        <f>'Program Costs'!AF8-'Revenue Change'!AF8</f>
        <v>0</v>
      </c>
      <c r="AG8">
        <f>'Program Costs'!AG8-'Revenue Change'!AG8</f>
        <v>0</v>
      </c>
      <c r="AH8">
        <f>'Program Costs'!AH8-'Revenue Change'!AH8</f>
        <v>0</v>
      </c>
      <c r="AI8" s="2">
        <f t="shared" si="0"/>
        <v>2579.4200999999998</v>
      </c>
      <c r="AJ8" s="2">
        <f t="shared" si="1"/>
        <v>1699.4189494502527</v>
      </c>
    </row>
    <row r="9" spans="1:36" x14ac:dyDescent="0.25">
      <c r="A9" s="13">
        <v>1</v>
      </c>
      <c r="B9" s="13">
        <v>100</v>
      </c>
      <c r="C9">
        <v>107</v>
      </c>
      <c r="D9" t="s">
        <v>43</v>
      </c>
      <c r="E9">
        <f>'Program Costs'!E9-'Revenue Change'!E9</f>
        <v>0</v>
      </c>
      <c r="F9">
        <f>'Program Costs'!F9-'Revenue Change'!F9</f>
        <v>0</v>
      </c>
      <c r="G9">
        <f>'Program Costs'!G9-'Revenue Change'!G9</f>
        <v>246.31139999999999</v>
      </c>
      <c r="H9">
        <f>'Program Costs'!H9-'Revenue Change'!H9</f>
        <v>207.7415</v>
      </c>
      <c r="I9">
        <f>'Program Costs'!I9-'Revenue Change'!I9</f>
        <v>221.88249999999999</v>
      </c>
      <c r="J9">
        <f>'Program Costs'!J9-'Revenue Change'!J9</f>
        <v>230.09350000000001</v>
      </c>
      <c r="K9">
        <f>'Program Costs'!K9-'Revenue Change'!K9</f>
        <v>244.20509999999999</v>
      </c>
      <c r="L9">
        <f>'Program Costs'!L9-'Revenue Change'!L9</f>
        <v>247.34909999999999</v>
      </c>
      <c r="M9">
        <f>'Program Costs'!M9-'Revenue Change'!M9</f>
        <v>254.61750000000001</v>
      </c>
      <c r="N9">
        <f>'Program Costs'!N9-'Revenue Change'!N9</f>
        <v>260.24400000000003</v>
      </c>
      <c r="O9">
        <f>'Program Costs'!O9-'Revenue Change'!O9</f>
        <v>262.33819999999997</v>
      </c>
      <c r="P9">
        <f>'Program Costs'!P9-'Revenue Change'!P9</f>
        <v>261.04050000000001</v>
      </c>
      <c r="Q9">
        <f>'Program Costs'!Q9-'Revenue Change'!Q9</f>
        <v>260.36669999999998</v>
      </c>
      <c r="R9">
        <f>'Program Costs'!R9-'Revenue Change'!R9</f>
        <v>259.37349999999998</v>
      </c>
      <c r="S9">
        <f>'Program Costs'!S9-'Revenue Change'!S9</f>
        <v>267.6216</v>
      </c>
      <c r="T9">
        <f>'Program Costs'!T9-'Revenue Change'!T9</f>
        <v>274.30900000000003</v>
      </c>
      <c r="U9">
        <f>'Program Costs'!U9-'Revenue Change'!U9</f>
        <v>277.12959999999998</v>
      </c>
      <c r="V9">
        <f>'Program Costs'!V9-'Revenue Change'!V9</f>
        <v>0</v>
      </c>
      <c r="W9">
        <f>'Program Costs'!W9-'Revenue Change'!W9</f>
        <v>0</v>
      </c>
      <c r="X9">
        <f>'Program Costs'!X9-'Revenue Change'!X9</f>
        <v>0</v>
      </c>
      <c r="Y9">
        <f>'Program Costs'!Y9-'Revenue Change'!Y9</f>
        <v>0</v>
      </c>
      <c r="Z9">
        <f>'Program Costs'!Z9-'Revenue Change'!Z9</f>
        <v>0</v>
      </c>
      <c r="AA9">
        <f>'Program Costs'!AA9-'Revenue Change'!AA9</f>
        <v>0</v>
      </c>
      <c r="AB9">
        <f>'Program Costs'!AB9-'Revenue Change'!AB9</f>
        <v>0</v>
      </c>
      <c r="AC9">
        <f>'Program Costs'!AC9-'Revenue Change'!AC9</f>
        <v>0</v>
      </c>
      <c r="AD9">
        <f>'Program Costs'!AD9-'Revenue Change'!AD9</f>
        <v>0</v>
      </c>
      <c r="AE9">
        <f>'Program Costs'!AE9-'Revenue Change'!AE9</f>
        <v>0</v>
      </c>
      <c r="AF9">
        <f>'Program Costs'!AF9-'Revenue Change'!AF9</f>
        <v>0</v>
      </c>
      <c r="AG9">
        <f>'Program Costs'!AG9-'Revenue Change'!AG9</f>
        <v>0</v>
      </c>
      <c r="AH9">
        <f>'Program Costs'!AH9-'Revenue Change'!AH9</f>
        <v>0</v>
      </c>
      <c r="AI9" s="2">
        <f t="shared" si="0"/>
        <v>3774.6237000000001</v>
      </c>
      <c r="AJ9" s="2">
        <f t="shared" si="1"/>
        <v>2481.4495983273814</v>
      </c>
    </row>
    <row r="10" spans="1:36" x14ac:dyDescent="0.25">
      <c r="A10" s="13">
        <v>1</v>
      </c>
      <c r="B10" s="13">
        <v>100</v>
      </c>
      <c r="C10">
        <v>108</v>
      </c>
      <c r="D10" t="s">
        <v>44</v>
      </c>
      <c r="E10">
        <f>'Program Costs'!E10-'Revenue Change'!E10</f>
        <v>0</v>
      </c>
      <c r="F10">
        <f>'Program Costs'!F10-'Revenue Change'!F10</f>
        <v>0</v>
      </c>
      <c r="G10">
        <f>'Program Costs'!G10-'Revenue Change'!G10</f>
        <v>245.9735</v>
      </c>
      <c r="H10">
        <f>'Program Costs'!H10-'Revenue Change'!H10</f>
        <v>207.40610000000001</v>
      </c>
      <c r="I10">
        <f>'Program Costs'!I10-'Revenue Change'!I10</f>
        <v>221.52420000000001</v>
      </c>
      <c r="J10">
        <f>'Program Costs'!J10-'Revenue Change'!J10</f>
        <v>229.72200000000001</v>
      </c>
      <c r="K10">
        <f>'Program Costs'!K10-'Revenue Change'!K10</f>
        <v>243.81059999999999</v>
      </c>
      <c r="L10">
        <f>'Program Costs'!L10-'Revenue Change'!L10</f>
        <v>246.94980000000001</v>
      </c>
      <c r="M10">
        <f>'Program Costs'!M10-'Revenue Change'!M10</f>
        <v>254.20650000000001</v>
      </c>
      <c r="N10">
        <f>'Program Costs'!N10-'Revenue Change'!N10</f>
        <v>259.82380000000001</v>
      </c>
      <c r="O10">
        <f>'Program Costs'!O10-'Revenue Change'!O10</f>
        <v>261.91469999999998</v>
      </c>
      <c r="P10">
        <f>'Program Costs'!P10-'Revenue Change'!P10</f>
        <v>260.6189</v>
      </c>
      <c r="Q10">
        <f>'Program Costs'!Q10-'Revenue Change'!Q10</f>
        <v>259.94589999999999</v>
      </c>
      <c r="R10">
        <f>'Program Costs'!R10-'Revenue Change'!R10</f>
        <v>258.95499999999998</v>
      </c>
      <c r="S10">
        <f>'Program Costs'!S10-'Revenue Change'!S10</f>
        <v>267.18900000000002</v>
      </c>
      <c r="T10">
        <f>'Program Costs'!T10-'Revenue Change'!T10</f>
        <v>273.8657</v>
      </c>
      <c r="U10">
        <f>'Program Costs'!U10-'Revenue Change'!U10</f>
        <v>276.68259999999998</v>
      </c>
      <c r="V10">
        <f>'Program Costs'!V10-'Revenue Change'!V10</f>
        <v>0</v>
      </c>
      <c r="W10">
        <f>'Program Costs'!W10-'Revenue Change'!W10</f>
        <v>0</v>
      </c>
      <c r="X10">
        <f>'Program Costs'!X10-'Revenue Change'!X10</f>
        <v>0</v>
      </c>
      <c r="Y10">
        <f>'Program Costs'!Y10-'Revenue Change'!Y10</f>
        <v>0</v>
      </c>
      <c r="Z10">
        <f>'Program Costs'!Z10-'Revenue Change'!Z10</f>
        <v>0</v>
      </c>
      <c r="AA10">
        <f>'Program Costs'!AA10-'Revenue Change'!AA10</f>
        <v>0</v>
      </c>
      <c r="AB10">
        <f>'Program Costs'!AB10-'Revenue Change'!AB10</f>
        <v>0</v>
      </c>
      <c r="AC10">
        <f>'Program Costs'!AC10-'Revenue Change'!AC10</f>
        <v>0</v>
      </c>
      <c r="AD10">
        <f>'Program Costs'!AD10-'Revenue Change'!AD10</f>
        <v>0</v>
      </c>
      <c r="AE10">
        <f>'Program Costs'!AE10-'Revenue Change'!AE10</f>
        <v>0</v>
      </c>
      <c r="AF10">
        <f>'Program Costs'!AF10-'Revenue Change'!AF10</f>
        <v>0</v>
      </c>
      <c r="AG10">
        <f>'Program Costs'!AG10-'Revenue Change'!AG10</f>
        <v>0</v>
      </c>
      <c r="AH10">
        <f>'Program Costs'!AH10-'Revenue Change'!AH10</f>
        <v>0</v>
      </c>
      <c r="AI10" s="2">
        <f t="shared" si="0"/>
        <v>3768.5882999999999</v>
      </c>
      <c r="AJ10" s="2">
        <f t="shared" si="1"/>
        <v>2477.502454836691</v>
      </c>
    </row>
    <row r="11" spans="1:36" x14ac:dyDescent="0.25">
      <c r="A11" s="13">
        <v>1</v>
      </c>
      <c r="B11" s="13">
        <v>100</v>
      </c>
      <c r="C11">
        <v>110</v>
      </c>
      <c r="D11" t="s">
        <v>45</v>
      </c>
      <c r="E11">
        <f>'Program Costs'!E11-'Revenue Change'!E11</f>
        <v>0</v>
      </c>
      <c r="F11">
        <f>'Program Costs'!F11-'Revenue Change'!F11</f>
        <v>0</v>
      </c>
      <c r="G11">
        <f>'Program Costs'!G11-'Revenue Change'!G11</f>
        <v>73.910589999999999</v>
      </c>
      <c r="H11">
        <f>'Program Costs'!H11-'Revenue Change'!H11</f>
        <v>36.634889999999999</v>
      </c>
      <c r="I11">
        <f>'Program Costs'!I11-'Revenue Change'!I11</f>
        <v>39.128079999999997</v>
      </c>
      <c r="J11">
        <f>'Program Costs'!J11-'Revenue Change'!J11</f>
        <v>40.567079999999997</v>
      </c>
      <c r="K11">
        <f>'Program Costs'!K11-'Revenue Change'!K11</f>
        <v>43.036290000000001</v>
      </c>
      <c r="L11">
        <f>'Program Costs'!L11-'Revenue Change'!L11</f>
        <v>43.590620000000001</v>
      </c>
      <c r="M11">
        <f>'Program Costs'!M11-'Revenue Change'!M11</f>
        <v>44.893250000000002</v>
      </c>
      <c r="N11">
        <f>'Program Costs'!N11-'Revenue Change'!N11</f>
        <v>45.872709999999998</v>
      </c>
      <c r="O11">
        <f>'Program Costs'!O11-'Revenue Change'!O11</f>
        <v>46.238340000000001</v>
      </c>
      <c r="P11">
        <f>'Program Costs'!P11-'Revenue Change'!P11</f>
        <v>46.034300000000002</v>
      </c>
      <c r="Q11">
        <f>'Program Costs'!Q11-'Revenue Change'!Q11</f>
        <v>0</v>
      </c>
      <c r="R11">
        <f>'Program Costs'!R11-'Revenue Change'!R11</f>
        <v>0</v>
      </c>
      <c r="S11">
        <f>'Program Costs'!S11-'Revenue Change'!S11</f>
        <v>0</v>
      </c>
      <c r="T11">
        <f>'Program Costs'!T11-'Revenue Change'!T11</f>
        <v>0</v>
      </c>
      <c r="U11">
        <f>'Program Costs'!U11-'Revenue Change'!U11</f>
        <v>0</v>
      </c>
      <c r="V11">
        <f>'Program Costs'!V11-'Revenue Change'!V11</f>
        <v>0</v>
      </c>
      <c r="W11">
        <f>'Program Costs'!W11-'Revenue Change'!W11</f>
        <v>0</v>
      </c>
      <c r="X11">
        <f>'Program Costs'!X11-'Revenue Change'!X11</f>
        <v>0</v>
      </c>
      <c r="Y11">
        <f>'Program Costs'!Y11-'Revenue Change'!Y11</f>
        <v>0</v>
      </c>
      <c r="Z11">
        <f>'Program Costs'!Z11-'Revenue Change'!Z11</f>
        <v>0</v>
      </c>
      <c r="AA11">
        <f>'Program Costs'!AA11-'Revenue Change'!AA11</f>
        <v>0</v>
      </c>
      <c r="AB11">
        <f>'Program Costs'!AB11-'Revenue Change'!AB11</f>
        <v>0</v>
      </c>
      <c r="AC11">
        <f>'Program Costs'!AC11-'Revenue Change'!AC11</f>
        <v>0</v>
      </c>
      <c r="AD11">
        <f>'Program Costs'!AD11-'Revenue Change'!AD11</f>
        <v>0</v>
      </c>
      <c r="AE11">
        <f>'Program Costs'!AE11-'Revenue Change'!AE11</f>
        <v>0</v>
      </c>
      <c r="AF11">
        <f>'Program Costs'!AF11-'Revenue Change'!AF11</f>
        <v>0</v>
      </c>
      <c r="AG11">
        <f>'Program Costs'!AG11-'Revenue Change'!AG11</f>
        <v>0</v>
      </c>
      <c r="AH11">
        <f>'Program Costs'!AH11-'Revenue Change'!AH11</f>
        <v>0</v>
      </c>
      <c r="AI11" s="2">
        <f t="shared" si="0"/>
        <v>459.90615000000003</v>
      </c>
      <c r="AJ11" s="2">
        <f t="shared" si="1"/>
        <v>356.45988915718857</v>
      </c>
    </row>
    <row r="12" spans="1:36" x14ac:dyDescent="0.25">
      <c r="A12" s="13">
        <v>1</v>
      </c>
      <c r="B12" s="13">
        <v>100</v>
      </c>
      <c r="C12">
        <v>111</v>
      </c>
      <c r="D12" t="s">
        <v>46</v>
      </c>
      <c r="E12">
        <f>'Program Costs'!E12-'Revenue Change'!E12</f>
        <v>0</v>
      </c>
      <c r="F12">
        <f>'Program Costs'!F12-'Revenue Change'!F12</f>
        <v>0</v>
      </c>
      <c r="G12">
        <f>'Program Costs'!G12-'Revenue Change'!G12</f>
        <v>103.35874</v>
      </c>
      <c r="H12">
        <f>'Program Costs'!H12-'Revenue Change'!H12</f>
        <v>65.858580000000003</v>
      </c>
      <c r="I12">
        <f>'Program Costs'!I12-'Revenue Change'!I12</f>
        <v>70.340069999999997</v>
      </c>
      <c r="J12">
        <f>'Program Costs'!J12-'Revenue Change'!J12</f>
        <v>72.985749999999996</v>
      </c>
      <c r="K12">
        <f>'Program Costs'!K12-'Revenue Change'!K12</f>
        <v>77.502930000000006</v>
      </c>
      <c r="L12">
        <f>'Program Costs'!L12-'Revenue Change'!L12</f>
        <v>78.500470000000007</v>
      </c>
      <c r="M12">
        <f>'Program Costs'!M12-'Revenue Change'!M12</f>
        <v>80.748959999999997</v>
      </c>
      <c r="N12">
        <f>'Program Costs'!N12-'Revenue Change'!N12</f>
        <v>82.571079999999995</v>
      </c>
      <c r="O12">
        <f>'Program Costs'!O12-'Revenue Change'!O12</f>
        <v>83.259460000000004</v>
      </c>
      <c r="P12">
        <f>'Program Costs'!P12-'Revenue Change'!P12</f>
        <v>82.800960000000003</v>
      </c>
      <c r="Q12">
        <f>'Program Costs'!Q12-'Revenue Change'!Q12</f>
        <v>82.656980000000004</v>
      </c>
      <c r="R12">
        <f>'Program Costs'!R12-'Revenue Change'!R12</f>
        <v>82.289919999999995</v>
      </c>
      <c r="S12">
        <f>'Program Costs'!S12-'Revenue Change'!S12</f>
        <v>84.896850000000001</v>
      </c>
      <c r="T12">
        <f>'Program Costs'!T12-'Revenue Change'!T12</f>
        <v>87.032650000000004</v>
      </c>
      <c r="U12">
        <f>'Program Costs'!U12-'Revenue Change'!U12</f>
        <v>88.003299999999996</v>
      </c>
      <c r="V12">
        <f>'Program Costs'!V12-'Revenue Change'!V12</f>
        <v>90.223879999999994</v>
      </c>
      <c r="W12">
        <f>'Program Costs'!W12-'Revenue Change'!W12</f>
        <v>91.805179999999993</v>
      </c>
      <c r="X12">
        <f>'Program Costs'!X12-'Revenue Change'!X12</f>
        <v>92.545590000000004</v>
      </c>
      <c r="Y12">
        <f>'Program Costs'!Y12-'Revenue Change'!Y12</f>
        <v>93.469120000000004</v>
      </c>
      <c r="Z12">
        <f>'Program Costs'!Z12-'Revenue Change'!Z12</f>
        <v>94.544560000000004</v>
      </c>
      <c r="AA12">
        <f>'Program Costs'!AA12-'Revenue Change'!AA12</f>
        <v>95.210880000000003</v>
      </c>
      <c r="AB12">
        <f>'Program Costs'!AB12-'Revenue Change'!AB12</f>
        <v>96.134219999999999</v>
      </c>
      <c r="AC12">
        <f>'Program Costs'!AC12-'Revenue Change'!AC12</f>
        <v>98.129580000000004</v>
      </c>
      <c r="AD12">
        <f>'Program Costs'!AD12-'Revenue Change'!AD12</f>
        <v>98.769170000000003</v>
      </c>
      <c r="AE12">
        <f>'Program Costs'!AE12-'Revenue Change'!AE12</f>
        <v>100.47920000000001</v>
      </c>
      <c r="AF12">
        <f>'Program Costs'!AF12-'Revenue Change'!AF12</f>
        <v>102.23</v>
      </c>
      <c r="AG12">
        <f>'Program Costs'!AG12-'Revenue Change'!AG12</f>
        <v>106.4213</v>
      </c>
      <c r="AH12">
        <f>'Program Costs'!AH12-'Revenue Change'!AH12</f>
        <v>110.0295</v>
      </c>
      <c r="AI12" s="2">
        <f t="shared" si="0"/>
        <v>2492.7988800000003</v>
      </c>
      <c r="AJ12" s="2">
        <f t="shared" si="1"/>
        <v>1158.3604572312538</v>
      </c>
    </row>
    <row r="13" spans="1:36" x14ac:dyDescent="0.25">
      <c r="A13" s="13">
        <v>1</v>
      </c>
      <c r="B13" s="13">
        <v>100</v>
      </c>
      <c r="C13">
        <v>112</v>
      </c>
      <c r="D13" t="s">
        <v>47</v>
      </c>
      <c r="E13">
        <f>'Program Costs'!E13-'Revenue Change'!E13</f>
        <v>0</v>
      </c>
      <c r="F13">
        <f>'Program Costs'!F13-'Revenue Change'!F13</f>
        <v>0</v>
      </c>
      <c r="G13">
        <f>'Program Costs'!G13-'Revenue Change'!G13</f>
        <v>93.9251</v>
      </c>
      <c r="H13">
        <f>'Program Costs'!H13-'Revenue Change'!H13</f>
        <v>56.491529999999997</v>
      </c>
      <c r="I13">
        <f>'Program Costs'!I13-'Revenue Change'!I13</f>
        <v>60.345309999999998</v>
      </c>
      <c r="J13">
        <f>'Program Costs'!J13-'Revenue Change'!J13</f>
        <v>62.656100000000002</v>
      </c>
      <c r="K13">
        <f>'Program Costs'!K13-'Revenue Change'!K13</f>
        <v>0</v>
      </c>
      <c r="L13">
        <f>'Program Costs'!L13-'Revenue Change'!L13</f>
        <v>0</v>
      </c>
      <c r="M13">
        <f>'Program Costs'!M13-'Revenue Change'!M13</f>
        <v>0</v>
      </c>
      <c r="N13">
        <f>'Program Costs'!N13-'Revenue Change'!N13</f>
        <v>0</v>
      </c>
      <c r="O13">
        <f>'Program Costs'!O13-'Revenue Change'!O13</f>
        <v>0</v>
      </c>
      <c r="P13">
        <f>'Program Costs'!P13-'Revenue Change'!P13</f>
        <v>0</v>
      </c>
      <c r="Q13">
        <f>'Program Costs'!Q13-'Revenue Change'!Q13</f>
        <v>0</v>
      </c>
      <c r="R13">
        <f>'Program Costs'!R13-'Revenue Change'!R13</f>
        <v>0</v>
      </c>
      <c r="S13">
        <f>'Program Costs'!S13-'Revenue Change'!S13</f>
        <v>0</v>
      </c>
      <c r="T13">
        <f>'Program Costs'!T13-'Revenue Change'!T13</f>
        <v>0</v>
      </c>
      <c r="U13">
        <f>'Program Costs'!U13-'Revenue Change'!U13</f>
        <v>0</v>
      </c>
      <c r="V13">
        <f>'Program Costs'!V13-'Revenue Change'!V13</f>
        <v>0</v>
      </c>
      <c r="W13">
        <f>'Program Costs'!W13-'Revenue Change'!W13</f>
        <v>0</v>
      </c>
      <c r="X13">
        <f>'Program Costs'!X13-'Revenue Change'!X13</f>
        <v>0</v>
      </c>
      <c r="Y13">
        <f>'Program Costs'!Y13-'Revenue Change'!Y13</f>
        <v>0</v>
      </c>
      <c r="Z13">
        <f>'Program Costs'!Z13-'Revenue Change'!Z13</f>
        <v>0</v>
      </c>
      <c r="AA13">
        <f>'Program Costs'!AA13-'Revenue Change'!AA13</f>
        <v>0</v>
      </c>
      <c r="AB13">
        <f>'Program Costs'!AB13-'Revenue Change'!AB13</f>
        <v>0</v>
      </c>
      <c r="AC13">
        <f>'Program Costs'!AC13-'Revenue Change'!AC13</f>
        <v>0</v>
      </c>
      <c r="AD13">
        <f>'Program Costs'!AD13-'Revenue Change'!AD13</f>
        <v>0</v>
      </c>
      <c r="AE13">
        <f>'Program Costs'!AE13-'Revenue Change'!AE13</f>
        <v>0</v>
      </c>
      <c r="AF13">
        <f>'Program Costs'!AF13-'Revenue Change'!AF13</f>
        <v>0</v>
      </c>
      <c r="AG13">
        <f>'Program Costs'!AG13-'Revenue Change'!AG13</f>
        <v>0</v>
      </c>
      <c r="AH13">
        <f>'Program Costs'!AH13-'Revenue Change'!AH13</f>
        <v>0</v>
      </c>
      <c r="AI13" s="2">
        <f t="shared" si="0"/>
        <v>273.41803999999996</v>
      </c>
      <c r="AJ13" s="2">
        <f t="shared" si="1"/>
        <v>252.14956832036609</v>
      </c>
    </row>
    <row r="14" spans="1:36" x14ac:dyDescent="0.25">
      <c r="A14" s="13">
        <v>1</v>
      </c>
      <c r="B14" s="13">
        <v>100</v>
      </c>
      <c r="C14">
        <v>113</v>
      </c>
      <c r="D14" t="s">
        <v>48</v>
      </c>
      <c r="E14">
        <f>'Program Costs'!E14-'Revenue Change'!E14</f>
        <v>0</v>
      </c>
      <c r="F14">
        <f>'Program Costs'!F14-'Revenue Change'!F14</f>
        <v>0</v>
      </c>
      <c r="G14">
        <f>'Program Costs'!G14-'Revenue Change'!G14</f>
        <v>93.9251</v>
      </c>
      <c r="H14">
        <f>'Program Costs'!H14-'Revenue Change'!H14</f>
        <v>56.491529999999997</v>
      </c>
      <c r="I14">
        <f>'Program Costs'!I14-'Revenue Change'!I14</f>
        <v>60.345309999999998</v>
      </c>
      <c r="J14">
        <f>'Program Costs'!J14-'Revenue Change'!J14</f>
        <v>62.656100000000002</v>
      </c>
      <c r="K14">
        <f>'Program Costs'!K14-'Revenue Change'!K14</f>
        <v>0</v>
      </c>
      <c r="L14">
        <f>'Program Costs'!L14-'Revenue Change'!L14</f>
        <v>0</v>
      </c>
      <c r="M14">
        <f>'Program Costs'!M14-'Revenue Change'!M14</f>
        <v>0</v>
      </c>
      <c r="N14">
        <f>'Program Costs'!N14-'Revenue Change'!N14</f>
        <v>0</v>
      </c>
      <c r="O14">
        <f>'Program Costs'!O14-'Revenue Change'!O14</f>
        <v>0</v>
      </c>
      <c r="P14">
        <f>'Program Costs'!P14-'Revenue Change'!P14</f>
        <v>0</v>
      </c>
      <c r="Q14">
        <f>'Program Costs'!Q14-'Revenue Change'!Q14</f>
        <v>0</v>
      </c>
      <c r="R14">
        <f>'Program Costs'!R14-'Revenue Change'!R14</f>
        <v>0</v>
      </c>
      <c r="S14">
        <f>'Program Costs'!S14-'Revenue Change'!S14</f>
        <v>0</v>
      </c>
      <c r="T14">
        <f>'Program Costs'!T14-'Revenue Change'!T14</f>
        <v>0</v>
      </c>
      <c r="U14">
        <f>'Program Costs'!U14-'Revenue Change'!U14</f>
        <v>0</v>
      </c>
      <c r="V14">
        <f>'Program Costs'!V14-'Revenue Change'!V14</f>
        <v>0</v>
      </c>
      <c r="W14">
        <f>'Program Costs'!W14-'Revenue Change'!W14</f>
        <v>0</v>
      </c>
      <c r="X14">
        <f>'Program Costs'!X14-'Revenue Change'!X14</f>
        <v>0</v>
      </c>
      <c r="Y14">
        <f>'Program Costs'!Y14-'Revenue Change'!Y14</f>
        <v>0</v>
      </c>
      <c r="Z14">
        <f>'Program Costs'!Z14-'Revenue Change'!Z14</f>
        <v>0</v>
      </c>
      <c r="AA14">
        <f>'Program Costs'!AA14-'Revenue Change'!AA14</f>
        <v>0</v>
      </c>
      <c r="AB14">
        <f>'Program Costs'!AB14-'Revenue Change'!AB14</f>
        <v>0</v>
      </c>
      <c r="AC14">
        <f>'Program Costs'!AC14-'Revenue Change'!AC14</f>
        <v>0</v>
      </c>
      <c r="AD14">
        <f>'Program Costs'!AD14-'Revenue Change'!AD14</f>
        <v>0</v>
      </c>
      <c r="AE14">
        <f>'Program Costs'!AE14-'Revenue Change'!AE14</f>
        <v>0</v>
      </c>
      <c r="AF14">
        <f>'Program Costs'!AF14-'Revenue Change'!AF14</f>
        <v>0</v>
      </c>
      <c r="AG14">
        <f>'Program Costs'!AG14-'Revenue Change'!AG14</f>
        <v>0</v>
      </c>
      <c r="AH14">
        <f>'Program Costs'!AH14-'Revenue Change'!AH14</f>
        <v>0</v>
      </c>
      <c r="AI14" s="2">
        <f t="shared" si="0"/>
        <v>273.41803999999996</v>
      </c>
      <c r="AJ14" s="2">
        <f t="shared" si="1"/>
        <v>252.14956832036609</v>
      </c>
    </row>
    <row r="15" spans="1:36" x14ac:dyDescent="0.25">
      <c r="A15" s="13">
        <v>1</v>
      </c>
      <c r="B15" s="13">
        <v>100</v>
      </c>
      <c r="C15">
        <v>114</v>
      </c>
      <c r="D15" t="s">
        <v>49</v>
      </c>
      <c r="E15">
        <f>'Program Costs'!E15-'Revenue Change'!E15</f>
        <v>0</v>
      </c>
      <c r="F15">
        <f>'Program Costs'!F15-'Revenue Change'!F15</f>
        <v>0</v>
      </c>
      <c r="G15">
        <f>'Program Costs'!G15-'Revenue Change'!G15</f>
        <v>104.90622999999999</v>
      </c>
      <c r="H15">
        <f>'Program Costs'!H15-'Revenue Change'!H15</f>
        <v>67.395899999999997</v>
      </c>
      <c r="I15">
        <f>'Program Costs'!I15-'Revenue Change'!I15</f>
        <v>71.983519999999999</v>
      </c>
      <c r="J15">
        <f>'Program Costs'!J15-'Revenue Change'!J15</f>
        <v>74.664580000000001</v>
      </c>
      <c r="K15">
        <f>'Program Costs'!K15-'Revenue Change'!K15</f>
        <v>79.261290000000002</v>
      </c>
      <c r="L15">
        <f>'Program Costs'!L15-'Revenue Change'!L15</f>
        <v>80.281689999999998</v>
      </c>
      <c r="M15">
        <f>'Program Costs'!M15-'Revenue Change'!M15</f>
        <v>82.61627</v>
      </c>
      <c r="N15">
        <f>'Program Costs'!N15-'Revenue Change'!N15</f>
        <v>84.457980000000006</v>
      </c>
      <c r="O15">
        <f>'Program Costs'!O15-'Revenue Change'!O15</f>
        <v>85.14752</v>
      </c>
      <c r="P15">
        <f>'Program Costs'!P15-'Revenue Change'!P15</f>
        <v>84.706540000000004</v>
      </c>
      <c r="Q15">
        <f>'Program Costs'!Q15-'Revenue Change'!Q15</f>
        <v>0</v>
      </c>
      <c r="R15">
        <f>'Program Costs'!R15-'Revenue Change'!R15</f>
        <v>0</v>
      </c>
      <c r="S15">
        <f>'Program Costs'!S15-'Revenue Change'!S15</f>
        <v>0</v>
      </c>
      <c r="T15">
        <f>'Program Costs'!T15-'Revenue Change'!T15</f>
        <v>0</v>
      </c>
      <c r="U15">
        <f>'Program Costs'!U15-'Revenue Change'!U15</f>
        <v>0</v>
      </c>
      <c r="V15">
        <f>'Program Costs'!V15-'Revenue Change'!V15</f>
        <v>0</v>
      </c>
      <c r="W15">
        <f>'Program Costs'!W15-'Revenue Change'!W15</f>
        <v>0</v>
      </c>
      <c r="X15">
        <f>'Program Costs'!X15-'Revenue Change'!X15</f>
        <v>0</v>
      </c>
      <c r="Y15">
        <f>'Program Costs'!Y15-'Revenue Change'!Y15</f>
        <v>0</v>
      </c>
      <c r="Z15">
        <f>'Program Costs'!Z15-'Revenue Change'!Z15</f>
        <v>0</v>
      </c>
      <c r="AA15">
        <f>'Program Costs'!AA15-'Revenue Change'!AA15</f>
        <v>0</v>
      </c>
      <c r="AB15">
        <f>'Program Costs'!AB15-'Revenue Change'!AB15</f>
        <v>0</v>
      </c>
      <c r="AC15">
        <f>'Program Costs'!AC15-'Revenue Change'!AC15</f>
        <v>0</v>
      </c>
      <c r="AD15">
        <f>'Program Costs'!AD15-'Revenue Change'!AD15</f>
        <v>0</v>
      </c>
      <c r="AE15">
        <f>'Program Costs'!AE15-'Revenue Change'!AE15</f>
        <v>0</v>
      </c>
      <c r="AF15">
        <f>'Program Costs'!AF15-'Revenue Change'!AF15</f>
        <v>0</v>
      </c>
      <c r="AG15">
        <f>'Program Costs'!AG15-'Revenue Change'!AG15</f>
        <v>0</v>
      </c>
      <c r="AH15">
        <f>'Program Costs'!AH15-'Revenue Change'!AH15</f>
        <v>0</v>
      </c>
      <c r="AI15" s="2">
        <f t="shared" si="0"/>
        <v>815.42151999999999</v>
      </c>
      <c r="AJ15" s="2">
        <f t="shared" si="1"/>
        <v>624.99112266492443</v>
      </c>
    </row>
    <row r="16" spans="1:36" x14ac:dyDescent="0.25">
      <c r="A16" s="13">
        <v>1</v>
      </c>
      <c r="B16" s="13">
        <v>100</v>
      </c>
      <c r="C16">
        <v>115</v>
      </c>
      <c r="D16" t="s">
        <v>50</v>
      </c>
      <c r="E16">
        <f>'Program Costs'!E16-'Revenue Change'!E16</f>
        <v>0</v>
      </c>
      <c r="F16">
        <f>'Program Costs'!F16-'Revenue Change'!F16</f>
        <v>0</v>
      </c>
      <c r="G16">
        <f>'Program Costs'!G16-'Revenue Change'!G16</f>
        <v>82.275109999999998</v>
      </c>
      <c r="H16">
        <f>'Program Costs'!H16-'Revenue Change'!H16</f>
        <v>44.937550000000002</v>
      </c>
      <c r="I16">
        <f>'Program Costs'!I16-'Revenue Change'!I16</f>
        <v>47.995130000000003</v>
      </c>
      <c r="J16">
        <f>'Program Costs'!J16-'Revenue Change'!J16</f>
        <v>49.755040000000001</v>
      </c>
      <c r="K16">
        <f>'Program Costs'!K16-'Revenue Change'!K16</f>
        <v>52.768650000000001</v>
      </c>
      <c r="L16">
        <f>'Program Costs'!L16-'Revenue Change'!L16</f>
        <v>53.449809999999999</v>
      </c>
      <c r="M16">
        <f>'Program Costs'!M16-'Revenue Change'!M16</f>
        <v>55.06232</v>
      </c>
      <c r="N16">
        <f>'Program Costs'!N16-'Revenue Change'!N16</f>
        <v>56.254759999999997</v>
      </c>
      <c r="O16">
        <f>'Program Costs'!O16-'Revenue Change'!O16</f>
        <v>56.700499999999998</v>
      </c>
      <c r="P16">
        <f>'Program Costs'!P16-'Revenue Change'!P16</f>
        <v>56.466920000000002</v>
      </c>
      <c r="Q16">
        <f>'Program Costs'!Q16-'Revenue Change'!Q16</f>
        <v>56.263120000000001</v>
      </c>
      <c r="R16">
        <f>'Program Costs'!R16-'Revenue Change'!R16</f>
        <v>56.08887</v>
      </c>
      <c r="S16">
        <f>'Program Costs'!S16-'Revenue Change'!S16</f>
        <v>57.875489999999999</v>
      </c>
      <c r="T16">
        <f>'Program Costs'!T16-'Revenue Change'!T16</f>
        <v>59.312809999999999</v>
      </c>
      <c r="U16">
        <f>'Program Costs'!U16-'Revenue Change'!U16</f>
        <v>59.860050000000001</v>
      </c>
      <c r="V16">
        <f>'Program Costs'!V16-'Revenue Change'!V16</f>
        <v>0</v>
      </c>
      <c r="W16">
        <f>'Program Costs'!W16-'Revenue Change'!W16</f>
        <v>0</v>
      </c>
      <c r="X16">
        <f>'Program Costs'!X16-'Revenue Change'!X16</f>
        <v>0</v>
      </c>
      <c r="Y16">
        <f>'Program Costs'!Y16-'Revenue Change'!Y16</f>
        <v>0</v>
      </c>
      <c r="Z16">
        <f>'Program Costs'!Z16-'Revenue Change'!Z16</f>
        <v>0</v>
      </c>
      <c r="AA16">
        <f>'Program Costs'!AA16-'Revenue Change'!AA16</f>
        <v>0</v>
      </c>
      <c r="AB16">
        <f>'Program Costs'!AB16-'Revenue Change'!AB16</f>
        <v>0</v>
      </c>
      <c r="AC16">
        <f>'Program Costs'!AC16-'Revenue Change'!AC16</f>
        <v>0</v>
      </c>
      <c r="AD16">
        <f>'Program Costs'!AD16-'Revenue Change'!AD16</f>
        <v>0</v>
      </c>
      <c r="AE16">
        <f>'Program Costs'!AE16-'Revenue Change'!AE16</f>
        <v>0</v>
      </c>
      <c r="AF16">
        <f>'Program Costs'!AF16-'Revenue Change'!AF16</f>
        <v>0</v>
      </c>
      <c r="AG16">
        <f>'Program Costs'!AG16-'Revenue Change'!AG16</f>
        <v>0</v>
      </c>
      <c r="AH16">
        <f>'Program Costs'!AH16-'Revenue Change'!AH16</f>
        <v>0</v>
      </c>
      <c r="AI16" s="2">
        <f t="shared" si="0"/>
        <v>845.06612999999993</v>
      </c>
      <c r="AJ16" s="2">
        <f t="shared" si="1"/>
        <v>565.5096289639547</v>
      </c>
    </row>
    <row r="17" spans="1:36" x14ac:dyDescent="0.25">
      <c r="A17" s="13">
        <v>1</v>
      </c>
      <c r="B17" s="13">
        <v>100</v>
      </c>
      <c r="C17">
        <v>116</v>
      </c>
      <c r="D17" t="s">
        <v>51</v>
      </c>
      <c r="E17">
        <f>'Program Costs'!E17-'Revenue Change'!E17</f>
        <v>0</v>
      </c>
      <c r="F17">
        <f>'Program Costs'!F17-'Revenue Change'!F17</f>
        <v>0</v>
      </c>
      <c r="G17">
        <f>'Program Costs'!G17-'Revenue Change'!G17</f>
        <v>105.4965</v>
      </c>
      <c r="H17">
        <f>'Program Costs'!H17-'Revenue Change'!H17</f>
        <v>67.970950000000002</v>
      </c>
      <c r="I17">
        <f>'Program Costs'!I17-'Revenue Change'!I17</f>
        <v>72.612210000000005</v>
      </c>
      <c r="J17">
        <f>'Program Costs'!J17-'Revenue Change'!J17</f>
        <v>75.387299999999996</v>
      </c>
      <c r="K17">
        <f>'Program Costs'!K17-'Revenue Change'!K17</f>
        <v>80.129149999999996</v>
      </c>
      <c r="L17">
        <f>'Program Costs'!L17-'Revenue Change'!L17</f>
        <v>81.157390000000007</v>
      </c>
      <c r="M17">
        <f>'Program Costs'!M17-'Revenue Change'!M17</f>
        <v>83.386750000000006</v>
      </c>
      <c r="N17">
        <f>'Program Costs'!N17-'Revenue Change'!N17</f>
        <v>85.331239999999994</v>
      </c>
      <c r="O17">
        <f>'Program Costs'!O17-'Revenue Change'!O17</f>
        <v>86.077640000000002</v>
      </c>
      <c r="P17">
        <f>'Program Costs'!P17-'Revenue Change'!P17</f>
        <v>85.53143</v>
      </c>
      <c r="Q17">
        <f>'Program Costs'!Q17-'Revenue Change'!Q17</f>
        <v>85.492429999999999</v>
      </c>
      <c r="R17">
        <f>'Program Costs'!R17-'Revenue Change'!R17</f>
        <v>85.030209999999997</v>
      </c>
      <c r="S17">
        <f>'Program Costs'!S17-'Revenue Change'!S17</f>
        <v>87.708500000000001</v>
      </c>
      <c r="T17">
        <f>'Program Costs'!T17-'Revenue Change'!T17</f>
        <v>89.9375</v>
      </c>
      <c r="U17">
        <f>'Program Costs'!U17-'Revenue Change'!U17</f>
        <v>91.066829999999996</v>
      </c>
      <c r="V17">
        <f>'Program Costs'!V17-'Revenue Change'!V17</f>
        <v>93.494569999999996</v>
      </c>
      <c r="W17">
        <f>'Program Costs'!W17-'Revenue Change'!W17</f>
        <v>94.945740000000001</v>
      </c>
      <c r="X17">
        <f>'Program Costs'!X17-'Revenue Change'!X17</f>
        <v>95.708439999999996</v>
      </c>
      <c r="Y17">
        <f>'Program Costs'!Y17-'Revenue Change'!Y17</f>
        <v>0</v>
      </c>
      <c r="Z17">
        <f>'Program Costs'!Z17-'Revenue Change'!Z17</f>
        <v>0</v>
      </c>
      <c r="AA17">
        <f>'Program Costs'!AA17-'Revenue Change'!AA17</f>
        <v>0</v>
      </c>
      <c r="AB17">
        <f>'Program Costs'!AB17-'Revenue Change'!AB17</f>
        <v>0</v>
      </c>
      <c r="AC17">
        <f>'Program Costs'!AC17-'Revenue Change'!AC17</f>
        <v>0</v>
      </c>
      <c r="AD17">
        <f>'Program Costs'!AD17-'Revenue Change'!AD17</f>
        <v>0</v>
      </c>
      <c r="AE17">
        <f>'Program Costs'!AE17-'Revenue Change'!AE17</f>
        <v>0</v>
      </c>
      <c r="AF17">
        <f>'Program Costs'!AF17-'Revenue Change'!AF17</f>
        <v>0</v>
      </c>
      <c r="AG17">
        <f>'Program Costs'!AG17-'Revenue Change'!AG17</f>
        <v>0</v>
      </c>
      <c r="AH17">
        <f>'Program Costs'!AH17-'Revenue Change'!AH17</f>
        <v>0</v>
      </c>
      <c r="AI17" s="2">
        <f t="shared" si="0"/>
        <v>1546.4647799999998</v>
      </c>
      <c r="AJ17" s="2">
        <f t="shared" si="1"/>
        <v>942.59211393880798</v>
      </c>
    </row>
    <row r="18" spans="1:36" x14ac:dyDescent="0.25">
      <c r="A18" s="13">
        <v>1</v>
      </c>
      <c r="B18" s="13">
        <v>100</v>
      </c>
      <c r="C18">
        <v>117</v>
      </c>
      <c r="D18" t="s">
        <v>52</v>
      </c>
      <c r="E18">
        <f>'Program Costs'!E18-'Revenue Change'!E18</f>
        <v>0</v>
      </c>
      <c r="F18">
        <f>'Program Costs'!F18-'Revenue Change'!F18</f>
        <v>0</v>
      </c>
      <c r="G18">
        <f>'Program Costs'!G18-'Revenue Change'!G18</f>
        <v>106.29626</v>
      </c>
      <c r="H18">
        <f>'Program Costs'!H18-'Revenue Change'!H18</f>
        <v>68.777109999999993</v>
      </c>
      <c r="I18">
        <f>'Program Costs'!I18-'Revenue Change'!I18</f>
        <v>73.458820000000003</v>
      </c>
      <c r="J18">
        <f>'Program Costs'!J18-'Revenue Change'!J18</f>
        <v>76.171509999999998</v>
      </c>
      <c r="K18">
        <f>'Program Costs'!K18-'Revenue Change'!K18</f>
        <v>80.834289999999996</v>
      </c>
      <c r="L18">
        <f>'Program Costs'!L18-'Revenue Change'!L18</f>
        <v>81.874920000000003</v>
      </c>
      <c r="M18">
        <f>'Program Costs'!M18-'Revenue Change'!M18</f>
        <v>84.291690000000003</v>
      </c>
      <c r="N18">
        <f>'Program Costs'!N18-'Revenue Change'!N18</f>
        <v>86.147639999999996</v>
      </c>
      <c r="O18">
        <f>'Program Costs'!O18-'Revenue Change'!O18</f>
        <v>86.837890000000002</v>
      </c>
      <c r="P18">
        <f>'Program Costs'!P18-'Revenue Change'!P18</f>
        <v>86.41968</v>
      </c>
      <c r="Q18">
        <f>'Program Costs'!Q18-'Revenue Change'!Q18</f>
        <v>86.183350000000004</v>
      </c>
      <c r="R18">
        <f>'Program Costs'!R18-'Revenue Change'!R18</f>
        <v>85.863889999999998</v>
      </c>
      <c r="S18">
        <f>'Program Costs'!S18-'Revenue Change'!S18</f>
        <v>88.595699999999994</v>
      </c>
      <c r="T18">
        <f>'Program Costs'!T18-'Revenue Change'!T18</f>
        <v>90.808779999999999</v>
      </c>
      <c r="U18">
        <f>'Program Costs'!U18-'Revenue Change'!U18</f>
        <v>91.724490000000003</v>
      </c>
      <c r="V18">
        <f>'Program Costs'!V18-'Revenue Change'!V18</f>
        <v>0</v>
      </c>
      <c r="W18">
        <f>'Program Costs'!W18-'Revenue Change'!W18</f>
        <v>0</v>
      </c>
      <c r="X18">
        <f>'Program Costs'!X18-'Revenue Change'!X18</f>
        <v>0</v>
      </c>
      <c r="Y18">
        <f>'Program Costs'!Y18-'Revenue Change'!Y18</f>
        <v>0</v>
      </c>
      <c r="Z18">
        <f>'Program Costs'!Z18-'Revenue Change'!Z18</f>
        <v>0</v>
      </c>
      <c r="AA18">
        <f>'Program Costs'!AA18-'Revenue Change'!AA18</f>
        <v>0</v>
      </c>
      <c r="AB18">
        <f>'Program Costs'!AB18-'Revenue Change'!AB18</f>
        <v>0</v>
      </c>
      <c r="AC18">
        <f>'Program Costs'!AC18-'Revenue Change'!AC18</f>
        <v>0</v>
      </c>
      <c r="AD18">
        <f>'Program Costs'!AD18-'Revenue Change'!AD18</f>
        <v>0</v>
      </c>
      <c r="AE18">
        <f>'Program Costs'!AE18-'Revenue Change'!AE18</f>
        <v>0</v>
      </c>
      <c r="AF18">
        <f>'Program Costs'!AF18-'Revenue Change'!AF18</f>
        <v>0</v>
      </c>
      <c r="AG18">
        <f>'Program Costs'!AG18-'Revenue Change'!AG18</f>
        <v>0</v>
      </c>
      <c r="AH18">
        <f>'Program Costs'!AH18-'Revenue Change'!AH18</f>
        <v>0</v>
      </c>
      <c r="AI18" s="2">
        <f t="shared" si="0"/>
        <v>1274.2860200000002</v>
      </c>
      <c r="AJ18" s="2">
        <f t="shared" si="1"/>
        <v>846.20775553385579</v>
      </c>
    </row>
    <row r="19" spans="1:36" x14ac:dyDescent="0.25">
      <c r="A19" s="13">
        <v>1</v>
      </c>
      <c r="B19" s="13">
        <v>100</v>
      </c>
      <c r="C19">
        <v>118</v>
      </c>
      <c r="D19" t="s">
        <v>536</v>
      </c>
      <c r="E19">
        <f>'Program Costs'!E19-'Revenue Change'!E19</f>
        <v>0</v>
      </c>
      <c r="F19">
        <f>'Program Costs'!F19-'Revenue Change'!F19</f>
        <v>0</v>
      </c>
      <c r="G19">
        <f>'Program Costs'!G19-'Revenue Change'!G19</f>
        <v>125.64548000000001</v>
      </c>
      <c r="H19">
        <f>'Program Costs'!H19-'Revenue Change'!H19</f>
        <v>87.981430000000003</v>
      </c>
      <c r="I19">
        <f>'Program Costs'!I19-'Revenue Change'!I19</f>
        <v>93.970320000000001</v>
      </c>
      <c r="J19">
        <f>'Program Costs'!J19-'Revenue Change'!J19</f>
        <v>97.440370000000001</v>
      </c>
      <c r="K19">
        <f>'Program Costs'!K19-'Revenue Change'!K19</f>
        <v>103.4054</v>
      </c>
      <c r="L19">
        <f>'Program Costs'!L19-'Revenue Change'!L19</f>
        <v>104.7367</v>
      </c>
      <c r="M19">
        <f>'Program Costs'!M19-'Revenue Change'!M19</f>
        <v>107.8282</v>
      </c>
      <c r="N19">
        <f>'Program Costs'!N19-'Revenue Change'!N19</f>
        <v>110.202</v>
      </c>
      <c r="O19">
        <f>'Program Costs'!O19-'Revenue Change'!O19</f>
        <v>111.0859</v>
      </c>
      <c r="P19">
        <f>'Program Costs'!P19-'Revenue Change'!P19</f>
        <v>110.55119999999999</v>
      </c>
      <c r="Q19">
        <f>'Program Costs'!Q19-'Revenue Change'!Q19</f>
        <v>0</v>
      </c>
      <c r="R19">
        <f>'Program Costs'!R19-'Revenue Change'!R19</f>
        <v>0</v>
      </c>
      <c r="S19">
        <f>'Program Costs'!S19-'Revenue Change'!S19</f>
        <v>0</v>
      </c>
      <c r="T19">
        <f>'Program Costs'!T19-'Revenue Change'!T19</f>
        <v>0</v>
      </c>
      <c r="U19">
        <f>'Program Costs'!U19-'Revenue Change'!U19</f>
        <v>0</v>
      </c>
      <c r="V19">
        <f>'Program Costs'!V19-'Revenue Change'!V19</f>
        <v>0</v>
      </c>
      <c r="W19">
        <f>'Program Costs'!W19-'Revenue Change'!W19</f>
        <v>0</v>
      </c>
      <c r="X19">
        <f>'Program Costs'!X19-'Revenue Change'!X19</f>
        <v>0</v>
      </c>
      <c r="Y19">
        <f>'Program Costs'!Y19-'Revenue Change'!Y19</f>
        <v>0</v>
      </c>
      <c r="Z19">
        <f>'Program Costs'!Z19-'Revenue Change'!Z19</f>
        <v>0</v>
      </c>
      <c r="AA19">
        <f>'Program Costs'!AA19-'Revenue Change'!AA19</f>
        <v>0</v>
      </c>
      <c r="AB19">
        <f>'Program Costs'!AB19-'Revenue Change'!AB19</f>
        <v>0</v>
      </c>
      <c r="AC19">
        <f>'Program Costs'!AC19-'Revenue Change'!AC19</f>
        <v>0</v>
      </c>
      <c r="AD19">
        <f>'Program Costs'!AD19-'Revenue Change'!AD19</f>
        <v>0</v>
      </c>
      <c r="AE19">
        <f>'Program Costs'!AE19-'Revenue Change'!AE19</f>
        <v>0</v>
      </c>
      <c r="AF19">
        <f>'Program Costs'!AF19-'Revenue Change'!AF19</f>
        <v>0</v>
      </c>
      <c r="AG19">
        <f>'Program Costs'!AG19-'Revenue Change'!AG19</f>
        <v>0</v>
      </c>
      <c r="AH19">
        <f>'Program Costs'!AH19-'Revenue Change'!AH19</f>
        <v>0</v>
      </c>
      <c r="AI19" s="2">
        <f t="shared" si="0"/>
        <v>1052.8470000000002</v>
      </c>
      <c r="AJ19" s="2">
        <f t="shared" si="1"/>
        <v>804.35402876204148</v>
      </c>
    </row>
    <row r="20" spans="1:36" x14ac:dyDescent="0.25">
      <c r="A20" s="13">
        <v>1</v>
      </c>
      <c r="B20" s="13">
        <v>100</v>
      </c>
      <c r="C20">
        <v>119</v>
      </c>
      <c r="D20" t="s">
        <v>54</v>
      </c>
      <c r="E20">
        <f>'Program Costs'!E20-'Revenue Change'!E20</f>
        <v>0</v>
      </c>
      <c r="F20">
        <f>'Program Costs'!F20-'Revenue Change'!F20</f>
        <v>0</v>
      </c>
      <c r="G20">
        <f>'Program Costs'!G20-'Revenue Change'!G20</f>
        <v>96.817849999999993</v>
      </c>
      <c r="H20">
        <f>'Program Costs'!H20-'Revenue Change'!H20</f>
        <v>59.36591</v>
      </c>
      <c r="I20">
        <f>'Program Costs'!I20-'Revenue Change'!I20</f>
        <v>63.407649999999997</v>
      </c>
      <c r="J20">
        <f>'Program Costs'!J20-'Revenue Change'!J20</f>
        <v>65.807950000000005</v>
      </c>
      <c r="K20">
        <f>'Program Costs'!K20-'Revenue Change'!K20</f>
        <v>69.899540000000002</v>
      </c>
      <c r="L20">
        <f>'Program Costs'!L20-'Revenue Change'!L20</f>
        <v>70.798360000000002</v>
      </c>
      <c r="M20">
        <f>'Program Costs'!M20-'Revenue Change'!M20</f>
        <v>72.800870000000003</v>
      </c>
      <c r="N20">
        <f>'Program Costs'!N20-'Revenue Change'!N20</f>
        <v>74.460419999999999</v>
      </c>
      <c r="O20">
        <f>'Program Costs'!O20-'Revenue Change'!O20</f>
        <v>75.091740000000001</v>
      </c>
      <c r="P20">
        <f>'Program Costs'!P20-'Revenue Change'!P20</f>
        <v>74.657529999999994</v>
      </c>
      <c r="Q20">
        <f>'Program Costs'!Q20-'Revenue Change'!Q20</f>
        <v>0</v>
      </c>
      <c r="R20">
        <f>'Program Costs'!R20-'Revenue Change'!R20</f>
        <v>0</v>
      </c>
      <c r="S20">
        <f>'Program Costs'!S20-'Revenue Change'!S20</f>
        <v>0</v>
      </c>
      <c r="T20">
        <f>'Program Costs'!T20-'Revenue Change'!T20</f>
        <v>0</v>
      </c>
      <c r="U20">
        <f>'Program Costs'!U20-'Revenue Change'!U20</f>
        <v>0</v>
      </c>
      <c r="V20">
        <f>'Program Costs'!V20-'Revenue Change'!V20</f>
        <v>0</v>
      </c>
      <c r="W20">
        <f>'Program Costs'!W20-'Revenue Change'!W20</f>
        <v>0</v>
      </c>
      <c r="X20">
        <f>'Program Costs'!X20-'Revenue Change'!X20</f>
        <v>0</v>
      </c>
      <c r="Y20">
        <f>'Program Costs'!Y20-'Revenue Change'!Y20</f>
        <v>0</v>
      </c>
      <c r="Z20">
        <f>'Program Costs'!Z20-'Revenue Change'!Z20</f>
        <v>0</v>
      </c>
      <c r="AA20">
        <f>'Program Costs'!AA20-'Revenue Change'!AA20</f>
        <v>0</v>
      </c>
      <c r="AB20">
        <f>'Program Costs'!AB20-'Revenue Change'!AB20</f>
        <v>0</v>
      </c>
      <c r="AC20">
        <f>'Program Costs'!AC20-'Revenue Change'!AC20</f>
        <v>0</v>
      </c>
      <c r="AD20">
        <f>'Program Costs'!AD20-'Revenue Change'!AD20</f>
        <v>0</v>
      </c>
      <c r="AE20">
        <f>'Program Costs'!AE20-'Revenue Change'!AE20</f>
        <v>0</v>
      </c>
      <c r="AF20">
        <f>'Program Costs'!AF20-'Revenue Change'!AF20</f>
        <v>0</v>
      </c>
      <c r="AG20">
        <f>'Program Costs'!AG20-'Revenue Change'!AG20</f>
        <v>0</v>
      </c>
      <c r="AH20">
        <f>'Program Costs'!AH20-'Revenue Change'!AH20</f>
        <v>0</v>
      </c>
      <c r="AI20" s="2">
        <f t="shared" si="0"/>
        <v>723.10781999999995</v>
      </c>
      <c r="AJ20" s="2">
        <f t="shared" si="1"/>
        <v>555.23362959696283</v>
      </c>
    </row>
    <row r="21" spans="1:36" x14ac:dyDescent="0.25">
      <c r="A21" s="13">
        <v>1</v>
      </c>
      <c r="B21" s="13">
        <v>100</v>
      </c>
      <c r="C21">
        <v>120</v>
      </c>
      <c r="D21" t="s">
        <v>55</v>
      </c>
      <c r="E21">
        <f>'Program Costs'!E21-'Revenue Change'!E21</f>
        <v>0</v>
      </c>
      <c r="F21">
        <f>'Program Costs'!F21-'Revenue Change'!F21</f>
        <v>0</v>
      </c>
      <c r="G21">
        <f>'Program Costs'!G21-'Revenue Change'!G21</f>
        <v>50.846450000000004</v>
      </c>
      <c r="H21">
        <f>'Program Costs'!H21-'Revenue Change'!H21</f>
        <v>13.741820000000001</v>
      </c>
      <c r="I21">
        <f>'Program Costs'!I21-'Revenue Change'!I21</f>
        <v>14.67737</v>
      </c>
      <c r="J21">
        <f>'Program Costs'!J21-'Revenue Change'!J21</f>
        <v>15.23297</v>
      </c>
      <c r="K21">
        <f>'Program Costs'!K21-'Revenue Change'!K21</f>
        <v>16.179379999999998</v>
      </c>
      <c r="L21">
        <f>'Program Costs'!L21-'Revenue Change'!L21</f>
        <v>16.38766</v>
      </c>
      <c r="M21">
        <f>'Program Costs'!M21-'Revenue Change'!M21</f>
        <v>16.851410000000001</v>
      </c>
      <c r="N21">
        <f>'Program Costs'!N21-'Revenue Change'!N21</f>
        <v>17.235869999999998</v>
      </c>
      <c r="O21">
        <f>'Program Costs'!O21-'Revenue Change'!O21</f>
        <v>17.381679999999999</v>
      </c>
      <c r="P21">
        <f>'Program Costs'!P21-'Revenue Change'!P21</f>
        <v>17.2821</v>
      </c>
      <c r="Q21">
        <f>'Program Costs'!Q21-'Revenue Change'!Q21</f>
        <v>17.259219999999999</v>
      </c>
      <c r="R21">
        <f>'Program Costs'!R21-'Revenue Change'!R21</f>
        <v>17.17737</v>
      </c>
      <c r="S21">
        <f>'Program Costs'!S21-'Revenue Change'!S21</f>
        <v>17.719850000000001</v>
      </c>
      <c r="T21">
        <f>'Program Costs'!T21-'Revenue Change'!T21</f>
        <v>18.16638</v>
      </c>
      <c r="U21">
        <f>'Program Costs'!U21-'Revenue Change'!U21</f>
        <v>18.37689</v>
      </c>
      <c r="V21">
        <f>'Program Costs'!V21-'Revenue Change'!V21</f>
        <v>18.842829999999999</v>
      </c>
      <c r="W21">
        <f>'Program Costs'!W21-'Revenue Change'!W21</f>
        <v>19.166499999999999</v>
      </c>
      <c r="X21">
        <f>'Program Costs'!X21-'Revenue Change'!X21</f>
        <v>19.32208</v>
      </c>
      <c r="Y21">
        <f>'Program Costs'!Y21-'Revenue Change'!Y21</f>
        <v>19.514099999999999</v>
      </c>
      <c r="Z21">
        <f>'Program Costs'!Z21-'Revenue Change'!Z21</f>
        <v>19.740659999999998</v>
      </c>
      <c r="AA21">
        <f>'Program Costs'!AA21-'Revenue Change'!AA21</f>
        <v>19.879149999999999</v>
      </c>
      <c r="AB21">
        <f>'Program Costs'!AB21-'Revenue Change'!AB21</f>
        <v>20.066099999999999</v>
      </c>
      <c r="AC21">
        <f>'Program Costs'!AC21-'Revenue Change'!AC21</f>
        <v>20.49719</v>
      </c>
      <c r="AD21">
        <f>'Program Costs'!AD21-'Revenue Change'!AD21</f>
        <v>20.616700000000002</v>
      </c>
      <c r="AE21">
        <f>'Program Costs'!AE21-'Revenue Change'!AE21</f>
        <v>20.971979999999999</v>
      </c>
      <c r="AF21">
        <f>'Program Costs'!AF21-'Revenue Change'!AF21</f>
        <v>21.347470000000001</v>
      </c>
      <c r="AG21">
        <f>'Program Costs'!AG21-'Revenue Change'!AG21</f>
        <v>22.223020000000002</v>
      </c>
      <c r="AH21">
        <f>'Program Costs'!AH21-'Revenue Change'!AH21</f>
        <v>22.971620000000001</v>
      </c>
      <c r="AI21" s="2">
        <f t="shared" si="0"/>
        <v>549.67581999999982</v>
      </c>
      <c r="AJ21" s="2">
        <f t="shared" si="1"/>
        <v>271.07740958211201</v>
      </c>
    </row>
    <row r="22" spans="1:36" x14ac:dyDescent="0.25">
      <c r="A22" s="13">
        <v>1</v>
      </c>
      <c r="B22" s="13">
        <v>100</v>
      </c>
      <c r="C22">
        <v>121</v>
      </c>
      <c r="D22" t="s">
        <v>56</v>
      </c>
      <c r="E22">
        <f>'Program Costs'!E22-'Revenue Change'!E22</f>
        <v>0</v>
      </c>
      <c r="F22">
        <f>'Program Costs'!F22-'Revenue Change'!F22</f>
        <v>0</v>
      </c>
      <c r="G22">
        <f>'Program Costs'!G22-'Revenue Change'!G22</f>
        <v>99.935010000000005</v>
      </c>
      <c r="H22">
        <f>'Program Costs'!H22-'Revenue Change'!H22</f>
        <v>62.460720000000002</v>
      </c>
      <c r="I22">
        <f>'Program Costs'!I22-'Revenue Change'!I22</f>
        <v>66.711179999999999</v>
      </c>
      <c r="J22">
        <f>'Program Costs'!J22-'Revenue Change'!J22</f>
        <v>69.218410000000006</v>
      </c>
      <c r="K22">
        <f>'Program Costs'!K22-'Revenue Change'!K22</f>
        <v>73.500820000000004</v>
      </c>
      <c r="L22">
        <f>'Program Costs'!L22-'Revenue Change'!L22</f>
        <v>74.446489999999997</v>
      </c>
      <c r="M22">
        <f>'Program Costs'!M22-'Revenue Change'!M22</f>
        <v>76.581509999999994</v>
      </c>
      <c r="N22">
        <f>'Program Costs'!N22-'Revenue Change'!N22</f>
        <v>78.30789</v>
      </c>
      <c r="O22">
        <f>'Program Costs'!O22-'Revenue Change'!O22</f>
        <v>78.960139999999996</v>
      </c>
      <c r="P22">
        <f>'Program Costs'!P22-'Revenue Change'!P22</f>
        <v>78.5274</v>
      </c>
      <c r="Q22">
        <f>'Program Costs'!Q22-'Revenue Change'!Q22</f>
        <v>0</v>
      </c>
      <c r="R22">
        <f>'Program Costs'!R22-'Revenue Change'!R22</f>
        <v>0</v>
      </c>
      <c r="S22">
        <f>'Program Costs'!S22-'Revenue Change'!S22</f>
        <v>0</v>
      </c>
      <c r="T22">
        <f>'Program Costs'!T22-'Revenue Change'!T22</f>
        <v>0</v>
      </c>
      <c r="U22">
        <f>'Program Costs'!U22-'Revenue Change'!U22</f>
        <v>0</v>
      </c>
      <c r="V22">
        <f>'Program Costs'!V22-'Revenue Change'!V22</f>
        <v>0</v>
      </c>
      <c r="W22">
        <f>'Program Costs'!W22-'Revenue Change'!W22</f>
        <v>0</v>
      </c>
      <c r="X22">
        <f>'Program Costs'!X22-'Revenue Change'!X22</f>
        <v>0</v>
      </c>
      <c r="Y22">
        <f>'Program Costs'!Y22-'Revenue Change'!Y22</f>
        <v>0</v>
      </c>
      <c r="Z22">
        <f>'Program Costs'!Z22-'Revenue Change'!Z22</f>
        <v>0</v>
      </c>
      <c r="AA22">
        <f>'Program Costs'!AA22-'Revenue Change'!AA22</f>
        <v>0</v>
      </c>
      <c r="AB22">
        <f>'Program Costs'!AB22-'Revenue Change'!AB22</f>
        <v>0</v>
      </c>
      <c r="AC22">
        <f>'Program Costs'!AC22-'Revenue Change'!AC22</f>
        <v>0</v>
      </c>
      <c r="AD22">
        <f>'Program Costs'!AD22-'Revenue Change'!AD22</f>
        <v>0</v>
      </c>
      <c r="AE22">
        <f>'Program Costs'!AE22-'Revenue Change'!AE22</f>
        <v>0</v>
      </c>
      <c r="AF22">
        <f>'Program Costs'!AF22-'Revenue Change'!AF22</f>
        <v>0</v>
      </c>
      <c r="AG22">
        <f>'Program Costs'!AG22-'Revenue Change'!AG22</f>
        <v>0</v>
      </c>
      <c r="AH22">
        <f>'Program Costs'!AH22-'Revenue Change'!AH22</f>
        <v>0</v>
      </c>
      <c r="AI22" s="2">
        <f t="shared" si="0"/>
        <v>758.64957000000004</v>
      </c>
      <c r="AJ22" s="2">
        <f t="shared" si="1"/>
        <v>582.0929813169829</v>
      </c>
    </row>
    <row r="23" spans="1:36" x14ac:dyDescent="0.25">
      <c r="A23" s="13">
        <v>1</v>
      </c>
      <c r="B23" s="13">
        <v>100</v>
      </c>
      <c r="C23">
        <v>122</v>
      </c>
      <c r="D23" t="s">
        <v>57</v>
      </c>
      <c r="E23">
        <f>'Program Costs'!E23-'Revenue Change'!E23</f>
        <v>0</v>
      </c>
      <c r="F23">
        <f>'Program Costs'!F23-'Revenue Change'!F23</f>
        <v>0</v>
      </c>
      <c r="G23">
        <f>'Program Costs'!G23-'Revenue Change'!G23</f>
        <v>154.57650000000001</v>
      </c>
      <c r="H23">
        <f>'Program Costs'!H23-'Revenue Change'!H23</f>
        <v>116.69670000000001</v>
      </c>
      <c r="I23">
        <f>'Program Costs'!I23-'Revenue Change'!I23</f>
        <v>124.6396</v>
      </c>
      <c r="J23">
        <f>'Program Costs'!J23-'Revenue Change'!J23</f>
        <v>129.23509999999999</v>
      </c>
      <c r="K23">
        <f>'Program Costs'!K23-'Revenue Change'!K23</f>
        <v>137.1301</v>
      </c>
      <c r="L23">
        <f>'Program Costs'!L23-'Revenue Change'!L23</f>
        <v>138.89500000000001</v>
      </c>
      <c r="M23">
        <f>'Program Costs'!M23-'Revenue Change'!M23</f>
        <v>143.01419999999999</v>
      </c>
      <c r="N23">
        <f>'Program Costs'!N23-'Revenue Change'!N23</f>
        <v>146.15190000000001</v>
      </c>
      <c r="O23">
        <f>'Program Costs'!O23-'Revenue Change'!O23</f>
        <v>147.3202</v>
      </c>
      <c r="P23">
        <f>'Program Costs'!P23-'Revenue Change'!P23</f>
        <v>146.63300000000001</v>
      </c>
      <c r="Q23">
        <f>'Program Costs'!Q23-'Revenue Change'!Q23</f>
        <v>146.20359999999999</v>
      </c>
      <c r="R23">
        <f>'Program Costs'!R23-'Revenue Change'!R23</f>
        <v>145.68100000000001</v>
      </c>
      <c r="S23">
        <f>'Program Costs'!S23-'Revenue Change'!S23</f>
        <v>150.3168</v>
      </c>
      <c r="T23">
        <f>'Program Costs'!T23-'Revenue Change'!T23</f>
        <v>154.06639999999999</v>
      </c>
      <c r="U23">
        <f>'Program Costs'!U23-'Revenue Change'!U23</f>
        <v>155.59469999999999</v>
      </c>
      <c r="V23">
        <f>'Program Costs'!V23-'Revenue Change'!V23</f>
        <v>159.4716</v>
      </c>
      <c r="W23">
        <f>'Program Costs'!W23-'Revenue Change'!W23</f>
        <v>162.40889999999999</v>
      </c>
      <c r="X23">
        <f>'Program Costs'!X23-'Revenue Change'!X23</f>
        <v>163.72200000000001</v>
      </c>
      <c r="Y23">
        <f>'Program Costs'!Y23-'Revenue Change'!Y23</f>
        <v>165.3698</v>
      </c>
      <c r="Z23">
        <f>'Program Costs'!Z23-'Revenue Change'!Z23</f>
        <v>167.21789999999999</v>
      </c>
      <c r="AA23">
        <f>'Program Costs'!AA23-'Revenue Change'!AA23</f>
        <v>168.40690000000001</v>
      </c>
      <c r="AB23">
        <f>'Program Costs'!AB23-'Revenue Change'!AB23</f>
        <v>170.18870000000001</v>
      </c>
      <c r="AC23">
        <f>'Program Costs'!AC23-'Revenue Change'!AC23</f>
        <v>173.3775</v>
      </c>
      <c r="AD23">
        <f>'Program Costs'!AD23-'Revenue Change'!AD23</f>
        <v>174.85470000000001</v>
      </c>
      <c r="AE23">
        <f>'Program Costs'!AE23-'Revenue Change'!AE23</f>
        <v>177.89920000000001</v>
      </c>
      <c r="AF23">
        <f>'Program Costs'!AF23-'Revenue Change'!AF23</f>
        <v>180.74690000000001</v>
      </c>
      <c r="AG23">
        <f>'Program Costs'!AG23-'Revenue Change'!AG23</f>
        <v>188.1704</v>
      </c>
      <c r="AH23">
        <f>'Program Costs'!AH23-'Revenue Change'!AH23</f>
        <v>194.68969999999999</v>
      </c>
      <c r="AI23" s="2">
        <f t="shared" si="0"/>
        <v>4382.6790000000001</v>
      </c>
      <c r="AJ23" s="2">
        <f t="shared" si="1"/>
        <v>2021.746304366397</v>
      </c>
    </row>
    <row r="24" spans="1:36" x14ac:dyDescent="0.25">
      <c r="A24" s="13">
        <v>1</v>
      </c>
      <c r="B24" s="13">
        <v>100</v>
      </c>
      <c r="C24">
        <v>124</v>
      </c>
      <c r="D24" t="s">
        <v>58</v>
      </c>
      <c r="E24">
        <f>'Program Costs'!E24-'Revenue Change'!E24</f>
        <v>0</v>
      </c>
      <c r="F24">
        <f>'Program Costs'!F24-'Revenue Change'!F24</f>
        <v>0</v>
      </c>
      <c r="G24">
        <f>'Program Costs'!G24-'Revenue Change'!G24</f>
        <v>102.68903</v>
      </c>
      <c r="H24">
        <f>'Program Costs'!H24-'Revenue Change'!H24</f>
        <v>65.190520000000006</v>
      </c>
      <c r="I24">
        <f>'Program Costs'!I24-'Revenue Change'!I24</f>
        <v>69.634720000000002</v>
      </c>
      <c r="J24">
        <f>'Program Costs'!J24-'Revenue Change'!J24</f>
        <v>72.301609999999997</v>
      </c>
      <c r="K24">
        <f>'Program Costs'!K24-'Revenue Change'!K24</f>
        <v>76.834630000000004</v>
      </c>
      <c r="L24">
        <f>'Program Costs'!L24-'Revenue Change'!L24</f>
        <v>77.822190000000006</v>
      </c>
      <c r="M24">
        <f>'Program Costs'!M24-'Revenue Change'!M24</f>
        <v>79.969759999999994</v>
      </c>
      <c r="N24">
        <f>'Program Costs'!N24-'Revenue Change'!N24</f>
        <v>81.827789999999993</v>
      </c>
      <c r="O24">
        <f>'Program Costs'!O24-'Revenue Change'!O24</f>
        <v>82.543400000000005</v>
      </c>
      <c r="P24">
        <f>'Program Costs'!P24-'Revenue Change'!P24</f>
        <v>82.023250000000004</v>
      </c>
      <c r="Q24">
        <f>'Program Costs'!Q24-'Revenue Change'!Q24</f>
        <v>81.978759999999994</v>
      </c>
      <c r="R24">
        <f>'Program Costs'!R24-'Revenue Change'!R24</f>
        <v>81.542720000000003</v>
      </c>
      <c r="S24">
        <f>'Program Costs'!S24-'Revenue Change'!S24</f>
        <v>84.110050000000001</v>
      </c>
      <c r="T24">
        <f>'Program Costs'!T24-'Revenue Change'!T24</f>
        <v>86.245480000000001</v>
      </c>
      <c r="U24">
        <f>'Program Costs'!U24-'Revenue Change'!U24</f>
        <v>87.320130000000006</v>
      </c>
      <c r="V24">
        <f>'Program Costs'!V24-'Revenue Change'!V24</f>
        <v>89.554019999999994</v>
      </c>
      <c r="W24">
        <f>'Program Costs'!W24-'Revenue Change'!W24</f>
        <v>91.03613</v>
      </c>
      <c r="X24">
        <f>'Program Costs'!X24-'Revenue Change'!X24</f>
        <v>91.768069999999994</v>
      </c>
      <c r="Y24">
        <f>'Program Costs'!Y24-'Revenue Change'!Y24</f>
        <v>92.676029999999997</v>
      </c>
      <c r="Z24">
        <f>'Program Costs'!Z24-'Revenue Change'!Z24</f>
        <v>93.77704</v>
      </c>
      <c r="AA24">
        <f>'Program Costs'!AA24-'Revenue Change'!AA24</f>
        <v>0</v>
      </c>
      <c r="AB24">
        <f>'Program Costs'!AB24-'Revenue Change'!AB24</f>
        <v>0</v>
      </c>
      <c r="AC24">
        <f>'Program Costs'!AC24-'Revenue Change'!AC24</f>
        <v>0</v>
      </c>
      <c r="AD24">
        <f>'Program Costs'!AD24-'Revenue Change'!AD24</f>
        <v>0</v>
      </c>
      <c r="AE24">
        <f>'Program Costs'!AE24-'Revenue Change'!AE24</f>
        <v>0</v>
      </c>
      <c r="AF24">
        <f>'Program Costs'!AF24-'Revenue Change'!AF24</f>
        <v>0</v>
      </c>
      <c r="AG24">
        <f>'Program Costs'!AG24-'Revenue Change'!AG24</f>
        <v>0</v>
      </c>
      <c r="AH24">
        <f>'Program Costs'!AH24-'Revenue Change'!AH24</f>
        <v>0</v>
      </c>
      <c r="AI24" s="2">
        <f t="shared" si="0"/>
        <v>1670.8453300000001</v>
      </c>
      <c r="AJ24" s="2">
        <f t="shared" si="1"/>
        <v>963.92884769121247</v>
      </c>
    </row>
    <row r="25" spans="1:36" x14ac:dyDescent="0.25">
      <c r="A25" s="13">
        <v>1</v>
      </c>
      <c r="B25" s="13">
        <v>100</v>
      </c>
      <c r="C25">
        <v>125</v>
      </c>
      <c r="D25" t="s">
        <v>59</v>
      </c>
      <c r="E25">
        <f>'Program Costs'!E25-'Revenue Change'!E25</f>
        <v>0</v>
      </c>
      <c r="F25">
        <f>'Program Costs'!F25-'Revenue Change'!F25</f>
        <v>0</v>
      </c>
      <c r="G25">
        <f>'Program Costs'!G25-'Revenue Change'!G25</f>
        <v>40.051315000000002</v>
      </c>
      <c r="H25">
        <f>'Program Costs'!H25-'Revenue Change'!H25</f>
        <v>3.0282439999999999</v>
      </c>
      <c r="I25">
        <f>'Program Costs'!I25-'Revenue Change'!I25</f>
        <v>3.2344590000000002</v>
      </c>
      <c r="J25">
        <f>'Program Costs'!J25-'Revenue Change'!J25</f>
        <v>3.357208</v>
      </c>
      <c r="K25">
        <f>'Program Costs'!K25-'Revenue Change'!K25</f>
        <v>3.5658569999999998</v>
      </c>
      <c r="L25">
        <f>'Program Costs'!L25-'Revenue Change'!L25</f>
        <v>3.6118769999999998</v>
      </c>
      <c r="M25">
        <f>'Program Costs'!M25-'Revenue Change'!M25</f>
        <v>3.7138059999999999</v>
      </c>
      <c r="N25">
        <f>'Program Costs'!N25-'Revenue Change'!N25</f>
        <v>3.799194</v>
      </c>
      <c r="O25">
        <f>'Program Costs'!O25-'Revenue Change'!O25</f>
        <v>3.8314819999999998</v>
      </c>
      <c r="P25">
        <f>'Program Costs'!P25-'Revenue Change'!P25</f>
        <v>3.8097530000000002</v>
      </c>
      <c r="Q25">
        <f>'Program Costs'!Q25-'Revenue Change'!Q25</f>
        <v>3.805237</v>
      </c>
      <c r="R25">
        <f>'Program Costs'!R25-'Revenue Change'!R25</f>
        <v>3.7857669999999999</v>
      </c>
      <c r="S25">
        <f>'Program Costs'!S25-'Revenue Change'!S25</f>
        <v>3.9057010000000001</v>
      </c>
      <c r="T25">
        <f>'Program Costs'!T25-'Revenue Change'!T25</f>
        <v>4.0037229999999999</v>
      </c>
      <c r="U25">
        <f>'Program Costs'!U25-'Revenue Change'!U25</f>
        <v>4.0509029999999999</v>
      </c>
      <c r="V25">
        <f>'Program Costs'!V25-'Revenue Change'!V25</f>
        <v>4.1526490000000003</v>
      </c>
      <c r="W25">
        <f>'Program Costs'!W25-'Revenue Change'!W25</f>
        <v>4.2241210000000002</v>
      </c>
      <c r="X25">
        <f>'Program Costs'!X25-'Revenue Change'!X25</f>
        <v>4.2587279999999996</v>
      </c>
      <c r="Y25">
        <f>'Program Costs'!Y25-'Revenue Change'!Y25</f>
        <v>4.3011470000000003</v>
      </c>
      <c r="Z25">
        <f>'Program Costs'!Z25-'Revenue Change'!Z25</f>
        <v>4.3512570000000004</v>
      </c>
      <c r="AA25">
        <f>'Program Costs'!AA25-'Revenue Change'!AA25</f>
        <v>0</v>
      </c>
      <c r="AB25">
        <f>'Program Costs'!AB25-'Revenue Change'!AB25</f>
        <v>0</v>
      </c>
      <c r="AC25">
        <f>'Program Costs'!AC25-'Revenue Change'!AC25</f>
        <v>0</v>
      </c>
      <c r="AD25">
        <f>'Program Costs'!AD25-'Revenue Change'!AD25</f>
        <v>0</v>
      </c>
      <c r="AE25">
        <f>'Program Costs'!AE25-'Revenue Change'!AE25</f>
        <v>0</v>
      </c>
      <c r="AF25">
        <f>'Program Costs'!AF25-'Revenue Change'!AF25</f>
        <v>0</v>
      </c>
      <c r="AG25">
        <f>'Program Costs'!AG25-'Revenue Change'!AG25</f>
        <v>0</v>
      </c>
      <c r="AH25">
        <f>'Program Costs'!AH25-'Revenue Change'!AH25</f>
        <v>0</v>
      </c>
      <c r="AI25" s="2">
        <f t="shared" si="0"/>
        <v>112.842428</v>
      </c>
      <c r="AJ25" s="2">
        <f t="shared" si="1"/>
        <v>80.03247565408067</v>
      </c>
    </row>
    <row r="26" spans="1:36" x14ac:dyDescent="0.25">
      <c r="A26" s="13">
        <v>1</v>
      </c>
      <c r="B26" s="13">
        <v>100</v>
      </c>
      <c r="C26">
        <v>126</v>
      </c>
      <c r="D26" t="s">
        <v>60</v>
      </c>
      <c r="E26">
        <f>'Program Costs'!E26-'Revenue Change'!E26</f>
        <v>0</v>
      </c>
      <c r="F26">
        <f>'Program Costs'!F26-'Revenue Change'!F26</f>
        <v>0</v>
      </c>
      <c r="G26">
        <f>'Program Costs'!G26-'Revenue Change'!G26</f>
        <v>44.357643000000003</v>
      </c>
      <c r="H26">
        <f>'Program Costs'!H26-'Revenue Change'!H26</f>
        <v>7.3019869999999996</v>
      </c>
      <c r="I26">
        <f>'Program Costs'!I26-'Revenue Change'!I26</f>
        <v>7.7992780000000002</v>
      </c>
      <c r="J26">
        <f>'Program Costs'!J26-'Revenue Change'!J26</f>
        <v>8.0953060000000008</v>
      </c>
      <c r="K26">
        <f>'Program Costs'!K26-'Revenue Change'!K26</f>
        <v>8.5987399999999994</v>
      </c>
      <c r="L26">
        <f>'Program Costs'!L26-'Revenue Change'!L26</f>
        <v>8.7100519999999992</v>
      </c>
      <c r="M26">
        <f>'Program Costs'!M26-'Revenue Change'!M26</f>
        <v>8.9548950000000005</v>
      </c>
      <c r="N26">
        <f>'Program Costs'!N26-'Revenue Change'!N26</f>
        <v>9.1603999999999992</v>
      </c>
      <c r="O26">
        <f>'Program Costs'!O26-'Revenue Change'!O26</f>
        <v>9.2381899999999995</v>
      </c>
      <c r="P26">
        <f>'Program Costs'!P26-'Revenue Change'!P26</f>
        <v>9.1841430000000006</v>
      </c>
      <c r="Q26">
        <f>'Program Costs'!Q26-'Revenue Change'!Q26</f>
        <v>9.172974</v>
      </c>
      <c r="R26">
        <f>'Program Costs'!R26-'Revenue Change'!R26</f>
        <v>9.1285399999999992</v>
      </c>
      <c r="S26">
        <f>'Program Costs'!S26-'Revenue Change'!S26</f>
        <v>9.4169920000000005</v>
      </c>
      <c r="T26">
        <f>'Program Costs'!T26-'Revenue Change'!T26</f>
        <v>9.6544190000000008</v>
      </c>
      <c r="U26">
        <f>'Program Costs'!U26-'Revenue Change'!U26</f>
        <v>9.7688600000000001</v>
      </c>
      <c r="V26">
        <f>'Program Costs'!V26-'Revenue Change'!V26</f>
        <v>10.015499999999999</v>
      </c>
      <c r="W26">
        <f>'Program Costs'!W26-'Revenue Change'!W26</f>
        <v>10.18732</v>
      </c>
      <c r="X26">
        <f>'Program Costs'!X26-'Revenue Change'!X26</f>
        <v>10.26971</v>
      </c>
      <c r="Y26">
        <f>'Program Costs'!Y26-'Revenue Change'!Y26</f>
        <v>10.37134</v>
      </c>
      <c r="Z26">
        <f>'Program Costs'!Z26-'Revenue Change'!Z26</f>
        <v>10.492610000000001</v>
      </c>
      <c r="AA26">
        <f>'Program Costs'!AA26-'Revenue Change'!AA26</f>
        <v>0</v>
      </c>
      <c r="AB26">
        <f>'Program Costs'!AB26-'Revenue Change'!AB26</f>
        <v>0</v>
      </c>
      <c r="AC26">
        <f>'Program Costs'!AC26-'Revenue Change'!AC26</f>
        <v>0</v>
      </c>
      <c r="AD26">
        <f>'Program Costs'!AD26-'Revenue Change'!AD26</f>
        <v>0</v>
      </c>
      <c r="AE26">
        <f>'Program Costs'!AE26-'Revenue Change'!AE26</f>
        <v>0</v>
      </c>
      <c r="AF26">
        <f>'Program Costs'!AF26-'Revenue Change'!AF26</f>
        <v>0</v>
      </c>
      <c r="AG26">
        <f>'Program Costs'!AG26-'Revenue Change'!AG26</f>
        <v>0</v>
      </c>
      <c r="AH26">
        <f>'Program Costs'!AH26-'Revenue Change'!AH26</f>
        <v>0</v>
      </c>
      <c r="AI26" s="2">
        <f t="shared" si="0"/>
        <v>219.87889899999999</v>
      </c>
      <c r="AJ26" s="2">
        <f t="shared" si="1"/>
        <v>140.76338247309528</v>
      </c>
    </row>
    <row r="27" spans="1:36" x14ac:dyDescent="0.25">
      <c r="A27" s="13">
        <v>1</v>
      </c>
      <c r="B27" s="13">
        <v>100</v>
      </c>
      <c r="C27">
        <v>127</v>
      </c>
      <c r="D27" t="s">
        <v>61</v>
      </c>
      <c r="E27">
        <f>'Program Costs'!E27-'Revenue Change'!E27</f>
        <v>0</v>
      </c>
      <c r="F27">
        <f>'Program Costs'!F27-'Revenue Change'!F27</f>
        <v>0</v>
      </c>
      <c r="G27">
        <f>'Program Costs'!G27-'Revenue Change'!G27</f>
        <v>51.923299999999998</v>
      </c>
      <c r="H27">
        <f>'Program Costs'!H27-'Revenue Change'!H27</f>
        <v>14.812709999999999</v>
      </c>
      <c r="I27">
        <f>'Program Costs'!I27-'Revenue Change'!I27</f>
        <v>15.820410000000001</v>
      </c>
      <c r="J27">
        <f>'Program Costs'!J27-'Revenue Change'!J27</f>
        <v>16.397490000000001</v>
      </c>
      <c r="K27">
        <f>'Program Costs'!K27-'Revenue Change'!K27</f>
        <v>17.382709999999999</v>
      </c>
      <c r="L27">
        <f>'Program Costs'!L27-'Revenue Change'!L27</f>
        <v>0</v>
      </c>
      <c r="M27">
        <f>'Program Costs'!M27-'Revenue Change'!M27</f>
        <v>0</v>
      </c>
      <c r="N27">
        <f>'Program Costs'!N27-'Revenue Change'!N27</f>
        <v>0</v>
      </c>
      <c r="O27">
        <f>'Program Costs'!O27-'Revenue Change'!O27</f>
        <v>0</v>
      </c>
      <c r="P27">
        <f>'Program Costs'!P27-'Revenue Change'!P27</f>
        <v>0</v>
      </c>
      <c r="Q27">
        <f>'Program Costs'!Q27-'Revenue Change'!Q27</f>
        <v>0</v>
      </c>
      <c r="R27">
        <f>'Program Costs'!R27-'Revenue Change'!R27</f>
        <v>0</v>
      </c>
      <c r="S27">
        <f>'Program Costs'!S27-'Revenue Change'!S27</f>
        <v>0</v>
      </c>
      <c r="T27">
        <f>'Program Costs'!T27-'Revenue Change'!T27</f>
        <v>0</v>
      </c>
      <c r="U27">
        <f>'Program Costs'!U27-'Revenue Change'!U27</f>
        <v>0</v>
      </c>
      <c r="V27">
        <f>'Program Costs'!V27-'Revenue Change'!V27</f>
        <v>0</v>
      </c>
      <c r="W27">
        <f>'Program Costs'!W27-'Revenue Change'!W27</f>
        <v>0</v>
      </c>
      <c r="X27">
        <f>'Program Costs'!X27-'Revenue Change'!X27</f>
        <v>0</v>
      </c>
      <c r="Y27">
        <f>'Program Costs'!Y27-'Revenue Change'!Y27</f>
        <v>0</v>
      </c>
      <c r="Z27">
        <f>'Program Costs'!Z27-'Revenue Change'!Z27</f>
        <v>0</v>
      </c>
      <c r="AA27">
        <f>'Program Costs'!AA27-'Revenue Change'!AA27</f>
        <v>0</v>
      </c>
      <c r="AB27">
        <f>'Program Costs'!AB27-'Revenue Change'!AB27</f>
        <v>0</v>
      </c>
      <c r="AC27">
        <f>'Program Costs'!AC27-'Revenue Change'!AC27</f>
        <v>0</v>
      </c>
      <c r="AD27">
        <f>'Program Costs'!AD27-'Revenue Change'!AD27</f>
        <v>0</v>
      </c>
      <c r="AE27">
        <f>'Program Costs'!AE27-'Revenue Change'!AE27</f>
        <v>0</v>
      </c>
      <c r="AF27">
        <f>'Program Costs'!AF27-'Revenue Change'!AF27</f>
        <v>0</v>
      </c>
      <c r="AG27">
        <f>'Program Costs'!AG27-'Revenue Change'!AG27</f>
        <v>0</v>
      </c>
      <c r="AH27">
        <f>'Program Costs'!AH27-'Revenue Change'!AH27</f>
        <v>0</v>
      </c>
      <c r="AI27" s="2">
        <f t="shared" si="0"/>
        <v>116.33662</v>
      </c>
      <c r="AJ27" s="2">
        <f t="shared" si="1"/>
        <v>106.91316862693149</v>
      </c>
    </row>
    <row r="28" spans="1:36" x14ac:dyDescent="0.25">
      <c r="A28" s="13">
        <v>1</v>
      </c>
      <c r="B28" s="13">
        <v>130</v>
      </c>
      <c r="C28">
        <v>132</v>
      </c>
      <c r="D28" t="s">
        <v>62</v>
      </c>
      <c r="E28">
        <f>'Program Costs'!E28-'Revenue Change'!E28</f>
        <v>0</v>
      </c>
      <c r="F28">
        <f>'Program Costs'!F28-'Revenue Change'!F28</f>
        <v>0</v>
      </c>
      <c r="G28">
        <f>'Program Costs'!G28-'Revenue Change'!G28</f>
        <v>82.110690000000005</v>
      </c>
      <c r="H28">
        <f>'Program Costs'!H28-'Revenue Change'!H28</f>
        <v>44.767180000000003</v>
      </c>
      <c r="I28">
        <f>'Program Costs'!I28-'Revenue Change'!I28</f>
        <v>47.821080000000002</v>
      </c>
      <c r="J28">
        <f>'Program Costs'!J28-'Revenue Change'!J28</f>
        <v>49.652189999999997</v>
      </c>
      <c r="K28">
        <f>'Program Costs'!K28-'Revenue Change'!K28</f>
        <v>52.770569999999999</v>
      </c>
      <c r="L28">
        <f>'Program Costs'!L28-'Revenue Change'!L28</f>
        <v>53.448869999999999</v>
      </c>
      <c r="M28">
        <f>'Program Costs'!M28-'Revenue Change'!M28</f>
        <v>54.9191</v>
      </c>
      <c r="N28">
        <f>'Program Costs'!N28-'Revenue Change'!N28</f>
        <v>56.198329999999999</v>
      </c>
      <c r="O28">
        <f>'Program Costs'!O28-'Revenue Change'!O28</f>
        <v>56.690919999999998</v>
      </c>
      <c r="P28">
        <f>'Program Costs'!P28-'Revenue Change'!P28</f>
        <v>56.331539999999997</v>
      </c>
      <c r="Q28">
        <f>'Program Costs'!Q28-'Revenue Change'!Q28</f>
        <v>56.30603</v>
      </c>
      <c r="R28">
        <f>'Program Costs'!R28-'Revenue Change'!R28</f>
        <v>56.001339999999999</v>
      </c>
      <c r="S28">
        <f>'Program Costs'!S28-'Revenue Change'!S28</f>
        <v>57.764589999999998</v>
      </c>
      <c r="T28">
        <f>'Program Costs'!T28-'Revenue Change'!T28</f>
        <v>59.232120000000002</v>
      </c>
      <c r="U28">
        <f>'Program Costs'!U28-'Revenue Change'!U28</f>
        <v>59.975830000000002</v>
      </c>
      <c r="V28">
        <f>'Program Costs'!V28-'Revenue Change'!V28</f>
        <v>0</v>
      </c>
      <c r="W28">
        <f>'Program Costs'!W28-'Revenue Change'!W28</f>
        <v>0</v>
      </c>
      <c r="X28">
        <f>'Program Costs'!X28-'Revenue Change'!X28</f>
        <v>0</v>
      </c>
      <c r="Y28">
        <f>'Program Costs'!Y28-'Revenue Change'!Y28</f>
        <v>0</v>
      </c>
      <c r="Z28">
        <f>'Program Costs'!Z28-'Revenue Change'!Z28</f>
        <v>0</v>
      </c>
      <c r="AA28">
        <f>'Program Costs'!AA28-'Revenue Change'!AA28</f>
        <v>0</v>
      </c>
      <c r="AB28">
        <f>'Program Costs'!AB28-'Revenue Change'!AB28</f>
        <v>0</v>
      </c>
      <c r="AC28">
        <f>'Program Costs'!AC28-'Revenue Change'!AC28</f>
        <v>0</v>
      </c>
      <c r="AD28">
        <f>'Program Costs'!AD28-'Revenue Change'!AD28</f>
        <v>0</v>
      </c>
      <c r="AE28">
        <f>'Program Costs'!AE28-'Revenue Change'!AE28</f>
        <v>0</v>
      </c>
      <c r="AF28">
        <f>'Program Costs'!AF28-'Revenue Change'!AF28</f>
        <v>0</v>
      </c>
      <c r="AG28">
        <f>'Program Costs'!AG28-'Revenue Change'!AG28</f>
        <v>0</v>
      </c>
      <c r="AH28">
        <f>'Program Costs'!AH28-'Revenue Change'!AH28</f>
        <v>0</v>
      </c>
      <c r="AI28" s="2">
        <f t="shared" si="0"/>
        <v>843.99037999999996</v>
      </c>
      <c r="AJ28" s="2">
        <f t="shared" si="1"/>
        <v>564.66872051825703</v>
      </c>
    </row>
    <row r="29" spans="1:36" x14ac:dyDescent="0.25">
      <c r="A29" s="13">
        <v>1</v>
      </c>
      <c r="B29" s="13">
        <v>130</v>
      </c>
      <c r="C29">
        <v>133</v>
      </c>
      <c r="D29" t="s">
        <v>63</v>
      </c>
      <c r="E29">
        <f>'Program Costs'!E29-'Revenue Change'!E29</f>
        <v>0</v>
      </c>
      <c r="F29">
        <f>'Program Costs'!F29-'Revenue Change'!F29</f>
        <v>0</v>
      </c>
      <c r="G29">
        <f>'Program Costs'!G29-'Revenue Change'!G29</f>
        <v>140.16759999999999</v>
      </c>
      <c r="H29">
        <f>'Program Costs'!H29-'Revenue Change'!H29</f>
        <v>102.38760000000001</v>
      </c>
      <c r="I29">
        <f>'Program Costs'!I29-'Revenue Change'!I29</f>
        <v>109.3596</v>
      </c>
      <c r="J29">
        <f>'Program Costs'!J29-'Revenue Change'!J29</f>
        <v>113.5081</v>
      </c>
      <c r="K29">
        <f>'Program Costs'!K29-'Revenue Change'!K29</f>
        <v>120.575</v>
      </c>
      <c r="L29">
        <f>'Program Costs'!L29-'Revenue Change'!L29</f>
        <v>122.1266</v>
      </c>
      <c r="M29">
        <f>'Program Costs'!M29-'Revenue Change'!M29</f>
        <v>125.566</v>
      </c>
      <c r="N29">
        <f>'Program Costs'!N29-'Revenue Change'!N29</f>
        <v>128.4385</v>
      </c>
      <c r="O29">
        <f>'Program Costs'!O29-'Revenue Change'!O29</f>
        <v>129.53190000000001</v>
      </c>
      <c r="P29">
        <f>'Program Costs'!P29-'Revenue Change'!P29</f>
        <v>128.77279999999999</v>
      </c>
      <c r="Q29">
        <f>'Program Costs'!Q29-'Revenue Change'!Q29</f>
        <v>128.61789999999999</v>
      </c>
      <c r="R29">
        <f>'Program Costs'!R29-'Revenue Change'!R29</f>
        <v>127.996</v>
      </c>
      <c r="S29">
        <f>'Program Costs'!S29-'Revenue Change'!S29</f>
        <v>132.03890000000001</v>
      </c>
      <c r="T29">
        <f>'Program Costs'!T29-'Revenue Change'!T29</f>
        <v>135.37430000000001</v>
      </c>
      <c r="U29">
        <f>'Program Costs'!U29-'Revenue Change'!U29</f>
        <v>136.96690000000001</v>
      </c>
      <c r="V29">
        <f>'Program Costs'!V29-'Revenue Change'!V29</f>
        <v>0</v>
      </c>
      <c r="W29">
        <f>'Program Costs'!W29-'Revenue Change'!W29</f>
        <v>0</v>
      </c>
      <c r="X29">
        <f>'Program Costs'!X29-'Revenue Change'!X29</f>
        <v>0</v>
      </c>
      <c r="Y29">
        <f>'Program Costs'!Y29-'Revenue Change'!Y29</f>
        <v>0</v>
      </c>
      <c r="Z29">
        <f>'Program Costs'!Z29-'Revenue Change'!Z29</f>
        <v>0</v>
      </c>
      <c r="AA29">
        <f>'Program Costs'!AA29-'Revenue Change'!AA29</f>
        <v>0</v>
      </c>
      <c r="AB29">
        <f>'Program Costs'!AB29-'Revenue Change'!AB29</f>
        <v>0</v>
      </c>
      <c r="AC29">
        <f>'Program Costs'!AC29-'Revenue Change'!AC29</f>
        <v>0</v>
      </c>
      <c r="AD29">
        <f>'Program Costs'!AD29-'Revenue Change'!AD29</f>
        <v>0</v>
      </c>
      <c r="AE29">
        <f>'Program Costs'!AE29-'Revenue Change'!AE29</f>
        <v>0</v>
      </c>
      <c r="AF29">
        <f>'Program Costs'!AF29-'Revenue Change'!AF29</f>
        <v>0</v>
      </c>
      <c r="AG29">
        <f>'Program Costs'!AG29-'Revenue Change'!AG29</f>
        <v>0</v>
      </c>
      <c r="AH29">
        <f>'Program Costs'!AH29-'Revenue Change'!AH29</f>
        <v>0</v>
      </c>
      <c r="AI29" s="2">
        <f t="shared" si="0"/>
        <v>1881.4277000000002</v>
      </c>
      <c r="AJ29" s="2">
        <f t="shared" si="1"/>
        <v>1243.1085139232191</v>
      </c>
    </row>
    <row r="30" spans="1:36" x14ac:dyDescent="0.25">
      <c r="A30" s="13">
        <v>1</v>
      </c>
      <c r="B30" s="13">
        <v>130</v>
      </c>
      <c r="C30">
        <v>134</v>
      </c>
      <c r="D30" t="s">
        <v>64</v>
      </c>
      <c r="E30">
        <f>'Program Costs'!E30-'Revenue Change'!E30</f>
        <v>0</v>
      </c>
      <c r="F30">
        <f>'Program Costs'!F30-'Revenue Change'!F30</f>
        <v>0</v>
      </c>
      <c r="G30">
        <f>'Program Costs'!G30-'Revenue Change'!G30</f>
        <v>140.07659999999998</v>
      </c>
      <c r="H30">
        <f>'Program Costs'!H30-'Revenue Change'!H30</f>
        <v>102.2972</v>
      </c>
      <c r="I30">
        <f>'Program Costs'!I30-'Revenue Change'!I30</f>
        <v>109.26309999999999</v>
      </c>
      <c r="J30">
        <f>'Program Costs'!J30-'Revenue Change'!J30</f>
        <v>113.40779999999999</v>
      </c>
      <c r="K30">
        <f>'Program Costs'!K30-'Revenue Change'!K30</f>
        <v>120.4682</v>
      </c>
      <c r="L30">
        <f>'Program Costs'!L30-'Revenue Change'!L30</f>
        <v>122.0181</v>
      </c>
      <c r="M30">
        <f>'Program Costs'!M30-'Revenue Change'!M30</f>
        <v>125.45480000000001</v>
      </c>
      <c r="N30">
        <f>'Program Costs'!N30-'Revenue Change'!N30</f>
        <v>128.32409999999999</v>
      </c>
      <c r="O30">
        <f>'Program Costs'!O30-'Revenue Change'!O30</f>
        <v>129.4171</v>
      </c>
      <c r="P30">
        <f>'Program Costs'!P30-'Revenue Change'!P30</f>
        <v>128.6583</v>
      </c>
      <c r="Q30">
        <f>'Program Costs'!Q30-'Revenue Change'!Q30</f>
        <v>128.50380000000001</v>
      </c>
      <c r="R30">
        <f>'Program Costs'!R30-'Revenue Change'!R30</f>
        <v>127.8828</v>
      </c>
      <c r="S30">
        <f>'Program Costs'!S30-'Revenue Change'!S30</f>
        <v>131.92179999999999</v>
      </c>
      <c r="T30">
        <f>'Program Costs'!T30-'Revenue Change'!T30</f>
        <v>135.2543</v>
      </c>
      <c r="U30">
        <f>'Program Costs'!U30-'Revenue Change'!U30</f>
        <v>136.8458</v>
      </c>
      <c r="V30">
        <f>'Program Costs'!V30-'Revenue Change'!V30</f>
        <v>0</v>
      </c>
      <c r="W30">
        <f>'Program Costs'!W30-'Revenue Change'!W30</f>
        <v>0</v>
      </c>
      <c r="X30">
        <f>'Program Costs'!X30-'Revenue Change'!X30</f>
        <v>0</v>
      </c>
      <c r="Y30">
        <f>'Program Costs'!Y30-'Revenue Change'!Y30</f>
        <v>0</v>
      </c>
      <c r="Z30">
        <f>'Program Costs'!Z30-'Revenue Change'!Z30</f>
        <v>0</v>
      </c>
      <c r="AA30">
        <f>'Program Costs'!AA30-'Revenue Change'!AA30</f>
        <v>0</v>
      </c>
      <c r="AB30">
        <f>'Program Costs'!AB30-'Revenue Change'!AB30</f>
        <v>0</v>
      </c>
      <c r="AC30">
        <f>'Program Costs'!AC30-'Revenue Change'!AC30</f>
        <v>0</v>
      </c>
      <c r="AD30">
        <f>'Program Costs'!AD30-'Revenue Change'!AD30</f>
        <v>0</v>
      </c>
      <c r="AE30">
        <f>'Program Costs'!AE30-'Revenue Change'!AE30</f>
        <v>0</v>
      </c>
      <c r="AF30">
        <f>'Program Costs'!AF30-'Revenue Change'!AF30</f>
        <v>0</v>
      </c>
      <c r="AG30">
        <f>'Program Costs'!AG30-'Revenue Change'!AG30</f>
        <v>0</v>
      </c>
      <c r="AH30">
        <f>'Program Costs'!AH30-'Revenue Change'!AH30</f>
        <v>0</v>
      </c>
      <c r="AI30" s="2">
        <f t="shared" si="0"/>
        <v>1879.7938000000001</v>
      </c>
      <c r="AJ30" s="2">
        <f t="shared" si="1"/>
        <v>1242.0404241516048</v>
      </c>
    </row>
    <row r="31" spans="1:36" x14ac:dyDescent="0.25">
      <c r="A31" s="13">
        <v>1</v>
      </c>
      <c r="B31" s="13">
        <v>130</v>
      </c>
      <c r="C31">
        <v>136</v>
      </c>
      <c r="D31" t="s">
        <v>65</v>
      </c>
      <c r="E31">
        <f>'Program Costs'!E31-'Revenue Change'!E31</f>
        <v>0</v>
      </c>
      <c r="F31">
        <f>'Program Costs'!F31-'Revenue Change'!F31</f>
        <v>0</v>
      </c>
      <c r="G31">
        <f>'Program Costs'!G31-'Revenue Change'!G31</f>
        <v>69.710090000000008</v>
      </c>
      <c r="H31">
        <f>'Program Costs'!H31-'Revenue Change'!H31</f>
        <v>32.465739999999997</v>
      </c>
      <c r="I31">
        <f>'Program Costs'!I31-'Revenue Change'!I31</f>
        <v>34.675220000000003</v>
      </c>
      <c r="J31">
        <f>'Program Costs'!J31-'Revenue Change'!J31</f>
        <v>35.950589999999998</v>
      </c>
      <c r="K31">
        <f>'Program Costs'!K31-'Revenue Change'!K31</f>
        <v>38.139220000000002</v>
      </c>
      <c r="L31">
        <f>'Program Costs'!L31-'Revenue Change'!L31</f>
        <v>38.630330000000001</v>
      </c>
      <c r="M31">
        <f>'Program Costs'!M31-'Revenue Change'!M31</f>
        <v>39.784520000000001</v>
      </c>
      <c r="N31">
        <f>'Program Costs'!N31-'Revenue Change'!N31</f>
        <v>40.652740000000001</v>
      </c>
      <c r="O31">
        <f>'Program Costs'!O31-'Revenue Change'!O31</f>
        <v>40.97681</v>
      </c>
      <c r="P31">
        <f>'Program Costs'!P31-'Revenue Change'!P31</f>
        <v>40.794130000000003</v>
      </c>
      <c r="Q31">
        <f>'Program Costs'!Q31-'Revenue Change'!Q31</f>
        <v>0</v>
      </c>
      <c r="R31">
        <f>'Program Costs'!R31-'Revenue Change'!R31</f>
        <v>0</v>
      </c>
      <c r="S31">
        <f>'Program Costs'!S31-'Revenue Change'!S31</f>
        <v>0</v>
      </c>
      <c r="T31">
        <f>'Program Costs'!T31-'Revenue Change'!T31</f>
        <v>0</v>
      </c>
      <c r="U31">
        <f>'Program Costs'!U31-'Revenue Change'!U31</f>
        <v>0</v>
      </c>
      <c r="V31">
        <f>'Program Costs'!V31-'Revenue Change'!V31</f>
        <v>0</v>
      </c>
      <c r="W31">
        <f>'Program Costs'!W31-'Revenue Change'!W31</f>
        <v>0</v>
      </c>
      <c r="X31">
        <f>'Program Costs'!X31-'Revenue Change'!X31</f>
        <v>0</v>
      </c>
      <c r="Y31">
        <f>'Program Costs'!Y31-'Revenue Change'!Y31</f>
        <v>0</v>
      </c>
      <c r="Z31">
        <f>'Program Costs'!Z31-'Revenue Change'!Z31</f>
        <v>0</v>
      </c>
      <c r="AA31">
        <f>'Program Costs'!AA31-'Revenue Change'!AA31</f>
        <v>0</v>
      </c>
      <c r="AB31">
        <f>'Program Costs'!AB31-'Revenue Change'!AB31</f>
        <v>0</v>
      </c>
      <c r="AC31">
        <f>'Program Costs'!AC31-'Revenue Change'!AC31</f>
        <v>0</v>
      </c>
      <c r="AD31">
        <f>'Program Costs'!AD31-'Revenue Change'!AD31</f>
        <v>0</v>
      </c>
      <c r="AE31">
        <f>'Program Costs'!AE31-'Revenue Change'!AE31</f>
        <v>0</v>
      </c>
      <c r="AF31">
        <f>'Program Costs'!AF31-'Revenue Change'!AF31</f>
        <v>0</v>
      </c>
      <c r="AG31">
        <f>'Program Costs'!AG31-'Revenue Change'!AG31</f>
        <v>0</v>
      </c>
      <c r="AH31">
        <f>'Program Costs'!AH31-'Revenue Change'!AH31</f>
        <v>0</v>
      </c>
      <c r="AI31" s="2">
        <f t="shared" si="0"/>
        <v>411.77938999999998</v>
      </c>
      <c r="AJ31" s="2">
        <f t="shared" si="1"/>
        <v>320.10545016659034</v>
      </c>
    </row>
    <row r="32" spans="1:36" x14ac:dyDescent="0.25">
      <c r="A32" s="13">
        <v>1</v>
      </c>
      <c r="B32" s="13">
        <v>130</v>
      </c>
      <c r="C32">
        <v>137</v>
      </c>
      <c r="D32" t="s">
        <v>66</v>
      </c>
      <c r="E32">
        <f>'Program Costs'!E32-'Revenue Change'!E32</f>
        <v>0</v>
      </c>
      <c r="F32">
        <f>'Program Costs'!F32-'Revenue Change'!F32</f>
        <v>0</v>
      </c>
      <c r="G32">
        <f>'Program Costs'!G32-'Revenue Change'!G32</f>
        <v>95.7667</v>
      </c>
      <c r="H32">
        <f>'Program Costs'!H32-'Revenue Change'!H32</f>
        <v>58.317570000000003</v>
      </c>
      <c r="I32">
        <f>'Program Costs'!I32-'Revenue Change'!I32</f>
        <v>62.297289999999997</v>
      </c>
      <c r="J32">
        <f>'Program Costs'!J32-'Revenue Change'!J32</f>
        <v>64.680419999999998</v>
      </c>
      <c r="K32">
        <f>'Program Costs'!K32-'Revenue Change'!K32</f>
        <v>68.746089999999995</v>
      </c>
      <c r="L32">
        <f>'Program Costs'!L32-'Revenue Change'!L32</f>
        <v>69.628919999999994</v>
      </c>
      <c r="M32">
        <f>'Program Costs'!M32-'Revenue Change'!M32</f>
        <v>71.542820000000006</v>
      </c>
      <c r="N32">
        <f>'Program Costs'!N32-'Revenue Change'!N32</f>
        <v>73.210419999999999</v>
      </c>
      <c r="O32">
        <f>'Program Costs'!O32-'Revenue Change'!O32</f>
        <v>73.851010000000002</v>
      </c>
      <c r="P32">
        <f>'Program Costs'!P32-'Revenue Change'!P32</f>
        <v>73.382509999999996</v>
      </c>
      <c r="Q32">
        <f>'Program Costs'!Q32-'Revenue Change'!Q32</f>
        <v>73.349789999999999</v>
      </c>
      <c r="R32">
        <f>'Program Costs'!R32-'Revenue Change'!R32</f>
        <v>72.953130000000002</v>
      </c>
      <c r="S32">
        <f>'Program Costs'!S32-'Revenue Change'!S32</f>
        <v>75.250429999999994</v>
      </c>
      <c r="T32">
        <f>'Program Costs'!T32-'Revenue Change'!T32</f>
        <v>77.163390000000007</v>
      </c>
      <c r="U32">
        <f>'Program Costs'!U32-'Revenue Change'!U32</f>
        <v>78.131349999999998</v>
      </c>
      <c r="V32">
        <f>'Program Costs'!V32-'Revenue Change'!V32</f>
        <v>80.214780000000005</v>
      </c>
      <c r="W32">
        <f>'Program Costs'!W32-'Revenue Change'!W32</f>
        <v>81.457089999999994</v>
      </c>
      <c r="X32">
        <f>'Program Costs'!X32-'Revenue Change'!X32</f>
        <v>82.110960000000006</v>
      </c>
      <c r="Y32">
        <f>'Program Costs'!Y32-'Revenue Change'!Y32</f>
        <v>82.921940000000006</v>
      </c>
      <c r="Z32">
        <f>'Program Costs'!Z32-'Revenue Change'!Z32</f>
        <v>83.909549999999996</v>
      </c>
      <c r="AA32">
        <f>'Program Costs'!AA32-'Revenue Change'!AA32</f>
        <v>84.494200000000006</v>
      </c>
      <c r="AB32">
        <f>'Program Costs'!AB32-'Revenue Change'!AB32</f>
        <v>85.229799999999997</v>
      </c>
      <c r="AC32">
        <f>'Program Costs'!AC32-'Revenue Change'!AC32</f>
        <v>87.198790000000002</v>
      </c>
      <c r="AD32">
        <f>'Program Costs'!AD32-'Revenue Change'!AD32</f>
        <v>87.569699999999997</v>
      </c>
      <c r="AE32">
        <f>'Program Costs'!AE32-'Revenue Change'!AE32</f>
        <v>89.068600000000004</v>
      </c>
      <c r="AF32">
        <f>'Program Costs'!AF32-'Revenue Change'!AF32</f>
        <v>90.764529999999993</v>
      </c>
      <c r="AG32">
        <f>'Program Costs'!AG32-'Revenue Change'!AG32</f>
        <v>94.554079999999999</v>
      </c>
      <c r="AH32">
        <f>'Program Costs'!AH32-'Revenue Change'!AH32</f>
        <v>97.601680000000002</v>
      </c>
      <c r="AI32" s="2">
        <f t="shared" si="0"/>
        <v>2215.3675400000002</v>
      </c>
      <c r="AJ32" s="2">
        <f t="shared" si="1"/>
        <v>1031.3856780345509</v>
      </c>
    </row>
    <row r="33" spans="1:36" x14ac:dyDescent="0.25">
      <c r="A33" s="13">
        <v>1</v>
      </c>
      <c r="B33" s="13">
        <v>130</v>
      </c>
      <c r="C33">
        <v>138</v>
      </c>
      <c r="D33" t="s">
        <v>67</v>
      </c>
      <c r="E33">
        <f>'Program Costs'!E33-'Revenue Change'!E33</f>
        <v>0</v>
      </c>
      <c r="F33">
        <f>'Program Costs'!F33-'Revenue Change'!F33</f>
        <v>0</v>
      </c>
      <c r="G33">
        <f>'Program Costs'!G33-'Revenue Change'!G33</f>
        <v>80.545749999999998</v>
      </c>
      <c r="H33">
        <f>'Program Costs'!H33-'Revenue Change'!H33</f>
        <v>43.218440000000001</v>
      </c>
      <c r="I33">
        <f>'Program Costs'!I33-'Revenue Change'!I33</f>
        <v>46.160339999999998</v>
      </c>
      <c r="J33">
        <f>'Program Costs'!J33-'Revenue Change'!J33</f>
        <v>47.87988</v>
      </c>
      <c r="K33">
        <f>'Program Costs'!K33-'Revenue Change'!K33</f>
        <v>0</v>
      </c>
      <c r="L33">
        <f>'Program Costs'!L33-'Revenue Change'!L33</f>
        <v>0</v>
      </c>
      <c r="M33">
        <f>'Program Costs'!M33-'Revenue Change'!M33</f>
        <v>0</v>
      </c>
      <c r="N33">
        <f>'Program Costs'!N33-'Revenue Change'!N33</f>
        <v>0</v>
      </c>
      <c r="O33">
        <f>'Program Costs'!O33-'Revenue Change'!O33</f>
        <v>0</v>
      </c>
      <c r="P33">
        <f>'Program Costs'!P33-'Revenue Change'!P33</f>
        <v>0</v>
      </c>
      <c r="Q33">
        <f>'Program Costs'!Q33-'Revenue Change'!Q33</f>
        <v>0</v>
      </c>
      <c r="R33">
        <f>'Program Costs'!R33-'Revenue Change'!R33</f>
        <v>0</v>
      </c>
      <c r="S33">
        <f>'Program Costs'!S33-'Revenue Change'!S33</f>
        <v>0</v>
      </c>
      <c r="T33">
        <f>'Program Costs'!T33-'Revenue Change'!T33</f>
        <v>0</v>
      </c>
      <c r="U33">
        <f>'Program Costs'!U33-'Revenue Change'!U33</f>
        <v>0</v>
      </c>
      <c r="V33">
        <f>'Program Costs'!V33-'Revenue Change'!V33</f>
        <v>0</v>
      </c>
      <c r="W33">
        <f>'Program Costs'!W33-'Revenue Change'!W33</f>
        <v>0</v>
      </c>
      <c r="X33">
        <f>'Program Costs'!X33-'Revenue Change'!X33</f>
        <v>0</v>
      </c>
      <c r="Y33">
        <f>'Program Costs'!Y33-'Revenue Change'!Y33</f>
        <v>0</v>
      </c>
      <c r="Z33">
        <f>'Program Costs'!Z33-'Revenue Change'!Z33</f>
        <v>0</v>
      </c>
      <c r="AA33">
        <f>'Program Costs'!AA33-'Revenue Change'!AA33</f>
        <v>0</v>
      </c>
      <c r="AB33">
        <f>'Program Costs'!AB33-'Revenue Change'!AB33</f>
        <v>0</v>
      </c>
      <c r="AC33">
        <f>'Program Costs'!AC33-'Revenue Change'!AC33</f>
        <v>0</v>
      </c>
      <c r="AD33">
        <f>'Program Costs'!AD33-'Revenue Change'!AD33</f>
        <v>0</v>
      </c>
      <c r="AE33">
        <f>'Program Costs'!AE33-'Revenue Change'!AE33</f>
        <v>0</v>
      </c>
      <c r="AF33">
        <f>'Program Costs'!AF33-'Revenue Change'!AF33</f>
        <v>0</v>
      </c>
      <c r="AG33">
        <f>'Program Costs'!AG33-'Revenue Change'!AG33</f>
        <v>0</v>
      </c>
      <c r="AH33">
        <f>'Program Costs'!AH33-'Revenue Change'!AH33</f>
        <v>0</v>
      </c>
      <c r="AI33" s="2">
        <f t="shared" si="0"/>
        <v>217.80441000000002</v>
      </c>
      <c r="AJ33" s="2">
        <f t="shared" si="1"/>
        <v>201.54324653541781</v>
      </c>
    </row>
    <row r="34" spans="1:36" x14ac:dyDescent="0.25">
      <c r="A34" s="13">
        <v>1</v>
      </c>
      <c r="B34" s="13">
        <v>130</v>
      </c>
      <c r="C34">
        <v>139</v>
      </c>
      <c r="D34" t="s">
        <v>68</v>
      </c>
      <c r="E34">
        <f>'Program Costs'!E34-'Revenue Change'!E34</f>
        <v>0</v>
      </c>
      <c r="F34">
        <f>'Program Costs'!F34-'Revenue Change'!F34</f>
        <v>0</v>
      </c>
      <c r="G34">
        <f>'Program Costs'!G34-'Revenue Change'!G34</f>
        <v>80.01706999999999</v>
      </c>
      <c r="H34">
        <f>'Program Costs'!H34-'Revenue Change'!H34</f>
        <v>42.693759999999997</v>
      </c>
      <c r="I34">
        <f>'Program Costs'!I34-'Revenue Change'!I34</f>
        <v>45.599930000000001</v>
      </c>
      <c r="J34">
        <f>'Program Costs'!J34-'Revenue Change'!J34</f>
        <v>47.298310000000001</v>
      </c>
      <c r="K34">
        <f>'Program Costs'!K34-'Revenue Change'!K34</f>
        <v>0</v>
      </c>
      <c r="L34">
        <f>'Program Costs'!L34-'Revenue Change'!L34</f>
        <v>0</v>
      </c>
      <c r="M34">
        <f>'Program Costs'!M34-'Revenue Change'!M34</f>
        <v>0</v>
      </c>
      <c r="N34">
        <f>'Program Costs'!N34-'Revenue Change'!N34</f>
        <v>0</v>
      </c>
      <c r="O34">
        <f>'Program Costs'!O34-'Revenue Change'!O34</f>
        <v>0</v>
      </c>
      <c r="P34">
        <f>'Program Costs'!P34-'Revenue Change'!P34</f>
        <v>0</v>
      </c>
      <c r="Q34">
        <f>'Program Costs'!Q34-'Revenue Change'!Q34</f>
        <v>0</v>
      </c>
      <c r="R34">
        <f>'Program Costs'!R34-'Revenue Change'!R34</f>
        <v>0</v>
      </c>
      <c r="S34">
        <f>'Program Costs'!S34-'Revenue Change'!S34</f>
        <v>0</v>
      </c>
      <c r="T34">
        <f>'Program Costs'!T34-'Revenue Change'!T34</f>
        <v>0</v>
      </c>
      <c r="U34">
        <f>'Program Costs'!U34-'Revenue Change'!U34</f>
        <v>0</v>
      </c>
      <c r="V34">
        <f>'Program Costs'!V34-'Revenue Change'!V34</f>
        <v>0</v>
      </c>
      <c r="W34">
        <f>'Program Costs'!W34-'Revenue Change'!W34</f>
        <v>0</v>
      </c>
      <c r="X34">
        <f>'Program Costs'!X34-'Revenue Change'!X34</f>
        <v>0</v>
      </c>
      <c r="Y34">
        <f>'Program Costs'!Y34-'Revenue Change'!Y34</f>
        <v>0</v>
      </c>
      <c r="Z34">
        <f>'Program Costs'!Z34-'Revenue Change'!Z34</f>
        <v>0</v>
      </c>
      <c r="AA34">
        <f>'Program Costs'!AA34-'Revenue Change'!AA34</f>
        <v>0</v>
      </c>
      <c r="AB34">
        <f>'Program Costs'!AB34-'Revenue Change'!AB34</f>
        <v>0</v>
      </c>
      <c r="AC34">
        <f>'Program Costs'!AC34-'Revenue Change'!AC34</f>
        <v>0</v>
      </c>
      <c r="AD34">
        <f>'Program Costs'!AD34-'Revenue Change'!AD34</f>
        <v>0</v>
      </c>
      <c r="AE34">
        <f>'Program Costs'!AE34-'Revenue Change'!AE34</f>
        <v>0</v>
      </c>
      <c r="AF34">
        <f>'Program Costs'!AF34-'Revenue Change'!AF34</f>
        <v>0</v>
      </c>
      <c r="AG34">
        <f>'Program Costs'!AG34-'Revenue Change'!AG34</f>
        <v>0</v>
      </c>
      <c r="AH34">
        <f>'Program Costs'!AH34-'Revenue Change'!AH34</f>
        <v>0</v>
      </c>
      <c r="AI34" s="2">
        <f t="shared" si="0"/>
        <v>215.60906999999997</v>
      </c>
      <c r="AJ34" s="2">
        <f t="shared" si="1"/>
        <v>199.54537312438759</v>
      </c>
    </row>
    <row r="35" spans="1:36" x14ac:dyDescent="0.25">
      <c r="A35" s="13">
        <v>1</v>
      </c>
      <c r="B35" s="13">
        <v>130</v>
      </c>
      <c r="C35">
        <v>140</v>
      </c>
      <c r="D35" t="s">
        <v>69</v>
      </c>
      <c r="E35">
        <f>'Program Costs'!E35-'Revenue Change'!E35</f>
        <v>0</v>
      </c>
      <c r="F35">
        <f>'Program Costs'!F35-'Revenue Change'!F35</f>
        <v>0</v>
      </c>
      <c r="G35">
        <f>'Program Costs'!G35-'Revenue Change'!G35</f>
        <v>99.44953000000001</v>
      </c>
      <c r="H35">
        <f>'Program Costs'!H35-'Revenue Change'!H35</f>
        <v>61.983539999999998</v>
      </c>
      <c r="I35">
        <f>'Program Costs'!I35-'Revenue Change'!I35</f>
        <v>66.201490000000007</v>
      </c>
      <c r="J35">
        <f>'Program Costs'!J35-'Revenue Change'!J35</f>
        <v>68.632630000000006</v>
      </c>
      <c r="K35">
        <f>'Program Costs'!K35-'Revenue Change'!K35</f>
        <v>72.800420000000003</v>
      </c>
      <c r="L35">
        <f>'Program Costs'!L35-'Revenue Change'!L35</f>
        <v>73.73836</v>
      </c>
      <c r="M35">
        <f>'Program Costs'!M35-'Revenue Change'!M35</f>
        <v>75.952479999999994</v>
      </c>
      <c r="N35">
        <f>'Program Costs'!N35-'Revenue Change'!N35</f>
        <v>77.602999999999994</v>
      </c>
      <c r="O35">
        <f>'Program Costs'!O35-'Revenue Change'!O35</f>
        <v>78.2196</v>
      </c>
      <c r="P35">
        <f>'Program Costs'!P35-'Revenue Change'!P35</f>
        <v>77.885679999999994</v>
      </c>
      <c r="Q35">
        <f>'Program Costs'!Q35-'Revenue Change'!Q35</f>
        <v>0</v>
      </c>
      <c r="R35">
        <f>'Program Costs'!R35-'Revenue Change'!R35</f>
        <v>0</v>
      </c>
      <c r="S35">
        <f>'Program Costs'!S35-'Revenue Change'!S35</f>
        <v>0</v>
      </c>
      <c r="T35">
        <f>'Program Costs'!T35-'Revenue Change'!T35</f>
        <v>0</v>
      </c>
      <c r="U35">
        <f>'Program Costs'!U35-'Revenue Change'!U35</f>
        <v>0</v>
      </c>
      <c r="V35">
        <f>'Program Costs'!V35-'Revenue Change'!V35</f>
        <v>0</v>
      </c>
      <c r="W35">
        <f>'Program Costs'!W35-'Revenue Change'!W35</f>
        <v>0</v>
      </c>
      <c r="X35">
        <f>'Program Costs'!X35-'Revenue Change'!X35</f>
        <v>0</v>
      </c>
      <c r="Y35">
        <f>'Program Costs'!Y35-'Revenue Change'!Y35</f>
        <v>0</v>
      </c>
      <c r="Z35">
        <f>'Program Costs'!Z35-'Revenue Change'!Z35</f>
        <v>0</v>
      </c>
      <c r="AA35">
        <f>'Program Costs'!AA35-'Revenue Change'!AA35</f>
        <v>0</v>
      </c>
      <c r="AB35">
        <f>'Program Costs'!AB35-'Revenue Change'!AB35</f>
        <v>0</v>
      </c>
      <c r="AC35">
        <f>'Program Costs'!AC35-'Revenue Change'!AC35</f>
        <v>0</v>
      </c>
      <c r="AD35">
        <f>'Program Costs'!AD35-'Revenue Change'!AD35</f>
        <v>0</v>
      </c>
      <c r="AE35">
        <f>'Program Costs'!AE35-'Revenue Change'!AE35</f>
        <v>0</v>
      </c>
      <c r="AF35">
        <f>'Program Costs'!AF35-'Revenue Change'!AF35</f>
        <v>0</v>
      </c>
      <c r="AG35">
        <f>'Program Costs'!AG35-'Revenue Change'!AG35</f>
        <v>0</v>
      </c>
      <c r="AH35">
        <f>'Program Costs'!AH35-'Revenue Change'!AH35</f>
        <v>0</v>
      </c>
      <c r="AI35" s="2">
        <f t="shared" si="0"/>
        <v>752.46672999999998</v>
      </c>
      <c r="AJ35" s="2">
        <f t="shared" si="1"/>
        <v>577.46075367371066</v>
      </c>
    </row>
    <row r="36" spans="1:36" x14ac:dyDescent="0.25">
      <c r="A36" s="13">
        <v>1</v>
      </c>
      <c r="B36" s="13">
        <v>130</v>
      </c>
      <c r="C36">
        <v>141</v>
      </c>
      <c r="D36" t="s">
        <v>70</v>
      </c>
      <c r="E36">
        <f>'Program Costs'!E36-'Revenue Change'!E36</f>
        <v>0</v>
      </c>
      <c r="F36">
        <f>'Program Costs'!F36-'Revenue Change'!F36</f>
        <v>0</v>
      </c>
      <c r="G36">
        <f>'Program Costs'!G36-'Revenue Change'!G36</f>
        <v>120.44575</v>
      </c>
      <c r="H36">
        <f>'Program Costs'!H36-'Revenue Change'!H36</f>
        <v>82.820800000000006</v>
      </c>
      <c r="I36">
        <f>'Program Costs'!I36-'Revenue Change'!I36</f>
        <v>88.458420000000004</v>
      </c>
      <c r="J36">
        <f>'Program Costs'!J36-'Revenue Change'!J36</f>
        <v>91.724090000000004</v>
      </c>
      <c r="K36">
        <f>'Program Costs'!K36-'Revenue Change'!K36</f>
        <v>97.337590000000006</v>
      </c>
      <c r="L36">
        <f>'Program Costs'!L36-'Revenue Change'!L36</f>
        <v>98.590500000000006</v>
      </c>
      <c r="M36">
        <f>'Program Costs'!M36-'Revenue Change'!M36</f>
        <v>101.5029</v>
      </c>
      <c r="N36">
        <f>'Program Costs'!N36-'Revenue Change'!N36</f>
        <v>103.7367</v>
      </c>
      <c r="O36">
        <f>'Program Costs'!O36-'Revenue Change'!O36</f>
        <v>104.5676</v>
      </c>
      <c r="P36">
        <f>'Program Costs'!P36-'Revenue Change'!P36</f>
        <v>104.0655</v>
      </c>
      <c r="Q36">
        <f>'Program Costs'!Q36-'Revenue Change'!Q36</f>
        <v>103.7774</v>
      </c>
      <c r="R36">
        <f>'Program Costs'!R36-'Revenue Change'!R36</f>
        <v>103.395</v>
      </c>
      <c r="S36">
        <f>'Program Costs'!S36-'Revenue Change'!S36</f>
        <v>106.68510000000001</v>
      </c>
      <c r="T36">
        <f>'Program Costs'!T36-'Revenue Change'!T36</f>
        <v>109.34910000000001</v>
      </c>
      <c r="U36">
        <f>'Program Costs'!U36-'Revenue Change'!U36</f>
        <v>110.4508</v>
      </c>
      <c r="V36">
        <f>'Program Costs'!V36-'Revenue Change'!V36</f>
        <v>0</v>
      </c>
      <c r="W36">
        <f>'Program Costs'!W36-'Revenue Change'!W36</f>
        <v>0</v>
      </c>
      <c r="X36">
        <f>'Program Costs'!X36-'Revenue Change'!X36</f>
        <v>0</v>
      </c>
      <c r="Y36">
        <f>'Program Costs'!Y36-'Revenue Change'!Y36</f>
        <v>0</v>
      </c>
      <c r="Z36">
        <f>'Program Costs'!Z36-'Revenue Change'!Z36</f>
        <v>0</v>
      </c>
      <c r="AA36">
        <f>'Program Costs'!AA36-'Revenue Change'!AA36</f>
        <v>0</v>
      </c>
      <c r="AB36">
        <f>'Program Costs'!AB36-'Revenue Change'!AB36</f>
        <v>0</v>
      </c>
      <c r="AC36">
        <f>'Program Costs'!AC36-'Revenue Change'!AC36</f>
        <v>0</v>
      </c>
      <c r="AD36">
        <f>'Program Costs'!AD36-'Revenue Change'!AD36</f>
        <v>0</v>
      </c>
      <c r="AE36">
        <f>'Program Costs'!AE36-'Revenue Change'!AE36</f>
        <v>0</v>
      </c>
      <c r="AF36">
        <f>'Program Costs'!AF36-'Revenue Change'!AF36</f>
        <v>0</v>
      </c>
      <c r="AG36">
        <f>'Program Costs'!AG36-'Revenue Change'!AG36</f>
        <v>0</v>
      </c>
      <c r="AH36">
        <f>'Program Costs'!AH36-'Revenue Change'!AH36</f>
        <v>0</v>
      </c>
      <c r="AI36" s="2">
        <f t="shared" si="0"/>
        <v>1526.90725</v>
      </c>
      <c r="AJ36" s="2">
        <f t="shared" si="1"/>
        <v>1011.4280889897846</v>
      </c>
    </row>
    <row r="37" spans="1:36" x14ac:dyDescent="0.25">
      <c r="A37" s="13">
        <v>1</v>
      </c>
      <c r="B37" s="13">
        <v>130</v>
      </c>
      <c r="C37">
        <v>142</v>
      </c>
      <c r="D37" t="s">
        <v>71</v>
      </c>
      <c r="E37">
        <f>'Program Costs'!E37-'Revenue Change'!E37</f>
        <v>0</v>
      </c>
      <c r="F37">
        <f>'Program Costs'!F37-'Revenue Change'!F37</f>
        <v>0</v>
      </c>
      <c r="G37">
        <f>'Program Costs'!G37-'Revenue Change'!G37</f>
        <v>105.4965</v>
      </c>
      <c r="H37">
        <f>'Program Costs'!H37-'Revenue Change'!H37</f>
        <v>67.970950000000002</v>
      </c>
      <c r="I37">
        <f>'Program Costs'!I37-'Revenue Change'!I37</f>
        <v>72.612210000000005</v>
      </c>
      <c r="J37">
        <f>'Program Costs'!J37-'Revenue Change'!J37</f>
        <v>75.387299999999996</v>
      </c>
      <c r="K37">
        <f>'Program Costs'!K37-'Revenue Change'!K37</f>
        <v>80.129149999999996</v>
      </c>
      <c r="L37">
        <f>'Program Costs'!L37-'Revenue Change'!L37</f>
        <v>81.157390000000007</v>
      </c>
      <c r="M37">
        <f>'Program Costs'!M37-'Revenue Change'!M37</f>
        <v>83.386750000000006</v>
      </c>
      <c r="N37">
        <f>'Program Costs'!N37-'Revenue Change'!N37</f>
        <v>85.331239999999994</v>
      </c>
      <c r="O37">
        <f>'Program Costs'!O37-'Revenue Change'!O37</f>
        <v>86.077640000000002</v>
      </c>
      <c r="P37">
        <f>'Program Costs'!P37-'Revenue Change'!P37</f>
        <v>85.53143</v>
      </c>
      <c r="Q37">
        <f>'Program Costs'!Q37-'Revenue Change'!Q37</f>
        <v>85.492429999999999</v>
      </c>
      <c r="R37">
        <f>'Program Costs'!R37-'Revenue Change'!R37</f>
        <v>85.030209999999997</v>
      </c>
      <c r="S37">
        <f>'Program Costs'!S37-'Revenue Change'!S37</f>
        <v>87.708500000000001</v>
      </c>
      <c r="T37">
        <f>'Program Costs'!T37-'Revenue Change'!T37</f>
        <v>89.9375</v>
      </c>
      <c r="U37">
        <f>'Program Costs'!U37-'Revenue Change'!U37</f>
        <v>91.066829999999996</v>
      </c>
      <c r="V37">
        <f>'Program Costs'!V37-'Revenue Change'!V37</f>
        <v>93.494569999999996</v>
      </c>
      <c r="W37">
        <f>'Program Costs'!W37-'Revenue Change'!W37</f>
        <v>94.945740000000001</v>
      </c>
      <c r="X37">
        <f>'Program Costs'!X37-'Revenue Change'!X37</f>
        <v>95.708439999999996</v>
      </c>
      <c r="Y37">
        <f>'Program Costs'!Y37-'Revenue Change'!Y37</f>
        <v>0</v>
      </c>
      <c r="Z37">
        <f>'Program Costs'!Z37-'Revenue Change'!Z37</f>
        <v>0</v>
      </c>
      <c r="AA37">
        <f>'Program Costs'!AA37-'Revenue Change'!AA37</f>
        <v>0</v>
      </c>
      <c r="AB37">
        <f>'Program Costs'!AB37-'Revenue Change'!AB37</f>
        <v>0</v>
      </c>
      <c r="AC37">
        <f>'Program Costs'!AC37-'Revenue Change'!AC37</f>
        <v>0</v>
      </c>
      <c r="AD37">
        <f>'Program Costs'!AD37-'Revenue Change'!AD37</f>
        <v>0</v>
      </c>
      <c r="AE37">
        <f>'Program Costs'!AE37-'Revenue Change'!AE37</f>
        <v>0</v>
      </c>
      <c r="AF37">
        <f>'Program Costs'!AF37-'Revenue Change'!AF37</f>
        <v>0</v>
      </c>
      <c r="AG37">
        <f>'Program Costs'!AG37-'Revenue Change'!AG37</f>
        <v>0</v>
      </c>
      <c r="AH37">
        <f>'Program Costs'!AH37-'Revenue Change'!AH37</f>
        <v>0</v>
      </c>
      <c r="AI37" s="2">
        <f t="shared" si="0"/>
        <v>1546.4647799999998</v>
      </c>
      <c r="AJ37" s="2">
        <f t="shared" si="1"/>
        <v>942.59211393880798</v>
      </c>
    </row>
    <row r="38" spans="1:36" x14ac:dyDescent="0.25">
      <c r="A38" s="13">
        <v>1</v>
      </c>
      <c r="B38" s="13">
        <v>130</v>
      </c>
      <c r="C38">
        <v>143</v>
      </c>
      <c r="D38" t="s">
        <v>72</v>
      </c>
      <c r="E38">
        <f>'Program Costs'!E38-'Revenue Change'!E38</f>
        <v>0</v>
      </c>
      <c r="F38">
        <f>'Program Costs'!F38-'Revenue Change'!F38</f>
        <v>0</v>
      </c>
      <c r="G38">
        <f>'Program Costs'!G38-'Revenue Change'!G38</f>
        <v>106.29626</v>
      </c>
      <c r="H38">
        <f>'Program Costs'!H38-'Revenue Change'!H38</f>
        <v>68.777109999999993</v>
      </c>
      <c r="I38">
        <f>'Program Costs'!I38-'Revenue Change'!I38</f>
        <v>73.458820000000003</v>
      </c>
      <c r="J38">
        <f>'Program Costs'!J38-'Revenue Change'!J38</f>
        <v>76.171509999999998</v>
      </c>
      <c r="K38">
        <f>'Program Costs'!K38-'Revenue Change'!K38</f>
        <v>80.834289999999996</v>
      </c>
      <c r="L38">
        <f>'Program Costs'!L38-'Revenue Change'!L38</f>
        <v>81.874920000000003</v>
      </c>
      <c r="M38">
        <f>'Program Costs'!M38-'Revenue Change'!M38</f>
        <v>84.291690000000003</v>
      </c>
      <c r="N38">
        <f>'Program Costs'!N38-'Revenue Change'!N38</f>
        <v>86.147639999999996</v>
      </c>
      <c r="O38">
        <f>'Program Costs'!O38-'Revenue Change'!O38</f>
        <v>86.837890000000002</v>
      </c>
      <c r="P38">
        <f>'Program Costs'!P38-'Revenue Change'!P38</f>
        <v>86.41968</v>
      </c>
      <c r="Q38">
        <f>'Program Costs'!Q38-'Revenue Change'!Q38</f>
        <v>86.183350000000004</v>
      </c>
      <c r="R38">
        <f>'Program Costs'!R38-'Revenue Change'!R38</f>
        <v>85.863889999999998</v>
      </c>
      <c r="S38">
        <f>'Program Costs'!S38-'Revenue Change'!S38</f>
        <v>88.595699999999994</v>
      </c>
      <c r="T38">
        <f>'Program Costs'!T38-'Revenue Change'!T38</f>
        <v>90.808779999999999</v>
      </c>
      <c r="U38">
        <f>'Program Costs'!U38-'Revenue Change'!U38</f>
        <v>91.724490000000003</v>
      </c>
      <c r="V38">
        <f>'Program Costs'!V38-'Revenue Change'!V38</f>
        <v>0</v>
      </c>
      <c r="W38">
        <f>'Program Costs'!W38-'Revenue Change'!W38</f>
        <v>0</v>
      </c>
      <c r="X38">
        <f>'Program Costs'!X38-'Revenue Change'!X38</f>
        <v>0</v>
      </c>
      <c r="Y38">
        <f>'Program Costs'!Y38-'Revenue Change'!Y38</f>
        <v>0</v>
      </c>
      <c r="Z38">
        <f>'Program Costs'!Z38-'Revenue Change'!Z38</f>
        <v>0</v>
      </c>
      <c r="AA38">
        <f>'Program Costs'!AA38-'Revenue Change'!AA38</f>
        <v>0</v>
      </c>
      <c r="AB38">
        <f>'Program Costs'!AB38-'Revenue Change'!AB38</f>
        <v>0</v>
      </c>
      <c r="AC38">
        <f>'Program Costs'!AC38-'Revenue Change'!AC38</f>
        <v>0</v>
      </c>
      <c r="AD38">
        <f>'Program Costs'!AD38-'Revenue Change'!AD38</f>
        <v>0</v>
      </c>
      <c r="AE38">
        <f>'Program Costs'!AE38-'Revenue Change'!AE38</f>
        <v>0</v>
      </c>
      <c r="AF38">
        <f>'Program Costs'!AF38-'Revenue Change'!AF38</f>
        <v>0</v>
      </c>
      <c r="AG38">
        <f>'Program Costs'!AG38-'Revenue Change'!AG38</f>
        <v>0</v>
      </c>
      <c r="AH38">
        <f>'Program Costs'!AH38-'Revenue Change'!AH38</f>
        <v>0</v>
      </c>
      <c r="AI38" s="2">
        <f t="shared" si="0"/>
        <v>1274.2860200000002</v>
      </c>
      <c r="AJ38" s="2">
        <f t="shared" si="1"/>
        <v>846.20775553385579</v>
      </c>
    </row>
    <row r="39" spans="1:36" x14ac:dyDescent="0.25">
      <c r="A39" s="13">
        <v>1</v>
      </c>
      <c r="B39" s="13">
        <v>130</v>
      </c>
      <c r="C39">
        <v>144</v>
      </c>
      <c r="D39" t="s">
        <v>537</v>
      </c>
      <c r="E39">
        <f>'Program Costs'!E39-'Revenue Change'!E39</f>
        <v>0</v>
      </c>
      <c r="F39">
        <f>'Program Costs'!F39-'Revenue Change'!F39</f>
        <v>0</v>
      </c>
      <c r="G39">
        <f>'Program Costs'!G39-'Revenue Change'!G39</f>
        <v>115.55625000000001</v>
      </c>
      <c r="H39">
        <f>'Program Costs'!H39-'Revenue Change'!H39</f>
        <v>77.967830000000006</v>
      </c>
      <c r="I39">
        <f>'Program Costs'!I39-'Revenue Change'!I39</f>
        <v>83.275090000000006</v>
      </c>
      <c r="J39">
        <f>'Program Costs'!J39-'Revenue Change'!J39</f>
        <v>86.350129999999993</v>
      </c>
      <c r="K39">
        <f>'Program Costs'!K39-'Revenue Change'!K39</f>
        <v>91.636200000000002</v>
      </c>
      <c r="L39">
        <f>'Program Costs'!L39-'Revenue Change'!L39</f>
        <v>92.815749999999994</v>
      </c>
      <c r="M39">
        <f>'Program Costs'!M39-'Revenue Change'!M39</f>
        <v>95.555729999999997</v>
      </c>
      <c r="N39">
        <f>'Program Costs'!N39-'Revenue Change'!N39</f>
        <v>97.659909999999996</v>
      </c>
      <c r="O39">
        <f>'Program Costs'!O39-'Revenue Change'!O39</f>
        <v>98.442689999999999</v>
      </c>
      <c r="P39">
        <f>'Program Costs'!P39-'Revenue Change'!P39</f>
        <v>97.968689999999995</v>
      </c>
      <c r="Q39">
        <f>'Program Costs'!Q39-'Revenue Change'!Q39</f>
        <v>0</v>
      </c>
      <c r="R39">
        <f>'Program Costs'!R39-'Revenue Change'!R39</f>
        <v>0</v>
      </c>
      <c r="S39">
        <f>'Program Costs'!S39-'Revenue Change'!S39</f>
        <v>0</v>
      </c>
      <c r="T39">
        <f>'Program Costs'!T39-'Revenue Change'!T39</f>
        <v>0</v>
      </c>
      <c r="U39">
        <f>'Program Costs'!U39-'Revenue Change'!U39</f>
        <v>0</v>
      </c>
      <c r="V39">
        <f>'Program Costs'!V39-'Revenue Change'!V39</f>
        <v>0</v>
      </c>
      <c r="W39">
        <f>'Program Costs'!W39-'Revenue Change'!W39</f>
        <v>0</v>
      </c>
      <c r="X39">
        <f>'Program Costs'!X39-'Revenue Change'!X39</f>
        <v>0</v>
      </c>
      <c r="Y39">
        <f>'Program Costs'!Y39-'Revenue Change'!Y39</f>
        <v>0</v>
      </c>
      <c r="Z39">
        <f>'Program Costs'!Z39-'Revenue Change'!Z39</f>
        <v>0</v>
      </c>
      <c r="AA39">
        <f>'Program Costs'!AA39-'Revenue Change'!AA39</f>
        <v>0</v>
      </c>
      <c r="AB39">
        <f>'Program Costs'!AB39-'Revenue Change'!AB39</f>
        <v>0</v>
      </c>
      <c r="AC39">
        <f>'Program Costs'!AC39-'Revenue Change'!AC39</f>
        <v>0</v>
      </c>
      <c r="AD39">
        <f>'Program Costs'!AD39-'Revenue Change'!AD39</f>
        <v>0</v>
      </c>
      <c r="AE39">
        <f>'Program Costs'!AE39-'Revenue Change'!AE39</f>
        <v>0</v>
      </c>
      <c r="AF39">
        <f>'Program Costs'!AF39-'Revenue Change'!AF39</f>
        <v>0</v>
      </c>
      <c r="AG39">
        <f>'Program Costs'!AG39-'Revenue Change'!AG39</f>
        <v>0</v>
      </c>
      <c r="AH39">
        <f>'Program Costs'!AH39-'Revenue Change'!AH39</f>
        <v>0</v>
      </c>
      <c r="AI39" s="2">
        <f t="shared" si="0"/>
        <v>937.22826999999995</v>
      </c>
      <c r="AJ39" s="2">
        <f t="shared" si="1"/>
        <v>717.0175011721775</v>
      </c>
    </row>
    <row r="40" spans="1:36" x14ac:dyDescent="0.25">
      <c r="A40" s="13">
        <v>1</v>
      </c>
      <c r="B40" s="13">
        <v>130</v>
      </c>
      <c r="C40">
        <v>145</v>
      </c>
      <c r="D40" t="s">
        <v>74</v>
      </c>
      <c r="E40">
        <f>'Program Costs'!E40-'Revenue Change'!E40</f>
        <v>0</v>
      </c>
      <c r="F40">
        <f>'Program Costs'!F40-'Revenue Change'!F40</f>
        <v>0</v>
      </c>
      <c r="G40">
        <f>'Program Costs'!G40-'Revenue Change'!G40</f>
        <v>96.817849999999993</v>
      </c>
      <c r="H40">
        <f>'Program Costs'!H40-'Revenue Change'!H40</f>
        <v>59.36591</v>
      </c>
      <c r="I40">
        <f>'Program Costs'!I40-'Revenue Change'!I40</f>
        <v>63.407649999999997</v>
      </c>
      <c r="J40">
        <f>'Program Costs'!J40-'Revenue Change'!J40</f>
        <v>65.807950000000005</v>
      </c>
      <c r="K40">
        <f>'Program Costs'!K40-'Revenue Change'!K40</f>
        <v>69.899540000000002</v>
      </c>
      <c r="L40">
        <f>'Program Costs'!L40-'Revenue Change'!L40</f>
        <v>70.798360000000002</v>
      </c>
      <c r="M40">
        <f>'Program Costs'!M40-'Revenue Change'!M40</f>
        <v>72.800870000000003</v>
      </c>
      <c r="N40">
        <f>'Program Costs'!N40-'Revenue Change'!N40</f>
        <v>74.460419999999999</v>
      </c>
      <c r="O40">
        <f>'Program Costs'!O40-'Revenue Change'!O40</f>
        <v>75.091740000000001</v>
      </c>
      <c r="P40">
        <f>'Program Costs'!P40-'Revenue Change'!P40</f>
        <v>74.657529999999994</v>
      </c>
      <c r="Q40">
        <f>'Program Costs'!Q40-'Revenue Change'!Q40</f>
        <v>0</v>
      </c>
      <c r="R40">
        <f>'Program Costs'!R40-'Revenue Change'!R40</f>
        <v>0</v>
      </c>
      <c r="S40">
        <f>'Program Costs'!S40-'Revenue Change'!S40</f>
        <v>0</v>
      </c>
      <c r="T40">
        <f>'Program Costs'!T40-'Revenue Change'!T40</f>
        <v>0</v>
      </c>
      <c r="U40">
        <f>'Program Costs'!U40-'Revenue Change'!U40</f>
        <v>0</v>
      </c>
      <c r="V40">
        <f>'Program Costs'!V40-'Revenue Change'!V40</f>
        <v>0</v>
      </c>
      <c r="W40">
        <f>'Program Costs'!W40-'Revenue Change'!W40</f>
        <v>0</v>
      </c>
      <c r="X40">
        <f>'Program Costs'!X40-'Revenue Change'!X40</f>
        <v>0</v>
      </c>
      <c r="Y40">
        <f>'Program Costs'!Y40-'Revenue Change'!Y40</f>
        <v>0</v>
      </c>
      <c r="Z40">
        <f>'Program Costs'!Z40-'Revenue Change'!Z40</f>
        <v>0</v>
      </c>
      <c r="AA40">
        <f>'Program Costs'!AA40-'Revenue Change'!AA40</f>
        <v>0</v>
      </c>
      <c r="AB40">
        <f>'Program Costs'!AB40-'Revenue Change'!AB40</f>
        <v>0</v>
      </c>
      <c r="AC40">
        <f>'Program Costs'!AC40-'Revenue Change'!AC40</f>
        <v>0</v>
      </c>
      <c r="AD40">
        <f>'Program Costs'!AD40-'Revenue Change'!AD40</f>
        <v>0</v>
      </c>
      <c r="AE40">
        <f>'Program Costs'!AE40-'Revenue Change'!AE40</f>
        <v>0</v>
      </c>
      <c r="AF40">
        <f>'Program Costs'!AF40-'Revenue Change'!AF40</f>
        <v>0</v>
      </c>
      <c r="AG40">
        <f>'Program Costs'!AG40-'Revenue Change'!AG40</f>
        <v>0</v>
      </c>
      <c r="AH40">
        <f>'Program Costs'!AH40-'Revenue Change'!AH40</f>
        <v>0</v>
      </c>
      <c r="AI40" s="2">
        <f t="shared" si="0"/>
        <v>723.10781999999995</v>
      </c>
      <c r="AJ40" s="2">
        <f t="shared" si="1"/>
        <v>555.23362959696283</v>
      </c>
    </row>
    <row r="41" spans="1:36" x14ac:dyDescent="0.25">
      <c r="A41" s="13">
        <v>1</v>
      </c>
      <c r="B41" s="13">
        <v>130</v>
      </c>
      <c r="C41">
        <v>146</v>
      </c>
      <c r="D41" t="s">
        <v>75</v>
      </c>
      <c r="E41">
        <f>'Program Costs'!E41-'Revenue Change'!E41</f>
        <v>0</v>
      </c>
      <c r="F41">
        <f>'Program Costs'!F41-'Revenue Change'!F41</f>
        <v>0</v>
      </c>
      <c r="G41">
        <f>'Program Costs'!G41-'Revenue Change'!G41</f>
        <v>50.548929999999999</v>
      </c>
      <c r="H41">
        <f>'Program Costs'!H41-'Revenue Change'!H41</f>
        <v>13.44656</v>
      </c>
      <c r="I41">
        <f>'Program Costs'!I41-'Revenue Change'!I41</f>
        <v>14.362</v>
      </c>
      <c r="J41">
        <f>'Program Costs'!J41-'Revenue Change'!J41</f>
        <v>14.90582</v>
      </c>
      <c r="K41">
        <f>'Program Costs'!K41-'Revenue Change'!K41</f>
        <v>15.831989999999999</v>
      </c>
      <c r="L41">
        <f>'Program Costs'!L41-'Revenue Change'!L41</f>
        <v>16.03604</v>
      </c>
      <c r="M41">
        <f>'Program Costs'!M41-'Revenue Change'!M41</f>
        <v>16.489609999999999</v>
      </c>
      <c r="N41">
        <f>'Program Costs'!N41-'Revenue Change'!N41</f>
        <v>16.865749999999998</v>
      </c>
      <c r="O41">
        <f>'Program Costs'!O41-'Revenue Change'!O41</f>
        <v>17.008240000000001</v>
      </c>
      <c r="P41">
        <f>'Program Costs'!P41-'Revenue Change'!P41</f>
        <v>16.911249999999999</v>
      </c>
      <c r="Q41">
        <f>'Program Costs'!Q41-'Revenue Change'!Q41</f>
        <v>16.888549999999999</v>
      </c>
      <c r="R41">
        <f>'Program Costs'!R41-'Revenue Change'!R41</f>
        <v>16.808720000000001</v>
      </c>
      <c r="S41">
        <f>'Program Costs'!S41-'Revenue Change'!S41</f>
        <v>17.33905</v>
      </c>
      <c r="T41">
        <f>'Program Costs'!T41-'Revenue Change'!T41</f>
        <v>17.776489999999999</v>
      </c>
      <c r="U41">
        <f>'Program Costs'!U41-'Revenue Change'!U41</f>
        <v>17.981809999999999</v>
      </c>
      <c r="V41">
        <f>'Program Costs'!V41-'Revenue Change'!V41</f>
        <v>18.43909</v>
      </c>
      <c r="W41">
        <f>'Program Costs'!W41-'Revenue Change'!W41</f>
        <v>18.754580000000001</v>
      </c>
      <c r="X41">
        <f>'Program Costs'!X41-'Revenue Change'!X41</f>
        <v>18.906680000000001</v>
      </c>
      <c r="Y41">
        <f>'Program Costs'!Y41-'Revenue Change'!Y41</f>
        <v>19.094360000000002</v>
      </c>
      <c r="Z41">
        <f>'Program Costs'!Z41-'Revenue Change'!Z41</f>
        <v>19.3172</v>
      </c>
      <c r="AA41">
        <f>'Program Costs'!AA41-'Revenue Change'!AA41</f>
        <v>19.45166</v>
      </c>
      <c r="AB41">
        <f>'Program Costs'!AB41-'Revenue Change'!AB41</f>
        <v>19.635069999999999</v>
      </c>
      <c r="AC41">
        <f>'Program Costs'!AC41-'Revenue Change'!AC41</f>
        <v>20.055969999999999</v>
      </c>
      <c r="AD41">
        <f>'Program Costs'!AD41-'Revenue Change'!AD41</f>
        <v>20.173950000000001</v>
      </c>
      <c r="AE41">
        <f>'Program Costs'!AE41-'Revenue Change'!AE41</f>
        <v>20.520869999999999</v>
      </c>
      <c r="AF41">
        <f>'Program Costs'!AF41-'Revenue Change'!AF41</f>
        <v>20.88861</v>
      </c>
      <c r="AG41">
        <f>'Program Costs'!AG41-'Revenue Change'!AG41</f>
        <v>21.745539999999998</v>
      </c>
      <c r="AH41">
        <f>'Program Costs'!AH41-'Revenue Change'!AH41</f>
        <v>22.47711</v>
      </c>
      <c r="AI41" s="2">
        <f t="shared" si="0"/>
        <v>538.66150000000005</v>
      </c>
      <c r="AJ41" s="2">
        <f t="shared" si="1"/>
        <v>266.04943728196201</v>
      </c>
    </row>
    <row r="42" spans="1:36" x14ac:dyDescent="0.25">
      <c r="A42" s="13">
        <v>1</v>
      </c>
      <c r="B42" s="13">
        <v>130</v>
      </c>
      <c r="C42">
        <v>147</v>
      </c>
      <c r="D42" t="s">
        <v>76</v>
      </c>
      <c r="E42">
        <f>'Program Costs'!E42-'Revenue Change'!E42</f>
        <v>0</v>
      </c>
      <c r="F42">
        <f>'Program Costs'!F42-'Revenue Change'!F42</f>
        <v>0</v>
      </c>
      <c r="G42">
        <f>'Program Costs'!G42-'Revenue Change'!G42</f>
        <v>99.935010000000005</v>
      </c>
      <c r="H42">
        <f>'Program Costs'!H42-'Revenue Change'!H42</f>
        <v>62.460720000000002</v>
      </c>
      <c r="I42">
        <f>'Program Costs'!I42-'Revenue Change'!I42</f>
        <v>66.711179999999999</v>
      </c>
      <c r="J42">
        <f>'Program Costs'!J42-'Revenue Change'!J42</f>
        <v>69.218410000000006</v>
      </c>
      <c r="K42">
        <f>'Program Costs'!K42-'Revenue Change'!K42</f>
        <v>73.500820000000004</v>
      </c>
      <c r="L42">
        <f>'Program Costs'!L42-'Revenue Change'!L42</f>
        <v>74.446489999999997</v>
      </c>
      <c r="M42">
        <f>'Program Costs'!M42-'Revenue Change'!M42</f>
        <v>76.581509999999994</v>
      </c>
      <c r="N42">
        <f>'Program Costs'!N42-'Revenue Change'!N42</f>
        <v>78.30789</v>
      </c>
      <c r="O42">
        <f>'Program Costs'!O42-'Revenue Change'!O42</f>
        <v>78.960139999999996</v>
      </c>
      <c r="P42">
        <f>'Program Costs'!P42-'Revenue Change'!P42</f>
        <v>78.5274</v>
      </c>
      <c r="Q42">
        <f>'Program Costs'!Q42-'Revenue Change'!Q42</f>
        <v>0</v>
      </c>
      <c r="R42">
        <f>'Program Costs'!R42-'Revenue Change'!R42</f>
        <v>0</v>
      </c>
      <c r="S42">
        <f>'Program Costs'!S42-'Revenue Change'!S42</f>
        <v>0</v>
      </c>
      <c r="T42">
        <f>'Program Costs'!T42-'Revenue Change'!T42</f>
        <v>0</v>
      </c>
      <c r="U42">
        <f>'Program Costs'!U42-'Revenue Change'!U42</f>
        <v>0</v>
      </c>
      <c r="V42">
        <f>'Program Costs'!V42-'Revenue Change'!V42</f>
        <v>0</v>
      </c>
      <c r="W42">
        <f>'Program Costs'!W42-'Revenue Change'!W42</f>
        <v>0</v>
      </c>
      <c r="X42">
        <f>'Program Costs'!X42-'Revenue Change'!X42</f>
        <v>0</v>
      </c>
      <c r="Y42">
        <f>'Program Costs'!Y42-'Revenue Change'!Y42</f>
        <v>0</v>
      </c>
      <c r="Z42">
        <f>'Program Costs'!Z42-'Revenue Change'!Z42</f>
        <v>0</v>
      </c>
      <c r="AA42">
        <f>'Program Costs'!AA42-'Revenue Change'!AA42</f>
        <v>0</v>
      </c>
      <c r="AB42">
        <f>'Program Costs'!AB42-'Revenue Change'!AB42</f>
        <v>0</v>
      </c>
      <c r="AC42">
        <f>'Program Costs'!AC42-'Revenue Change'!AC42</f>
        <v>0</v>
      </c>
      <c r="AD42">
        <f>'Program Costs'!AD42-'Revenue Change'!AD42</f>
        <v>0</v>
      </c>
      <c r="AE42">
        <f>'Program Costs'!AE42-'Revenue Change'!AE42</f>
        <v>0</v>
      </c>
      <c r="AF42">
        <f>'Program Costs'!AF42-'Revenue Change'!AF42</f>
        <v>0</v>
      </c>
      <c r="AG42">
        <f>'Program Costs'!AG42-'Revenue Change'!AG42</f>
        <v>0</v>
      </c>
      <c r="AH42">
        <f>'Program Costs'!AH42-'Revenue Change'!AH42</f>
        <v>0</v>
      </c>
      <c r="AI42" s="2">
        <f t="shared" si="0"/>
        <v>758.64957000000004</v>
      </c>
      <c r="AJ42" s="2">
        <f t="shared" si="1"/>
        <v>582.0929813169829</v>
      </c>
    </row>
    <row r="43" spans="1:36" x14ac:dyDescent="0.25">
      <c r="A43" s="13">
        <v>1</v>
      </c>
      <c r="B43" s="13">
        <v>130</v>
      </c>
      <c r="C43">
        <v>148</v>
      </c>
      <c r="D43" t="s">
        <v>77</v>
      </c>
      <c r="E43">
        <f>'Program Costs'!E43-'Revenue Change'!E43</f>
        <v>0</v>
      </c>
      <c r="F43">
        <f>'Program Costs'!F43-'Revenue Change'!F43</f>
        <v>0</v>
      </c>
      <c r="G43">
        <f>'Program Costs'!G43-'Revenue Change'!G43</f>
        <v>154.57650000000001</v>
      </c>
      <c r="H43">
        <f>'Program Costs'!H43-'Revenue Change'!H43</f>
        <v>116.69670000000001</v>
      </c>
      <c r="I43">
        <f>'Program Costs'!I43-'Revenue Change'!I43</f>
        <v>124.6396</v>
      </c>
      <c r="J43">
        <f>'Program Costs'!J43-'Revenue Change'!J43</f>
        <v>129.23509999999999</v>
      </c>
      <c r="K43">
        <f>'Program Costs'!K43-'Revenue Change'!K43</f>
        <v>137.1301</v>
      </c>
      <c r="L43">
        <f>'Program Costs'!L43-'Revenue Change'!L43</f>
        <v>138.89500000000001</v>
      </c>
      <c r="M43">
        <f>'Program Costs'!M43-'Revenue Change'!M43</f>
        <v>143.01419999999999</v>
      </c>
      <c r="N43">
        <f>'Program Costs'!N43-'Revenue Change'!N43</f>
        <v>146.15190000000001</v>
      </c>
      <c r="O43">
        <f>'Program Costs'!O43-'Revenue Change'!O43</f>
        <v>147.3202</v>
      </c>
      <c r="P43">
        <f>'Program Costs'!P43-'Revenue Change'!P43</f>
        <v>146.63300000000001</v>
      </c>
      <c r="Q43">
        <f>'Program Costs'!Q43-'Revenue Change'!Q43</f>
        <v>146.20359999999999</v>
      </c>
      <c r="R43">
        <f>'Program Costs'!R43-'Revenue Change'!R43</f>
        <v>145.68100000000001</v>
      </c>
      <c r="S43">
        <f>'Program Costs'!S43-'Revenue Change'!S43</f>
        <v>150.3168</v>
      </c>
      <c r="T43">
        <f>'Program Costs'!T43-'Revenue Change'!T43</f>
        <v>154.06639999999999</v>
      </c>
      <c r="U43">
        <f>'Program Costs'!U43-'Revenue Change'!U43</f>
        <v>155.59469999999999</v>
      </c>
      <c r="V43">
        <f>'Program Costs'!V43-'Revenue Change'!V43</f>
        <v>159.4716</v>
      </c>
      <c r="W43">
        <f>'Program Costs'!W43-'Revenue Change'!W43</f>
        <v>162.40889999999999</v>
      </c>
      <c r="X43">
        <f>'Program Costs'!X43-'Revenue Change'!X43</f>
        <v>163.72200000000001</v>
      </c>
      <c r="Y43">
        <f>'Program Costs'!Y43-'Revenue Change'!Y43</f>
        <v>165.3698</v>
      </c>
      <c r="Z43">
        <f>'Program Costs'!Z43-'Revenue Change'!Z43</f>
        <v>167.21789999999999</v>
      </c>
      <c r="AA43">
        <f>'Program Costs'!AA43-'Revenue Change'!AA43</f>
        <v>168.40690000000001</v>
      </c>
      <c r="AB43">
        <f>'Program Costs'!AB43-'Revenue Change'!AB43</f>
        <v>170.18870000000001</v>
      </c>
      <c r="AC43">
        <f>'Program Costs'!AC43-'Revenue Change'!AC43</f>
        <v>173.3775</v>
      </c>
      <c r="AD43">
        <f>'Program Costs'!AD43-'Revenue Change'!AD43</f>
        <v>174.85470000000001</v>
      </c>
      <c r="AE43">
        <f>'Program Costs'!AE43-'Revenue Change'!AE43</f>
        <v>177.89920000000001</v>
      </c>
      <c r="AF43">
        <f>'Program Costs'!AF43-'Revenue Change'!AF43</f>
        <v>180.74690000000001</v>
      </c>
      <c r="AG43">
        <f>'Program Costs'!AG43-'Revenue Change'!AG43</f>
        <v>188.1704</v>
      </c>
      <c r="AH43">
        <f>'Program Costs'!AH43-'Revenue Change'!AH43</f>
        <v>194.68969999999999</v>
      </c>
      <c r="AI43" s="2">
        <f t="shared" si="0"/>
        <v>4382.6790000000001</v>
      </c>
      <c r="AJ43" s="2">
        <f t="shared" si="1"/>
        <v>2021.746304366397</v>
      </c>
    </row>
    <row r="44" spans="1:36" x14ac:dyDescent="0.25">
      <c r="A44" s="13">
        <v>1</v>
      </c>
      <c r="B44" s="13">
        <v>130</v>
      </c>
      <c r="C44">
        <v>150</v>
      </c>
      <c r="D44" t="s">
        <v>78</v>
      </c>
      <c r="E44">
        <f>'Program Costs'!E44-'Revenue Change'!E44</f>
        <v>0</v>
      </c>
      <c r="F44">
        <f>'Program Costs'!F44-'Revenue Change'!F44</f>
        <v>0</v>
      </c>
      <c r="G44">
        <f>'Program Costs'!G44-'Revenue Change'!G44</f>
        <v>97.403369999999995</v>
      </c>
      <c r="H44">
        <f>'Program Costs'!H44-'Revenue Change'!H44</f>
        <v>59.944980000000001</v>
      </c>
      <c r="I44">
        <f>'Program Costs'!I44-'Revenue Change'!I44</f>
        <v>64.031570000000002</v>
      </c>
      <c r="J44">
        <f>'Program Costs'!J44-'Revenue Change'!J44</f>
        <v>66.483829999999998</v>
      </c>
      <c r="K44">
        <f>'Program Costs'!K44-'Revenue Change'!K44</f>
        <v>70.651820000000001</v>
      </c>
      <c r="L44">
        <f>'Program Costs'!L44-'Revenue Change'!L44</f>
        <v>71.560500000000005</v>
      </c>
      <c r="M44">
        <f>'Program Costs'!M44-'Revenue Change'!M44</f>
        <v>73.535219999999995</v>
      </c>
      <c r="N44">
        <f>'Program Costs'!N44-'Revenue Change'!N44</f>
        <v>75.244230000000002</v>
      </c>
      <c r="O44">
        <f>'Program Costs'!O44-'Revenue Change'!O44</f>
        <v>75.901920000000004</v>
      </c>
      <c r="P44">
        <f>'Program Costs'!P44-'Revenue Change'!P44</f>
        <v>75.423770000000005</v>
      </c>
      <c r="Q44">
        <f>'Program Costs'!Q44-'Revenue Change'!Q44</f>
        <v>75.382810000000006</v>
      </c>
      <c r="R44">
        <f>'Program Costs'!R44-'Revenue Change'!R44</f>
        <v>74.981809999999996</v>
      </c>
      <c r="S44">
        <f>'Program Costs'!S44-'Revenue Change'!S44</f>
        <v>77.342830000000006</v>
      </c>
      <c r="T44">
        <f>'Program Costs'!T44-'Revenue Change'!T44</f>
        <v>79.305599999999998</v>
      </c>
      <c r="U44">
        <f>'Program Costs'!U44-'Revenue Change'!U44</f>
        <v>80.293949999999995</v>
      </c>
      <c r="V44">
        <f>'Program Costs'!V44-'Revenue Change'!V44</f>
        <v>82.347530000000006</v>
      </c>
      <c r="W44">
        <f>'Program Costs'!W44-'Revenue Change'!W44</f>
        <v>83.71069</v>
      </c>
      <c r="X44">
        <f>'Program Costs'!X44-'Revenue Change'!X44</f>
        <v>84.383359999999996</v>
      </c>
      <c r="Y44">
        <f>'Program Costs'!Y44-'Revenue Change'!Y44</f>
        <v>85.219300000000004</v>
      </c>
      <c r="Z44">
        <f>'Program Costs'!Z44-'Revenue Change'!Z44</f>
        <v>86.232600000000005</v>
      </c>
      <c r="AA44">
        <f>'Program Costs'!AA44-'Revenue Change'!AA44</f>
        <v>0</v>
      </c>
      <c r="AB44">
        <f>'Program Costs'!AB44-'Revenue Change'!AB44</f>
        <v>0</v>
      </c>
      <c r="AC44">
        <f>'Program Costs'!AC44-'Revenue Change'!AC44</f>
        <v>0</v>
      </c>
      <c r="AD44">
        <f>'Program Costs'!AD44-'Revenue Change'!AD44</f>
        <v>0</v>
      </c>
      <c r="AE44">
        <f>'Program Costs'!AE44-'Revenue Change'!AE44</f>
        <v>0</v>
      </c>
      <c r="AF44">
        <f>'Program Costs'!AF44-'Revenue Change'!AF44</f>
        <v>0</v>
      </c>
      <c r="AG44">
        <f>'Program Costs'!AG44-'Revenue Change'!AG44</f>
        <v>0</v>
      </c>
      <c r="AH44">
        <f>'Program Costs'!AH44-'Revenue Change'!AH44</f>
        <v>0</v>
      </c>
      <c r="AI44" s="2">
        <f t="shared" si="0"/>
        <v>1539.3816899999999</v>
      </c>
      <c r="AJ44" s="2">
        <f t="shared" si="1"/>
        <v>889.34542288715647</v>
      </c>
    </row>
    <row r="45" spans="1:36" x14ac:dyDescent="0.25">
      <c r="A45" s="13">
        <v>1</v>
      </c>
      <c r="B45" s="13">
        <v>130</v>
      </c>
      <c r="C45">
        <v>151</v>
      </c>
      <c r="D45" t="s">
        <v>79</v>
      </c>
      <c r="E45">
        <f>'Program Costs'!E45-'Revenue Change'!E45</f>
        <v>0</v>
      </c>
      <c r="F45">
        <f>'Program Costs'!F45-'Revenue Change'!F45</f>
        <v>0</v>
      </c>
      <c r="G45">
        <f>'Program Costs'!G45-'Revenue Change'!G45</f>
        <v>39.801780999999998</v>
      </c>
      <c r="H45">
        <f>'Program Costs'!H45-'Revenue Change'!H45</f>
        <v>2.7805629999999999</v>
      </c>
      <c r="I45">
        <f>'Program Costs'!I45-'Revenue Change'!I45</f>
        <v>2.9699249999999999</v>
      </c>
      <c r="J45">
        <f>'Program Costs'!J45-'Revenue Change'!J45</f>
        <v>3.082611</v>
      </c>
      <c r="K45">
        <f>'Program Costs'!K45-'Revenue Change'!K45</f>
        <v>3.274918</v>
      </c>
      <c r="L45">
        <f>'Program Costs'!L45-'Revenue Change'!L45</f>
        <v>3.3167110000000002</v>
      </c>
      <c r="M45">
        <f>'Program Costs'!M45-'Revenue Change'!M45</f>
        <v>3.4100190000000001</v>
      </c>
      <c r="N45">
        <f>'Program Costs'!N45-'Revenue Change'!N45</f>
        <v>3.488464</v>
      </c>
      <c r="O45">
        <f>'Program Costs'!O45-'Revenue Change'!O45</f>
        <v>3.5192570000000001</v>
      </c>
      <c r="P45">
        <f>'Program Costs'!P45-'Revenue Change'!P45</f>
        <v>3.49823</v>
      </c>
      <c r="Q45">
        <f>'Program Costs'!Q45-'Revenue Change'!Q45</f>
        <v>3.4939580000000001</v>
      </c>
      <c r="R45">
        <f>'Program Costs'!R45-'Revenue Change'!R45</f>
        <v>3.4765630000000001</v>
      </c>
      <c r="S45">
        <f>'Program Costs'!S45-'Revenue Change'!S45</f>
        <v>3.5866090000000002</v>
      </c>
      <c r="T45">
        <f>'Program Costs'!T45-'Revenue Change'!T45</f>
        <v>3.675964</v>
      </c>
      <c r="U45">
        <f>'Program Costs'!U45-'Revenue Change'!U45</f>
        <v>3.7189939999999999</v>
      </c>
      <c r="V45">
        <f>'Program Costs'!V45-'Revenue Change'!V45</f>
        <v>3.8134769999999998</v>
      </c>
      <c r="W45">
        <f>'Program Costs'!W45-'Revenue Change'!W45</f>
        <v>3.879089</v>
      </c>
      <c r="X45">
        <f>'Program Costs'!X45-'Revenue Change'!X45</f>
        <v>3.9099119999999998</v>
      </c>
      <c r="Y45">
        <f>'Program Costs'!Y45-'Revenue Change'!Y45</f>
        <v>3.9494630000000002</v>
      </c>
      <c r="Z45">
        <f>'Program Costs'!Z45-'Revenue Change'!Z45</f>
        <v>3.994812</v>
      </c>
      <c r="AA45">
        <f>'Program Costs'!AA45-'Revenue Change'!AA45</f>
        <v>0</v>
      </c>
      <c r="AB45">
        <f>'Program Costs'!AB45-'Revenue Change'!AB45</f>
        <v>0</v>
      </c>
      <c r="AC45">
        <f>'Program Costs'!AC45-'Revenue Change'!AC45</f>
        <v>0</v>
      </c>
      <c r="AD45">
        <f>'Program Costs'!AD45-'Revenue Change'!AD45</f>
        <v>0</v>
      </c>
      <c r="AE45">
        <f>'Program Costs'!AE45-'Revenue Change'!AE45</f>
        <v>0</v>
      </c>
      <c r="AF45">
        <f>'Program Costs'!AF45-'Revenue Change'!AF45</f>
        <v>0</v>
      </c>
      <c r="AG45">
        <f>'Program Costs'!AG45-'Revenue Change'!AG45</f>
        <v>0</v>
      </c>
      <c r="AH45">
        <f>'Program Costs'!AH45-'Revenue Change'!AH45</f>
        <v>0</v>
      </c>
      <c r="AI45" s="2">
        <f t="shared" si="0"/>
        <v>106.64131999999998</v>
      </c>
      <c r="AJ45" s="2">
        <f t="shared" si="1"/>
        <v>76.51437562482991</v>
      </c>
    </row>
    <row r="46" spans="1:36" x14ac:dyDescent="0.25">
      <c r="A46" s="13">
        <v>1</v>
      </c>
      <c r="B46" s="13">
        <v>130</v>
      </c>
      <c r="C46">
        <v>152</v>
      </c>
      <c r="D46" t="s">
        <v>80</v>
      </c>
      <c r="E46">
        <f>'Program Costs'!E46-'Revenue Change'!E46</f>
        <v>0</v>
      </c>
      <c r="F46">
        <f>'Program Costs'!F46-'Revenue Change'!F46</f>
        <v>0</v>
      </c>
      <c r="G46">
        <f>'Program Costs'!G46-'Revenue Change'!G46</f>
        <v>43.520553999999997</v>
      </c>
      <c r="H46">
        <f>'Program Costs'!H46-'Revenue Change'!H46</f>
        <v>6.471298</v>
      </c>
      <c r="I46">
        <f>'Program Costs'!I46-'Revenue Change'!I46</f>
        <v>6.9119869999999999</v>
      </c>
      <c r="J46">
        <f>'Program Costs'!J46-'Revenue Change'!J46</f>
        <v>7.1741640000000002</v>
      </c>
      <c r="K46">
        <f>'Program Costs'!K46-'Revenue Change'!K46</f>
        <v>7.6210940000000003</v>
      </c>
      <c r="L46">
        <f>'Program Costs'!L46-'Revenue Change'!L46</f>
        <v>7.719131</v>
      </c>
      <c r="M46">
        <f>'Program Costs'!M46-'Revenue Change'!M46</f>
        <v>7.9362950000000003</v>
      </c>
      <c r="N46">
        <f>'Program Costs'!N46-'Revenue Change'!N46</f>
        <v>8.1184999999999992</v>
      </c>
      <c r="O46">
        <f>'Program Costs'!O46-'Revenue Change'!O46</f>
        <v>8.1884460000000008</v>
      </c>
      <c r="P46">
        <f>'Program Costs'!P46-'Revenue Change'!P46</f>
        <v>8.1394649999999995</v>
      </c>
      <c r="Q46">
        <f>'Program Costs'!Q46-'Revenue Change'!Q46</f>
        <v>8.1303099999999997</v>
      </c>
      <c r="R46">
        <f>'Program Costs'!R46-'Revenue Change'!R46</f>
        <v>8.0899660000000004</v>
      </c>
      <c r="S46">
        <f>'Program Costs'!S46-'Revenue Change'!S46</f>
        <v>8.3463750000000001</v>
      </c>
      <c r="T46">
        <f>'Program Costs'!T46-'Revenue Change'!T46</f>
        <v>8.5557859999999994</v>
      </c>
      <c r="U46">
        <f>'Program Costs'!U46-'Revenue Change'!U46</f>
        <v>8.65686</v>
      </c>
      <c r="V46">
        <f>'Program Costs'!V46-'Revenue Change'!V46</f>
        <v>8.8770749999999996</v>
      </c>
      <c r="W46">
        <f>'Program Costs'!W46-'Revenue Change'!W46</f>
        <v>9.0269779999999997</v>
      </c>
      <c r="X46">
        <f>'Program Costs'!X46-'Revenue Change'!X46</f>
        <v>9.1008910000000007</v>
      </c>
      <c r="Y46">
        <f>'Program Costs'!Y46-'Revenue Change'!Y46</f>
        <v>9.1907350000000001</v>
      </c>
      <c r="Z46">
        <f>'Program Costs'!Z46-'Revenue Change'!Z46</f>
        <v>9.2970579999999998</v>
      </c>
      <c r="AA46">
        <f>'Program Costs'!AA46-'Revenue Change'!AA46</f>
        <v>0</v>
      </c>
      <c r="AB46">
        <f>'Program Costs'!AB46-'Revenue Change'!AB46</f>
        <v>0</v>
      </c>
      <c r="AC46">
        <f>'Program Costs'!AC46-'Revenue Change'!AC46</f>
        <v>0</v>
      </c>
      <c r="AD46">
        <f>'Program Costs'!AD46-'Revenue Change'!AD46</f>
        <v>0</v>
      </c>
      <c r="AE46">
        <f>'Program Costs'!AE46-'Revenue Change'!AE46</f>
        <v>0</v>
      </c>
      <c r="AF46">
        <f>'Program Costs'!AF46-'Revenue Change'!AF46</f>
        <v>0</v>
      </c>
      <c r="AG46">
        <f>'Program Costs'!AG46-'Revenue Change'!AG46</f>
        <v>0</v>
      </c>
      <c r="AH46">
        <f>'Program Costs'!AH46-'Revenue Change'!AH46</f>
        <v>0</v>
      </c>
      <c r="AI46" s="2">
        <f t="shared" si="0"/>
        <v>199.07296799999997</v>
      </c>
      <c r="AJ46" s="2">
        <f t="shared" si="1"/>
        <v>128.95939523904786</v>
      </c>
    </row>
    <row r="47" spans="1:36" x14ac:dyDescent="0.25">
      <c r="A47" s="13">
        <v>1</v>
      </c>
      <c r="B47" s="13">
        <v>130</v>
      </c>
      <c r="C47">
        <v>153</v>
      </c>
      <c r="D47" t="s">
        <v>81</v>
      </c>
      <c r="E47">
        <f>'Program Costs'!E47-'Revenue Change'!E47</f>
        <v>0</v>
      </c>
      <c r="F47">
        <f>'Program Costs'!F47-'Revenue Change'!F47</f>
        <v>0</v>
      </c>
      <c r="G47">
        <f>'Program Costs'!G47-'Revenue Change'!G47</f>
        <v>50.223460000000003</v>
      </c>
      <c r="H47">
        <f>'Program Costs'!H47-'Revenue Change'!H47</f>
        <v>13.125500000000001</v>
      </c>
      <c r="I47">
        <f>'Program Costs'!I47-'Revenue Change'!I47</f>
        <v>14.01839</v>
      </c>
      <c r="J47">
        <f>'Program Costs'!J47-'Revenue Change'!J47</f>
        <v>14.52975</v>
      </c>
      <c r="K47">
        <f>'Program Costs'!K47-'Revenue Change'!K47</f>
        <v>15.40254</v>
      </c>
      <c r="L47">
        <f>'Program Costs'!L47-'Revenue Change'!L47</f>
        <v>0</v>
      </c>
      <c r="M47">
        <f>'Program Costs'!M47-'Revenue Change'!M47</f>
        <v>0</v>
      </c>
      <c r="N47">
        <f>'Program Costs'!N47-'Revenue Change'!N47</f>
        <v>0</v>
      </c>
      <c r="O47">
        <f>'Program Costs'!O47-'Revenue Change'!O47</f>
        <v>0</v>
      </c>
      <c r="P47">
        <f>'Program Costs'!P47-'Revenue Change'!P47</f>
        <v>0</v>
      </c>
      <c r="Q47">
        <f>'Program Costs'!Q47-'Revenue Change'!Q47</f>
        <v>0</v>
      </c>
      <c r="R47">
        <f>'Program Costs'!R47-'Revenue Change'!R47</f>
        <v>0</v>
      </c>
      <c r="S47">
        <f>'Program Costs'!S47-'Revenue Change'!S47</f>
        <v>0</v>
      </c>
      <c r="T47">
        <f>'Program Costs'!T47-'Revenue Change'!T47</f>
        <v>0</v>
      </c>
      <c r="U47">
        <f>'Program Costs'!U47-'Revenue Change'!U47</f>
        <v>0</v>
      </c>
      <c r="V47">
        <f>'Program Costs'!V47-'Revenue Change'!V47</f>
        <v>0</v>
      </c>
      <c r="W47">
        <f>'Program Costs'!W47-'Revenue Change'!W47</f>
        <v>0</v>
      </c>
      <c r="X47">
        <f>'Program Costs'!X47-'Revenue Change'!X47</f>
        <v>0</v>
      </c>
      <c r="Y47">
        <f>'Program Costs'!Y47-'Revenue Change'!Y47</f>
        <v>0</v>
      </c>
      <c r="Z47">
        <f>'Program Costs'!Z47-'Revenue Change'!Z47</f>
        <v>0</v>
      </c>
      <c r="AA47">
        <f>'Program Costs'!AA47-'Revenue Change'!AA47</f>
        <v>0</v>
      </c>
      <c r="AB47">
        <f>'Program Costs'!AB47-'Revenue Change'!AB47</f>
        <v>0</v>
      </c>
      <c r="AC47">
        <f>'Program Costs'!AC47-'Revenue Change'!AC47</f>
        <v>0</v>
      </c>
      <c r="AD47">
        <f>'Program Costs'!AD47-'Revenue Change'!AD47</f>
        <v>0</v>
      </c>
      <c r="AE47">
        <f>'Program Costs'!AE47-'Revenue Change'!AE47</f>
        <v>0</v>
      </c>
      <c r="AF47">
        <f>'Program Costs'!AF47-'Revenue Change'!AF47</f>
        <v>0</v>
      </c>
      <c r="AG47">
        <f>'Program Costs'!AG47-'Revenue Change'!AG47</f>
        <v>0</v>
      </c>
      <c r="AH47">
        <f>'Program Costs'!AH47-'Revenue Change'!AH47</f>
        <v>0</v>
      </c>
      <c r="AI47" s="2">
        <f t="shared" si="0"/>
        <v>107.29964</v>
      </c>
      <c r="AJ47" s="2">
        <f t="shared" si="1"/>
        <v>98.949604367355448</v>
      </c>
    </row>
    <row r="48" spans="1:36" x14ac:dyDescent="0.25">
      <c r="A48" s="13">
        <v>1</v>
      </c>
      <c r="B48" s="13">
        <v>190</v>
      </c>
      <c r="C48">
        <v>191</v>
      </c>
      <c r="D48" t="s">
        <v>82</v>
      </c>
      <c r="E48">
        <f>'Program Costs'!E48-'Revenue Change'!E48</f>
        <v>0</v>
      </c>
      <c r="F48">
        <f>'Program Costs'!F48-'Revenue Change'!F48</f>
        <v>0</v>
      </c>
      <c r="G48">
        <f>'Program Costs'!G48-'Revenue Change'!G48</f>
        <v>63.362430000000003</v>
      </c>
      <c r="H48">
        <f>'Program Costs'!H48-'Revenue Change'!H48</f>
        <v>26.16516</v>
      </c>
      <c r="I48">
        <f>'Program Costs'!I48-'Revenue Change'!I48</f>
        <v>27.946090000000002</v>
      </c>
      <c r="J48">
        <f>'Program Costs'!J48-'Revenue Change'!J48</f>
        <v>28.975650000000002</v>
      </c>
      <c r="K48">
        <f>'Program Costs'!K48-'Revenue Change'!K48</f>
        <v>30.743929999999999</v>
      </c>
      <c r="L48">
        <f>'Program Costs'!L48-'Revenue Change'!L48</f>
        <v>31.139939999999999</v>
      </c>
      <c r="M48">
        <f>'Program Costs'!M48-'Revenue Change'!M48</f>
        <v>32.065280000000001</v>
      </c>
      <c r="N48">
        <f>'Program Costs'!N48-'Revenue Change'!N48</f>
        <v>32.76773</v>
      </c>
      <c r="O48">
        <f>'Program Costs'!O48-'Revenue Change'!O48</f>
        <v>33.030059999999999</v>
      </c>
      <c r="P48">
        <f>'Program Costs'!P48-'Revenue Change'!P48</f>
        <v>32.878300000000003</v>
      </c>
      <c r="Q48">
        <f>'Program Costs'!Q48-'Revenue Change'!Q48</f>
        <v>32.778869999999998</v>
      </c>
      <c r="R48">
        <f>'Program Costs'!R48-'Revenue Change'!R48</f>
        <v>32.663150000000002</v>
      </c>
      <c r="S48">
        <f>'Program Costs'!S48-'Revenue Change'!S48</f>
        <v>33.703429999999997</v>
      </c>
      <c r="T48">
        <f>'Program Costs'!T48-'Revenue Change'!T48</f>
        <v>34.543520000000001</v>
      </c>
      <c r="U48">
        <f>'Program Costs'!U48-'Revenue Change'!U48</f>
        <v>34.882199999999997</v>
      </c>
      <c r="V48">
        <f>'Program Costs'!V48-'Revenue Change'!V48</f>
        <v>0</v>
      </c>
      <c r="W48">
        <f>'Program Costs'!W48-'Revenue Change'!W48</f>
        <v>0</v>
      </c>
      <c r="X48">
        <f>'Program Costs'!X48-'Revenue Change'!X48</f>
        <v>0</v>
      </c>
      <c r="Y48">
        <f>'Program Costs'!Y48-'Revenue Change'!Y48</f>
        <v>0</v>
      </c>
      <c r="Z48">
        <f>'Program Costs'!Z48-'Revenue Change'!Z48</f>
        <v>0</v>
      </c>
      <c r="AA48">
        <f>'Program Costs'!AA48-'Revenue Change'!AA48</f>
        <v>0</v>
      </c>
      <c r="AB48">
        <f>'Program Costs'!AB48-'Revenue Change'!AB48</f>
        <v>0</v>
      </c>
      <c r="AC48">
        <f>'Program Costs'!AC48-'Revenue Change'!AC48</f>
        <v>0</v>
      </c>
      <c r="AD48">
        <f>'Program Costs'!AD48-'Revenue Change'!AD48</f>
        <v>0</v>
      </c>
      <c r="AE48">
        <f>'Program Costs'!AE48-'Revenue Change'!AE48</f>
        <v>0</v>
      </c>
      <c r="AF48">
        <f>'Program Costs'!AF48-'Revenue Change'!AF48</f>
        <v>0</v>
      </c>
      <c r="AG48">
        <f>'Program Costs'!AG48-'Revenue Change'!AG48</f>
        <v>0</v>
      </c>
      <c r="AH48">
        <f>'Program Costs'!AH48-'Revenue Change'!AH48</f>
        <v>0</v>
      </c>
      <c r="AI48" s="2">
        <f t="shared" si="0"/>
        <v>507.64573999999999</v>
      </c>
      <c r="AJ48" s="2">
        <f t="shared" si="1"/>
        <v>344.81426166709355</v>
      </c>
    </row>
    <row r="49" spans="1:36" x14ac:dyDescent="0.25">
      <c r="A49" s="13">
        <v>1</v>
      </c>
      <c r="B49" s="13">
        <v>190</v>
      </c>
      <c r="C49">
        <v>192</v>
      </c>
      <c r="D49" t="s">
        <v>83</v>
      </c>
      <c r="E49">
        <f>'Program Costs'!E49-'Revenue Change'!E49</f>
        <v>0</v>
      </c>
      <c r="F49">
        <f>'Program Costs'!F49-'Revenue Change'!F49</f>
        <v>0</v>
      </c>
      <c r="G49">
        <f>'Program Costs'!G49-'Revenue Change'!G49</f>
        <v>85.31083000000001</v>
      </c>
      <c r="H49">
        <f>'Program Costs'!H49-'Revenue Change'!H49</f>
        <v>47.94943</v>
      </c>
      <c r="I49">
        <f>'Program Costs'!I49-'Revenue Change'!I49</f>
        <v>51.213039999999999</v>
      </c>
      <c r="J49">
        <f>'Program Costs'!J49-'Revenue Change'!J49</f>
        <v>53.100070000000002</v>
      </c>
      <c r="K49">
        <f>'Program Costs'!K49-'Revenue Change'!K49</f>
        <v>56.340969999999999</v>
      </c>
      <c r="L49">
        <f>'Program Costs'!L49-'Revenue Change'!L49</f>
        <v>57.06606</v>
      </c>
      <c r="M49">
        <f>'Program Costs'!M49-'Revenue Change'!M49</f>
        <v>58.761780000000002</v>
      </c>
      <c r="N49">
        <f>'Program Costs'!N49-'Revenue Change'!N49</f>
        <v>60.049259999999997</v>
      </c>
      <c r="O49">
        <f>'Program Costs'!O49-'Revenue Change'!O49</f>
        <v>60.5289</v>
      </c>
      <c r="P49">
        <f>'Program Costs'!P49-'Revenue Change'!P49</f>
        <v>60.25085</v>
      </c>
      <c r="Q49">
        <f>'Program Costs'!Q49-'Revenue Change'!Q49</f>
        <v>60.070010000000003</v>
      </c>
      <c r="R49">
        <f>'Program Costs'!R49-'Revenue Change'!R49</f>
        <v>59.858580000000003</v>
      </c>
      <c r="S49">
        <f>'Program Costs'!S49-'Revenue Change'!S49</f>
        <v>61.76361</v>
      </c>
      <c r="T49">
        <f>'Program Costs'!T49-'Revenue Change'!T49</f>
        <v>63.302370000000003</v>
      </c>
      <c r="U49">
        <f>'Program Costs'!U49-'Revenue Change'!U49</f>
        <v>63.925420000000003</v>
      </c>
      <c r="V49">
        <f>'Program Costs'!V49-'Revenue Change'!V49</f>
        <v>0</v>
      </c>
      <c r="W49">
        <f>'Program Costs'!W49-'Revenue Change'!W49</f>
        <v>0</v>
      </c>
      <c r="X49">
        <f>'Program Costs'!X49-'Revenue Change'!X49</f>
        <v>0</v>
      </c>
      <c r="Y49">
        <f>'Program Costs'!Y49-'Revenue Change'!Y49</f>
        <v>0</v>
      </c>
      <c r="Z49">
        <f>'Program Costs'!Z49-'Revenue Change'!Z49</f>
        <v>0</v>
      </c>
      <c r="AA49">
        <f>'Program Costs'!AA49-'Revenue Change'!AA49</f>
        <v>0</v>
      </c>
      <c r="AB49">
        <f>'Program Costs'!AB49-'Revenue Change'!AB49</f>
        <v>0</v>
      </c>
      <c r="AC49">
        <f>'Program Costs'!AC49-'Revenue Change'!AC49</f>
        <v>0</v>
      </c>
      <c r="AD49">
        <f>'Program Costs'!AD49-'Revenue Change'!AD49</f>
        <v>0</v>
      </c>
      <c r="AE49">
        <f>'Program Costs'!AE49-'Revenue Change'!AE49</f>
        <v>0</v>
      </c>
      <c r="AF49">
        <f>'Program Costs'!AF49-'Revenue Change'!AF49</f>
        <v>0</v>
      </c>
      <c r="AG49">
        <f>'Program Costs'!AG49-'Revenue Change'!AG49</f>
        <v>0</v>
      </c>
      <c r="AH49">
        <f>'Program Costs'!AH49-'Revenue Change'!AH49</f>
        <v>0</v>
      </c>
      <c r="AI49" s="2">
        <f t="shared" si="0"/>
        <v>899.49117999999999</v>
      </c>
      <c r="AJ49" s="2">
        <f t="shared" si="1"/>
        <v>601.09097918893576</v>
      </c>
    </row>
    <row r="50" spans="1:36" x14ac:dyDescent="0.25">
      <c r="A50" s="13">
        <v>1</v>
      </c>
      <c r="B50" s="13">
        <v>190</v>
      </c>
      <c r="C50">
        <v>196</v>
      </c>
      <c r="D50" t="s">
        <v>84</v>
      </c>
      <c r="E50">
        <f>'Program Costs'!E50-'Revenue Change'!E50</f>
        <v>0</v>
      </c>
      <c r="F50">
        <f>'Program Costs'!F50-'Revenue Change'!F50</f>
        <v>0</v>
      </c>
      <c r="G50">
        <f>'Program Costs'!G50-'Revenue Change'!G50</f>
        <v>77.750740000000008</v>
      </c>
      <c r="H50">
        <f>'Program Costs'!H50-'Revenue Change'!H50</f>
        <v>40.445419999999999</v>
      </c>
      <c r="I50">
        <f>'Program Costs'!I50-'Revenue Change'!I50</f>
        <v>43.198619999999998</v>
      </c>
      <c r="J50">
        <f>'Program Costs'!J50-'Revenue Change'!J50</f>
        <v>44.793430000000001</v>
      </c>
      <c r="K50">
        <f>'Program Costs'!K50-'Revenue Change'!K50</f>
        <v>47.535429999999998</v>
      </c>
      <c r="L50">
        <f>'Program Costs'!L50-'Revenue Change'!L50</f>
        <v>48.147539999999999</v>
      </c>
      <c r="M50">
        <f>'Program Costs'!M50-'Revenue Change'!M50</f>
        <v>49.569029999999998</v>
      </c>
      <c r="N50">
        <f>'Program Costs'!N50-'Revenue Change'!N50</f>
        <v>50.660130000000002</v>
      </c>
      <c r="O50">
        <f>'Program Costs'!O50-'Revenue Change'!O50</f>
        <v>51.06662</v>
      </c>
      <c r="P50">
        <f>'Program Costs'!P50-'Revenue Change'!P50</f>
        <v>50.820799999999998</v>
      </c>
      <c r="Q50">
        <f>'Program Costs'!Q50-'Revenue Change'!Q50</f>
        <v>50.680909999999997</v>
      </c>
      <c r="R50">
        <f>'Program Costs'!R50-'Revenue Change'!R50</f>
        <v>50.493589999999998</v>
      </c>
      <c r="S50">
        <f>'Program Costs'!S50-'Revenue Change'!S50</f>
        <v>52.1004</v>
      </c>
      <c r="T50">
        <f>'Program Costs'!T50-'Revenue Change'!T50</f>
        <v>53.400820000000003</v>
      </c>
      <c r="U50">
        <f>'Program Costs'!U50-'Revenue Change'!U50</f>
        <v>53.93927</v>
      </c>
      <c r="V50">
        <f>'Program Costs'!V50-'Revenue Change'!V50</f>
        <v>0</v>
      </c>
      <c r="W50">
        <f>'Program Costs'!W50-'Revenue Change'!W50</f>
        <v>0</v>
      </c>
      <c r="X50">
        <f>'Program Costs'!X50-'Revenue Change'!X50</f>
        <v>0</v>
      </c>
      <c r="Y50">
        <f>'Program Costs'!Y50-'Revenue Change'!Y50</f>
        <v>0</v>
      </c>
      <c r="Z50">
        <f>'Program Costs'!Z50-'Revenue Change'!Z50</f>
        <v>0</v>
      </c>
      <c r="AA50">
        <f>'Program Costs'!AA50-'Revenue Change'!AA50</f>
        <v>0</v>
      </c>
      <c r="AB50">
        <f>'Program Costs'!AB50-'Revenue Change'!AB50</f>
        <v>0</v>
      </c>
      <c r="AC50">
        <f>'Program Costs'!AC50-'Revenue Change'!AC50</f>
        <v>0</v>
      </c>
      <c r="AD50">
        <f>'Program Costs'!AD50-'Revenue Change'!AD50</f>
        <v>0</v>
      </c>
      <c r="AE50">
        <f>'Program Costs'!AE50-'Revenue Change'!AE50</f>
        <v>0</v>
      </c>
      <c r="AF50">
        <f>'Program Costs'!AF50-'Revenue Change'!AF50</f>
        <v>0</v>
      </c>
      <c r="AG50">
        <f>'Program Costs'!AG50-'Revenue Change'!AG50</f>
        <v>0</v>
      </c>
      <c r="AH50">
        <f>'Program Costs'!AH50-'Revenue Change'!AH50</f>
        <v>0</v>
      </c>
      <c r="AI50" s="2">
        <f t="shared" si="0"/>
        <v>764.60275000000001</v>
      </c>
      <c r="AJ50" s="2">
        <f t="shared" si="1"/>
        <v>512.86568569201927</v>
      </c>
    </row>
    <row r="51" spans="1:36" x14ac:dyDescent="0.25">
      <c r="A51" s="13">
        <v>1</v>
      </c>
      <c r="B51" s="13">
        <v>190</v>
      </c>
      <c r="C51">
        <v>197</v>
      </c>
      <c r="D51" t="s">
        <v>85</v>
      </c>
      <c r="E51">
        <f>'Program Costs'!E51-'Revenue Change'!E51</f>
        <v>0</v>
      </c>
      <c r="F51">
        <f>'Program Costs'!F51-'Revenue Change'!F51</f>
        <v>0</v>
      </c>
      <c r="G51">
        <f>'Program Costs'!G51-'Revenue Change'!G51</f>
        <v>42.950370999999997</v>
      </c>
      <c r="H51">
        <f>'Program Costs'!H51-'Revenue Change'!H51</f>
        <v>5.9055020000000003</v>
      </c>
      <c r="I51">
        <f>'Program Costs'!I51-'Revenue Change'!I51</f>
        <v>6.3074950000000003</v>
      </c>
      <c r="J51">
        <f>'Program Costs'!J51-'Revenue Change'!J51</f>
        <v>6.5459899999999998</v>
      </c>
      <c r="K51">
        <f>'Program Costs'!K51-'Revenue Change'!K51</f>
        <v>6.9526060000000003</v>
      </c>
      <c r="L51">
        <f>'Program Costs'!L51-'Revenue Change'!L51</f>
        <v>7.0422060000000002</v>
      </c>
      <c r="M51">
        <f>'Program Costs'!M51-'Revenue Change'!M51</f>
        <v>7.2418979999999999</v>
      </c>
      <c r="N51">
        <f>'Program Costs'!N51-'Revenue Change'!N51</f>
        <v>7.4072269999999998</v>
      </c>
      <c r="O51">
        <f>'Program Costs'!O51-'Revenue Change'!O51</f>
        <v>7.4697269999999998</v>
      </c>
      <c r="P51">
        <f>'Program Costs'!P51-'Revenue Change'!P51</f>
        <v>7.4270630000000004</v>
      </c>
      <c r="Q51">
        <f>'Program Costs'!Q51-'Revenue Change'!Q51</f>
        <v>0</v>
      </c>
      <c r="R51">
        <f>'Program Costs'!R51-'Revenue Change'!R51</f>
        <v>0</v>
      </c>
      <c r="S51">
        <f>'Program Costs'!S51-'Revenue Change'!S51</f>
        <v>0</v>
      </c>
      <c r="T51">
        <f>'Program Costs'!T51-'Revenue Change'!T51</f>
        <v>0</v>
      </c>
      <c r="U51">
        <f>'Program Costs'!U51-'Revenue Change'!U51</f>
        <v>0</v>
      </c>
      <c r="V51">
        <f>'Program Costs'!V51-'Revenue Change'!V51</f>
        <v>0</v>
      </c>
      <c r="W51">
        <f>'Program Costs'!W51-'Revenue Change'!W51</f>
        <v>0</v>
      </c>
      <c r="X51">
        <f>'Program Costs'!X51-'Revenue Change'!X51</f>
        <v>0</v>
      </c>
      <c r="Y51">
        <f>'Program Costs'!Y51-'Revenue Change'!Y51</f>
        <v>0</v>
      </c>
      <c r="Z51">
        <f>'Program Costs'!Z51-'Revenue Change'!Z51</f>
        <v>0</v>
      </c>
      <c r="AA51">
        <f>'Program Costs'!AA51-'Revenue Change'!AA51</f>
        <v>0</v>
      </c>
      <c r="AB51">
        <f>'Program Costs'!AB51-'Revenue Change'!AB51</f>
        <v>0</v>
      </c>
      <c r="AC51">
        <f>'Program Costs'!AC51-'Revenue Change'!AC51</f>
        <v>0</v>
      </c>
      <c r="AD51">
        <f>'Program Costs'!AD51-'Revenue Change'!AD51</f>
        <v>0</v>
      </c>
      <c r="AE51">
        <f>'Program Costs'!AE51-'Revenue Change'!AE51</f>
        <v>0</v>
      </c>
      <c r="AF51">
        <f>'Program Costs'!AF51-'Revenue Change'!AF51</f>
        <v>0</v>
      </c>
      <c r="AG51">
        <f>'Program Costs'!AG51-'Revenue Change'!AG51</f>
        <v>0</v>
      </c>
      <c r="AH51">
        <f>'Program Costs'!AH51-'Revenue Change'!AH51</f>
        <v>0</v>
      </c>
      <c r="AI51" s="2">
        <f t="shared" si="0"/>
        <v>105.25008500000003</v>
      </c>
      <c r="AJ51" s="2">
        <f t="shared" si="1"/>
        <v>88.550788504572466</v>
      </c>
    </row>
    <row r="52" spans="1:36" x14ac:dyDescent="0.25">
      <c r="A52" s="13">
        <v>1</v>
      </c>
      <c r="B52" s="13">
        <v>190</v>
      </c>
      <c r="C52">
        <v>198</v>
      </c>
      <c r="D52" t="s">
        <v>86</v>
      </c>
      <c r="E52">
        <f>'Program Costs'!E52-'Revenue Change'!E52</f>
        <v>0</v>
      </c>
      <c r="F52">
        <f>'Program Costs'!F52-'Revenue Change'!F52</f>
        <v>0</v>
      </c>
      <c r="G52">
        <f>'Program Costs'!G52-'Revenue Change'!G52</f>
        <v>42.950370999999997</v>
      </c>
      <c r="H52">
        <f>'Program Costs'!H52-'Revenue Change'!H52</f>
        <v>5.9055020000000003</v>
      </c>
      <c r="I52">
        <f>'Program Costs'!I52-'Revenue Change'!I52</f>
        <v>6.3074950000000003</v>
      </c>
      <c r="J52">
        <f>'Program Costs'!J52-'Revenue Change'!J52</f>
        <v>6.5459899999999998</v>
      </c>
      <c r="K52">
        <f>'Program Costs'!K52-'Revenue Change'!K52</f>
        <v>6.9526060000000003</v>
      </c>
      <c r="L52">
        <f>'Program Costs'!L52-'Revenue Change'!L52</f>
        <v>7.0422060000000002</v>
      </c>
      <c r="M52">
        <f>'Program Costs'!M52-'Revenue Change'!M52</f>
        <v>7.2418979999999999</v>
      </c>
      <c r="N52">
        <f>'Program Costs'!N52-'Revenue Change'!N52</f>
        <v>7.4072269999999998</v>
      </c>
      <c r="O52">
        <f>'Program Costs'!O52-'Revenue Change'!O52</f>
        <v>7.4697269999999998</v>
      </c>
      <c r="P52">
        <f>'Program Costs'!P52-'Revenue Change'!P52</f>
        <v>7.4270630000000004</v>
      </c>
      <c r="Q52">
        <f>'Program Costs'!Q52-'Revenue Change'!Q52</f>
        <v>7.4169919999999996</v>
      </c>
      <c r="R52">
        <f>'Program Costs'!R52-'Revenue Change'!R52</f>
        <v>7.3814700000000002</v>
      </c>
      <c r="S52">
        <f>'Program Costs'!S52-'Revenue Change'!S52</f>
        <v>7.6150510000000002</v>
      </c>
      <c r="T52">
        <f>'Program Costs'!T52-'Revenue Change'!T52</f>
        <v>7.8065189999999998</v>
      </c>
      <c r="U52">
        <f>'Program Costs'!U52-'Revenue Change'!U52</f>
        <v>7.8980709999999998</v>
      </c>
      <c r="V52">
        <f>'Program Costs'!V52-'Revenue Change'!V52</f>
        <v>8.0958860000000001</v>
      </c>
      <c r="W52">
        <f>'Program Costs'!W52-'Revenue Change'!W52</f>
        <v>8.236084</v>
      </c>
      <c r="X52">
        <f>'Program Costs'!X52-'Revenue Change'!X52</f>
        <v>8.3032839999999997</v>
      </c>
      <c r="Y52">
        <f>'Program Costs'!Y52-'Revenue Change'!Y52</f>
        <v>8.3850709999999999</v>
      </c>
      <c r="Z52">
        <f>'Program Costs'!Z52-'Revenue Change'!Z52</f>
        <v>8.4827879999999993</v>
      </c>
      <c r="AA52">
        <f>'Program Costs'!AA52-'Revenue Change'!AA52</f>
        <v>8.5432129999999997</v>
      </c>
      <c r="AB52">
        <f>'Program Costs'!AB52-'Revenue Change'!AB52</f>
        <v>8.6224369999999997</v>
      </c>
      <c r="AC52">
        <f>'Program Costs'!AC52-'Revenue Change'!AC52</f>
        <v>8.8078000000000003</v>
      </c>
      <c r="AD52">
        <f>'Program Costs'!AD52-'Revenue Change'!AD52</f>
        <v>8.8602290000000004</v>
      </c>
      <c r="AE52">
        <f>'Program Costs'!AE52-'Revenue Change'!AE52</f>
        <v>9.0124510000000004</v>
      </c>
      <c r="AF52">
        <f>'Program Costs'!AF52-'Revenue Change'!AF52</f>
        <v>9.1732180000000003</v>
      </c>
      <c r="AG52">
        <f>'Program Costs'!AG52-'Revenue Change'!AG52</f>
        <v>9.5499270000000003</v>
      </c>
      <c r="AH52">
        <f>'Program Costs'!AH52-'Revenue Change'!AH52</f>
        <v>9.8708500000000008</v>
      </c>
      <c r="AI52" s="2">
        <f t="shared" si="0"/>
        <v>257.31142600000004</v>
      </c>
      <c r="AJ52" s="2">
        <f t="shared" si="1"/>
        <v>137.5906530770294</v>
      </c>
    </row>
    <row r="53" spans="1:36" x14ac:dyDescent="0.25">
      <c r="A53" s="13">
        <v>1</v>
      </c>
      <c r="B53" s="13">
        <v>190</v>
      </c>
      <c r="C53">
        <v>199</v>
      </c>
      <c r="D53" t="s">
        <v>87</v>
      </c>
      <c r="E53">
        <f>'Program Costs'!E53-'Revenue Change'!E53</f>
        <v>0</v>
      </c>
      <c r="F53">
        <f>'Program Costs'!F53-'Revenue Change'!F53</f>
        <v>0</v>
      </c>
      <c r="G53">
        <f>'Program Costs'!G53-'Revenue Change'!G53</f>
        <v>49.059629999999999</v>
      </c>
      <c r="H53">
        <f>'Program Costs'!H53-'Revenue Change'!H53</f>
        <v>11.968540000000001</v>
      </c>
      <c r="I53">
        <f>'Program Costs'!I53-'Revenue Change'!I53</f>
        <v>12.78337</v>
      </c>
      <c r="J53">
        <f>'Program Costs'!J53-'Revenue Change'!J53</f>
        <v>13.26718</v>
      </c>
      <c r="K53">
        <f>'Program Costs'!K53-'Revenue Change'!K53</f>
        <v>14.09172</v>
      </c>
      <c r="L53">
        <f>'Program Costs'!L53-'Revenue Change'!L53</f>
        <v>14.273250000000001</v>
      </c>
      <c r="M53">
        <f>'Program Costs'!M53-'Revenue Change'!M53</f>
        <v>14.67699</v>
      </c>
      <c r="N53">
        <f>'Program Costs'!N53-'Revenue Change'!N53</f>
        <v>15.01202</v>
      </c>
      <c r="O53">
        <f>'Program Costs'!O53-'Revenue Change'!O53</f>
        <v>15.139709999999999</v>
      </c>
      <c r="P53">
        <f>'Program Costs'!P53-'Revenue Change'!P53</f>
        <v>15.052429999999999</v>
      </c>
      <c r="Q53">
        <f>'Program Costs'!Q53-'Revenue Change'!Q53</f>
        <v>0</v>
      </c>
      <c r="R53">
        <f>'Program Costs'!R53-'Revenue Change'!R53</f>
        <v>0</v>
      </c>
      <c r="S53">
        <f>'Program Costs'!S53-'Revenue Change'!S53</f>
        <v>0</v>
      </c>
      <c r="T53">
        <f>'Program Costs'!T53-'Revenue Change'!T53</f>
        <v>0</v>
      </c>
      <c r="U53">
        <f>'Program Costs'!U53-'Revenue Change'!U53</f>
        <v>0</v>
      </c>
      <c r="V53">
        <f>'Program Costs'!V53-'Revenue Change'!V53</f>
        <v>0</v>
      </c>
      <c r="W53">
        <f>'Program Costs'!W53-'Revenue Change'!W53</f>
        <v>0</v>
      </c>
      <c r="X53">
        <f>'Program Costs'!X53-'Revenue Change'!X53</f>
        <v>0</v>
      </c>
      <c r="Y53">
        <f>'Program Costs'!Y53-'Revenue Change'!Y53</f>
        <v>0</v>
      </c>
      <c r="Z53">
        <f>'Program Costs'!Z53-'Revenue Change'!Z53</f>
        <v>0</v>
      </c>
      <c r="AA53">
        <f>'Program Costs'!AA53-'Revenue Change'!AA53</f>
        <v>0</v>
      </c>
      <c r="AB53">
        <f>'Program Costs'!AB53-'Revenue Change'!AB53</f>
        <v>0</v>
      </c>
      <c r="AC53">
        <f>'Program Costs'!AC53-'Revenue Change'!AC53</f>
        <v>0</v>
      </c>
      <c r="AD53">
        <f>'Program Costs'!AD53-'Revenue Change'!AD53</f>
        <v>0</v>
      </c>
      <c r="AE53">
        <f>'Program Costs'!AE53-'Revenue Change'!AE53</f>
        <v>0</v>
      </c>
      <c r="AF53">
        <f>'Program Costs'!AF53-'Revenue Change'!AF53</f>
        <v>0</v>
      </c>
      <c r="AG53">
        <f>'Program Costs'!AG53-'Revenue Change'!AG53</f>
        <v>0</v>
      </c>
      <c r="AH53">
        <f>'Program Costs'!AH53-'Revenue Change'!AH53</f>
        <v>0</v>
      </c>
      <c r="AI53" s="2">
        <f t="shared" si="0"/>
        <v>175.32483999999999</v>
      </c>
      <c r="AJ53" s="2">
        <f t="shared" si="1"/>
        <v>141.47970744229173</v>
      </c>
    </row>
    <row r="54" spans="1:36" x14ac:dyDescent="0.25">
      <c r="A54" s="13">
        <v>1</v>
      </c>
      <c r="B54" s="13">
        <v>190</v>
      </c>
      <c r="C54">
        <v>200</v>
      </c>
      <c r="D54" t="s">
        <v>88</v>
      </c>
      <c r="E54">
        <f>'Program Costs'!E54-'Revenue Change'!E54</f>
        <v>0</v>
      </c>
      <c r="F54">
        <f>'Program Costs'!F54-'Revenue Change'!F54</f>
        <v>0</v>
      </c>
      <c r="G54">
        <f>'Program Costs'!G54-'Revenue Change'!G54</f>
        <v>85.005330000000001</v>
      </c>
      <c r="H54">
        <f>'Program Costs'!H54-'Revenue Change'!H54</f>
        <v>47.645949999999999</v>
      </c>
      <c r="I54">
        <f>'Program Costs'!I54-'Revenue Change'!I54</f>
        <v>50.889130000000002</v>
      </c>
      <c r="J54">
        <f>'Program Costs'!J54-'Revenue Change'!J54</f>
        <v>52.766480000000001</v>
      </c>
      <c r="K54">
        <f>'Program Costs'!K54-'Revenue Change'!K54</f>
        <v>55.992310000000003</v>
      </c>
      <c r="L54">
        <f>'Program Costs'!L54-'Revenue Change'!L54</f>
        <v>56.713239999999999</v>
      </c>
      <c r="M54">
        <f>'Program Costs'!M54-'Revenue Change'!M54</f>
        <v>58.392150000000001</v>
      </c>
      <c r="N54">
        <f>'Program Costs'!N54-'Revenue Change'!N54</f>
        <v>59.675109999999997</v>
      </c>
      <c r="O54">
        <f>'Program Costs'!O54-'Revenue Change'!O54</f>
        <v>60.152949999999997</v>
      </c>
      <c r="P54">
        <f>'Program Costs'!P54-'Revenue Change'!P54</f>
        <v>59.869810000000001</v>
      </c>
      <c r="Q54">
        <f>'Program Costs'!Q54-'Revenue Change'!Q54</f>
        <v>59.697749999999999</v>
      </c>
      <c r="R54">
        <f>'Program Costs'!R54-'Revenue Change'!R54</f>
        <v>59.481569999999998</v>
      </c>
      <c r="S54">
        <f>'Program Costs'!S54-'Revenue Change'!S54</f>
        <v>61.374020000000002</v>
      </c>
      <c r="T54">
        <f>'Program Costs'!T54-'Revenue Change'!T54</f>
        <v>62.905760000000001</v>
      </c>
      <c r="U54">
        <f>'Program Costs'!U54-'Revenue Change'!U54</f>
        <v>63.532409999999999</v>
      </c>
      <c r="V54">
        <f>'Program Costs'!V54-'Revenue Change'!V54</f>
        <v>65.116330000000005</v>
      </c>
      <c r="W54">
        <f>'Program Costs'!W54-'Revenue Change'!W54</f>
        <v>66.313230000000004</v>
      </c>
      <c r="X54">
        <f>'Program Costs'!X54-'Revenue Change'!X54</f>
        <v>66.850040000000007</v>
      </c>
      <c r="Y54">
        <f>'Program Costs'!Y54-'Revenue Change'!Y54</f>
        <v>67.521550000000005</v>
      </c>
      <c r="Z54">
        <f>'Program Costs'!Z54-'Revenue Change'!Z54</f>
        <v>68.27704</v>
      </c>
      <c r="AA54">
        <f>'Program Costs'!AA54-'Revenue Change'!AA54</f>
        <v>68.761840000000007</v>
      </c>
      <c r="AB54">
        <f>'Program Costs'!AB54-'Revenue Change'!AB54</f>
        <v>69.488100000000003</v>
      </c>
      <c r="AC54">
        <f>'Program Costs'!AC54-'Revenue Change'!AC54</f>
        <v>70.794740000000004</v>
      </c>
      <c r="AD54">
        <f>'Program Costs'!AD54-'Revenue Change'!AD54</f>
        <v>71.392700000000005</v>
      </c>
      <c r="AE54">
        <f>'Program Costs'!AE54-'Revenue Change'!AE54</f>
        <v>72.635559999999998</v>
      </c>
      <c r="AF54">
        <f>'Program Costs'!AF54-'Revenue Change'!AF54</f>
        <v>73.802250000000001</v>
      </c>
      <c r="AG54">
        <f>'Program Costs'!AG54-'Revenue Change'!AG54</f>
        <v>76.834590000000006</v>
      </c>
      <c r="AH54">
        <f>'Program Costs'!AH54-'Revenue Change'!AH54</f>
        <v>79.493769999999998</v>
      </c>
      <c r="AI54" s="2">
        <f t="shared" si="0"/>
        <v>1811.3757100000003</v>
      </c>
      <c r="AJ54" s="2">
        <f t="shared" si="1"/>
        <v>847.3832226883153</v>
      </c>
    </row>
    <row r="55" spans="1:36" x14ac:dyDescent="0.25">
      <c r="A55" s="13">
        <v>1</v>
      </c>
      <c r="B55" s="13">
        <v>190</v>
      </c>
      <c r="C55">
        <v>202</v>
      </c>
      <c r="D55" t="s">
        <v>89</v>
      </c>
      <c r="E55">
        <f>'Program Costs'!E55-'Revenue Change'!E55</f>
        <v>0</v>
      </c>
      <c r="F55">
        <f>'Program Costs'!F55-'Revenue Change'!F55</f>
        <v>0</v>
      </c>
      <c r="G55">
        <f>'Program Costs'!G55-'Revenue Change'!G55</f>
        <v>105.76051</v>
      </c>
      <c r="H55">
        <f>'Program Costs'!H55-'Revenue Change'!H55</f>
        <v>68.238680000000002</v>
      </c>
      <c r="I55">
        <f>'Program Costs'!I55-'Revenue Change'!I55</f>
        <v>72.890699999999995</v>
      </c>
      <c r="J55">
        <f>'Program Costs'!J55-'Revenue Change'!J55</f>
        <v>75.682130000000001</v>
      </c>
      <c r="K55">
        <f>'Program Costs'!K55-'Revenue Change'!K55</f>
        <v>80.427340000000001</v>
      </c>
      <c r="L55">
        <f>'Program Costs'!L55-'Revenue Change'!L55</f>
        <v>81.461259999999996</v>
      </c>
      <c r="M55">
        <f>'Program Costs'!M55-'Revenue Change'!M55</f>
        <v>83.709140000000005</v>
      </c>
      <c r="N55">
        <f>'Program Costs'!N55-'Revenue Change'!N55</f>
        <v>85.654139999999998</v>
      </c>
      <c r="O55">
        <f>'Program Costs'!O55-'Revenue Change'!O55</f>
        <v>86.403080000000003</v>
      </c>
      <c r="P55">
        <f>'Program Costs'!P55-'Revenue Change'!P55</f>
        <v>85.859620000000007</v>
      </c>
      <c r="Q55">
        <f>'Program Costs'!Q55-'Revenue Change'!Q55</f>
        <v>85.811279999999996</v>
      </c>
      <c r="R55">
        <f>'Program Costs'!R55-'Revenue Change'!R55</f>
        <v>85.355649999999997</v>
      </c>
      <c r="S55">
        <f>'Program Costs'!S55-'Revenue Change'!S55</f>
        <v>88.043030000000002</v>
      </c>
      <c r="T55">
        <f>'Program Costs'!T55-'Revenue Change'!T55</f>
        <v>90.278440000000003</v>
      </c>
      <c r="U55">
        <f>'Program Costs'!U55-'Revenue Change'!U55</f>
        <v>91.402469999999994</v>
      </c>
      <c r="V55">
        <f>'Program Costs'!V55-'Revenue Change'!V55</f>
        <v>93.740660000000005</v>
      </c>
      <c r="W55">
        <f>'Program Costs'!W55-'Revenue Change'!W55</f>
        <v>95.292420000000007</v>
      </c>
      <c r="X55">
        <f>'Program Costs'!X55-'Revenue Change'!X55</f>
        <v>96.059449999999998</v>
      </c>
      <c r="Y55">
        <f>'Program Costs'!Y55-'Revenue Change'!Y55</f>
        <v>97.009159999999994</v>
      </c>
      <c r="Z55">
        <f>'Program Costs'!Z55-'Revenue Change'!Z55</f>
        <v>98.161559999999994</v>
      </c>
      <c r="AA55">
        <f>'Program Costs'!AA55-'Revenue Change'!AA55</f>
        <v>0</v>
      </c>
      <c r="AB55">
        <f>'Program Costs'!AB55-'Revenue Change'!AB55</f>
        <v>0</v>
      </c>
      <c r="AC55">
        <f>'Program Costs'!AC55-'Revenue Change'!AC55</f>
        <v>0</v>
      </c>
      <c r="AD55">
        <f>'Program Costs'!AD55-'Revenue Change'!AD55</f>
        <v>0</v>
      </c>
      <c r="AE55">
        <f>'Program Costs'!AE55-'Revenue Change'!AE55</f>
        <v>0</v>
      </c>
      <c r="AF55">
        <f>'Program Costs'!AF55-'Revenue Change'!AF55</f>
        <v>0</v>
      </c>
      <c r="AG55">
        <f>'Program Costs'!AG55-'Revenue Change'!AG55</f>
        <v>0</v>
      </c>
      <c r="AH55">
        <f>'Program Costs'!AH55-'Revenue Change'!AH55</f>
        <v>0</v>
      </c>
      <c r="AI55" s="2">
        <f t="shared" si="0"/>
        <v>1747.24072</v>
      </c>
      <c r="AJ55" s="2">
        <f t="shared" si="1"/>
        <v>1007.2705403361246</v>
      </c>
    </row>
    <row r="56" spans="1:36" x14ac:dyDescent="0.25">
      <c r="A56" s="13">
        <v>1</v>
      </c>
      <c r="B56" s="13">
        <v>190</v>
      </c>
      <c r="C56">
        <v>203</v>
      </c>
      <c r="D56" t="s">
        <v>90</v>
      </c>
      <c r="E56">
        <f>'Program Costs'!E56-'Revenue Change'!E56</f>
        <v>0</v>
      </c>
      <c r="F56">
        <f>'Program Costs'!F56-'Revenue Change'!F56</f>
        <v>0</v>
      </c>
      <c r="G56">
        <f>'Program Costs'!G56-'Revenue Change'!G56</f>
        <v>39.915084999999998</v>
      </c>
      <c r="H56">
        <f>'Program Costs'!H56-'Revenue Change'!H56</f>
        <v>2.8930820000000002</v>
      </c>
      <c r="I56">
        <f>'Program Costs'!I56-'Revenue Change'!I56</f>
        <v>3.090096</v>
      </c>
      <c r="J56">
        <f>'Program Costs'!J56-'Revenue Change'!J56</f>
        <v>3.2070310000000002</v>
      </c>
      <c r="K56">
        <f>'Program Costs'!K56-'Revenue Change'!K56</f>
        <v>3.4059140000000001</v>
      </c>
      <c r="L56">
        <f>'Program Costs'!L56-'Revenue Change'!L56</f>
        <v>3.4503780000000002</v>
      </c>
      <c r="M56">
        <f>'Program Costs'!M56-'Revenue Change'!M56</f>
        <v>3.5477599999999998</v>
      </c>
      <c r="N56">
        <f>'Program Costs'!N56-'Revenue Change'!N56</f>
        <v>3.629089</v>
      </c>
      <c r="O56">
        <f>'Program Costs'!O56-'Revenue Change'!O56</f>
        <v>3.6595759999999999</v>
      </c>
      <c r="P56">
        <f>'Program Costs'!P56-'Revenue Change'!P56</f>
        <v>3.6392820000000001</v>
      </c>
      <c r="Q56">
        <f>'Program Costs'!Q56-'Revenue Change'!Q56</f>
        <v>3.6345830000000001</v>
      </c>
      <c r="R56">
        <f>'Program Costs'!R56-'Revenue Change'!R56</f>
        <v>3.616638</v>
      </c>
      <c r="S56">
        <f>'Program Costs'!S56-'Revenue Change'!S56</f>
        <v>3.7314449999999999</v>
      </c>
      <c r="T56">
        <f>'Program Costs'!T56-'Revenue Change'!T56</f>
        <v>3.8242799999999999</v>
      </c>
      <c r="U56">
        <f>'Program Costs'!U56-'Revenue Change'!U56</f>
        <v>3.8697509999999999</v>
      </c>
      <c r="V56">
        <f>'Program Costs'!V56-'Revenue Change'!V56</f>
        <v>3.9671630000000002</v>
      </c>
      <c r="W56">
        <f>'Program Costs'!W56-'Revenue Change'!W56</f>
        <v>4.0356449999999997</v>
      </c>
      <c r="X56">
        <f>'Program Costs'!X56-'Revenue Change'!X56</f>
        <v>4.0679930000000004</v>
      </c>
      <c r="Y56">
        <f>'Program Costs'!Y56-'Revenue Change'!Y56</f>
        <v>4.1091920000000002</v>
      </c>
      <c r="Z56">
        <f>'Program Costs'!Z56-'Revenue Change'!Z56</f>
        <v>4.1567990000000004</v>
      </c>
      <c r="AA56">
        <f>'Program Costs'!AA56-'Revenue Change'!AA56</f>
        <v>0</v>
      </c>
      <c r="AB56">
        <f>'Program Costs'!AB56-'Revenue Change'!AB56</f>
        <v>0</v>
      </c>
      <c r="AC56">
        <f>'Program Costs'!AC56-'Revenue Change'!AC56</f>
        <v>0</v>
      </c>
      <c r="AD56">
        <f>'Program Costs'!AD56-'Revenue Change'!AD56</f>
        <v>0</v>
      </c>
      <c r="AE56">
        <f>'Program Costs'!AE56-'Revenue Change'!AE56</f>
        <v>0</v>
      </c>
      <c r="AF56">
        <f>'Program Costs'!AF56-'Revenue Change'!AF56</f>
        <v>0</v>
      </c>
      <c r="AG56">
        <f>'Program Costs'!AG56-'Revenue Change'!AG56</f>
        <v>0</v>
      </c>
      <c r="AH56">
        <f>'Program Costs'!AH56-'Revenue Change'!AH56</f>
        <v>0</v>
      </c>
      <c r="AI56" s="2">
        <f t="shared" si="0"/>
        <v>109.450782</v>
      </c>
      <c r="AJ56" s="2">
        <f t="shared" si="1"/>
        <v>78.108044115156872</v>
      </c>
    </row>
    <row r="57" spans="1:36" x14ac:dyDescent="0.25">
      <c r="A57" s="13">
        <v>1</v>
      </c>
      <c r="B57" s="13">
        <v>190</v>
      </c>
      <c r="C57">
        <v>204</v>
      </c>
      <c r="D57" t="s">
        <v>91</v>
      </c>
      <c r="E57">
        <f>'Program Costs'!E57-'Revenue Change'!E57</f>
        <v>0</v>
      </c>
      <c r="F57">
        <f>'Program Costs'!F57-'Revenue Change'!F57</f>
        <v>0</v>
      </c>
      <c r="G57">
        <f>'Program Costs'!G57-'Revenue Change'!G57</f>
        <v>40.161879999999996</v>
      </c>
      <c r="H57">
        <f>'Program Costs'!H57-'Revenue Change'!H57</f>
        <v>3.1379090000000001</v>
      </c>
      <c r="I57">
        <f>'Program Costs'!I57-'Revenue Change'!I57</f>
        <v>3.3516159999999999</v>
      </c>
      <c r="J57">
        <f>'Program Costs'!J57-'Revenue Change'!J57</f>
        <v>3.478577</v>
      </c>
      <c r="K57">
        <f>'Program Costs'!K57-'Revenue Change'!K57</f>
        <v>3.6955719999999999</v>
      </c>
      <c r="L57">
        <f>'Program Costs'!L57-'Revenue Change'!L57</f>
        <v>3.7426759999999999</v>
      </c>
      <c r="M57">
        <f>'Program Costs'!M57-'Revenue Change'!M57</f>
        <v>3.8481290000000001</v>
      </c>
      <c r="N57">
        <f>'Program Costs'!N57-'Revenue Change'!N57</f>
        <v>3.936493</v>
      </c>
      <c r="O57">
        <f>'Program Costs'!O57-'Revenue Change'!O57</f>
        <v>3.970917</v>
      </c>
      <c r="P57">
        <f>'Program Costs'!P57-'Revenue Change'!P57</f>
        <v>3.947327</v>
      </c>
      <c r="Q57">
        <f>'Program Costs'!Q57-'Revenue Change'!Q57</f>
        <v>3.9430540000000001</v>
      </c>
      <c r="R57">
        <f>'Program Costs'!R57-'Revenue Change'!R57</f>
        <v>3.9228519999999998</v>
      </c>
      <c r="S57">
        <f>'Program Costs'!S57-'Revenue Change'!S57</f>
        <v>4.04718</v>
      </c>
      <c r="T57">
        <f>'Program Costs'!T57-'Revenue Change'!T57</f>
        <v>4.1482539999999997</v>
      </c>
      <c r="U57">
        <f>'Program Costs'!U57-'Revenue Change'!U57</f>
        <v>4.1975709999999999</v>
      </c>
      <c r="V57">
        <f>'Program Costs'!V57-'Revenue Change'!V57</f>
        <v>4.3032839999999997</v>
      </c>
      <c r="W57">
        <f>'Program Costs'!W57-'Revenue Change'!W57</f>
        <v>4.3770749999999996</v>
      </c>
      <c r="X57">
        <f>'Program Costs'!X57-'Revenue Change'!X57</f>
        <v>4.4125370000000004</v>
      </c>
      <c r="Y57">
        <f>'Program Costs'!Y57-'Revenue Change'!Y57</f>
        <v>4.4564209999999997</v>
      </c>
      <c r="Z57">
        <f>'Program Costs'!Z57-'Revenue Change'!Z57</f>
        <v>4.5090940000000002</v>
      </c>
      <c r="AA57">
        <f>'Program Costs'!AA57-'Revenue Change'!AA57</f>
        <v>0</v>
      </c>
      <c r="AB57">
        <f>'Program Costs'!AB57-'Revenue Change'!AB57</f>
        <v>0</v>
      </c>
      <c r="AC57">
        <f>'Program Costs'!AC57-'Revenue Change'!AC57</f>
        <v>0</v>
      </c>
      <c r="AD57">
        <f>'Program Costs'!AD57-'Revenue Change'!AD57</f>
        <v>0</v>
      </c>
      <c r="AE57">
        <f>'Program Costs'!AE57-'Revenue Change'!AE57</f>
        <v>0</v>
      </c>
      <c r="AF57">
        <f>'Program Costs'!AF57-'Revenue Change'!AF57</f>
        <v>0</v>
      </c>
      <c r="AG57">
        <f>'Program Costs'!AG57-'Revenue Change'!AG57</f>
        <v>0</v>
      </c>
      <c r="AH57">
        <f>'Program Costs'!AH57-'Revenue Change'!AH57</f>
        <v>0</v>
      </c>
      <c r="AI57" s="2">
        <f t="shared" si="0"/>
        <v>115.58841800000002</v>
      </c>
      <c r="AJ57" s="2">
        <f t="shared" si="1"/>
        <v>81.59077934933012</v>
      </c>
    </row>
    <row r="58" spans="1:36" x14ac:dyDescent="0.25">
      <c r="A58" s="13">
        <v>1</v>
      </c>
      <c r="B58" s="13">
        <v>190</v>
      </c>
      <c r="C58">
        <v>205</v>
      </c>
      <c r="D58" t="s">
        <v>92</v>
      </c>
      <c r="E58">
        <f>'Program Costs'!E58-'Revenue Change'!E58</f>
        <v>0</v>
      </c>
      <c r="F58">
        <f>'Program Costs'!F58-'Revenue Change'!F58</f>
        <v>0</v>
      </c>
      <c r="G58">
        <f>'Program Costs'!G58-'Revenue Change'!G58</f>
        <v>43.409286000000002</v>
      </c>
      <c r="H58">
        <f>'Program Costs'!H58-'Revenue Change'!H58</f>
        <v>6.3615880000000002</v>
      </c>
      <c r="I58">
        <f>'Program Costs'!I58-'Revenue Change'!I58</f>
        <v>6.7943569999999998</v>
      </c>
      <c r="J58">
        <f>'Program Costs'!J58-'Revenue Change'!J58</f>
        <v>7.0425719999999998</v>
      </c>
      <c r="K58">
        <f>'Program Costs'!K58-'Revenue Change'!K58</f>
        <v>7.4674529999999999</v>
      </c>
      <c r="L58">
        <f>'Program Costs'!L58-'Revenue Change'!L58</f>
        <v>0</v>
      </c>
      <c r="M58">
        <f>'Program Costs'!M58-'Revenue Change'!M58</f>
        <v>0</v>
      </c>
      <c r="N58">
        <f>'Program Costs'!N58-'Revenue Change'!N58</f>
        <v>0</v>
      </c>
      <c r="O58">
        <f>'Program Costs'!O58-'Revenue Change'!O58</f>
        <v>0</v>
      </c>
      <c r="P58">
        <f>'Program Costs'!P58-'Revenue Change'!P58</f>
        <v>0</v>
      </c>
      <c r="Q58">
        <f>'Program Costs'!Q58-'Revenue Change'!Q58</f>
        <v>0</v>
      </c>
      <c r="R58">
        <f>'Program Costs'!R58-'Revenue Change'!R58</f>
        <v>0</v>
      </c>
      <c r="S58">
        <f>'Program Costs'!S58-'Revenue Change'!S58</f>
        <v>0</v>
      </c>
      <c r="T58">
        <f>'Program Costs'!T58-'Revenue Change'!T58</f>
        <v>0</v>
      </c>
      <c r="U58">
        <f>'Program Costs'!U58-'Revenue Change'!U58</f>
        <v>0</v>
      </c>
      <c r="V58">
        <f>'Program Costs'!V58-'Revenue Change'!V58</f>
        <v>0</v>
      </c>
      <c r="W58">
        <f>'Program Costs'!W58-'Revenue Change'!W58</f>
        <v>0</v>
      </c>
      <c r="X58">
        <f>'Program Costs'!X58-'Revenue Change'!X58</f>
        <v>0</v>
      </c>
      <c r="Y58">
        <f>'Program Costs'!Y58-'Revenue Change'!Y58</f>
        <v>0</v>
      </c>
      <c r="Z58">
        <f>'Program Costs'!Z58-'Revenue Change'!Z58</f>
        <v>0</v>
      </c>
      <c r="AA58">
        <f>'Program Costs'!AA58-'Revenue Change'!AA58</f>
        <v>0</v>
      </c>
      <c r="AB58">
        <f>'Program Costs'!AB58-'Revenue Change'!AB58</f>
        <v>0</v>
      </c>
      <c r="AC58">
        <f>'Program Costs'!AC58-'Revenue Change'!AC58</f>
        <v>0</v>
      </c>
      <c r="AD58">
        <f>'Program Costs'!AD58-'Revenue Change'!AD58</f>
        <v>0</v>
      </c>
      <c r="AE58">
        <f>'Program Costs'!AE58-'Revenue Change'!AE58</f>
        <v>0</v>
      </c>
      <c r="AF58">
        <f>'Program Costs'!AF58-'Revenue Change'!AF58</f>
        <v>0</v>
      </c>
      <c r="AG58">
        <f>'Program Costs'!AG58-'Revenue Change'!AG58</f>
        <v>0</v>
      </c>
      <c r="AH58">
        <f>'Program Costs'!AH58-'Revenue Change'!AH58</f>
        <v>0</v>
      </c>
      <c r="AI58" s="2">
        <f t="shared" si="0"/>
        <v>71.075255999999996</v>
      </c>
      <c r="AJ58" s="2">
        <f t="shared" si="1"/>
        <v>67.027647907064818</v>
      </c>
    </row>
    <row r="59" spans="1:36" x14ac:dyDescent="0.25">
      <c r="A59" s="13">
        <v>1</v>
      </c>
      <c r="B59" s="13">
        <v>220</v>
      </c>
      <c r="C59">
        <v>221</v>
      </c>
      <c r="D59" t="s">
        <v>93</v>
      </c>
      <c r="E59">
        <f>'Program Costs'!E59-'Revenue Change'!E59</f>
        <v>0</v>
      </c>
      <c r="F59">
        <f>'Program Costs'!F59-'Revenue Change'!F59</f>
        <v>0</v>
      </c>
      <c r="G59">
        <f>'Program Costs'!G59-'Revenue Change'!G59</f>
        <v>41.474815</v>
      </c>
      <c r="H59">
        <f>'Program Costs'!H59-'Revenue Change'!H59</f>
        <v>4.4415279999999999</v>
      </c>
      <c r="I59">
        <f>'Program Costs'!I59-'Revenue Change'!I59</f>
        <v>4.743652</v>
      </c>
      <c r="J59">
        <f>'Program Costs'!J59-'Revenue Change'!J59</f>
        <v>4.9170230000000004</v>
      </c>
      <c r="K59">
        <f>'Program Costs'!K59-'Revenue Change'!K59</f>
        <v>5.2134549999999997</v>
      </c>
      <c r="L59">
        <f>'Program Costs'!L59-'Revenue Change'!L59</f>
        <v>5.280869</v>
      </c>
      <c r="M59">
        <f>'Program Costs'!M59-'Revenue Change'!M59</f>
        <v>5.4416659999999997</v>
      </c>
      <c r="N59">
        <f>'Program Costs'!N59-'Revenue Change'!N59</f>
        <v>5.5584720000000001</v>
      </c>
      <c r="O59">
        <f>'Program Costs'!O59-'Revenue Change'!O59</f>
        <v>5.6032409999999997</v>
      </c>
      <c r="P59">
        <f>'Program Costs'!P59-'Revenue Change'!P59</f>
        <v>5.5817870000000003</v>
      </c>
      <c r="Q59">
        <f>'Program Costs'!Q59-'Revenue Change'!Q59</f>
        <v>5.5588379999999997</v>
      </c>
      <c r="R59">
        <f>'Program Costs'!R59-'Revenue Change'!R59</f>
        <v>5.5426640000000003</v>
      </c>
      <c r="S59">
        <f>'Program Costs'!S59-'Revenue Change'!S59</f>
        <v>5.7194820000000002</v>
      </c>
      <c r="T59">
        <f>'Program Costs'!T59-'Revenue Change'!T59</f>
        <v>5.8609619999999998</v>
      </c>
      <c r="U59">
        <f>'Program Costs'!U59-'Revenue Change'!U59</f>
        <v>5.9133909999999998</v>
      </c>
      <c r="V59">
        <f>'Program Costs'!V59-'Revenue Change'!V59</f>
        <v>6.0599369999999997</v>
      </c>
      <c r="W59">
        <f>'Program Costs'!W59-'Revenue Change'!W59</f>
        <v>6.1743160000000001</v>
      </c>
      <c r="X59">
        <f>'Program Costs'!X59-'Revenue Change'!X59</f>
        <v>6.2246699999999997</v>
      </c>
      <c r="Y59">
        <f>'Program Costs'!Y59-'Revenue Change'!Y59</f>
        <v>6.2873539999999997</v>
      </c>
      <c r="Z59">
        <f>'Program Costs'!Z59-'Revenue Change'!Z59</f>
        <v>6.3572389999999999</v>
      </c>
      <c r="AA59">
        <f>'Program Costs'!AA59-'Revenue Change'!AA59</f>
        <v>6.4027099999999999</v>
      </c>
      <c r="AB59">
        <f>'Program Costs'!AB59-'Revenue Change'!AB59</f>
        <v>6.475098</v>
      </c>
      <c r="AC59">
        <f>'Program Costs'!AC59-'Revenue Change'!AC59</f>
        <v>6.5868529999999996</v>
      </c>
      <c r="AD59">
        <f>'Program Costs'!AD59-'Revenue Change'!AD59</f>
        <v>6.6530760000000004</v>
      </c>
      <c r="AE59">
        <f>'Program Costs'!AE59-'Revenue Change'!AE59</f>
        <v>6.7680660000000001</v>
      </c>
      <c r="AF59">
        <f>'Program Costs'!AF59-'Revenue Change'!AF59</f>
        <v>6.8688960000000003</v>
      </c>
      <c r="AG59">
        <f>'Program Costs'!AG59-'Revenue Change'!AG59</f>
        <v>7.1517939999999998</v>
      </c>
      <c r="AH59">
        <f>'Program Costs'!AH59-'Revenue Change'!AH59</f>
        <v>0</v>
      </c>
      <c r="AI59" s="2">
        <f t="shared" si="0"/>
        <v>194.86185399999999</v>
      </c>
      <c r="AJ59" s="2">
        <f t="shared" si="1"/>
        <v>111.12517135664254</v>
      </c>
    </row>
    <row r="60" spans="1:36" x14ac:dyDescent="0.25">
      <c r="A60" s="13">
        <v>1</v>
      </c>
      <c r="B60" s="13">
        <v>230</v>
      </c>
      <c r="C60">
        <v>231</v>
      </c>
      <c r="D60" t="s">
        <v>94</v>
      </c>
      <c r="E60">
        <f>'Program Costs'!E60-'Revenue Change'!E60</f>
        <v>0</v>
      </c>
      <c r="F60">
        <f>'Program Costs'!F60-'Revenue Change'!F60</f>
        <v>0</v>
      </c>
      <c r="G60">
        <f>'Program Costs'!G60-'Revenue Change'!G60</f>
        <v>76.164540000000002</v>
      </c>
      <c r="H60">
        <f>'Program Costs'!H60-'Revenue Change'!H60</f>
        <v>38.874389999999998</v>
      </c>
      <c r="I60">
        <f>'Program Costs'!I60-'Revenue Change'!I60</f>
        <v>41.518920000000001</v>
      </c>
      <c r="J60">
        <f>'Program Costs'!J60-'Revenue Change'!J60</f>
        <v>43.034329999999997</v>
      </c>
      <c r="K60">
        <f>'Program Costs'!K60-'Revenue Change'!K60</f>
        <v>45.620060000000002</v>
      </c>
      <c r="L60">
        <f>'Program Costs'!L60-'Revenue Change'!L60</f>
        <v>0</v>
      </c>
      <c r="M60">
        <f>'Program Costs'!M60-'Revenue Change'!M60</f>
        <v>0</v>
      </c>
      <c r="N60">
        <f>'Program Costs'!N60-'Revenue Change'!N60</f>
        <v>0</v>
      </c>
      <c r="O60">
        <f>'Program Costs'!O60-'Revenue Change'!O60</f>
        <v>0</v>
      </c>
      <c r="P60">
        <f>'Program Costs'!P60-'Revenue Change'!P60</f>
        <v>0</v>
      </c>
      <c r="Q60">
        <f>'Program Costs'!Q60-'Revenue Change'!Q60</f>
        <v>0</v>
      </c>
      <c r="R60">
        <f>'Program Costs'!R60-'Revenue Change'!R60</f>
        <v>0</v>
      </c>
      <c r="S60">
        <f>'Program Costs'!S60-'Revenue Change'!S60</f>
        <v>0</v>
      </c>
      <c r="T60">
        <f>'Program Costs'!T60-'Revenue Change'!T60</f>
        <v>0</v>
      </c>
      <c r="U60">
        <f>'Program Costs'!U60-'Revenue Change'!U60</f>
        <v>0</v>
      </c>
      <c r="V60">
        <f>'Program Costs'!V60-'Revenue Change'!V60</f>
        <v>0</v>
      </c>
      <c r="W60">
        <f>'Program Costs'!W60-'Revenue Change'!W60</f>
        <v>0</v>
      </c>
      <c r="X60">
        <f>'Program Costs'!X60-'Revenue Change'!X60</f>
        <v>0</v>
      </c>
      <c r="Y60">
        <f>'Program Costs'!Y60-'Revenue Change'!Y60</f>
        <v>0</v>
      </c>
      <c r="Z60">
        <f>'Program Costs'!Z60-'Revenue Change'!Z60</f>
        <v>0</v>
      </c>
      <c r="AA60">
        <f>'Program Costs'!AA60-'Revenue Change'!AA60</f>
        <v>0</v>
      </c>
      <c r="AB60">
        <f>'Program Costs'!AB60-'Revenue Change'!AB60</f>
        <v>0</v>
      </c>
      <c r="AC60">
        <f>'Program Costs'!AC60-'Revenue Change'!AC60</f>
        <v>0</v>
      </c>
      <c r="AD60">
        <f>'Program Costs'!AD60-'Revenue Change'!AD60</f>
        <v>0</v>
      </c>
      <c r="AE60">
        <f>'Program Costs'!AE60-'Revenue Change'!AE60</f>
        <v>0</v>
      </c>
      <c r="AF60">
        <f>'Program Costs'!AF60-'Revenue Change'!AF60</f>
        <v>0</v>
      </c>
      <c r="AG60">
        <f>'Program Costs'!AG60-'Revenue Change'!AG60</f>
        <v>0</v>
      </c>
      <c r="AH60">
        <f>'Program Costs'!AH60-'Revenue Change'!AH60</f>
        <v>0</v>
      </c>
      <c r="AI60" s="2">
        <f t="shared" si="0"/>
        <v>245.21223999999998</v>
      </c>
      <c r="AJ60" s="2">
        <f t="shared" si="1"/>
        <v>220.48103492165899</v>
      </c>
    </row>
    <row r="61" spans="1:36" x14ac:dyDescent="0.25">
      <c r="A61" s="13">
        <v>1</v>
      </c>
      <c r="B61" s="13">
        <v>240</v>
      </c>
      <c r="C61">
        <v>241</v>
      </c>
      <c r="D61" t="s">
        <v>95</v>
      </c>
      <c r="E61">
        <f>'Program Costs'!E61-'Revenue Change'!E61</f>
        <v>0</v>
      </c>
      <c r="F61">
        <f>'Program Costs'!F61-'Revenue Change'!F61</f>
        <v>0</v>
      </c>
      <c r="G61">
        <f>'Program Costs'!G61-'Revenue Change'!G61</f>
        <v>57.141729999999995</v>
      </c>
      <c r="H61">
        <f>'Program Costs'!H61-'Revenue Change'!H61</f>
        <v>19.992570000000001</v>
      </c>
      <c r="I61">
        <f>'Program Costs'!I61-'Revenue Change'!I61</f>
        <v>0</v>
      </c>
      <c r="J61">
        <f>'Program Costs'!J61-'Revenue Change'!J61</f>
        <v>0</v>
      </c>
      <c r="K61">
        <f>'Program Costs'!K61-'Revenue Change'!K61</f>
        <v>0</v>
      </c>
      <c r="L61">
        <f>'Program Costs'!L61-'Revenue Change'!L61</f>
        <v>0</v>
      </c>
      <c r="M61">
        <f>'Program Costs'!M61-'Revenue Change'!M61</f>
        <v>0</v>
      </c>
      <c r="N61">
        <f>'Program Costs'!N61-'Revenue Change'!N61</f>
        <v>0</v>
      </c>
      <c r="O61">
        <f>'Program Costs'!O61-'Revenue Change'!O61</f>
        <v>0</v>
      </c>
      <c r="P61">
        <f>'Program Costs'!P61-'Revenue Change'!P61</f>
        <v>0</v>
      </c>
      <c r="Q61">
        <f>'Program Costs'!Q61-'Revenue Change'!Q61</f>
        <v>0</v>
      </c>
      <c r="R61">
        <f>'Program Costs'!R61-'Revenue Change'!R61</f>
        <v>0</v>
      </c>
      <c r="S61">
        <f>'Program Costs'!S61-'Revenue Change'!S61</f>
        <v>0</v>
      </c>
      <c r="T61">
        <f>'Program Costs'!T61-'Revenue Change'!T61</f>
        <v>0</v>
      </c>
      <c r="U61">
        <f>'Program Costs'!U61-'Revenue Change'!U61</f>
        <v>0</v>
      </c>
      <c r="V61">
        <f>'Program Costs'!V61-'Revenue Change'!V61</f>
        <v>0</v>
      </c>
      <c r="W61">
        <f>'Program Costs'!W61-'Revenue Change'!W61</f>
        <v>0</v>
      </c>
      <c r="X61">
        <f>'Program Costs'!X61-'Revenue Change'!X61</f>
        <v>0</v>
      </c>
      <c r="Y61">
        <f>'Program Costs'!Y61-'Revenue Change'!Y61</f>
        <v>0</v>
      </c>
      <c r="Z61">
        <f>'Program Costs'!Z61-'Revenue Change'!Z61</f>
        <v>0</v>
      </c>
      <c r="AA61">
        <f>'Program Costs'!AA61-'Revenue Change'!AA61</f>
        <v>0</v>
      </c>
      <c r="AB61">
        <f>'Program Costs'!AB61-'Revenue Change'!AB61</f>
        <v>0</v>
      </c>
      <c r="AC61">
        <f>'Program Costs'!AC61-'Revenue Change'!AC61</f>
        <v>0</v>
      </c>
      <c r="AD61">
        <f>'Program Costs'!AD61-'Revenue Change'!AD61</f>
        <v>0</v>
      </c>
      <c r="AE61">
        <f>'Program Costs'!AE61-'Revenue Change'!AE61</f>
        <v>0</v>
      </c>
      <c r="AF61">
        <f>'Program Costs'!AF61-'Revenue Change'!AF61</f>
        <v>0</v>
      </c>
      <c r="AG61">
        <f>'Program Costs'!AG61-'Revenue Change'!AG61</f>
        <v>0</v>
      </c>
      <c r="AH61">
        <f>'Program Costs'!AH61-'Revenue Change'!AH61</f>
        <v>0</v>
      </c>
      <c r="AI61" s="2">
        <f t="shared" si="0"/>
        <v>77.134299999999996</v>
      </c>
      <c r="AJ61" s="2">
        <f t="shared" si="1"/>
        <v>75.920468978254945</v>
      </c>
    </row>
    <row r="62" spans="1:36" x14ac:dyDescent="0.25">
      <c r="A62" s="13">
        <v>1</v>
      </c>
      <c r="B62" s="13">
        <v>250</v>
      </c>
      <c r="C62">
        <v>251</v>
      </c>
      <c r="D62" t="s">
        <v>96</v>
      </c>
      <c r="E62">
        <f>'Program Costs'!E62-'Revenue Change'!E62</f>
        <v>0</v>
      </c>
      <c r="F62">
        <f>'Program Costs'!F62-'Revenue Change'!F62</f>
        <v>0</v>
      </c>
      <c r="G62">
        <f>'Program Costs'!G62-'Revenue Change'!G62</f>
        <v>38.476447999999998</v>
      </c>
      <c r="H62">
        <f>'Program Costs'!H62-'Revenue Change'!H62</f>
        <v>1.465454</v>
      </c>
      <c r="I62">
        <f>'Program Costs'!I62-'Revenue Change'!I62</f>
        <v>1.56514</v>
      </c>
      <c r="J62">
        <f>'Program Costs'!J62-'Revenue Change'!J62</f>
        <v>1.622101</v>
      </c>
      <c r="K62">
        <f>'Program Costs'!K62-'Revenue Change'!K62</f>
        <v>1.720016</v>
      </c>
      <c r="L62">
        <f>'Program Costs'!L62-'Revenue Change'!L62</f>
        <v>1.7425539999999999</v>
      </c>
      <c r="M62">
        <f>'Program Costs'!M62-'Revenue Change'!M62</f>
        <v>1.7953490000000001</v>
      </c>
      <c r="N62">
        <f>'Program Costs'!N62-'Revenue Change'!N62</f>
        <v>1.8342590000000001</v>
      </c>
      <c r="O62">
        <f>'Program Costs'!O62-'Revenue Change'!O62</f>
        <v>1.8486629999999999</v>
      </c>
      <c r="P62">
        <f>'Program Costs'!P62-'Revenue Change'!P62</f>
        <v>1.841858</v>
      </c>
      <c r="Q62">
        <f>'Program Costs'!Q62-'Revenue Change'!Q62</f>
        <v>1.8349</v>
      </c>
      <c r="R62">
        <f>'Program Costs'!R62-'Revenue Change'!R62</f>
        <v>1.829224</v>
      </c>
      <c r="S62">
        <f>'Program Costs'!S62-'Revenue Change'!S62</f>
        <v>1.887634</v>
      </c>
      <c r="T62">
        <f>'Program Costs'!T62-'Revenue Change'!T62</f>
        <v>1.933899</v>
      </c>
      <c r="U62">
        <f>'Program Costs'!U62-'Revenue Change'!U62</f>
        <v>1.9509890000000001</v>
      </c>
      <c r="V62">
        <f>'Program Costs'!V62-'Revenue Change'!V62</f>
        <v>1.998413</v>
      </c>
      <c r="W62">
        <f>'Program Costs'!W62-'Revenue Change'!W62</f>
        <v>2.0363159999999998</v>
      </c>
      <c r="X62">
        <f>'Program Costs'!X62-'Revenue Change'!X62</f>
        <v>2.0526119999999999</v>
      </c>
      <c r="Y62">
        <f>'Program Costs'!Y62-'Revenue Change'!Y62</f>
        <v>2.0740970000000001</v>
      </c>
      <c r="Z62">
        <f>'Program Costs'!Z62-'Revenue Change'!Z62</f>
        <v>2.0967410000000002</v>
      </c>
      <c r="AA62">
        <f>'Program Costs'!AA62-'Revenue Change'!AA62</f>
        <v>2.1116329999999999</v>
      </c>
      <c r="AB62">
        <f>'Program Costs'!AB62-'Revenue Change'!AB62</f>
        <v>2.136047</v>
      </c>
      <c r="AC62">
        <f>'Program Costs'!AC62-'Revenue Change'!AC62</f>
        <v>2.172485</v>
      </c>
      <c r="AD62">
        <f>'Program Costs'!AD62-'Revenue Change'!AD62</f>
        <v>2.1949459999999998</v>
      </c>
      <c r="AE62">
        <f>'Program Costs'!AE62-'Revenue Change'!AE62</f>
        <v>2.2333980000000002</v>
      </c>
      <c r="AF62">
        <f>'Program Costs'!AF62-'Revenue Change'!AF62</f>
        <v>2.266235</v>
      </c>
      <c r="AG62">
        <f>'Program Costs'!AG62-'Revenue Change'!AG62</f>
        <v>2.3592529999999998</v>
      </c>
      <c r="AH62">
        <f>'Program Costs'!AH62-'Revenue Change'!AH62</f>
        <v>2.4428100000000001</v>
      </c>
      <c r="AI62" s="2">
        <f t="shared" si="0"/>
        <v>91.523473999999965</v>
      </c>
      <c r="AJ62" s="2">
        <f t="shared" si="1"/>
        <v>61.906136208510674</v>
      </c>
    </row>
    <row r="63" spans="1:36" x14ac:dyDescent="0.25">
      <c r="A63" s="13">
        <v>1</v>
      </c>
      <c r="B63" s="13">
        <v>250</v>
      </c>
      <c r="C63">
        <v>252</v>
      </c>
      <c r="D63" t="s">
        <v>97</v>
      </c>
      <c r="E63">
        <f>'Program Costs'!E63-'Revenue Change'!E63</f>
        <v>0</v>
      </c>
      <c r="F63">
        <f>'Program Costs'!F63-'Revenue Change'!F63</f>
        <v>0</v>
      </c>
      <c r="G63">
        <f>'Program Costs'!G63-'Revenue Change'!G63</f>
        <v>38.476447999999998</v>
      </c>
      <c r="H63">
        <f>'Program Costs'!H63-'Revenue Change'!H63</f>
        <v>1.465454</v>
      </c>
      <c r="I63">
        <f>'Program Costs'!I63-'Revenue Change'!I63</f>
        <v>1.56514</v>
      </c>
      <c r="J63">
        <f>'Program Costs'!J63-'Revenue Change'!J63</f>
        <v>1.622101</v>
      </c>
      <c r="K63">
        <f>'Program Costs'!K63-'Revenue Change'!K63</f>
        <v>1.720016</v>
      </c>
      <c r="L63">
        <f>'Program Costs'!L63-'Revenue Change'!L63</f>
        <v>1.7425539999999999</v>
      </c>
      <c r="M63">
        <f>'Program Costs'!M63-'Revenue Change'!M63</f>
        <v>1.7953490000000001</v>
      </c>
      <c r="N63">
        <f>'Program Costs'!N63-'Revenue Change'!N63</f>
        <v>1.8342590000000001</v>
      </c>
      <c r="O63">
        <f>'Program Costs'!O63-'Revenue Change'!O63</f>
        <v>1.8486629999999999</v>
      </c>
      <c r="P63">
        <f>'Program Costs'!P63-'Revenue Change'!P63</f>
        <v>1.841858</v>
      </c>
      <c r="Q63">
        <f>'Program Costs'!Q63-'Revenue Change'!Q63</f>
        <v>1.8349</v>
      </c>
      <c r="R63">
        <f>'Program Costs'!R63-'Revenue Change'!R63</f>
        <v>1.829224</v>
      </c>
      <c r="S63">
        <f>'Program Costs'!S63-'Revenue Change'!S63</f>
        <v>1.887634</v>
      </c>
      <c r="T63">
        <f>'Program Costs'!T63-'Revenue Change'!T63</f>
        <v>1.933899</v>
      </c>
      <c r="U63">
        <f>'Program Costs'!U63-'Revenue Change'!U63</f>
        <v>1.9509890000000001</v>
      </c>
      <c r="V63">
        <f>'Program Costs'!V63-'Revenue Change'!V63</f>
        <v>1.998413</v>
      </c>
      <c r="W63">
        <f>'Program Costs'!W63-'Revenue Change'!W63</f>
        <v>2.0363159999999998</v>
      </c>
      <c r="X63">
        <f>'Program Costs'!X63-'Revenue Change'!X63</f>
        <v>2.0526119999999999</v>
      </c>
      <c r="Y63">
        <f>'Program Costs'!Y63-'Revenue Change'!Y63</f>
        <v>2.0740970000000001</v>
      </c>
      <c r="Z63">
        <f>'Program Costs'!Z63-'Revenue Change'!Z63</f>
        <v>2.0967410000000002</v>
      </c>
      <c r="AA63">
        <f>'Program Costs'!AA63-'Revenue Change'!AA63</f>
        <v>2.1116329999999999</v>
      </c>
      <c r="AB63">
        <f>'Program Costs'!AB63-'Revenue Change'!AB63</f>
        <v>2.136047</v>
      </c>
      <c r="AC63">
        <f>'Program Costs'!AC63-'Revenue Change'!AC63</f>
        <v>2.172485</v>
      </c>
      <c r="AD63">
        <f>'Program Costs'!AD63-'Revenue Change'!AD63</f>
        <v>2.1949459999999998</v>
      </c>
      <c r="AE63">
        <f>'Program Costs'!AE63-'Revenue Change'!AE63</f>
        <v>2.2333980000000002</v>
      </c>
      <c r="AF63">
        <f>'Program Costs'!AF63-'Revenue Change'!AF63</f>
        <v>2.266235</v>
      </c>
      <c r="AG63">
        <f>'Program Costs'!AG63-'Revenue Change'!AG63</f>
        <v>2.3592529999999998</v>
      </c>
      <c r="AH63">
        <f>'Program Costs'!AH63-'Revenue Change'!AH63</f>
        <v>2.4428100000000001</v>
      </c>
      <c r="AI63" s="2">
        <f t="shared" si="0"/>
        <v>91.523473999999965</v>
      </c>
      <c r="AJ63" s="2">
        <f t="shared" si="1"/>
        <v>61.906136208510674</v>
      </c>
    </row>
    <row r="64" spans="1:36" x14ac:dyDescent="0.25">
      <c r="A64" s="13">
        <v>1</v>
      </c>
      <c r="B64" s="13">
        <v>260</v>
      </c>
      <c r="C64">
        <v>261</v>
      </c>
      <c r="D64" t="s">
        <v>98</v>
      </c>
      <c r="E64">
        <f>'Program Costs'!E64-'Revenue Change'!E64</f>
        <v>0</v>
      </c>
      <c r="F64">
        <f>'Program Costs'!F64-'Revenue Change'!F64</f>
        <v>0</v>
      </c>
      <c r="G64">
        <f>'Program Costs'!G64-'Revenue Change'!G64</f>
        <v>45.431502999999999</v>
      </c>
      <c r="H64">
        <f>'Program Costs'!H64-'Revenue Change'!H64</f>
        <v>8.3685299999999998</v>
      </c>
      <c r="I64">
        <f>'Program Costs'!I64-'Revenue Change'!I64</f>
        <v>0</v>
      </c>
      <c r="J64">
        <f>'Program Costs'!J64-'Revenue Change'!J64</f>
        <v>0</v>
      </c>
      <c r="K64">
        <f>'Program Costs'!K64-'Revenue Change'!K64</f>
        <v>0</v>
      </c>
      <c r="L64">
        <f>'Program Costs'!L64-'Revenue Change'!L64</f>
        <v>0</v>
      </c>
      <c r="M64">
        <f>'Program Costs'!M64-'Revenue Change'!M64</f>
        <v>0</v>
      </c>
      <c r="N64">
        <f>'Program Costs'!N64-'Revenue Change'!N64</f>
        <v>0</v>
      </c>
      <c r="O64">
        <f>'Program Costs'!O64-'Revenue Change'!O64</f>
        <v>0</v>
      </c>
      <c r="P64">
        <f>'Program Costs'!P64-'Revenue Change'!P64</f>
        <v>0</v>
      </c>
      <c r="Q64">
        <f>'Program Costs'!Q64-'Revenue Change'!Q64</f>
        <v>0</v>
      </c>
      <c r="R64">
        <f>'Program Costs'!R64-'Revenue Change'!R64</f>
        <v>0</v>
      </c>
      <c r="S64">
        <f>'Program Costs'!S64-'Revenue Change'!S64</f>
        <v>0</v>
      </c>
      <c r="T64">
        <f>'Program Costs'!T64-'Revenue Change'!T64</f>
        <v>0</v>
      </c>
      <c r="U64">
        <f>'Program Costs'!U64-'Revenue Change'!U64</f>
        <v>0</v>
      </c>
      <c r="V64">
        <f>'Program Costs'!V64-'Revenue Change'!V64</f>
        <v>0</v>
      </c>
      <c r="W64">
        <f>'Program Costs'!W64-'Revenue Change'!W64</f>
        <v>0</v>
      </c>
      <c r="X64">
        <f>'Program Costs'!X64-'Revenue Change'!X64</f>
        <v>0</v>
      </c>
      <c r="Y64">
        <f>'Program Costs'!Y64-'Revenue Change'!Y64</f>
        <v>0</v>
      </c>
      <c r="Z64">
        <f>'Program Costs'!Z64-'Revenue Change'!Z64</f>
        <v>0</v>
      </c>
      <c r="AA64">
        <f>'Program Costs'!AA64-'Revenue Change'!AA64</f>
        <v>0</v>
      </c>
      <c r="AB64">
        <f>'Program Costs'!AB64-'Revenue Change'!AB64</f>
        <v>0</v>
      </c>
      <c r="AC64">
        <f>'Program Costs'!AC64-'Revenue Change'!AC64</f>
        <v>0</v>
      </c>
      <c r="AD64">
        <f>'Program Costs'!AD64-'Revenue Change'!AD64</f>
        <v>0</v>
      </c>
      <c r="AE64">
        <f>'Program Costs'!AE64-'Revenue Change'!AE64</f>
        <v>0</v>
      </c>
      <c r="AF64">
        <f>'Program Costs'!AF64-'Revenue Change'!AF64</f>
        <v>0</v>
      </c>
      <c r="AG64">
        <f>'Program Costs'!AG64-'Revenue Change'!AG64</f>
        <v>0</v>
      </c>
      <c r="AH64">
        <f>'Program Costs'!AH64-'Revenue Change'!AH64</f>
        <v>0</v>
      </c>
      <c r="AI64" s="2">
        <f t="shared" si="0"/>
        <v>53.800032999999999</v>
      </c>
      <c r="AJ64" s="2">
        <f t="shared" si="1"/>
        <v>53.291945179354421</v>
      </c>
    </row>
    <row r="65" spans="1:36" x14ac:dyDescent="0.25">
      <c r="A65" s="13">
        <v>1</v>
      </c>
      <c r="B65" s="13">
        <v>260</v>
      </c>
      <c r="C65">
        <v>262</v>
      </c>
      <c r="D65" t="s">
        <v>99</v>
      </c>
      <c r="E65">
        <f>'Program Costs'!E65-'Revenue Change'!E65</f>
        <v>0</v>
      </c>
      <c r="F65">
        <f>'Program Costs'!F65-'Revenue Change'!F65</f>
        <v>0</v>
      </c>
      <c r="G65">
        <f>'Program Costs'!G65-'Revenue Change'!G65</f>
        <v>38.761116000000001</v>
      </c>
      <c r="H65">
        <f>'Program Costs'!H65-'Revenue Change'!H65</f>
        <v>1.748016</v>
      </c>
      <c r="I65">
        <f>'Program Costs'!I65-'Revenue Change'!I65</f>
        <v>1.866913</v>
      </c>
      <c r="J65">
        <f>'Program Costs'!J65-'Revenue Change'!J65</f>
        <v>1.934723</v>
      </c>
      <c r="K65">
        <f>'Program Costs'!K65-'Revenue Change'!K65</f>
        <v>2.0520019999999999</v>
      </c>
      <c r="L65">
        <f>'Program Costs'!L65-'Revenue Change'!L65</f>
        <v>2.078125</v>
      </c>
      <c r="M65">
        <f>'Program Costs'!M65-'Revenue Change'!M65</f>
        <v>2.1414179999999998</v>
      </c>
      <c r="N65">
        <f>'Program Costs'!N65-'Revenue Change'!N65</f>
        <v>2.1875610000000001</v>
      </c>
      <c r="O65">
        <f>'Program Costs'!O65-'Revenue Change'!O65</f>
        <v>2.205292</v>
      </c>
      <c r="P65">
        <f>'Program Costs'!P65-'Revenue Change'!P65</f>
        <v>2.1969599999999998</v>
      </c>
      <c r="Q65">
        <f>'Program Costs'!Q65-'Revenue Change'!Q65</f>
        <v>2.1881710000000001</v>
      </c>
      <c r="R65">
        <f>'Program Costs'!R65-'Revenue Change'!R65</f>
        <v>2.1814580000000001</v>
      </c>
      <c r="S65">
        <f>'Program Costs'!S65-'Revenue Change'!S65</f>
        <v>2.251465</v>
      </c>
      <c r="T65">
        <f>'Program Costs'!T65-'Revenue Change'!T65</f>
        <v>2.3066409999999999</v>
      </c>
      <c r="U65">
        <f>'Program Costs'!U65-'Revenue Change'!U65</f>
        <v>2.3269039999999999</v>
      </c>
      <c r="V65">
        <f>'Program Costs'!V65-'Revenue Change'!V65</f>
        <v>2.3849490000000002</v>
      </c>
      <c r="W65">
        <f>'Program Costs'!W65-'Revenue Change'!W65</f>
        <v>2.4299930000000001</v>
      </c>
      <c r="X65">
        <f>'Program Costs'!X65-'Revenue Change'!X65</f>
        <v>2.4494630000000002</v>
      </c>
      <c r="Y65">
        <f>'Program Costs'!Y65-'Revenue Change'!Y65</f>
        <v>2.4740600000000001</v>
      </c>
      <c r="Z65">
        <f>'Program Costs'!Z65-'Revenue Change'!Z65</f>
        <v>2.50177</v>
      </c>
      <c r="AA65">
        <f>'Program Costs'!AA65-'Revenue Change'!AA65</f>
        <v>2.5199579999999999</v>
      </c>
      <c r="AB65">
        <f>'Program Costs'!AB65-'Revenue Change'!AB65</f>
        <v>2.5481569999999998</v>
      </c>
      <c r="AC65">
        <f>'Program Costs'!AC65-'Revenue Change'!AC65</f>
        <v>2.5932010000000001</v>
      </c>
      <c r="AD65">
        <f>'Program Costs'!AD65-'Revenue Change'!AD65</f>
        <v>2.6188959999999999</v>
      </c>
      <c r="AE65">
        <f>'Program Costs'!AE65-'Revenue Change'!AE65</f>
        <v>2.6636959999999998</v>
      </c>
      <c r="AF65">
        <f>'Program Costs'!AF65-'Revenue Change'!AF65</f>
        <v>2.70282</v>
      </c>
      <c r="AG65">
        <f>'Program Costs'!AG65-'Revenue Change'!AG65</f>
        <v>2.8137819999999998</v>
      </c>
      <c r="AH65">
        <f>'Program Costs'!AH65-'Revenue Change'!AH65</f>
        <v>2.913513</v>
      </c>
      <c r="AI65" s="2">
        <f t="shared" si="0"/>
        <v>102.041023</v>
      </c>
      <c r="AJ65" s="2">
        <f t="shared" si="1"/>
        <v>66.709481501191419</v>
      </c>
    </row>
    <row r="66" spans="1:36" x14ac:dyDescent="0.25">
      <c r="A66" s="13">
        <v>1</v>
      </c>
      <c r="B66" s="13">
        <v>300</v>
      </c>
      <c r="C66">
        <v>301</v>
      </c>
      <c r="D66" t="s">
        <v>100</v>
      </c>
      <c r="E66">
        <f>'Program Costs'!E66-'Revenue Change'!E66</f>
        <v>0</v>
      </c>
      <c r="F66">
        <f>'Program Costs'!F66-'Revenue Change'!F66</f>
        <v>0</v>
      </c>
      <c r="G66">
        <f>'Program Costs'!G66-'Revenue Change'!G66</f>
        <v>63.412669999999999</v>
      </c>
      <c r="H66">
        <f>'Program Costs'!H66-'Revenue Change'!H66</f>
        <v>26.216719999999999</v>
      </c>
      <c r="I66">
        <f>'Program Costs'!I66-'Revenue Change'!I66</f>
        <v>27.999829999999999</v>
      </c>
      <c r="J66">
        <f>'Program Costs'!J66-'Revenue Change'!J66</f>
        <v>29.021699999999999</v>
      </c>
      <c r="K66">
        <f>'Program Costs'!K66-'Revenue Change'!K66</f>
        <v>30.765930000000001</v>
      </c>
      <c r="L66">
        <f>'Program Costs'!L66-'Revenue Change'!L66</f>
        <v>31.162700000000001</v>
      </c>
      <c r="M66">
        <f>'Program Costs'!M66-'Revenue Change'!M66</f>
        <v>32.118229999999997</v>
      </c>
      <c r="N66">
        <f>'Program Costs'!N66-'Revenue Change'!N66</f>
        <v>32.80545</v>
      </c>
      <c r="O66">
        <f>'Program Costs'!O66-'Revenue Change'!O66</f>
        <v>33.063720000000004</v>
      </c>
      <c r="P66">
        <f>'Program Costs'!P66-'Revenue Change'!P66</f>
        <v>32.94659</v>
      </c>
      <c r="Q66">
        <f>'Program Costs'!Q66-'Revenue Change'!Q66</f>
        <v>32.805239999999998</v>
      </c>
      <c r="R66">
        <f>'Program Costs'!R66-'Revenue Change'!R66</f>
        <v>32.717770000000002</v>
      </c>
      <c r="S66">
        <f>'Program Costs'!S66-'Revenue Change'!S66</f>
        <v>33.760930000000002</v>
      </c>
      <c r="T66">
        <f>'Program Costs'!T66-'Revenue Change'!T66</f>
        <v>34.596310000000003</v>
      </c>
      <c r="U66">
        <f>'Program Costs'!U66-'Revenue Change'!U66</f>
        <v>0</v>
      </c>
      <c r="V66">
        <f>'Program Costs'!V66-'Revenue Change'!V66</f>
        <v>0</v>
      </c>
      <c r="W66">
        <f>'Program Costs'!W66-'Revenue Change'!W66</f>
        <v>0</v>
      </c>
      <c r="X66">
        <f>'Program Costs'!X66-'Revenue Change'!X66</f>
        <v>0</v>
      </c>
      <c r="Y66">
        <f>'Program Costs'!Y66-'Revenue Change'!Y66</f>
        <v>0</v>
      </c>
      <c r="Z66">
        <f>'Program Costs'!Z66-'Revenue Change'!Z66</f>
        <v>0</v>
      </c>
      <c r="AA66">
        <f>'Program Costs'!AA66-'Revenue Change'!AA66</f>
        <v>0</v>
      </c>
      <c r="AB66">
        <f>'Program Costs'!AB66-'Revenue Change'!AB66</f>
        <v>0</v>
      </c>
      <c r="AC66">
        <f>'Program Costs'!AC66-'Revenue Change'!AC66</f>
        <v>0</v>
      </c>
      <c r="AD66">
        <f>'Program Costs'!AD66-'Revenue Change'!AD66</f>
        <v>0</v>
      </c>
      <c r="AE66">
        <f>'Program Costs'!AE66-'Revenue Change'!AE66</f>
        <v>0</v>
      </c>
      <c r="AF66">
        <f>'Program Costs'!AF66-'Revenue Change'!AF66</f>
        <v>0</v>
      </c>
      <c r="AG66">
        <f>'Program Costs'!AG66-'Revenue Change'!AG66</f>
        <v>0</v>
      </c>
      <c r="AH66">
        <f>'Program Costs'!AH66-'Revenue Change'!AH66</f>
        <v>0</v>
      </c>
      <c r="AI66" s="2">
        <f t="shared" si="0"/>
        <v>473.39379000000008</v>
      </c>
      <c r="AJ66" s="2">
        <f t="shared" si="1"/>
        <v>330.73071004685198</v>
      </c>
    </row>
    <row r="67" spans="1:36" x14ac:dyDescent="0.25">
      <c r="A67" s="13">
        <v>1</v>
      </c>
      <c r="B67" s="13">
        <v>350</v>
      </c>
      <c r="C67">
        <v>351</v>
      </c>
      <c r="D67" t="s">
        <v>101</v>
      </c>
      <c r="E67">
        <f>'Program Costs'!E67-'Revenue Change'!E67</f>
        <v>0</v>
      </c>
      <c r="F67">
        <f>'Program Costs'!F67-'Revenue Change'!F67</f>
        <v>0</v>
      </c>
      <c r="G67">
        <f>'Program Costs'!G67-'Revenue Change'!G67</f>
        <v>43.685142999999997</v>
      </c>
      <c r="H67">
        <f>'Program Costs'!H67-'Revenue Change'!H67</f>
        <v>6.6353609999999996</v>
      </c>
      <c r="I67">
        <f>'Program Costs'!I67-'Revenue Change'!I67</f>
        <v>7.0867769999999997</v>
      </c>
      <c r="J67">
        <f>'Program Costs'!J67-'Revenue Change'!J67</f>
        <v>7.3455199999999996</v>
      </c>
      <c r="K67">
        <f>'Program Costs'!K67-'Revenue Change'!K67</f>
        <v>7.7892910000000004</v>
      </c>
      <c r="L67">
        <f>'Program Costs'!L67-'Revenue Change'!L67</f>
        <v>7.8898619999999999</v>
      </c>
      <c r="M67">
        <f>'Program Costs'!M67-'Revenue Change'!M67</f>
        <v>8.1295780000000004</v>
      </c>
      <c r="N67">
        <f>'Program Costs'!N67-'Revenue Change'!N67</f>
        <v>8.3047489999999993</v>
      </c>
      <c r="O67">
        <f>'Program Costs'!O67-'Revenue Change'!O67</f>
        <v>8.3708189999999991</v>
      </c>
      <c r="P67">
        <f>'Program Costs'!P67-'Revenue Change'!P67</f>
        <v>8.3381959999999999</v>
      </c>
      <c r="Q67">
        <f>'Program Costs'!Q67-'Revenue Change'!Q67</f>
        <v>8.3056029999999996</v>
      </c>
      <c r="R67">
        <f>'Program Costs'!R67-'Revenue Change'!R67</f>
        <v>0</v>
      </c>
      <c r="S67">
        <f>'Program Costs'!S67-'Revenue Change'!S67</f>
        <v>0</v>
      </c>
      <c r="T67">
        <f>'Program Costs'!T67-'Revenue Change'!T67</f>
        <v>0</v>
      </c>
      <c r="U67">
        <f>'Program Costs'!U67-'Revenue Change'!U67</f>
        <v>0</v>
      </c>
      <c r="V67">
        <f>'Program Costs'!V67-'Revenue Change'!V67</f>
        <v>0</v>
      </c>
      <c r="W67">
        <f>'Program Costs'!W67-'Revenue Change'!W67</f>
        <v>0</v>
      </c>
      <c r="X67">
        <f>'Program Costs'!X67-'Revenue Change'!X67</f>
        <v>0</v>
      </c>
      <c r="Y67">
        <f>'Program Costs'!Y67-'Revenue Change'!Y67</f>
        <v>0</v>
      </c>
      <c r="Z67">
        <f>'Program Costs'!Z67-'Revenue Change'!Z67</f>
        <v>0</v>
      </c>
      <c r="AA67">
        <f>'Program Costs'!AA67-'Revenue Change'!AA67</f>
        <v>0</v>
      </c>
      <c r="AB67">
        <f>'Program Costs'!AB67-'Revenue Change'!AB67</f>
        <v>0</v>
      </c>
      <c r="AC67">
        <f>'Program Costs'!AC67-'Revenue Change'!AC67</f>
        <v>0</v>
      </c>
      <c r="AD67">
        <f>'Program Costs'!AD67-'Revenue Change'!AD67</f>
        <v>0</v>
      </c>
      <c r="AE67">
        <f>'Program Costs'!AE67-'Revenue Change'!AE67</f>
        <v>0</v>
      </c>
      <c r="AF67">
        <f>'Program Costs'!AF67-'Revenue Change'!AF67</f>
        <v>0</v>
      </c>
      <c r="AG67">
        <f>'Program Costs'!AG67-'Revenue Change'!AG67</f>
        <v>0</v>
      </c>
      <c r="AH67">
        <f>'Program Costs'!AH67-'Revenue Change'!AH67</f>
        <v>0</v>
      </c>
      <c r="AI67" s="2">
        <f t="shared" si="0"/>
        <v>121.88089899999999</v>
      </c>
      <c r="AJ67" s="2">
        <f t="shared" si="1"/>
        <v>99.284846936898248</v>
      </c>
    </row>
    <row r="68" spans="1:36" x14ac:dyDescent="0.25">
      <c r="A68" s="13">
        <v>1</v>
      </c>
      <c r="B68" s="13">
        <v>400</v>
      </c>
      <c r="C68">
        <v>401</v>
      </c>
      <c r="D68" t="s">
        <v>102</v>
      </c>
      <c r="E68">
        <f>'Program Costs'!E68-'Revenue Change'!E68</f>
        <v>0</v>
      </c>
      <c r="F68">
        <f>'Program Costs'!F68-'Revenue Change'!F68</f>
        <v>0</v>
      </c>
      <c r="G68">
        <f>'Program Costs'!G68-'Revenue Change'!G68</f>
        <v>255.10400000000001</v>
      </c>
      <c r="H68">
        <f>'Program Costs'!H68-'Revenue Change'!H68</f>
        <v>216.48099999999999</v>
      </c>
      <c r="I68">
        <f>'Program Costs'!I68-'Revenue Change'!I68</f>
        <v>231.20750000000001</v>
      </c>
      <c r="J68">
        <f>'Program Costs'!J68-'Revenue Change'!J68</f>
        <v>239.6482</v>
      </c>
      <c r="K68">
        <f>'Program Costs'!K68-'Revenue Change'!K68</f>
        <v>254.0941</v>
      </c>
      <c r="L68">
        <f>'Program Costs'!L68-'Revenue Change'!L68</f>
        <v>257.37349999999998</v>
      </c>
      <c r="M68">
        <f>'Program Costs'!M68-'Revenue Change'!M68</f>
        <v>265.22199999999998</v>
      </c>
      <c r="N68">
        <f>'Program Costs'!N68-'Revenue Change'!N68</f>
        <v>270.91489999999999</v>
      </c>
      <c r="O68">
        <f>'Program Costs'!O68-'Revenue Change'!O68</f>
        <v>273.04050000000001</v>
      </c>
      <c r="P68">
        <f>'Program Costs'!P68-'Revenue Change'!P68</f>
        <v>272.00369999999998</v>
      </c>
      <c r="Q68">
        <f>'Program Costs'!Q68-'Revenue Change'!Q68</f>
        <v>0</v>
      </c>
      <c r="R68">
        <f>'Program Costs'!R68-'Revenue Change'!R68</f>
        <v>0</v>
      </c>
      <c r="S68">
        <f>'Program Costs'!S68-'Revenue Change'!S68</f>
        <v>0</v>
      </c>
      <c r="T68">
        <f>'Program Costs'!T68-'Revenue Change'!T68</f>
        <v>0</v>
      </c>
      <c r="U68">
        <f>'Program Costs'!U68-'Revenue Change'!U68</f>
        <v>0</v>
      </c>
      <c r="V68">
        <f>'Program Costs'!V68-'Revenue Change'!V68</f>
        <v>0</v>
      </c>
      <c r="W68">
        <f>'Program Costs'!W68-'Revenue Change'!W68</f>
        <v>0</v>
      </c>
      <c r="X68">
        <f>'Program Costs'!X68-'Revenue Change'!X68</f>
        <v>0</v>
      </c>
      <c r="Y68">
        <f>'Program Costs'!Y68-'Revenue Change'!Y68</f>
        <v>0</v>
      </c>
      <c r="Z68">
        <f>'Program Costs'!Z68-'Revenue Change'!Z68</f>
        <v>0</v>
      </c>
      <c r="AA68">
        <f>'Program Costs'!AA68-'Revenue Change'!AA68</f>
        <v>0</v>
      </c>
      <c r="AB68">
        <f>'Program Costs'!AB68-'Revenue Change'!AB68</f>
        <v>0</v>
      </c>
      <c r="AC68">
        <f>'Program Costs'!AC68-'Revenue Change'!AC68</f>
        <v>0</v>
      </c>
      <c r="AD68">
        <f>'Program Costs'!AD68-'Revenue Change'!AD68</f>
        <v>0</v>
      </c>
      <c r="AE68">
        <f>'Program Costs'!AE68-'Revenue Change'!AE68</f>
        <v>0</v>
      </c>
      <c r="AF68">
        <f>'Program Costs'!AF68-'Revenue Change'!AF68</f>
        <v>0</v>
      </c>
      <c r="AG68">
        <f>'Program Costs'!AG68-'Revenue Change'!AG68</f>
        <v>0</v>
      </c>
      <c r="AH68">
        <f>'Program Costs'!AH68-'Revenue Change'!AH68</f>
        <v>0</v>
      </c>
      <c r="AI68" s="2">
        <f t="shared" si="0"/>
        <v>2535.0893999999998</v>
      </c>
      <c r="AJ68" s="2">
        <f t="shared" si="1"/>
        <v>1924.0823313903722</v>
      </c>
    </row>
    <row r="69" spans="1:36" x14ac:dyDescent="0.25">
      <c r="A69" s="13">
        <v>1</v>
      </c>
      <c r="B69" s="13">
        <v>400</v>
      </c>
      <c r="C69">
        <v>403</v>
      </c>
      <c r="D69" t="s">
        <v>103</v>
      </c>
      <c r="E69">
        <f>'Program Costs'!E69-'Revenue Change'!E69</f>
        <v>0</v>
      </c>
      <c r="F69">
        <f>'Program Costs'!F69-'Revenue Change'!F69</f>
        <v>0</v>
      </c>
      <c r="G69">
        <f>'Program Costs'!G69-'Revenue Change'!G69</f>
        <v>256.39390000000003</v>
      </c>
      <c r="H69">
        <f>'Program Costs'!H69-'Revenue Change'!H69</f>
        <v>217.7681</v>
      </c>
      <c r="I69">
        <f>'Program Costs'!I69-'Revenue Change'!I69</f>
        <v>232.5812</v>
      </c>
      <c r="J69">
        <f>'Program Costs'!J69-'Revenue Change'!J69</f>
        <v>241.07149999999999</v>
      </c>
      <c r="K69">
        <f>'Program Costs'!K69-'Revenue Change'!K69</f>
        <v>255.55600000000001</v>
      </c>
      <c r="L69">
        <f>'Program Costs'!L69-'Revenue Change'!L69</f>
        <v>258.85610000000003</v>
      </c>
      <c r="M69">
        <f>'Program Costs'!M69-'Revenue Change'!M69</f>
        <v>266.79020000000003</v>
      </c>
      <c r="N69">
        <f>'Program Costs'!N69-'Revenue Change'!N69</f>
        <v>272.49509999999998</v>
      </c>
      <c r="O69">
        <f>'Program Costs'!O69-'Revenue Change'!O69</f>
        <v>274.63920000000002</v>
      </c>
      <c r="P69">
        <f>'Program Costs'!P69-'Revenue Change'!P69</f>
        <v>273.66269999999997</v>
      </c>
      <c r="Q69">
        <f>'Program Costs'!Q69-'Revenue Change'!Q69</f>
        <v>272.49669999999998</v>
      </c>
      <c r="R69">
        <f>'Program Costs'!R69-'Revenue Change'!R69</f>
        <v>271.77480000000003</v>
      </c>
      <c r="S69">
        <f>'Program Costs'!S69-'Revenue Change'!S69</f>
        <v>280.43799999999999</v>
      </c>
      <c r="T69">
        <f>'Program Costs'!T69-'Revenue Change'!T69</f>
        <v>287.37790000000001</v>
      </c>
      <c r="U69">
        <f>'Program Costs'!U69-'Revenue Change'!U69</f>
        <v>289.83629999999999</v>
      </c>
      <c r="V69">
        <f>'Program Costs'!V69-'Revenue Change'!V69</f>
        <v>0</v>
      </c>
      <c r="W69">
        <f>'Program Costs'!W69-'Revenue Change'!W69</f>
        <v>0</v>
      </c>
      <c r="X69">
        <f>'Program Costs'!X69-'Revenue Change'!X69</f>
        <v>0</v>
      </c>
      <c r="Y69">
        <f>'Program Costs'!Y69-'Revenue Change'!Y69</f>
        <v>0</v>
      </c>
      <c r="Z69">
        <f>'Program Costs'!Z69-'Revenue Change'!Z69</f>
        <v>0</v>
      </c>
      <c r="AA69">
        <f>'Program Costs'!AA69-'Revenue Change'!AA69</f>
        <v>0</v>
      </c>
      <c r="AB69">
        <f>'Program Costs'!AB69-'Revenue Change'!AB69</f>
        <v>0</v>
      </c>
      <c r="AC69">
        <f>'Program Costs'!AC69-'Revenue Change'!AC69</f>
        <v>0</v>
      </c>
      <c r="AD69">
        <f>'Program Costs'!AD69-'Revenue Change'!AD69</f>
        <v>0</v>
      </c>
      <c r="AE69">
        <f>'Program Costs'!AE69-'Revenue Change'!AE69</f>
        <v>0</v>
      </c>
      <c r="AF69">
        <f>'Program Costs'!AF69-'Revenue Change'!AF69</f>
        <v>0</v>
      </c>
      <c r="AG69">
        <f>'Program Costs'!AG69-'Revenue Change'!AG69</f>
        <v>0</v>
      </c>
      <c r="AH69">
        <f>'Program Costs'!AH69-'Revenue Change'!AH69</f>
        <v>0</v>
      </c>
      <c r="AI69" s="2">
        <f t="shared" ref="AI69:AI132" si="2">SUM(E69:AH69)</f>
        <v>3951.7377000000001</v>
      </c>
      <c r="AJ69" s="2">
        <f t="shared" ref="AJ69:AJ132" si="3">G69+(NPV(6.463858/100,H69:AH69))</f>
        <v>2597.4630859865324</v>
      </c>
    </row>
    <row r="70" spans="1:36" x14ac:dyDescent="0.25">
      <c r="A70" s="13">
        <v>1</v>
      </c>
      <c r="B70" s="13">
        <v>400</v>
      </c>
      <c r="C70">
        <v>404</v>
      </c>
      <c r="D70" t="s">
        <v>104</v>
      </c>
      <c r="E70">
        <f>'Program Costs'!E70-'Revenue Change'!E70</f>
        <v>0</v>
      </c>
      <c r="F70">
        <f>'Program Costs'!F70-'Revenue Change'!F70</f>
        <v>0</v>
      </c>
      <c r="G70">
        <f>'Program Costs'!G70-'Revenue Change'!G70</f>
        <v>72.147559999999999</v>
      </c>
      <c r="H70">
        <f>'Program Costs'!H70-'Revenue Change'!H70</f>
        <v>34.8855</v>
      </c>
      <c r="I70">
        <f>'Program Costs'!I70-'Revenue Change'!I70</f>
        <v>37.259140000000002</v>
      </c>
      <c r="J70">
        <f>'Program Costs'!J70-'Revenue Change'!J70</f>
        <v>38.62576</v>
      </c>
      <c r="K70">
        <f>'Program Costs'!K70-'Revenue Change'!K70</f>
        <v>40.967010000000002</v>
      </c>
      <c r="L70">
        <f>'Program Costs'!L70-'Revenue Change'!L70</f>
        <v>41.494669999999999</v>
      </c>
      <c r="M70">
        <f>'Program Costs'!M70-'Revenue Change'!M70</f>
        <v>42.745759999999997</v>
      </c>
      <c r="N70">
        <f>'Program Costs'!N70-'Revenue Change'!N70</f>
        <v>43.672179999999997</v>
      </c>
      <c r="O70">
        <f>'Program Costs'!O70-'Revenue Change'!O70</f>
        <v>44.019410000000001</v>
      </c>
      <c r="P70">
        <f>'Program Costs'!P70-'Revenue Change'!P70</f>
        <v>43.83643</v>
      </c>
      <c r="Q70">
        <f>'Program Costs'!Q70-'Revenue Change'!Q70</f>
        <v>0</v>
      </c>
      <c r="R70">
        <f>'Program Costs'!R70-'Revenue Change'!R70</f>
        <v>0</v>
      </c>
      <c r="S70">
        <f>'Program Costs'!S70-'Revenue Change'!S70</f>
        <v>0</v>
      </c>
      <c r="T70">
        <f>'Program Costs'!T70-'Revenue Change'!T70</f>
        <v>0</v>
      </c>
      <c r="U70">
        <f>'Program Costs'!U70-'Revenue Change'!U70</f>
        <v>0</v>
      </c>
      <c r="V70">
        <f>'Program Costs'!V70-'Revenue Change'!V70</f>
        <v>0</v>
      </c>
      <c r="W70">
        <f>'Program Costs'!W70-'Revenue Change'!W70</f>
        <v>0</v>
      </c>
      <c r="X70">
        <f>'Program Costs'!X70-'Revenue Change'!X70</f>
        <v>0</v>
      </c>
      <c r="Y70">
        <f>'Program Costs'!Y70-'Revenue Change'!Y70</f>
        <v>0</v>
      </c>
      <c r="Z70">
        <f>'Program Costs'!Z70-'Revenue Change'!Z70</f>
        <v>0</v>
      </c>
      <c r="AA70">
        <f>'Program Costs'!AA70-'Revenue Change'!AA70</f>
        <v>0</v>
      </c>
      <c r="AB70">
        <f>'Program Costs'!AB70-'Revenue Change'!AB70</f>
        <v>0</v>
      </c>
      <c r="AC70">
        <f>'Program Costs'!AC70-'Revenue Change'!AC70</f>
        <v>0</v>
      </c>
      <c r="AD70">
        <f>'Program Costs'!AD70-'Revenue Change'!AD70</f>
        <v>0</v>
      </c>
      <c r="AE70">
        <f>'Program Costs'!AE70-'Revenue Change'!AE70</f>
        <v>0</v>
      </c>
      <c r="AF70">
        <f>'Program Costs'!AF70-'Revenue Change'!AF70</f>
        <v>0</v>
      </c>
      <c r="AG70">
        <f>'Program Costs'!AG70-'Revenue Change'!AG70</f>
        <v>0</v>
      </c>
      <c r="AH70">
        <f>'Program Costs'!AH70-'Revenue Change'!AH70</f>
        <v>0</v>
      </c>
      <c r="AI70" s="2">
        <f t="shared" si="2"/>
        <v>439.65342000000004</v>
      </c>
      <c r="AJ70" s="2">
        <f t="shared" si="3"/>
        <v>341.1636131215065</v>
      </c>
    </row>
    <row r="71" spans="1:36" x14ac:dyDescent="0.25">
      <c r="A71" s="13">
        <v>1</v>
      </c>
      <c r="B71" s="13">
        <v>400</v>
      </c>
      <c r="C71">
        <v>405</v>
      </c>
      <c r="D71" t="s">
        <v>105</v>
      </c>
      <c r="E71">
        <f>'Program Costs'!E71-'Revenue Change'!E71</f>
        <v>0</v>
      </c>
      <c r="F71">
        <f>'Program Costs'!F71-'Revenue Change'!F71</f>
        <v>0</v>
      </c>
      <c r="G71">
        <f>'Program Costs'!G71-'Revenue Change'!G71</f>
        <v>60.516580000000005</v>
      </c>
      <c r="H71">
        <f>'Program Costs'!H71-'Revenue Change'!H71</f>
        <v>23.341519999999999</v>
      </c>
      <c r="I71">
        <f>'Program Costs'!I71-'Revenue Change'!I71</f>
        <v>24.929400000000001</v>
      </c>
      <c r="J71">
        <f>'Program Costs'!J71-'Revenue Change'!J71</f>
        <v>25.83942</v>
      </c>
      <c r="K71">
        <f>'Program Costs'!K71-'Revenue Change'!K71</f>
        <v>27.396360000000001</v>
      </c>
      <c r="L71">
        <f>'Program Costs'!L71-'Revenue Change'!L71</f>
        <v>27.750530000000001</v>
      </c>
      <c r="M71">
        <f>'Program Costs'!M71-'Revenue Change'!M71</f>
        <v>28.59686</v>
      </c>
      <c r="N71">
        <f>'Program Costs'!N71-'Revenue Change'!N71</f>
        <v>29.210570000000001</v>
      </c>
      <c r="O71">
        <f>'Program Costs'!O71-'Revenue Change'!O71</f>
        <v>29.440280000000001</v>
      </c>
      <c r="P71">
        <f>'Program Costs'!P71-'Revenue Change'!P71</f>
        <v>29.32874</v>
      </c>
      <c r="Q71">
        <f>'Program Costs'!Q71-'Revenue Change'!Q71</f>
        <v>0</v>
      </c>
      <c r="R71">
        <f>'Program Costs'!R71-'Revenue Change'!R71</f>
        <v>0</v>
      </c>
      <c r="S71">
        <f>'Program Costs'!S71-'Revenue Change'!S71</f>
        <v>0</v>
      </c>
      <c r="T71">
        <f>'Program Costs'!T71-'Revenue Change'!T71</f>
        <v>0</v>
      </c>
      <c r="U71">
        <f>'Program Costs'!U71-'Revenue Change'!U71</f>
        <v>0</v>
      </c>
      <c r="V71">
        <f>'Program Costs'!V71-'Revenue Change'!V71</f>
        <v>0</v>
      </c>
      <c r="W71">
        <f>'Program Costs'!W71-'Revenue Change'!W71</f>
        <v>0</v>
      </c>
      <c r="X71">
        <f>'Program Costs'!X71-'Revenue Change'!X71</f>
        <v>0</v>
      </c>
      <c r="Y71">
        <f>'Program Costs'!Y71-'Revenue Change'!Y71</f>
        <v>0</v>
      </c>
      <c r="Z71">
        <f>'Program Costs'!Z71-'Revenue Change'!Z71</f>
        <v>0</v>
      </c>
      <c r="AA71">
        <f>'Program Costs'!AA71-'Revenue Change'!AA71</f>
        <v>0</v>
      </c>
      <c r="AB71">
        <f>'Program Costs'!AB71-'Revenue Change'!AB71</f>
        <v>0</v>
      </c>
      <c r="AC71">
        <f>'Program Costs'!AC71-'Revenue Change'!AC71</f>
        <v>0</v>
      </c>
      <c r="AD71">
        <f>'Program Costs'!AD71-'Revenue Change'!AD71</f>
        <v>0</v>
      </c>
      <c r="AE71">
        <f>'Program Costs'!AE71-'Revenue Change'!AE71</f>
        <v>0</v>
      </c>
      <c r="AF71">
        <f>'Program Costs'!AF71-'Revenue Change'!AF71</f>
        <v>0</v>
      </c>
      <c r="AG71">
        <f>'Program Costs'!AG71-'Revenue Change'!AG71</f>
        <v>0</v>
      </c>
      <c r="AH71">
        <f>'Program Costs'!AH71-'Revenue Change'!AH71</f>
        <v>0</v>
      </c>
      <c r="AI71" s="2">
        <f t="shared" si="2"/>
        <v>306.35025999999999</v>
      </c>
      <c r="AJ71" s="2">
        <f t="shared" si="3"/>
        <v>240.46979646880698</v>
      </c>
    </row>
    <row r="72" spans="1:36" x14ac:dyDescent="0.25">
      <c r="A72" s="13">
        <v>1</v>
      </c>
      <c r="B72" s="13">
        <v>400</v>
      </c>
      <c r="C72">
        <v>406</v>
      </c>
      <c r="D72" t="s">
        <v>106</v>
      </c>
      <c r="E72">
        <f>'Program Costs'!E72-'Revenue Change'!E72</f>
        <v>0</v>
      </c>
      <c r="F72">
        <f>'Program Costs'!F72-'Revenue Change'!F72</f>
        <v>0</v>
      </c>
      <c r="G72">
        <f>'Program Costs'!G72-'Revenue Change'!G72</f>
        <v>43.100845</v>
      </c>
      <c r="H72">
        <f>'Program Costs'!H72-'Revenue Change'!H72</f>
        <v>6.0554199999999998</v>
      </c>
      <c r="I72">
        <f>'Program Costs'!I72-'Revenue Change'!I72</f>
        <v>6.4674529999999999</v>
      </c>
      <c r="J72">
        <f>'Program Costs'!J72-'Revenue Change'!J72</f>
        <v>6.7034909999999996</v>
      </c>
      <c r="K72">
        <f>'Program Costs'!K72-'Revenue Change'!K72</f>
        <v>7.1075439999999999</v>
      </c>
      <c r="L72">
        <f>'Program Costs'!L72-'Revenue Change'!L72</f>
        <v>7.1995240000000003</v>
      </c>
      <c r="M72">
        <f>'Program Costs'!M72-'Revenue Change'!M72</f>
        <v>7.4187770000000004</v>
      </c>
      <c r="N72">
        <f>'Program Costs'!N72-'Revenue Change'!N72</f>
        <v>7.578125</v>
      </c>
      <c r="O72">
        <f>'Program Costs'!O72-'Revenue Change'!O72</f>
        <v>7.6385500000000004</v>
      </c>
      <c r="P72">
        <f>'Program Costs'!P72-'Revenue Change'!P72</f>
        <v>7.6094970000000002</v>
      </c>
      <c r="Q72">
        <f>'Program Costs'!Q72-'Revenue Change'!Q72</f>
        <v>7.5796510000000001</v>
      </c>
      <c r="R72">
        <f>'Program Costs'!R72-'Revenue Change'!R72</f>
        <v>7.5562740000000002</v>
      </c>
      <c r="S72">
        <f>'Program Costs'!S72-'Revenue Change'!S72</f>
        <v>7.7981569999999998</v>
      </c>
      <c r="T72">
        <f>'Program Costs'!T72-'Revenue Change'!T72</f>
        <v>0</v>
      </c>
      <c r="U72">
        <f>'Program Costs'!U72-'Revenue Change'!U72</f>
        <v>0</v>
      </c>
      <c r="V72">
        <f>'Program Costs'!V72-'Revenue Change'!V72</f>
        <v>0</v>
      </c>
      <c r="W72">
        <f>'Program Costs'!W72-'Revenue Change'!W72</f>
        <v>0</v>
      </c>
      <c r="X72">
        <f>'Program Costs'!X72-'Revenue Change'!X72</f>
        <v>0</v>
      </c>
      <c r="Y72">
        <f>'Program Costs'!Y72-'Revenue Change'!Y72</f>
        <v>0</v>
      </c>
      <c r="Z72">
        <f>'Program Costs'!Z72-'Revenue Change'!Z72</f>
        <v>0</v>
      </c>
      <c r="AA72">
        <f>'Program Costs'!AA72-'Revenue Change'!AA72</f>
        <v>0</v>
      </c>
      <c r="AB72">
        <f>'Program Costs'!AB72-'Revenue Change'!AB72</f>
        <v>0</v>
      </c>
      <c r="AC72">
        <f>'Program Costs'!AC72-'Revenue Change'!AC72</f>
        <v>0</v>
      </c>
      <c r="AD72">
        <f>'Program Costs'!AD72-'Revenue Change'!AD72</f>
        <v>0</v>
      </c>
      <c r="AE72">
        <f>'Program Costs'!AE72-'Revenue Change'!AE72</f>
        <v>0</v>
      </c>
      <c r="AF72">
        <f>'Program Costs'!AF72-'Revenue Change'!AF72</f>
        <v>0</v>
      </c>
      <c r="AG72">
        <f>'Program Costs'!AG72-'Revenue Change'!AG72</f>
        <v>0</v>
      </c>
      <c r="AH72">
        <f>'Program Costs'!AH72-'Revenue Change'!AH72</f>
        <v>0</v>
      </c>
      <c r="AI72" s="2">
        <f t="shared" si="2"/>
        <v>129.81330800000001</v>
      </c>
      <c r="AJ72" s="2">
        <f t="shared" si="3"/>
        <v>101.31024637662159</v>
      </c>
    </row>
    <row r="73" spans="1:36" x14ac:dyDescent="0.25">
      <c r="A73" s="13">
        <v>1</v>
      </c>
      <c r="B73" s="13">
        <v>400</v>
      </c>
      <c r="C73">
        <v>407</v>
      </c>
      <c r="D73" t="s">
        <v>107</v>
      </c>
      <c r="E73">
        <f>'Program Costs'!E73-'Revenue Change'!E73</f>
        <v>0</v>
      </c>
      <c r="F73">
        <f>'Program Costs'!F73-'Revenue Change'!F73</f>
        <v>0</v>
      </c>
      <c r="G73">
        <f>'Program Costs'!G73-'Revenue Change'!G73</f>
        <v>46.196716000000002</v>
      </c>
      <c r="H73">
        <f>'Program Costs'!H73-'Revenue Change'!H73</f>
        <v>9.1282650000000007</v>
      </c>
      <c r="I73">
        <f>'Program Costs'!I73-'Revenue Change'!I73</f>
        <v>9.7492520000000003</v>
      </c>
      <c r="J73">
        <f>'Program Costs'!J73-'Revenue Change'!J73</f>
        <v>10.104979999999999</v>
      </c>
      <c r="K73">
        <f>'Program Costs'!K73-'Revenue Change'!K73</f>
        <v>10.713100000000001</v>
      </c>
      <c r="L73">
        <f>'Program Costs'!L73-'Revenue Change'!L73</f>
        <v>10.852309999999999</v>
      </c>
      <c r="M73">
        <f>'Program Costs'!M73-'Revenue Change'!M73</f>
        <v>11.18352</v>
      </c>
      <c r="N73">
        <f>'Program Costs'!N73-'Revenue Change'!N73</f>
        <v>11.423489999999999</v>
      </c>
      <c r="O73">
        <f>'Program Costs'!O73-'Revenue Change'!O73</f>
        <v>11.513339999999999</v>
      </c>
      <c r="P73">
        <f>'Program Costs'!P73-'Revenue Change'!P73</f>
        <v>11.470280000000001</v>
      </c>
      <c r="Q73">
        <f>'Program Costs'!Q73-'Revenue Change'!Q73</f>
        <v>0</v>
      </c>
      <c r="R73">
        <f>'Program Costs'!R73-'Revenue Change'!R73</f>
        <v>0</v>
      </c>
      <c r="S73">
        <f>'Program Costs'!S73-'Revenue Change'!S73</f>
        <v>0</v>
      </c>
      <c r="T73">
        <f>'Program Costs'!T73-'Revenue Change'!T73</f>
        <v>0</v>
      </c>
      <c r="U73">
        <f>'Program Costs'!U73-'Revenue Change'!U73</f>
        <v>0</v>
      </c>
      <c r="V73">
        <f>'Program Costs'!V73-'Revenue Change'!V73</f>
        <v>0</v>
      </c>
      <c r="W73">
        <f>'Program Costs'!W73-'Revenue Change'!W73</f>
        <v>0</v>
      </c>
      <c r="X73">
        <f>'Program Costs'!X73-'Revenue Change'!X73</f>
        <v>0</v>
      </c>
      <c r="Y73">
        <f>'Program Costs'!Y73-'Revenue Change'!Y73</f>
        <v>0</v>
      </c>
      <c r="Z73">
        <f>'Program Costs'!Z73-'Revenue Change'!Z73</f>
        <v>0</v>
      </c>
      <c r="AA73">
        <f>'Program Costs'!AA73-'Revenue Change'!AA73</f>
        <v>0</v>
      </c>
      <c r="AB73">
        <f>'Program Costs'!AB73-'Revenue Change'!AB73</f>
        <v>0</v>
      </c>
      <c r="AC73">
        <f>'Program Costs'!AC73-'Revenue Change'!AC73</f>
        <v>0</v>
      </c>
      <c r="AD73">
        <f>'Program Costs'!AD73-'Revenue Change'!AD73</f>
        <v>0</v>
      </c>
      <c r="AE73">
        <f>'Program Costs'!AE73-'Revenue Change'!AE73</f>
        <v>0</v>
      </c>
      <c r="AF73">
        <f>'Program Costs'!AF73-'Revenue Change'!AF73</f>
        <v>0</v>
      </c>
      <c r="AG73">
        <f>'Program Costs'!AG73-'Revenue Change'!AG73</f>
        <v>0</v>
      </c>
      <c r="AH73">
        <f>'Program Costs'!AH73-'Revenue Change'!AH73</f>
        <v>0</v>
      </c>
      <c r="AI73" s="2">
        <f t="shared" si="2"/>
        <v>142.33525300000002</v>
      </c>
      <c r="AJ73" s="2">
        <f t="shared" si="3"/>
        <v>116.57113461072788</v>
      </c>
    </row>
    <row r="74" spans="1:36" x14ac:dyDescent="0.25">
      <c r="A74" s="13">
        <v>1</v>
      </c>
      <c r="B74" s="13">
        <v>400</v>
      </c>
      <c r="C74">
        <v>408</v>
      </c>
      <c r="D74" t="s">
        <v>108</v>
      </c>
      <c r="E74">
        <f>'Program Costs'!E74-'Revenue Change'!E74</f>
        <v>0</v>
      </c>
      <c r="F74">
        <f>'Program Costs'!F74-'Revenue Change'!F74</f>
        <v>0</v>
      </c>
      <c r="G74">
        <f>'Program Costs'!G74-'Revenue Change'!G74</f>
        <v>68.298640000000006</v>
      </c>
      <c r="H74">
        <f>'Program Costs'!H74-'Revenue Change'!H74</f>
        <v>31.065719999999999</v>
      </c>
      <c r="I74">
        <f>'Program Costs'!I74-'Revenue Change'!I74</f>
        <v>33.17906</v>
      </c>
      <c r="J74">
        <f>'Program Costs'!J74-'Revenue Change'!J74</f>
        <v>34.389949999999999</v>
      </c>
      <c r="K74">
        <f>'Program Costs'!K74-'Revenue Change'!K74</f>
        <v>36.462400000000002</v>
      </c>
      <c r="L74">
        <f>'Program Costs'!L74-'Revenue Change'!L74</f>
        <v>36.933579999999999</v>
      </c>
      <c r="M74">
        <f>'Program Costs'!M74-'Revenue Change'!M74</f>
        <v>38.060119999999998</v>
      </c>
      <c r="N74">
        <f>'Program Costs'!N74-'Revenue Change'!N74</f>
        <v>0</v>
      </c>
      <c r="O74">
        <f>'Program Costs'!O74-'Revenue Change'!O74</f>
        <v>0</v>
      </c>
      <c r="P74">
        <f>'Program Costs'!P74-'Revenue Change'!P74</f>
        <v>0</v>
      </c>
      <c r="Q74">
        <f>'Program Costs'!Q74-'Revenue Change'!Q74</f>
        <v>0</v>
      </c>
      <c r="R74">
        <f>'Program Costs'!R74-'Revenue Change'!R74</f>
        <v>0</v>
      </c>
      <c r="S74">
        <f>'Program Costs'!S74-'Revenue Change'!S74</f>
        <v>0</v>
      </c>
      <c r="T74">
        <f>'Program Costs'!T74-'Revenue Change'!T74</f>
        <v>0</v>
      </c>
      <c r="U74">
        <f>'Program Costs'!U74-'Revenue Change'!U74</f>
        <v>0</v>
      </c>
      <c r="V74">
        <f>'Program Costs'!V74-'Revenue Change'!V74</f>
        <v>0</v>
      </c>
      <c r="W74">
        <f>'Program Costs'!W74-'Revenue Change'!W74</f>
        <v>0</v>
      </c>
      <c r="X74">
        <f>'Program Costs'!X74-'Revenue Change'!X74</f>
        <v>0</v>
      </c>
      <c r="Y74">
        <f>'Program Costs'!Y74-'Revenue Change'!Y74</f>
        <v>0</v>
      </c>
      <c r="Z74">
        <f>'Program Costs'!Z74-'Revenue Change'!Z74</f>
        <v>0</v>
      </c>
      <c r="AA74">
        <f>'Program Costs'!AA74-'Revenue Change'!AA74</f>
        <v>0</v>
      </c>
      <c r="AB74">
        <f>'Program Costs'!AB74-'Revenue Change'!AB74</f>
        <v>0</v>
      </c>
      <c r="AC74">
        <f>'Program Costs'!AC74-'Revenue Change'!AC74</f>
        <v>0</v>
      </c>
      <c r="AD74">
        <f>'Program Costs'!AD74-'Revenue Change'!AD74</f>
        <v>0</v>
      </c>
      <c r="AE74">
        <f>'Program Costs'!AE74-'Revenue Change'!AE74</f>
        <v>0</v>
      </c>
      <c r="AF74">
        <f>'Program Costs'!AF74-'Revenue Change'!AF74</f>
        <v>0</v>
      </c>
      <c r="AG74">
        <f>'Program Costs'!AG74-'Revenue Change'!AG74</f>
        <v>0</v>
      </c>
      <c r="AH74">
        <f>'Program Costs'!AH74-'Revenue Change'!AH74</f>
        <v>0</v>
      </c>
      <c r="AI74" s="2">
        <f t="shared" si="2"/>
        <v>278.38947000000002</v>
      </c>
      <c r="AJ74" s="2">
        <f t="shared" si="3"/>
        <v>236.77096184802525</v>
      </c>
    </row>
    <row r="75" spans="1:36" x14ac:dyDescent="0.25">
      <c r="A75" s="13">
        <v>1</v>
      </c>
      <c r="B75" s="13">
        <v>400</v>
      </c>
      <c r="C75">
        <v>409</v>
      </c>
      <c r="D75" t="s">
        <v>109</v>
      </c>
      <c r="E75">
        <f>'Program Costs'!E75-'Revenue Change'!E75</f>
        <v>0</v>
      </c>
      <c r="F75">
        <f>'Program Costs'!F75-'Revenue Change'!F75</f>
        <v>0</v>
      </c>
      <c r="G75">
        <f>'Program Costs'!G75-'Revenue Change'!G75</f>
        <v>40.053345</v>
      </c>
      <c r="H75">
        <f>'Program Costs'!H75-'Revenue Change'!H75</f>
        <v>3.0306700000000002</v>
      </c>
      <c r="I75">
        <f>'Program Costs'!I75-'Revenue Change'!I75</f>
        <v>3.2368009999999998</v>
      </c>
      <c r="J75">
        <f>'Program Costs'!J75-'Revenue Change'!J75</f>
        <v>3.3548580000000001</v>
      </c>
      <c r="K75">
        <f>'Program Costs'!K75-'Revenue Change'!K75</f>
        <v>3.5572810000000001</v>
      </c>
      <c r="L75">
        <f>'Program Costs'!L75-'Revenue Change'!L75</f>
        <v>0</v>
      </c>
      <c r="M75">
        <f>'Program Costs'!M75-'Revenue Change'!M75</f>
        <v>0</v>
      </c>
      <c r="N75">
        <f>'Program Costs'!N75-'Revenue Change'!N75</f>
        <v>0</v>
      </c>
      <c r="O75">
        <f>'Program Costs'!O75-'Revenue Change'!O75</f>
        <v>0</v>
      </c>
      <c r="P75">
        <f>'Program Costs'!P75-'Revenue Change'!P75</f>
        <v>0</v>
      </c>
      <c r="Q75">
        <f>'Program Costs'!Q75-'Revenue Change'!Q75</f>
        <v>0</v>
      </c>
      <c r="R75">
        <f>'Program Costs'!R75-'Revenue Change'!R75</f>
        <v>0</v>
      </c>
      <c r="S75">
        <f>'Program Costs'!S75-'Revenue Change'!S75</f>
        <v>0</v>
      </c>
      <c r="T75">
        <f>'Program Costs'!T75-'Revenue Change'!T75</f>
        <v>0</v>
      </c>
      <c r="U75">
        <f>'Program Costs'!U75-'Revenue Change'!U75</f>
        <v>0</v>
      </c>
      <c r="V75">
        <f>'Program Costs'!V75-'Revenue Change'!V75</f>
        <v>0</v>
      </c>
      <c r="W75">
        <f>'Program Costs'!W75-'Revenue Change'!W75</f>
        <v>0</v>
      </c>
      <c r="X75">
        <f>'Program Costs'!X75-'Revenue Change'!X75</f>
        <v>0</v>
      </c>
      <c r="Y75">
        <f>'Program Costs'!Y75-'Revenue Change'!Y75</f>
        <v>0</v>
      </c>
      <c r="Z75">
        <f>'Program Costs'!Z75-'Revenue Change'!Z75</f>
        <v>0</v>
      </c>
      <c r="AA75">
        <f>'Program Costs'!AA75-'Revenue Change'!AA75</f>
        <v>0</v>
      </c>
      <c r="AB75">
        <f>'Program Costs'!AB75-'Revenue Change'!AB75</f>
        <v>0</v>
      </c>
      <c r="AC75">
        <f>'Program Costs'!AC75-'Revenue Change'!AC75</f>
        <v>0</v>
      </c>
      <c r="AD75">
        <f>'Program Costs'!AD75-'Revenue Change'!AD75</f>
        <v>0</v>
      </c>
      <c r="AE75">
        <f>'Program Costs'!AE75-'Revenue Change'!AE75</f>
        <v>0</v>
      </c>
      <c r="AF75">
        <f>'Program Costs'!AF75-'Revenue Change'!AF75</f>
        <v>0</v>
      </c>
      <c r="AG75">
        <f>'Program Costs'!AG75-'Revenue Change'!AG75</f>
        <v>0</v>
      </c>
      <c r="AH75">
        <f>'Program Costs'!AH75-'Revenue Change'!AH75</f>
        <v>0</v>
      </c>
      <c r="AI75" s="2">
        <f t="shared" si="2"/>
        <v>53.232955000000004</v>
      </c>
      <c r="AJ75" s="2">
        <f t="shared" si="3"/>
        <v>51.304763134218263</v>
      </c>
    </row>
    <row r="76" spans="1:36" x14ac:dyDescent="0.25">
      <c r="A76" s="13">
        <v>1</v>
      </c>
      <c r="B76" s="13">
        <v>400</v>
      </c>
      <c r="C76">
        <v>410</v>
      </c>
      <c r="D76" t="s">
        <v>110</v>
      </c>
      <c r="E76">
        <f>'Program Costs'!E76-'Revenue Change'!E76</f>
        <v>0</v>
      </c>
      <c r="F76">
        <f>'Program Costs'!F76-'Revenue Change'!F76</f>
        <v>0</v>
      </c>
      <c r="G76">
        <f>'Program Costs'!G76-'Revenue Change'!G76</f>
        <v>52.26782</v>
      </c>
      <c r="H76">
        <f>'Program Costs'!H76-'Revenue Change'!H76</f>
        <v>15.15422</v>
      </c>
      <c r="I76">
        <f>'Program Costs'!I76-'Revenue Change'!I76</f>
        <v>16.185140000000001</v>
      </c>
      <c r="J76">
        <f>'Program Costs'!J76-'Revenue Change'!J76</f>
        <v>16.775670000000002</v>
      </c>
      <c r="K76">
        <f>'Program Costs'!K76-'Revenue Change'!K76</f>
        <v>17.78613</v>
      </c>
      <c r="L76">
        <f>'Program Costs'!L76-'Revenue Change'!L76</f>
        <v>18.016279999999998</v>
      </c>
      <c r="M76">
        <f>'Program Costs'!M76-'Revenue Change'!M76</f>
        <v>18.56598</v>
      </c>
      <c r="N76">
        <f>'Program Costs'!N76-'Revenue Change'!N76</f>
        <v>18.964569999999998</v>
      </c>
      <c r="O76">
        <f>'Program Costs'!O76-'Revenue Change'!O76</f>
        <v>19.11307</v>
      </c>
      <c r="P76">
        <f>'Program Costs'!P76-'Revenue Change'!P76</f>
        <v>19.04205</v>
      </c>
      <c r="Q76">
        <f>'Program Costs'!Q76-'Revenue Change'!Q76</f>
        <v>0</v>
      </c>
      <c r="R76">
        <f>'Program Costs'!R76-'Revenue Change'!R76</f>
        <v>0</v>
      </c>
      <c r="S76">
        <f>'Program Costs'!S76-'Revenue Change'!S76</f>
        <v>0</v>
      </c>
      <c r="T76">
        <f>'Program Costs'!T76-'Revenue Change'!T76</f>
        <v>0</v>
      </c>
      <c r="U76">
        <f>'Program Costs'!U76-'Revenue Change'!U76</f>
        <v>0</v>
      </c>
      <c r="V76">
        <f>'Program Costs'!V76-'Revenue Change'!V76</f>
        <v>0</v>
      </c>
      <c r="W76">
        <f>'Program Costs'!W76-'Revenue Change'!W76</f>
        <v>0</v>
      </c>
      <c r="X76">
        <f>'Program Costs'!X76-'Revenue Change'!X76</f>
        <v>0</v>
      </c>
      <c r="Y76">
        <f>'Program Costs'!Y76-'Revenue Change'!Y76</f>
        <v>0</v>
      </c>
      <c r="Z76">
        <f>'Program Costs'!Z76-'Revenue Change'!Z76</f>
        <v>0</v>
      </c>
      <c r="AA76">
        <f>'Program Costs'!AA76-'Revenue Change'!AA76</f>
        <v>0</v>
      </c>
      <c r="AB76">
        <f>'Program Costs'!AB76-'Revenue Change'!AB76</f>
        <v>0</v>
      </c>
      <c r="AC76">
        <f>'Program Costs'!AC76-'Revenue Change'!AC76</f>
        <v>0</v>
      </c>
      <c r="AD76">
        <f>'Program Costs'!AD76-'Revenue Change'!AD76</f>
        <v>0</v>
      </c>
      <c r="AE76">
        <f>'Program Costs'!AE76-'Revenue Change'!AE76</f>
        <v>0</v>
      </c>
      <c r="AF76">
        <f>'Program Costs'!AF76-'Revenue Change'!AF76</f>
        <v>0</v>
      </c>
      <c r="AG76">
        <f>'Program Costs'!AG76-'Revenue Change'!AG76</f>
        <v>0</v>
      </c>
      <c r="AH76">
        <f>'Program Costs'!AH76-'Revenue Change'!AH76</f>
        <v>0</v>
      </c>
      <c r="AI76" s="2">
        <f t="shared" si="2"/>
        <v>211.87092999999999</v>
      </c>
      <c r="AJ76" s="2">
        <f t="shared" si="3"/>
        <v>169.09915438326675</v>
      </c>
    </row>
    <row r="77" spans="1:36" x14ac:dyDescent="0.25">
      <c r="A77" s="13">
        <v>1</v>
      </c>
      <c r="B77" s="13">
        <v>400</v>
      </c>
      <c r="C77">
        <v>411</v>
      </c>
      <c r="D77" t="s">
        <v>111</v>
      </c>
      <c r="E77">
        <f>'Program Costs'!E77-'Revenue Change'!E77</f>
        <v>0</v>
      </c>
      <c r="F77">
        <f>'Program Costs'!F77-'Revenue Change'!F77</f>
        <v>0</v>
      </c>
      <c r="G77">
        <f>'Program Costs'!G77-'Revenue Change'!G77</f>
        <v>64.589550000000003</v>
      </c>
      <c r="H77">
        <f>'Program Costs'!H77-'Revenue Change'!H77</f>
        <v>27.384250000000002</v>
      </c>
      <c r="I77">
        <f>'Program Costs'!I77-'Revenue Change'!I77</f>
        <v>29.2471</v>
      </c>
      <c r="J77">
        <f>'Program Costs'!J77-'Revenue Change'!J77</f>
        <v>30.314609999999998</v>
      </c>
      <c r="K77">
        <f>'Program Costs'!K77-'Revenue Change'!K77</f>
        <v>32.142209999999999</v>
      </c>
      <c r="L77">
        <f>'Program Costs'!L77-'Revenue Change'!L77</f>
        <v>32.557270000000003</v>
      </c>
      <c r="M77">
        <f>'Program Costs'!M77-'Revenue Change'!M77</f>
        <v>33.549959999999999</v>
      </c>
      <c r="N77">
        <f>'Program Costs'!N77-'Revenue Change'!N77</f>
        <v>34.270049999999998</v>
      </c>
      <c r="O77">
        <f>'Program Costs'!O77-'Revenue Change'!O77</f>
        <v>34.540190000000003</v>
      </c>
      <c r="P77">
        <f>'Program Costs'!P77-'Revenue Change'!P77</f>
        <v>34.40802</v>
      </c>
      <c r="Q77">
        <f>'Program Costs'!Q77-'Revenue Change'!Q77</f>
        <v>0</v>
      </c>
      <c r="R77">
        <f>'Program Costs'!R77-'Revenue Change'!R77</f>
        <v>0</v>
      </c>
      <c r="S77">
        <f>'Program Costs'!S77-'Revenue Change'!S77</f>
        <v>0</v>
      </c>
      <c r="T77">
        <f>'Program Costs'!T77-'Revenue Change'!T77</f>
        <v>0</v>
      </c>
      <c r="U77">
        <f>'Program Costs'!U77-'Revenue Change'!U77</f>
        <v>0</v>
      </c>
      <c r="V77">
        <f>'Program Costs'!V77-'Revenue Change'!V77</f>
        <v>0</v>
      </c>
      <c r="W77">
        <f>'Program Costs'!W77-'Revenue Change'!W77</f>
        <v>0</v>
      </c>
      <c r="X77">
        <f>'Program Costs'!X77-'Revenue Change'!X77</f>
        <v>0</v>
      </c>
      <c r="Y77">
        <f>'Program Costs'!Y77-'Revenue Change'!Y77</f>
        <v>0</v>
      </c>
      <c r="Z77">
        <f>'Program Costs'!Z77-'Revenue Change'!Z77</f>
        <v>0</v>
      </c>
      <c r="AA77">
        <f>'Program Costs'!AA77-'Revenue Change'!AA77</f>
        <v>0</v>
      </c>
      <c r="AB77">
        <f>'Program Costs'!AB77-'Revenue Change'!AB77</f>
        <v>0</v>
      </c>
      <c r="AC77">
        <f>'Program Costs'!AC77-'Revenue Change'!AC77</f>
        <v>0</v>
      </c>
      <c r="AD77">
        <f>'Program Costs'!AD77-'Revenue Change'!AD77</f>
        <v>0</v>
      </c>
      <c r="AE77">
        <f>'Program Costs'!AE77-'Revenue Change'!AE77</f>
        <v>0</v>
      </c>
      <c r="AF77">
        <f>'Program Costs'!AF77-'Revenue Change'!AF77</f>
        <v>0</v>
      </c>
      <c r="AG77">
        <f>'Program Costs'!AG77-'Revenue Change'!AG77</f>
        <v>0</v>
      </c>
      <c r="AH77">
        <f>'Program Costs'!AH77-'Revenue Change'!AH77</f>
        <v>0</v>
      </c>
      <c r="AI77" s="2">
        <f t="shared" si="2"/>
        <v>353.00321000000008</v>
      </c>
      <c r="AJ77" s="2">
        <f t="shared" si="3"/>
        <v>275.71177056928207</v>
      </c>
    </row>
    <row r="78" spans="1:36" x14ac:dyDescent="0.25">
      <c r="A78" s="13">
        <v>1</v>
      </c>
      <c r="B78" s="13">
        <v>500</v>
      </c>
      <c r="C78">
        <v>502</v>
      </c>
      <c r="D78" t="s">
        <v>112</v>
      </c>
      <c r="E78">
        <f>'Program Costs'!E78-'Revenue Change'!E78</f>
        <v>0</v>
      </c>
      <c r="F78">
        <f>'Program Costs'!F78-'Revenue Change'!F78</f>
        <v>0</v>
      </c>
      <c r="G78">
        <f>'Program Costs'!G78-'Revenue Change'!G78</f>
        <v>58.406729999999996</v>
      </c>
      <c r="H78">
        <f>'Program Costs'!H78-'Revenue Change'!H78</f>
        <v>21.247910000000001</v>
      </c>
      <c r="I78">
        <f>'Program Costs'!I78-'Revenue Change'!I78</f>
        <v>22.692979999999999</v>
      </c>
      <c r="J78">
        <f>'Program Costs'!J78-'Revenue Change'!J78</f>
        <v>23.521419999999999</v>
      </c>
      <c r="K78">
        <f>'Program Costs'!K78-'Revenue Change'!K78</f>
        <v>24.934940000000001</v>
      </c>
      <c r="L78">
        <f>'Program Costs'!L78-'Revenue Change'!L78</f>
        <v>25.256769999999999</v>
      </c>
      <c r="M78">
        <f>'Program Costs'!M78-'Revenue Change'!M78</f>
        <v>26.030850000000001</v>
      </c>
      <c r="N78">
        <f>'Program Costs'!N78-'Revenue Change'!N78</f>
        <v>26.58813</v>
      </c>
      <c r="O78">
        <f>'Program Costs'!O78-'Revenue Change'!O78</f>
        <v>26.797000000000001</v>
      </c>
      <c r="P78">
        <f>'Program Costs'!P78-'Revenue Change'!P78</f>
        <v>26.701419999999999</v>
      </c>
      <c r="Q78">
        <f>'Program Costs'!Q78-'Revenue Change'!Q78</f>
        <v>26.588010000000001</v>
      </c>
      <c r="R78">
        <f>'Program Costs'!R78-'Revenue Change'!R78</f>
        <v>0</v>
      </c>
      <c r="S78">
        <f>'Program Costs'!S78-'Revenue Change'!S78</f>
        <v>0</v>
      </c>
      <c r="T78">
        <f>'Program Costs'!T78-'Revenue Change'!T78</f>
        <v>0</v>
      </c>
      <c r="U78">
        <f>'Program Costs'!U78-'Revenue Change'!U78</f>
        <v>0</v>
      </c>
      <c r="V78">
        <f>'Program Costs'!V78-'Revenue Change'!V78</f>
        <v>0</v>
      </c>
      <c r="W78">
        <f>'Program Costs'!W78-'Revenue Change'!W78</f>
        <v>0</v>
      </c>
      <c r="X78">
        <f>'Program Costs'!X78-'Revenue Change'!X78</f>
        <v>0</v>
      </c>
      <c r="Y78">
        <f>'Program Costs'!Y78-'Revenue Change'!Y78</f>
        <v>0</v>
      </c>
      <c r="Z78">
        <f>'Program Costs'!Z78-'Revenue Change'!Z78</f>
        <v>0</v>
      </c>
      <c r="AA78">
        <f>'Program Costs'!AA78-'Revenue Change'!AA78</f>
        <v>0</v>
      </c>
      <c r="AB78">
        <f>'Program Costs'!AB78-'Revenue Change'!AB78</f>
        <v>0</v>
      </c>
      <c r="AC78">
        <f>'Program Costs'!AC78-'Revenue Change'!AC78</f>
        <v>0</v>
      </c>
      <c r="AD78">
        <f>'Program Costs'!AD78-'Revenue Change'!AD78</f>
        <v>0</v>
      </c>
      <c r="AE78">
        <f>'Program Costs'!AE78-'Revenue Change'!AE78</f>
        <v>0</v>
      </c>
      <c r="AF78">
        <f>'Program Costs'!AF78-'Revenue Change'!AF78</f>
        <v>0</v>
      </c>
      <c r="AG78">
        <f>'Program Costs'!AG78-'Revenue Change'!AG78</f>
        <v>0</v>
      </c>
      <c r="AH78">
        <f>'Program Costs'!AH78-'Revenue Change'!AH78</f>
        <v>0</v>
      </c>
      <c r="AI78" s="2">
        <f t="shared" si="2"/>
        <v>308.76616000000001</v>
      </c>
      <c r="AJ78" s="2">
        <f t="shared" si="3"/>
        <v>236.42216104393464</v>
      </c>
    </row>
    <row r="79" spans="1:36" x14ac:dyDescent="0.25">
      <c r="A79" s="13">
        <v>1</v>
      </c>
      <c r="B79" s="13">
        <v>500</v>
      </c>
      <c r="C79">
        <v>503</v>
      </c>
      <c r="D79" t="s">
        <v>113</v>
      </c>
      <c r="E79">
        <f>'Program Costs'!E79-'Revenue Change'!E79</f>
        <v>0</v>
      </c>
      <c r="F79">
        <f>'Program Costs'!F79-'Revenue Change'!F79</f>
        <v>0</v>
      </c>
      <c r="G79">
        <f>'Program Costs'!G79-'Revenue Change'!G79</f>
        <v>65.978229999999996</v>
      </c>
      <c r="H79">
        <f>'Program Costs'!H79-'Revenue Change'!H79</f>
        <v>28.76305</v>
      </c>
      <c r="I79">
        <f>'Program Costs'!I79-'Revenue Change'!I79</f>
        <v>30.719360000000002</v>
      </c>
      <c r="J79">
        <f>'Program Costs'!J79-'Revenue Change'!J79</f>
        <v>31.840520000000001</v>
      </c>
      <c r="K79">
        <f>'Program Costs'!K79-'Revenue Change'!K79</f>
        <v>33.754429999999999</v>
      </c>
      <c r="L79">
        <f>'Program Costs'!L79-'Revenue Change'!L79</f>
        <v>34.189900000000002</v>
      </c>
      <c r="M79">
        <f>'Program Costs'!M79-'Revenue Change'!M79</f>
        <v>35.237789999999997</v>
      </c>
      <c r="N79">
        <f>'Program Costs'!N79-'Revenue Change'!N79</f>
        <v>35.991669999999999</v>
      </c>
      <c r="O79">
        <f>'Program Costs'!O79-'Revenue Change'!O79</f>
        <v>36.274810000000002</v>
      </c>
      <c r="P79">
        <f>'Program Costs'!P79-'Revenue Change'!P79</f>
        <v>36.144840000000002</v>
      </c>
      <c r="Q79">
        <f>'Program Costs'!Q79-'Revenue Change'!Q79</f>
        <v>35.990969999999997</v>
      </c>
      <c r="R79">
        <f>'Program Costs'!R79-'Revenue Change'!R79</f>
        <v>0</v>
      </c>
      <c r="S79">
        <f>'Program Costs'!S79-'Revenue Change'!S79</f>
        <v>0</v>
      </c>
      <c r="T79">
        <f>'Program Costs'!T79-'Revenue Change'!T79</f>
        <v>0</v>
      </c>
      <c r="U79">
        <f>'Program Costs'!U79-'Revenue Change'!U79</f>
        <v>0</v>
      </c>
      <c r="V79">
        <f>'Program Costs'!V79-'Revenue Change'!V79</f>
        <v>0</v>
      </c>
      <c r="W79">
        <f>'Program Costs'!W79-'Revenue Change'!W79</f>
        <v>0</v>
      </c>
      <c r="X79">
        <f>'Program Costs'!X79-'Revenue Change'!X79</f>
        <v>0</v>
      </c>
      <c r="Y79">
        <f>'Program Costs'!Y79-'Revenue Change'!Y79</f>
        <v>0</v>
      </c>
      <c r="Z79">
        <f>'Program Costs'!Z79-'Revenue Change'!Z79</f>
        <v>0</v>
      </c>
      <c r="AA79">
        <f>'Program Costs'!AA79-'Revenue Change'!AA79</f>
        <v>0</v>
      </c>
      <c r="AB79">
        <f>'Program Costs'!AB79-'Revenue Change'!AB79</f>
        <v>0</v>
      </c>
      <c r="AC79">
        <f>'Program Costs'!AC79-'Revenue Change'!AC79</f>
        <v>0</v>
      </c>
      <c r="AD79">
        <f>'Program Costs'!AD79-'Revenue Change'!AD79</f>
        <v>0</v>
      </c>
      <c r="AE79">
        <f>'Program Costs'!AE79-'Revenue Change'!AE79</f>
        <v>0</v>
      </c>
      <c r="AF79">
        <f>'Program Costs'!AF79-'Revenue Change'!AF79</f>
        <v>0</v>
      </c>
      <c r="AG79">
        <f>'Program Costs'!AG79-'Revenue Change'!AG79</f>
        <v>0</v>
      </c>
      <c r="AH79">
        <f>'Program Costs'!AH79-'Revenue Change'!AH79</f>
        <v>0</v>
      </c>
      <c r="AI79" s="2">
        <f t="shared" si="2"/>
        <v>404.88556999999997</v>
      </c>
      <c r="AJ79" s="2">
        <f t="shared" si="3"/>
        <v>306.95500499240791</v>
      </c>
    </row>
    <row r="80" spans="1:36" x14ac:dyDescent="0.25">
      <c r="A80" s="13">
        <v>1</v>
      </c>
      <c r="B80" s="13">
        <v>700</v>
      </c>
      <c r="C80">
        <v>701</v>
      </c>
      <c r="D80" t="s">
        <v>114</v>
      </c>
      <c r="E80">
        <f>'Program Costs'!E80-'Revenue Change'!E80</f>
        <v>0</v>
      </c>
      <c r="F80">
        <f>'Program Costs'!F80-'Revenue Change'!F80</f>
        <v>0</v>
      </c>
      <c r="G80">
        <f>'Program Costs'!G80-'Revenue Change'!G80</f>
        <v>64.284099999999995</v>
      </c>
      <c r="H80">
        <f>'Program Costs'!H80-'Revenue Change'!H80</f>
        <v>27.081939999999999</v>
      </c>
      <c r="I80">
        <f>'Program Costs'!I80-'Revenue Change'!I80</f>
        <v>28.92427</v>
      </c>
      <c r="J80">
        <f>'Program Costs'!J80-'Revenue Change'!J80</f>
        <v>29.979949999999999</v>
      </c>
      <c r="K80">
        <f>'Program Costs'!K80-'Revenue Change'!K80</f>
        <v>31.781310000000001</v>
      </c>
      <c r="L80">
        <f>'Program Costs'!L80-'Revenue Change'!L80</f>
        <v>32.191760000000002</v>
      </c>
      <c r="M80">
        <f>'Program Costs'!M80-'Revenue Change'!M80</f>
        <v>33.17841</v>
      </c>
      <c r="N80">
        <f>'Program Costs'!N80-'Revenue Change'!N80</f>
        <v>33.888089999999998</v>
      </c>
      <c r="O80">
        <f>'Program Costs'!O80-'Revenue Change'!O80</f>
        <v>34.155090000000001</v>
      </c>
      <c r="P80">
        <f>'Program Costs'!P80-'Revenue Change'!P80</f>
        <v>34.034669999999998</v>
      </c>
      <c r="Q80">
        <f>'Program Costs'!Q80-'Revenue Change'!Q80</f>
        <v>33.88843</v>
      </c>
      <c r="R80">
        <f>'Program Costs'!R80-'Revenue Change'!R80</f>
        <v>33.798220000000001</v>
      </c>
      <c r="S80">
        <f>'Program Costs'!S80-'Revenue Change'!S80</f>
        <v>34.875920000000001</v>
      </c>
      <c r="T80">
        <f>'Program Costs'!T80-'Revenue Change'!T80</f>
        <v>0</v>
      </c>
      <c r="U80">
        <f>'Program Costs'!U80-'Revenue Change'!U80</f>
        <v>0</v>
      </c>
      <c r="V80">
        <f>'Program Costs'!V80-'Revenue Change'!V80</f>
        <v>0</v>
      </c>
      <c r="W80">
        <f>'Program Costs'!W80-'Revenue Change'!W80</f>
        <v>0</v>
      </c>
      <c r="X80">
        <f>'Program Costs'!X80-'Revenue Change'!X80</f>
        <v>0</v>
      </c>
      <c r="Y80">
        <f>'Program Costs'!Y80-'Revenue Change'!Y80</f>
        <v>0</v>
      </c>
      <c r="Z80">
        <f>'Program Costs'!Z80-'Revenue Change'!Z80</f>
        <v>0</v>
      </c>
      <c r="AA80">
        <f>'Program Costs'!AA80-'Revenue Change'!AA80</f>
        <v>0</v>
      </c>
      <c r="AB80">
        <f>'Program Costs'!AB80-'Revenue Change'!AB80</f>
        <v>0</v>
      </c>
      <c r="AC80">
        <f>'Program Costs'!AC80-'Revenue Change'!AC80</f>
        <v>0</v>
      </c>
      <c r="AD80">
        <f>'Program Costs'!AD80-'Revenue Change'!AD80</f>
        <v>0</v>
      </c>
      <c r="AE80">
        <f>'Program Costs'!AE80-'Revenue Change'!AE80</f>
        <v>0</v>
      </c>
      <c r="AF80">
        <f>'Program Costs'!AF80-'Revenue Change'!AF80</f>
        <v>0</v>
      </c>
      <c r="AG80">
        <f>'Program Costs'!AG80-'Revenue Change'!AG80</f>
        <v>0</v>
      </c>
      <c r="AH80">
        <f>'Program Costs'!AH80-'Revenue Change'!AH80</f>
        <v>0</v>
      </c>
      <c r="AI80" s="2">
        <f t="shared" si="2"/>
        <v>452.06216000000001</v>
      </c>
      <c r="AJ80" s="2">
        <f t="shared" si="3"/>
        <v>324.59637024225083</v>
      </c>
    </row>
    <row r="81" spans="1:36" x14ac:dyDescent="0.25">
      <c r="A81" s="13">
        <v>1</v>
      </c>
      <c r="B81" s="13">
        <v>800</v>
      </c>
      <c r="C81">
        <v>801</v>
      </c>
      <c r="D81" t="s">
        <v>115</v>
      </c>
      <c r="E81">
        <f>'Program Costs'!E81-'Revenue Change'!E81</f>
        <v>0</v>
      </c>
      <c r="F81">
        <f>'Program Costs'!F81-'Revenue Change'!F81</f>
        <v>0</v>
      </c>
      <c r="G81">
        <f>'Program Costs'!G81-'Revenue Change'!G81</f>
        <v>224.43389999999999</v>
      </c>
      <c r="H81">
        <f>'Program Costs'!H81-'Revenue Change'!H81</f>
        <v>186.03890000000001</v>
      </c>
      <c r="I81">
        <f>'Program Costs'!I81-'Revenue Change'!I81</f>
        <v>198.69489999999999</v>
      </c>
      <c r="J81">
        <f>'Program Costs'!J81-'Revenue Change'!J81</f>
        <v>205.95099999999999</v>
      </c>
      <c r="K81">
        <f>'Program Costs'!K81-'Revenue Change'!K81</f>
        <v>218.36940000000001</v>
      </c>
      <c r="L81">
        <f>'Program Costs'!L81-'Revenue Change'!L81</f>
        <v>0</v>
      </c>
      <c r="M81">
        <f>'Program Costs'!M81-'Revenue Change'!M81</f>
        <v>0</v>
      </c>
      <c r="N81">
        <f>'Program Costs'!N81-'Revenue Change'!N81</f>
        <v>0</v>
      </c>
      <c r="O81">
        <f>'Program Costs'!O81-'Revenue Change'!O81</f>
        <v>0</v>
      </c>
      <c r="P81">
        <f>'Program Costs'!P81-'Revenue Change'!P81</f>
        <v>0</v>
      </c>
      <c r="Q81">
        <f>'Program Costs'!Q81-'Revenue Change'!Q81</f>
        <v>0</v>
      </c>
      <c r="R81">
        <f>'Program Costs'!R81-'Revenue Change'!R81</f>
        <v>0</v>
      </c>
      <c r="S81">
        <f>'Program Costs'!S81-'Revenue Change'!S81</f>
        <v>0</v>
      </c>
      <c r="T81">
        <f>'Program Costs'!T81-'Revenue Change'!T81</f>
        <v>0</v>
      </c>
      <c r="U81">
        <f>'Program Costs'!U81-'Revenue Change'!U81</f>
        <v>0</v>
      </c>
      <c r="V81">
        <f>'Program Costs'!V81-'Revenue Change'!V81</f>
        <v>0</v>
      </c>
      <c r="W81">
        <f>'Program Costs'!W81-'Revenue Change'!W81</f>
        <v>0</v>
      </c>
      <c r="X81">
        <f>'Program Costs'!X81-'Revenue Change'!X81</f>
        <v>0</v>
      </c>
      <c r="Y81">
        <f>'Program Costs'!Y81-'Revenue Change'!Y81</f>
        <v>0</v>
      </c>
      <c r="Z81">
        <f>'Program Costs'!Z81-'Revenue Change'!Z81</f>
        <v>0</v>
      </c>
      <c r="AA81">
        <f>'Program Costs'!AA81-'Revenue Change'!AA81</f>
        <v>0</v>
      </c>
      <c r="AB81">
        <f>'Program Costs'!AB81-'Revenue Change'!AB81</f>
        <v>0</v>
      </c>
      <c r="AC81">
        <f>'Program Costs'!AC81-'Revenue Change'!AC81</f>
        <v>0</v>
      </c>
      <c r="AD81">
        <f>'Program Costs'!AD81-'Revenue Change'!AD81</f>
        <v>0</v>
      </c>
      <c r="AE81">
        <f>'Program Costs'!AE81-'Revenue Change'!AE81</f>
        <v>0</v>
      </c>
      <c r="AF81">
        <f>'Program Costs'!AF81-'Revenue Change'!AF81</f>
        <v>0</v>
      </c>
      <c r="AG81">
        <f>'Program Costs'!AG81-'Revenue Change'!AG81</f>
        <v>0</v>
      </c>
      <c r="AH81">
        <f>'Program Costs'!AH81-'Revenue Change'!AH81</f>
        <v>0</v>
      </c>
      <c r="AI81" s="2">
        <f t="shared" si="2"/>
        <v>1033.4881</v>
      </c>
      <c r="AJ81" s="2">
        <f t="shared" si="3"/>
        <v>915.12201372572997</v>
      </c>
    </row>
    <row r="82" spans="1:36" x14ac:dyDescent="0.25">
      <c r="A82" s="13">
        <v>1</v>
      </c>
      <c r="B82" s="13">
        <v>800</v>
      </c>
      <c r="C82">
        <v>802</v>
      </c>
      <c r="D82" t="s">
        <v>116</v>
      </c>
      <c r="E82">
        <f>'Program Costs'!E82-'Revenue Change'!E82</f>
        <v>0</v>
      </c>
      <c r="F82">
        <f>'Program Costs'!F82-'Revenue Change'!F82</f>
        <v>0</v>
      </c>
      <c r="G82">
        <f>'Program Costs'!G82-'Revenue Change'!G82</f>
        <v>131.46753999999999</v>
      </c>
      <c r="H82">
        <f>'Program Costs'!H82-'Revenue Change'!H82</f>
        <v>93.76437</v>
      </c>
      <c r="I82">
        <f>'Program Costs'!I82-'Revenue Change'!I82</f>
        <v>100.1431</v>
      </c>
      <c r="J82">
        <f>'Program Costs'!J82-'Revenue Change'!J82</f>
        <v>103.8002</v>
      </c>
      <c r="K82">
        <f>'Program Costs'!K82-'Revenue Change'!K82</f>
        <v>110.0583</v>
      </c>
      <c r="L82">
        <f>'Program Costs'!L82-'Revenue Change'!L82</f>
        <v>0</v>
      </c>
      <c r="M82">
        <f>'Program Costs'!M82-'Revenue Change'!M82</f>
        <v>0</v>
      </c>
      <c r="N82">
        <f>'Program Costs'!N82-'Revenue Change'!N82</f>
        <v>0</v>
      </c>
      <c r="O82">
        <f>'Program Costs'!O82-'Revenue Change'!O82</f>
        <v>0</v>
      </c>
      <c r="P82">
        <f>'Program Costs'!P82-'Revenue Change'!P82</f>
        <v>0</v>
      </c>
      <c r="Q82">
        <f>'Program Costs'!Q82-'Revenue Change'!Q82</f>
        <v>0</v>
      </c>
      <c r="R82">
        <f>'Program Costs'!R82-'Revenue Change'!R82</f>
        <v>0</v>
      </c>
      <c r="S82">
        <f>'Program Costs'!S82-'Revenue Change'!S82</f>
        <v>0</v>
      </c>
      <c r="T82">
        <f>'Program Costs'!T82-'Revenue Change'!T82</f>
        <v>0</v>
      </c>
      <c r="U82">
        <f>'Program Costs'!U82-'Revenue Change'!U82</f>
        <v>0</v>
      </c>
      <c r="V82">
        <f>'Program Costs'!V82-'Revenue Change'!V82</f>
        <v>0</v>
      </c>
      <c r="W82">
        <f>'Program Costs'!W82-'Revenue Change'!W82</f>
        <v>0</v>
      </c>
      <c r="X82">
        <f>'Program Costs'!X82-'Revenue Change'!X82</f>
        <v>0</v>
      </c>
      <c r="Y82">
        <f>'Program Costs'!Y82-'Revenue Change'!Y82</f>
        <v>0</v>
      </c>
      <c r="Z82">
        <f>'Program Costs'!Z82-'Revenue Change'!Z82</f>
        <v>0</v>
      </c>
      <c r="AA82">
        <f>'Program Costs'!AA82-'Revenue Change'!AA82</f>
        <v>0</v>
      </c>
      <c r="AB82">
        <f>'Program Costs'!AB82-'Revenue Change'!AB82</f>
        <v>0</v>
      </c>
      <c r="AC82">
        <f>'Program Costs'!AC82-'Revenue Change'!AC82</f>
        <v>0</v>
      </c>
      <c r="AD82">
        <f>'Program Costs'!AD82-'Revenue Change'!AD82</f>
        <v>0</v>
      </c>
      <c r="AE82">
        <f>'Program Costs'!AE82-'Revenue Change'!AE82</f>
        <v>0</v>
      </c>
      <c r="AF82">
        <f>'Program Costs'!AF82-'Revenue Change'!AF82</f>
        <v>0</v>
      </c>
      <c r="AG82">
        <f>'Program Costs'!AG82-'Revenue Change'!AG82</f>
        <v>0</v>
      </c>
      <c r="AH82">
        <f>'Program Costs'!AH82-'Revenue Change'!AH82</f>
        <v>0</v>
      </c>
      <c r="AI82" s="2">
        <f t="shared" si="2"/>
        <v>539.23351000000002</v>
      </c>
      <c r="AJ82" s="2">
        <f t="shared" si="3"/>
        <v>479.57667300733488</v>
      </c>
    </row>
    <row r="83" spans="1:36" x14ac:dyDescent="0.25">
      <c r="A83" s="13">
        <v>1</v>
      </c>
      <c r="B83" s="13">
        <v>800</v>
      </c>
      <c r="C83">
        <v>803</v>
      </c>
      <c r="D83" t="s">
        <v>117</v>
      </c>
      <c r="E83">
        <f>'Program Costs'!E83-'Revenue Change'!E83</f>
        <v>0</v>
      </c>
      <c r="F83">
        <f>'Program Costs'!F83-'Revenue Change'!F83</f>
        <v>0</v>
      </c>
      <c r="G83">
        <f>'Program Costs'!G83-'Revenue Change'!G83</f>
        <v>318.97449999999998</v>
      </c>
      <c r="H83">
        <f>'Program Costs'!H83-'Revenue Change'!H83</f>
        <v>279.87599999999998</v>
      </c>
      <c r="I83">
        <f>'Program Costs'!I83-'Revenue Change'!I83</f>
        <v>298.9153</v>
      </c>
      <c r="J83">
        <f>'Program Costs'!J83-'Revenue Change'!J83</f>
        <v>309.83109999999999</v>
      </c>
      <c r="K83">
        <f>'Program Costs'!K83-'Revenue Change'!K83</f>
        <v>328.51330000000002</v>
      </c>
      <c r="L83">
        <f>'Program Costs'!L83-'Revenue Change'!L83</f>
        <v>332.7543</v>
      </c>
      <c r="M83">
        <f>'Program Costs'!M83-'Revenue Change'!M83</f>
        <v>342.89359999999999</v>
      </c>
      <c r="N83">
        <f>'Program Costs'!N83-'Revenue Change'!N83</f>
        <v>350.25749999999999</v>
      </c>
      <c r="O83">
        <f>'Program Costs'!O83-'Revenue Change'!O83</f>
        <v>353.0068</v>
      </c>
      <c r="P83">
        <f>'Program Costs'!P83-'Revenue Change'!P83</f>
        <v>351.65890000000002</v>
      </c>
      <c r="Q83">
        <f>'Program Costs'!Q83-'Revenue Change'!Q83</f>
        <v>0</v>
      </c>
      <c r="R83">
        <f>'Program Costs'!R83-'Revenue Change'!R83</f>
        <v>0</v>
      </c>
      <c r="S83">
        <f>'Program Costs'!S83-'Revenue Change'!S83</f>
        <v>0</v>
      </c>
      <c r="T83">
        <f>'Program Costs'!T83-'Revenue Change'!T83</f>
        <v>0</v>
      </c>
      <c r="U83">
        <f>'Program Costs'!U83-'Revenue Change'!U83</f>
        <v>0</v>
      </c>
      <c r="V83">
        <f>'Program Costs'!V83-'Revenue Change'!V83</f>
        <v>0</v>
      </c>
      <c r="W83">
        <f>'Program Costs'!W83-'Revenue Change'!W83</f>
        <v>0</v>
      </c>
      <c r="X83">
        <f>'Program Costs'!X83-'Revenue Change'!X83</f>
        <v>0</v>
      </c>
      <c r="Y83">
        <f>'Program Costs'!Y83-'Revenue Change'!Y83</f>
        <v>0</v>
      </c>
      <c r="Z83">
        <f>'Program Costs'!Z83-'Revenue Change'!Z83</f>
        <v>0</v>
      </c>
      <c r="AA83">
        <f>'Program Costs'!AA83-'Revenue Change'!AA83</f>
        <v>0</v>
      </c>
      <c r="AB83">
        <f>'Program Costs'!AB83-'Revenue Change'!AB83</f>
        <v>0</v>
      </c>
      <c r="AC83">
        <f>'Program Costs'!AC83-'Revenue Change'!AC83</f>
        <v>0</v>
      </c>
      <c r="AD83">
        <f>'Program Costs'!AD83-'Revenue Change'!AD83</f>
        <v>0</v>
      </c>
      <c r="AE83">
        <f>'Program Costs'!AE83-'Revenue Change'!AE83</f>
        <v>0</v>
      </c>
      <c r="AF83">
        <f>'Program Costs'!AF83-'Revenue Change'!AF83</f>
        <v>0</v>
      </c>
      <c r="AG83">
        <f>'Program Costs'!AG83-'Revenue Change'!AG83</f>
        <v>0</v>
      </c>
      <c r="AH83">
        <f>'Program Costs'!AH83-'Revenue Change'!AH83</f>
        <v>0</v>
      </c>
      <c r="AI83" s="2">
        <f t="shared" si="2"/>
        <v>3266.6813000000002</v>
      </c>
      <c r="AJ83" s="2">
        <f t="shared" si="3"/>
        <v>2476.7322913489156</v>
      </c>
    </row>
    <row r="84" spans="1:36" x14ac:dyDescent="0.25">
      <c r="A84" s="13">
        <v>1</v>
      </c>
      <c r="B84" s="13">
        <v>800</v>
      </c>
      <c r="C84">
        <v>804</v>
      </c>
      <c r="D84" t="s">
        <v>118</v>
      </c>
      <c r="E84">
        <f>'Program Costs'!E84-'Revenue Change'!E84</f>
        <v>0</v>
      </c>
      <c r="F84">
        <f>'Program Costs'!F84-'Revenue Change'!F84</f>
        <v>0</v>
      </c>
      <c r="G84">
        <f>'Program Costs'!G84-'Revenue Change'!G84</f>
        <v>413.91550000000001</v>
      </c>
      <c r="H84">
        <f>'Program Costs'!H84-'Revenue Change'!H84</f>
        <v>374.1105</v>
      </c>
      <c r="I84">
        <f>'Program Costs'!I84-'Revenue Change'!I84</f>
        <v>399.56040000000002</v>
      </c>
      <c r="J84">
        <f>'Program Costs'!J84-'Revenue Change'!J84</f>
        <v>414.15210000000002</v>
      </c>
      <c r="K84">
        <f>'Program Costs'!K84-'Revenue Change'!K84</f>
        <v>439.12439999999998</v>
      </c>
      <c r="L84">
        <f>'Program Costs'!L84-'Revenue Change'!L84</f>
        <v>444.79270000000002</v>
      </c>
      <c r="M84">
        <f>'Program Costs'!M84-'Revenue Change'!M84</f>
        <v>458.34640000000002</v>
      </c>
      <c r="N84">
        <f>'Program Costs'!N84-'Revenue Change'!N84</f>
        <v>468.18939999999998</v>
      </c>
      <c r="O84">
        <f>'Program Costs'!O84-'Revenue Change'!O84</f>
        <v>471.86430000000001</v>
      </c>
      <c r="P84">
        <f>'Program Costs'!P84-'Revenue Change'!P84</f>
        <v>470.06229999999999</v>
      </c>
      <c r="Q84">
        <f>'Program Costs'!Q84-'Revenue Change'!Q84</f>
        <v>0</v>
      </c>
      <c r="R84">
        <f>'Program Costs'!R84-'Revenue Change'!R84</f>
        <v>0</v>
      </c>
      <c r="S84">
        <f>'Program Costs'!S84-'Revenue Change'!S84</f>
        <v>0</v>
      </c>
      <c r="T84">
        <f>'Program Costs'!T84-'Revenue Change'!T84</f>
        <v>0</v>
      </c>
      <c r="U84">
        <f>'Program Costs'!U84-'Revenue Change'!U84</f>
        <v>0</v>
      </c>
      <c r="V84">
        <f>'Program Costs'!V84-'Revenue Change'!V84</f>
        <v>0</v>
      </c>
      <c r="W84">
        <f>'Program Costs'!W84-'Revenue Change'!W84</f>
        <v>0</v>
      </c>
      <c r="X84">
        <f>'Program Costs'!X84-'Revenue Change'!X84</f>
        <v>0</v>
      </c>
      <c r="Y84">
        <f>'Program Costs'!Y84-'Revenue Change'!Y84</f>
        <v>0</v>
      </c>
      <c r="Z84">
        <f>'Program Costs'!Z84-'Revenue Change'!Z84</f>
        <v>0</v>
      </c>
      <c r="AA84">
        <f>'Program Costs'!AA84-'Revenue Change'!AA84</f>
        <v>0</v>
      </c>
      <c r="AB84">
        <f>'Program Costs'!AB84-'Revenue Change'!AB84</f>
        <v>0</v>
      </c>
      <c r="AC84">
        <f>'Program Costs'!AC84-'Revenue Change'!AC84</f>
        <v>0</v>
      </c>
      <c r="AD84">
        <f>'Program Costs'!AD84-'Revenue Change'!AD84</f>
        <v>0</v>
      </c>
      <c r="AE84">
        <f>'Program Costs'!AE84-'Revenue Change'!AE84</f>
        <v>0</v>
      </c>
      <c r="AF84">
        <f>'Program Costs'!AF84-'Revenue Change'!AF84</f>
        <v>0</v>
      </c>
      <c r="AG84">
        <f>'Program Costs'!AG84-'Revenue Change'!AG84</f>
        <v>0</v>
      </c>
      <c r="AH84">
        <f>'Program Costs'!AH84-'Revenue Change'!AH84</f>
        <v>0</v>
      </c>
      <c r="AI84" s="2">
        <f t="shared" si="2"/>
        <v>4354.1179999999995</v>
      </c>
      <c r="AJ84" s="2">
        <f t="shared" si="3"/>
        <v>3298.192588870234</v>
      </c>
    </row>
    <row r="85" spans="1:36" x14ac:dyDescent="0.25">
      <c r="A85" s="13">
        <v>1</v>
      </c>
      <c r="B85" s="13">
        <v>900</v>
      </c>
      <c r="C85">
        <v>901</v>
      </c>
      <c r="D85" t="s">
        <v>119</v>
      </c>
      <c r="E85">
        <f>'Program Costs'!E85-'Revenue Change'!E85</f>
        <v>0</v>
      </c>
      <c r="F85">
        <f>'Program Costs'!F85-'Revenue Change'!F85</f>
        <v>0</v>
      </c>
      <c r="G85">
        <f>'Program Costs'!G85-'Revenue Change'!G85</f>
        <v>38.421494000000003</v>
      </c>
      <c r="H85">
        <f>'Program Costs'!H85-'Revenue Change'!H85</f>
        <v>1.4109039999999999</v>
      </c>
      <c r="I85">
        <f>'Program Costs'!I85-'Revenue Change'!I85</f>
        <v>1.506874</v>
      </c>
      <c r="J85">
        <f>'Program Costs'!J85-'Revenue Change'!J85</f>
        <v>1.561493</v>
      </c>
      <c r="K85">
        <f>'Program Costs'!K85-'Revenue Change'!K85</f>
        <v>1.655197</v>
      </c>
      <c r="L85">
        <f>'Program Costs'!L85-'Revenue Change'!L85</f>
        <v>1.677216</v>
      </c>
      <c r="M85">
        <f>'Program Costs'!M85-'Revenue Change'!M85</f>
        <v>1.728561</v>
      </c>
      <c r="N85">
        <f>'Program Costs'!N85-'Revenue Change'!N85</f>
        <v>0</v>
      </c>
      <c r="O85">
        <f>'Program Costs'!O85-'Revenue Change'!O85</f>
        <v>0</v>
      </c>
      <c r="P85">
        <f>'Program Costs'!P85-'Revenue Change'!P85</f>
        <v>0</v>
      </c>
      <c r="Q85">
        <f>'Program Costs'!Q85-'Revenue Change'!Q85</f>
        <v>0</v>
      </c>
      <c r="R85">
        <f>'Program Costs'!R85-'Revenue Change'!R85</f>
        <v>0</v>
      </c>
      <c r="S85">
        <f>'Program Costs'!S85-'Revenue Change'!S85</f>
        <v>0</v>
      </c>
      <c r="T85">
        <f>'Program Costs'!T85-'Revenue Change'!T85</f>
        <v>0</v>
      </c>
      <c r="U85">
        <f>'Program Costs'!U85-'Revenue Change'!U85</f>
        <v>0</v>
      </c>
      <c r="V85">
        <f>'Program Costs'!V85-'Revenue Change'!V85</f>
        <v>0</v>
      </c>
      <c r="W85">
        <f>'Program Costs'!W85-'Revenue Change'!W85</f>
        <v>0</v>
      </c>
      <c r="X85">
        <f>'Program Costs'!X85-'Revenue Change'!X85</f>
        <v>0</v>
      </c>
      <c r="Y85">
        <f>'Program Costs'!Y85-'Revenue Change'!Y85</f>
        <v>0</v>
      </c>
      <c r="Z85">
        <f>'Program Costs'!Z85-'Revenue Change'!Z85</f>
        <v>0</v>
      </c>
      <c r="AA85">
        <f>'Program Costs'!AA85-'Revenue Change'!AA85</f>
        <v>0</v>
      </c>
      <c r="AB85">
        <f>'Program Costs'!AB85-'Revenue Change'!AB85</f>
        <v>0</v>
      </c>
      <c r="AC85">
        <f>'Program Costs'!AC85-'Revenue Change'!AC85</f>
        <v>0</v>
      </c>
      <c r="AD85">
        <f>'Program Costs'!AD85-'Revenue Change'!AD85</f>
        <v>0</v>
      </c>
      <c r="AE85">
        <f>'Program Costs'!AE85-'Revenue Change'!AE85</f>
        <v>0</v>
      </c>
      <c r="AF85">
        <f>'Program Costs'!AF85-'Revenue Change'!AF85</f>
        <v>0</v>
      </c>
      <c r="AG85">
        <f>'Program Costs'!AG85-'Revenue Change'!AG85</f>
        <v>0</v>
      </c>
      <c r="AH85">
        <f>'Program Costs'!AH85-'Revenue Change'!AH85</f>
        <v>0</v>
      </c>
      <c r="AI85" s="2">
        <f t="shared" si="2"/>
        <v>47.961739000000009</v>
      </c>
      <c r="AJ85" s="2">
        <f t="shared" si="3"/>
        <v>46.071860155433797</v>
      </c>
    </row>
    <row r="86" spans="1:36" x14ac:dyDescent="0.25">
      <c r="A86" s="13">
        <v>1</v>
      </c>
      <c r="B86" s="13">
        <v>910</v>
      </c>
      <c r="C86">
        <v>911</v>
      </c>
      <c r="D86" t="s">
        <v>120</v>
      </c>
      <c r="E86">
        <f>'Program Costs'!E86-'Revenue Change'!E86</f>
        <v>0</v>
      </c>
      <c r="F86">
        <f>'Program Costs'!F86-'Revenue Change'!F86</f>
        <v>0</v>
      </c>
      <c r="G86">
        <f>'Program Costs'!G86-'Revenue Change'!G86</f>
        <v>42.471069</v>
      </c>
      <c r="H86">
        <f>'Program Costs'!H86-'Revenue Change'!H86</f>
        <v>5.4303439999999998</v>
      </c>
      <c r="I86">
        <f>'Program Costs'!I86-'Revenue Change'!I86</f>
        <v>5.7997969999999999</v>
      </c>
      <c r="J86">
        <f>'Program Costs'!J86-'Revenue Change'!J86</f>
        <v>6.0115660000000002</v>
      </c>
      <c r="K86">
        <f>'Program Costs'!K86-'Revenue Change'!K86</f>
        <v>6.3744199999999998</v>
      </c>
      <c r="L86">
        <f>'Program Costs'!L86-'Revenue Change'!L86</f>
        <v>6.4566800000000004</v>
      </c>
      <c r="M86">
        <f>'Program Costs'!M86-'Revenue Change'!M86</f>
        <v>6.6531219999999998</v>
      </c>
      <c r="N86">
        <f>'Program Costs'!N86-'Revenue Change'!N86</f>
        <v>0</v>
      </c>
      <c r="O86">
        <f>'Program Costs'!O86-'Revenue Change'!O86</f>
        <v>0</v>
      </c>
      <c r="P86">
        <f>'Program Costs'!P86-'Revenue Change'!P86</f>
        <v>0</v>
      </c>
      <c r="Q86">
        <f>'Program Costs'!Q86-'Revenue Change'!Q86</f>
        <v>0</v>
      </c>
      <c r="R86">
        <f>'Program Costs'!R86-'Revenue Change'!R86</f>
        <v>0</v>
      </c>
      <c r="S86">
        <f>'Program Costs'!S86-'Revenue Change'!S86</f>
        <v>0</v>
      </c>
      <c r="T86">
        <f>'Program Costs'!T86-'Revenue Change'!T86</f>
        <v>0</v>
      </c>
      <c r="U86">
        <f>'Program Costs'!U86-'Revenue Change'!U86</f>
        <v>0</v>
      </c>
      <c r="V86">
        <f>'Program Costs'!V86-'Revenue Change'!V86</f>
        <v>0</v>
      </c>
      <c r="W86">
        <f>'Program Costs'!W86-'Revenue Change'!W86</f>
        <v>0</v>
      </c>
      <c r="X86">
        <f>'Program Costs'!X86-'Revenue Change'!X86</f>
        <v>0</v>
      </c>
      <c r="Y86">
        <f>'Program Costs'!Y86-'Revenue Change'!Y86</f>
        <v>0</v>
      </c>
      <c r="Z86">
        <f>'Program Costs'!Z86-'Revenue Change'!Z86</f>
        <v>0</v>
      </c>
      <c r="AA86">
        <f>'Program Costs'!AA86-'Revenue Change'!AA86</f>
        <v>0</v>
      </c>
      <c r="AB86">
        <f>'Program Costs'!AB86-'Revenue Change'!AB86</f>
        <v>0</v>
      </c>
      <c r="AC86">
        <f>'Program Costs'!AC86-'Revenue Change'!AC86</f>
        <v>0</v>
      </c>
      <c r="AD86">
        <f>'Program Costs'!AD86-'Revenue Change'!AD86</f>
        <v>0</v>
      </c>
      <c r="AE86">
        <f>'Program Costs'!AE86-'Revenue Change'!AE86</f>
        <v>0</v>
      </c>
      <c r="AF86">
        <f>'Program Costs'!AF86-'Revenue Change'!AF86</f>
        <v>0</v>
      </c>
      <c r="AG86">
        <f>'Program Costs'!AG86-'Revenue Change'!AG86</f>
        <v>0</v>
      </c>
      <c r="AH86">
        <f>'Program Costs'!AH86-'Revenue Change'!AH86</f>
        <v>0</v>
      </c>
      <c r="AI86" s="2">
        <f t="shared" si="2"/>
        <v>79.196997999999994</v>
      </c>
      <c r="AJ86" s="2">
        <f t="shared" si="3"/>
        <v>71.921605228969952</v>
      </c>
    </row>
    <row r="87" spans="1:36" x14ac:dyDescent="0.25">
      <c r="A87" s="13">
        <v>1</v>
      </c>
      <c r="B87" s="13">
        <v>920</v>
      </c>
      <c r="C87">
        <v>921</v>
      </c>
      <c r="D87" t="s">
        <v>121</v>
      </c>
      <c r="E87">
        <f>'Program Costs'!E87-'Revenue Change'!E87</f>
        <v>0</v>
      </c>
      <c r="F87">
        <f>'Program Costs'!F87-'Revenue Change'!F87</f>
        <v>0</v>
      </c>
      <c r="G87">
        <f>'Program Costs'!G87-'Revenue Change'!G87</f>
        <v>43.146827999999999</v>
      </c>
      <c r="H87">
        <f>'Program Costs'!H87-'Revenue Change'!H87</f>
        <v>6.101089</v>
      </c>
      <c r="I87">
        <f>'Program Costs'!I87-'Revenue Change'!I87</f>
        <v>6.5161210000000001</v>
      </c>
      <c r="J87">
        <f>'Program Costs'!J87-'Revenue Change'!J87</f>
        <v>6.7543949999999997</v>
      </c>
      <c r="K87">
        <f>'Program Costs'!K87-'Revenue Change'!K87</f>
        <v>7.1614839999999997</v>
      </c>
      <c r="L87">
        <f>'Program Costs'!L87-'Revenue Change'!L87</f>
        <v>7.2544250000000003</v>
      </c>
      <c r="M87">
        <f>'Program Costs'!M87-'Revenue Change'!M87</f>
        <v>7.4749759999999998</v>
      </c>
      <c r="N87">
        <f>'Program Costs'!N87-'Revenue Change'!N87</f>
        <v>0</v>
      </c>
      <c r="O87">
        <f>'Program Costs'!O87-'Revenue Change'!O87</f>
        <v>0</v>
      </c>
      <c r="P87">
        <f>'Program Costs'!P87-'Revenue Change'!P87</f>
        <v>0</v>
      </c>
      <c r="Q87">
        <f>'Program Costs'!Q87-'Revenue Change'!Q87</f>
        <v>0</v>
      </c>
      <c r="R87">
        <f>'Program Costs'!R87-'Revenue Change'!R87</f>
        <v>0</v>
      </c>
      <c r="S87">
        <f>'Program Costs'!S87-'Revenue Change'!S87</f>
        <v>0</v>
      </c>
      <c r="T87">
        <f>'Program Costs'!T87-'Revenue Change'!T87</f>
        <v>0</v>
      </c>
      <c r="U87">
        <f>'Program Costs'!U87-'Revenue Change'!U87</f>
        <v>0</v>
      </c>
      <c r="V87">
        <f>'Program Costs'!V87-'Revenue Change'!V87</f>
        <v>0</v>
      </c>
      <c r="W87">
        <f>'Program Costs'!W87-'Revenue Change'!W87</f>
        <v>0</v>
      </c>
      <c r="X87">
        <f>'Program Costs'!X87-'Revenue Change'!X87</f>
        <v>0</v>
      </c>
      <c r="Y87">
        <f>'Program Costs'!Y87-'Revenue Change'!Y87</f>
        <v>0</v>
      </c>
      <c r="Z87">
        <f>'Program Costs'!Z87-'Revenue Change'!Z87</f>
        <v>0</v>
      </c>
      <c r="AA87">
        <f>'Program Costs'!AA87-'Revenue Change'!AA87</f>
        <v>0</v>
      </c>
      <c r="AB87">
        <f>'Program Costs'!AB87-'Revenue Change'!AB87</f>
        <v>0</v>
      </c>
      <c r="AC87">
        <f>'Program Costs'!AC87-'Revenue Change'!AC87</f>
        <v>0</v>
      </c>
      <c r="AD87">
        <f>'Program Costs'!AD87-'Revenue Change'!AD87</f>
        <v>0</v>
      </c>
      <c r="AE87">
        <f>'Program Costs'!AE87-'Revenue Change'!AE87</f>
        <v>0</v>
      </c>
      <c r="AF87">
        <f>'Program Costs'!AF87-'Revenue Change'!AF87</f>
        <v>0</v>
      </c>
      <c r="AG87">
        <f>'Program Costs'!AG87-'Revenue Change'!AG87</f>
        <v>0</v>
      </c>
      <c r="AH87">
        <f>'Program Costs'!AH87-'Revenue Change'!AH87</f>
        <v>0</v>
      </c>
      <c r="AI87" s="2">
        <f t="shared" si="2"/>
        <v>84.409317999999999</v>
      </c>
      <c r="AJ87" s="2">
        <f t="shared" si="3"/>
        <v>76.235219730650385</v>
      </c>
    </row>
    <row r="88" spans="1:36" x14ac:dyDescent="0.25">
      <c r="A88" s="13">
        <v>1</v>
      </c>
      <c r="B88" s="13">
        <v>930</v>
      </c>
      <c r="C88">
        <v>931</v>
      </c>
      <c r="D88" t="s">
        <v>122</v>
      </c>
      <c r="E88">
        <f>'Program Costs'!E88-'Revenue Change'!E88</f>
        <v>0</v>
      </c>
      <c r="F88">
        <f>'Program Costs'!F88-'Revenue Change'!F88</f>
        <v>0</v>
      </c>
      <c r="G88">
        <f>'Program Costs'!G88-'Revenue Change'!G88</f>
        <v>40.342574999999997</v>
      </c>
      <c r="H88">
        <f>'Program Costs'!H88-'Revenue Change'!H88</f>
        <v>3.3177639999999999</v>
      </c>
      <c r="I88">
        <f>'Program Costs'!I88-'Revenue Change'!I88</f>
        <v>3.5434489999999998</v>
      </c>
      <c r="J88">
        <f>'Program Costs'!J88-'Revenue Change'!J88</f>
        <v>3.6730960000000001</v>
      </c>
      <c r="K88">
        <f>'Program Costs'!K88-'Revenue Change'!K88</f>
        <v>3.8946839999999998</v>
      </c>
      <c r="L88">
        <f>'Program Costs'!L88-'Revenue Change'!L88</f>
        <v>3.9450530000000001</v>
      </c>
      <c r="M88">
        <f>'Program Costs'!M88-'Revenue Change'!M88</f>
        <v>4.0650329999999997</v>
      </c>
      <c r="N88">
        <f>'Program Costs'!N88-'Revenue Change'!N88</f>
        <v>0</v>
      </c>
      <c r="O88">
        <f>'Program Costs'!O88-'Revenue Change'!O88</f>
        <v>0</v>
      </c>
      <c r="P88">
        <f>'Program Costs'!P88-'Revenue Change'!P88</f>
        <v>0</v>
      </c>
      <c r="Q88">
        <f>'Program Costs'!Q88-'Revenue Change'!Q88</f>
        <v>0</v>
      </c>
      <c r="R88">
        <f>'Program Costs'!R88-'Revenue Change'!R88</f>
        <v>0</v>
      </c>
      <c r="S88">
        <f>'Program Costs'!S88-'Revenue Change'!S88</f>
        <v>0</v>
      </c>
      <c r="T88">
        <f>'Program Costs'!T88-'Revenue Change'!T88</f>
        <v>0</v>
      </c>
      <c r="U88">
        <f>'Program Costs'!U88-'Revenue Change'!U88</f>
        <v>0</v>
      </c>
      <c r="V88">
        <f>'Program Costs'!V88-'Revenue Change'!V88</f>
        <v>0</v>
      </c>
      <c r="W88">
        <f>'Program Costs'!W88-'Revenue Change'!W88</f>
        <v>0</v>
      </c>
      <c r="X88">
        <f>'Program Costs'!X88-'Revenue Change'!X88</f>
        <v>0</v>
      </c>
      <c r="Y88">
        <f>'Program Costs'!Y88-'Revenue Change'!Y88</f>
        <v>0</v>
      </c>
      <c r="Z88">
        <f>'Program Costs'!Z88-'Revenue Change'!Z88</f>
        <v>0</v>
      </c>
      <c r="AA88">
        <f>'Program Costs'!AA88-'Revenue Change'!AA88</f>
        <v>0</v>
      </c>
      <c r="AB88">
        <f>'Program Costs'!AB88-'Revenue Change'!AB88</f>
        <v>0</v>
      </c>
      <c r="AC88">
        <f>'Program Costs'!AC88-'Revenue Change'!AC88</f>
        <v>0</v>
      </c>
      <c r="AD88">
        <f>'Program Costs'!AD88-'Revenue Change'!AD88</f>
        <v>0</v>
      </c>
      <c r="AE88">
        <f>'Program Costs'!AE88-'Revenue Change'!AE88</f>
        <v>0</v>
      </c>
      <c r="AF88">
        <f>'Program Costs'!AF88-'Revenue Change'!AF88</f>
        <v>0</v>
      </c>
      <c r="AG88">
        <f>'Program Costs'!AG88-'Revenue Change'!AG88</f>
        <v>0</v>
      </c>
      <c r="AH88">
        <f>'Program Costs'!AH88-'Revenue Change'!AH88</f>
        <v>0</v>
      </c>
      <c r="AI88" s="2">
        <f t="shared" si="2"/>
        <v>62.781653999999996</v>
      </c>
      <c r="AJ88" s="2">
        <f t="shared" si="3"/>
        <v>58.336442538333813</v>
      </c>
    </row>
    <row r="89" spans="1:36" x14ac:dyDescent="0.25">
      <c r="A89" s="13">
        <v>1</v>
      </c>
      <c r="B89" s="13">
        <v>940</v>
      </c>
      <c r="C89">
        <v>941</v>
      </c>
      <c r="D89" t="s">
        <v>123</v>
      </c>
      <c r="E89">
        <f>'Program Costs'!E89-'Revenue Change'!E89</f>
        <v>0</v>
      </c>
      <c r="F89">
        <f>'Program Costs'!F89-'Revenue Change'!F89</f>
        <v>0</v>
      </c>
      <c r="G89">
        <f>'Program Costs'!G89-'Revenue Change'!G89</f>
        <v>43.925162999999998</v>
      </c>
      <c r="H89">
        <f>'Program Costs'!H89-'Revenue Change'!H89</f>
        <v>6.8735350000000004</v>
      </c>
      <c r="I89">
        <f>'Program Costs'!I89-'Revenue Change'!I89</f>
        <v>7.341202</v>
      </c>
      <c r="J89">
        <f>'Program Costs'!J89-'Revenue Change'!J89</f>
        <v>7.6095889999999997</v>
      </c>
      <c r="K89">
        <f>'Program Costs'!K89-'Revenue Change'!K89</f>
        <v>8.0687560000000005</v>
      </c>
      <c r="L89">
        <f>'Program Costs'!L89-'Revenue Change'!L89</f>
        <v>8.1728819999999995</v>
      </c>
      <c r="M89">
        <f>'Program Costs'!M89-'Revenue Change'!M89</f>
        <v>8.4214629999999993</v>
      </c>
      <c r="N89">
        <f>'Program Costs'!N89-'Revenue Change'!N89</f>
        <v>0</v>
      </c>
      <c r="O89">
        <f>'Program Costs'!O89-'Revenue Change'!O89</f>
        <v>0</v>
      </c>
      <c r="P89">
        <f>'Program Costs'!P89-'Revenue Change'!P89</f>
        <v>0</v>
      </c>
      <c r="Q89">
        <f>'Program Costs'!Q89-'Revenue Change'!Q89</f>
        <v>0</v>
      </c>
      <c r="R89">
        <f>'Program Costs'!R89-'Revenue Change'!R89</f>
        <v>0</v>
      </c>
      <c r="S89">
        <f>'Program Costs'!S89-'Revenue Change'!S89</f>
        <v>0</v>
      </c>
      <c r="T89">
        <f>'Program Costs'!T89-'Revenue Change'!T89</f>
        <v>0</v>
      </c>
      <c r="U89">
        <f>'Program Costs'!U89-'Revenue Change'!U89</f>
        <v>0</v>
      </c>
      <c r="V89">
        <f>'Program Costs'!V89-'Revenue Change'!V89</f>
        <v>0</v>
      </c>
      <c r="W89">
        <f>'Program Costs'!W89-'Revenue Change'!W89</f>
        <v>0</v>
      </c>
      <c r="X89">
        <f>'Program Costs'!X89-'Revenue Change'!X89</f>
        <v>0</v>
      </c>
      <c r="Y89">
        <f>'Program Costs'!Y89-'Revenue Change'!Y89</f>
        <v>0</v>
      </c>
      <c r="Z89">
        <f>'Program Costs'!Z89-'Revenue Change'!Z89</f>
        <v>0</v>
      </c>
      <c r="AA89">
        <f>'Program Costs'!AA89-'Revenue Change'!AA89</f>
        <v>0</v>
      </c>
      <c r="AB89">
        <f>'Program Costs'!AB89-'Revenue Change'!AB89</f>
        <v>0</v>
      </c>
      <c r="AC89">
        <f>'Program Costs'!AC89-'Revenue Change'!AC89</f>
        <v>0</v>
      </c>
      <c r="AD89">
        <f>'Program Costs'!AD89-'Revenue Change'!AD89</f>
        <v>0</v>
      </c>
      <c r="AE89">
        <f>'Program Costs'!AE89-'Revenue Change'!AE89</f>
        <v>0</v>
      </c>
      <c r="AF89">
        <f>'Program Costs'!AF89-'Revenue Change'!AF89</f>
        <v>0</v>
      </c>
      <c r="AG89">
        <f>'Program Costs'!AG89-'Revenue Change'!AG89</f>
        <v>0</v>
      </c>
      <c r="AH89">
        <f>'Program Costs'!AH89-'Revenue Change'!AH89</f>
        <v>0</v>
      </c>
      <c r="AI89" s="2">
        <f t="shared" si="2"/>
        <v>90.412590000000023</v>
      </c>
      <c r="AJ89" s="2">
        <f t="shared" si="3"/>
        <v>81.203416111994159</v>
      </c>
    </row>
    <row r="90" spans="1:36" x14ac:dyDescent="0.25">
      <c r="A90" s="13">
        <v>1</v>
      </c>
      <c r="B90" s="13">
        <v>950</v>
      </c>
      <c r="C90">
        <v>951</v>
      </c>
      <c r="D90" t="s">
        <v>124</v>
      </c>
      <c r="E90">
        <f>'Program Costs'!E90-'Revenue Change'!E90</f>
        <v>0</v>
      </c>
      <c r="F90">
        <f>'Program Costs'!F90-'Revenue Change'!F90</f>
        <v>0</v>
      </c>
      <c r="G90">
        <f>'Program Costs'!G90-'Revenue Change'!G90</f>
        <v>40.881393000000003</v>
      </c>
      <c r="H90">
        <f>'Program Costs'!H90-'Revenue Change'!H90</f>
        <v>3.8524929999999999</v>
      </c>
      <c r="I90">
        <f>'Program Costs'!I90-'Revenue Change'!I90</f>
        <v>4.1145480000000001</v>
      </c>
      <c r="J90">
        <f>'Program Costs'!J90-'Revenue Change'!J90</f>
        <v>4.2647089999999999</v>
      </c>
      <c r="K90">
        <f>'Program Costs'!K90-'Revenue Change'!K90</f>
        <v>4.5218660000000002</v>
      </c>
      <c r="L90">
        <f>'Program Costs'!L90-'Revenue Change'!L90</f>
        <v>4.5806579999999997</v>
      </c>
      <c r="M90">
        <f>'Program Costs'!M90-'Revenue Change'!M90</f>
        <v>4.7199859999999996</v>
      </c>
      <c r="N90">
        <f>'Program Costs'!N90-'Revenue Change'!N90</f>
        <v>0</v>
      </c>
      <c r="O90">
        <f>'Program Costs'!O90-'Revenue Change'!O90</f>
        <v>0</v>
      </c>
      <c r="P90">
        <f>'Program Costs'!P90-'Revenue Change'!P90</f>
        <v>0</v>
      </c>
      <c r="Q90">
        <f>'Program Costs'!Q90-'Revenue Change'!Q90</f>
        <v>0</v>
      </c>
      <c r="R90">
        <f>'Program Costs'!R90-'Revenue Change'!R90</f>
        <v>0</v>
      </c>
      <c r="S90">
        <f>'Program Costs'!S90-'Revenue Change'!S90</f>
        <v>0</v>
      </c>
      <c r="T90">
        <f>'Program Costs'!T90-'Revenue Change'!T90</f>
        <v>0</v>
      </c>
      <c r="U90">
        <f>'Program Costs'!U90-'Revenue Change'!U90</f>
        <v>0</v>
      </c>
      <c r="V90">
        <f>'Program Costs'!V90-'Revenue Change'!V90</f>
        <v>0</v>
      </c>
      <c r="W90">
        <f>'Program Costs'!W90-'Revenue Change'!W90</f>
        <v>0</v>
      </c>
      <c r="X90">
        <f>'Program Costs'!X90-'Revenue Change'!X90</f>
        <v>0</v>
      </c>
      <c r="Y90">
        <f>'Program Costs'!Y90-'Revenue Change'!Y90</f>
        <v>0</v>
      </c>
      <c r="Z90">
        <f>'Program Costs'!Z90-'Revenue Change'!Z90</f>
        <v>0</v>
      </c>
      <c r="AA90">
        <f>'Program Costs'!AA90-'Revenue Change'!AA90</f>
        <v>0</v>
      </c>
      <c r="AB90">
        <f>'Program Costs'!AB90-'Revenue Change'!AB90</f>
        <v>0</v>
      </c>
      <c r="AC90">
        <f>'Program Costs'!AC90-'Revenue Change'!AC90</f>
        <v>0</v>
      </c>
      <c r="AD90">
        <f>'Program Costs'!AD90-'Revenue Change'!AD90</f>
        <v>0</v>
      </c>
      <c r="AE90">
        <f>'Program Costs'!AE90-'Revenue Change'!AE90</f>
        <v>0</v>
      </c>
      <c r="AF90">
        <f>'Program Costs'!AF90-'Revenue Change'!AF90</f>
        <v>0</v>
      </c>
      <c r="AG90">
        <f>'Program Costs'!AG90-'Revenue Change'!AG90</f>
        <v>0</v>
      </c>
      <c r="AH90">
        <f>'Program Costs'!AH90-'Revenue Change'!AH90</f>
        <v>0</v>
      </c>
      <c r="AI90" s="2">
        <f t="shared" si="2"/>
        <v>66.935653000000016</v>
      </c>
      <c r="AJ90" s="2">
        <f t="shared" si="3"/>
        <v>61.774311815402882</v>
      </c>
    </row>
    <row r="91" spans="1:36" x14ac:dyDescent="0.25">
      <c r="A91" s="13">
        <v>1</v>
      </c>
      <c r="B91" s="13">
        <v>960</v>
      </c>
      <c r="C91">
        <v>961</v>
      </c>
      <c r="D91" t="s">
        <v>125</v>
      </c>
      <c r="E91">
        <f>'Program Costs'!E91-'Revenue Change'!E91</f>
        <v>0</v>
      </c>
      <c r="F91">
        <f>'Program Costs'!F91-'Revenue Change'!F91</f>
        <v>0</v>
      </c>
      <c r="G91">
        <f>'Program Costs'!G91-'Revenue Change'!G91</f>
        <v>38.579329999999999</v>
      </c>
      <c r="H91">
        <f>'Program Costs'!H91-'Revenue Change'!H91</f>
        <v>1.5675809999999999</v>
      </c>
      <c r="I91">
        <f>'Program Costs'!I91-'Revenue Change'!I91</f>
        <v>1.674248</v>
      </c>
      <c r="J91">
        <f>'Program Costs'!J91-'Revenue Change'!J91</f>
        <v>1.735107</v>
      </c>
      <c r="K91">
        <f>'Program Costs'!K91-'Revenue Change'!K91</f>
        <v>1.839798</v>
      </c>
      <c r="L91">
        <f>'Program Costs'!L91-'Revenue Change'!L91</f>
        <v>1.863831</v>
      </c>
      <c r="M91">
        <f>'Program Costs'!M91-'Revenue Change'!M91</f>
        <v>1.920425</v>
      </c>
      <c r="N91">
        <f>'Program Costs'!N91-'Revenue Change'!N91</f>
        <v>0</v>
      </c>
      <c r="O91">
        <f>'Program Costs'!O91-'Revenue Change'!O91</f>
        <v>0</v>
      </c>
      <c r="P91">
        <f>'Program Costs'!P91-'Revenue Change'!P91</f>
        <v>0</v>
      </c>
      <c r="Q91">
        <f>'Program Costs'!Q91-'Revenue Change'!Q91</f>
        <v>0</v>
      </c>
      <c r="R91">
        <f>'Program Costs'!R91-'Revenue Change'!R91</f>
        <v>0</v>
      </c>
      <c r="S91">
        <f>'Program Costs'!S91-'Revenue Change'!S91</f>
        <v>0</v>
      </c>
      <c r="T91">
        <f>'Program Costs'!T91-'Revenue Change'!T91</f>
        <v>0</v>
      </c>
      <c r="U91">
        <f>'Program Costs'!U91-'Revenue Change'!U91</f>
        <v>0</v>
      </c>
      <c r="V91">
        <f>'Program Costs'!V91-'Revenue Change'!V91</f>
        <v>0</v>
      </c>
      <c r="W91">
        <f>'Program Costs'!W91-'Revenue Change'!W91</f>
        <v>0</v>
      </c>
      <c r="X91">
        <f>'Program Costs'!X91-'Revenue Change'!X91</f>
        <v>0</v>
      </c>
      <c r="Y91">
        <f>'Program Costs'!Y91-'Revenue Change'!Y91</f>
        <v>0</v>
      </c>
      <c r="Z91">
        <f>'Program Costs'!Z91-'Revenue Change'!Z91</f>
        <v>0</v>
      </c>
      <c r="AA91">
        <f>'Program Costs'!AA91-'Revenue Change'!AA91</f>
        <v>0</v>
      </c>
      <c r="AB91">
        <f>'Program Costs'!AB91-'Revenue Change'!AB91</f>
        <v>0</v>
      </c>
      <c r="AC91">
        <f>'Program Costs'!AC91-'Revenue Change'!AC91</f>
        <v>0</v>
      </c>
      <c r="AD91">
        <f>'Program Costs'!AD91-'Revenue Change'!AD91</f>
        <v>0</v>
      </c>
      <c r="AE91">
        <f>'Program Costs'!AE91-'Revenue Change'!AE91</f>
        <v>0</v>
      </c>
      <c r="AF91">
        <f>'Program Costs'!AF91-'Revenue Change'!AF91</f>
        <v>0</v>
      </c>
      <c r="AG91">
        <f>'Program Costs'!AG91-'Revenue Change'!AG91</f>
        <v>0</v>
      </c>
      <c r="AH91">
        <f>'Program Costs'!AH91-'Revenue Change'!AH91</f>
        <v>0</v>
      </c>
      <c r="AI91" s="2">
        <f t="shared" si="2"/>
        <v>49.180319999999995</v>
      </c>
      <c r="AJ91" s="2">
        <f t="shared" si="3"/>
        <v>47.080286954493587</v>
      </c>
    </row>
    <row r="92" spans="1:36" x14ac:dyDescent="0.25">
      <c r="A92" s="13">
        <v>2</v>
      </c>
      <c r="B92" s="13">
        <v>100</v>
      </c>
      <c r="C92">
        <v>102</v>
      </c>
      <c r="D92" t="s">
        <v>126</v>
      </c>
      <c r="E92">
        <f>'Program Costs'!E92-'Revenue Change'!E92</f>
        <v>0</v>
      </c>
      <c r="F92">
        <f>'Program Costs'!F92-'Revenue Change'!F92</f>
        <v>0</v>
      </c>
      <c r="G92">
        <f>'Program Costs'!G92-'Revenue Change'!G92</f>
        <v>58.135379999999998</v>
      </c>
      <c r="H92">
        <f>'Program Costs'!H92-'Revenue Change'!H92</f>
        <v>20.977139999999999</v>
      </c>
      <c r="I92">
        <f>'Program Costs'!I92-'Revenue Change'!I92</f>
        <v>22.405010000000001</v>
      </c>
      <c r="J92">
        <f>'Program Costs'!J92-'Revenue Change'!J92</f>
        <v>23.231570000000001</v>
      </c>
      <c r="K92">
        <f>'Program Costs'!K92-'Revenue Change'!K92</f>
        <v>24.651859999999999</v>
      </c>
      <c r="L92">
        <f>'Program Costs'!L92-'Revenue Change'!L92</f>
        <v>24.969390000000001</v>
      </c>
      <c r="M92">
        <f>'Program Costs'!M92-'Revenue Change'!M92</f>
        <v>25.708469999999998</v>
      </c>
      <c r="N92">
        <f>'Program Costs'!N92-'Revenue Change'!N92</f>
        <v>26.273710000000001</v>
      </c>
      <c r="O92">
        <f>'Program Costs'!O92-'Revenue Change'!O92</f>
        <v>26.484010000000001</v>
      </c>
      <c r="P92">
        <f>'Program Costs'!P92-'Revenue Change'!P92</f>
        <v>26.359249999999999</v>
      </c>
      <c r="Q92">
        <f>'Program Costs'!Q92-'Revenue Change'!Q92</f>
        <v>26.283449999999998</v>
      </c>
      <c r="R92">
        <f>'Program Costs'!R92-'Revenue Change'!R92</f>
        <v>26.18817</v>
      </c>
      <c r="S92">
        <f>'Program Costs'!S92-'Revenue Change'!S92</f>
        <v>27.021239999999999</v>
      </c>
      <c r="T92">
        <f>'Program Costs'!T92-'Revenue Change'!T92</f>
        <v>27.695499999999999</v>
      </c>
      <c r="U92">
        <f>'Program Costs'!U92-'Revenue Change'!U92</f>
        <v>27.971499999999999</v>
      </c>
      <c r="V92">
        <f>'Program Costs'!V92-'Revenue Change'!V92</f>
        <v>28.668209999999998</v>
      </c>
      <c r="W92">
        <f>'Program Costs'!W92-'Revenue Change'!W92</f>
        <v>29.195799999999998</v>
      </c>
      <c r="X92">
        <f>'Program Costs'!X92-'Revenue Change'!X92</f>
        <v>29.432980000000001</v>
      </c>
      <c r="Y92">
        <f>'Program Costs'!Y92-'Revenue Change'!Y92</f>
        <v>0</v>
      </c>
      <c r="Z92">
        <f>'Program Costs'!Z92-'Revenue Change'!Z92</f>
        <v>0</v>
      </c>
      <c r="AA92">
        <f>'Program Costs'!AA92-'Revenue Change'!AA92</f>
        <v>0</v>
      </c>
      <c r="AB92">
        <f>'Program Costs'!AB92-'Revenue Change'!AB92</f>
        <v>0</v>
      </c>
      <c r="AC92">
        <f>'Program Costs'!AC92-'Revenue Change'!AC92</f>
        <v>0</v>
      </c>
      <c r="AD92">
        <f>'Program Costs'!AD92-'Revenue Change'!AD92</f>
        <v>0</v>
      </c>
      <c r="AE92">
        <f>'Program Costs'!AE92-'Revenue Change'!AE92</f>
        <v>0</v>
      </c>
      <c r="AF92">
        <f>'Program Costs'!AF92-'Revenue Change'!AF92</f>
        <v>0</v>
      </c>
      <c r="AG92">
        <f>'Program Costs'!AG92-'Revenue Change'!AG92</f>
        <v>0</v>
      </c>
      <c r="AH92">
        <f>'Program Costs'!AH92-'Revenue Change'!AH92</f>
        <v>0</v>
      </c>
      <c r="AI92" s="2">
        <f t="shared" si="2"/>
        <v>501.65263999999996</v>
      </c>
      <c r="AJ92" s="2">
        <f t="shared" si="3"/>
        <v>315.86816996269545</v>
      </c>
    </row>
    <row r="93" spans="1:36" x14ac:dyDescent="0.25">
      <c r="A93" s="13">
        <v>2</v>
      </c>
      <c r="B93" s="13">
        <v>100</v>
      </c>
      <c r="C93">
        <v>103</v>
      </c>
      <c r="D93" t="s">
        <v>127</v>
      </c>
      <c r="E93">
        <f>'Program Costs'!E93-'Revenue Change'!E93</f>
        <v>0</v>
      </c>
      <c r="F93">
        <f>'Program Costs'!F93-'Revenue Change'!F93</f>
        <v>0</v>
      </c>
      <c r="G93">
        <f>'Program Costs'!G93-'Revenue Change'!G93</f>
        <v>86.802940000000007</v>
      </c>
      <c r="H93">
        <f>'Program Costs'!H93-'Revenue Change'!H93</f>
        <v>49.429729999999999</v>
      </c>
      <c r="I93">
        <f>'Program Costs'!I93-'Revenue Change'!I93</f>
        <v>52.794510000000002</v>
      </c>
      <c r="J93">
        <f>'Program Costs'!J93-'Revenue Change'!J93</f>
        <v>54.744900000000001</v>
      </c>
      <c r="K93">
        <f>'Program Costs'!K93-'Revenue Change'!K93</f>
        <v>58.097529999999999</v>
      </c>
      <c r="L93">
        <f>'Program Costs'!L93-'Revenue Change'!L93</f>
        <v>58.845140000000001</v>
      </c>
      <c r="M93">
        <f>'Program Costs'!M93-'Revenue Change'!M93</f>
        <v>60.580570000000002</v>
      </c>
      <c r="N93">
        <f>'Program Costs'!N93-'Revenue Change'!N93</f>
        <v>61.915590000000002</v>
      </c>
      <c r="O93">
        <f>'Program Costs'!O93-'Revenue Change'!O93</f>
        <v>62.412350000000004</v>
      </c>
      <c r="P93">
        <f>'Program Costs'!P93-'Revenue Change'!P93</f>
        <v>62.109310000000001</v>
      </c>
      <c r="Q93">
        <f>'Program Costs'!Q93-'Revenue Change'!Q93</f>
        <v>61.94135</v>
      </c>
      <c r="R93">
        <f>'Program Costs'!R93-'Revenue Change'!R93</f>
        <v>61.711120000000001</v>
      </c>
      <c r="S93">
        <f>'Program Costs'!S93-'Revenue Change'!S93</f>
        <v>63.674259999999997</v>
      </c>
      <c r="T93">
        <f>'Program Costs'!T93-'Revenue Change'!T93</f>
        <v>65.263980000000004</v>
      </c>
      <c r="U93">
        <f>'Program Costs'!U93-'Revenue Change'!U93</f>
        <v>65.926389999999998</v>
      </c>
      <c r="V93">
        <f>'Program Costs'!V93-'Revenue Change'!V93</f>
        <v>67.57141</v>
      </c>
      <c r="W93">
        <f>'Program Costs'!W93-'Revenue Change'!W93</f>
        <v>68.806340000000006</v>
      </c>
      <c r="X93">
        <f>'Program Costs'!X93-'Revenue Change'!X93</f>
        <v>69.363100000000003</v>
      </c>
      <c r="Y93">
        <f>'Program Costs'!Y93-'Revenue Change'!Y93</f>
        <v>0</v>
      </c>
      <c r="Z93">
        <f>'Program Costs'!Z93-'Revenue Change'!Z93</f>
        <v>0</v>
      </c>
      <c r="AA93">
        <f>'Program Costs'!AA93-'Revenue Change'!AA93</f>
        <v>0</v>
      </c>
      <c r="AB93">
        <f>'Program Costs'!AB93-'Revenue Change'!AB93</f>
        <v>0</v>
      </c>
      <c r="AC93">
        <f>'Program Costs'!AC93-'Revenue Change'!AC93</f>
        <v>0</v>
      </c>
      <c r="AD93">
        <f>'Program Costs'!AD93-'Revenue Change'!AD93</f>
        <v>0</v>
      </c>
      <c r="AE93">
        <f>'Program Costs'!AE93-'Revenue Change'!AE93</f>
        <v>0</v>
      </c>
      <c r="AF93">
        <f>'Program Costs'!AF93-'Revenue Change'!AF93</f>
        <v>0</v>
      </c>
      <c r="AG93">
        <f>'Program Costs'!AG93-'Revenue Change'!AG93</f>
        <v>0</v>
      </c>
      <c r="AH93">
        <f>'Program Costs'!AH93-'Revenue Change'!AH93</f>
        <v>0</v>
      </c>
      <c r="AI93" s="2">
        <f t="shared" si="2"/>
        <v>1131.9905200000003</v>
      </c>
      <c r="AJ93" s="2">
        <f t="shared" si="3"/>
        <v>694.16590590010003</v>
      </c>
    </row>
    <row r="94" spans="1:36" x14ac:dyDescent="0.25">
      <c r="A94" s="13">
        <v>2</v>
      </c>
      <c r="B94" s="13">
        <v>100</v>
      </c>
      <c r="C94">
        <v>104</v>
      </c>
      <c r="D94" t="s">
        <v>128</v>
      </c>
      <c r="E94">
        <f>'Program Costs'!E94-'Revenue Change'!E94</f>
        <v>0</v>
      </c>
      <c r="F94">
        <f>'Program Costs'!F94-'Revenue Change'!F94</f>
        <v>0</v>
      </c>
      <c r="G94">
        <f>'Program Costs'!G94-'Revenue Change'!G94</f>
        <v>108.28109000000001</v>
      </c>
      <c r="H94">
        <f>'Program Costs'!H94-'Revenue Change'!H94</f>
        <v>70.746930000000006</v>
      </c>
      <c r="I94">
        <f>'Program Costs'!I94-'Revenue Change'!I94</f>
        <v>75.562809999999999</v>
      </c>
      <c r="J94">
        <f>'Program Costs'!J94-'Revenue Change'!J94</f>
        <v>78.354100000000003</v>
      </c>
      <c r="K94">
        <f>'Program Costs'!K94-'Revenue Change'!K94</f>
        <v>83.152529999999999</v>
      </c>
      <c r="L94">
        <f>'Program Costs'!L94-'Revenue Change'!L94</f>
        <v>84.222610000000003</v>
      </c>
      <c r="M94">
        <f>'Program Costs'!M94-'Revenue Change'!M94</f>
        <v>86.706729999999993</v>
      </c>
      <c r="N94">
        <f>'Program Costs'!N94-'Revenue Change'!N94</f>
        <v>88.617189999999994</v>
      </c>
      <c r="O94">
        <f>'Program Costs'!O94-'Revenue Change'!O94</f>
        <v>89.328310000000002</v>
      </c>
      <c r="P94">
        <f>'Program Costs'!P94-'Revenue Change'!P94</f>
        <v>88.894409999999993</v>
      </c>
      <c r="Q94">
        <f>'Program Costs'!Q94-'Revenue Change'!Q94</f>
        <v>88.653809999999993</v>
      </c>
      <c r="R94">
        <f>'Program Costs'!R94-'Revenue Change'!R94</f>
        <v>88.324039999999997</v>
      </c>
      <c r="S94">
        <f>'Program Costs'!S94-'Revenue Change'!S94</f>
        <v>91.133539999999996</v>
      </c>
      <c r="T94">
        <f>'Program Costs'!T94-'Revenue Change'!T94</f>
        <v>93.410399999999996</v>
      </c>
      <c r="U94">
        <f>'Program Costs'!U94-'Revenue Change'!U94</f>
        <v>94.356870000000001</v>
      </c>
      <c r="V94">
        <f>'Program Costs'!V94-'Revenue Change'!V94</f>
        <v>96.711550000000003</v>
      </c>
      <c r="W94">
        <f>'Program Costs'!W94-'Revenue Change'!W94</f>
        <v>98.480410000000006</v>
      </c>
      <c r="X94">
        <f>'Program Costs'!X94-'Revenue Change'!X94</f>
        <v>99.275819999999996</v>
      </c>
      <c r="Y94">
        <f>'Program Costs'!Y94-'Revenue Change'!Y94</f>
        <v>0</v>
      </c>
      <c r="Z94">
        <f>'Program Costs'!Z94-'Revenue Change'!Z94</f>
        <v>0</v>
      </c>
      <c r="AA94">
        <f>'Program Costs'!AA94-'Revenue Change'!AA94</f>
        <v>0</v>
      </c>
      <c r="AB94">
        <f>'Program Costs'!AB94-'Revenue Change'!AB94</f>
        <v>0</v>
      </c>
      <c r="AC94">
        <f>'Program Costs'!AC94-'Revenue Change'!AC94</f>
        <v>0</v>
      </c>
      <c r="AD94">
        <f>'Program Costs'!AD94-'Revenue Change'!AD94</f>
        <v>0</v>
      </c>
      <c r="AE94">
        <f>'Program Costs'!AE94-'Revenue Change'!AE94</f>
        <v>0</v>
      </c>
      <c r="AF94">
        <f>'Program Costs'!AF94-'Revenue Change'!AF94</f>
        <v>0</v>
      </c>
      <c r="AG94">
        <f>'Program Costs'!AG94-'Revenue Change'!AG94</f>
        <v>0</v>
      </c>
      <c r="AH94">
        <f>'Program Costs'!AH94-'Revenue Change'!AH94</f>
        <v>0</v>
      </c>
      <c r="AI94" s="2">
        <f t="shared" si="2"/>
        <v>1604.2131500000003</v>
      </c>
      <c r="AJ94" s="2">
        <f t="shared" si="3"/>
        <v>977.57405118577071</v>
      </c>
    </row>
    <row r="95" spans="1:36" x14ac:dyDescent="0.25">
      <c r="A95" s="13">
        <v>2</v>
      </c>
      <c r="B95" s="13">
        <v>100</v>
      </c>
      <c r="C95">
        <v>105</v>
      </c>
      <c r="D95" t="s">
        <v>129</v>
      </c>
      <c r="E95">
        <f>'Program Costs'!E95-'Revenue Change'!E95</f>
        <v>0</v>
      </c>
      <c r="F95">
        <f>'Program Costs'!F95-'Revenue Change'!F95</f>
        <v>0</v>
      </c>
      <c r="G95">
        <f>'Program Costs'!G95-'Revenue Change'!G95</f>
        <v>105.43888</v>
      </c>
      <c r="H95">
        <f>'Program Costs'!H95-'Revenue Change'!H95</f>
        <v>67.925319999999999</v>
      </c>
      <c r="I95">
        <f>'Program Costs'!I95-'Revenue Change'!I95</f>
        <v>72.549390000000002</v>
      </c>
      <c r="J95">
        <f>'Program Costs'!J95-'Revenue Change'!J95</f>
        <v>75.235020000000006</v>
      </c>
      <c r="K95">
        <f>'Program Costs'!K95-'Revenue Change'!K95</f>
        <v>79.850369999999998</v>
      </c>
      <c r="L95">
        <f>'Program Costs'!L95-'Revenue Change'!L95</f>
        <v>80.878519999999995</v>
      </c>
      <c r="M95">
        <f>'Program Costs'!M95-'Revenue Change'!M95</f>
        <v>83.253479999999996</v>
      </c>
      <c r="N95">
        <f>'Program Costs'!N95-'Revenue Change'!N95</f>
        <v>85.094449999999995</v>
      </c>
      <c r="O95">
        <f>'Program Costs'!O95-'Revenue Change'!O95</f>
        <v>85.780029999999996</v>
      </c>
      <c r="P95">
        <f>'Program Costs'!P95-'Revenue Change'!P95</f>
        <v>85.354979999999998</v>
      </c>
      <c r="Q95">
        <f>'Program Costs'!Q95-'Revenue Change'!Q95</f>
        <v>85.136840000000007</v>
      </c>
      <c r="R95">
        <f>'Program Costs'!R95-'Revenue Change'!R95</f>
        <v>84.809079999999994</v>
      </c>
      <c r="S95">
        <f>'Program Costs'!S95-'Revenue Change'!S95</f>
        <v>87.506230000000002</v>
      </c>
      <c r="T95">
        <f>'Program Costs'!T95-'Revenue Change'!T95</f>
        <v>89.694209999999998</v>
      </c>
      <c r="U95">
        <f>'Program Costs'!U95-'Revenue Change'!U95</f>
        <v>90.617000000000004</v>
      </c>
      <c r="V95">
        <f>'Program Costs'!V95-'Revenue Change'!V95</f>
        <v>0</v>
      </c>
      <c r="W95">
        <f>'Program Costs'!W95-'Revenue Change'!W95</f>
        <v>0</v>
      </c>
      <c r="X95">
        <f>'Program Costs'!X95-'Revenue Change'!X95</f>
        <v>0</v>
      </c>
      <c r="Y95">
        <f>'Program Costs'!Y95-'Revenue Change'!Y95</f>
        <v>0</v>
      </c>
      <c r="Z95">
        <f>'Program Costs'!Z95-'Revenue Change'!Z95</f>
        <v>0</v>
      </c>
      <c r="AA95">
        <f>'Program Costs'!AA95-'Revenue Change'!AA95</f>
        <v>0</v>
      </c>
      <c r="AB95">
        <f>'Program Costs'!AB95-'Revenue Change'!AB95</f>
        <v>0</v>
      </c>
      <c r="AC95">
        <f>'Program Costs'!AC95-'Revenue Change'!AC95</f>
        <v>0</v>
      </c>
      <c r="AD95">
        <f>'Program Costs'!AD95-'Revenue Change'!AD95</f>
        <v>0</v>
      </c>
      <c r="AE95">
        <f>'Program Costs'!AE95-'Revenue Change'!AE95</f>
        <v>0</v>
      </c>
      <c r="AF95">
        <f>'Program Costs'!AF95-'Revenue Change'!AF95</f>
        <v>0</v>
      </c>
      <c r="AG95">
        <f>'Program Costs'!AG95-'Revenue Change'!AG95</f>
        <v>0</v>
      </c>
      <c r="AH95">
        <f>'Program Costs'!AH95-'Revenue Change'!AH95</f>
        <v>0</v>
      </c>
      <c r="AI95" s="2">
        <f t="shared" si="2"/>
        <v>1259.1238000000001</v>
      </c>
      <c r="AJ95" s="2">
        <f t="shared" si="3"/>
        <v>836.2810699215521</v>
      </c>
    </row>
    <row r="96" spans="1:36" x14ac:dyDescent="0.25">
      <c r="A96" s="13">
        <v>2</v>
      </c>
      <c r="B96" s="13">
        <v>100</v>
      </c>
      <c r="C96">
        <v>106</v>
      </c>
      <c r="D96" t="s">
        <v>130</v>
      </c>
      <c r="E96">
        <f>'Program Costs'!E96-'Revenue Change'!E96</f>
        <v>0</v>
      </c>
      <c r="F96">
        <f>'Program Costs'!F96-'Revenue Change'!F96</f>
        <v>0</v>
      </c>
      <c r="G96">
        <f>'Program Costs'!G96-'Revenue Change'!G96</f>
        <v>129.40469999999999</v>
      </c>
      <c r="H96">
        <f>'Program Costs'!H96-'Revenue Change'!H96</f>
        <v>91.713170000000005</v>
      </c>
      <c r="I96">
        <f>'Program Costs'!I96-'Revenue Change'!I96</f>
        <v>97.955730000000003</v>
      </c>
      <c r="J96">
        <f>'Program Costs'!J96-'Revenue Change'!J96</f>
        <v>101.5681</v>
      </c>
      <c r="K96">
        <f>'Program Costs'!K96-'Revenue Change'!K96</f>
        <v>107.77549999999999</v>
      </c>
      <c r="L96">
        <f>'Program Costs'!L96-'Revenue Change'!L96</f>
        <v>109.1626</v>
      </c>
      <c r="M96">
        <f>'Program Costs'!M96-'Revenue Change'!M96</f>
        <v>112.3973</v>
      </c>
      <c r="N96">
        <f>'Program Costs'!N96-'Revenue Change'!N96</f>
        <v>114.8647</v>
      </c>
      <c r="O96">
        <f>'Program Costs'!O96-'Revenue Change'!O96</f>
        <v>115.7839</v>
      </c>
      <c r="P96">
        <f>'Program Costs'!P96-'Revenue Change'!P96</f>
        <v>115.2397</v>
      </c>
      <c r="Q96">
        <f>'Program Costs'!Q96-'Revenue Change'!Q96</f>
        <v>114.9064</v>
      </c>
      <c r="R96">
        <f>'Program Costs'!R96-'Revenue Change'!R96</f>
        <v>114.49339999999999</v>
      </c>
      <c r="S96">
        <f>'Program Costs'!S96-'Revenue Change'!S96</f>
        <v>118.13679999999999</v>
      </c>
      <c r="T96">
        <f>'Program Costs'!T96-'Revenue Change'!T96</f>
        <v>121.08450000000001</v>
      </c>
      <c r="U96">
        <f>'Program Costs'!U96-'Revenue Change'!U96</f>
        <v>122.28830000000001</v>
      </c>
      <c r="V96">
        <f>'Program Costs'!V96-'Revenue Change'!V96</f>
        <v>0</v>
      </c>
      <c r="W96">
        <f>'Program Costs'!W96-'Revenue Change'!W96</f>
        <v>0</v>
      </c>
      <c r="X96">
        <f>'Program Costs'!X96-'Revenue Change'!X96</f>
        <v>0</v>
      </c>
      <c r="Y96">
        <f>'Program Costs'!Y96-'Revenue Change'!Y96</f>
        <v>0</v>
      </c>
      <c r="Z96">
        <f>'Program Costs'!Z96-'Revenue Change'!Z96</f>
        <v>0</v>
      </c>
      <c r="AA96">
        <f>'Program Costs'!AA96-'Revenue Change'!AA96</f>
        <v>0</v>
      </c>
      <c r="AB96">
        <f>'Program Costs'!AB96-'Revenue Change'!AB96</f>
        <v>0</v>
      </c>
      <c r="AC96">
        <f>'Program Costs'!AC96-'Revenue Change'!AC96</f>
        <v>0</v>
      </c>
      <c r="AD96">
        <f>'Program Costs'!AD96-'Revenue Change'!AD96</f>
        <v>0</v>
      </c>
      <c r="AE96">
        <f>'Program Costs'!AE96-'Revenue Change'!AE96</f>
        <v>0</v>
      </c>
      <c r="AF96">
        <f>'Program Costs'!AF96-'Revenue Change'!AF96</f>
        <v>0</v>
      </c>
      <c r="AG96">
        <f>'Program Costs'!AG96-'Revenue Change'!AG96</f>
        <v>0</v>
      </c>
      <c r="AH96">
        <f>'Program Costs'!AH96-'Revenue Change'!AH96</f>
        <v>0</v>
      </c>
      <c r="AI96" s="2">
        <f t="shared" si="2"/>
        <v>1686.7747999999999</v>
      </c>
      <c r="AJ96" s="2">
        <f t="shared" si="3"/>
        <v>1115.9901210703474</v>
      </c>
    </row>
    <row r="97" spans="1:36" x14ac:dyDescent="0.25">
      <c r="A97" s="13">
        <v>2</v>
      </c>
      <c r="B97" s="13">
        <v>100</v>
      </c>
      <c r="C97">
        <v>107</v>
      </c>
      <c r="D97" t="s">
        <v>131</v>
      </c>
      <c r="E97">
        <f>'Program Costs'!E97-'Revenue Change'!E97</f>
        <v>0</v>
      </c>
      <c r="F97">
        <f>'Program Costs'!F97-'Revenue Change'!F97</f>
        <v>0</v>
      </c>
      <c r="G97">
        <f>'Program Costs'!G97-'Revenue Change'!G97</f>
        <v>162.58850000000001</v>
      </c>
      <c r="H97">
        <f>'Program Costs'!H97-'Revenue Change'!H97</f>
        <v>124.65009999999999</v>
      </c>
      <c r="I97">
        <f>'Program Costs'!I97-'Revenue Change'!I97</f>
        <v>133.13339999999999</v>
      </c>
      <c r="J97">
        <f>'Program Costs'!J97-'Revenue Change'!J97</f>
        <v>138.03290000000001</v>
      </c>
      <c r="K97">
        <f>'Program Costs'!K97-'Revenue Change'!K97</f>
        <v>146.4409</v>
      </c>
      <c r="L97">
        <f>'Program Costs'!L97-'Revenue Change'!L97</f>
        <v>148.3271</v>
      </c>
      <c r="M97">
        <f>'Program Costs'!M97-'Revenue Change'!M97</f>
        <v>152.75200000000001</v>
      </c>
      <c r="N97">
        <f>'Program Costs'!N97-'Revenue Change'!N97</f>
        <v>156.0882</v>
      </c>
      <c r="O97">
        <f>'Program Costs'!O97-'Revenue Change'!O97</f>
        <v>157.3322</v>
      </c>
      <c r="P97">
        <f>'Program Costs'!P97-'Revenue Change'!P97</f>
        <v>156.62860000000001</v>
      </c>
      <c r="Q97">
        <f>'Program Costs'!Q97-'Revenue Change'!Q97</f>
        <v>156.13310000000001</v>
      </c>
      <c r="R97">
        <f>'Program Costs'!R97-'Revenue Change'!R97</f>
        <v>155.60040000000001</v>
      </c>
      <c r="S97">
        <f>'Program Costs'!S97-'Revenue Change'!S97</f>
        <v>160.55410000000001</v>
      </c>
      <c r="T97">
        <f>'Program Costs'!T97-'Revenue Change'!T97</f>
        <v>164.55330000000001</v>
      </c>
      <c r="U97">
        <f>'Program Costs'!U97-'Revenue Change'!U97</f>
        <v>166.14400000000001</v>
      </c>
      <c r="V97">
        <f>'Program Costs'!V97-'Revenue Change'!V97</f>
        <v>0</v>
      </c>
      <c r="W97">
        <f>'Program Costs'!W97-'Revenue Change'!W97</f>
        <v>0</v>
      </c>
      <c r="X97">
        <f>'Program Costs'!X97-'Revenue Change'!X97</f>
        <v>0</v>
      </c>
      <c r="Y97">
        <f>'Program Costs'!Y97-'Revenue Change'!Y97</f>
        <v>0</v>
      </c>
      <c r="Z97">
        <f>'Program Costs'!Z97-'Revenue Change'!Z97</f>
        <v>0</v>
      </c>
      <c r="AA97">
        <f>'Program Costs'!AA97-'Revenue Change'!AA97</f>
        <v>0</v>
      </c>
      <c r="AB97">
        <f>'Program Costs'!AB97-'Revenue Change'!AB97</f>
        <v>0</v>
      </c>
      <c r="AC97">
        <f>'Program Costs'!AC97-'Revenue Change'!AC97</f>
        <v>0</v>
      </c>
      <c r="AD97">
        <f>'Program Costs'!AD97-'Revenue Change'!AD97</f>
        <v>0</v>
      </c>
      <c r="AE97">
        <f>'Program Costs'!AE97-'Revenue Change'!AE97</f>
        <v>0</v>
      </c>
      <c r="AF97">
        <f>'Program Costs'!AF97-'Revenue Change'!AF97</f>
        <v>0</v>
      </c>
      <c r="AG97">
        <f>'Program Costs'!AG97-'Revenue Change'!AG97</f>
        <v>0</v>
      </c>
      <c r="AH97">
        <f>'Program Costs'!AH97-'Revenue Change'!AH97</f>
        <v>0</v>
      </c>
      <c r="AI97" s="2">
        <f t="shared" si="2"/>
        <v>2278.9588000000003</v>
      </c>
      <c r="AJ97" s="2">
        <f t="shared" si="3"/>
        <v>1503.3085768373971</v>
      </c>
    </row>
    <row r="98" spans="1:36" x14ac:dyDescent="0.25">
      <c r="A98" s="13">
        <v>2</v>
      </c>
      <c r="B98" s="13">
        <v>100</v>
      </c>
      <c r="C98">
        <v>108</v>
      </c>
      <c r="D98" t="s">
        <v>132</v>
      </c>
      <c r="E98">
        <f>'Program Costs'!E98-'Revenue Change'!E98</f>
        <v>0</v>
      </c>
      <c r="F98">
        <f>'Program Costs'!F98-'Revenue Change'!F98</f>
        <v>0</v>
      </c>
      <c r="G98">
        <f>'Program Costs'!G98-'Revenue Change'!G98</f>
        <v>162.8596</v>
      </c>
      <c r="H98">
        <f>'Program Costs'!H98-'Revenue Change'!H98</f>
        <v>124.9192</v>
      </c>
      <c r="I98">
        <f>'Program Costs'!I98-'Revenue Change'!I98</f>
        <v>133.42089999999999</v>
      </c>
      <c r="J98">
        <f>'Program Costs'!J98-'Revenue Change'!J98</f>
        <v>138.3306</v>
      </c>
      <c r="K98">
        <f>'Program Costs'!K98-'Revenue Change'!K98</f>
        <v>146.75620000000001</v>
      </c>
      <c r="L98">
        <f>'Program Costs'!L98-'Revenue Change'!L98</f>
        <v>148.64689999999999</v>
      </c>
      <c r="M98">
        <f>'Program Costs'!M98-'Revenue Change'!M98</f>
        <v>153.08170000000001</v>
      </c>
      <c r="N98">
        <f>'Program Costs'!N98-'Revenue Change'!N98</f>
        <v>156.4248</v>
      </c>
      <c r="O98">
        <f>'Program Costs'!O98-'Revenue Change'!O98</f>
        <v>157.67070000000001</v>
      </c>
      <c r="P98">
        <f>'Program Costs'!P98-'Revenue Change'!P98</f>
        <v>156.96619999999999</v>
      </c>
      <c r="Q98">
        <f>'Program Costs'!Q98-'Revenue Change'!Q98</f>
        <v>156.46889999999999</v>
      </c>
      <c r="R98">
        <f>'Program Costs'!R98-'Revenue Change'!R98</f>
        <v>155.93600000000001</v>
      </c>
      <c r="S98">
        <f>'Program Costs'!S98-'Revenue Change'!S98</f>
        <v>160.9006</v>
      </c>
      <c r="T98">
        <f>'Program Costs'!T98-'Revenue Change'!T98</f>
        <v>164.9084</v>
      </c>
      <c r="U98">
        <f>'Program Costs'!U98-'Revenue Change'!U98</f>
        <v>166.50370000000001</v>
      </c>
      <c r="V98">
        <f>'Program Costs'!V98-'Revenue Change'!V98</f>
        <v>0</v>
      </c>
      <c r="W98">
        <f>'Program Costs'!W98-'Revenue Change'!W98</f>
        <v>0</v>
      </c>
      <c r="X98">
        <f>'Program Costs'!X98-'Revenue Change'!X98</f>
        <v>0</v>
      </c>
      <c r="Y98">
        <f>'Program Costs'!Y98-'Revenue Change'!Y98</f>
        <v>0</v>
      </c>
      <c r="Z98">
        <f>'Program Costs'!Z98-'Revenue Change'!Z98</f>
        <v>0</v>
      </c>
      <c r="AA98">
        <f>'Program Costs'!AA98-'Revenue Change'!AA98</f>
        <v>0</v>
      </c>
      <c r="AB98">
        <f>'Program Costs'!AB98-'Revenue Change'!AB98</f>
        <v>0</v>
      </c>
      <c r="AC98">
        <f>'Program Costs'!AC98-'Revenue Change'!AC98</f>
        <v>0</v>
      </c>
      <c r="AD98">
        <f>'Program Costs'!AD98-'Revenue Change'!AD98</f>
        <v>0</v>
      </c>
      <c r="AE98">
        <f>'Program Costs'!AE98-'Revenue Change'!AE98</f>
        <v>0</v>
      </c>
      <c r="AF98">
        <f>'Program Costs'!AF98-'Revenue Change'!AF98</f>
        <v>0</v>
      </c>
      <c r="AG98">
        <f>'Program Costs'!AG98-'Revenue Change'!AG98</f>
        <v>0</v>
      </c>
      <c r="AH98">
        <f>'Program Costs'!AH98-'Revenue Change'!AH98</f>
        <v>0</v>
      </c>
      <c r="AI98" s="2">
        <f t="shared" si="2"/>
        <v>2283.7944000000002</v>
      </c>
      <c r="AJ98" s="2">
        <f t="shared" si="3"/>
        <v>1506.4711375160559</v>
      </c>
    </row>
    <row r="99" spans="1:36" x14ac:dyDescent="0.25">
      <c r="A99" s="14">
        <v>2</v>
      </c>
      <c r="B99" s="14">
        <v>100</v>
      </c>
      <c r="C99" s="15">
        <v>109</v>
      </c>
      <c r="D99" s="15" t="s">
        <v>133</v>
      </c>
      <c r="E99">
        <f>'Program Costs'!E99-'Revenue Change'!E99</f>
        <v>0</v>
      </c>
      <c r="F99">
        <f>'Program Costs'!F99-'Revenue Change'!F99</f>
        <v>0</v>
      </c>
      <c r="G99">
        <f>'Program Costs'!G99-'Revenue Change'!G99</f>
        <v>45.694648999999998</v>
      </c>
      <c r="H99">
        <f>'Program Costs'!H99-'Revenue Change'!H99</f>
        <v>8.6285399999999992</v>
      </c>
      <c r="I99">
        <f>'Program Costs'!I99-'Revenue Change'!I99</f>
        <v>9.2170559999999995</v>
      </c>
      <c r="J99">
        <f>'Program Costs'!J99-'Revenue Change'!J99</f>
        <v>9.5698550000000004</v>
      </c>
      <c r="K99">
        <f>'Program Costs'!K99-'Revenue Change'!K99</f>
        <v>10.170260000000001</v>
      </c>
      <c r="L99">
        <f>'Program Costs'!L99-'Revenue Change'!L99</f>
        <v>10.3011</v>
      </c>
      <c r="M99">
        <f>'Program Costs'!M99-'Revenue Change'!M99</f>
        <v>10.584960000000001</v>
      </c>
      <c r="N99">
        <f>'Program Costs'!N99-'Revenue Change'!N99</f>
        <v>10.83151</v>
      </c>
      <c r="O99">
        <f>'Program Costs'!O99-'Revenue Change'!O99</f>
        <v>10.92667</v>
      </c>
      <c r="P99">
        <f>'Program Costs'!P99-'Revenue Change'!P99</f>
        <v>10.857419999999999</v>
      </c>
      <c r="Q99">
        <f>'Program Costs'!Q99-'Revenue Change'!Q99</f>
        <v>10.851749999999999</v>
      </c>
      <c r="R99">
        <f>'Program Costs'!R99-'Revenue Change'!R99</f>
        <v>10.79364</v>
      </c>
      <c r="S99">
        <f>'Program Costs'!S99-'Revenue Change'!S99</f>
        <v>11.13391</v>
      </c>
      <c r="T99">
        <f>'Program Costs'!T99-'Revenue Change'!T99</f>
        <v>11.415710000000001</v>
      </c>
      <c r="U99">
        <f>'Program Costs'!U99-'Revenue Change'!U99</f>
        <v>11.55939</v>
      </c>
      <c r="V99">
        <f>'Program Costs'!V99-'Revenue Change'!V99</f>
        <v>0</v>
      </c>
      <c r="W99">
        <f>'Program Costs'!W99-'Revenue Change'!W99</f>
        <v>0</v>
      </c>
      <c r="X99">
        <f>'Program Costs'!X99-'Revenue Change'!X99</f>
        <v>0</v>
      </c>
      <c r="Y99">
        <f>'Program Costs'!Y99-'Revenue Change'!Y99</f>
        <v>0</v>
      </c>
      <c r="Z99">
        <f>'Program Costs'!Z99-'Revenue Change'!Z99</f>
        <v>0</v>
      </c>
      <c r="AA99">
        <f>'Program Costs'!AA99-'Revenue Change'!AA99</f>
        <v>0</v>
      </c>
      <c r="AB99">
        <f>'Program Costs'!AB99-'Revenue Change'!AB99</f>
        <v>0</v>
      </c>
      <c r="AC99">
        <f>'Program Costs'!AC99-'Revenue Change'!AC99</f>
        <v>0</v>
      </c>
      <c r="AD99">
        <f>'Program Costs'!AD99-'Revenue Change'!AD99</f>
        <v>0</v>
      </c>
      <c r="AE99">
        <f>'Program Costs'!AE99-'Revenue Change'!AE99</f>
        <v>0</v>
      </c>
      <c r="AF99">
        <f>'Program Costs'!AF99-'Revenue Change'!AF99</f>
        <v>0</v>
      </c>
      <c r="AG99">
        <f>'Program Costs'!AG99-'Revenue Change'!AG99</f>
        <v>0</v>
      </c>
      <c r="AH99">
        <f>'Program Costs'!AH99-'Revenue Change'!AH99</f>
        <v>0</v>
      </c>
      <c r="AI99" s="2">
        <f t="shared" si="2"/>
        <v>192.53642000000002</v>
      </c>
      <c r="AJ99" s="2">
        <f t="shared" si="3"/>
        <v>138.70109027385152</v>
      </c>
    </row>
    <row r="100" spans="1:36" x14ac:dyDescent="0.25">
      <c r="A100" s="13">
        <v>2</v>
      </c>
      <c r="B100" s="13">
        <v>100</v>
      </c>
      <c r="C100">
        <v>110</v>
      </c>
      <c r="D100" t="s">
        <v>134</v>
      </c>
      <c r="E100">
        <f>'Program Costs'!E100-'Revenue Change'!E100</f>
        <v>0</v>
      </c>
      <c r="F100">
        <f>'Program Costs'!F100-'Revenue Change'!F100</f>
        <v>0</v>
      </c>
      <c r="G100">
        <f>'Program Costs'!G100-'Revenue Change'!G100</f>
        <v>59.214640000000003</v>
      </c>
      <c r="H100">
        <f>'Program Costs'!H100-'Revenue Change'!H100</f>
        <v>22.048839999999998</v>
      </c>
      <c r="I100">
        <f>'Program Costs'!I100-'Revenue Change'!I100</f>
        <v>23.549289999999999</v>
      </c>
      <c r="J100">
        <f>'Program Costs'!J100-'Revenue Change'!J100</f>
        <v>24.414580000000001</v>
      </c>
      <c r="K100">
        <f>'Program Costs'!K100-'Revenue Change'!K100</f>
        <v>25.89761</v>
      </c>
      <c r="L100">
        <f>'Program Costs'!L100-'Revenue Change'!L100</f>
        <v>26.231449999999999</v>
      </c>
      <c r="M100">
        <f>'Program Costs'!M100-'Revenue Change'!M100</f>
        <v>27.018190000000001</v>
      </c>
      <c r="N100">
        <f>'Program Costs'!N100-'Revenue Change'!N100</f>
        <v>27.60605</v>
      </c>
      <c r="O100">
        <f>'Program Costs'!O100-'Revenue Change'!O100</f>
        <v>27.82593</v>
      </c>
      <c r="P100">
        <f>'Program Costs'!P100-'Revenue Change'!P100</f>
        <v>27.706420000000001</v>
      </c>
      <c r="Q100">
        <f>'Program Costs'!Q100-'Revenue Change'!Q100</f>
        <v>0</v>
      </c>
      <c r="R100">
        <f>'Program Costs'!R100-'Revenue Change'!R100</f>
        <v>0</v>
      </c>
      <c r="S100">
        <f>'Program Costs'!S100-'Revenue Change'!S100</f>
        <v>0</v>
      </c>
      <c r="T100">
        <f>'Program Costs'!T100-'Revenue Change'!T100</f>
        <v>0</v>
      </c>
      <c r="U100">
        <f>'Program Costs'!U100-'Revenue Change'!U100</f>
        <v>0</v>
      </c>
      <c r="V100">
        <f>'Program Costs'!V100-'Revenue Change'!V100</f>
        <v>0</v>
      </c>
      <c r="W100">
        <f>'Program Costs'!W100-'Revenue Change'!W100</f>
        <v>0</v>
      </c>
      <c r="X100">
        <f>'Program Costs'!X100-'Revenue Change'!X100</f>
        <v>0</v>
      </c>
      <c r="Y100">
        <f>'Program Costs'!Y100-'Revenue Change'!Y100</f>
        <v>0</v>
      </c>
      <c r="Z100">
        <f>'Program Costs'!Z100-'Revenue Change'!Z100</f>
        <v>0</v>
      </c>
      <c r="AA100">
        <f>'Program Costs'!AA100-'Revenue Change'!AA100</f>
        <v>0</v>
      </c>
      <c r="AB100">
        <f>'Program Costs'!AB100-'Revenue Change'!AB100</f>
        <v>0</v>
      </c>
      <c r="AC100">
        <f>'Program Costs'!AC100-'Revenue Change'!AC100</f>
        <v>0</v>
      </c>
      <c r="AD100">
        <f>'Program Costs'!AD100-'Revenue Change'!AD100</f>
        <v>0</v>
      </c>
      <c r="AE100">
        <f>'Program Costs'!AE100-'Revenue Change'!AE100</f>
        <v>0</v>
      </c>
      <c r="AF100">
        <f>'Program Costs'!AF100-'Revenue Change'!AF100</f>
        <v>0</v>
      </c>
      <c r="AG100">
        <f>'Program Costs'!AG100-'Revenue Change'!AG100</f>
        <v>0</v>
      </c>
      <c r="AH100">
        <f>'Program Costs'!AH100-'Revenue Change'!AH100</f>
        <v>0</v>
      </c>
      <c r="AI100" s="2">
        <f t="shared" si="2"/>
        <v>291.51299999999998</v>
      </c>
      <c r="AJ100" s="2">
        <f t="shared" si="3"/>
        <v>229.25763263933092</v>
      </c>
    </row>
    <row r="101" spans="1:36" x14ac:dyDescent="0.25">
      <c r="A101" s="13">
        <v>2</v>
      </c>
      <c r="B101" s="13">
        <v>100</v>
      </c>
      <c r="C101">
        <v>111</v>
      </c>
      <c r="D101" t="s">
        <v>135</v>
      </c>
      <c r="E101">
        <f>'Program Costs'!E101-'Revenue Change'!E101</f>
        <v>0</v>
      </c>
      <c r="F101">
        <f>'Program Costs'!F101-'Revenue Change'!F101</f>
        <v>0</v>
      </c>
      <c r="G101">
        <f>'Program Costs'!G101-'Revenue Change'!G101</f>
        <v>76.939599999999999</v>
      </c>
      <c r="H101">
        <f>'Program Costs'!H101-'Revenue Change'!H101</f>
        <v>39.638959999999997</v>
      </c>
      <c r="I101">
        <f>'Program Costs'!I101-'Revenue Change'!I101</f>
        <v>42.336979999999997</v>
      </c>
      <c r="J101">
        <f>'Program Costs'!J101-'Revenue Change'!J101</f>
        <v>43.920749999999998</v>
      </c>
      <c r="K101">
        <f>'Program Costs'!K101-'Revenue Change'!K101</f>
        <v>46.630650000000003</v>
      </c>
      <c r="L101">
        <f>'Program Costs'!L101-'Revenue Change'!L101</f>
        <v>47.231250000000003</v>
      </c>
      <c r="M101">
        <f>'Program Costs'!M101-'Revenue Change'!M101</f>
        <v>48.59543</v>
      </c>
      <c r="N101">
        <f>'Program Costs'!N101-'Revenue Change'!N101</f>
        <v>49.684539999999998</v>
      </c>
      <c r="O101">
        <f>'Program Costs'!O101-'Revenue Change'!O101</f>
        <v>50.094479999999997</v>
      </c>
      <c r="P101">
        <f>'Program Costs'!P101-'Revenue Change'!P101</f>
        <v>49.827640000000002</v>
      </c>
      <c r="Q101">
        <f>'Program Costs'!Q101-'Revenue Change'!Q101</f>
        <v>49.726199999999999</v>
      </c>
      <c r="R101">
        <f>'Program Costs'!R101-'Revenue Change'!R101</f>
        <v>49.516539999999999</v>
      </c>
      <c r="S101">
        <f>'Program Costs'!S101-'Revenue Change'!S101</f>
        <v>51.087159999999997</v>
      </c>
      <c r="T101">
        <f>'Program Costs'!T101-'Revenue Change'!T101</f>
        <v>52.369259999999997</v>
      </c>
      <c r="U101">
        <f>'Program Costs'!U101-'Revenue Change'!U101</f>
        <v>52.937440000000002</v>
      </c>
      <c r="V101">
        <f>'Program Costs'!V101-'Revenue Change'!V101</f>
        <v>54.271239999999999</v>
      </c>
      <c r="W101">
        <f>'Program Costs'!W101-'Revenue Change'!W101</f>
        <v>55.232239999999997</v>
      </c>
      <c r="X101">
        <f>'Program Costs'!X101-'Revenue Change'!X101</f>
        <v>55.67877</v>
      </c>
      <c r="Y101">
        <f>'Program Costs'!Y101-'Revenue Change'!Y101</f>
        <v>56.235779999999998</v>
      </c>
      <c r="Z101">
        <f>'Program Costs'!Z101-'Revenue Change'!Z101</f>
        <v>56.877009999999999</v>
      </c>
      <c r="AA101">
        <f>'Program Costs'!AA101-'Revenue Change'!AA101</f>
        <v>57.280090000000001</v>
      </c>
      <c r="AB101">
        <f>'Program Costs'!AB101-'Revenue Change'!AB101</f>
        <v>57.846739999999997</v>
      </c>
      <c r="AC101">
        <f>'Program Costs'!AC101-'Revenue Change'!AC101</f>
        <v>59.019469999999998</v>
      </c>
      <c r="AD101">
        <f>'Program Costs'!AD101-'Revenue Change'!AD101</f>
        <v>59.433590000000002</v>
      </c>
      <c r="AE101">
        <f>'Program Costs'!AE101-'Revenue Change'!AE101</f>
        <v>60.463929999999998</v>
      </c>
      <c r="AF101">
        <f>'Program Costs'!AF101-'Revenue Change'!AF101</f>
        <v>61.497250000000001</v>
      </c>
      <c r="AG101">
        <f>'Program Costs'!AG101-'Revenue Change'!AG101</f>
        <v>64.018979999999999</v>
      </c>
      <c r="AH101">
        <f>'Program Costs'!AH101-'Revenue Change'!AH101</f>
        <v>66.202150000000003</v>
      </c>
      <c r="AI101" s="2">
        <f t="shared" si="2"/>
        <v>1514.59412</v>
      </c>
      <c r="AJ101" s="2">
        <f t="shared" si="3"/>
        <v>711.73237913865557</v>
      </c>
    </row>
    <row r="102" spans="1:36" x14ac:dyDescent="0.25">
      <c r="A102" s="13">
        <v>2</v>
      </c>
      <c r="B102" s="13">
        <v>100</v>
      </c>
      <c r="C102">
        <v>112</v>
      </c>
      <c r="D102" t="s">
        <v>136</v>
      </c>
      <c r="E102">
        <f>'Program Costs'!E102-'Revenue Change'!E102</f>
        <v>0</v>
      </c>
      <c r="F102">
        <f>'Program Costs'!F102-'Revenue Change'!F102</f>
        <v>0</v>
      </c>
      <c r="G102">
        <f>'Program Costs'!G102-'Revenue Change'!G102</f>
        <v>79.723919999999993</v>
      </c>
      <c r="H102">
        <f>'Program Costs'!H102-'Revenue Change'!H102</f>
        <v>42.398539999999997</v>
      </c>
      <c r="I102">
        <f>'Program Costs'!I102-'Revenue Change'!I102</f>
        <v>45.290909999999997</v>
      </c>
      <c r="J102">
        <f>'Program Costs'!J102-'Revenue Change'!J102</f>
        <v>47.025239999999997</v>
      </c>
      <c r="K102">
        <f>'Program Costs'!K102-'Revenue Change'!K102</f>
        <v>0</v>
      </c>
      <c r="L102">
        <f>'Program Costs'!L102-'Revenue Change'!L102</f>
        <v>0</v>
      </c>
      <c r="M102">
        <f>'Program Costs'!M102-'Revenue Change'!M102</f>
        <v>0</v>
      </c>
      <c r="N102">
        <f>'Program Costs'!N102-'Revenue Change'!N102</f>
        <v>0</v>
      </c>
      <c r="O102">
        <f>'Program Costs'!O102-'Revenue Change'!O102</f>
        <v>0</v>
      </c>
      <c r="P102">
        <f>'Program Costs'!P102-'Revenue Change'!P102</f>
        <v>0</v>
      </c>
      <c r="Q102">
        <f>'Program Costs'!Q102-'Revenue Change'!Q102</f>
        <v>0</v>
      </c>
      <c r="R102">
        <f>'Program Costs'!R102-'Revenue Change'!R102</f>
        <v>0</v>
      </c>
      <c r="S102">
        <f>'Program Costs'!S102-'Revenue Change'!S102</f>
        <v>0</v>
      </c>
      <c r="T102">
        <f>'Program Costs'!T102-'Revenue Change'!T102</f>
        <v>0</v>
      </c>
      <c r="U102">
        <f>'Program Costs'!U102-'Revenue Change'!U102</f>
        <v>0</v>
      </c>
      <c r="V102">
        <f>'Program Costs'!V102-'Revenue Change'!V102</f>
        <v>0</v>
      </c>
      <c r="W102">
        <f>'Program Costs'!W102-'Revenue Change'!W102</f>
        <v>0</v>
      </c>
      <c r="X102">
        <f>'Program Costs'!X102-'Revenue Change'!X102</f>
        <v>0</v>
      </c>
      <c r="Y102">
        <f>'Program Costs'!Y102-'Revenue Change'!Y102</f>
        <v>0</v>
      </c>
      <c r="Z102">
        <f>'Program Costs'!Z102-'Revenue Change'!Z102</f>
        <v>0</v>
      </c>
      <c r="AA102">
        <f>'Program Costs'!AA102-'Revenue Change'!AA102</f>
        <v>0</v>
      </c>
      <c r="AB102">
        <f>'Program Costs'!AB102-'Revenue Change'!AB102</f>
        <v>0</v>
      </c>
      <c r="AC102">
        <f>'Program Costs'!AC102-'Revenue Change'!AC102</f>
        <v>0</v>
      </c>
      <c r="AD102">
        <f>'Program Costs'!AD102-'Revenue Change'!AD102</f>
        <v>0</v>
      </c>
      <c r="AE102">
        <f>'Program Costs'!AE102-'Revenue Change'!AE102</f>
        <v>0</v>
      </c>
      <c r="AF102">
        <f>'Program Costs'!AF102-'Revenue Change'!AF102</f>
        <v>0</v>
      </c>
      <c r="AG102">
        <f>'Program Costs'!AG102-'Revenue Change'!AG102</f>
        <v>0</v>
      </c>
      <c r="AH102">
        <f>'Program Costs'!AH102-'Revenue Change'!AH102</f>
        <v>0</v>
      </c>
      <c r="AI102" s="2">
        <f t="shared" si="2"/>
        <v>214.43860999999998</v>
      </c>
      <c r="AJ102" s="2">
        <f t="shared" si="3"/>
        <v>198.47600072207251</v>
      </c>
    </row>
    <row r="103" spans="1:36" x14ac:dyDescent="0.25">
      <c r="A103" s="13">
        <v>2</v>
      </c>
      <c r="B103" s="13">
        <v>100</v>
      </c>
      <c r="C103">
        <v>113</v>
      </c>
      <c r="D103" t="s">
        <v>137</v>
      </c>
      <c r="E103">
        <f>'Program Costs'!E103-'Revenue Change'!E103</f>
        <v>0</v>
      </c>
      <c r="F103">
        <f>'Program Costs'!F103-'Revenue Change'!F103</f>
        <v>0</v>
      </c>
      <c r="G103">
        <f>'Program Costs'!G103-'Revenue Change'!G103</f>
        <v>79.723919999999993</v>
      </c>
      <c r="H103">
        <f>'Program Costs'!H103-'Revenue Change'!H103</f>
        <v>42.398539999999997</v>
      </c>
      <c r="I103">
        <f>'Program Costs'!I103-'Revenue Change'!I103</f>
        <v>45.290909999999997</v>
      </c>
      <c r="J103">
        <f>'Program Costs'!J103-'Revenue Change'!J103</f>
        <v>47.025239999999997</v>
      </c>
      <c r="K103">
        <f>'Program Costs'!K103-'Revenue Change'!K103</f>
        <v>0</v>
      </c>
      <c r="L103">
        <f>'Program Costs'!L103-'Revenue Change'!L103</f>
        <v>0</v>
      </c>
      <c r="M103">
        <f>'Program Costs'!M103-'Revenue Change'!M103</f>
        <v>0</v>
      </c>
      <c r="N103">
        <f>'Program Costs'!N103-'Revenue Change'!N103</f>
        <v>0</v>
      </c>
      <c r="O103">
        <f>'Program Costs'!O103-'Revenue Change'!O103</f>
        <v>0</v>
      </c>
      <c r="P103">
        <f>'Program Costs'!P103-'Revenue Change'!P103</f>
        <v>0</v>
      </c>
      <c r="Q103">
        <f>'Program Costs'!Q103-'Revenue Change'!Q103</f>
        <v>0</v>
      </c>
      <c r="R103">
        <f>'Program Costs'!R103-'Revenue Change'!R103</f>
        <v>0</v>
      </c>
      <c r="S103">
        <f>'Program Costs'!S103-'Revenue Change'!S103</f>
        <v>0</v>
      </c>
      <c r="T103">
        <f>'Program Costs'!T103-'Revenue Change'!T103</f>
        <v>0</v>
      </c>
      <c r="U103">
        <f>'Program Costs'!U103-'Revenue Change'!U103</f>
        <v>0</v>
      </c>
      <c r="V103">
        <f>'Program Costs'!V103-'Revenue Change'!V103</f>
        <v>0</v>
      </c>
      <c r="W103">
        <f>'Program Costs'!W103-'Revenue Change'!W103</f>
        <v>0</v>
      </c>
      <c r="X103">
        <f>'Program Costs'!X103-'Revenue Change'!X103</f>
        <v>0</v>
      </c>
      <c r="Y103">
        <f>'Program Costs'!Y103-'Revenue Change'!Y103</f>
        <v>0</v>
      </c>
      <c r="Z103">
        <f>'Program Costs'!Z103-'Revenue Change'!Z103</f>
        <v>0</v>
      </c>
      <c r="AA103">
        <f>'Program Costs'!AA103-'Revenue Change'!AA103</f>
        <v>0</v>
      </c>
      <c r="AB103">
        <f>'Program Costs'!AB103-'Revenue Change'!AB103</f>
        <v>0</v>
      </c>
      <c r="AC103">
        <f>'Program Costs'!AC103-'Revenue Change'!AC103</f>
        <v>0</v>
      </c>
      <c r="AD103">
        <f>'Program Costs'!AD103-'Revenue Change'!AD103</f>
        <v>0</v>
      </c>
      <c r="AE103">
        <f>'Program Costs'!AE103-'Revenue Change'!AE103</f>
        <v>0</v>
      </c>
      <c r="AF103">
        <f>'Program Costs'!AF103-'Revenue Change'!AF103</f>
        <v>0</v>
      </c>
      <c r="AG103">
        <f>'Program Costs'!AG103-'Revenue Change'!AG103</f>
        <v>0</v>
      </c>
      <c r="AH103">
        <f>'Program Costs'!AH103-'Revenue Change'!AH103</f>
        <v>0</v>
      </c>
      <c r="AI103" s="2">
        <f t="shared" si="2"/>
        <v>214.43860999999998</v>
      </c>
      <c r="AJ103" s="2">
        <f t="shared" si="3"/>
        <v>198.47600072207251</v>
      </c>
    </row>
    <row r="104" spans="1:36" x14ac:dyDescent="0.25">
      <c r="A104" s="13">
        <v>2</v>
      </c>
      <c r="B104" s="13">
        <v>100</v>
      </c>
      <c r="C104">
        <v>114</v>
      </c>
      <c r="D104" t="s">
        <v>138</v>
      </c>
      <c r="E104">
        <f>'Program Costs'!E104-'Revenue Change'!E104</f>
        <v>0</v>
      </c>
      <c r="F104">
        <f>'Program Costs'!F104-'Revenue Change'!F104</f>
        <v>0</v>
      </c>
      <c r="G104">
        <f>'Program Costs'!G104-'Revenue Change'!G104</f>
        <v>77.889919999999989</v>
      </c>
      <c r="H104">
        <f>'Program Costs'!H104-'Revenue Change'!H104</f>
        <v>40.58466</v>
      </c>
      <c r="I104">
        <f>'Program Costs'!I104-'Revenue Change'!I104</f>
        <v>43.34657</v>
      </c>
      <c r="J104">
        <f>'Program Costs'!J104-'Revenue Change'!J104</f>
        <v>44.939790000000002</v>
      </c>
      <c r="K104">
        <f>'Program Costs'!K104-'Revenue Change'!K104</f>
        <v>47.670960000000001</v>
      </c>
      <c r="L104">
        <f>'Program Costs'!L104-'Revenue Change'!L104</f>
        <v>48.285260000000001</v>
      </c>
      <c r="M104">
        <f>'Program Costs'!M104-'Revenue Change'!M104</f>
        <v>49.732089999999999</v>
      </c>
      <c r="N104">
        <f>'Program Costs'!N104-'Revenue Change'!N104</f>
        <v>50.814700000000002</v>
      </c>
      <c r="O104">
        <f>'Program Costs'!O104-'Revenue Change'!O104</f>
        <v>51.219670000000001</v>
      </c>
      <c r="P104">
        <f>'Program Costs'!P104-'Revenue Change'!P104</f>
        <v>50.99756</v>
      </c>
      <c r="Q104">
        <f>'Program Costs'!Q104-'Revenue Change'!Q104</f>
        <v>0</v>
      </c>
      <c r="R104">
        <f>'Program Costs'!R104-'Revenue Change'!R104</f>
        <v>0</v>
      </c>
      <c r="S104">
        <f>'Program Costs'!S104-'Revenue Change'!S104</f>
        <v>0</v>
      </c>
      <c r="T104">
        <f>'Program Costs'!T104-'Revenue Change'!T104</f>
        <v>0</v>
      </c>
      <c r="U104">
        <f>'Program Costs'!U104-'Revenue Change'!U104</f>
        <v>0</v>
      </c>
      <c r="V104">
        <f>'Program Costs'!V104-'Revenue Change'!V104</f>
        <v>0</v>
      </c>
      <c r="W104">
        <f>'Program Costs'!W104-'Revenue Change'!W104</f>
        <v>0</v>
      </c>
      <c r="X104">
        <f>'Program Costs'!X104-'Revenue Change'!X104</f>
        <v>0</v>
      </c>
      <c r="Y104">
        <f>'Program Costs'!Y104-'Revenue Change'!Y104</f>
        <v>0</v>
      </c>
      <c r="Z104">
        <f>'Program Costs'!Z104-'Revenue Change'!Z104</f>
        <v>0</v>
      </c>
      <c r="AA104">
        <f>'Program Costs'!AA104-'Revenue Change'!AA104</f>
        <v>0</v>
      </c>
      <c r="AB104">
        <f>'Program Costs'!AB104-'Revenue Change'!AB104</f>
        <v>0</v>
      </c>
      <c r="AC104">
        <f>'Program Costs'!AC104-'Revenue Change'!AC104</f>
        <v>0</v>
      </c>
      <c r="AD104">
        <f>'Program Costs'!AD104-'Revenue Change'!AD104</f>
        <v>0</v>
      </c>
      <c r="AE104">
        <f>'Program Costs'!AE104-'Revenue Change'!AE104</f>
        <v>0</v>
      </c>
      <c r="AF104">
        <f>'Program Costs'!AF104-'Revenue Change'!AF104</f>
        <v>0</v>
      </c>
      <c r="AG104">
        <f>'Program Costs'!AG104-'Revenue Change'!AG104</f>
        <v>0</v>
      </c>
      <c r="AH104">
        <f>'Program Costs'!AH104-'Revenue Change'!AH104</f>
        <v>0</v>
      </c>
      <c r="AI104" s="2">
        <f t="shared" si="2"/>
        <v>505.48118000000005</v>
      </c>
      <c r="AJ104" s="2">
        <f t="shared" si="3"/>
        <v>390.88783364605627</v>
      </c>
    </row>
    <row r="105" spans="1:36" x14ac:dyDescent="0.25">
      <c r="A105" s="13">
        <v>2</v>
      </c>
      <c r="B105" s="13">
        <v>100</v>
      </c>
      <c r="C105">
        <v>115</v>
      </c>
      <c r="D105" t="s">
        <v>139</v>
      </c>
      <c r="E105">
        <f>'Program Costs'!E105-'Revenue Change'!E105</f>
        <v>0</v>
      </c>
      <c r="F105">
        <f>'Program Costs'!F105-'Revenue Change'!F105</f>
        <v>0</v>
      </c>
      <c r="G105">
        <f>'Program Costs'!G105-'Revenue Change'!G105</f>
        <v>64.245480000000001</v>
      </c>
      <c r="H105">
        <f>'Program Costs'!H105-'Revenue Change'!H105</f>
        <v>27.042269999999998</v>
      </c>
      <c r="I105">
        <f>'Program Costs'!I105-'Revenue Change'!I105</f>
        <v>28.882280000000002</v>
      </c>
      <c r="J105">
        <f>'Program Costs'!J105-'Revenue Change'!J105</f>
        <v>29.941929999999999</v>
      </c>
      <c r="K105">
        <f>'Program Costs'!K105-'Revenue Change'!K105</f>
        <v>31.75705</v>
      </c>
      <c r="L105">
        <f>'Program Costs'!L105-'Revenue Change'!L105</f>
        <v>32.166550000000001</v>
      </c>
      <c r="M105">
        <f>'Program Costs'!M105-'Revenue Change'!M105</f>
        <v>33.135710000000003</v>
      </c>
      <c r="N105">
        <f>'Program Costs'!N105-'Revenue Change'!N105</f>
        <v>33.853999999999999</v>
      </c>
      <c r="O105">
        <f>'Program Costs'!O105-'Revenue Change'!O105</f>
        <v>34.123049999999999</v>
      </c>
      <c r="P105">
        <f>'Program Costs'!P105-'Revenue Change'!P105</f>
        <v>33.981020000000001</v>
      </c>
      <c r="Q105">
        <f>'Program Costs'!Q105-'Revenue Change'!Q105</f>
        <v>33.860959999999999</v>
      </c>
      <c r="R105">
        <f>'Program Costs'!R105-'Revenue Change'!R105</f>
        <v>33.754390000000001</v>
      </c>
      <c r="S105">
        <f>'Program Costs'!S105-'Revenue Change'!S105</f>
        <v>34.828919999999997</v>
      </c>
      <c r="T105">
        <f>'Program Costs'!T105-'Revenue Change'!T105</f>
        <v>35.694029999999998</v>
      </c>
      <c r="U105">
        <f>'Program Costs'!U105-'Revenue Change'!U105</f>
        <v>36.025880000000001</v>
      </c>
      <c r="V105">
        <f>'Program Costs'!V105-'Revenue Change'!V105</f>
        <v>0</v>
      </c>
      <c r="W105">
        <f>'Program Costs'!W105-'Revenue Change'!W105</f>
        <v>0</v>
      </c>
      <c r="X105">
        <f>'Program Costs'!X105-'Revenue Change'!X105</f>
        <v>0</v>
      </c>
      <c r="Y105">
        <f>'Program Costs'!Y105-'Revenue Change'!Y105</f>
        <v>0</v>
      </c>
      <c r="Z105">
        <f>'Program Costs'!Z105-'Revenue Change'!Z105</f>
        <v>0</v>
      </c>
      <c r="AA105">
        <f>'Program Costs'!AA105-'Revenue Change'!AA105</f>
        <v>0</v>
      </c>
      <c r="AB105">
        <f>'Program Costs'!AB105-'Revenue Change'!AB105</f>
        <v>0</v>
      </c>
      <c r="AC105">
        <f>'Program Costs'!AC105-'Revenue Change'!AC105</f>
        <v>0</v>
      </c>
      <c r="AD105">
        <f>'Program Costs'!AD105-'Revenue Change'!AD105</f>
        <v>0</v>
      </c>
      <c r="AE105">
        <f>'Program Costs'!AE105-'Revenue Change'!AE105</f>
        <v>0</v>
      </c>
      <c r="AF105">
        <f>'Program Costs'!AF105-'Revenue Change'!AF105</f>
        <v>0</v>
      </c>
      <c r="AG105">
        <f>'Program Costs'!AG105-'Revenue Change'!AG105</f>
        <v>0</v>
      </c>
      <c r="AH105">
        <f>'Program Costs'!AH105-'Revenue Change'!AH105</f>
        <v>0</v>
      </c>
      <c r="AI105" s="2">
        <f t="shared" si="2"/>
        <v>523.29351999999994</v>
      </c>
      <c r="AJ105" s="2">
        <f t="shared" si="3"/>
        <v>355.05517188173269</v>
      </c>
    </row>
    <row r="106" spans="1:36" x14ac:dyDescent="0.25">
      <c r="A106" s="13">
        <v>2</v>
      </c>
      <c r="B106" s="13">
        <v>100</v>
      </c>
      <c r="C106">
        <v>116</v>
      </c>
      <c r="D106" t="s">
        <v>140</v>
      </c>
      <c r="E106">
        <f>'Program Costs'!E106-'Revenue Change'!E106</f>
        <v>0</v>
      </c>
      <c r="F106">
        <f>'Program Costs'!F106-'Revenue Change'!F106</f>
        <v>0</v>
      </c>
      <c r="G106">
        <f>'Program Costs'!G106-'Revenue Change'!G106</f>
        <v>88.312640000000002</v>
      </c>
      <c r="H106">
        <f>'Program Costs'!H106-'Revenue Change'!H106</f>
        <v>50.919020000000003</v>
      </c>
      <c r="I106">
        <f>'Program Costs'!I106-'Revenue Change'!I106</f>
        <v>54.395940000000003</v>
      </c>
      <c r="J106">
        <f>'Program Costs'!J106-'Revenue Change'!J106</f>
        <v>56.475099999999998</v>
      </c>
      <c r="K106">
        <f>'Program Costs'!K106-'Revenue Change'!K106</f>
        <v>60.02713</v>
      </c>
      <c r="L106">
        <f>'Program Costs'!L106-'Revenue Change'!L106</f>
        <v>60.79759</v>
      </c>
      <c r="M106">
        <f>'Program Costs'!M106-'Revenue Change'!M106</f>
        <v>62.467590000000001</v>
      </c>
      <c r="N106">
        <f>'Program Costs'!N106-'Revenue Change'!N106</f>
        <v>63.924289999999999</v>
      </c>
      <c r="O106">
        <f>'Program Costs'!O106-'Revenue Change'!O106</f>
        <v>64.482789999999994</v>
      </c>
      <c r="P106">
        <f>'Program Costs'!P106-'Revenue Change'!P106</f>
        <v>64.073970000000003</v>
      </c>
      <c r="Q106">
        <f>'Program Costs'!Q106-'Revenue Change'!Q106</f>
        <v>64.045100000000005</v>
      </c>
      <c r="R106">
        <f>'Program Costs'!R106-'Revenue Change'!R106</f>
        <v>63.698180000000001</v>
      </c>
      <c r="S106">
        <f>'Program Costs'!S106-'Revenue Change'!S106</f>
        <v>65.70532</v>
      </c>
      <c r="T106">
        <f>'Program Costs'!T106-'Revenue Change'!T106</f>
        <v>67.375370000000004</v>
      </c>
      <c r="U106">
        <f>'Program Costs'!U106-'Revenue Change'!U106</f>
        <v>68.221130000000002</v>
      </c>
      <c r="V106">
        <f>'Program Costs'!V106-'Revenue Change'!V106</f>
        <v>70.038939999999997</v>
      </c>
      <c r="W106">
        <f>'Program Costs'!W106-'Revenue Change'!W106</f>
        <v>71.126649999999998</v>
      </c>
      <c r="X106">
        <f>'Program Costs'!X106-'Revenue Change'!X106</f>
        <v>71.696839999999995</v>
      </c>
      <c r="Y106">
        <f>'Program Costs'!Y106-'Revenue Change'!Y106</f>
        <v>0</v>
      </c>
      <c r="Z106">
        <f>'Program Costs'!Z106-'Revenue Change'!Z106</f>
        <v>0</v>
      </c>
      <c r="AA106">
        <f>'Program Costs'!AA106-'Revenue Change'!AA106</f>
        <v>0</v>
      </c>
      <c r="AB106">
        <f>'Program Costs'!AB106-'Revenue Change'!AB106</f>
        <v>0</v>
      </c>
      <c r="AC106">
        <f>'Program Costs'!AC106-'Revenue Change'!AC106</f>
        <v>0</v>
      </c>
      <c r="AD106">
        <f>'Program Costs'!AD106-'Revenue Change'!AD106</f>
        <v>0</v>
      </c>
      <c r="AE106">
        <f>'Program Costs'!AE106-'Revenue Change'!AE106</f>
        <v>0</v>
      </c>
      <c r="AF106">
        <f>'Program Costs'!AF106-'Revenue Change'!AF106</f>
        <v>0</v>
      </c>
      <c r="AG106">
        <f>'Program Costs'!AG106-'Revenue Change'!AG106</f>
        <v>0</v>
      </c>
      <c r="AH106">
        <f>'Program Costs'!AH106-'Revenue Change'!AH106</f>
        <v>0</v>
      </c>
      <c r="AI106" s="2">
        <f t="shared" si="2"/>
        <v>1167.78359</v>
      </c>
      <c r="AJ106" s="2">
        <f t="shared" si="3"/>
        <v>715.40549908159016</v>
      </c>
    </row>
    <row r="107" spans="1:36" x14ac:dyDescent="0.25">
      <c r="A107" s="13">
        <v>2</v>
      </c>
      <c r="B107" s="13">
        <v>100</v>
      </c>
      <c r="C107">
        <v>117</v>
      </c>
      <c r="D107" t="s">
        <v>141</v>
      </c>
      <c r="E107">
        <f>'Program Costs'!E107-'Revenue Change'!E107</f>
        <v>0</v>
      </c>
      <c r="F107">
        <f>'Program Costs'!F107-'Revenue Change'!F107</f>
        <v>0</v>
      </c>
      <c r="G107">
        <f>'Program Costs'!G107-'Revenue Change'!G107</f>
        <v>103.90867</v>
      </c>
      <c r="H107">
        <f>'Program Costs'!H107-'Revenue Change'!H107</f>
        <v>66.407619999999994</v>
      </c>
      <c r="I107">
        <f>'Program Costs'!I107-'Revenue Change'!I107</f>
        <v>70.927949999999996</v>
      </c>
      <c r="J107">
        <f>'Program Costs'!J107-'Revenue Change'!J107</f>
        <v>73.545439999999999</v>
      </c>
      <c r="K107">
        <f>'Program Costs'!K107-'Revenue Change'!K107</f>
        <v>78.044740000000004</v>
      </c>
      <c r="L107">
        <f>'Program Costs'!L107-'Revenue Change'!L107</f>
        <v>79.049239999999998</v>
      </c>
      <c r="M107">
        <f>'Program Costs'!M107-'Revenue Change'!M107</f>
        <v>81.386660000000006</v>
      </c>
      <c r="N107">
        <f>'Program Costs'!N107-'Revenue Change'!N107</f>
        <v>83.176609999999997</v>
      </c>
      <c r="O107">
        <f>'Program Costs'!O107-'Revenue Change'!O107</f>
        <v>83.842830000000006</v>
      </c>
      <c r="P107">
        <f>'Program Costs'!P107-'Revenue Change'!P107</f>
        <v>83.442629999999994</v>
      </c>
      <c r="Q107">
        <f>'Program Costs'!Q107-'Revenue Change'!Q107</f>
        <v>83.208560000000006</v>
      </c>
      <c r="R107">
        <f>'Program Costs'!R107-'Revenue Change'!R107</f>
        <v>82.904420000000002</v>
      </c>
      <c r="S107">
        <f>'Program Costs'!S107-'Revenue Change'!S107</f>
        <v>85.542420000000007</v>
      </c>
      <c r="T107">
        <f>'Program Costs'!T107-'Revenue Change'!T107</f>
        <v>87.677859999999995</v>
      </c>
      <c r="U107">
        <f>'Program Costs'!U107-'Revenue Change'!U107</f>
        <v>88.557500000000005</v>
      </c>
      <c r="V107">
        <f>'Program Costs'!V107-'Revenue Change'!V107</f>
        <v>0</v>
      </c>
      <c r="W107">
        <f>'Program Costs'!W107-'Revenue Change'!W107</f>
        <v>0</v>
      </c>
      <c r="X107">
        <f>'Program Costs'!X107-'Revenue Change'!X107</f>
        <v>0</v>
      </c>
      <c r="Y107">
        <f>'Program Costs'!Y107-'Revenue Change'!Y107</f>
        <v>0</v>
      </c>
      <c r="Z107">
        <f>'Program Costs'!Z107-'Revenue Change'!Z107</f>
        <v>0</v>
      </c>
      <c r="AA107">
        <f>'Program Costs'!AA107-'Revenue Change'!AA107</f>
        <v>0</v>
      </c>
      <c r="AB107">
        <f>'Program Costs'!AB107-'Revenue Change'!AB107</f>
        <v>0</v>
      </c>
      <c r="AC107">
        <f>'Program Costs'!AC107-'Revenue Change'!AC107</f>
        <v>0</v>
      </c>
      <c r="AD107">
        <f>'Program Costs'!AD107-'Revenue Change'!AD107</f>
        <v>0</v>
      </c>
      <c r="AE107">
        <f>'Program Costs'!AE107-'Revenue Change'!AE107</f>
        <v>0</v>
      </c>
      <c r="AF107">
        <f>'Program Costs'!AF107-'Revenue Change'!AF107</f>
        <v>0</v>
      </c>
      <c r="AG107">
        <f>'Program Costs'!AG107-'Revenue Change'!AG107</f>
        <v>0</v>
      </c>
      <c r="AH107">
        <f>'Program Costs'!AH107-'Revenue Change'!AH107</f>
        <v>0</v>
      </c>
      <c r="AI107" s="2">
        <f t="shared" si="2"/>
        <v>1231.6231499999999</v>
      </c>
      <c r="AJ107" s="2">
        <f t="shared" si="3"/>
        <v>818.30742187160229</v>
      </c>
    </row>
    <row r="108" spans="1:36" x14ac:dyDescent="0.25">
      <c r="A108" s="13">
        <v>2</v>
      </c>
      <c r="B108" s="13">
        <v>100</v>
      </c>
      <c r="C108">
        <v>118</v>
      </c>
      <c r="D108" t="s">
        <v>538</v>
      </c>
      <c r="E108">
        <f>'Program Costs'!E108-'Revenue Change'!E108</f>
        <v>0</v>
      </c>
      <c r="F108">
        <f>'Program Costs'!F108-'Revenue Change'!F108</f>
        <v>0</v>
      </c>
      <c r="G108">
        <f>'Program Costs'!G108-'Revenue Change'!G108</f>
        <v>72.497199999999992</v>
      </c>
      <c r="H108">
        <f>'Program Costs'!H108-'Revenue Change'!H108</f>
        <v>35.231110000000001</v>
      </c>
      <c r="I108">
        <f>'Program Costs'!I108-'Revenue Change'!I108</f>
        <v>37.629460000000002</v>
      </c>
      <c r="J108">
        <f>'Program Costs'!J108-'Revenue Change'!J108</f>
        <v>39.019199999999998</v>
      </c>
      <c r="K108">
        <f>'Program Costs'!K108-'Revenue Change'!K108</f>
        <v>41.40842</v>
      </c>
      <c r="L108">
        <f>'Program Costs'!L108-'Revenue Change'!L108</f>
        <v>41.941569999999999</v>
      </c>
      <c r="M108">
        <f>'Program Costs'!M108-'Revenue Change'!M108</f>
        <v>43.178959999999996</v>
      </c>
      <c r="N108">
        <f>'Program Costs'!N108-'Revenue Change'!N108</f>
        <v>44.130070000000003</v>
      </c>
      <c r="O108">
        <f>'Program Costs'!O108-'Revenue Change'!O108</f>
        <v>44.484529999999999</v>
      </c>
      <c r="P108">
        <f>'Program Costs'!P108-'Revenue Change'!P108</f>
        <v>44.268549999999998</v>
      </c>
      <c r="Q108">
        <f>'Program Costs'!Q108-'Revenue Change'!Q108</f>
        <v>0</v>
      </c>
      <c r="R108">
        <f>'Program Costs'!R108-'Revenue Change'!R108</f>
        <v>0</v>
      </c>
      <c r="S108">
        <f>'Program Costs'!S108-'Revenue Change'!S108</f>
        <v>0</v>
      </c>
      <c r="T108">
        <f>'Program Costs'!T108-'Revenue Change'!T108</f>
        <v>0</v>
      </c>
      <c r="U108">
        <f>'Program Costs'!U108-'Revenue Change'!U108</f>
        <v>0</v>
      </c>
      <c r="V108">
        <f>'Program Costs'!V108-'Revenue Change'!V108</f>
        <v>0</v>
      </c>
      <c r="W108">
        <f>'Program Costs'!W108-'Revenue Change'!W108</f>
        <v>0</v>
      </c>
      <c r="X108">
        <f>'Program Costs'!X108-'Revenue Change'!X108</f>
        <v>0</v>
      </c>
      <c r="Y108">
        <f>'Program Costs'!Y108-'Revenue Change'!Y108</f>
        <v>0</v>
      </c>
      <c r="Z108">
        <f>'Program Costs'!Z108-'Revenue Change'!Z108</f>
        <v>0</v>
      </c>
      <c r="AA108">
        <f>'Program Costs'!AA108-'Revenue Change'!AA108</f>
        <v>0</v>
      </c>
      <c r="AB108">
        <f>'Program Costs'!AB108-'Revenue Change'!AB108</f>
        <v>0</v>
      </c>
      <c r="AC108">
        <f>'Program Costs'!AC108-'Revenue Change'!AC108</f>
        <v>0</v>
      </c>
      <c r="AD108">
        <f>'Program Costs'!AD108-'Revenue Change'!AD108</f>
        <v>0</v>
      </c>
      <c r="AE108">
        <f>'Program Costs'!AE108-'Revenue Change'!AE108</f>
        <v>0</v>
      </c>
      <c r="AF108">
        <f>'Program Costs'!AF108-'Revenue Change'!AF108</f>
        <v>0</v>
      </c>
      <c r="AG108">
        <f>'Program Costs'!AG108-'Revenue Change'!AG108</f>
        <v>0</v>
      </c>
      <c r="AH108">
        <f>'Program Costs'!AH108-'Revenue Change'!AH108</f>
        <v>0</v>
      </c>
      <c r="AI108" s="2">
        <f t="shared" si="2"/>
        <v>443.78906999999998</v>
      </c>
      <c r="AJ108" s="2">
        <f t="shared" si="3"/>
        <v>344.28152725358473</v>
      </c>
    </row>
    <row r="109" spans="1:36" x14ac:dyDescent="0.25">
      <c r="A109" s="13">
        <v>2</v>
      </c>
      <c r="B109" s="13">
        <v>100</v>
      </c>
      <c r="C109">
        <v>119</v>
      </c>
      <c r="D109" t="s">
        <v>143</v>
      </c>
      <c r="E109">
        <f>'Program Costs'!E109-'Revenue Change'!E109</f>
        <v>0</v>
      </c>
      <c r="F109">
        <f>'Program Costs'!F109-'Revenue Change'!F109</f>
        <v>0</v>
      </c>
      <c r="G109">
        <f>'Program Costs'!G109-'Revenue Change'!G109</f>
        <v>81.893680000000003</v>
      </c>
      <c r="H109">
        <f>'Program Costs'!H109-'Revenue Change'!H109</f>
        <v>44.554499999999997</v>
      </c>
      <c r="I109">
        <f>'Program Costs'!I109-'Revenue Change'!I109</f>
        <v>47.587780000000002</v>
      </c>
      <c r="J109">
        <f>'Program Costs'!J109-'Revenue Change'!J109</f>
        <v>49.388640000000002</v>
      </c>
      <c r="K109">
        <f>'Program Costs'!K109-'Revenue Change'!K109</f>
        <v>52.458100000000002</v>
      </c>
      <c r="L109">
        <f>'Program Costs'!L109-'Revenue Change'!L109</f>
        <v>53.13326</v>
      </c>
      <c r="M109">
        <f>'Program Costs'!M109-'Revenue Change'!M109</f>
        <v>54.636899999999997</v>
      </c>
      <c r="N109">
        <f>'Program Costs'!N109-'Revenue Change'!N109</f>
        <v>55.882420000000003</v>
      </c>
      <c r="O109">
        <f>'Program Costs'!O109-'Revenue Change'!O109</f>
        <v>56.356020000000001</v>
      </c>
      <c r="P109">
        <f>'Program Costs'!P109-'Revenue Change'!P109</f>
        <v>56.030760000000001</v>
      </c>
      <c r="Q109">
        <f>'Program Costs'!Q109-'Revenue Change'!Q109</f>
        <v>0</v>
      </c>
      <c r="R109">
        <f>'Program Costs'!R109-'Revenue Change'!R109</f>
        <v>0</v>
      </c>
      <c r="S109">
        <f>'Program Costs'!S109-'Revenue Change'!S109</f>
        <v>0</v>
      </c>
      <c r="T109">
        <f>'Program Costs'!T109-'Revenue Change'!T109</f>
        <v>0</v>
      </c>
      <c r="U109">
        <f>'Program Costs'!U109-'Revenue Change'!U109</f>
        <v>0</v>
      </c>
      <c r="V109">
        <f>'Program Costs'!V109-'Revenue Change'!V109</f>
        <v>0</v>
      </c>
      <c r="W109">
        <f>'Program Costs'!W109-'Revenue Change'!W109</f>
        <v>0</v>
      </c>
      <c r="X109">
        <f>'Program Costs'!X109-'Revenue Change'!X109</f>
        <v>0</v>
      </c>
      <c r="Y109">
        <f>'Program Costs'!Y109-'Revenue Change'!Y109</f>
        <v>0</v>
      </c>
      <c r="Z109">
        <f>'Program Costs'!Z109-'Revenue Change'!Z109</f>
        <v>0</v>
      </c>
      <c r="AA109">
        <f>'Program Costs'!AA109-'Revenue Change'!AA109</f>
        <v>0</v>
      </c>
      <c r="AB109">
        <f>'Program Costs'!AB109-'Revenue Change'!AB109</f>
        <v>0</v>
      </c>
      <c r="AC109">
        <f>'Program Costs'!AC109-'Revenue Change'!AC109</f>
        <v>0</v>
      </c>
      <c r="AD109">
        <f>'Program Costs'!AD109-'Revenue Change'!AD109</f>
        <v>0</v>
      </c>
      <c r="AE109">
        <f>'Program Costs'!AE109-'Revenue Change'!AE109</f>
        <v>0</v>
      </c>
      <c r="AF109">
        <f>'Program Costs'!AF109-'Revenue Change'!AF109</f>
        <v>0</v>
      </c>
      <c r="AG109">
        <f>'Program Costs'!AG109-'Revenue Change'!AG109</f>
        <v>0</v>
      </c>
      <c r="AH109">
        <f>'Program Costs'!AH109-'Revenue Change'!AH109</f>
        <v>0</v>
      </c>
      <c r="AI109" s="2">
        <f t="shared" si="2"/>
        <v>551.9220600000001</v>
      </c>
      <c r="AJ109" s="2">
        <f t="shared" si="3"/>
        <v>425.93313411858549</v>
      </c>
    </row>
    <row r="110" spans="1:36" x14ac:dyDescent="0.25">
      <c r="A110" s="13">
        <v>2</v>
      </c>
      <c r="B110" s="13">
        <v>100</v>
      </c>
      <c r="C110">
        <v>120</v>
      </c>
      <c r="D110" t="s">
        <v>144</v>
      </c>
      <c r="E110">
        <f>'Program Costs'!E110-'Revenue Change'!E110</f>
        <v>0</v>
      </c>
      <c r="F110">
        <f>'Program Costs'!F110-'Revenue Change'!F110</f>
        <v>0</v>
      </c>
      <c r="G110">
        <f>'Program Costs'!G110-'Revenue Change'!G110</f>
        <v>49.901269999999997</v>
      </c>
      <c r="H110">
        <f>'Program Costs'!H110-'Revenue Change'!H110</f>
        <v>12.80484</v>
      </c>
      <c r="I110">
        <f>'Program Costs'!I110-'Revenue Change'!I110</f>
        <v>13.67632</v>
      </c>
      <c r="J110">
        <f>'Program Costs'!J110-'Revenue Change'!J110</f>
        <v>14.179600000000001</v>
      </c>
      <c r="K110">
        <f>'Program Costs'!K110-'Revenue Change'!K110</f>
        <v>15.042770000000001</v>
      </c>
      <c r="L110">
        <f>'Program Costs'!L110-'Revenue Change'!L110</f>
        <v>15.23714</v>
      </c>
      <c r="M110">
        <f>'Program Costs'!M110-'Revenue Change'!M110</f>
        <v>15.69164</v>
      </c>
      <c r="N110">
        <f>'Program Costs'!N110-'Revenue Change'!N110</f>
        <v>16.034579999999998</v>
      </c>
      <c r="O110">
        <f>'Program Costs'!O110-'Revenue Change'!O110</f>
        <v>16.162199999999999</v>
      </c>
      <c r="P110">
        <f>'Program Costs'!P110-'Revenue Change'!P110</f>
        <v>16.089600000000001</v>
      </c>
      <c r="Q110">
        <f>'Program Costs'!Q110-'Revenue Change'!Q110</f>
        <v>16.039000000000001</v>
      </c>
      <c r="R110">
        <f>'Program Costs'!R110-'Revenue Change'!R110</f>
        <v>15.98456</v>
      </c>
      <c r="S110">
        <f>'Program Costs'!S110-'Revenue Change'!S110</f>
        <v>16.493410000000001</v>
      </c>
      <c r="T110">
        <f>'Program Costs'!T110-'Revenue Change'!T110</f>
        <v>16.903749999999999</v>
      </c>
      <c r="U110">
        <f>'Program Costs'!U110-'Revenue Change'!U110</f>
        <v>17.068180000000002</v>
      </c>
      <c r="V110">
        <f>'Program Costs'!V110-'Revenue Change'!V110</f>
        <v>17.492000000000001</v>
      </c>
      <c r="W110">
        <f>'Program Costs'!W110-'Revenue Change'!W110</f>
        <v>17.816649999999999</v>
      </c>
      <c r="X110">
        <f>'Program Costs'!X110-'Revenue Change'!X110</f>
        <v>17.96039</v>
      </c>
      <c r="Y110">
        <f>'Program Costs'!Y110-'Revenue Change'!Y110</f>
        <v>18.141480000000001</v>
      </c>
      <c r="Z110">
        <f>'Program Costs'!Z110-'Revenue Change'!Z110</f>
        <v>18.342289999999998</v>
      </c>
      <c r="AA110">
        <f>'Program Costs'!AA110-'Revenue Change'!AA110</f>
        <v>18.474060000000001</v>
      </c>
      <c r="AB110">
        <f>'Program Costs'!AB110-'Revenue Change'!AB110</f>
        <v>18.67334</v>
      </c>
      <c r="AC110">
        <f>'Program Costs'!AC110-'Revenue Change'!AC110</f>
        <v>19.015989999999999</v>
      </c>
      <c r="AD110">
        <f>'Program Costs'!AD110-'Revenue Change'!AD110</f>
        <v>19.185669999999998</v>
      </c>
      <c r="AE110">
        <f>'Program Costs'!AE110-'Revenue Change'!AE110</f>
        <v>19.518129999999999</v>
      </c>
      <c r="AF110">
        <f>'Program Costs'!AF110-'Revenue Change'!AF110</f>
        <v>19.826540000000001</v>
      </c>
      <c r="AG110">
        <f>'Program Costs'!AG110-'Revenue Change'!AG110</f>
        <v>20.641539999999999</v>
      </c>
      <c r="AH110">
        <f>'Program Costs'!AH110-'Revenue Change'!AH110</f>
        <v>21.35913</v>
      </c>
      <c r="AI110" s="2">
        <f t="shared" si="2"/>
        <v>513.75607000000014</v>
      </c>
      <c r="AJ110" s="2">
        <f t="shared" si="3"/>
        <v>254.74903838726863</v>
      </c>
    </row>
    <row r="111" spans="1:36" x14ac:dyDescent="0.25">
      <c r="A111" s="13">
        <v>2</v>
      </c>
      <c r="B111" s="13">
        <v>100</v>
      </c>
      <c r="C111">
        <v>121</v>
      </c>
      <c r="D111" t="s">
        <v>145</v>
      </c>
      <c r="E111">
        <f>'Program Costs'!E111-'Revenue Change'!E111</f>
        <v>0</v>
      </c>
      <c r="F111">
        <f>'Program Costs'!F111-'Revenue Change'!F111</f>
        <v>0</v>
      </c>
      <c r="G111">
        <f>'Program Costs'!G111-'Revenue Change'!G111</f>
        <v>53.894109999999998</v>
      </c>
      <c r="H111">
        <f>'Program Costs'!H111-'Revenue Change'!H111</f>
        <v>16.76698</v>
      </c>
      <c r="I111">
        <f>'Program Costs'!I111-'Revenue Change'!I111</f>
        <v>17.908290000000001</v>
      </c>
      <c r="J111">
        <f>'Program Costs'!J111-'Revenue Change'!J111</f>
        <v>18.576720000000002</v>
      </c>
      <c r="K111">
        <f>'Program Costs'!K111-'Revenue Change'!K111</f>
        <v>19.72092</v>
      </c>
      <c r="L111">
        <f>'Program Costs'!L111-'Revenue Change'!L111</f>
        <v>19.975159999999999</v>
      </c>
      <c r="M111">
        <f>'Program Costs'!M111-'Revenue Change'!M111</f>
        <v>20.55453</v>
      </c>
      <c r="N111">
        <f>'Program Costs'!N111-'Revenue Change'!N111</f>
        <v>21.014189999999999</v>
      </c>
      <c r="O111">
        <f>'Program Costs'!O111-'Revenue Change'!O111</f>
        <v>21.18683</v>
      </c>
      <c r="P111">
        <f>'Program Costs'!P111-'Revenue Change'!P111</f>
        <v>21.076419999999999</v>
      </c>
      <c r="Q111">
        <f>'Program Costs'!Q111-'Revenue Change'!Q111</f>
        <v>0</v>
      </c>
      <c r="R111">
        <f>'Program Costs'!R111-'Revenue Change'!R111</f>
        <v>0</v>
      </c>
      <c r="S111">
        <f>'Program Costs'!S111-'Revenue Change'!S111</f>
        <v>0</v>
      </c>
      <c r="T111">
        <f>'Program Costs'!T111-'Revenue Change'!T111</f>
        <v>0</v>
      </c>
      <c r="U111">
        <f>'Program Costs'!U111-'Revenue Change'!U111</f>
        <v>0</v>
      </c>
      <c r="V111">
        <f>'Program Costs'!V111-'Revenue Change'!V111</f>
        <v>0</v>
      </c>
      <c r="W111">
        <f>'Program Costs'!W111-'Revenue Change'!W111</f>
        <v>0</v>
      </c>
      <c r="X111">
        <f>'Program Costs'!X111-'Revenue Change'!X111</f>
        <v>0</v>
      </c>
      <c r="Y111">
        <f>'Program Costs'!Y111-'Revenue Change'!Y111</f>
        <v>0</v>
      </c>
      <c r="Z111">
        <f>'Program Costs'!Z111-'Revenue Change'!Z111</f>
        <v>0</v>
      </c>
      <c r="AA111">
        <f>'Program Costs'!AA111-'Revenue Change'!AA111</f>
        <v>0</v>
      </c>
      <c r="AB111">
        <f>'Program Costs'!AB111-'Revenue Change'!AB111</f>
        <v>0</v>
      </c>
      <c r="AC111">
        <f>'Program Costs'!AC111-'Revenue Change'!AC111</f>
        <v>0</v>
      </c>
      <c r="AD111">
        <f>'Program Costs'!AD111-'Revenue Change'!AD111</f>
        <v>0</v>
      </c>
      <c r="AE111">
        <f>'Program Costs'!AE111-'Revenue Change'!AE111</f>
        <v>0</v>
      </c>
      <c r="AF111">
        <f>'Program Costs'!AF111-'Revenue Change'!AF111</f>
        <v>0</v>
      </c>
      <c r="AG111">
        <f>'Program Costs'!AG111-'Revenue Change'!AG111</f>
        <v>0</v>
      </c>
      <c r="AH111">
        <f>'Program Costs'!AH111-'Revenue Change'!AH111</f>
        <v>0</v>
      </c>
      <c r="AI111" s="2">
        <f t="shared" si="2"/>
        <v>230.67414999999994</v>
      </c>
      <c r="AJ111" s="2">
        <f t="shared" si="3"/>
        <v>183.29309940157924</v>
      </c>
    </row>
    <row r="112" spans="1:36" x14ac:dyDescent="0.25">
      <c r="A112" s="13">
        <v>2</v>
      </c>
      <c r="B112" s="13">
        <v>100</v>
      </c>
      <c r="C112">
        <v>122</v>
      </c>
      <c r="D112" t="s">
        <v>146</v>
      </c>
      <c r="E112">
        <f>'Program Costs'!E112-'Revenue Change'!E112</f>
        <v>0</v>
      </c>
      <c r="F112">
        <f>'Program Costs'!F112-'Revenue Change'!F112</f>
        <v>0</v>
      </c>
      <c r="G112">
        <f>'Program Costs'!G112-'Revenue Change'!G112</f>
        <v>104.27262</v>
      </c>
      <c r="H112">
        <f>'Program Costs'!H112-'Revenue Change'!H112</f>
        <v>66.770259999999993</v>
      </c>
      <c r="I112">
        <f>'Program Costs'!I112-'Revenue Change'!I112</f>
        <v>71.314239999999998</v>
      </c>
      <c r="J112">
        <f>'Program Costs'!J112-'Revenue Change'!J112</f>
        <v>73.936160000000001</v>
      </c>
      <c r="K112">
        <f>'Program Costs'!K112-'Revenue Change'!K112</f>
        <v>78.433170000000004</v>
      </c>
      <c r="L112">
        <f>'Program Costs'!L112-'Revenue Change'!L112</f>
        <v>79.443709999999996</v>
      </c>
      <c r="M112">
        <f>'Program Costs'!M112-'Revenue Change'!M112</f>
        <v>81.820890000000006</v>
      </c>
      <c r="N112">
        <f>'Program Costs'!N112-'Revenue Change'!N112</f>
        <v>83.604060000000004</v>
      </c>
      <c r="O112">
        <f>'Program Costs'!O112-'Revenue Change'!O112</f>
        <v>84.269840000000002</v>
      </c>
      <c r="P112">
        <f>'Program Costs'!P112-'Revenue Change'!P112</f>
        <v>83.900270000000006</v>
      </c>
      <c r="Q112">
        <f>'Program Costs'!Q112-'Revenue Change'!Q112</f>
        <v>83.625489999999999</v>
      </c>
      <c r="R112">
        <f>'Program Costs'!R112-'Revenue Change'!R112</f>
        <v>83.346980000000002</v>
      </c>
      <c r="S112">
        <f>'Program Costs'!S112-'Revenue Change'!S112</f>
        <v>86.001099999999994</v>
      </c>
      <c r="T112">
        <f>'Program Costs'!T112-'Revenue Change'!T112</f>
        <v>88.141779999999997</v>
      </c>
      <c r="U112">
        <f>'Program Costs'!U112-'Revenue Change'!U112</f>
        <v>88.982299999999995</v>
      </c>
      <c r="V112">
        <f>'Program Costs'!V112-'Revenue Change'!V112</f>
        <v>91.195070000000001</v>
      </c>
      <c r="W112">
        <f>'Program Costs'!W112-'Revenue Change'!W112</f>
        <v>92.892579999999995</v>
      </c>
      <c r="X112">
        <f>'Program Costs'!X112-'Revenue Change'!X112</f>
        <v>93.644900000000007</v>
      </c>
      <c r="Y112">
        <f>'Program Costs'!Y112-'Revenue Change'!Y112</f>
        <v>94.589600000000004</v>
      </c>
      <c r="Z112">
        <f>'Program Costs'!Z112-'Revenue Change'!Z112</f>
        <v>95.64246</v>
      </c>
      <c r="AA112">
        <f>'Program Costs'!AA112-'Revenue Change'!AA112</f>
        <v>96.322569999999999</v>
      </c>
      <c r="AB112">
        <f>'Program Costs'!AB112-'Revenue Change'!AB112</f>
        <v>97.367130000000003</v>
      </c>
      <c r="AC112">
        <f>'Program Costs'!AC112-'Revenue Change'!AC112</f>
        <v>99.139470000000003</v>
      </c>
      <c r="AD112">
        <f>'Program Costs'!AD112-'Revenue Change'!AD112</f>
        <v>100.03870000000001</v>
      </c>
      <c r="AE112">
        <f>'Program Costs'!AE112-'Revenue Change'!AE112</f>
        <v>101.7752</v>
      </c>
      <c r="AF112">
        <f>'Program Costs'!AF112-'Revenue Change'!AF112</f>
        <v>103.3677</v>
      </c>
      <c r="AG112">
        <f>'Program Costs'!AG112-'Revenue Change'!AG112</f>
        <v>107.61409999999999</v>
      </c>
      <c r="AH112">
        <f>'Program Costs'!AH112-'Revenue Change'!AH112</f>
        <v>111.3605</v>
      </c>
      <c r="AI112" s="2">
        <f t="shared" si="2"/>
        <v>2522.8128499999993</v>
      </c>
      <c r="AJ112" s="2">
        <f t="shared" si="3"/>
        <v>1172.3630908630223</v>
      </c>
    </row>
    <row r="113" spans="1:36" x14ac:dyDescent="0.25">
      <c r="A113" s="13">
        <v>2</v>
      </c>
      <c r="B113" s="13">
        <v>100</v>
      </c>
      <c r="C113">
        <v>124</v>
      </c>
      <c r="D113" t="s">
        <v>147</v>
      </c>
      <c r="E113">
        <f>'Program Costs'!E113-'Revenue Change'!E113</f>
        <v>0</v>
      </c>
      <c r="F113">
        <f>'Program Costs'!F113-'Revenue Change'!F113</f>
        <v>0</v>
      </c>
      <c r="G113">
        <f>'Program Costs'!G113-'Revenue Change'!G113</f>
        <v>73.645620000000008</v>
      </c>
      <c r="H113">
        <f>'Program Costs'!H113-'Revenue Change'!H113</f>
        <v>36.369860000000003</v>
      </c>
      <c r="I113">
        <f>'Program Costs'!I113-'Revenue Change'!I113</f>
        <v>38.84525</v>
      </c>
      <c r="J113">
        <f>'Program Costs'!J113-'Revenue Change'!J113</f>
        <v>40.298189999999998</v>
      </c>
      <c r="K113">
        <f>'Program Costs'!K113-'Revenue Change'!K113</f>
        <v>42.784640000000003</v>
      </c>
      <c r="L113">
        <f>'Program Costs'!L113-'Revenue Change'!L113</f>
        <v>43.335560000000001</v>
      </c>
      <c r="M113">
        <f>'Program Costs'!M113-'Revenue Change'!M113</f>
        <v>44.587490000000003</v>
      </c>
      <c r="N113">
        <f>'Program Costs'!N113-'Revenue Change'!N113</f>
        <v>45.586849999999998</v>
      </c>
      <c r="O113">
        <f>'Program Costs'!O113-'Revenue Change'!O113</f>
        <v>45.962829999999997</v>
      </c>
      <c r="P113">
        <f>'Program Costs'!P113-'Revenue Change'!P113</f>
        <v>45.718440000000001</v>
      </c>
      <c r="Q113">
        <f>'Program Costs'!Q113-'Revenue Change'!Q113</f>
        <v>45.626100000000001</v>
      </c>
      <c r="R113">
        <f>'Program Costs'!R113-'Revenue Change'!R113</f>
        <v>45.432859999999998</v>
      </c>
      <c r="S113">
        <f>'Program Costs'!S113-'Revenue Change'!S113</f>
        <v>46.873660000000001</v>
      </c>
      <c r="T113">
        <f>'Program Costs'!T113-'Revenue Change'!T113</f>
        <v>48.050780000000003</v>
      </c>
      <c r="U113">
        <f>'Program Costs'!U113-'Revenue Change'!U113</f>
        <v>48.572270000000003</v>
      </c>
      <c r="V113">
        <f>'Program Costs'!V113-'Revenue Change'!V113</f>
        <v>49.795099999999998</v>
      </c>
      <c r="W113">
        <f>'Program Costs'!W113-'Revenue Change'!W113</f>
        <v>50.676760000000002</v>
      </c>
      <c r="X113">
        <f>'Program Costs'!X113-'Revenue Change'!X113</f>
        <v>51.086120000000001</v>
      </c>
      <c r="Y113">
        <f>'Program Costs'!Y113-'Revenue Change'!Y113</f>
        <v>51.597050000000003</v>
      </c>
      <c r="Z113">
        <f>'Program Costs'!Z113-'Revenue Change'!Z113</f>
        <v>52.186279999999996</v>
      </c>
      <c r="AA113">
        <f>'Program Costs'!AA113-'Revenue Change'!AA113</f>
        <v>0</v>
      </c>
      <c r="AB113">
        <f>'Program Costs'!AB113-'Revenue Change'!AB113</f>
        <v>0</v>
      </c>
      <c r="AC113">
        <f>'Program Costs'!AC113-'Revenue Change'!AC113</f>
        <v>0</v>
      </c>
      <c r="AD113">
        <f>'Program Costs'!AD113-'Revenue Change'!AD113</f>
        <v>0</v>
      </c>
      <c r="AE113">
        <f>'Program Costs'!AE113-'Revenue Change'!AE113</f>
        <v>0</v>
      </c>
      <c r="AF113">
        <f>'Program Costs'!AF113-'Revenue Change'!AF113</f>
        <v>0</v>
      </c>
      <c r="AG113">
        <f>'Program Costs'!AG113-'Revenue Change'!AG113</f>
        <v>0</v>
      </c>
      <c r="AH113">
        <f>'Program Costs'!AH113-'Revenue Change'!AH113</f>
        <v>0</v>
      </c>
      <c r="AI113" s="2">
        <f t="shared" si="2"/>
        <v>947.03171000000009</v>
      </c>
      <c r="AJ113" s="2">
        <f t="shared" si="3"/>
        <v>553.41302705338785</v>
      </c>
    </row>
    <row r="114" spans="1:36" x14ac:dyDescent="0.25">
      <c r="A114" s="13">
        <v>2</v>
      </c>
      <c r="B114" s="13">
        <v>100</v>
      </c>
      <c r="C114">
        <v>125</v>
      </c>
      <c r="D114" t="s">
        <v>148</v>
      </c>
      <c r="E114">
        <f>'Program Costs'!E114-'Revenue Change'!E114</f>
        <v>0</v>
      </c>
      <c r="F114">
        <f>'Program Costs'!F114-'Revenue Change'!F114</f>
        <v>0</v>
      </c>
      <c r="G114">
        <f>'Program Costs'!G114-'Revenue Change'!G114</f>
        <v>38.718589999999999</v>
      </c>
      <c r="H114">
        <f>'Program Costs'!H114-'Revenue Change'!H114</f>
        <v>1.705673</v>
      </c>
      <c r="I114">
        <f>'Program Costs'!I114-'Revenue Change'!I114</f>
        <v>1.821556</v>
      </c>
      <c r="J114">
        <f>'Program Costs'!J114-'Revenue Change'!J114</f>
        <v>1.889465</v>
      </c>
      <c r="K114">
        <f>'Program Costs'!K114-'Revenue Change'!K114</f>
        <v>2.006027</v>
      </c>
      <c r="L114">
        <f>'Program Costs'!L114-'Revenue Change'!L114</f>
        <v>2.0317379999999998</v>
      </c>
      <c r="M114">
        <f>'Program Costs'!M114-'Revenue Change'!M114</f>
        <v>2.0906069999999999</v>
      </c>
      <c r="N114">
        <f>'Program Costs'!N114-'Revenue Change'!N114</f>
        <v>2.137756</v>
      </c>
      <c r="O114">
        <f>'Program Costs'!O114-'Revenue Change'!O114</f>
        <v>2.1557620000000002</v>
      </c>
      <c r="P114">
        <f>'Program Costs'!P114-'Revenue Change'!P114</f>
        <v>2.1447750000000001</v>
      </c>
      <c r="Q114">
        <f>'Program Costs'!Q114-'Revenue Change'!Q114</f>
        <v>2.1408689999999999</v>
      </c>
      <c r="R114">
        <f>'Program Costs'!R114-'Revenue Change'!R114</f>
        <v>2.1305540000000001</v>
      </c>
      <c r="S114">
        <f>'Program Costs'!S114-'Revenue Change'!S114</f>
        <v>2.1986080000000001</v>
      </c>
      <c r="T114">
        <f>'Program Costs'!T114-'Revenue Change'!T114</f>
        <v>2.2525629999999999</v>
      </c>
      <c r="U114">
        <f>'Program Costs'!U114-'Revenue Change'!U114</f>
        <v>2.2777099999999999</v>
      </c>
      <c r="V114">
        <f>'Program Costs'!V114-'Revenue Change'!V114</f>
        <v>2.3342900000000002</v>
      </c>
      <c r="W114">
        <f>'Program Costs'!W114-'Revenue Change'!W114</f>
        <v>2.3746339999999999</v>
      </c>
      <c r="X114">
        <f>'Program Costs'!X114-'Revenue Change'!X114</f>
        <v>2.3948360000000002</v>
      </c>
      <c r="Y114">
        <f>'Program Costs'!Y114-'Revenue Change'!Y114</f>
        <v>2.4188230000000002</v>
      </c>
      <c r="Z114">
        <f>'Program Costs'!Z114-'Revenue Change'!Z114</f>
        <v>2.445862</v>
      </c>
      <c r="AA114">
        <f>'Program Costs'!AA114-'Revenue Change'!AA114</f>
        <v>0</v>
      </c>
      <c r="AB114">
        <f>'Program Costs'!AB114-'Revenue Change'!AB114</f>
        <v>0</v>
      </c>
      <c r="AC114">
        <f>'Program Costs'!AC114-'Revenue Change'!AC114</f>
        <v>0</v>
      </c>
      <c r="AD114">
        <f>'Program Costs'!AD114-'Revenue Change'!AD114</f>
        <v>0</v>
      </c>
      <c r="AE114">
        <f>'Program Costs'!AE114-'Revenue Change'!AE114</f>
        <v>0</v>
      </c>
      <c r="AF114">
        <f>'Program Costs'!AF114-'Revenue Change'!AF114</f>
        <v>0</v>
      </c>
      <c r="AG114">
        <f>'Program Costs'!AG114-'Revenue Change'!AG114</f>
        <v>0</v>
      </c>
      <c r="AH114">
        <f>'Program Costs'!AH114-'Revenue Change'!AH114</f>
        <v>0</v>
      </c>
      <c r="AI114" s="2">
        <f t="shared" si="2"/>
        <v>79.670698000000016</v>
      </c>
      <c r="AJ114" s="2">
        <f t="shared" si="3"/>
        <v>61.215310700595339</v>
      </c>
    </row>
    <row r="115" spans="1:36" x14ac:dyDescent="0.25">
      <c r="A115" s="13">
        <v>2</v>
      </c>
      <c r="B115" s="13">
        <v>100</v>
      </c>
      <c r="C115">
        <v>126</v>
      </c>
      <c r="D115" t="s">
        <v>149</v>
      </c>
      <c r="E115">
        <f>'Program Costs'!E115-'Revenue Change'!E115</f>
        <v>0</v>
      </c>
      <c r="F115">
        <f>'Program Costs'!F115-'Revenue Change'!F115</f>
        <v>0</v>
      </c>
      <c r="G115">
        <f>'Program Costs'!G115-'Revenue Change'!G115</f>
        <v>41.426918000000001</v>
      </c>
      <c r="H115">
        <f>'Program Costs'!H115-'Revenue Change'!H115</f>
        <v>4.3936919999999997</v>
      </c>
      <c r="I115">
        <f>'Program Costs'!I115-'Revenue Change'!I115</f>
        <v>4.6926800000000002</v>
      </c>
      <c r="J115">
        <f>'Program Costs'!J115-'Revenue Change'!J115</f>
        <v>4.8679199999999998</v>
      </c>
      <c r="K115">
        <f>'Program Costs'!K115-'Revenue Change'!K115</f>
        <v>5.1681059999999999</v>
      </c>
      <c r="L115">
        <f>'Program Costs'!L115-'Revenue Change'!L115</f>
        <v>5.2348939999999997</v>
      </c>
      <c r="M115">
        <f>'Program Costs'!M115-'Revenue Change'!M115</f>
        <v>5.3864900000000002</v>
      </c>
      <c r="N115">
        <f>'Program Costs'!N115-'Revenue Change'!N115</f>
        <v>5.507263</v>
      </c>
      <c r="O115">
        <f>'Program Costs'!O115-'Revenue Change'!O115</f>
        <v>5.5525209999999996</v>
      </c>
      <c r="P115">
        <f>'Program Costs'!P115-'Revenue Change'!P115</f>
        <v>5.5239260000000003</v>
      </c>
      <c r="Q115">
        <f>'Program Costs'!Q115-'Revenue Change'!Q115</f>
        <v>5.5123290000000003</v>
      </c>
      <c r="R115">
        <f>'Program Costs'!R115-'Revenue Change'!R115</f>
        <v>5.4883420000000003</v>
      </c>
      <c r="S115">
        <f>'Program Costs'!S115-'Revenue Change'!S115</f>
        <v>5.662903</v>
      </c>
      <c r="T115">
        <f>'Program Costs'!T115-'Revenue Change'!T115</f>
        <v>5.804138</v>
      </c>
      <c r="U115">
        <f>'Program Costs'!U115-'Revenue Change'!U115</f>
        <v>5.8679810000000003</v>
      </c>
      <c r="V115">
        <f>'Program Costs'!V115-'Revenue Change'!V115</f>
        <v>6.0129999999999999</v>
      </c>
      <c r="W115">
        <f>'Program Costs'!W115-'Revenue Change'!W115</f>
        <v>6.1215820000000001</v>
      </c>
      <c r="X115">
        <f>'Program Costs'!X115-'Revenue Change'!X115</f>
        <v>6.1706539999999999</v>
      </c>
      <c r="Y115">
        <f>'Program Costs'!Y115-'Revenue Change'!Y115</f>
        <v>6.2326050000000004</v>
      </c>
      <c r="Z115">
        <f>'Program Costs'!Z115-'Revenue Change'!Z115</f>
        <v>6.3032839999999997</v>
      </c>
      <c r="AA115">
        <f>'Program Costs'!AA115-'Revenue Change'!AA115</f>
        <v>0</v>
      </c>
      <c r="AB115">
        <f>'Program Costs'!AB115-'Revenue Change'!AB115</f>
        <v>0</v>
      </c>
      <c r="AC115">
        <f>'Program Costs'!AC115-'Revenue Change'!AC115</f>
        <v>0</v>
      </c>
      <c r="AD115">
        <f>'Program Costs'!AD115-'Revenue Change'!AD115</f>
        <v>0</v>
      </c>
      <c r="AE115">
        <f>'Program Costs'!AE115-'Revenue Change'!AE115</f>
        <v>0</v>
      </c>
      <c r="AF115">
        <f>'Program Costs'!AF115-'Revenue Change'!AF115</f>
        <v>0</v>
      </c>
      <c r="AG115">
        <f>'Program Costs'!AG115-'Revenue Change'!AG115</f>
        <v>0</v>
      </c>
      <c r="AH115">
        <f>'Program Costs'!AH115-'Revenue Change'!AH115</f>
        <v>0</v>
      </c>
      <c r="AI115" s="2">
        <f t="shared" si="2"/>
        <v>146.931228</v>
      </c>
      <c r="AJ115" s="2">
        <f t="shared" si="3"/>
        <v>99.383272982197909</v>
      </c>
    </row>
    <row r="116" spans="1:36" x14ac:dyDescent="0.25">
      <c r="A116" s="13">
        <v>2</v>
      </c>
      <c r="B116" s="13">
        <v>100</v>
      </c>
      <c r="C116">
        <v>127</v>
      </c>
      <c r="D116" t="s">
        <v>150</v>
      </c>
      <c r="E116">
        <f>'Program Costs'!E116-'Revenue Change'!E116</f>
        <v>0</v>
      </c>
      <c r="F116">
        <f>'Program Costs'!F116-'Revenue Change'!F116</f>
        <v>0</v>
      </c>
      <c r="G116">
        <f>'Program Costs'!G116-'Revenue Change'!G116</f>
        <v>45.979950000000002</v>
      </c>
      <c r="H116">
        <f>'Program Costs'!H116-'Revenue Change'!H116</f>
        <v>8.9125669999999992</v>
      </c>
      <c r="I116">
        <f>'Program Costs'!I116-'Revenue Change'!I116</f>
        <v>9.5189590000000006</v>
      </c>
      <c r="J116">
        <f>'Program Costs'!J116-'Revenue Change'!J116</f>
        <v>9.8648070000000008</v>
      </c>
      <c r="K116">
        <f>'Program Costs'!K116-'Revenue Change'!K116</f>
        <v>10.45844</v>
      </c>
      <c r="L116">
        <f>'Program Costs'!L116-'Revenue Change'!L116</f>
        <v>0</v>
      </c>
      <c r="M116">
        <f>'Program Costs'!M116-'Revenue Change'!M116</f>
        <v>0</v>
      </c>
      <c r="N116">
        <f>'Program Costs'!N116-'Revenue Change'!N116</f>
        <v>0</v>
      </c>
      <c r="O116">
        <f>'Program Costs'!O116-'Revenue Change'!O116</f>
        <v>0</v>
      </c>
      <c r="P116">
        <f>'Program Costs'!P116-'Revenue Change'!P116</f>
        <v>0</v>
      </c>
      <c r="Q116">
        <f>'Program Costs'!Q116-'Revenue Change'!Q116</f>
        <v>0</v>
      </c>
      <c r="R116">
        <f>'Program Costs'!R116-'Revenue Change'!R116</f>
        <v>0</v>
      </c>
      <c r="S116">
        <f>'Program Costs'!S116-'Revenue Change'!S116</f>
        <v>0</v>
      </c>
      <c r="T116">
        <f>'Program Costs'!T116-'Revenue Change'!T116</f>
        <v>0</v>
      </c>
      <c r="U116">
        <f>'Program Costs'!U116-'Revenue Change'!U116</f>
        <v>0</v>
      </c>
      <c r="V116">
        <f>'Program Costs'!V116-'Revenue Change'!V116</f>
        <v>0</v>
      </c>
      <c r="W116">
        <f>'Program Costs'!W116-'Revenue Change'!W116</f>
        <v>0</v>
      </c>
      <c r="X116">
        <f>'Program Costs'!X116-'Revenue Change'!X116</f>
        <v>0</v>
      </c>
      <c r="Y116">
        <f>'Program Costs'!Y116-'Revenue Change'!Y116</f>
        <v>0</v>
      </c>
      <c r="Z116">
        <f>'Program Costs'!Z116-'Revenue Change'!Z116</f>
        <v>0</v>
      </c>
      <c r="AA116">
        <f>'Program Costs'!AA116-'Revenue Change'!AA116</f>
        <v>0</v>
      </c>
      <c r="AB116">
        <f>'Program Costs'!AB116-'Revenue Change'!AB116</f>
        <v>0</v>
      </c>
      <c r="AC116">
        <f>'Program Costs'!AC116-'Revenue Change'!AC116</f>
        <v>0</v>
      </c>
      <c r="AD116">
        <f>'Program Costs'!AD116-'Revenue Change'!AD116</f>
        <v>0</v>
      </c>
      <c r="AE116">
        <f>'Program Costs'!AE116-'Revenue Change'!AE116</f>
        <v>0</v>
      </c>
      <c r="AF116">
        <f>'Program Costs'!AF116-'Revenue Change'!AF116</f>
        <v>0</v>
      </c>
      <c r="AG116">
        <f>'Program Costs'!AG116-'Revenue Change'!AG116</f>
        <v>0</v>
      </c>
      <c r="AH116">
        <f>'Program Costs'!AH116-'Revenue Change'!AH116</f>
        <v>0</v>
      </c>
      <c r="AI116" s="2">
        <f t="shared" si="2"/>
        <v>84.734722999999988</v>
      </c>
      <c r="AJ116" s="2">
        <f t="shared" si="3"/>
        <v>79.065099265802758</v>
      </c>
    </row>
    <row r="117" spans="1:36" x14ac:dyDescent="0.25">
      <c r="A117" s="13">
        <v>2</v>
      </c>
      <c r="B117" s="13">
        <v>130</v>
      </c>
      <c r="C117">
        <v>132</v>
      </c>
      <c r="D117" t="s">
        <v>151</v>
      </c>
      <c r="E117">
        <f>'Program Costs'!E117-'Revenue Change'!E117</f>
        <v>0</v>
      </c>
      <c r="F117">
        <f>'Program Costs'!F117-'Revenue Change'!F117</f>
        <v>0</v>
      </c>
      <c r="G117">
        <f>'Program Costs'!G117-'Revenue Change'!G117</f>
        <v>61.390509999999999</v>
      </c>
      <c r="H117">
        <f>'Program Costs'!H117-'Revenue Change'!H117</f>
        <v>24.208310000000001</v>
      </c>
      <c r="I117">
        <f>'Program Costs'!I117-'Revenue Change'!I117</f>
        <v>25.855799999999999</v>
      </c>
      <c r="J117">
        <f>'Program Costs'!J117-'Revenue Change'!J117</f>
        <v>26.80667</v>
      </c>
      <c r="K117">
        <f>'Program Costs'!K117-'Revenue Change'!K117</f>
        <v>28.437380000000001</v>
      </c>
      <c r="L117">
        <f>'Program Costs'!L117-'Revenue Change'!L117</f>
        <v>28.80397</v>
      </c>
      <c r="M117">
        <f>'Program Costs'!M117-'Revenue Change'!M117</f>
        <v>29.665310000000002</v>
      </c>
      <c r="N117">
        <f>'Program Costs'!N117-'Revenue Change'!N117</f>
        <v>30.31213</v>
      </c>
      <c r="O117">
        <f>'Program Costs'!O117-'Revenue Change'!O117</f>
        <v>30.553439999999998</v>
      </c>
      <c r="P117">
        <f>'Program Costs'!P117-'Revenue Change'!P117</f>
        <v>30.41901</v>
      </c>
      <c r="Q117">
        <f>'Program Costs'!Q117-'Revenue Change'!Q117</f>
        <v>30.320799999999998</v>
      </c>
      <c r="R117">
        <f>'Program Costs'!R117-'Revenue Change'!R117</f>
        <v>30.218810000000001</v>
      </c>
      <c r="S117">
        <f>'Program Costs'!S117-'Revenue Change'!S117</f>
        <v>31.181270000000001</v>
      </c>
      <c r="T117">
        <f>'Program Costs'!T117-'Revenue Change'!T117</f>
        <v>31.95673</v>
      </c>
      <c r="U117">
        <f>'Program Costs'!U117-'Revenue Change'!U117</f>
        <v>32.263489999999997</v>
      </c>
      <c r="V117">
        <f>'Program Costs'!V117-'Revenue Change'!V117</f>
        <v>0</v>
      </c>
      <c r="W117">
        <f>'Program Costs'!W117-'Revenue Change'!W117</f>
        <v>0</v>
      </c>
      <c r="X117">
        <f>'Program Costs'!X117-'Revenue Change'!X117</f>
        <v>0</v>
      </c>
      <c r="Y117">
        <f>'Program Costs'!Y117-'Revenue Change'!Y117</f>
        <v>0</v>
      </c>
      <c r="Z117">
        <f>'Program Costs'!Z117-'Revenue Change'!Z117</f>
        <v>0</v>
      </c>
      <c r="AA117">
        <f>'Program Costs'!AA117-'Revenue Change'!AA117</f>
        <v>0</v>
      </c>
      <c r="AB117">
        <f>'Program Costs'!AB117-'Revenue Change'!AB117</f>
        <v>0</v>
      </c>
      <c r="AC117">
        <f>'Program Costs'!AC117-'Revenue Change'!AC117</f>
        <v>0</v>
      </c>
      <c r="AD117">
        <f>'Program Costs'!AD117-'Revenue Change'!AD117</f>
        <v>0</v>
      </c>
      <c r="AE117">
        <f>'Program Costs'!AE117-'Revenue Change'!AE117</f>
        <v>0</v>
      </c>
      <c r="AF117">
        <f>'Program Costs'!AF117-'Revenue Change'!AF117</f>
        <v>0</v>
      </c>
      <c r="AG117">
        <f>'Program Costs'!AG117-'Revenue Change'!AG117</f>
        <v>0</v>
      </c>
      <c r="AH117">
        <f>'Program Costs'!AH117-'Revenue Change'!AH117</f>
        <v>0</v>
      </c>
      <c r="AI117" s="2">
        <f t="shared" si="2"/>
        <v>472.39363000000003</v>
      </c>
      <c r="AJ117" s="2">
        <f t="shared" si="3"/>
        <v>321.76122052465291</v>
      </c>
    </row>
    <row r="118" spans="1:36" x14ac:dyDescent="0.25">
      <c r="A118" s="13">
        <v>2</v>
      </c>
      <c r="B118" s="13">
        <v>130</v>
      </c>
      <c r="C118">
        <v>133</v>
      </c>
      <c r="D118" t="s">
        <v>152</v>
      </c>
      <c r="E118">
        <f>'Program Costs'!E118-'Revenue Change'!E118</f>
        <v>0</v>
      </c>
      <c r="F118">
        <f>'Program Costs'!F118-'Revenue Change'!F118</f>
        <v>0</v>
      </c>
      <c r="G118">
        <f>'Program Costs'!G118-'Revenue Change'!G118</f>
        <v>95.108530000000002</v>
      </c>
      <c r="H118">
        <f>'Program Costs'!H118-'Revenue Change'!H118</f>
        <v>57.674289999999999</v>
      </c>
      <c r="I118">
        <f>'Program Costs'!I118-'Revenue Change'!I118</f>
        <v>61.599469999999997</v>
      </c>
      <c r="J118">
        <f>'Program Costs'!J118-'Revenue Change'!J118</f>
        <v>63.866419999999998</v>
      </c>
      <c r="K118">
        <f>'Program Costs'!K118-'Revenue Change'!K118</f>
        <v>67.757660000000001</v>
      </c>
      <c r="L118">
        <f>'Program Costs'!L118-'Revenue Change'!L118</f>
        <v>68.630330000000001</v>
      </c>
      <c r="M118">
        <f>'Program Costs'!M118-'Revenue Change'!M118</f>
        <v>70.676940000000002</v>
      </c>
      <c r="N118">
        <f>'Program Costs'!N118-'Revenue Change'!N118</f>
        <v>72.221040000000002</v>
      </c>
      <c r="O118">
        <f>'Program Costs'!O118-'Revenue Change'!O118</f>
        <v>72.797179999999997</v>
      </c>
      <c r="P118">
        <f>'Program Costs'!P118-'Revenue Change'!P118</f>
        <v>72.470699999999994</v>
      </c>
      <c r="Q118">
        <f>'Program Costs'!Q118-'Revenue Change'!Q118</f>
        <v>72.242429999999999</v>
      </c>
      <c r="R118">
        <f>'Program Costs'!R118-'Revenue Change'!R118</f>
        <v>71.995000000000005</v>
      </c>
      <c r="S118">
        <f>'Program Costs'!S118-'Revenue Change'!S118</f>
        <v>74.286990000000003</v>
      </c>
      <c r="T118">
        <f>'Program Costs'!T118-'Revenue Change'!T118</f>
        <v>76.138120000000001</v>
      </c>
      <c r="U118">
        <f>'Program Costs'!U118-'Revenue Change'!U118</f>
        <v>76.87415</v>
      </c>
      <c r="V118">
        <f>'Program Costs'!V118-'Revenue Change'!V118</f>
        <v>0</v>
      </c>
      <c r="W118">
        <f>'Program Costs'!W118-'Revenue Change'!W118</f>
        <v>0</v>
      </c>
      <c r="X118">
        <f>'Program Costs'!X118-'Revenue Change'!X118</f>
        <v>0</v>
      </c>
      <c r="Y118">
        <f>'Program Costs'!Y118-'Revenue Change'!Y118</f>
        <v>0</v>
      </c>
      <c r="Z118">
        <f>'Program Costs'!Z118-'Revenue Change'!Z118</f>
        <v>0</v>
      </c>
      <c r="AA118">
        <f>'Program Costs'!AA118-'Revenue Change'!AA118</f>
        <v>0</v>
      </c>
      <c r="AB118">
        <f>'Program Costs'!AB118-'Revenue Change'!AB118</f>
        <v>0</v>
      </c>
      <c r="AC118">
        <f>'Program Costs'!AC118-'Revenue Change'!AC118</f>
        <v>0</v>
      </c>
      <c r="AD118">
        <f>'Program Costs'!AD118-'Revenue Change'!AD118</f>
        <v>0</v>
      </c>
      <c r="AE118">
        <f>'Program Costs'!AE118-'Revenue Change'!AE118</f>
        <v>0</v>
      </c>
      <c r="AF118">
        <f>'Program Costs'!AF118-'Revenue Change'!AF118</f>
        <v>0</v>
      </c>
      <c r="AG118">
        <f>'Program Costs'!AG118-'Revenue Change'!AG118</f>
        <v>0</v>
      </c>
      <c r="AH118">
        <f>'Program Costs'!AH118-'Revenue Change'!AH118</f>
        <v>0</v>
      </c>
      <c r="AI118" s="2">
        <f t="shared" si="2"/>
        <v>1074.33925</v>
      </c>
      <c r="AJ118" s="2">
        <f t="shared" si="3"/>
        <v>715.45052921460103</v>
      </c>
    </row>
    <row r="119" spans="1:36" x14ac:dyDescent="0.25">
      <c r="A119" s="13">
        <v>2</v>
      </c>
      <c r="B119" s="13">
        <v>130</v>
      </c>
      <c r="C119">
        <v>134</v>
      </c>
      <c r="D119" t="s">
        <v>153</v>
      </c>
      <c r="E119">
        <f>'Program Costs'!E119-'Revenue Change'!E119</f>
        <v>0</v>
      </c>
      <c r="F119">
        <f>'Program Costs'!F119-'Revenue Change'!F119</f>
        <v>0</v>
      </c>
      <c r="G119">
        <f>'Program Costs'!G119-'Revenue Change'!G119</f>
        <v>95.173519999999996</v>
      </c>
      <c r="H119">
        <f>'Program Costs'!H119-'Revenue Change'!H119</f>
        <v>57.738819999999997</v>
      </c>
      <c r="I119">
        <f>'Program Costs'!I119-'Revenue Change'!I119</f>
        <v>61.668349999999997</v>
      </c>
      <c r="J119">
        <f>'Program Costs'!J119-'Revenue Change'!J119</f>
        <v>63.93826</v>
      </c>
      <c r="K119">
        <f>'Program Costs'!K119-'Revenue Change'!K119</f>
        <v>67.833799999999997</v>
      </c>
      <c r="L119">
        <f>'Program Costs'!L119-'Revenue Change'!L119</f>
        <v>68.707380000000001</v>
      </c>
      <c r="M119">
        <f>'Program Costs'!M119-'Revenue Change'!M119</f>
        <v>70.756230000000002</v>
      </c>
      <c r="N119">
        <f>'Program Costs'!N119-'Revenue Change'!N119</f>
        <v>72.301969999999997</v>
      </c>
      <c r="O119">
        <f>'Program Costs'!O119-'Revenue Change'!O119</f>
        <v>72.878910000000005</v>
      </c>
      <c r="P119">
        <f>'Program Costs'!P119-'Revenue Change'!P119</f>
        <v>72.552059999999997</v>
      </c>
      <c r="Q119">
        <f>'Program Costs'!Q119-'Revenue Change'!Q119</f>
        <v>72.323179999999994</v>
      </c>
      <c r="R119">
        <f>'Program Costs'!R119-'Revenue Change'!R119</f>
        <v>72.075810000000004</v>
      </c>
      <c r="S119">
        <f>'Program Costs'!S119-'Revenue Change'!S119</f>
        <v>74.370239999999995</v>
      </c>
      <c r="T119">
        <f>'Program Costs'!T119-'Revenue Change'!T119</f>
        <v>76.223020000000005</v>
      </c>
      <c r="U119">
        <f>'Program Costs'!U119-'Revenue Change'!U119</f>
        <v>76.959959999999995</v>
      </c>
      <c r="V119">
        <f>'Program Costs'!V119-'Revenue Change'!V119</f>
        <v>0</v>
      </c>
      <c r="W119">
        <f>'Program Costs'!W119-'Revenue Change'!W119</f>
        <v>0</v>
      </c>
      <c r="X119">
        <f>'Program Costs'!X119-'Revenue Change'!X119</f>
        <v>0</v>
      </c>
      <c r="Y119">
        <f>'Program Costs'!Y119-'Revenue Change'!Y119</f>
        <v>0</v>
      </c>
      <c r="Z119">
        <f>'Program Costs'!Z119-'Revenue Change'!Z119</f>
        <v>0</v>
      </c>
      <c r="AA119">
        <f>'Program Costs'!AA119-'Revenue Change'!AA119</f>
        <v>0</v>
      </c>
      <c r="AB119">
        <f>'Program Costs'!AB119-'Revenue Change'!AB119</f>
        <v>0</v>
      </c>
      <c r="AC119">
        <f>'Program Costs'!AC119-'Revenue Change'!AC119</f>
        <v>0</v>
      </c>
      <c r="AD119">
        <f>'Program Costs'!AD119-'Revenue Change'!AD119</f>
        <v>0</v>
      </c>
      <c r="AE119">
        <f>'Program Costs'!AE119-'Revenue Change'!AE119</f>
        <v>0</v>
      </c>
      <c r="AF119">
        <f>'Program Costs'!AF119-'Revenue Change'!AF119</f>
        <v>0</v>
      </c>
      <c r="AG119">
        <f>'Program Costs'!AG119-'Revenue Change'!AG119</f>
        <v>0</v>
      </c>
      <c r="AH119">
        <f>'Program Costs'!AH119-'Revenue Change'!AH119</f>
        <v>0</v>
      </c>
      <c r="AI119" s="2">
        <f t="shared" si="2"/>
        <v>1075.5015100000001</v>
      </c>
      <c r="AJ119" s="2">
        <f t="shared" si="3"/>
        <v>716.2108151140651</v>
      </c>
    </row>
    <row r="120" spans="1:36" x14ac:dyDescent="0.25">
      <c r="A120" s="13">
        <v>2</v>
      </c>
      <c r="B120" s="13">
        <v>130</v>
      </c>
      <c r="C120">
        <v>136</v>
      </c>
      <c r="D120" t="s">
        <v>154</v>
      </c>
      <c r="E120">
        <f>'Program Costs'!E120-'Revenue Change'!E120</f>
        <v>0</v>
      </c>
      <c r="F120">
        <f>'Program Costs'!F120-'Revenue Change'!F120</f>
        <v>0</v>
      </c>
      <c r="G120">
        <f>'Program Costs'!G120-'Revenue Change'!G120</f>
        <v>56.472999999999999</v>
      </c>
      <c r="H120">
        <f>'Program Costs'!H120-'Revenue Change'!H120</f>
        <v>19.327649999999998</v>
      </c>
      <c r="I120">
        <f>'Program Costs'!I120-'Revenue Change'!I120</f>
        <v>20.642910000000001</v>
      </c>
      <c r="J120">
        <f>'Program Costs'!J120-'Revenue Change'!J120</f>
        <v>21.40128</v>
      </c>
      <c r="K120">
        <f>'Program Costs'!K120-'Revenue Change'!K120</f>
        <v>22.701370000000001</v>
      </c>
      <c r="L120">
        <f>'Program Costs'!L120-'Revenue Change'!L120</f>
        <v>22.993960000000001</v>
      </c>
      <c r="M120">
        <f>'Program Costs'!M120-'Revenue Change'!M120</f>
        <v>23.68375</v>
      </c>
      <c r="N120">
        <f>'Program Costs'!N120-'Revenue Change'!N120</f>
        <v>24.19922</v>
      </c>
      <c r="O120">
        <f>'Program Costs'!O120-'Revenue Change'!O120</f>
        <v>24.39227</v>
      </c>
      <c r="P120">
        <f>'Program Costs'!P120-'Revenue Change'!P120</f>
        <v>24.287230000000001</v>
      </c>
      <c r="Q120">
        <f>'Program Costs'!Q120-'Revenue Change'!Q120</f>
        <v>0</v>
      </c>
      <c r="R120">
        <f>'Program Costs'!R120-'Revenue Change'!R120</f>
        <v>0</v>
      </c>
      <c r="S120">
        <f>'Program Costs'!S120-'Revenue Change'!S120</f>
        <v>0</v>
      </c>
      <c r="T120">
        <f>'Program Costs'!T120-'Revenue Change'!T120</f>
        <v>0</v>
      </c>
      <c r="U120">
        <f>'Program Costs'!U120-'Revenue Change'!U120</f>
        <v>0</v>
      </c>
      <c r="V120">
        <f>'Program Costs'!V120-'Revenue Change'!V120</f>
        <v>0</v>
      </c>
      <c r="W120">
        <f>'Program Costs'!W120-'Revenue Change'!W120</f>
        <v>0</v>
      </c>
      <c r="X120">
        <f>'Program Costs'!X120-'Revenue Change'!X120</f>
        <v>0</v>
      </c>
      <c r="Y120">
        <f>'Program Costs'!Y120-'Revenue Change'!Y120</f>
        <v>0</v>
      </c>
      <c r="Z120">
        <f>'Program Costs'!Z120-'Revenue Change'!Z120</f>
        <v>0</v>
      </c>
      <c r="AA120">
        <f>'Program Costs'!AA120-'Revenue Change'!AA120</f>
        <v>0</v>
      </c>
      <c r="AB120">
        <f>'Program Costs'!AB120-'Revenue Change'!AB120</f>
        <v>0</v>
      </c>
      <c r="AC120">
        <f>'Program Costs'!AC120-'Revenue Change'!AC120</f>
        <v>0</v>
      </c>
      <c r="AD120">
        <f>'Program Costs'!AD120-'Revenue Change'!AD120</f>
        <v>0</v>
      </c>
      <c r="AE120">
        <f>'Program Costs'!AE120-'Revenue Change'!AE120</f>
        <v>0</v>
      </c>
      <c r="AF120">
        <f>'Program Costs'!AF120-'Revenue Change'!AF120</f>
        <v>0</v>
      </c>
      <c r="AG120">
        <f>'Program Costs'!AG120-'Revenue Change'!AG120</f>
        <v>0</v>
      </c>
      <c r="AH120">
        <f>'Program Costs'!AH120-'Revenue Change'!AH120</f>
        <v>0</v>
      </c>
      <c r="AI120" s="2">
        <f t="shared" si="2"/>
        <v>260.10264000000001</v>
      </c>
      <c r="AJ120" s="2">
        <f t="shared" si="3"/>
        <v>205.53027454022356</v>
      </c>
    </row>
    <row r="121" spans="1:36" x14ac:dyDescent="0.25">
      <c r="A121" s="13">
        <v>2</v>
      </c>
      <c r="B121" s="13">
        <v>130</v>
      </c>
      <c r="C121">
        <v>137</v>
      </c>
      <c r="D121" t="s">
        <v>155</v>
      </c>
      <c r="E121">
        <f>'Program Costs'!E121-'Revenue Change'!E121</f>
        <v>0</v>
      </c>
      <c r="F121">
        <f>'Program Costs'!F121-'Revenue Change'!F121</f>
        <v>0</v>
      </c>
      <c r="G121">
        <f>'Program Costs'!G121-'Revenue Change'!G121</f>
        <v>71.985659999999996</v>
      </c>
      <c r="H121">
        <f>'Program Costs'!H121-'Revenue Change'!H121</f>
        <v>34.719940000000001</v>
      </c>
      <c r="I121">
        <f>'Program Costs'!I121-'Revenue Change'!I121</f>
        <v>37.087389999999999</v>
      </c>
      <c r="J121">
        <f>'Program Costs'!J121-'Revenue Change'!J121</f>
        <v>38.509340000000002</v>
      </c>
      <c r="K121">
        <f>'Program Costs'!K121-'Revenue Change'!K121</f>
        <v>40.925780000000003</v>
      </c>
      <c r="L121">
        <f>'Program Costs'!L121-'Revenue Change'!L121</f>
        <v>41.452649999999998</v>
      </c>
      <c r="M121">
        <f>'Program Costs'!M121-'Revenue Change'!M121</f>
        <v>42.593020000000003</v>
      </c>
      <c r="N121">
        <f>'Program Costs'!N121-'Revenue Change'!N121</f>
        <v>43.584899999999998</v>
      </c>
      <c r="O121">
        <f>'Program Costs'!O121-'Revenue Change'!O121</f>
        <v>43.967739999999999</v>
      </c>
      <c r="P121">
        <f>'Program Costs'!P121-'Revenue Change'!P121</f>
        <v>43.687809999999999</v>
      </c>
      <c r="Q121">
        <f>'Program Costs'!Q121-'Revenue Change'!Q121</f>
        <v>43.668460000000003</v>
      </c>
      <c r="R121">
        <f>'Program Costs'!R121-'Revenue Change'!R121</f>
        <v>43.432499999999997</v>
      </c>
      <c r="S121">
        <f>'Program Costs'!S121-'Revenue Change'!S121</f>
        <v>44.800109999999997</v>
      </c>
      <c r="T121">
        <f>'Program Costs'!T121-'Revenue Change'!T121</f>
        <v>45.938110000000002</v>
      </c>
      <c r="U121">
        <f>'Program Costs'!U121-'Revenue Change'!U121</f>
        <v>46.514710000000001</v>
      </c>
      <c r="V121">
        <f>'Program Costs'!V121-'Revenue Change'!V121</f>
        <v>47.708309999999997</v>
      </c>
      <c r="W121">
        <f>'Program Costs'!W121-'Revenue Change'!W121</f>
        <v>48.491880000000002</v>
      </c>
      <c r="X121">
        <f>'Program Costs'!X121-'Revenue Change'!X121</f>
        <v>48.881959999999999</v>
      </c>
      <c r="Y121">
        <f>'Program Costs'!Y121-'Revenue Change'!Y121</f>
        <v>49.365360000000003</v>
      </c>
      <c r="Z121">
        <f>'Program Costs'!Z121-'Revenue Change'!Z121</f>
        <v>49.952210000000001</v>
      </c>
      <c r="AA121">
        <f>'Program Costs'!AA121-'Revenue Change'!AA121</f>
        <v>50.301389999999998</v>
      </c>
      <c r="AB121">
        <f>'Program Costs'!AB121-'Revenue Change'!AB121</f>
        <v>50.739690000000003</v>
      </c>
      <c r="AC121">
        <f>'Program Costs'!AC121-'Revenue Change'!AC121</f>
        <v>51.910339999999998</v>
      </c>
      <c r="AD121">
        <f>'Program Costs'!AD121-'Revenue Change'!AD121</f>
        <v>52.13147</v>
      </c>
      <c r="AE121">
        <f>'Program Costs'!AE121-'Revenue Change'!AE121</f>
        <v>53.024290000000001</v>
      </c>
      <c r="AF121">
        <f>'Program Costs'!AF121-'Revenue Change'!AF121</f>
        <v>54.03351</v>
      </c>
      <c r="AG121">
        <f>'Program Costs'!AG121-'Revenue Change'!AG121</f>
        <v>56.24579</v>
      </c>
      <c r="AH121">
        <f>'Program Costs'!AH121-'Revenue Change'!AH121</f>
        <v>58.103580000000001</v>
      </c>
      <c r="AI121" s="2">
        <f t="shared" si="2"/>
        <v>1333.7579000000001</v>
      </c>
      <c r="AJ121" s="2">
        <f t="shared" si="3"/>
        <v>628.9667290205573</v>
      </c>
    </row>
    <row r="122" spans="1:36" x14ac:dyDescent="0.25">
      <c r="A122" s="13">
        <v>2</v>
      </c>
      <c r="B122" s="13">
        <v>130</v>
      </c>
      <c r="C122">
        <v>138</v>
      </c>
      <c r="D122" t="s">
        <v>156</v>
      </c>
      <c r="E122">
        <f>'Program Costs'!E122-'Revenue Change'!E122</f>
        <v>0</v>
      </c>
      <c r="F122">
        <f>'Program Costs'!F122-'Revenue Change'!F122</f>
        <v>0</v>
      </c>
      <c r="G122">
        <f>'Program Costs'!G122-'Revenue Change'!G122</f>
        <v>79.723919999999993</v>
      </c>
      <c r="H122">
        <f>'Program Costs'!H122-'Revenue Change'!H122</f>
        <v>42.398539999999997</v>
      </c>
      <c r="I122">
        <f>'Program Costs'!I122-'Revenue Change'!I122</f>
        <v>45.290909999999997</v>
      </c>
      <c r="J122">
        <f>'Program Costs'!J122-'Revenue Change'!J122</f>
        <v>47.025239999999997</v>
      </c>
      <c r="K122">
        <f>'Program Costs'!K122-'Revenue Change'!K122</f>
        <v>0</v>
      </c>
      <c r="L122">
        <f>'Program Costs'!L122-'Revenue Change'!L122</f>
        <v>0</v>
      </c>
      <c r="M122">
        <f>'Program Costs'!M122-'Revenue Change'!M122</f>
        <v>0</v>
      </c>
      <c r="N122">
        <f>'Program Costs'!N122-'Revenue Change'!N122</f>
        <v>0</v>
      </c>
      <c r="O122">
        <f>'Program Costs'!O122-'Revenue Change'!O122</f>
        <v>0</v>
      </c>
      <c r="P122">
        <f>'Program Costs'!P122-'Revenue Change'!P122</f>
        <v>0</v>
      </c>
      <c r="Q122">
        <f>'Program Costs'!Q122-'Revenue Change'!Q122</f>
        <v>0</v>
      </c>
      <c r="R122">
        <f>'Program Costs'!R122-'Revenue Change'!R122</f>
        <v>0</v>
      </c>
      <c r="S122">
        <f>'Program Costs'!S122-'Revenue Change'!S122</f>
        <v>0</v>
      </c>
      <c r="T122">
        <f>'Program Costs'!T122-'Revenue Change'!T122</f>
        <v>0</v>
      </c>
      <c r="U122">
        <f>'Program Costs'!U122-'Revenue Change'!U122</f>
        <v>0</v>
      </c>
      <c r="V122">
        <f>'Program Costs'!V122-'Revenue Change'!V122</f>
        <v>0</v>
      </c>
      <c r="W122">
        <f>'Program Costs'!W122-'Revenue Change'!W122</f>
        <v>0</v>
      </c>
      <c r="X122">
        <f>'Program Costs'!X122-'Revenue Change'!X122</f>
        <v>0</v>
      </c>
      <c r="Y122">
        <f>'Program Costs'!Y122-'Revenue Change'!Y122</f>
        <v>0</v>
      </c>
      <c r="Z122">
        <f>'Program Costs'!Z122-'Revenue Change'!Z122</f>
        <v>0</v>
      </c>
      <c r="AA122">
        <f>'Program Costs'!AA122-'Revenue Change'!AA122</f>
        <v>0</v>
      </c>
      <c r="AB122">
        <f>'Program Costs'!AB122-'Revenue Change'!AB122</f>
        <v>0</v>
      </c>
      <c r="AC122">
        <f>'Program Costs'!AC122-'Revenue Change'!AC122</f>
        <v>0</v>
      </c>
      <c r="AD122">
        <f>'Program Costs'!AD122-'Revenue Change'!AD122</f>
        <v>0</v>
      </c>
      <c r="AE122">
        <f>'Program Costs'!AE122-'Revenue Change'!AE122</f>
        <v>0</v>
      </c>
      <c r="AF122">
        <f>'Program Costs'!AF122-'Revenue Change'!AF122</f>
        <v>0</v>
      </c>
      <c r="AG122">
        <f>'Program Costs'!AG122-'Revenue Change'!AG122</f>
        <v>0</v>
      </c>
      <c r="AH122">
        <f>'Program Costs'!AH122-'Revenue Change'!AH122</f>
        <v>0</v>
      </c>
      <c r="AI122" s="2">
        <f t="shared" si="2"/>
        <v>214.43860999999998</v>
      </c>
      <c r="AJ122" s="2">
        <f t="shared" si="3"/>
        <v>198.47600072207251</v>
      </c>
    </row>
    <row r="123" spans="1:36" x14ac:dyDescent="0.25">
      <c r="A123" s="13">
        <v>2</v>
      </c>
      <c r="B123" s="13">
        <v>130</v>
      </c>
      <c r="C123">
        <v>139</v>
      </c>
      <c r="D123" t="s">
        <v>157</v>
      </c>
      <c r="E123">
        <f>'Program Costs'!E123-'Revenue Change'!E123</f>
        <v>0</v>
      </c>
      <c r="F123">
        <f>'Program Costs'!F123-'Revenue Change'!F123</f>
        <v>0</v>
      </c>
      <c r="G123">
        <f>'Program Costs'!G123-'Revenue Change'!G123</f>
        <v>79.723919999999993</v>
      </c>
      <c r="H123">
        <f>'Program Costs'!H123-'Revenue Change'!H123</f>
        <v>42.398539999999997</v>
      </c>
      <c r="I123">
        <f>'Program Costs'!I123-'Revenue Change'!I123</f>
        <v>45.290909999999997</v>
      </c>
      <c r="J123">
        <f>'Program Costs'!J123-'Revenue Change'!J123</f>
        <v>47.025239999999997</v>
      </c>
      <c r="K123">
        <f>'Program Costs'!K123-'Revenue Change'!K123</f>
        <v>0</v>
      </c>
      <c r="L123">
        <f>'Program Costs'!L123-'Revenue Change'!L123</f>
        <v>0</v>
      </c>
      <c r="M123">
        <f>'Program Costs'!M123-'Revenue Change'!M123</f>
        <v>0</v>
      </c>
      <c r="N123">
        <f>'Program Costs'!N123-'Revenue Change'!N123</f>
        <v>0</v>
      </c>
      <c r="O123">
        <f>'Program Costs'!O123-'Revenue Change'!O123</f>
        <v>0</v>
      </c>
      <c r="P123">
        <f>'Program Costs'!P123-'Revenue Change'!P123</f>
        <v>0</v>
      </c>
      <c r="Q123">
        <f>'Program Costs'!Q123-'Revenue Change'!Q123</f>
        <v>0</v>
      </c>
      <c r="R123">
        <f>'Program Costs'!R123-'Revenue Change'!R123</f>
        <v>0</v>
      </c>
      <c r="S123">
        <f>'Program Costs'!S123-'Revenue Change'!S123</f>
        <v>0</v>
      </c>
      <c r="T123">
        <f>'Program Costs'!T123-'Revenue Change'!T123</f>
        <v>0</v>
      </c>
      <c r="U123">
        <f>'Program Costs'!U123-'Revenue Change'!U123</f>
        <v>0</v>
      </c>
      <c r="V123">
        <f>'Program Costs'!V123-'Revenue Change'!V123</f>
        <v>0</v>
      </c>
      <c r="W123">
        <f>'Program Costs'!W123-'Revenue Change'!W123</f>
        <v>0</v>
      </c>
      <c r="X123">
        <f>'Program Costs'!X123-'Revenue Change'!X123</f>
        <v>0</v>
      </c>
      <c r="Y123">
        <f>'Program Costs'!Y123-'Revenue Change'!Y123</f>
        <v>0</v>
      </c>
      <c r="Z123">
        <f>'Program Costs'!Z123-'Revenue Change'!Z123</f>
        <v>0</v>
      </c>
      <c r="AA123">
        <f>'Program Costs'!AA123-'Revenue Change'!AA123</f>
        <v>0</v>
      </c>
      <c r="AB123">
        <f>'Program Costs'!AB123-'Revenue Change'!AB123</f>
        <v>0</v>
      </c>
      <c r="AC123">
        <f>'Program Costs'!AC123-'Revenue Change'!AC123</f>
        <v>0</v>
      </c>
      <c r="AD123">
        <f>'Program Costs'!AD123-'Revenue Change'!AD123</f>
        <v>0</v>
      </c>
      <c r="AE123">
        <f>'Program Costs'!AE123-'Revenue Change'!AE123</f>
        <v>0</v>
      </c>
      <c r="AF123">
        <f>'Program Costs'!AF123-'Revenue Change'!AF123</f>
        <v>0</v>
      </c>
      <c r="AG123">
        <f>'Program Costs'!AG123-'Revenue Change'!AG123</f>
        <v>0</v>
      </c>
      <c r="AH123">
        <f>'Program Costs'!AH123-'Revenue Change'!AH123</f>
        <v>0</v>
      </c>
      <c r="AI123" s="2">
        <f t="shared" si="2"/>
        <v>214.43860999999998</v>
      </c>
      <c r="AJ123" s="2">
        <f t="shared" si="3"/>
        <v>198.47600072207251</v>
      </c>
    </row>
    <row r="124" spans="1:36" x14ac:dyDescent="0.25">
      <c r="A124" s="13">
        <v>2</v>
      </c>
      <c r="B124" s="13">
        <v>130</v>
      </c>
      <c r="C124">
        <v>140</v>
      </c>
      <c r="D124" t="s">
        <v>158</v>
      </c>
      <c r="E124">
        <f>'Program Costs'!E124-'Revenue Change'!E124</f>
        <v>0</v>
      </c>
      <c r="F124">
        <f>'Program Costs'!F124-'Revenue Change'!F124</f>
        <v>0</v>
      </c>
      <c r="G124">
        <f>'Program Costs'!G124-'Revenue Change'!G124</f>
        <v>74.172519999999992</v>
      </c>
      <c r="H124">
        <f>'Program Costs'!H124-'Revenue Change'!H124</f>
        <v>36.895029999999998</v>
      </c>
      <c r="I124">
        <f>'Program Costs'!I124-'Revenue Change'!I124</f>
        <v>39.405819999999999</v>
      </c>
      <c r="J124">
        <f>'Program Costs'!J124-'Revenue Change'!J124</f>
        <v>40.853549999999998</v>
      </c>
      <c r="K124">
        <f>'Program Costs'!K124-'Revenue Change'!K124</f>
        <v>43.337009999999999</v>
      </c>
      <c r="L124">
        <f>'Program Costs'!L124-'Revenue Change'!L124</f>
        <v>43.895220000000002</v>
      </c>
      <c r="M124">
        <f>'Program Costs'!M124-'Revenue Change'!M124</f>
        <v>45.210940000000001</v>
      </c>
      <c r="N124">
        <f>'Program Costs'!N124-'Revenue Change'!N124</f>
        <v>46.194670000000002</v>
      </c>
      <c r="O124">
        <f>'Program Costs'!O124-'Revenue Change'!O124</f>
        <v>46.562739999999998</v>
      </c>
      <c r="P124">
        <f>'Program Costs'!P124-'Revenue Change'!P124</f>
        <v>46.360779999999998</v>
      </c>
      <c r="Q124">
        <f>'Program Costs'!Q124-'Revenue Change'!Q124</f>
        <v>0</v>
      </c>
      <c r="R124">
        <f>'Program Costs'!R124-'Revenue Change'!R124</f>
        <v>0</v>
      </c>
      <c r="S124">
        <f>'Program Costs'!S124-'Revenue Change'!S124</f>
        <v>0</v>
      </c>
      <c r="T124">
        <f>'Program Costs'!T124-'Revenue Change'!T124</f>
        <v>0</v>
      </c>
      <c r="U124">
        <f>'Program Costs'!U124-'Revenue Change'!U124</f>
        <v>0</v>
      </c>
      <c r="V124">
        <f>'Program Costs'!V124-'Revenue Change'!V124</f>
        <v>0</v>
      </c>
      <c r="W124">
        <f>'Program Costs'!W124-'Revenue Change'!W124</f>
        <v>0</v>
      </c>
      <c r="X124">
        <f>'Program Costs'!X124-'Revenue Change'!X124</f>
        <v>0</v>
      </c>
      <c r="Y124">
        <f>'Program Costs'!Y124-'Revenue Change'!Y124</f>
        <v>0</v>
      </c>
      <c r="Z124">
        <f>'Program Costs'!Z124-'Revenue Change'!Z124</f>
        <v>0</v>
      </c>
      <c r="AA124">
        <f>'Program Costs'!AA124-'Revenue Change'!AA124</f>
        <v>0</v>
      </c>
      <c r="AB124">
        <f>'Program Costs'!AB124-'Revenue Change'!AB124</f>
        <v>0</v>
      </c>
      <c r="AC124">
        <f>'Program Costs'!AC124-'Revenue Change'!AC124</f>
        <v>0</v>
      </c>
      <c r="AD124">
        <f>'Program Costs'!AD124-'Revenue Change'!AD124</f>
        <v>0</v>
      </c>
      <c r="AE124">
        <f>'Program Costs'!AE124-'Revenue Change'!AE124</f>
        <v>0</v>
      </c>
      <c r="AF124">
        <f>'Program Costs'!AF124-'Revenue Change'!AF124</f>
        <v>0</v>
      </c>
      <c r="AG124">
        <f>'Program Costs'!AG124-'Revenue Change'!AG124</f>
        <v>0</v>
      </c>
      <c r="AH124">
        <f>'Program Costs'!AH124-'Revenue Change'!AH124</f>
        <v>0</v>
      </c>
      <c r="AI124" s="2">
        <f t="shared" si="2"/>
        <v>462.88827999999995</v>
      </c>
      <c r="AJ124" s="2">
        <f t="shared" si="3"/>
        <v>358.71355785547871</v>
      </c>
    </row>
    <row r="125" spans="1:36" x14ac:dyDescent="0.25">
      <c r="A125" s="13">
        <v>2</v>
      </c>
      <c r="B125" s="13">
        <v>130</v>
      </c>
      <c r="C125">
        <v>141</v>
      </c>
      <c r="D125" t="s">
        <v>159</v>
      </c>
      <c r="E125">
        <f>'Program Costs'!E125-'Revenue Change'!E125</f>
        <v>0</v>
      </c>
      <c r="F125">
        <f>'Program Costs'!F125-'Revenue Change'!F125</f>
        <v>0</v>
      </c>
      <c r="G125">
        <f>'Program Costs'!G125-'Revenue Change'!G125</f>
        <v>86.677989999999994</v>
      </c>
      <c r="H125">
        <f>'Program Costs'!H125-'Revenue Change'!H125</f>
        <v>49.3063</v>
      </c>
      <c r="I125">
        <f>'Program Costs'!I125-'Revenue Change'!I125</f>
        <v>52.662309999999998</v>
      </c>
      <c r="J125">
        <f>'Program Costs'!J125-'Revenue Change'!J125</f>
        <v>54.602939999999997</v>
      </c>
      <c r="K125">
        <f>'Program Costs'!K125-'Revenue Change'!K125</f>
        <v>57.936520000000002</v>
      </c>
      <c r="L125">
        <f>'Program Costs'!L125-'Revenue Change'!L125</f>
        <v>58.683059999999998</v>
      </c>
      <c r="M125">
        <f>'Program Costs'!M125-'Revenue Change'!M125</f>
        <v>60.425229999999999</v>
      </c>
      <c r="N125">
        <f>'Program Costs'!N125-'Revenue Change'!N125</f>
        <v>61.749690000000001</v>
      </c>
      <c r="O125">
        <f>'Program Costs'!O125-'Revenue Change'!O125</f>
        <v>62.243189999999998</v>
      </c>
      <c r="P125">
        <f>'Program Costs'!P125-'Revenue Change'!P125</f>
        <v>61.95599</v>
      </c>
      <c r="Q125">
        <f>'Program Costs'!Q125-'Revenue Change'!Q125</f>
        <v>61.771360000000001</v>
      </c>
      <c r="R125">
        <f>'Program Costs'!R125-'Revenue Change'!R125</f>
        <v>61.552190000000003</v>
      </c>
      <c r="S125">
        <f>'Program Costs'!S125-'Revenue Change'!S125</f>
        <v>63.510739999999998</v>
      </c>
      <c r="T125">
        <f>'Program Costs'!T125-'Revenue Change'!T125</f>
        <v>65.094790000000003</v>
      </c>
      <c r="U125">
        <f>'Program Costs'!U125-'Revenue Change'!U125</f>
        <v>65.73621</v>
      </c>
      <c r="V125">
        <f>'Program Costs'!V125-'Revenue Change'!V125</f>
        <v>0</v>
      </c>
      <c r="W125">
        <f>'Program Costs'!W125-'Revenue Change'!W125</f>
        <v>0</v>
      </c>
      <c r="X125">
        <f>'Program Costs'!X125-'Revenue Change'!X125</f>
        <v>0</v>
      </c>
      <c r="Y125">
        <f>'Program Costs'!Y125-'Revenue Change'!Y125</f>
        <v>0</v>
      </c>
      <c r="Z125">
        <f>'Program Costs'!Z125-'Revenue Change'!Z125</f>
        <v>0</v>
      </c>
      <c r="AA125">
        <f>'Program Costs'!AA125-'Revenue Change'!AA125</f>
        <v>0</v>
      </c>
      <c r="AB125">
        <f>'Program Costs'!AB125-'Revenue Change'!AB125</f>
        <v>0</v>
      </c>
      <c r="AC125">
        <f>'Program Costs'!AC125-'Revenue Change'!AC125</f>
        <v>0</v>
      </c>
      <c r="AD125">
        <f>'Program Costs'!AD125-'Revenue Change'!AD125</f>
        <v>0</v>
      </c>
      <c r="AE125">
        <f>'Program Costs'!AE125-'Revenue Change'!AE125</f>
        <v>0</v>
      </c>
      <c r="AF125">
        <f>'Program Costs'!AF125-'Revenue Change'!AF125</f>
        <v>0</v>
      </c>
      <c r="AG125">
        <f>'Program Costs'!AG125-'Revenue Change'!AG125</f>
        <v>0</v>
      </c>
      <c r="AH125">
        <f>'Program Costs'!AH125-'Revenue Change'!AH125</f>
        <v>0</v>
      </c>
      <c r="AI125" s="2">
        <f t="shared" si="2"/>
        <v>923.90851000000009</v>
      </c>
      <c r="AJ125" s="2">
        <f t="shared" si="3"/>
        <v>617.06016132170237</v>
      </c>
    </row>
    <row r="126" spans="1:36" x14ac:dyDescent="0.25">
      <c r="A126" s="13">
        <v>2</v>
      </c>
      <c r="B126" s="13">
        <v>130</v>
      </c>
      <c r="C126">
        <v>142</v>
      </c>
      <c r="D126" t="s">
        <v>160</v>
      </c>
      <c r="E126">
        <f>'Program Costs'!E126-'Revenue Change'!E126</f>
        <v>0</v>
      </c>
      <c r="F126">
        <f>'Program Costs'!F126-'Revenue Change'!F126</f>
        <v>0</v>
      </c>
      <c r="G126">
        <f>'Program Costs'!G126-'Revenue Change'!G126</f>
        <v>88.312640000000002</v>
      </c>
      <c r="H126">
        <f>'Program Costs'!H126-'Revenue Change'!H126</f>
        <v>50.919020000000003</v>
      </c>
      <c r="I126">
        <f>'Program Costs'!I126-'Revenue Change'!I126</f>
        <v>54.395940000000003</v>
      </c>
      <c r="J126">
        <f>'Program Costs'!J126-'Revenue Change'!J126</f>
        <v>56.475099999999998</v>
      </c>
      <c r="K126">
        <f>'Program Costs'!K126-'Revenue Change'!K126</f>
        <v>60.02713</v>
      </c>
      <c r="L126">
        <f>'Program Costs'!L126-'Revenue Change'!L126</f>
        <v>60.79759</v>
      </c>
      <c r="M126">
        <f>'Program Costs'!M126-'Revenue Change'!M126</f>
        <v>62.467590000000001</v>
      </c>
      <c r="N126">
        <f>'Program Costs'!N126-'Revenue Change'!N126</f>
        <v>63.924289999999999</v>
      </c>
      <c r="O126">
        <f>'Program Costs'!O126-'Revenue Change'!O126</f>
        <v>64.482789999999994</v>
      </c>
      <c r="P126">
        <f>'Program Costs'!P126-'Revenue Change'!P126</f>
        <v>64.073970000000003</v>
      </c>
      <c r="Q126">
        <f>'Program Costs'!Q126-'Revenue Change'!Q126</f>
        <v>64.045100000000005</v>
      </c>
      <c r="R126">
        <f>'Program Costs'!R126-'Revenue Change'!R126</f>
        <v>63.698180000000001</v>
      </c>
      <c r="S126">
        <f>'Program Costs'!S126-'Revenue Change'!S126</f>
        <v>65.70532</v>
      </c>
      <c r="T126">
        <f>'Program Costs'!T126-'Revenue Change'!T126</f>
        <v>67.375370000000004</v>
      </c>
      <c r="U126">
        <f>'Program Costs'!U126-'Revenue Change'!U126</f>
        <v>68.221130000000002</v>
      </c>
      <c r="V126">
        <f>'Program Costs'!V126-'Revenue Change'!V126</f>
        <v>70.038939999999997</v>
      </c>
      <c r="W126">
        <f>'Program Costs'!W126-'Revenue Change'!W126</f>
        <v>71.126649999999998</v>
      </c>
      <c r="X126">
        <f>'Program Costs'!X126-'Revenue Change'!X126</f>
        <v>71.696839999999995</v>
      </c>
      <c r="Y126">
        <f>'Program Costs'!Y126-'Revenue Change'!Y126</f>
        <v>0</v>
      </c>
      <c r="Z126">
        <f>'Program Costs'!Z126-'Revenue Change'!Z126</f>
        <v>0</v>
      </c>
      <c r="AA126">
        <f>'Program Costs'!AA126-'Revenue Change'!AA126</f>
        <v>0</v>
      </c>
      <c r="AB126">
        <f>'Program Costs'!AB126-'Revenue Change'!AB126</f>
        <v>0</v>
      </c>
      <c r="AC126">
        <f>'Program Costs'!AC126-'Revenue Change'!AC126</f>
        <v>0</v>
      </c>
      <c r="AD126">
        <f>'Program Costs'!AD126-'Revenue Change'!AD126</f>
        <v>0</v>
      </c>
      <c r="AE126">
        <f>'Program Costs'!AE126-'Revenue Change'!AE126</f>
        <v>0</v>
      </c>
      <c r="AF126">
        <f>'Program Costs'!AF126-'Revenue Change'!AF126</f>
        <v>0</v>
      </c>
      <c r="AG126">
        <f>'Program Costs'!AG126-'Revenue Change'!AG126</f>
        <v>0</v>
      </c>
      <c r="AH126">
        <f>'Program Costs'!AH126-'Revenue Change'!AH126</f>
        <v>0</v>
      </c>
      <c r="AI126" s="2">
        <f t="shared" si="2"/>
        <v>1167.78359</v>
      </c>
      <c r="AJ126" s="2">
        <f t="shared" si="3"/>
        <v>715.40549908159016</v>
      </c>
    </row>
    <row r="127" spans="1:36" x14ac:dyDescent="0.25">
      <c r="A127" s="13">
        <v>2</v>
      </c>
      <c r="B127" s="13">
        <v>130</v>
      </c>
      <c r="C127">
        <v>143</v>
      </c>
      <c r="D127" t="s">
        <v>161</v>
      </c>
      <c r="E127">
        <f>'Program Costs'!E127-'Revenue Change'!E127</f>
        <v>0</v>
      </c>
      <c r="F127">
        <f>'Program Costs'!F127-'Revenue Change'!F127</f>
        <v>0</v>
      </c>
      <c r="G127">
        <f>'Program Costs'!G127-'Revenue Change'!G127</f>
        <v>103.90867</v>
      </c>
      <c r="H127">
        <f>'Program Costs'!H127-'Revenue Change'!H127</f>
        <v>66.407619999999994</v>
      </c>
      <c r="I127">
        <f>'Program Costs'!I127-'Revenue Change'!I127</f>
        <v>70.927949999999996</v>
      </c>
      <c r="J127">
        <f>'Program Costs'!J127-'Revenue Change'!J127</f>
        <v>73.545439999999999</v>
      </c>
      <c r="K127">
        <f>'Program Costs'!K127-'Revenue Change'!K127</f>
        <v>78.044740000000004</v>
      </c>
      <c r="L127">
        <f>'Program Costs'!L127-'Revenue Change'!L127</f>
        <v>79.049239999999998</v>
      </c>
      <c r="M127">
        <f>'Program Costs'!M127-'Revenue Change'!M127</f>
        <v>81.386660000000006</v>
      </c>
      <c r="N127">
        <f>'Program Costs'!N127-'Revenue Change'!N127</f>
        <v>83.176609999999997</v>
      </c>
      <c r="O127">
        <f>'Program Costs'!O127-'Revenue Change'!O127</f>
        <v>83.842830000000006</v>
      </c>
      <c r="P127">
        <f>'Program Costs'!P127-'Revenue Change'!P127</f>
        <v>83.442629999999994</v>
      </c>
      <c r="Q127">
        <f>'Program Costs'!Q127-'Revenue Change'!Q127</f>
        <v>83.208560000000006</v>
      </c>
      <c r="R127">
        <f>'Program Costs'!R127-'Revenue Change'!R127</f>
        <v>82.904420000000002</v>
      </c>
      <c r="S127">
        <f>'Program Costs'!S127-'Revenue Change'!S127</f>
        <v>85.542420000000007</v>
      </c>
      <c r="T127">
        <f>'Program Costs'!T127-'Revenue Change'!T127</f>
        <v>87.677859999999995</v>
      </c>
      <c r="U127">
        <f>'Program Costs'!U127-'Revenue Change'!U127</f>
        <v>88.557500000000005</v>
      </c>
      <c r="V127">
        <f>'Program Costs'!V127-'Revenue Change'!V127</f>
        <v>0</v>
      </c>
      <c r="W127">
        <f>'Program Costs'!W127-'Revenue Change'!W127</f>
        <v>0</v>
      </c>
      <c r="X127">
        <f>'Program Costs'!X127-'Revenue Change'!X127</f>
        <v>0</v>
      </c>
      <c r="Y127">
        <f>'Program Costs'!Y127-'Revenue Change'!Y127</f>
        <v>0</v>
      </c>
      <c r="Z127">
        <f>'Program Costs'!Z127-'Revenue Change'!Z127</f>
        <v>0</v>
      </c>
      <c r="AA127">
        <f>'Program Costs'!AA127-'Revenue Change'!AA127</f>
        <v>0</v>
      </c>
      <c r="AB127">
        <f>'Program Costs'!AB127-'Revenue Change'!AB127</f>
        <v>0</v>
      </c>
      <c r="AC127">
        <f>'Program Costs'!AC127-'Revenue Change'!AC127</f>
        <v>0</v>
      </c>
      <c r="AD127">
        <f>'Program Costs'!AD127-'Revenue Change'!AD127</f>
        <v>0</v>
      </c>
      <c r="AE127">
        <f>'Program Costs'!AE127-'Revenue Change'!AE127</f>
        <v>0</v>
      </c>
      <c r="AF127">
        <f>'Program Costs'!AF127-'Revenue Change'!AF127</f>
        <v>0</v>
      </c>
      <c r="AG127">
        <f>'Program Costs'!AG127-'Revenue Change'!AG127</f>
        <v>0</v>
      </c>
      <c r="AH127">
        <f>'Program Costs'!AH127-'Revenue Change'!AH127</f>
        <v>0</v>
      </c>
      <c r="AI127" s="2">
        <f t="shared" si="2"/>
        <v>1231.6231499999999</v>
      </c>
      <c r="AJ127" s="2">
        <f t="shared" si="3"/>
        <v>818.30742187160229</v>
      </c>
    </row>
    <row r="128" spans="1:36" x14ac:dyDescent="0.25">
      <c r="A128" s="13">
        <v>2</v>
      </c>
      <c r="B128" s="13">
        <v>130</v>
      </c>
      <c r="C128">
        <v>144</v>
      </c>
      <c r="D128" t="s">
        <v>539</v>
      </c>
      <c r="E128">
        <f>'Program Costs'!E128-'Revenue Change'!E128</f>
        <v>0</v>
      </c>
      <c r="F128">
        <f>'Program Costs'!F128-'Revenue Change'!F128</f>
        <v>0</v>
      </c>
      <c r="G128">
        <f>'Program Costs'!G128-'Revenue Change'!G128</f>
        <v>68.116720000000001</v>
      </c>
      <c r="H128">
        <f>'Program Costs'!H128-'Revenue Change'!H128</f>
        <v>30.883510000000001</v>
      </c>
      <c r="I128">
        <f>'Program Costs'!I128-'Revenue Change'!I128</f>
        <v>32.985840000000003</v>
      </c>
      <c r="J128">
        <f>'Program Costs'!J128-'Revenue Change'!J128</f>
        <v>34.204160000000002</v>
      </c>
      <c r="K128">
        <f>'Program Costs'!K128-'Revenue Change'!K128</f>
        <v>36.298310000000001</v>
      </c>
      <c r="L128">
        <f>'Program Costs'!L128-'Revenue Change'!L128</f>
        <v>36.76567</v>
      </c>
      <c r="M128">
        <f>'Program Costs'!M128-'Revenue Change'!M128</f>
        <v>37.850279999999998</v>
      </c>
      <c r="N128">
        <f>'Program Costs'!N128-'Revenue Change'!N128</f>
        <v>38.684229999999999</v>
      </c>
      <c r="O128">
        <f>'Program Costs'!O128-'Revenue Change'!O128</f>
        <v>38.994320000000002</v>
      </c>
      <c r="P128">
        <f>'Program Costs'!P128-'Revenue Change'!P128</f>
        <v>38.806269999999998</v>
      </c>
      <c r="Q128">
        <f>'Program Costs'!Q128-'Revenue Change'!Q128</f>
        <v>0</v>
      </c>
      <c r="R128">
        <f>'Program Costs'!R128-'Revenue Change'!R128</f>
        <v>0</v>
      </c>
      <c r="S128">
        <f>'Program Costs'!S128-'Revenue Change'!S128</f>
        <v>0</v>
      </c>
      <c r="T128">
        <f>'Program Costs'!T128-'Revenue Change'!T128</f>
        <v>0</v>
      </c>
      <c r="U128">
        <f>'Program Costs'!U128-'Revenue Change'!U128</f>
        <v>0</v>
      </c>
      <c r="V128">
        <f>'Program Costs'!V128-'Revenue Change'!V128</f>
        <v>0</v>
      </c>
      <c r="W128">
        <f>'Program Costs'!W128-'Revenue Change'!W128</f>
        <v>0</v>
      </c>
      <c r="X128">
        <f>'Program Costs'!X128-'Revenue Change'!X128</f>
        <v>0</v>
      </c>
      <c r="Y128">
        <f>'Program Costs'!Y128-'Revenue Change'!Y128</f>
        <v>0</v>
      </c>
      <c r="Z128">
        <f>'Program Costs'!Z128-'Revenue Change'!Z128</f>
        <v>0</v>
      </c>
      <c r="AA128">
        <f>'Program Costs'!AA128-'Revenue Change'!AA128</f>
        <v>0</v>
      </c>
      <c r="AB128">
        <f>'Program Costs'!AB128-'Revenue Change'!AB128</f>
        <v>0</v>
      </c>
      <c r="AC128">
        <f>'Program Costs'!AC128-'Revenue Change'!AC128</f>
        <v>0</v>
      </c>
      <c r="AD128">
        <f>'Program Costs'!AD128-'Revenue Change'!AD128</f>
        <v>0</v>
      </c>
      <c r="AE128">
        <f>'Program Costs'!AE128-'Revenue Change'!AE128</f>
        <v>0</v>
      </c>
      <c r="AF128">
        <f>'Program Costs'!AF128-'Revenue Change'!AF128</f>
        <v>0</v>
      </c>
      <c r="AG128">
        <f>'Program Costs'!AG128-'Revenue Change'!AG128</f>
        <v>0</v>
      </c>
      <c r="AH128">
        <f>'Program Costs'!AH128-'Revenue Change'!AH128</f>
        <v>0</v>
      </c>
      <c r="AI128" s="2">
        <f t="shared" si="2"/>
        <v>393.58931000000001</v>
      </c>
      <c r="AJ128" s="2">
        <f t="shared" si="3"/>
        <v>306.3615007796638</v>
      </c>
    </row>
    <row r="129" spans="1:36" x14ac:dyDescent="0.25">
      <c r="A129" s="13">
        <v>2</v>
      </c>
      <c r="B129" s="13">
        <v>130</v>
      </c>
      <c r="C129">
        <v>145</v>
      </c>
      <c r="D129" t="s">
        <v>163</v>
      </c>
      <c r="E129">
        <f>'Program Costs'!E129-'Revenue Change'!E129</f>
        <v>0</v>
      </c>
      <c r="F129">
        <f>'Program Costs'!F129-'Revenue Change'!F129</f>
        <v>0</v>
      </c>
      <c r="G129">
        <f>'Program Costs'!G129-'Revenue Change'!G129</f>
        <v>81.893680000000003</v>
      </c>
      <c r="H129">
        <f>'Program Costs'!H129-'Revenue Change'!H129</f>
        <v>44.554499999999997</v>
      </c>
      <c r="I129">
        <f>'Program Costs'!I129-'Revenue Change'!I129</f>
        <v>47.587780000000002</v>
      </c>
      <c r="J129">
        <f>'Program Costs'!J129-'Revenue Change'!J129</f>
        <v>49.388640000000002</v>
      </c>
      <c r="K129">
        <f>'Program Costs'!K129-'Revenue Change'!K129</f>
        <v>52.458100000000002</v>
      </c>
      <c r="L129">
        <f>'Program Costs'!L129-'Revenue Change'!L129</f>
        <v>53.13326</v>
      </c>
      <c r="M129">
        <f>'Program Costs'!M129-'Revenue Change'!M129</f>
        <v>54.636899999999997</v>
      </c>
      <c r="N129">
        <f>'Program Costs'!N129-'Revenue Change'!N129</f>
        <v>55.882420000000003</v>
      </c>
      <c r="O129">
        <f>'Program Costs'!O129-'Revenue Change'!O129</f>
        <v>56.356020000000001</v>
      </c>
      <c r="P129">
        <f>'Program Costs'!P129-'Revenue Change'!P129</f>
        <v>56.030760000000001</v>
      </c>
      <c r="Q129">
        <f>'Program Costs'!Q129-'Revenue Change'!Q129</f>
        <v>0</v>
      </c>
      <c r="R129">
        <f>'Program Costs'!R129-'Revenue Change'!R129</f>
        <v>0</v>
      </c>
      <c r="S129">
        <f>'Program Costs'!S129-'Revenue Change'!S129</f>
        <v>0</v>
      </c>
      <c r="T129">
        <f>'Program Costs'!T129-'Revenue Change'!T129</f>
        <v>0</v>
      </c>
      <c r="U129">
        <f>'Program Costs'!U129-'Revenue Change'!U129</f>
        <v>0</v>
      </c>
      <c r="V129">
        <f>'Program Costs'!V129-'Revenue Change'!V129</f>
        <v>0</v>
      </c>
      <c r="W129">
        <f>'Program Costs'!W129-'Revenue Change'!W129</f>
        <v>0</v>
      </c>
      <c r="X129">
        <f>'Program Costs'!X129-'Revenue Change'!X129</f>
        <v>0</v>
      </c>
      <c r="Y129">
        <f>'Program Costs'!Y129-'Revenue Change'!Y129</f>
        <v>0</v>
      </c>
      <c r="Z129">
        <f>'Program Costs'!Z129-'Revenue Change'!Z129</f>
        <v>0</v>
      </c>
      <c r="AA129">
        <f>'Program Costs'!AA129-'Revenue Change'!AA129</f>
        <v>0</v>
      </c>
      <c r="AB129">
        <f>'Program Costs'!AB129-'Revenue Change'!AB129</f>
        <v>0</v>
      </c>
      <c r="AC129">
        <f>'Program Costs'!AC129-'Revenue Change'!AC129</f>
        <v>0</v>
      </c>
      <c r="AD129">
        <f>'Program Costs'!AD129-'Revenue Change'!AD129</f>
        <v>0</v>
      </c>
      <c r="AE129">
        <f>'Program Costs'!AE129-'Revenue Change'!AE129</f>
        <v>0</v>
      </c>
      <c r="AF129">
        <f>'Program Costs'!AF129-'Revenue Change'!AF129</f>
        <v>0</v>
      </c>
      <c r="AG129">
        <f>'Program Costs'!AG129-'Revenue Change'!AG129</f>
        <v>0</v>
      </c>
      <c r="AH129">
        <f>'Program Costs'!AH129-'Revenue Change'!AH129</f>
        <v>0</v>
      </c>
      <c r="AI129" s="2">
        <f t="shared" si="2"/>
        <v>551.9220600000001</v>
      </c>
      <c r="AJ129" s="2">
        <f t="shared" si="3"/>
        <v>425.93313411858549</v>
      </c>
    </row>
    <row r="130" spans="1:36" x14ac:dyDescent="0.25">
      <c r="A130" s="13">
        <v>2</v>
      </c>
      <c r="B130" s="13">
        <v>130</v>
      </c>
      <c r="C130">
        <v>146</v>
      </c>
      <c r="D130" t="s">
        <v>164</v>
      </c>
      <c r="E130">
        <f>'Program Costs'!E130-'Revenue Change'!E130</f>
        <v>0</v>
      </c>
      <c r="F130">
        <f>'Program Costs'!F130-'Revenue Change'!F130</f>
        <v>0</v>
      </c>
      <c r="G130">
        <f>'Program Costs'!G130-'Revenue Change'!G130</f>
        <v>49.502929999999999</v>
      </c>
      <c r="H130">
        <f>'Program Costs'!H130-'Revenue Change'!H130</f>
        <v>12.40953</v>
      </c>
      <c r="I130">
        <f>'Program Costs'!I130-'Revenue Change'!I130</f>
        <v>13.25404</v>
      </c>
      <c r="J130">
        <f>'Program Costs'!J130-'Revenue Change'!J130</f>
        <v>13.74194</v>
      </c>
      <c r="K130">
        <f>'Program Costs'!K130-'Revenue Change'!K130</f>
        <v>14.57915</v>
      </c>
      <c r="L130">
        <f>'Program Costs'!L130-'Revenue Change'!L130</f>
        <v>14.76665</v>
      </c>
      <c r="M130">
        <f>'Program Costs'!M130-'Revenue Change'!M130</f>
        <v>15.207369999999999</v>
      </c>
      <c r="N130">
        <f>'Program Costs'!N130-'Revenue Change'!N130</f>
        <v>15.53952</v>
      </c>
      <c r="O130">
        <f>'Program Costs'!O130-'Revenue Change'!O130</f>
        <v>15.664249999999999</v>
      </c>
      <c r="P130">
        <f>'Program Costs'!P130-'Revenue Change'!P130</f>
        <v>15.59332</v>
      </c>
      <c r="Q130">
        <f>'Program Costs'!Q130-'Revenue Change'!Q130</f>
        <v>15.544739999999999</v>
      </c>
      <c r="R130">
        <f>'Program Costs'!R130-'Revenue Change'!R130</f>
        <v>15.49091</v>
      </c>
      <c r="S130">
        <f>'Program Costs'!S130-'Revenue Change'!S130</f>
        <v>15.98413</v>
      </c>
      <c r="T130">
        <f>'Program Costs'!T130-'Revenue Change'!T130</f>
        <v>16.382390000000001</v>
      </c>
      <c r="U130">
        <f>'Program Costs'!U130-'Revenue Change'!U130</f>
        <v>16.5412</v>
      </c>
      <c r="V130">
        <f>'Program Costs'!V130-'Revenue Change'!V130</f>
        <v>16.952210000000001</v>
      </c>
      <c r="W130">
        <f>'Program Costs'!W130-'Revenue Change'!W130</f>
        <v>17.266850000000002</v>
      </c>
      <c r="X130">
        <f>'Program Costs'!X130-'Revenue Change'!X130</f>
        <v>17.406980000000001</v>
      </c>
      <c r="Y130">
        <f>'Program Costs'!Y130-'Revenue Change'!Y130</f>
        <v>17.581119999999999</v>
      </c>
      <c r="Z130">
        <f>'Program Costs'!Z130-'Revenue Change'!Z130</f>
        <v>17.777280000000001</v>
      </c>
      <c r="AA130">
        <f>'Program Costs'!AA130-'Revenue Change'!AA130</f>
        <v>17.904540000000001</v>
      </c>
      <c r="AB130">
        <f>'Program Costs'!AB130-'Revenue Change'!AB130</f>
        <v>18.096309999999999</v>
      </c>
      <c r="AC130">
        <f>'Program Costs'!AC130-'Revenue Change'!AC130</f>
        <v>18.42896</v>
      </c>
      <c r="AD130">
        <f>'Program Costs'!AD130-'Revenue Change'!AD130</f>
        <v>18.593869999999999</v>
      </c>
      <c r="AE130">
        <f>'Program Costs'!AE130-'Revenue Change'!AE130</f>
        <v>18.915279999999999</v>
      </c>
      <c r="AF130">
        <f>'Program Costs'!AF130-'Revenue Change'!AF130</f>
        <v>19.214659999999999</v>
      </c>
      <c r="AG130">
        <f>'Program Costs'!AG130-'Revenue Change'!AG130</f>
        <v>20.00488</v>
      </c>
      <c r="AH130">
        <f>'Program Costs'!AH130-'Revenue Change'!AH130</f>
        <v>20.700009999999999</v>
      </c>
      <c r="AI130" s="2">
        <f t="shared" si="2"/>
        <v>499.04501999999997</v>
      </c>
      <c r="AJ130" s="2">
        <f t="shared" si="3"/>
        <v>248.02987299292835</v>
      </c>
    </row>
    <row r="131" spans="1:36" x14ac:dyDescent="0.25">
      <c r="A131" s="13">
        <v>2</v>
      </c>
      <c r="B131" s="13">
        <v>130</v>
      </c>
      <c r="C131">
        <v>147</v>
      </c>
      <c r="D131" t="s">
        <v>165</v>
      </c>
      <c r="E131">
        <f>'Program Costs'!E131-'Revenue Change'!E131</f>
        <v>0</v>
      </c>
      <c r="F131">
        <f>'Program Costs'!F131-'Revenue Change'!F131</f>
        <v>0</v>
      </c>
      <c r="G131">
        <f>'Program Costs'!G131-'Revenue Change'!G131</f>
        <v>51.809780000000003</v>
      </c>
      <c r="H131">
        <f>'Program Costs'!H131-'Revenue Change'!H131</f>
        <v>14.698359999999999</v>
      </c>
      <c r="I131">
        <f>'Program Costs'!I131-'Revenue Change'!I131</f>
        <v>15.69885</v>
      </c>
      <c r="J131">
        <f>'Program Costs'!J131-'Revenue Change'!J131</f>
        <v>16.284610000000001</v>
      </c>
      <c r="K131">
        <f>'Program Costs'!K131-'Revenue Change'!K131</f>
        <v>17.287579999999998</v>
      </c>
      <c r="L131">
        <f>'Program Costs'!L131-'Revenue Change'!L131</f>
        <v>17.510390000000001</v>
      </c>
      <c r="M131">
        <f>'Program Costs'!M131-'Revenue Change'!M131</f>
        <v>18.0184</v>
      </c>
      <c r="N131">
        <f>'Program Costs'!N131-'Revenue Change'!N131</f>
        <v>18.421109999999999</v>
      </c>
      <c r="O131">
        <f>'Program Costs'!O131-'Revenue Change'!O131</f>
        <v>18.57245</v>
      </c>
      <c r="P131">
        <f>'Program Costs'!P131-'Revenue Change'!P131</f>
        <v>18.47559</v>
      </c>
      <c r="Q131">
        <f>'Program Costs'!Q131-'Revenue Change'!Q131</f>
        <v>0</v>
      </c>
      <c r="R131">
        <f>'Program Costs'!R131-'Revenue Change'!R131</f>
        <v>0</v>
      </c>
      <c r="S131">
        <f>'Program Costs'!S131-'Revenue Change'!S131</f>
        <v>0</v>
      </c>
      <c r="T131">
        <f>'Program Costs'!T131-'Revenue Change'!T131</f>
        <v>0</v>
      </c>
      <c r="U131">
        <f>'Program Costs'!U131-'Revenue Change'!U131</f>
        <v>0</v>
      </c>
      <c r="V131">
        <f>'Program Costs'!V131-'Revenue Change'!V131</f>
        <v>0</v>
      </c>
      <c r="W131">
        <f>'Program Costs'!W131-'Revenue Change'!W131</f>
        <v>0</v>
      </c>
      <c r="X131">
        <f>'Program Costs'!X131-'Revenue Change'!X131</f>
        <v>0</v>
      </c>
      <c r="Y131">
        <f>'Program Costs'!Y131-'Revenue Change'!Y131</f>
        <v>0</v>
      </c>
      <c r="Z131">
        <f>'Program Costs'!Z131-'Revenue Change'!Z131</f>
        <v>0</v>
      </c>
      <c r="AA131">
        <f>'Program Costs'!AA131-'Revenue Change'!AA131</f>
        <v>0</v>
      </c>
      <c r="AB131">
        <f>'Program Costs'!AB131-'Revenue Change'!AB131</f>
        <v>0</v>
      </c>
      <c r="AC131">
        <f>'Program Costs'!AC131-'Revenue Change'!AC131</f>
        <v>0</v>
      </c>
      <c r="AD131">
        <f>'Program Costs'!AD131-'Revenue Change'!AD131</f>
        <v>0</v>
      </c>
      <c r="AE131">
        <f>'Program Costs'!AE131-'Revenue Change'!AE131</f>
        <v>0</v>
      </c>
      <c r="AF131">
        <f>'Program Costs'!AF131-'Revenue Change'!AF131</f>
        <v>0</v>
      </c>
      <c r="AG131">
        <f>'Program Costs'!AG131-'Revenue Change'!AG131</f>
        <v>0</v>
      </c>
      <c r="AH131">
        <f>'Program Costs'!AH131-'Revenue Change'!AH131</f>
        <v>0</v>
      </c>
      <c r="AI131" s="2">
        <f t="shared" si="2"/>
        <v>206.77712000000002</v>
      </c>
      <c r="AJ131" s="2">
        <f t="shared" si="3"/>
        <v>165.24252712947333</v>
      </c>
    </row>
    <row r="132" spans="1:36" x14ac:dyDescent="0.25">
      <c r="A132" s="13">
        <v>2</v>
      </c>
      <c r="B132" s="13">
        <v>130</v>
      </c>
      <c r="C132">
        <v>148</v>
      </c>
      <c r="D132" t="s">
        <v>166</v>
      </c>
      <c r="E132">
        <f>'Program Costs'!E132-'Revenue Change'!E132</f>
        <v>0</v>
      </c>
      <c r="F132">
        <f>'Program Costs'!F132-'Revenue Change'!F132</f>
        <v>0</v>
      </c>
      <c r="G132">
        <f>'Program Costs'!G132-'Revenue Change'!G132</f>
        <v>95.960170000000005</v>
      </c>
      <c r="H132">
        <f>'Program Costs'!H132-'Revenue Change'!H132</f>
        <v>58.51981</v>
      </c>
      <c r="I132">
        <f>'Program Costs'!I132-'Revenue Change'!I132</f>
        <v>62.502380000000002</v>
      </c>
      <c r="J132">
        <f>'Program Costs'!J132-'Revenue Change'!J132</f>
        <v>64.800020000000004</v>
      </c>
      <c r="K132">
        <f>'Program Costs'!K132-'Revenue Change'!K132</f>
        <v>68.741420000000005</v>
      </c>
      <c r="L132">
        <f>'Program Costs'!L132-'Revenue Change'!L132</f>
        <v>69.626850000000005</v>
      </c>
      <c r="M132">
        <f>'Program Costs'!M132-'Revenue Change'!M132</f>
        <v>71.71078</v>
      </c>
      <c r="N132">
        <f>'Program Costs'!N132-'Revenue Change'!N132</f>
        <v>73.273319999999998</v>
      </c>
      <c r="O132">
        <f>'Program Costs'!O132-'Revenue Change'!O132</f>
        <v>73.856449999999995</v>
      </c>
      <c r="P132">
        <f>'Program Costs'!P132-'Revenue Change'!P132</f>
        <v>73.532899999999998</v>
      </c>
      <c r="Q132">
        <f>'Program Costs'!Q132-'Revenue Change'!Q132</f>
        <v>73.291989999999998</v>
      </c>
      <c r="R132">
        <f>'Program Costs'!R132-'Revenue Change'!R132</f>
        <v>73.048159999999996</v>
      </c>
      <c r="S132">
        <f>'Program Costs'!S132-'Revenue Change'!S132</f>
        <v>75.37415</v>
      </c>
      <c r="T132">
        <f>'Program Costs'!T132-'Revenue Change'!T132</f>
        <v>77.25</v>
      </c>
      <c r="U132">
        <f>'Program Costs'!U132-'Revenue Change'!U132</f>
        <v>77.987300000000005</v>
      </c>
      <c r="V132">
        <f>'Program Costs'!V132-'Revenue Change'!V132</f>
        <v>79.926150000000007</v>
      </c>
      <c r="W132">
        <f>'Program Costs'!W132-'Revenue Change'!W132</f>
        <v>81.413939999999997</v>
      </c>
      <c r="X132">
        <f>'Program Costs'!X132-'Revenue Change'!X132</f>
        <v>82.074039999999997</v>
      </c>
      <c r="Y132">
        <f>'Program Costs'!Y132-'Revenue Change'!Y132</f>
        <v>82.900880000000001</v>
      </c>
      <c r="Z132">
        <f>'Program Costs'!Z132-'Revenue Change'!Z132</f>
        <v>83.823909999999998</v>
      </c>
      <c r="AA132">
        <f>'Program Costs'!AA132-'Revenue Change'!AA132</f>
        <v>84.420100000000005</v>
      </c>
      <c r="AB132">
        <f>'Program Costs'!AB132-'Revenue Change'!AB132</f>
        <v>85.336489999999998</v>
      </c>
      <c r="AC132">
        <f>'Program Costs'!AC132-'Revenue Change'!AC132</f>
        <v>86.888850000000005</v>
      </c>
      <c r="AD132">
        <f>'Program Costs'!AD132-'Revenue Change'!AD132</f>
        <v>87.677000000000007</v>
      </c>
      <c r="AE132">
        <f>'Program Costs'!AE132-'Revenue Change'!AE132</f>
        <v>89.199399999999997</v>
      </c>
      <c r="AF132">
        <f>'Program Costs'!AF132-'Revenue Change'!AF132</f>
        <v>90.594059999999999</v>
      </c>
      <c r="AG132">
        <f>'Program Costs'!AG132-'Revenue Change'!AG132</f>
        <v>94.31738</v>
      </c>
      <c r="AH132">
        <f>'Program Costs'!AH132-'Revenue Change'!AH132</f>
        <v>97.600219999999993</v>
      </c>
      <c r="AI132" s="2">
        <f t="shared" si="2"/>
        <v>2215.6481199999994</v>
      </c>
      <c r="AJ132" s="2">
        <f t="shared" si="3"/>
        <v>1032.0696642704718</v>
      </c>
    </row>
    <row r="133" spans="1:36" x14ac:dyDescent="0.25">
      <c r="A133" s="13">
        <v>2</v>
      </c>
      <c r="B133" s="13">
        <v>130</v>
      </c>
      <c r="C133">
        <v>150</v>
      </c>
      <c r="D133" t="s">
        <v>167</v>
      </c>
      <c r="E133">
        <f>'Program Costs'!E133-'Revenue Change'!E133</f>
        <v>0</v>
      </c>
      <c r="F133">
        <f>'Program Costs'!F133-'Revenue Change'!F133</f>
        <v>0</v>
      </c>
      <c r="G133">
        <f>'Program Costs'!G133-'Revenue Change'!G133</f>
        <v>70.091819999999998</v>
      </c>
      <c r="H133">
        <f>'Program Costs'!H133-'Revenue Change'!H133</f>
        <v>32.840530000000001</v>
      </c>
      <c r="I133">
        <f>'Program Costs'!I133-'Revenue Change'!I133</f>
        <v>35.079819999999998</v>
      </c>
      <c r="J133">
        <f>'Program Costs'!J133-'Revenue Change'!J133</f>
        <v>36.424680000000002</v>
      </c>
      <c r="K133">
        <f>'Program Costs'!K133-'Revenue Change'!K133</f>
        <v>38.710360000000001</v>
      </c>
      <c r="L133">
        <f>'Program Costs'!L133-'Revenue Change'!L133</f>
        <v>39.208689999999997</v>
      </c>
      <c r="M133">
        <f>'Program Costs'!M133-'Revenue Change'!M133</f>
        <v>40.287379999999999</v>
      </c>
      <c r="N133">
        <f>'Program Costs'!N133-'Revenue Change'!N133</f>
        <v>41.225459999999998</v>
      </c>
      <c r="O133">
        <f>'Program Costs'!O133-'Revenue Change'!O133</f>
        <v>41.587519999999998</v>
      </c>
      <c r="P133">
        <f>'Program Costs'!P133-'Revenue Change'!P133</f>
        <v>41.323180000000001</v>
      </c>
      <c r="Q133">
        <f>'Program Costs'!Q133-'Revenue Change'!Q133</f>
        <v>41.304749999999999</v>
      </c>
      <c r="R133">
        <f>'Program Costs'!R133-'Revenue Change'!R133</f>
        <v>41.08173</v>
      </c>
      <c r="S133">
        <f>'Program Costs'!S133-'Revenue Change'!S133</f>
        <v>42.374760000000002</v>
      </c>
      <c r="T133">
        <f>'Program Costs'!T133-'Revenue Change'!T133</f>
        <v>43.451050000000002</v>
      </c>
      <c r="U133">
        <f>'Program Costs'!U133-'Revenue Change'!U133</f>
        <v>43.997010000000003</v>
      </c>
      <c r="V133">
        <f>'Program Costs'!V133-'Revenue Change'!V133</f>
        <v>45.125790000000002</v>
      </c>
      <c r="W133">
        <f>'Program Costs'!W133-'Revenue Change'!W133</f>
        <v>45.866759999999999</v>
      </c>
      <c r="X133">
        <f>'Program Costs'!X133-'Revenue Change'!X133</f>
        <v>46.235230000000001</v>
      </c>
      <c r="Y133">
        <f>'Program Costs'!Y133-'Revenue Change'!Y133</f>
        <v>46.693359999999998</v>
      </c>
      <c r="Z133">
        <f>'Program Costs'!Z133-'Revenue Change'!Z133</f>
        <v>47.249630000000003</v>
      </c>
      <c r="AA133">
        <f>'Program Costs'!AA133-'Revenue Change'!AA133</f>
        <v>0</v>
      </c>
      <c r="AB133">
        <f>'Program Costs'!AB133-'Revenue Change'!AB133</f>
        <v>0</v>
      </c>
      <c r="AC133">
        <f>'Program Costs'!AC133-'Revenue Change'!AC133</f>
        <v>0</v>
      </c>
      <c r="AD133">
        <f>'Program Costs'!AD133-'Revenue Change'!AD133</f>
        <v>0</v>
      </c>
      <c r="AE133">
        <f>'Program Costs'!AE133-'Revenue Change'!AE133</f>
        <v>0</v>
      </c>
      <c r="AF133">
        <f>'Program Costs'!AF133-'Revenue Change'!AF133</f>
        <v>0</v>
      </c>
      <c r="AG133">
        <f>'Program Costs'!AG133-'Revenue Change'!AG133</f>
        <v>0</v>
      </c>
      <c r="AH133">
        <f>'Program Costs'!AH133-'Revenue Change'!AH133</f>
        <v>0</v>
      </c>
      <c r="AI133" s="2">
        <f t="shared" ref="AI133:AI196" si="4">SUM(E133:AH133)</f>
        <v>860.15951000000007</v>
      </c>
      <c r="AJ133" s="2">
        <f t="shared" ref="AJ133:AJ196" si="5">G133+(NPV(6.463858/100,H133:AH133))</f>
        <v>503.99480784432939</v>
      </c>
    </row>
    <row r="134" spans="1:36" x14ac:dyDescent="0.25">
      <c r="A134" s="13">
        <v>2</v>
      </c>
      <c r="B134" s="13">
        <v>130</v>
      </c>
      <c r="C134">
        <v>151</v>
      </c>
      <c r="D134" t="s">
        <v>168</v>
      </c>
      <c r="E134">
        <f>'Program Costs'!E134-'Revenue Change'!E134</f>
        <v>0</v>
      </c>
      <c r="F134">
        <f>'Program Costs'!F134-'Revenue Change'!F134</f>
        <v>0</v>
      </c>
      <c r="G134">
        <f>'Program Costs'!G134-'Revenue Change'!G134</f>
        <v>38.550193999999998</v>
      </c>
      <c r="H134">
        <f>'Program Costs'!H134-'Revenue Change'!H134</f>
        <v>1.538483</v>
      </c>
      <c r="I134">
        <f>'Program Costs'!I134-'Revenue Change'!I134</f>
        <v>1.6433180000000001</v>
      </c>
      <c r="J134">
        <f>'Program Costs'!J134-'Revenue Change'!J134</f>
        <v>1.7059629999999999</v>
      </c>
      <c r="K134">
        <f>'Program Costs'!K134-'Revenue Change'!K134</f>
        <v>1.812881</v>
      </c>
      <c r="L134">
        <f>'Program Costs'!L134-'Revenue Change'!L134</f>
        <v>1.8362879999999999</v>
      </c>
      <c r="M134">
        <f>'Program Costs'!M134-'Revenue Change'!M134</f>
        <v>1.8869480000000001</v>
      </c>
      <c r="N134">
        <f>'Program Costs'!N134-'Revenue Change'!N134</f>
        <v>1.9311830000000001</v>
      </c>
      <c r="O134">
        <f>'Program Costs'!O134-'Revenue Change'!O134</f>
        <v>1.9485779999999999</v>
      </c>
      <c r="P134">
        <f>'Program Costs'!P134-'Revenue Change'!P134</f>
        <v>1.935913</v>
      </c>
      <c r="Q134">
        <f>'Program Costs'!Q134-'Revenue Change'!Q134</f>
        <v>1.9349369999999999</v>
      </c>
      <c r="R134">
        <f>'Program Costs'!R134-'Revenue Change'!R134</f>
        <v>1.924561</v>
      </c>
      <c r="S134">
        <f>'Program Costs'!S134-'Revenue Change'!S134</f>
        <v>1.984985</v>
      </c>
      <c r="T134">
        <f>'Program Costs'!T134-'Revenue Change'!T134</f>
        <v>2.0343629999999999</v>
      </c>
      <c r="U134">
        <f>'Program Costs'!U134-'Revenue Change'!U134</f>
        <v>2.0606080000000002</v>
      </c>
      <c r="V134">
        <f>'Program Costs'!V134-'Revenue Change'!V134</f>
        <v>2.1138309999999998</v>
      </c>
      <c r="W134">
        <f>'Program Costs'!W134-'Revenue Change'!W134</f>
        <v>2.1476440000000001</v>
      </c>
      <c r="X134">
        <f>'Program Costs'!X134-'Revenue Change'!X134</f>
        <v>2.1651609999999999</v>
      </c>
      <c r="Y134">
        <f>'Program Costs'!Y134-'Revenue Change'!Y134</f>
        <v>2.1866460000000001</v>
      </c>
      <c r="Z134">
        <f>'Program Costs'!Z134-'Revenue Change'!Z134</f>
        <v>2.212097</v>
      </c>
      <c r="AA134">
        <f>'Program Costs'!AA134-'Revenue Change'!AA134</f>
        <v>0</v>
      </c>
      <c r="AB134">
        <f>'Program Costs'!AB134-'Revenue Change'!AB134</f>
        <v>0</v>
      </c>
      <c r="AC134">
        <f>'Program Costs'!AC134-'Revenue Change'!AC134</f>
        <v>0</v>
      </c>
      <c r="AD134">
        <f>'Program Costs'!AD134-'Revenue Change'!AD134</f>
        <v>0</v>
      </c>
      <c r="AE134">
        <f>'Program Costs'!AE134-'Revenue Change'!AE134</f>
        <v>0</v>
      </c>
      <c r="AF134">
        <f>'Program Costs'!AF134-'Revenue Change'!AF134</f>
        <v>0</v>
      </c>
      <c r="AG134">
        <f>'Program Costs'!AG134-'Revenue Change'!AG134</f>
        <v>0</v>
      </c>
      <c r="AH134">
        <f>'Program Costs'!AH134-'Revenue Change'!AH134</f>
        <v>0</v>
      </c>
      <c r="AI134" s="2">
        <f t="shared" si="4"/>
        <v>75.554581999999982</v>
      </c>
      <c r="AJ134" s="2">
        <f t="shared" si="5"/>
        <v>58.873611923740825</v>
      </c>
    </row>
    <row r="135" spans="1:36" x14ac:dyDescent="0.25">
      <c r="A135" s="13">
        <v>2</v>
      </c>
      <c r="B135" s="13">
        <v>130</v>
      </c>
      <c r="C135">
        <v>152</v>
      </c>
      <c r="D135" t="s">
        <v>169</v>
      </c>
      <c r="E135">
        <f>'Program Costs'!E135-'Revenue Change'!E135</f>
        <v>0</v>
      </c>
      <c r="F135">
        <f>'Program Costs'!F135-'Revenue Change'!F135</f>
        <v>0</v>
      </c>
      <c r="G135">
        <f>'Program Costs'!G135-'Revenue Change'!G135</f>
        <v>40.877974999999999</v>
      </c>
      <c r="H135">
        <f>'Program Costs'!H135-'Revenue Change'!H135</f>
        <v>3.848541</v>
      </c>
      <c r="I135">
        <f>'Program Costs'!I135-'Revenue Change'!I135</f>
        <v>4.1109390000000001</v>
      </c>
      <c r="J135">
        <f>'Program Costs'!J135-'Revenue Change'!J135</f>
        <v>4.2683720000000003</v>
      </c>
      <c r="K135">
        <f>'Program Costs'!K135-'Revenue Change'!K135</f>
        <v>4.5356139999999998</v>
      </c>
      <c r="L135">
        <f>'Program Costs'!L135-'Revenue Change'!L135</f>
        <v>4.5942540000000003</v>
      </c>
      <c r="M135">
        <f>'Program Costs'!M135-'Revenue Change'!M135</f>
        <v>4.7211910000000001</v>
      </c>
      <c r="N135">
        <f>'Program Costs'!N135-'Revenue Change'!N135</f>
        <v>4.8310550000000001</v>
      </c>
      <c r="O135">
        <f>'Program Costs'!O135-'Revenue Change'!O135</f>
        <v>4.8735350000000004</v>
      </c>
      <c r="P135">
        <f>'Program Costs'!P135-'Revenue Change'!P135</f>
        <v>4.8432009999999996</v>
      </c>
      <c r="Q135">
        <f>'Program Costs'!Q135-'Revenue Change'!Q135</f>
        <v>4.8411869999999997</v>
      </c>
      <c r="R135">
        <f>'Program Costs'!R135-'Revenue Change'!R135</f>
        <v>4.8139649999999996</v>
      </c>
      <c r="S135">
        <f>'Program Costs'!S135-'Revenue Change'!S135</f>
        <v>4.9658810000000004</v>
      </c>
      <c r="T135">
        <f>'Program Costs'!T135-'Revenue Change'!T135</f>
        <v>5.0916139999999999</v>
      </c>
      <c r="U135">
        <f>'Program Costs'!U135-'Revenue Change'!U135</f>
        <v>5.1555790000000004</v>
      </c>
      <c r="V135">
        <f>'Program Costs'!V135-'Revenue Change'!V135</f>
        <v>5.2868649999999997</v>
      </c>
      <c r="W135">
        <f>'Program Costs'!W135-'Revenue Change'!W135</f>
        <v>5.374695</v>
      </c>
      <c r="X135">
        <f>'Program Costs'!X135-'Revenue Change'!X135</f>
        <v>5.4186399999999999</v>
      </c>
      <c r="Y135">
        <f>'Program Costs'!Y135-'Revenue Change'!Y135</f>
        <v>5.4711299999999996</v>
      </c>
      <c r="Z135">
        <f>'Program Costs'!Z135-'Revenue Change'!Z135</f>
        <v>5.5361940000000001</v>
      </c>
      <c r="AA135">
        <f>'Program Costs'!AA135-'Revenue Change'!AA135</f>
        <v>0</v>
      </c>
      <c r="AB135">
        <f>'Program Costs'!AB135-'Revenue Change'!AB135</f>
        <v>0</v>
      </c>
      <c r="AC135">
        <f>'Program Costs'!AC135-'Revenue Change'!AC135</f>
        <v>0</v>
      </c>
      <c r="AD135">
        <f>'Program Costs'!AD135-'Revenue Change'!AD135</f>
        <v>0</v>
      </c>
      <c r="AE135">
        <f>'Program Costs'!AE135-'Revenue Change'!AE135</f>
        <v>0</v>
      </c>
      <c r="AF135">
        <f>'Program Costs'!AF135-'Revenue Change'!AF135</f>
        <v>0</v>
      </c>
      <c r="AG135">
        <f>'Program Costs'!AG135-'Revenue Change'!AG135</f>
        <v>0</v>
      </c>
      <c r="AH135">
        <f>'Program Costs'!AH135-'Revenue Change'!AH135</f>
        <v>0</v>
      </c>
      <c r="AI135" s="2">
        <f t="shared" si="4"/>
        <v>133.46042700000001</v>
      </c>
      <c r="AJ135" s="2">
        <f t="shared" si="5"/>
        <v>91.724353760731688</v>
      </c>
    </row>
    <row r="136" spans="1:36" x14ac:dyDescent="0.25">
      <c r="A136" s="13">
        <v>2</v>
      </c>
      <c r="B136" s="13">
        <v>130</v>
      </c>
      <c r="C136">
        <v>153</v>
      </c>
      <c r="D136" t="s">
        <v>170</v>
      </c>
      <c r="E136">
        <f>'Program Costs'!E136-'Revenue Change'!E136</f>
        <v>0</v>
      </c>
      <c r="F136">
        <f>'Program Costs'!F136-'Revenue Change'!F136</f>
        <v>0</v>
      </c>
      <c r="G136">
        <f>'Program Costs'!G136-'Revenue Change'!G136</f>
        <v>44.869629000000003</v>
      </c>
      <c r="H136">
        <f>'Program Costs'!H136-'Revenue Change'!H136</f>
        <v>7.8110350000000004</v>
      </c>
      <c r="I136">
        <f>'Program Costs'!I136-'Revenue Change'!I136</f>
        <v>8.3423920000000003</v>
      </c>
      <c r="J136">
        <f>'Program Costs'!J136-'Revenue Change'!J136</f>
        <v>8.6472470000000001</v>
      </c>
      <c r="K136">
        <f>'Program Costs'!K136-'Revenue Change'!K136</f>
        <v>9.1693569999999998</v>
      </c>
      <c r="L136">
        <f>'Program Costs'!L136-'Revenue Change'!L136</f>
        <v>0</v>
      </c>
      <c r="M136">
        <f>'Program Costs'!M136-'Revenue Change'!M136</f>
        <v>0</v>
      </c>
      <c r="N136">
        <f>'Program Costs'!N136-'Revenue Change'!N136</f>
        <v>0</v>
      </c>
      <c r="O136">
        <f>'Program Costs'!O136-'Revenue Change'!O136</f>
        <v>0</v>
      </c>
      <c r="P136">
        <f>'Program Costs'!P136-'Revenue Change'!P136</f>
        <v>0</v>
      </c>
      <c r="Q136">
        <f>'Program Costs'!Q136-'Revenue Change'!Q136</f>
        <v>0</v>
      </c>
      <c r="R136">
        <f>'Program Costs'!R136-'Revenue Change'!R136</f>
        <v>0</v>
      </c>
      <c r="S136">
        <f>'Program Costs'!S136-'Revenue Change'!S136</f>
        <v>0</v>
      </c>
      <c r="T136">
        <f>'Program Costs'!T136-'Revenue Change'!T136</f>
        <v>0</v>
      </c>
      <c r="U136">
        <f>'Program Costs'!U136-'Revenue Change'!U136</f>
        <v>0</v>
      </c>
      <c r="V136">
        <f>'Program Costs'!V136-'Revenue Change'!V136</f>
        <v>0</v>
      </c>
      <c r="W136">
        <f>'Program Costs'!W136-'Revenue Change'!W136</f>
        <v>0</v>
      </c>
      <c r="X136">
        <f>'Program Costs'!X136-'Revenue Change'!X136</f>
        <v>0</v>
      </c>
      <c r="Y136">
        <f>'Program Costs'!Y136-'Revenue Change'!Y136</f>
        <v>0</v>
      </c>
      <c r="Z136">
        <f>'Program Costs'!Z136-'Revenue Change'!Z136</f>
        <v>0</v>
      </c>
      <c r="AA136">
        <f>'Program Costs'!AA136-'Revenue Change'!AA136</f>
        <v>0</v>
      </c>
      <c r="AB136">
        <f>'Program Costs'!AB136-'Revenue Change'!AB136</f>
        <v>0</v>
      </c>
      <c r="AC136">
        <f>'Program Costs'!AC136-'Revenue Change'!AC136</f>
        <v>0</v>
      </c>
      <c r="AD136">
        <f>'Program Costs'!AD136-'Revenue Change'!AD136</f>
        <v>0</v>
      </c>
      <c r="AE136">
        <f>'Program Costs'!AE136-'Revenue Change'!AE136</f>
        <v>0</v>
      </c>
      <c r="AF136">
        <f>'Program Costs'!AF136-'Revenue Change'!AF136</f>
        <v>0</v>
      </c>
      <c r="AG136">
        <f>'Program Costs'!AG136-'Revenue Change'!AG136</f>
        <v>0</v>
      </c>
      <c r="AH136">
        <f>'Program Costs'!AH136-'Revenue Change'!AH136</f>
        <v>0</v>
      </c>
      <c r="AI136" s="2">
        <f t="shared" si="4"/>
        <v>78.839660000000023</v>
      </c>
      <c r="AJ136" s="2">
        <f t="shared" si="5"/>
        <v>73.869710995128969</v>
      </c>
    </row>
    <row r="137" spans="1:36" x14ac:dyDescent="0.25">
      <c r="A137" s="13">
        <v>2</v>
      </c>
      <c r="B137" s="13">
        <v>190</v>
      </c>
      <c r="C137">
        <v>191</v>
      </c>
      <c r="D137" t="s">
        <v>171</v>
      </c>
      <c r="E137">
        <f>'Program Costs'!E137-'Revenue Change'!E137</f>
        <v>0</v>
      </c>
      <c r="F137">
        <f>'Program Costs'!F137-'Revenue Change'!F137</f>
        <v>0</v>
      </c>
      <c r="G137">
        <f>'Program Costs'!G137-'Revenue Change'!G137</f>
        <v>59.970770000000002</v>
      </c>
      <c r="H137">
        <f>'Program Costs'!H137-'Revenue Change'!H137</f>
        <v>22.798839999999998</v>
      </c>
      <c r="I137">
        <f>'Program Costs'!I137-'Revenue Change'!I137</f>
        <v>24.350709999999999</v>
      </c>
      <c r="J137">
        <f>'Program Costs'!J137-'Revenue Change'!J137</f>
        <v>25.248809999999999</v>
      </c>
      <c r="K137">
        <f>'Program Costs'!K137-'Revenue Change'!K137</f>
        <v>26.790710000000001</v>
      </c>
      <c r="L137">
        <f>'Program Costs'!L137-'Revenue Change'!L137</f>
        <v>27.13597</v>
      </c>
      <c r="M137">
        <f>'Program Costs'!M137-'Revenue Change'!M137</f>
        <v>27.940729999999999</v>
      </c>
      <c r="N137">
        <f>'Program Costs'!N137-'Revenue Change'!N137</f>
        <v>28.553830000000001</v>
      </c>
      <c r="O137">
        <f>'Program Costs'!O137-'Revenue Change'!O137</f>
        <v>28.782589999999999</v>
      </c>
      <c r="P137">
        <f>'Program Costs'!P137-'Revenue Change'!P137</f>
        <v>28.64752</v>
      </c>
      <c r="Q137">
        <f>'Program Costs'!Q137-'Revenue Change'!Q137</f>
        <v>28.564699999999998</v>
      </c>
      <c r="R137">
        <f>'Program Costs'!R137-'Revenue Change'!R137</f>
        <v>28.46191</v>
      </c>
      <c r="S137">
        <f>'Program Costs'!S137-'Revenue Change'!S137</f>
        <v>29.367550000000001</v>
      </c>
      <c r="T137">
        <f>'Program Costs'!T137-'Revenue Change'!T137</f>
        <v>30.09967</v>
      </c>
      <c r="U137">
        <f>'Program Costs'!U137-'Revenue Change'!U137</f>
        <v>30.39819</v>
      </c>
      <c r="V137">
        <f>'Program Costs'!V137-'Revenue Change'!V137</f>
        <v>0</v>
      </c>
      <c r="W137">
        <f>'Program Costs'!W137-'Revenue Change'!W137</f>
        <v>0</v>
      </c>
      <c r="X137">
        <f>'Program Costs'!X137-'Revenue Change'!X137</f>
        <v>0</v>
      </c>
      <c r="Y137">
        <f>'Program Costs'!Y137-'Revenue Change'!Y137</f>
        <v>0</v>
      </c>
      <c r="Z137">
        <f>'Program Costs'!Z137-'Revenue Change'!Z137</f>
        <v>0</v>
      </c>
      <c r="AA137">
        <f>'Program Costs'!AA137-'Revenue Change'!AA137</f>
        <v>0</v>
      </c>
      <c r="AB137">
        <f>'Program Costs'!AB137-'Revenue Change'!AB137</f>
        <v>0</v>
      </c>
      <c r="AC137">
        <f>'Program Costs'!AC137-'Revenue Change'!AC137</f>
        <v>0</v>
      </c>
      <c r="AD137">
        <f>'Program Costs'!AD137-'Revenue Change'!AD137</f>
        <v>0</v>
      </c>
      <c r="AE137">
        <f>'Program Costs'!AE137-'Revenue Change'!AE137</f>
        <v>0</v>
      </c>
      <c r="AF137">
        <f>'Program Costs'!AF137-'Revenue Change'!AF137</f>
        <v>0</v>
      </c>
      <c r="AG137">
        <f>'Program Costs'!AG137-'Revenue Change'!AG137</f>
        <v>0</v>
      </c>
      <c r="AH137">
        <f>'Program Costs'!AH137-'Revenue Change'!AH137</f>
        <v>0</v>
      </c>
      <c r="AI137" s="2">
        <f t="shared" si="4"/>
        <v>447.11249999999995</v>
      </c>
      <c r="AJ137" s="2">
        <f t="shared" si="5"/>
        <v>305.22306104591365</v>
      </c>
    </row>
    <row r="138" spans="1:36" x14ac:dyDescent="0.25">
      <c r="A138" s="13">
        <v>2</v>
      </c>
      <c r="B138" s="13">
        <v>190</v>
      </c>
      <c r="C138">
        <v>192</v>
      </c>
      <c r="D138" t="s">
        <v>172</v>
      </c>
      <c r="E138">
        <f>'Program Costs'!E138-'Revenue Change'!E138</f>
        <v>0</v>
      </c>
      <c r="F138">
        <f>'Program Costs'!F138-'Revenue Change'!F138</f>
        <v>0</v>
      </c>
      <c r="G138">
        <f>'Program Costs'!G138-'Revenue Change'!G138</f>
        <v>79.095529999999997</v>
      </c>
      <c r="H138">
        <f>'Program Costs'!H138-'Revenue Change'!H138</f>
        <v>41.780470000000001</v>
      </c>
      <c r="I138">
        <f>'Program Costs'!I138-'Revenue Change'!I138</f>
        <v>44.624299999999998</v>
      </c>
      <c r="J138">
        <f>'Program Costs'!J138-'Revenue Change'!J138</f>
        <v>46.269530000000003</v>
      </c>
      <c r="K138">
        <f>'Program Costs'!K138-'Revenue Change'!K138</f>
        <v>49.096409999999999</v>
      </c>
      <c r="L138">
        <f>'Program Costs'!L138-'Revenue Change'!L138</f>
        <v>49.728409999999997</v>
      </c>
      <c r="M138">
        <f>'Program Costs'!M138-'Revenue Change'!M138</f>
        <v>51.202939999999998</v>
      </c>
      <c r="N138">
        <f>'Program Costs'!N138-'Revenue Change'!N138</f>
        <v>52.327060000000003</v>
      </c>
      <c r="O138">
        <f>'Program Costs'!O138-'Revenue Change'!O138</f>
        <v>52.745179999999998</v>
      </c>
      <c r="P138">
        <f>'Program Costs'!P138-'Revenue Change'!P138</f>
        <v>52.49841</v>
      </c>
      <c r="Q138">
        <f>'Program Costs'!Q138-'Revenue Change'!Q138</f>
        <v>52.345700000000001</v>
      </c>
      <c r="R138">
        <f>'Program Costs'!R138-'Revenue Change'!R138</f>
        <v>52.157710000000002</v>
      </c>
      <c r="S138">
        <f>'Program Costs'!S138-'Revenue Change'!S138</f>
        <v>53.818179999999998</v>
      </c>
      <c r="T138">
        <f>'Program Costs'!T138-'Revenue Change'!T138</f>
        <v>55.160519999999998</v>
      </c>
      <c r="U138">
        <f>'Program Costs'!U138-'Revenue Change'!U138</f>
        <v>55.707639999999998</v>
      </c>
      <c r="V138">
        <f>'Program Costs'!V138-'Revenue Change'!V138</f>
        <v>0</v>
      </c>
      <c r="W138">
        <f>'Program Costs'!W138-'Revenue Change'!W138</f>
        <v>0</v>
      </c>
      <c r="X138">
        <f>'Program Costs'!X138-'Revenue Change'!X138</f>
        <v>0</v>
      </c>
      <c r="Y138">
        <f>'Program Costs'!Y138-'Revenue Change'!Y138</f>
        <v>0</v>
      </c>
      <c r="Z138">
        <f>'Program Costs'!Z138-'Revenue Change'!Z138</f>
        <v>0</v>
      </c>
      <c r="AA138">
        <f>'Program Costs'!AA138-'Revenue Change'!AA138</f>
        <v>0</v>
      </c>
      <c r="AB138">
        <f>'Program Costs'!AB138-'Revenue Change'!AB138</f>
        <v>0</v>
      </c>
      <c r="AC138">
        <f>'Program Costs'!AC138-'Revenue Change'!AC138</f>
        <v>0</v>
      </c>
      <c r="AD138">
        <f>'Program Costs'!AD138-'Revenue Change'!AD138</f>
        <v>0</v>
      </c>
      <c r="AE138">
        <f>'Program Costs'!AE138-'Revenue Change'!AE138</f>
        <v>0</v>
      </c>
      <c r="AF138">
        <f>'Program Costs'!AF138-'Revenue Change'!AF138</f>
        <v>0</v>
      </c>
      <c r="AG138">
        <f>'Program Costs'!AG138-'Revenue Change'!AG138</f>
        <v>0</v>
      </c>
      <c r="AH138">
        <f>'Program Costs'!AH138-'Revenue Change'!AH138</f>
        <v>0</v>
      </c>
      <c r="AI138" s="2">
        <f t="shared" si="4"/>
        <v>788.5579899999999</v>
      </c>
      <c r="AJ138" s="2">
        <f t="shared" si="5"/>
        <v>528.53613814919322</v>
      </c>
    </row>
    <row r="139" spans="1:36" x14ac:dyDescent="0.25">
      <c r="A139" s="13">
        <v>2</v>
      </c>
      <c r="B139" s="13">
        <v>190</v>
      </c>
      <c r="C139">
        <v>196</v>
      </c>
      <c r="D139" t="s">
        <v>173</v>
      </c>
      <c r="E139">
        <f>'Program Costs'!E139-'Revenue Change'!E139</f>
        <v>0</v>
      </c>
      <c r="F139">
        <f>'Program Costs'!F139-'Revenue Change'!F139</f>
        <v>0</v>
      </c>
      <c r="G139">
        <f>'Program Costs'!G139-'Revenue Change'!G139</f>
        <v>75.00766999999999</v>
      </c>
      <c r="H139">
        <f>'Program Costs'!H139-'Revenue Change'!H139</f>
        <v>37.723880000000001</v>
      </c>
      <c r="I139">
        <f>'Program Costs'!I139-'Revenue Change'!I139</f>
        <v>40.291089999999997</v>
      </c>
      <c r="J139">
        <f>'Program Costs'!J139-'Revenue Change'!J139</f>
        <v>41.771419999999999</v>
      </c>
      <c r="K139">
        <f>'Program Costs'!K139-'Revenue Change'!K139</f>
        <v>44.309480000000001</v>
      </c>
      <c r="L139">
        <f>'Program Costs'!L139-'Revenue Change'!L139</f>
        <v>44.880719999999997</v>
      </c>
      <c r="M139">
        <f>'Program Costs'!M139-'Revenue Change'!M139</f>
        <v>46.226349999999996</v>
      </c>
      <c r="N139">
        <f>'Program Costs'!N139-'Revenue Change'!N139</f>
        <v>47.232239999999997</v>
      </c>
      <c r="O139">
        <f>'Program Costs'!O139-'Revenue Change'!O139</f>
        <v>47.608089999999997</v>
      </c>
      <c r="P139">
        <f>'Program Costs'!P139-'Revenue Change'!P139</f>
        <v>47.402949999999997</v>
      </c>
      <c r="Q139">
        <f>'Program Costs'!Q139-'Revenue Change'!Q139</f>
        <v>47.243650000000002</v>
      </c>
      <c r="R139">
        <f>'Program Costs'!R139-'Revenue Change'!R139</f>
        <v>47.088500000000003</v>
      </c>
      <c r="S139">
        <f>'Program Costs'!S139-'Revenue Change'!S139</f>
        <v>48.588500000000003</v>
      </c>
      <c r="T139">
        <f>'Program Costs'!T139-'Revenue Change'!T139</f>
        <v>49.796390000000002</v>
      </c>
      <c r="U139">
        <f>'Program Costs'!U139-'Revenue Change'!U139</f>
        <v>50.268619999999999</v>
      </c>
      <c r="V139">
        <f>'Program Costs'!V139-'Revenue Change'!V139</f>
        <v>0</v>
      </c>
      <c r="W139">
        <f>'Program Costs'!W139-'Revenue Change'!W139</f>
        <v>0</v>
      </c>
      <c r="X139">
        <f>'Program Costs'!X139-'Revenue Change'!X139</f>
        <v>0</v>
      </c>
      <c r="Y139">
        <f>'Program Costs'!Y139-'Revenue Change'!Y139</f>
        <v>0</v>
      </c>
      <c r="Z139">
        <f>'Program Costs'!Z139-'Revenue Change'!Z139</f>
        <v>0</v>
      </c>
      <c r="AA139">
        <f>'Program Costs'!AA139-'Revenue Change'!AA139</f>
        <v>0</v>
      </c>
      <c r="AB139">
        <f>'Program Costs'!AB139-'Revenue Change'!AB139</f>
        <v>0</v>
      </c>
      <c r="AC139">
        <f>'Program Costs'!AC139-'Revenue Change'!AC139</f>
        <v>0</v>
      </c>
      <c r="AD139">
        <f>'Program Costs'!AD139-'Revenue Change'!AD139</f>
        <v>0</v>
      </c>
      <c r="AE139">
        <f>'Program Costs'!AE139-'Revenue Change'!AE139</f>
        <v>0</v>
      </c>
      <c r="AF139">
        <f>'Program Costs'!AF139-'Revenue Change'!AF139</f>
        <v>0</v>
      </c>
      <c r="AG139">
        <f>'Program Costs'!AG139-'Revenue Change'!AG139</f>
        <v>0</v>
      </c>
      <c r="AH139">
        <f>'Program Costs'!AH139-'Revenue Change'!AH139</f>
        <v>0</v>
      </c>
      <c r="AI139" s="2">
        <f t="shared" si="4"/>
        <v>715.43954999999983</v>
      </c>
      <c r="AJ139" s="2">
        <f t="shared" si="5"/>
        <v>480.72312360987223</v>
      </c>
    </row>
    <row r="140" spans="1:36" x14ac:dyDescent="0.25">
      <c r="A140" s="13">
        <v>2</v>
      </c>
      <c r="B140" s="13">
        <v>190</v>
      </c>
      <c r="C140">
        <v>197</v>
      </c>
      <c r="D140" t="s">
        <v>174</v>
      </c>
      <c r="E140">
        <f>'Program Costs'!E140-'Revenue Change'!E140</f>
        <v>0</v>
      </c>
      <c r="F140">
        <f>'Program Costs'!F140-'Revenue Change'!F140</f>
        <v>0</v>
      </c>
      <c r="G140">
        <f>'Program Costs'!G140-'Revenue Change'!G140</f>
        <v>45.030464000000002</v>
      </c>
      <c r="H140">
        <f>'Program Costs'!H140-'Revenue Change'!H140</f>
        <v>7.9706419999999998</v>
      </c>
      <c r="I140">
        <f>'Program Costs'!I140-'Revenue Change'!I140</f>
        <v>8.512886</v>
      </c>
      <c r="J140">
        <f>'Program Costs'!J140-'Revenue Change'!J140</f>
        <v>8.8244930000000004</v>
      </c>
      <c r="K140">
        <f>'Program Costs'!K140-'Revenue Change'!K140</f>
        <v>9.3581240000000001</v>
      </c>
      <c r="L140">
        <f>'Program Costs'!L140-'Revenue Change'!L140</f>
        <v>9.4789279999999998</v>
      </c>
      <c r="M140">
        <f>'Program Costs'!M140-'Revenue Change'!M140</f>
        <v>9.7660219999999995</v>
      </c>
      <c r="N140">
        <f>'Program Costs'!N140-'Revenue Change'!N140</f>
        <v>9.9768980000000003</v>
      </c>
      <c r="O140">
        <f>'Program Costs'!O140-'Revenue Change'!O140</f>
        <v>10.05627</v>
      </c>
      <c r="P140">
        <f>'Program Costs'!P140-'Revenue Change'!P140</f>
        <v>10.01526</v>
      </c>
      <c r="Q140">
        <f>'Program Costs'!Q140-'Revenue Change'!Q140</f>
        <v>0</v>
      </c>
      <c r="R140">
        <f>'Program Costs'!R140-'Revenue Change'!R140</f>
        <v>0</v>
      </c>
      <c r="S140">
        <f>'Program Costs'!S140-'Revenue Change'!S140</f>
        <v>0</v>
      </c>
      <c r="T140">
        <f>'Program Costs'!T140-'Revenue Change'!T140</f>
        <v>0</v>
      </c>
      <c r="U140">
        <f>'Program Costs'!U140-'Revenue Change'!U140</f>
        <v>0</v>
      </c>
      <c r="V140">
        <f>'Program Costs'!V140-'Revenue Change'!V140</f>
        <v>0</v>
      </c>
      <c r="W140">
        <f>'Program Costs'!W140-'Revenue Change'!W140</f>
        <v>0</v>
      </c>
      <c r="X140">
        <f>'Program Costs'!X140-'Revenue Change'!X140</f>
        <v>0</v>
      </c>
      <c r="Y140">
        <f>'Program Costs'!Y140-'Revenue Change'!Y140</f>
        <v>0</v>
      </c>
      <c r="Z140">
        <f>'Program Costs'!Z140-'Revenue Change'!Z140</f>
        <v>0</v>
      </c>
      <c r="AA140">
        <f>'Program Costs'!AA140-'Revenue Change'!AA140</f>
        <v>0</v>
      </c>
      <c r="AB140">
        <f>'Program Costs'!AB140-'Revenue Change'!AB140</f>
        <v>0</v>
      </c>
      <c r="AC140">
        <f>'Program Costs'!AC140-'Revenue Change'!AC140</f>
        <v>0</v>
      </c>
      <c r="AD140">
        <f>'Program Costs'!AD140-'Revenue Change'!AD140</f>
        <v>0</v>
      </c>
      <c r="AE140">
        <f>'Program Costs'!AE140-'Revenue Change'!AE140</f>
        <v>0</v>
      </c>
      <c r="AF140">
        <f>'Program Costs'!AF140-'Revenue Change'!AF140</f>
        <v>0</v>
      </c>
      <c r="AG140">
        <f>'Program Costs'!AG140-'Revenue Change'!AG140</f>
        <v>0</v>
      </c>
      <c r="AH140">
        <f>'Program Costs'!AH140-'Revenue Change'!AH140</f>
        <v>0</v>
      </c>
      <c r="AI140" s="2">
        <f t="shared" si="4"/>
        <v>128.98998700000001</v>
      </c>
      <c r="AJ140" s="2">
        <f t="shared" si="5"/>
        <v>106.48944466116794</v>
      </c>
    </row>
    <row r="141" spans="1:36" x14ac:dyDescent="0.25">
      <c r="A141" s="13">
        <v>2</v>
      </c>
      <c r="B141" s="13">
        <v>190</v>
      </c>
      <c r="C141">
        <v>198</v>
      </c>
      <c r="D141" t="s">
        <v>175</v>
      </c>
      <c r="E141">
        <f>'Program Costs'!E141-'Revenue Change'!E141</f>
        <v>0</v>
      </c>
      <c r="F141">
        <f>'Program Costs'!F141-'Revenue Change'!F141</f>
        <v>0</v>
      </c>
      <c r="G141">
        <f>'Program Costs'!G141-'Revenue Change'!G141</f>
        <v>45.027602999999999</v>
      </c>
      <c r="H141">
        <f>'Program Costs'!H141-'Revenue Change'!H141</f>
        <v>7.9676210000000003</v>
      </c>
      <c r="I141">
        <f>'Program Costs'!I141-'Revenue Change'!I141</f>
        <v>8.5098950000000002</v>
      </c>
      <c r="J141">
        <f>'Program Costs'!J141-'Revenue Change'!J141</f>
        <v>8.8231809999999999</v>
      </c>
      <c r="K141">
        <f>'Program Costs'!K141-'Revenue Change'!K141</f>
        <v>9.3602450000000008</v>
      </c>
      <c r="L141">
        <f>'Program Costs'!L141-'Revenue Change'!L141</f>
        <v>9.4810639999999999</v>
      </c>
      <c r="M141">
        <f>'Program Costs'!M141-'Revenue Change'!M141</f>
        <v>9.7638549999999995</v>
      </c>
      <c r="N141">
        <f>'Program Costs'!N141-'Revenue Change'!N141</f>
        <v>9.9774779999999996</v>
      </c>
      <c r="O141">
        <f>'Program Costs'!O141-'Revenue Change'!O141</f>
        <v>10.05728</v>
      </c>
      <c r="P141">
        <f>'Program Costs'!P141-'Revenue Change'!P141</f>
        <v>10.01215</v>
      </c>
      <c r="Q141">
        <f>'Program Costs'!Q141-'Revenue Change'!Q141</f>
        <v>9.9811399999999999</v>
      </c>
      <c r="R141">
        <f>'Program Costs'!R141-'Revenue Change'!R141</f>
        <v>9.9459839999999993</v>
      </c>
      <c r="S141">
        <f>'Program Costs'!S141-'Revenue Change'!S141</f>
        <v>10.262879999999999</v>
      </c>
      <c r="T141">
        <f>'Program Costs'!T141-'Revenue Change'!T141</f>
        <v>10.5174</v>
      </c>
      <c r="U141">
        <f>'Program Costs'!U141-'Revenue Change'!U141</f>
        <v>10.62</v>
      </c>
      <c r="V141">
        <f>'Program Costs'!V141-'Revenue Change'!V141</f>
        <v>10.883850000000001</v>
      </c>
      <c r="W141">
        <f>'Program Costs'!W141-'Revenue Change'!W141</f>
        <v>11.086</v>
      </c>
      <c r="X141">
        <f>'Program Costs'!X141-'Revenue Change'!X141</f>
        <v>11.175840000000001</v>
      </c>
      <c r="Y141">
        <f>'Program Costs'!Y141-'Revenue Change'!Y141</f>
        <v>11.28876</v>
      </c>
      <c r="Z141">
        <f>'Program Costs'!Z141-'Revenue Change'!Z141</f>
        <v>11.414859999999999</v>
      </c>
      <c r="AA141">
        <f>'Program Costs'!AA141-'Revenue Change'!AA141</f>
        <v>11.49591</v>
      </c>
      <c r="AB141">
        <f>'Program Costs'!AB141-'Revenue Change'!AB141</f>
        <v>11.618589999999999</v>
      </c>
      <c r="AC141">
        <f>'Program Costs'!AC141-'Revenue Change'!AC141</f>
        <v>11.83258</v>
      </c>
      <c r="AD141">
        <f>'Program Costs'!AD141-'Revenue Change'!AD141</f>
        <v>11.93811</v>
      </c>
      <c r="AE141">
        <f>'Program Costs'!AE141-'Revenue Change'!AE141</f>
        <v>12.144780000000001</v>
      </c>
      <c r="AF141">
        <f>'Program Costs'!AF141-'Revenue Change'!AF141</f>
        <v>12.336980000000001</v>
      </c>
      <c r="AG141">
        <f>'Program Costs'!AG141-'Revenue Change'!AG141</f>
        <v>12.84296</v>
      </c>
      <c r="AH141">
        <f>'Program Costs'!AH141-'Revenue Change'!AH141</f>
        <v>13.290100000000001</v>
      </c>
      <c r="AI141" s="2">
        <f t="shared" si="4"/>
        <v>333.65709600000008</v>
      </c>
      <c r="AJ141" s="2">
        <f t="shared" si="5"/>
        <v>172.49262973121398</v>
      </c>
    </row>
    <row r="142" spans="1:36" x14ac:dyDescent="0.25">
      <c r="A142" s="13">
        <v>2</v>
      </c>
      <c r="B142" s="13">
        <v>190</v>
      </c>
      <c r="C142">
        <v>199</v>
      </c>
      <c r="D142" t="s">
        <v>176</v>
      </c>
      <c r="E142">
        <f>'Program Costs'!E142-'Revenue Change'!E142</f>
        <v>0</v>
      </c>
      <c r="F142">
        <f>'Program Costs'!F142-'Revenue Change'!F142</f>
        <v>0</v>
      </c>
      <c r="G142">
        <f>'Program Costs'!G142-'Revenue Change'!G142</f>
        <v>47.512599999999999</v>
      </c>
      <c r="H142">
        <f>'Program Costs'!H142-'Revenue Change'!H142</f>
        <v>10.4335</v>
      </c>
      <c r="I142">
        <f>'Program Costs'!I142-'Revenue Change'!I142</f>
        <v>11.143649999999999</v>
      </c>
      <c r="J142">
        <f>'Program Costs'!J142-'Revenue Change'!J142</f>
        <v>11.559200000000001</v>
      </c>
      <c r="K142">
        <f>'Program Costs'!K142-'Revenue Change'!K142</f>
        <v>12.27164</v>
      </c>
      <c r="L142">
        <f>'Program Costs'!L142-'Revenue Change'!L142</f>
        <v>12.429550000000001</v>
      </c>
      <c r="M142">
        <f>'Program Costs'!M142-'Revenue Change'!M142</f>
        <v>12.79008</v>
      </c>
      <c r="N142">
        <f>'Program Costs'!N142-'Revenue Change'!N142</f>
        <v>13.07605</v>
      </c>
      <c r="O142">
        <f>'Program Costs'!O142-'Revenue Change'!O142</f>
        <v>13.18356</v>
      </c>
      <c r="P142">
        <f>'Program Costs'!P142-'Revenue Change'!P142</f>
        <v>13.11469</v>
      </c>
      <c r="Q142">
        <f>'Program Costs'!Q142-'Revenue Change'!Q142</f>
        <v>0</v>
      </c>
      <c r="R142">
        <f>'Program Costs'!R142-'Revenue Change'!R142</f>
        <v>0</v>
      </c>
      <c r="S142">
        <f>'Program Costs'!S142-'Revenue Change'!S142</f>
        <v>0</v>
      </c>
      <c r="T142">
        <f>'Program Costs'!T142-'Revenue Change'!T142</f>
        <v>0</v>
      </c>
      <c r="U142">
        <f>'Program Costs'!U142-'Revenue Change'!U142</f>
        <v>0</v>
      </c>
      <c r="V142">
        <f>'Program Costs'!V142-'Revenue Change'!V142</f>
        <v>0</v>
      </c>
      <c r="W142">
        <f>'Program Costs'!W142-'Revenue Change'!W142</f>
        <v>0</v>
      </c>
      <c r="X142">
        <f>'Program Costs'!X142-'Revenue Change'!X142</f>
        <v>0</v>
      </c>
      <c r="Y142">
        <f>'Program Costs'!Y142-'Revenue Change'!Y142</f>
        <v>0</v>
      </c>
      <c r="Z142">
        <f>'Program Costs'!Z142-'Revenue Change'!Z142</f>
        <v>0</v>
      </c>
      <c r="AA142">
        <f>'Program Costs'!AA142-'Revenue Change'!AA142</f>
        <v>0</v>
      </c>
      <c r="AB142">
        <f>'Program Costs'!AB142-'Revenue Change'!AB142</f>
        <v>0</v>
      </c>
      <c r="AC142">
        <f>'Program Costs'!AC142-'Revenue Change'!AC142</f>
        <v>0</v>
      </c>
      <c r="AD142">
        <f>'Program Costs'!AD142-'Revenue Change'!AD142</f>
        <v>0</v>
      </c>
      <c r="AE142">
        <f>'Program Costs'!AE142-'Revenue Change'!AE142</f>
        <v>0</v>
      </c>
      <c r="AF142">
        <f>'Program Costs'!AF142-'Revenue Change'!AF142</f>
        <v>0</v>
      </c>
      <c r="AG142">
        <f>'Program Costs'!AG142-'Revenue Change'!AG142</f>
        <v>0</v>
      </c>
      <c r="AH142">
        <f>'Program Costs'!AH142-'Revenue Change'!AH142</f>
        <v>0</v>
      </c>
      <c r="AI142" s="2">
        <f t="shared" si="4"/>
        <v>157.51452</v>
      </c>
      <c r="AJ142" s="2">
        <f t="shared" si="5"/>
        <v>128.03161099704207</v>
      </c>
    </row>
    <row r="143" spans="1:36" x14ac:dyDescent="0.25">
      <c r="A143" s="13">
        <v>2</v>
      </c>
      <c r="B143" s="13">
        <v>190</v>
      </c>
      <c r="C143">
        <v>200</v>
      </c>
      <c r="D143" t="s">
        <v>177</v>
      </c>
      <c r="E143">
        <f>'Program Costs'!E143-'Revenue Change'!E143</f>
        <v>0</v>
      </c>
      <c r="F143">
        <f>'Program Costs'!F143-'Revenue Change'!F143</f>
        <v>0</v>
      </c>
      <c r="G143">
        <f>'Program Costs'!G143-'Revenue Change'!G143</f>
        <v>78.84147999999999</v>
      </c>
      <c r="H143">
        <f>'Program Costs'!H143-'Revenue Change'!H143</f>
        <v>41.528959999999998</v>
      </c>
      <c r="I143">
        <f>'Program Costs'!I143-'Revenue Change'!I143</f>
        <v>44.355260000000001</v>
      </c>
      <c r="J143">
        <f>'Program Costs'!J143-'Revenue Change'!J143</f>
        <v>45.985720000000001</v>
      </c>
      <c r="K143">
        <f>'Program Costs'!K143-'Revenue Change'!K143</f>
        <v>48.782710000000002</v>
      </c>
      <c r="L143">
        <f>'Program Costs'!L143-'Revenue Change'!L143</f>
        <v>49.41133</v>
      </c>
      <c r="M143">
        <f>'Program Costs'!M143-'Revenue Change'!M143</f>
        <v>50.890009999999997</v>
      </c>
      <c r="N143">
        <f>'Program Costs'!N143-'Revenue Change'!N143</f>
        <v>51.998750000000001</v>
      </c>
      <c r="O143">
        <f>'Program Costs'!O143-'Revenue Change'!O143</f>
        <v>52.412750000000003</v>
      </c>
      <c r="P143">
        <f>'Program Costs'!P143-'Revenue Change'!P143</f>
        <v>52.183230000000002</v>
      </c>
      <c r="Q143">
        <f>'Program Costs'!Q143-'Revenue Change'!Q143</f>
        <v>52.012149999999998</v>
      </c>
      <c r="R143">
        <f>'Program Costs'!R143-'Revenue Change'!R143</f>
        <v>51.839480000000002</v>
      </c>
      <c r="S143">
        <f>'Program Costs'!S143-'Revenue Change'!S143</f>
        <v>53.489620000000002</v>
      </c>
      <c r="T143">
        <f>'Program Costs'!T143-'Revenue Change'!T143</f>
        <v>54.821170000000002</v>
      </c>
      <c r="U143">
        <f>'Program Costs'!U143-'Revenue Change'!U143</f>
        <v>55.344729999999998</v>
      </c>
      <c r="V143">
        <f>'Program Costs'!V143-'Revenue Change'!V143</f>
        <v>56.720030000000001</v>
      </c>
      <c r="W143">
        <f>'Program Costs'!W143-'Revenue Change'!W143</f>
        <v>57.776429999999998</v>
      </c>
      <c r="X143">
        <f>'Program Costs'!X143-'Revenue Change'!X143</f>
        <v>58.244140000000002</v>
      </c>
      <c r="Y143">
        <f>'Program Costs'!Y143-'Revenue Change'!Y143</f>
        <v>58.83173</v>
      </c>
      <c r="Z143">
        <f>'Program Costs'!Z143-'Revenue Change'!Z143</f>
        <v>59.484859999999998</v>
      </c>
      <c r="AA143">
        <f>'Program Costs'!AA143-'Revenue Change'!AA143</f>
        <v>59.908569999999997</v>
      </c>
      <c r="AB143">
        <f>'Program Costs'!AB143-'Revenue Change'!AB143</f>
        <v>60.558529999999998</v>
      </c>
      <c r="AC143">
        <f>'Program Costs'!AC143-'Revenue Change'!AC143</f>
        <v>61.661679999999997</v>
      </c>
      <c r="AD143">
        <f>'Program Costs'!AD143-'Revenue Change'!AD143</f>
        <v>62.221559999999997</v>
      </c>
      <c r="AE143">
        <f>'Program Costs'!AE143-'Revenue Change'!AE143</f>
        <v>63.300289999999997</v>
      </c>
      <c r="AF143">
        <f>'Program Costs'!AF143-'Revenue Change'!AF143</f>
        <v>64.291439999999994</v>
      </c>
      <c r="AG143">
        <f>'Program Costs'!AG143-'Revenue Change'!AG143</f>
        <v>66.931820000000002</v>
      </c>
      <c r="AH143">
        <f>'Program Costs'!AH143-'Revenue Change'!AH143</f>
        <v>69.261840000000007</v>
      </c>
      <c r="AI143" s="2">
        <f t="shared" si="4"/>
        <v>1583.0902699999997</v>
      </c>
      <c r="AJ143" s="2">
        <f t="shared" si="5"/>
        <v>743.15755787052558</v>
      </c>
    </row>
    <row r="144" spans="1:36" x14ac:dyDescent="0.25">
      <c r="A144" s="13">
        <v>2</v>
      </c>
      <c r="B144" s="13">
        <v>190</v>
      </c>
      <c r="C144">
        <v>202</v>
      </c>
      <c r="D144" t="s">
        <v>178</v>
      </c>
      <c r="E144">
        <f>'Program Costs'!E144-'Revenue Change'!E144</f>
        <v>0</v>
      </c>
      <c r="F144">
        <f>'Program Costs'!F144-'Revenue Change'!F144</f>
        <v>0</v>
      </c>
      <c r="G144">
        <f>'Program Costs'!G144-'Revenue Change'!G144</f>
        <v>72.589959999999991</v>
      </c>
      <c r="H144">
        <f>'Program Costs'!H144-'Revenue Change'!H144</f>
        <v>35.324539999999999</v>
      </c>
      <c r="I144">
        <f>'Program Costs'!I144-'Revenue Change'!I144</f>
        <v>37.72813</v>
      </c>
      <c r="J144">
        <f>'Program Costs'!J144-'Revenue Change'!J144</f>
        <v>39.111939999999997</v>
      </c>
      <c r="K144">
        <f>'Program Costs'!K144-'Revenue Change'!K144</f>
        <v>41.482729999999997</v>
      </c>
      <c r="L144">
        <f>'Program Costs'!L144-'Revenue Change'!L144</f>
        <v>42.017620000000001</v>
      </c>
      <c r="M144">
        <f>'Program Costs'!M144-'Revenue Change'!M144</f>
        <v>43.283909999999999</v>
      </c>
      <c r="N144">
        <f>'Program Costs'!N144-'Revenue Change'!N144</f>
        <v>44.222140000000003</v>
      </c>
      <c r="O144">
        <f>'Program Costs'!O144-'Revenue Change'!O144</f>
        <v>44.573030000000003</v>
      </c>
      <c r="P144">
        <f>'Program Costs'!P144-'Revenue Change'!P144</f>
        <v>44.388120000000001</v>
      </c>
      <c r="Q144">
        <f>'Program Costs'!Q144-'Revenue Change'!Q144</f>
        <v>44.229370000000003</v>
      </c>
      <c r="R144">
        <f>'Program Costs'!R144-'Revenue Change'!R144</f>
        <v>44.091000000000001</v>
      </c>
      <c r="S144">
        <f>'Program Costs'!S144-'Revenue Change'!S144</f>
        <v>45.496339999999996</v>
      </c>
      <c r="T144">
        <f>'Program Costs'!T144-'Revenue Change'!T144</f>
        <v>46.626220000000004</v>
      </c>
      <c r="U144">
        <f>'Program Costs'!U144-'Revenue Change'!U144</f>
        <v>47.057429999999997</v>
      </c>
      <c r="V144">
        <f>'Program Costs'!V144-'Revenue Change'!V144</f>
        <v>48.224850000000004</v>
      </c>
      <c r="W144">
        <f>'Program Costs'!W144-'Revenue Change'!W144</f>
        <v>49.130130000000001</v>
      </c>
      <c r="X144">
        <f>'Program Costs'!X144-'Revenue Change'!X144</f>
        <v>49.528199999999998</v>
      </c>
      <c r="Y144">
        <f>'Program Costs'!Y144-'Revenue Change'!Y144</f>
        <v>50.029110000000003</v>
      </c>
      <c r="Z144">
        <f>'Program Costs'!Z144-'Revenue Change'!Z144</f>
        <v>50.583620000000003</v>
      </c>
      <c r="AA144">
        <f>'Program Costs'!AA144-'Revenue Change'!AA144</f>
        <v>0</v>
      </c>
      <c r="AB144">
        <f>'Program Costs'!AB144-'Revenue Change'!AB144</f>
        <v>0</v>
      </c>
      <c r="AC144">
        <f>'Program Costs'!AC144-'Revenue Change'!AC144</f>
        <v>0</v>
      </c>
      <c r="AD144">
        <f>'Program Costs'!AD144-'Revenue Change'!AD144</f>
        <v>0</v>
      </c>
      <c r="AE144">
        <f>'Program Costs'!AE144-'Revenue Change'!AE144</f>
        <v>0</v>
      </c>
      <c r="AF144">
        <f>'Program Costs'!AF144-'Revenue Change'!AF144</f>
        <v>0</v>
      </c>
      <c r="AG144">
        <f>'Program Costs'!AG144-'Revenue Change'!AG144</f>
        <v>0</v>
      </c>
      <c r="AH144">
        <f>'Program Costs'!AH144-'Revenue Change'!AH144</f>
        <v>0</v>
      </c>
      <c r="AI144" s="2">
        <f t="shared" si="4"/>
        <v>919.71838999999989</v>
      </c>
      <c r="AJ144" s="2">
        <f t="shared" si="5"/>
        <v>538.01023015332464</v>
      </c>
    </row>
    <row r="145" spans="1:36" x14ac:dyDescent="0.25">
      <c r="A145" s="13">
        <v>2</v>
      </c>
      <c r="B145" s="13">
        <v>190</v>
      </c>
      <c r="C145">
        <v>203</v>
      </c>
      <c r="D145" t="s">
        <v>179</v>
      </c>
      <c r="E145">
        <f>'Program Costs'!E145-'Revenue Change'!E145</f>
        <v>0</v>
      </c>
      <c r="F145">
        <f>'Program Costs'!F145-'Revenue Change'!F145</f>
        <v>0</v>
      </c>
      <c r="G145">
        <f>'Program Costs'!G145-'Revenue Change'!G145</f>
        <v>38.618561</v>
      </c>
      <c r="H145">
        <f>'Program Costs'!H145-'Revenue Change'!H145</f>
        <v>1.606522</v>
      </c>
      <c r="I145">
        <f>'Program Costs'!I145-'Revenue Change'!I145</f>
        <v>1.7158199999999999</v>
      </c>
      <c r="J145">
        <f>'Program Costs'!J145-'Revenue Change'!J145</f>
        <v>1.778168</v>
      </c>
      <c r="K145">
        <f>'Program Costs'!K145-'Revenue Change'!K145</f>
        <v>1.886139</v>
      </c>
      <c r="L145">
        <f>'Program Costs'!L145-'Revenue Change'!L145</f>
        <v>1.91008</v>
      </c>
      <c r="M145">
        <f>'Program Costs'!M145-'Revenue Change'!M145</f>
        <v>1.9680789999999999</v>
      </c>
      <c r="N145">
        <f>'Program Costs'!N145-'Revenue Change'!N145</f>
        <v>2.0106809999999999</v>
      </c>
      <c r="O145">
        <f>'Program Costs'!O145-'Revenue Change'!O145</f>
        <v>2.027069</v>
      </c>
      <c r="P145">
        <f>'Program Costs'!P145-'Revenue Change'!P145</f>
        <v>2.0188600000000001</v>
      </c>
      <c r="Q145">
        <f>'Program Costs'!Q145-'Revenue Change'!Q145</f>
        <v>2.0111690000000002</v>
      </c>
      <c r="R145">
        <f>'Program Costs'!R145-'Revenue Change'!R145</f>
        <v>2.0050050000000001</v>
      </c>
      <c r="S145">
        <f>'Program Costs'!S145-'Revenue Change'!S145</f>
        <v>2.0693359999999998</v>
      </c>
      <c r="T145">
        <f>'Program Costs'!T145-'Revenue Change'!T145</f>
        <v>2.120117</v>
      </c>
      <c r="U145">
        <f>'Program Costs'!U145-'Revenue Change'!U145</f>
        <v>2.1387939999999999</v>
      </c>
      <c r="V145">
        <f>'Program Costs'!V145-'Revenue Change'!V145</f>
        <v>2.1923219999999999</v>
      </c>
      <c r="W145">
        <f>'Program Costs'!W145-'Revenue Change'!W145</f>
        <v>2.2336429999999998</v>
      </c>
      <c r="X145">
        <f>'Program Costs'!X145-'Revenue Change'!X145</f>
        <v>2.251404</v>
      </c>
      <c r="Y145">
        <f>'Program Costs'!Y145-'Revenue Change'!Y145</f>
        <v>2.2740480000000001</v>
      </c>
      <c r="Z145">
        <f>'Program Costs'!Z145-'Revenue Change'!Z145</f>
        <v>2.2998050000000001</v>
      </c>
      <c r="AA145">
        <f>'Program Costs'!AA145-'Revenue Change'!AA145</f>
        <v>0</v>
      </c>
      <c r="AB145">
        <f>'Program Costs'!AB145-'Revenue Change'!AB145</f>
        <v>0</v>
      </c>
      <c r="AC145">
        <f>'Program Costs'!AC145-'Revenue Change'!AC145</f>
        <v>0</v>
      </c>
      <c r="AD145">
        <f>'Program Costs'!AD145-'Revenue Change'!AD145</f>
        <v>0</v>
      </c>
      <c r="AE145">
        <f>'Program Costs'!AE145-'Revenue Change'!AE145</f>
        <v>0</v>
      </c>
      <c r="AF145">
        <f>'Program Costs'!AF145-'Revenue Change'!AF145</f>
        <v>0</v>
      </c>
      <c r="AG145">
        <f>'Program Costs'!AG145-'Revenue Change'!AG145</f>
        <v>0</v>
      </c>
      <c r="AH145">
        <f>'Program Costs'!AH145-'Revenue Change'!AH145</f>
        <v>0</v>
      </c>
      <c r="AI145" s="2">
        <f t="shared" si="4"/>
        <v>77.135621999999998</v>
      </c>
      <c r="AJ145" s="2">
        <f t="shared" si="5"/>
        <v>59.78081855504427</v>
      </c>
    </row>
    <row r="146" spans="1:36" x14ac:dyDescent="0.25">
      <c r="A146" s="13">
        <v>2</v>
      </c>
      <c r="B146" s="13">
        <v>190</v>
      </c>
      <c r="C146">
        <v>204</v>
      </c>
      <c r="D146" t="s">
        <v>180</v>
      </c>
      <c r="E146">
        <f>'Program Costs'!E146-'Revenue Change'!E146</f>
        <v>0</v>
      </c>
      <c r="F146">
        <f>'Program Costs'!F146-'Revenue Change'!F146</f>
        <v>0</v>
      </c>
      <c r="G146">
        <f>'Program Costs'!G146-'Revenue Change'!G146</f>
        <v>39.7575</v>
      </c>
      <c r="H146">
        <f>'Program Costs'!H146-'Revenue Change'!H146</f>
        <v>2.737015</v>
      </c>
      <c r="I146">
        <f>'Program Costs'!I146-'Revenue Change'!I146</f>
        <v>2.9231799999999999</v>
      </c>
      <c r="J146">
        <f>'Program Costs'!J146-'Revenue Change'!J146</f>
        <v>3.0295100000000001</v>
      </c>
      <c r="K146">
        <f>'Program Costs'!K146-'Revenue Change'!K146</f>
        <v>3.2126459999999999</v>
      </c>
      <c r="L146">
        <f>'Program Costs'!L146-'Revenue Change'!L146</f>
        <v>3.254318</v>
      </c>
      <c r="M146">
        <f>'Program Costs'!M146-'Revenue Change'!M146</f>
        <v>3.3531490000000002</v>
      </c>
      <c r="N146">
        <f>'Program Costs'!N146-'Revenue Change'!N146</f>
        <v>3.425446</v>
      </c>
      <c r="O146">
        <f>'Program Costs'!O146-'Revenue Change'!O146</f>
        <v>3.4530029999999998</v>
      </c>
      <c r="P146">
        <f>'Program Costs'!P146-'Revenue Change'!P146</f>
        <v>3.4393310000000001</v>
      </c>
      <c r="Q146">
        <f>'Program Costs'!Q146-'Revenue Change'!Q146</f>
        <v>3.4260860000000002</v>
      </c>
      <c r="R146">
        <f>'Program Costs'!R146-'Revenue Change'!R146</f>
        <v>3.4153440000000002</v>
      </c>
      <c r="S146">
        <f>'Program Costs'!S146-'Revenue Change'!S146</f>
        <v>3.5246580000000001</v>
      </c>
      <c r="T146">
        <f>'Program Costs'!T146-'Revenue Change'!T146</f>
        <v>3.6115110000000001</v>
      </c>
      <c r="U146">
        <f>'Program Costs'!U146-'Revenue Change'!U146</f>
        <v>3.6442260000000002</v>
      </c>
      <c r="V146">
        <f>'Program Costs'!V146-'Revenue Change'!V146</f>
        <v>3.7338260000000001</v>
      </c>
      <c r="W146">
        <f>'Program Costs'!W146-'Revenue Change'!W146</f>
        <v>3.8043209999999998</v>
      </c>
      <c r="X146">
        <f>'Program Costs'!X146-'Revenue Change'!X146</f>
        <v>3.8350219999999999</v>
      </c>
      <c r="Y146">
        <f>'Program Costs'!Y146-'Revenue Change'!Y146</f>
        <v>3.8736570000000001</v>
      </c>
      <c r="Z146">
        <f>'Program Costs'!Z146-'Revenue Change'!Z146</f>
        <v>3.9173580000000001</v>
      </c>
      <c r="AA146">
        <f>'Program Costs'!AA146-'Revenue Change'!AA146</f>
        <v>0</v>
      </c>
      <c r="AB146">
        <f>'Program Costs'!AB146-'Revenue Change'!AB146</f>
        <v>0</v>
      </c>
      <c r="AC146">
        <f>'Program Costs'!AC146-'Revenue Change'!AC146</f>
        <v>0</v>
      </c>
      <c r="AD146">
        <f>'Program Costs'!AD146-'Revenue Change'!AD146</f>
        <v>0</v>
      </c>
      <c r="AE146">
        <f>'Program Costs'!AE146-'Revenue Change'!AE146</f>
        <v>0</v>
      </c>
      <c r="AF146">
        <f>'Program Costs'!AF146-'Revenue Change'!AF146</f>
        <v>0</v>
      </c>
      <c r="AG146">
        <f>'Program Costs'!AG146-'Revenue Change'!AG146</f>
        <v>0</v>
      </c>
      <c r="AH146">
        <f>'Program Costs'!AH146-'Revenue Change'!AH146</f>
        <v>0</v>
      </c>
      <c r="AI146" s="2">
        <f t="shared" si="4"/>
        <v>105.37110699999999</v>
      </c>
      <c r="AJ146" s="2">
        <f t="shared" si="5"/>
        <v>75.808092059588247</v>
      </c>
    </row>
    <row r="147" spans="1:36" x14ac:dyDescent="0.25">
      <c r="A147" s="13">
        <v>2</v>
      </c>
      <c r="B147" s="13">
        <v>190</v>
      </c>
      <c r="C147">
        <v>205</v>
      </c>
      <c r="D147" t="s">
        <v>181</v>
      </c>
      <c r="E147">
        <f>'Program Costs'!E147-'Revenue Change'!E147</f>
        <v>0</v>
      </c>
      <c r="F147">
        <f>'Program Costs'!F147-'Revenue Change'!F147</f>
        <v>0</v>
      </c>
      <c r="G147">
        <f>'Program Costs'!G147-'Revenue Change'!G147</f>
        <v>42.585030000000003</v>
      </c>
      <c r="H147">
        <f>'Program Costs'!H147-'Revenue Change'!H147</f>
        <v>5.5434270000000003</v>
      </c>
      <c r="I147">
        <f>'Program Costs'!I147-'Revenue Change'!I147</f>
        <v>5.9205550000000002</v>
      </c>
      <c r="J147">
        <f>'Program Costs'!J147-'Revenue Change'!J147</f>
        <v>6.1366880000000004</v>
      </c>
      <c r="K147">
        <f>'Program Costs'!K147-'Revenue Change'!K147</f>
        <v>6.5065609999999996</v>
      </c>
      <c r="L147">
        <f>'Program Costs'!L147-'Revenue Change'!L147</f>
        <v>0</v>
      </c>
      <c r="M147">
        <f>'Program Costs'!M147-'Revenue Change'!M147</f>
        <v>0</v>
      </c>
      <c r="N147">
        <f>'Program Costs'!N147-'Revenue Change'!N147</f>
        <v>0</v>
      </c>
      <c r="O147">
        <f>'Program Costs'!O147-'Revenue Change'!O147</f>
        <v>0</v>
      </c>
      <c r="P147">
        <f>'Program Costs'!P147-'Revenue Change'!P147</f>
        <v>0</v>
      </c>
      <c r="Q147">
        <f>'Program Costs'!Q147-'Revenue Change'!Q147</f>
        <v>0</v>
      </c>
      <c r="R147">
        <f>'Program Costs'!R147-'Revenue Change'!R147</f>
        <v>0</v>
      </c>
      <c r="S147">
        <f>'Program Costs'!S147-'Revenue Change'!S147</f>
        <v>0</v>
      </c>
      <c r="T147">
        <f>'Program Costs'!T147-'Revenue Change'!T147</f>
        <v>0</v>
      </c>
      <c r="U147">
        <f>'Program Costs'!U147-'Revenue Change'!U147</f>
        <v>0</v>
      </c>
      <c r="V147">
        <f>'Program Costs'!V147-'Revenue Change'!V147</f>
        <v>0</v>
      </c>
      <c r="W147">
        <f>'Program Costs'!W147-'Revenue Change'!W147</f>
        <v>0</v>
      </c>
      <c r="X147">
        <f>'Program Costs'!X147-'Revenue Change'!X147</f>
        <v>0</v>
      </c>
      <c r="Y147">
        <f>'Program Costs'!Y147-'Revenue Change'!Y147</f>
        <v>0</v>
      </c>
      <c r="Z147">
        <f>'Program Costs'!Z147-'Revenue Change'!Z147</f>
        <v>0</v>
      </c>
      <c r="AA147">
        <f>'Program Costs'!AA147-'Revenue Change'!AA147</f>
        <v>0</v>
      </c>
      <c r="AB147">
        <f>'Program Costs'!AB147-'Revenue Change'!AB147</f>
        <v>0</v>
      </c>
      <c r="AC147">
        <f>'Program Costs'!AC147-'Revenue Change'!AC147</f>
        <v>0</v>
      </c>
      <c r="AD147">
        <f>'Program Costs'!AD147-'Revenue Change'!AD147</f>
        <v>0</v>
      </c>
      <c r="AE147">
        <f>'Program Costs'!AE147-'Revenue Change'!AE147</f>
        <v>0</v>
      </c>
      <c r="AF147">
        <f>'Program Costs'!AF147-'Revenue Change'!AF147</f>
        <v>0</v>
      </c>
      <c r="AG147">
        <f>'Program Costs'!AG147-'Revenue Change'!AG147</f>
        <v>0</v>
      </c>
      <c r="AH147">
        <f>'Program Costs'!AH147-'Revenue Change'!AH147</f>
        <v>0</v>
      </c>
      <c r="AI147" s="2">
        <f t="shared" si="4"/>
        <v>66.692261000000002</v>
      </c>
      <c r="AJ147" s="2">
        <f t="shared" si="5"/>
        <v>63.165348453658709</v>
      </c>
    </row>
    <row r="148" spans="1:36" x14ac:dyDescent="0.25">
      <c r="A148" s="13">
        <v>2</v>
      </c>
      <c r="B148" s="13">
        <v>220</v>
      </c>
      <c r="C148">
        <v>221</v>
      </c>
      <c r="D148" t="s">
        <v>182</v>
      </c>
      <c r="E148">
        <f>'Program Costs'!E148-'Revenue Change'!E148</f>
        <v>0</v>
      </c>
      <c r="F148">
        <f>'Program Costs'!F148-'Revenue Change'!F148</f>
        <v>0</v>
      </c>
      <c r="G148">
        <f>'Program Costs'!G148-'Revenue Change'!G148</f>
        <v>41.437514999999998</v>
      </c>
      <c r="H148">
        <f>'Program Costs'!H148-'Revenue Change'!H148</f>
        <v>4.404541</v>
      </c>
      <c r="I148">
        <f>'Program Costs'!I148-'Revenue Change'!I148</f>
        <v>4.7041469999999999</v>
      </c>
      <c r="J148">
        <f>'Program Costs'!J148-'Revenue Change'!J148</f>
        <v>4.876099</v>
      </c>
      <c r="K148">
        <f>'Program Costs'!K148-'Revenue Change'!K148</f>
        <v>5.1700439999999999</v>
      </c>
      <c r="L148">
        <f>'Program Costs'!L148-'Revenue Change'!L148</f>
        <v>5.2368930000000002</v>
      </c>
      <c r="M148">
        <f>'Program Costs'!M148-'Revenue Change'!M148</f>
        <v>5.3963619999999999</v>
      </c>
      <c r="N148">
        <f>'Program Costs'!N148-'Revenue Change'!N148</f>
        <v>5.5121149999999997</v>
      </c>
      <c r="O148">
        <f>'Program Costs'!O148-'Revenue Change'!O148</f>
        <v>5.5566409999999999</v>
      </c>
      <c r="P148">
        <f>'Program Costs'!P148-'Revenue Change'!P148</f>
        <v>5.5352170000000003</v>
      </c>
      <c r="Q148">
        <f>'Program Costs'!Q148-'Revenue Change'!Q148</f>
        <v>5.5125120000000001</v>
      </c>
      <c r="R148">
        <f>'Program Costs'!R148-'Revenue Change'!R148</f>
        <v>5.4964599999999999</v>
      </c>
      <c r="S148">
        <f>'Program Costs'!S148-'Revenue Change'!S148</f>
        <v>5.6717529999999998</v>
      </c>
      <c r="T148">
        <f>'Program Costs'!T148-'Revenue Change'!T148</f>
        <v>5.8121340000000004</v>
      </c>
      <c r="U148">
        <f>'Program Costs'!U148-'Revenue Change'!U148</f>
        <v>5.8643799999999997</v>
      </c>
      <c r="V148">
        <f>'Program Costs'!V148-'Revenue Change'!V148</f>
        <v>6.0093990000000002</v>
      </c>
      <c r="W148">
        <f>'Program Costs'!W148-'Revenue Change'!W148</f>
        <v>6.1228639999999999</v>
      </c>
      <c r="X148">
        <f>'Program Costs'!X148-'Revenue Change'!X148</f>
        <v>6.1727910000000001</v>
      </c>
      <c r="Y148">
        <f>'Program Costs'!Y148-'Revenue Change'!Y148</f>
        <v>6.2348629999999998</v>
      </c>
      <c r="Z148">
        <f>'Program Costs'!Z148-'Revenue Change'!Z148</f>
        <v>6.3041989999999997</v>
      </c>
      <c r="AA148">
        <f>'Program Costs'!AA148-'Revenue Change'!AA148</f>
        <v>6.3493040000000001</v>
      </c>
      <c r="AB148">
        <f>'Program Costs'!AB148-'Revenue Change'!AB148</f>
        <v>6.4209589999999999</v>
      </c>
      <c r="AC148">
        <f>'Program Costs'!AC148-'Revenue Change'!AC148</f>
        <v>6.53186</v>
      </c>
      <c r="AD148">
        <f>'Program Costs'!AD148-'Revenue Change'!AD148</f>
        <v>6.5976559999999997</v>
      </c>
      <c r="AE148">
        <f>'Program Costs'!AE148-'Revenue Change'!AE148</f>
        <v>6.7117310000000003</v>
      </c>
      <c r="AF148">
        <f>'Program Costs'!AF148-'Revenue Change'!AF148</f>
        <v>6.8117679999999998</v>
      </c>
      <c r="AG148">
        <f>'Program Costs'!AG148-'Revenue Change'!AG148</f>
        <v>7.0922850000000004</v>
      </c>
      <c r="AH148">
        <f>'Program Costs'!AH148-'Revenue Change'!AH148</f>
        <v>0</v>
      </c>
      <c r="AI148" s="2">
        <f t="shared" si="4"/>
        <v>193.54649199999997</v>
      </c>
      <c r="AJ148" s="2">
        <f t="shared" si="5"/>
        <v>110.50760381084891</v>
      </c>
    </row>
    <row r="149" spans="1:36" x14ac:dyDescent="0.25">
      <c r="A149" s="13">
        <v>2</v>
      </c>
      <c r="B149" s="13">
        <v>230</v>
      </c>
      <c r="C149">
        <v>231</v>
      </c>
      <c r="D149" t="s">
        <v>183</v>
      </c>
      <c r="E149">
        <f>'Program Costs'!E149-'Revenue Change'!E149</f>
        <v>0</v>
      </c>
      <c r="F149">
        <f>'Program Costs'!F149-'Revenue Change'!F149</f>
        <v>0</v>
      </c>
      <c r="G149">
        <f>'Program Costs'!G149-'Revenue Change'!G149</f>
        <v>75.837580000000003</v>
      </c>
      <c r="H149">
        <f>'Program Costs'!H149-'Revenue Change'!H149</f>
        <v>38.549799999999998</v>
      </c>
      <c r="I149">
        <f>'Program Costs'!I149-'Revenue Change'!I149</f>
        <v>41.172289999999997</v>
      </c>
      <c r="J149">
        <f>'Program Costs'!J149-'Revenue Change'!J149</f>
        <v>42.674709999999997</v>
      </c>
      <c r="K149">
        <f>'Program Costs'!K149-'Revenue Change'!K149</f>
        <v>45.23865</v>
      </c>
      <c r="L149">
        <f>'Program Costs'!L149-'Revenue Change'!L149</f>
        <v>0</v>
      </c>
      <c r="M149">
        <f>'Program Costs'!M149-'Revenue Change'!M149</f>
        <v>0</v>
      </c>
      <c r="N149">
        <f>'Program Costs'!N149-'Revenue Change'!N149</f>
        <v>0</v>
      </c>
      <c r="O149">
        <f>'Program Costs'!O149-'Revenue Change'!O149</f>
        <v>0</v>
      </c>
      <c r="P149">
        <f>'Program Costs'!P149-'Revenue Change'!P149</f>
        <v>0</v>
      </c>
      <c r="Q149">
        <f>'Program Costs'!Q149-'Revenue Change'!Q149</f>
        <v>0</v>
      </c>
      <c r="R149">
        <f>'Program Costs'!R149-'Revenue Change'!R149</f>
        <v>0</v>
      </c>
      <c r="S149">
        <f>'Program Costs'!S149-'Revenue Change'!S149</f>
        <v>0</v>
      </c>
      <c r="T149">
        <f>'Program Costs'!T149-'Revenue Change'!T149</f>
        <v>0</v>
      </c>
      <c r="U149">
        <f>'Program Costs'!U149-'Revenue Change'!U149</f>
        <v>0</v>
      </c>
      <c r="V149">
        <f>'Program Costs'!V149-'Revenue Change'!V149</f>
        <v>0</v>
      </c>
      <c r="W149">
        <f>'Program Costs'!W149-'Revenue Change'!W149</f>
        <v>0</v>
      </c>
      <c r="X149">
        <f>'Program Costs'!X149-'Revenue Change'!X149</f>
        <v>0</v>
      </c>
      <c r="Y149">
        <f>'Program Costs'!Y149-'Revenue Change'!Y149</f>
        <v>0</v>
      </c>
      <c r="Z149">
        <f>'Program Costs'!Z149-'Revenue Change'!Z149</f>
        <v>0</v>
      </c>
      <c r="AA149">
        <f>'Program Costs'!AA149-'Revenue Change'!AA149</f>
        <v>0</v>
      </c>
      <c r="AB149">
        <f>'Program Costs'!AB149-'Revenue Change'!AB149</f>
        <v>0</v>
      </c>
      <c r="AC149">
        <f>'Program Costs'!AC149-'Revenue Change'!AC149</f>
        <v>0</v>
      </c>
      <c r="AD149">
        <f>'Program Costs'!AD149-'Revenue Change'!AD149</f>
        <v>0</v>
      </c>
      <c r="AE149">
        <f>'Program Costs'!AE149-'Revenue Change'!AE149</f>
        <v>0</v>
      </c>
      <c r="AF149">
        <f>'Program Costs'!AF149-'Revenue Change'!AF149</f>
        <v>0</v>
      </c>
      <c r="AG149">
        <f>'Program Costs'!AG149-'Revenue Change'!AG149</f>
        <v>0</v>
      </c>
      <c r="AH149">
        <f>'Program Costs'!AH149-'Revenue Change'!AH149</f>
        <v>0</v>
      </c>
      <c r="AI149" s="2">
        <f t="shared" si="4"/>
        <v>243.47303000000002</v>
      </c>
      <c r="AJ149" s="2">
        <f t="shared" si="5"/>
        <v>218.94847903937458</v>
      </c>
    </row>
    <row r="150" spans="1:36" x14ac:dyDescent="0.25">
      <c r="A150" s="13">
        <v>2</v>
      </c>
      <c r="B150" s="13">
        <v>240</v>
      </c>
      <c r="C150">
        <v>241</v>
      </c>
      <c r="D150" t="s">
        <v>184</v>
      </c>
      <c r="E150">
        <f>'Program Costs'!E150-'Revenue Change'!E150</f>
        <v>0</v>
      </c>
      <c r="F150">
        <f>'Program Costs'!F150-'Revenue Change'!F150</f>
        <v>0</v>
      </c>
      <c r="G150">
        <f>'Program Costs'!G150-'Revenue Change'!G150</f>
        <v>56.973579999999998</v>
      </c>
      <c r="H150">
        <f>'Program Costs'!H150-'Revenue Change'!H150</f>
        <v>19.825620000000001</v>
      </c>
      <c r="I150">
        <f>'Program Costs'!I150-'Revenue Change'!I150</f>
        <v>0</v>
      </c>
      <c r="J150">
        <f>'Program Costs'!J150-'Revenue Change'!J150</f>
        <v>0</v>
      </c>
      <c r="K150">
        <f>'Program Costs'!K150-'Revenue Change'!K150</f>
        <v>0</v>
      </c>
      <c r="L150">
        <f>'Program Costs'!L150-'Revenue Change'!L150</f>
        <v>0</v>
      </c>
      <c r="M150">
        <f>'Program Costs'!M150-'Revenue Change'!M150</f>
        <v>0</v>
      </c>
      <c r="N150">
        <f>'Program Costs'!N150-'Revenue Change'!N150</f>
        <v>0</v>
      </c>
      <c r="O150">
        <f>'Program Costs'!O150-'Revenue Change'!O150</f>
        <v>0</v>
      </c>
      <c r="P150">
        <f>'Program Costs'!P150-'Revenue Change'!P150</f>
        <v>0</v>
      </c>
      <c r="Q150">
        <f>'Program Costs'!Q150-'Revenue Change'!Q150</f>
        <v>0</v>
      </c>
      <c r="R150">
        <f>'Program Costs'!R150-'Revenue Change'!R150</f>
        <v>0</v>
      </c>
      <c r="S150">
        <f>'Program Costs'!S150-'Revenue Change'!S150</f>
        <v>0</v>
      </c>
      <c r="T150">
        <f>'Program Costs'!T150-'Revenue Change'!T150</f>
        <v>0</v>
      </c>
      <c r="U150">
        <f>'Program Costs'!U150-'Revenue Change'!U150</f>
        <v>0</v>
      </c>
      <c r="V150">
        <f>'Program Costs'!V150-'Revenue Change'!V150</f>
        <v>0</v>
      </c>
      <c r="W150">
        <f>'Program Costs'!W150-'Revenue Change'!W150</f>
        <v>0</v>
      </c>
      <c r="X150">
        <f>'Program Costs'!X150-'Revenue Change'!X150</f>
        <v>0</v>
      </c>
      <c r="Y150">
        <f>'Program Costs'!Y150-'Revenue Change'!Y150</f>
        <v>0</v>
      </c>
      <c r="Z150">
        <f>'Program Costs'!Z150-'Revenue Change'!Z150</f>
        <v>0</v>
      </c>
      <c r="AA150">
        <f>'Program Costs'!AA150-'Revenue Change'!AA150</f>
        <v>0</v>
      </c>
      <c r="AB150">
        <f>'Program Costs'!AB150-'Revenue Change'!AB150</f>
        <v>0</v>
      </c>
      <c r="AC150">
        <f>'Program Costs'!AC150-'Revenue Change'!AC150</f>
        <v>0</v>
      </c>
      <c r="AD150">
        <f>'Program Costs'!AD150-'Revenue Change'!AD150</f>
        <v>0</v>
      </c>
      <c r="AE150">
        <f>'Program Costs'!AE150-'Revenue Change'!AE150</f>
        <v>0</v>
      </c>
      <c r="AF150">
        <f>'Program Costs'!AF150-'Revenue Change'!AF150</f>
        <v>0</v>
      </c>
      <c r="AG150">
        <f>'Program Costs'!AG150-'Revenue Change'!AG150</f>
        <v>0</v>
      </c>
      <c r="AH150">
        <f>'Program Costs'!AH150-'Revenue Change'!AH150</f>
        <v>0</v>
      </c>
      <c r="AI150" s="2">
        <f t="shared" si="4"/>
        <v>76.799199999999999</v>
      </c>
      <c r="AJ150" s="2">
        <f t="shared" si="5"/>
        <v>75.595505198314726</v>
      </c>
    </row>
    <row r="151" spans="1:36" x14ac:dyDescent="0.25">
      <c r="A151" s="13">
        <v>2</v>
      </c>
      <c r="B151" s="13">
        <v>250</v>
      </c>
      <c r="C151">
        <v>251</v>
      </c>
      <c r="D151" t="s">
        <v>185</v>
      </c>
      <c r="E151">
        <f>'Program Costs'!E151-'Revenue Change'!E151</f>
        <v>0</v>
      </c>
      <c r="F151">
        <f>'Program Costs'!F151-'Revenue Change'!F151</f>
        <v>0</v>
      </c>
      <c r="G151">
        <f>'Program Costs'!G151-'Revenue Change'!G151</f>
        <v>38.476447999999998</v>
      </c>
      <c r="H151">
        <f>'Program Costs'!H151-'Revenue Change'!H151</f>
        <v>1.465454</v>
      </c>
      <c r="I151">
        <f>'Program Costs'!I151-'Revenue Change'!I151</f>
        <v>1.56514</v>
      </c>
      <c r="J151">
        <f>'Program Costs'!J151-'Revenue Change'!J151</f>
        <v>1.622101</v>
      </c>
      <c r="K151">
        <f>'Program Costs'!K151-'Revenue Change'!K151</f>
        <v>1.720016</v>
      </c>
      <c r="L151">
        <f>'Program Costs'!L151-'Revenue Change'!L151</f>
        <v>1.7425539999999999</v>
      </c>
      <c r="M151">
        <f>'Program Costs'!M151-'Revenue Change'!M151</f>
        <v>1.7953490000000001</v>
      </c>
      <c r="N151">
        <f>'Program Costs'!N151-'Revenue Change'!N151</f>
        <v>1.8342590000000001</v>
      </c>
      <c r="O151">
        <f>'Program Costs'!O151-'Revenue Change'!O151</f>
        <v>1.8486629999999999</v>
      </c>
      <c r="P151">
        <f>'Program Costs'!P151-'Revenue Change'!P151</f>
        <v>1.841858</v>
      </c>
      <c r="Q151">
        <f>'Program Costs'!Q151-'Revenue Change'!Q151</f>
        <v>1.8349</v>
      </c>
      <c r="R151">
        <f>'Program Costs'!R151-'Revenue Change'!R151</f>
        <v>1.829224</v>
      </c>
      <c r="S151">
        <f>'Program Costs'!S151-'Revenue Change'!S151</f>
        <v>1.887634</v>
      </c>
      <c r="T151">
        <f>'Program Costs'!T151-'Revenue Change'!T151</f>
        <v>1.933899</v>
      </c>
      <c r="U151">
        <f>'Program Costs'!U151-'Revenue Change'!U151</f>
        <v>1.9509890000000001</v>
      </c>
      <c r="V151">
        <f>'Program Costs'!V151-'Revenue Change'!V151</f>
        <v>1.998413</v>
      </c>
      <c r="W151">
        <f>'Program Costs'!W151-'Revenue Change'!W151</f>
        <v>2.0363159999999998</v>
      </c>
      <c r="X151">
        <f>'Program Costs'!X151-'Revenue Change'!X151</f>
        <v>2.0526119999999999</v>
      </c>
      <c r="Y151">
        <f>'Program Costs'!Y151-'Revenue Change'!Y151</f>
        <v>2.0740970000000001</v>
      </c>
      <c r="Z151">
        <f>'Program Costs'!Z151-'Revenue Change'!Z151</f>
        <v>2.0967410000000002</v>
      </c>
      <c r="AA151">
        <f>'Program Costs'!AA151-'Revenue Change'!AA151</f>
        <v>2.1116329999999999</v>
      </c>
      <c r="AB151">
        <f>'Program Costs'!AB151-'Revenue Change'!AB151</f>
        <v>2.136047</v>
      </c>
      <c r="AC151">
        <f>'Program Costs'!AC151-'Revenue Change'!AC151</f>
        <v>2.172485</v>
      </c>
      <c r="AD151">
        <f>'Program Costs'!AD151-'Revenue Change'!AD151</f>
        <v>2.1949459999999998</v>
      </c>
      <c r="AE151">
        <f>'Program Costs'!AE151-'Revenue Change'!AE151</f>
        <v>2.2333980000000002</v>
      </c>
      <c r="AF151">
        <f>'Program Costs'!AF151-'Revenue Change'!AF151</f>
        <v>2.266235</v>
      </c>
      <c r="AG151">
        <f>'Program Costs'!AG151-'Revenue Change'!AG151</f>
        <v>2.3592529999999998</v>
      </c>
      <c r="AH151">
        <f>'Program Costs'!AH151-'Revenue Change'!AH151</f>
        <v>2.4428100000000001</v>
      </c>
      <c r="AI151" s="2">
        <f t="shared" si="4"/>
        <v>91.523473999999965</v>
      </c>
      <c r="AJ151" s="2">
        <f t="shared" si="5"/>
        <v>61.906136208510674</v>
      </c>
    </row>
    <row r="152" spans="1:36" x14ac:dyDescent="0.25">
      <c r="A152" s="13">
        <v>2</v>
      </c>
      <c r="B152" s="13">
        <v>250</v>
      </c>
      <c r="C152">
        <v>252</v>
      </c>
      <c r="D152" t="s">
        <v>186</v>
      </c>
      <c r="E152">
        <f>'Program Costs'!E152-'Revenue Change'!E152</f>
        <v>0</v>
      </c>
      <c r="F152">
        <f>'Program Costs'!F152-'Revenue Change'!F152</f>
        <v>0</v>
      </c>
      <c r="G152">
        <f>'Program Costs'!G152-'Revenue Change'!G152</f>
        <v>38.476447999999998</v>
      </c>
      <c r="H152">
        <f>'Program Costs'!H152-'Revenue Change'!H152</f>
        <v>1.465454</v>
      </c>
      <c r="I152">
        <f>'Program Costs'!I152-'Revenue Change'!I152</f>
        <v>1.56514</v>
      </c>
      <c r="J152">
        <f>'Program Costs'!J152-'Revenue Change'!J152</f>
        <v>1.622101</v>
      </c>
      <c r="K152">
        <f>'Program Costs'!K152-'Revenue Change'!K152</f>
        <v>1.720016</v>
      </c>
      <c r="L152">
        <f>'Program Costs'!L152-'Revenue Change'!L152</f>
        <v>1.7425539999999999</v>
      </c>
      <c r="M152">
        <f>'Program Costs'!M152-'Revenue Change'!M152</f>
        <v>1.7953490000000001</v>
      </c>
      <c r="N152">
        <f>'Program Costs'!N152-'Revenue Change'!N152</f>
        <v>1.8342590000000001</v>
      </c>
      <c r="O152">
        <f>'Program Costs'!O152-'Revenue Change'!O152</f>
        <v>1.8486629999999999</v>
      </c>
      <c r="P152">
        <f>'Program Costs'!P152-'Revenue Change'!P152</f>
        <v>1.841858</v>
      </c>
      <c r="Q152">
        <f>'Program Costs'!Q152-'Revenue Change'!Q152</f>
        <v>1.8349</v>
      </c>
      <c r="R152">
        <f>'Program Costs'!R152-'Revenue Change'!R152</f>
        <v>1.829224</v>
      </c>
      <c r="S152">
        <f>'Program Costs'!S152-'Revenue Change'!S152</f>
        <v>1.887634</v>
      </c>
      <c r="T152">
        <f>'Program Costs'!T152-'Revenue Change'!T152</f>
        <v>1.933899</v>
      </c>
      <c r="U152">
        <f>'Program Costs'!U152-'Revenue Change'!U152</f>
        <v>1.9509890000000001</v>
      </c>
      <c r="V152">
        <f>'Program Costs'!V152-'Revenue Change'!V152</f>
        <v>1.998413</v>
      </c>
      <c r="W152">
        <f>'Program Costs'!W152-'Revenue Change'!W152</f>
        <v>2.0363159999999998</v>
      </c>
      <c r="X152">
        <f>'Program Costs'!X152-'Revenue Change'!X152</f>
        <v>2.0526119999999999</v>
      </c>
      <c r="Y152">
        <f>'Program Costs'!Y152-'Revenue Change'!Y152</f>
        <v>2.0740970000000001</v>
      </c>
      <c r="Z152">
        <f>'Program Costs'!Z152-'Revenue Change'!Z152</f>
        <v>2.0967410000000002</v>
      </c>
      <c r="AA152">
        <f>'Program Costs'!AA152-'Revenue Change'!AA152</f>
        <v>2.1116329999999999</v>
      </c>
      <c r="AB152">
        <f>'Program Costs'!AB152-'Revenue Change'!AB152</f>
        <v>2.136047</v>
      </c>
      <c r="AC152">
        <f>'Program Costs'!AC152-'Revenue Change'!AC152</f>
        <v>2.172485</v>
      </c>
      <c r="AD152">
        <f>'Program Costs'!AD152-'Revenue Change'!AD152</f>
        <v>2.1949459999999998</v>
      </c>
      <c r="AE152">
        <f>'Program Costs'!AE152-'Revenue Change'!AE152</f>
        <v>2.2333980000000002</v>
      </c>
      <c r="AF152">
        <f>'Program Costs'!AF152-'Revenue Change'!AF152</f>
        <v>2.266235</v>
      </c>
      <c r="AG152">
        <f>'Program Costs'!AG152-'Revenue Change'!AG152</f>
        <v>2.3592529999999998</v>
      </c>
      <c r="AH152">
        <f>'Program Costs'!AH152-'Revenue Change'!AH152</f>
        <v>2.4428100000000001</v>
      </c>
      <c r="AI152" s="2">
        <f t="shared" si="4"/>
        <v>91.523473999999965</v>
      </c>
      <c r="AJ152" s="2">
        <f t="shared" si="5"/>
        <v>61.906136208510674</v>
      </c>
    </row>
    <row r="153" spans="1:36" x14ac:dyDescent="0.25">
      <c r="A153" s="13">
        <v>2</v>
      </c>
      <c r="B153" s="13">
        <v>260</v>
      </c>
      <c r="C153">
        <v>261</v>
      </c>
      <c r="D153" t="s">
        <v>187</v>
      </c>
      <c r="E153">
        <f>'Program Costs'!E153-'Revenue Change'!E153</f>
        <v>0</v>
      </c>
      <c r="F153">
        <f>'Program Costs'!F153-'Revenue Change'!F153</f>
        <v>0</v>
      </c>
      <c r="G153">
        <f>'Program Costs'!G153-'Revenue Change'!G153</f>
        <v>45.298805000000002</v>
      </c>
      <c r="H153">
        <f>'Program Costs'!H153-'Revenue Change'!H153</f>
        <v>8.2369079999999997</v>
      </c>
      <c r="I153">
        <f>'Program Costs'!I153-'Revenue Change'!I153</f>
        <v>0</v>
      </c>
      <c r="J153">
        <f>'Program Costs'!J153-'Revenue Change'!J153</f>
        <v>0</v>
      </c>
      <c r="K153">
        <f>'Program Costs'!K153-'Revenue Change'!K153</f>
        <v>0</v>
      </c>
      <c r="L153">
        <f>'Program Costs'!L153-'Revenue Change'!L153</f>
        <v>0</v>
      </c>
      <c r="M153">
        <f>'Program Costs'!M153-'Revenue Change'!M153</f>
        <v>0</v>
      </c>
      <c r="N153">
        <f>'Program Costs'!N153-'Revenue Change'!N153</f>
        <v>0</v>
      </c>
      <c r="O153">
        <f>'Program Costs'!O153-'Revenue Change'!O153</f>
        <v>0</v>
      </c>
      <c r="P153">
        <f>'Program Costs'!P153-'Revenue Change'!P153</f>
        <v>0</v>
      </c>
      <c r="Q153">
        <f>'Program Costs'!Q153-'Revenue Change'!Q153</f>
        <v>0</v>
      </c>
      <c r="R153">
        <f>'Program Costs'!R153-'Revenue Change'!R153</f>
        <v>0</v>
      </c>
      <c r="S153">
        <f>'Program Costs'!S153-'Revenue Change'!S153</f>
        <v>0</v>
      </c>
      <c r="T153">
        <f>'Program Costs'!T153-'Revenue Change'!T153</f>
        <v>0</v>
      </c>
      <c r="U153">
        <f>'Program Costs'!U153-'Revenue Change'!U153</f>
        <v>0</v>
      </c>
      <c r="V153">
        <f>'Program Costs'!V153-'Revenue Change'!V153</f>
        <v>0</v>
      </c>
      <c r="W153">
        <f>'Program Costs'!W153-'Revenue Change'!W153</f>
        <v>0</v>
      </c>
      <c r="X153">
        <f>'Program Costs'!X153-'Revenue Change'!X153</f>
        <v>0</v>
      </c>
      <c r="Y153">
        <f>'Program Costs'!Y153-'Revenue Change'!Y153</f>
        <v>0</v>
      </c>
      <c r="Z153">
        <f>'Program Costs'!Z153-'Revenue Change'!Z153</f>
        <v>0</v>
      </c>
      <c r="AA153">
        <f>'Program Costs'!AA153-'Revenue Change'!AA153</f>
        <v>0</v>
      </c>
      <c r="AB153">
        <f>'Program Costs'!AB153-'Revenue Change'!AB153</f>
        <v>0</v>
      </c>
      <c r="AC153">
        <f>'Program Costs'!AC153-'Revenue Change'!AC153</f>
        <v>0</v>
      </c>
      <c r="AD153">
        <f>'Program Costs'!AD153-'Revenue Change'!AD153</f>
        <v>0</v>
      </c>
      <c r="AE153">
        <f>'Program Costs'!AE153-'Revenue Change'!AE153</f>
        <v>0</v>
      </c>
      <c r="AF153">
        <f>'Program Costs'!AF153-'Revenue Change'!AF153</f>
        <v>0</v>
      </c>
      <c r="AG153">
        <f>'Program Costs'!AG153-'Revenue Change'!AG153</f>
        <v>0</v>
      </c>
      <c r="AH153">
        <f>'Program Costs'!AH153-'Revenue Change'!AH153</f>
        <v>0</v>
      </c>
      <c r="AI153" s="2">
        <f t="shared" si="4"/>
        <v>53.535713000000001</v>
      </c>
      <c r="AJ153" s="2">
        <f t="shared" si="5"/>
        <v>53.035616491464083</v>
      </c>
    </row>
    <row r="154" spans="1:36" x14ac:dyDescent="0.25">
      <c r="A154" s="13">
        <v>2</v>
      </c>
      <c r="B154" s="13">
        <v>260</v>
      </c>
      <c r="C154">
        <v>262</v>
      </c>
      <c r="D154" t="s">
        <v>188</v>
      </c>
      <c r="E154">
        <f>'Program Costs'!E154-'Revenue Change'!E154</f>
        <v>0</v>
      </c>
      <c r="F154">
        <f>'Program Costs'!F154-'Revenue Change'!F154</f>
        <v>0</v>
      </c>
      <c r="G154">
        <f>'Program Costs'!G154-'Revenue Change'!G154</f>
        <v>38.761116000000001</v>
      </c>
      <c r="H154">
        <f>'Program Costs'!H154-'Revenue Change'!H154</f>
        <v>1.748016</v>
      </c>
      <c r="I154">
        <f>'Program Costs'!I154-'Revenue Change'!I154</f>
        <v>1.866913</v>
      </c>
      <c r="J154">
        <f>'Program Costs'!J154-'Revenue Change'!J154</f>
        <v>1.934723</v>
      </c>
      <c r="K154">
        <f>'Program Costs'!K154-'Revenue Change'!K154</f>
        <v>2.0520019999999999</v>
      </c>
      <c r="L154">
        <f>'Program Costs'!L154-'Revenue Change'!L154</f>
        <v>2.078125</v>
      </c>
      <c r="M154">
        <f>'Program Costs'!M154-'Revenue Change'!M154</f>
        <v>2.1414179999999998</v>
      </c>
      <c r="N154">
        <f>'Program Costs'!N154-'Revenue Change'!N154</f>
        <v>2.1875610000000001</v>
      </c>
      <c r="O154">
        <f>'Program Costs'!O154-'Revenue Change'!O154</f>
        <v>2.205292</v>
      </c>
      <c r="P154">
        <f>'Program Costs'!P154-'Revenue Change'!P154</f>
        <v>2.1969599999999998</v>
      </c>
      <c r="Q154">
        <f>'Program Costs'!Q154-'Revenue Change'!Q154</f>
        <v>2.1881710000000001</v>
      </c>
      <c r="R154">
        <f>'Program Costs'!R154-'Revenue Change'!R154</f>
        <v>2.1814580000000001</v>
      </c>
      <c r="S154">
        <f>'Program Costs'!S154-'Revenue Change'!S154</f>
        <v>2.251465</v>
      </c>
      <c r="T154">
        <f>'Program Costs'!T154-'Revenue Change'!T154</f>
        <v>2.3066409999999999</v>
      </c>
      <c r="U154">
        <f>'Program Costs'!U154-'Revenue Change'!U154</f>
        <v>2.3269039999999999</v>
      </c>
      <c r="V154">
        <f>'Program Costs'!V154-'Revenue Change'!V154</f>
        <v>2.3849490000000002</v>
      </c>
      <c r="W154">
        <f>'Program Costs'!W154-'Revenue Change'!W154</f>
        <v>2.4299930000000001</v>
      </c>
      <c r="X154">
        <f>'Program Costs'!X154-'Revenue Change'!X154</f>
        <v>2.4494630000000002</v>
      </c>
      <c r="Y154">
        <f>'Program Costs'!Y154-'Revenue Change'!Y154</f>
        <v>2.4740600000000001</v>
      </c>
      <c r="Z154">
        <f>'Program Costs'!Z154-'Revenue Change'!Z154</f>
        <v>2.50177</v>
      </c>
      <c r="AA154">
        <f>'Program Costs'!AA154-'Revenue Change'!AA154</f>
        <v>2.5199579999999999</v>
      </c>
      <c r="AB154">
        <f>'Program Costs'!AB154-'Revenue Change'!AB154</f>
        <v>2.5481569999999998</v>
      </c>
      <c r="AC154">
        <f>'Program Costs'!AC154-'Revenue Change'!AC154</f>
        <v>2.5932010000000001</v>
      </c>
      <c r="AD154">
        <f>'Program Costs'!AD154-'Revenue Change'!AD154</f>
        <v>2.6188959999999999</v>
      </c>
      <c r="AE154">
        <f>'Program Costs'!AE154-'Revenue Change'!AE154</f>
        <v>2.6636959999999998</v>
      </c>
      <c r="AF154">
        <f>'Program Costs'!AF154-'Revenue Change'!AF154</f>
        <v>2.70282</v>
      </c>
      <c r="AG154">
        <f>'Program Costs'!AG154-'Revenue Change'!AG154</f>
        <v>2.8137819999999998</v>
      </c>
      <c r="AH154">
        <f>'Program Costs'!AH154-'Revenue Change'!AH154</f>
        <v>2.913513</v>
      </c>
      <c r="AI154" s="2">
        <f t="shared" si="4"/>
        <v>102.041023</v>
      </c>
      <c r="AJ154" s="2">
        <f t="shared" si="5"/>
        <v>66.709481501191419</v>
      </c>
    </row>
    <row r="155" spans="1:36" x14ac:dyDescent="0.25">
      <c r="A155" s="13">
        <v>2</v>
      </c>
      <c r="B155" s="13">
        <v>300</v>
      </c>
      <c r="C155">
        <v>301</v>
      </c>
      <c r="D155" t="s">
        <v>189</v>
      </c>
      <c r="E155">
        <f>'Program Costs'!E155-'Revenue Change'!E155</f>
        <v>0</v>
      </c>
      <c r="F155">
        <f>'Program Costs'!F155-'Revenue Change'!F155</f>
        <v>0</v>
      </c>
      <c r="G155">
        <f>'Program Costs'!G155-'Revenue Change'!G155</f>
        <v>63.412669999999999</v>
      </c>
      <c r="H155">
        <f>'Program Costs'!H155-'Revenue Change'!H155</f>
        <v>26.216719999999999</v>
      </c>
      <c r="I155">
        <f>'Program Costs'!I155-'Revenue Change'!I155</f>
        <v>27.999829999999999</v>
      </c>
      <c r="J155">
        <f>'Program Costs'!J155-'Revenue Change'!J155</f>
        <v>29.021699999999999</v>
      </c>
      <c r="K155">
        <f>'Program Costs'!K155-'Revenue Change'!K155</f>
        <v>30.765930000000001</v>
      </c>
      <c r="L155">
        <f>'Program Costs'!L155-'Revenue Change'!L155</f>
        <v>31.162700000000001</v>
      </c>
      <c r="M155">
        <f>'Program Costs'!M155-'Revenue Change'!M155</f>
        <v>32.118229999999997</v>
      </c>
      <c r="N155">
        <f>'Program Costs'!N155-'Revenue Change'!N155</f>
        <v>32.80545</v>
      </c>
      <c r="O155">
        <f>'Program Costs'!O155-'Revenue Change'!O155</f>
        <v>33.063720000000004</v>
      </c>
      <c r="P155">
        <f>'Program Costs'!P155-'Revenue Change'!P155</f>
        <v>32.94659</v>
      </c>
      <c r="Q155">
        <f>'Program Costs'!Q155-'Revenue Change'!Q155</f>
        <v>32.805239999999998</v>
      </c>
      <c r="R155">
        <f>'Program Costs'!R155-'Revenue Change'!R155</f>
        <v>32.717770000000002</v>
      </c>
      <c r="S155">
        <f>'Program Costs'!S155-'Revenue Change'!S155</f>
        <v>33.760930000000002</v>
      </c>
      <c r="T155">
        <f>'Program Costs'!T155-'Revenue Change'!T155</f>
        <v>34.596310000000003</v>
      </c>
      <c r="U155">
        <f>'Program Costs'!U155-'Revenue Change'!U155</f>
        <v>0</v>
      </c>
      <c r="V155">
        <f>'Program Costs'!V155-'Revenue Change'!V155</f>
        <v>0</v>
      </c>
      <c r="W155">
        <f>'Program Costs'!W155-'Revenue Change'!W155</f>
        <v>0</v>
      </c>
      <c r="X155">
        <f>'Program Costs'!X155-'Revenue Change'!X155</f>
        <v>0</v>
      </c>
      <c r="Y155">
        <f>'Program Costs'!Y155-'Revenue Change'!Y155</f>
        <v>0</v>
      </c>
      <c r="Z155">
        <f>'Program Costs'!Z155-'Revenue Change'!Z155</f>
        <v>0</v>
      </c>
      <c r="AA155">
        <f>'Program Costs'!AA155-'Revenue Change'!AA155</f>
        <v>0</v>
      </c>
      <c r="AB155">
        <f>'Program Costs'!AB155-'Revenue Change'!AB155</f>
        <v>0</v>
      </c>
      <c r="AC155">
        <f>'Program Costs'!AC155-'Revenue Change'!AC155</f>
        <v>0</v>
      </c>
      <c r="AD155">
        <f>'Program Costs'!AD155-'Revenue Change'!AD155</f>
        <v>0</v>
      </c>
      <c r="AE155">
        <f>'Program Costs'!AE155-'Revenue Change'!AE155</f>
        <v>0</v>
      </c>
      <c r="AF155">
        <f>'Program Costs'!AF155-'Revenue Change'!AF155</f>
        <v>0</v>
      </c>
      <c r="AG155">
        <f>'Program Costs'!AG155-'Revenue Change'!AG155</f>
        <v>0</v>
      </c>
      <c r="AH155">
        <f>'Program Costs'!AH155-'Revenue Change'!AH155</f>
        <v>0</v>
      </c>
      <c r="AI155" s="2">
        <f t="shared" si="4"/>
        <v>473.39379000000008</v>
      </c>
      <c r="AJ155" s="2">
        <f t="shared" si="5"/>
        <v>330.73071004685198</v>
      </c>
    </row>
    <row r="156" spans="1:36" x14ac:dyDescent="0.25">
      <c r="A156" s="13">
        <v>2</v>
      </c>
      <c r="B156" s="13">
        <v>350</v>
      </c>
      <c r="C156">
        <v>351</v>
      </c>
      <c r="D156" t="s">
        <v>190</v>
      </c>
      <c r="E156">
        <f>'Program Costs'!E156-'Revenue Change'!E156</f>
        <v>0</v>
      </c>
      <c r="F156">
        <f>'Program Costs'!F156-'Revenue Change'!F156</f>
        <v>0</v>
      </c>
      <c r="G156">
        <f>'Program Costs'!G156-'Revenue Change'!G156</f>
        <v>43.685142999999997</v>
      </c>
      <c r="H156">
        <f>'Program Costs'!H156-'Revenue Change'!H156</f>
        <v>6.6353609999999996</v>
      </c>
      <c r="I156">
        <f>'Program Costs'!I156-'Revenue Change'!I156</f>
        <v>7.0867769999999997</v>
      </c>
      <c r="J156">
        <f>'Program Costs'!J156-'Revenue Change'!J156</f>
        <v>7.3455199999999996</v>
      </c>
      <c r="K156">
        <f>'Program Costs'!K156-'Revenue Change'!K156</f>
        <v>7.7892910000000004</v>
      </c>
      <c r="L156">
        <f>'Program Costs'!L156-'Revenue Change'!L156</f>
        <v>7.8898619999999999</v>
      </c>
      <c r="M156">
        <f>'Program Costs'!M156-'Revenue Change'!M156</f>
        <v>8.1295780000000004</v>
      </c>
      <c r="N156">
        <f>'Program Costs'!N156-'Revenue Change'!N156</f>
        <v>8.3047489999999993</v>
      </c>
      <c r="O156">
        <f>'Program Costs'!O156-'Revenue Change'!O156</f>
        <v>8.3708189999999991</v>
      </c>
      <c r="P156">
        <f>'Program Costs'!P156-'Revenue Change'!P156</f>
        <v>8.3381959999999999</v>
      </c>
      <c r="Q156">
        <f>'Program Costs'!Q156-'Revenue Change'!Q156</f>
        <v>8.3056029999999996</v>
      </c>
      <c r="R156">
        <f>'Program Costs'!R156-'Revenue Change'!R156</f>
        <v>0</v>
      </c>
      <c r="S156">
        <f>'Program Costs'!S156-'Revenue Change'!S156</f>
        <v>0</v>
      </c>
      <c r="T156">
        <f>'Program Costs'!T156-'Revenue Change'!T156</f>
        <v>0</v>
      </c>
      <c r="U156">
        <f>'Program Costs'!U156-'Revenue Change'!U156</f>
        <v>0</v>
      </c>
      <c r="V156">
        <f>'Program Costs'!V156-'Revenue Change'!V156</f>
        <v>0</v>
      </c>
      <c r="W156">
        <f>'Program Costs'!W156-'Revenue Change'!W156</f>
        <v>0</v>
      </c>
      <c r="X156">
        <f>'Program Costs'!X156-'Revenue Change'!X156</f>
        <v>0</v>
      </c>
      <c r="Y156">
        <f>'Program Costs'!Y156-'Revenue Change'!Y156</f>
        <v>0</v>
      </c>
      <c r="Z156">
        <f>'Program Costs'!Z156-'Revenue Change'!Z156</f>
        <v>0</v>
      </c>
      <c r="AA156">
        <f>'Program Costs'!AA156-'Revenue Change'!AA156</f>
        <v>0</v>
      </c>
      <c r="AB156">
        <f>'Program Costs'!AB156-'Revenue Change'!AB156</f>
        <v>0</v>
      </c>
      <c r="AC156">
        <f>'Program Costs'!AC156-'Revenue Change'!AC156</f>
        <v>0</v>
      </c>
      <c r="AD156">
        <f>'Program Costs'!AD156-'Revenue Change'!AD156</f>
        <v>0</v>
      </c>
      <c r="AE156">
        <f>'Program Costs'!AE156-'Revenue Change'!AE156</f>
        <v>0</v>
      </c>
      <c r="AF156">
        <f>'Program Costs'!AF156-'Revenue Change'!AF156</f>
        <v>0</v>
      </c>
      <c r="AG156">
        <f>'Program Costs'!AG156-'Revenue Change'!AG156</f>
        <v>0</v>
      </c>
      <c r="AH156">
        <f>'Program Costs'!AH156-'Revenue Change'!AH156</f>
        <v>0</v>
      </c>
      <c r="AI156" s="2">
        <f t="shared" si="4"/>
        <v>121.88089899999999</v>
      </c>
      <c r="AJ156" s="2">
        <f t="shared" si="5"/>
        <v>99.284846936898248</v>
      </c>
    </row>
    <row r="157" spans="1:36" x14ac:dyDescent="0.25">
      <c r="A157" s="13">
        <v>2</v>
      </c>
      <c r="B157" s="13">
        <v>400</v>
      </c>
      <c r="C157">
        <v>401</v>
      </c>
      <c r="D157" t="s">
        <v>191</v>
      </c>
      <c r="E157">
        <f>'Program Costs'!E157-'Revenue Change'!E157</f>
        <v>0</v>
      </c>
      <c r="F157">
        <f>'Program Costs'!F157-'Revenue Change'!F157</f>
        <v>0</v>
      </c>
      <c r="G157">
        <f>'Program Costs'!G157-'Revenue Change'!G157</f>
        <v>179.46809999999999</v>
      </c>
      <c r="H157">
        <f>'Program Costs'!H157-'Revenue Change'!H157</f>
        <v>141.40780000000001</v>
      </c>
      <c r="I157">
        <f>'Program Costs'!I157-'Revenue Change'!I157</f>
        <v>151.0275</v>
      </c>
      <c r="J157">
        <f>'Program Costs'!J157-'Revenue Change'!J157</f>
        <v>156.54320000000001</v>
      </c>
      <c r="K157">
        <f>'Program Costs'!K157-'Revenue Change'!K157</f>
        <v>165.98349999999999</v>
      </c>
      <c r="L157">
        <f>'Program Costs'!L157-'Revenue Change'!L157</f>
        <v>168.12549999999999</v>
      </c>
      <c r="M157">
        <f>'Program Costs'!M157-'Revenue Change'!M157</f>
        <v>173.24789999999999</v>
      </c>
      <c r="N157">
        <f>'Program Costs'!N157-'Revenue Change'!N157</f>
        <v>176.96960000000001</v>
      </c>
      <c r="O157">
        <f>'Program Costs'!O157-'Revenue Change'!O157</f>
        <v>178.35910000000001</v>
      </c>
      <c r="P157">
        <f>'Program Costs'!P157-'Revenue Change'!P157</f>
        <v>177.67760000000001</v>
      </c>
      <c r="Q157">
        <f>'Program Costs'!Q157-'Revenue Change'!Q157</f>
        <v>0</v>
      </c>
      <c r="R157">
        <f>'Program Costs'!R157-'Revenue Change'!R157</f>
        <v>0</v>
      </c>
      <c r="S157">
        <f>'Program Costs'!S157-'Revenue Change'!S157</f>
        <v>0</v>
      </c>
      <c r="T157">
        <f>'Program Costs'!T157-'Revenue Change'!T157</f>
        <v>0</v>
      </c>
      <c r="U157">
        <f>'Program Costs'!U157-'Revenue Change'!U157</f>
        <v>0</v>
      </c>
      <c r="V157">
        <f>'Program Costs'!V157-'Revenue Change'!V157</f>
        <v>0</v>
      </c>
      <c r="W157">
        <f>'Program Costs'!W157-'Revenue Change'!W157</f>
        <v>0</v>
      </c>
      <c r="X157">
        <f>'Program Costs'!X157-'Revenue Change'!X157</f>
        <v>0</v>
      </c>
      <c r="Y157">
        <f>'Program Costs'!Y157-'Revenue Change'!Y157</f>
        <v>0</v>
      </c>
      <c r="Z157">
        <f>'Program Costs'!Z157-'Revenue Change'!Z157</f>
        <v>0</v>
      </c>
      <c r="AA157">
        <f>'Program Costs'!AA157-'Revenue Change'!AA157</f>
        <v>0</v>
      </c>
      <c r="AB157">
        <f>'Program Costs'!AB157-'Revenue Change'!AB157</f>
        <v>0</v>
      </c>
      <c r="AC157">
        <f>'Program Costs'!AC157-'Revenue Change'!AC157</f>
        <v>0</v>
      </c>
      <c r="AD157">
        <f>'Program Costs'!AD157-'Revenue Change'!AD157</f>
        <v>0</v>
      </c>
      <c r="AE157">
        <f>'Program Costs'!AE157-'Revenue Change'!AE157</f>
        <v>0</v>
      </c>
      <c r="AF157">
        <f>'Program Costs'!AF157-'Revenue Change'!AF157</f>
        <v>0</v>
      </c>
      <c r="AG157">
        <f>'Program Costs'!AG157-'Revenue Change'!AG157</f>
        <v>0</v>
      </c>
      <c r="AH157">
        <f>'Program Costs'!AH157-'Revenue Change'!AH157</f>
        <v>0</v>
      </c>
      <c r="AI157" s="2">
        <f t="shared" si="4"/>
        <v>1668.8098</v>
      </c>
      <c r="AJ157" s="2">
        <f t="shared" si="5"/>
        <v>1269.6841611772122</v>
      </c>
    </row>
    <row r="158" spans="1:36" x14ac:dyDescent="0.25">
      <c r="A158" s="13">
        <v>2</v>
      </c>
      <c r="B158" s="13">
        <v>400</v>
      </c>
      <c r="C158">
        <v>403</v>
      </c>
      <c r="D158" t="s">
        <v>192</v>
      </c>
      <c r="E158">
        <f>'Program Costs'!E158-'Revenue Change'!E158</f>
        <v>0</v>
      </c>
      <c r="F158">
        <f>'Program Costs'!F158-'Revenue Change'!F158</f>
        <v>0</v>
      </c>
      <c r="G158">
        <f>'Program Costs'!G158-'Revenue Change'!G158</f>
        <v>178.17359999999999</v>
      </c>
      <c r="H158">
        <f>'Program Costs'!H158-'Revenue Change'!H158</f>
        <v>140.1268</v>
      </c>
      <c r="I158">
        <f>'Program Costs'!I158-'Revenue Change'!I158</f>
        <v>149.65729999999999</v>
      </c>
      <c r="J158">
        <f>'Program Costs'!J158-'Revenue Change'!J158</f>
        <v>155.1216</v>
      </c>
      <c r="K158">
        <f>'Program Costs'!K158-'Revenue Change'!K158</f>
        <v>164.44300000000001</v>
      </c>
      <c r="L158">
        <f>'Program Costs'!L158-'Revenue Change'!L158</f>
        <v>166.56659999999999</v>
      </c>
      <c r="M158">
        <f>'Program Costs'!M158-'Revenue Change'!M158</f>
        <v>171.67140000000001</v>
      </c>
      <c r="N158">
        <f>'Program Costs'!N158-'Revenue Change'!N158</f>
        <v>175.34289999999999</v>
      </c>
      <c r="O158">
        <f>'Program Costs'!O158-'Revenue Change'!O158</f>
        <v>176.72190000000001</v>
      </c>
      <c r="P158">
        <f>'Program Costs'!P158-'Revenue Change'!P158</f>
        <v>176.09190000000001</v>
      </c>
      <c r="Q158">
        <f>'Program Costs'!Q158-'Revenue Change'!Q158</f>
        <v>175.34350000000001</v>
      </c>
      <c r="R158">
        <f>'Program Costs'!R158-'Revenue Change'!R158</f>
        <v>174.87870000000001</v>
      </c>
      <c r="S158">
        <f>'Program Costs'!S158-'Revenue Change'!S158</f>
        <v>180.4528</v>
      </c>
      <c r="T158">
        <f>'Program Costs'!T158-'Revenue Change'!T158</f>
        <v>184.91909999999999</v>
      </c>
      <c r="U158">
        <f>'Program Costs'!U158-'Revenue Change'!U158</f>
        <v>186.50069999999999</v>
      </c>
      <c r="V158">
        <f>'Program Costs'!V158-'Revenue Change'!V158</f>
        <v>0</v>
      </c>
      <c r="W158">
        <f>'Program Costs'!W158-'Revenue Change'!W158</f>
        <v>0</v>
      </c>
      <c r="X158">
        <f>'Program Costs'!X158-'Revenue Change'!X158</f>
        <v>0</v>
      </c>
      <c r="Y158">
        <f>'Program Costs'!Y158-'Revenue Change'!Y158</f>
        <v>0</v>
      </c>
      <c r="Z158">
        <f>'Program Costs'!Z158-'Revenue Change'!Z158</f>
        <v>0</v>
      </c>
      <c r="AA158">
        <f>'Program Costs'!AA158-'Revenue Change'!AA158</f>
        <v>0</v>
      </c>
      <c r="AB158">
        <f>'Program Costs'!AB158-'Revenue Change'!AB158</f>
        <v>0</v>
      </c>
      <c r="AC158">
        <f>'Program Costs'!AC158-'Revenue Change'!AC158</f>
        <v>0</v>
      </c>
      <c r="AD158">
        <f>'Program Costs'!AD158-'Revenue Change'!AD158</f>
        <v>0</v>
      </c>
      <c r="AE158">
        <f>'Program Costs'!AE158-'Revenue Change'!AE158</f>
        <v>0</v>
      </c>
      <c r="AF158">
        <f>'Program Costs'!AF158-'Revenue Change'!AF158</f>
        <v>0</v>
      </c>
      <c r="AG158">
        <f>'Program Costs'!AG158-'Revenue Change'!AG158</f>
        <v>0</v>
      </c>
      <c r="AH158">
        <f>'Program Costs'!AH158-'Revenue Change'!AH158</f>
        <v>0</v>
      </c>
      <c r="AI158" s="2">
        <f t="shared" si="4"/>
        <v>2556.0117999999998</v>
      </c>
      <c r="AJ158" s="2">
        <f t="shared" si="5"/>
        <v>1684.5781349175857</v>
      </c>
    </row>
    <row r="159" spans="1:36" x14ac:dyDescent="0.25">
      <c r="A159" s="13">
        <v>2</v>
      </c>
      <c r="B159" s="13">
        <v>400</v>
      </c>
      <c r="C159">
        <v>404</v>
      </c>
      <c r="D159" t="s">
        <v>193</v>
      </c>
      <c r="E159">
        <f>'Program Costs'!E159-'Revenue Change'!E159</f>
        <v>0</v>
      </c>
      <c r="F159">
        <f>'Program Costs'!F159-'Revenue Change'!F159</f>
        <v>0</v>
      </c>
      <c r="G159">
        <f>'Program Costs'!G159-'Revenue Change'!G159</f>
        <v>59.956429999999997</v>
      </c>
      <c r="H159">
        <f>'Program Costs'!H159-'Revenue Change'!H159</f>
        <v>22.785049999999998</v>
      </c>
      <c r="I159">
        <f>'Program Costs'!I159-'Revenue Change'!I159</f>
        <v>24.335619999999999</v>
      </c>
      <c r="J159">
        <f>'Program Costs'!J159-'Revenue Change'!J159</f>
        <v>25.229679999999998</v>
      </c>
      <c r="K159">
        <f>'Program Costs'!K159-'Revenue Change'!K159</f>
        <v>26.762329999999999</v>
      </c>
      <c r="L159">
        <f>'Program Costs'!L159-'Revenue Change'!L159</f>
        <v>27.107600000000001</v>
      </c>
      <c r="M159">
        <f>'Program Costs'!M159-'Revenue Change'!M159</f>
        <v>27.920380000000002</v>
      </c>
      <c r="N159">
        <f>'Program Costs'!N159-'Revenue Change'!N159</f>
        <v>28.528020000000001</v>
      </c>
      <c r="O159">
        <f>'Program Costs'!O159-'Revenue Change'!O159</f>
        <v>28.75507</v>
      </c>
      <c r="P159">
        <f>'Program Costs'!P159-'Revenue Change'!P159</f>
        <v>28.631900000000002</v>
      </c>
      <c r="Q159">
        <f>'Program Costs'!Q159-'Revenue Change'!Q159</f>
        <v>0</v>
      </c>
      <c r="R159">
        <f>'Program Costs'!R159-'Revenue Change'!R159</f>
        <v>0</v>
      </c>
      <c r="S159">
        <f>'Program Costs'!S159-'Revenue Change'!S159</f>
        <v>0</v>
      </c>
      <c r="T159">
        <f>'Program Costs'!T159-'Revenue Change'!T159</f>
        <v>0</v>
      </c>
      <c r="U159">
        <f>'Program Costs'!U159-'Revenue Change'!U159</f>
        <v>0</v>
      </c>
      <c r="V159">
        <f>'Program Costs'!V159-'Revenue Change'!V159</f>
        <v>0</v>
      </c>
      <c r="W159">
        <f>'Program Costs'!W159-'Revenue Change'!W159</f>
        <v>0</v>
      </c>
      <c r="X159">
        <f>'Program Costs'!X159-'Revenue Change'!X159</f>
        <v>0</v>
      </c>
      <c r="Y159">
        <f>'Program Costs'!Y159-'Revenue Change'!Y159</f>
        <v>0</v>
      </c>
      <c r="Z159">
        <f>'Program Costs'!Z159-'Revenue Change'!Z159</f>
        <v>0</v>
      </c>
      <c r="AA159">
        <f>'Program Costs'!AA159-'Revenue Change'!AA159</f>
        <v>0</v>
      </c>
      <c r="AB159">
        <f>'Program Costs'!AB159-'Revenue Change'!AB159</f>
        <v>0</v>
      </c>
      <c r="AC159">
        <f>'Program Costs'!AC159-'Revenue Change'!AC159</f>
        <v>0</v>
      </c>
      <c r="AD159">
        <f>'Program Costs'!AD159-'Revenue Change'!AD159</f>
        <v>0</v>
      </c>
      <c r="AE159">
        <f>'Program Costs'!AE159-'Revenue Change'!AE159</f>
        <v>0</v>
      </c>
      <c r="AF159">
        <f>'Program Costs'!AF159-'Revenue Change'!AF159</f>
        <v>0</v>
      </c>
      <c r="AG159">
        <f>'Program Costs'!AG159-'Revenue Change'!AG159</f>
        <v>0</v>
      </c>
      <c r="AH159">
        <f>'Program Costs'!AH159-'Revenue Change'!AH159</f>
        <v>0</v>
      </c>
      <c r="AI159" s="2">
        <f t="shared" si="4"/>
        <v>300.01207999999997</v>
      </c>
      <c r="AJ159" s="2">
        <f t="shared" si="5"/>
        <v>235.67768794375519</v>
      </c>
    </row>
    <row r="160" spans="1:36" x14ac:dyDescent="0.25">
      <c r="A160" s="13">
        <v>2</v>
      </c>
      <c r="B160" s="13">
        <v>400</v>
      </c>
      <c r="C160">
        <v>405</v>
      </c>
      <c r="D160" t="s">
        <v>194</v>
      </c>
      <c r="E160">
        <f>'Program Costs'!E160-'Revenue Change'!E160</f>
        <v>0</v>
      </c>
      <c r="F160">
        <f>'Program Costs'!F160-'Revenue Change'!F160</f>
        <v>0</v>
      </c>
      <c r="G160">
        <f>'Program Costs'!G160-'Revenue Change'!G160</f>
        <v>52.134029999999996</v>
      </c>
      <c r="H160">
        <f>'Program Costs'!H160-'Revenue Change'!H160</f>
        <v>15.021409999999999</v>
      </c>
      <c r="I160">
        <f>'Program Costs'!I160-'Revenue Change'!I160</f>
        <v>16.043299999999999</v>
      </c>
      <c r="J160">
        <f>'Program Costs'!J160-'Revenue Change'!J160</f>
        <v>16.629300000000001</v>
      </c>
      <c r="K160">
        <f>'Program Costs'!K160-'Revenue Change'!K160</f>
        <v>17.631530000000001</v>
      </c>
      <c r="L160">
        <f>'Program Costs'!L160-'Revenue Change'!L160</f>
        <v>17.859310000000001</v>
      </c>
      <c r="M160">
        <f>'Program Costs'!M160-'Revenue Change'!M160</f>
        <v>18.403749999999999</v>
      </c>
      <c r="N160">
        <f>'Program Costs'!N160-'Revenue Change'!N160</f>
        <v>18.799499999999998</v>
      </c>
      <c r="O160">
        <f>'Program Costs'!O160-'Revenue Change'!O160</f>
        <v>18.94699</v>
      </c>
      <c r="P160">
        <f>'Program Costs'!P160-'Revenue Change'!P160</f>
        <v>18.87555</v>
      </c>
      <c r="Q160">
        <f>'Program Costs'!Q160-'Revenue Change'!Q160</f>
        <v>0</v>
      </c>
      <c r="R160">
        <f>'Program Costs'!R160-'Revenue Change'!R160</f>
        <v>0</v>
      </c>
      <c r="S160">
        <f>'Program Costs'!S160-'Revenue Change'!S160</f>
        <v>0</v>
      </c>
      <c r="T160">
        <f>'Program Costs'!T160-'Revenue Change'!T160</f>
        <v>0</v>
      </c>
      <c r="U160">
        <f>'Program Costs'!U160-'Revenue Change'!U160</f>
        <v>0</v>
      </c>
      <c r="V160">
        <f>'Program Costs'!V160-'Revenue Change'!V160</f>
        <v>0</v>
      </c>
      <c r="W160">
        <f>'Program Costs'!W160-'Revenue Change'!W160</f>
        <v>0</v>
      </c>
      <c r="X160">
        <f>'Program Costs'!X160-'Revenue Change'!X160</f>
        <v>0</v>
      </c>
      <c r="Y160">
        <f>'Program Costs'!Y160-'Revenue Change'!Y160</f>
        <v>0</v>
      </c>
      <c r="Z160">
        <f>'Program Costs'!Z160-'Revenue Change'!Z160</f>
        <v>0</v>
      </c>
      <c r="AA160">
        <f>'Program Costs'!AA160-'Revenue Change'!AA160</f>
        <v>0</v>
      </c>
      <c r="AB160">
        <f>'Program Costs'!AB160-'Revenue Change'!AB160</f>
        <v>0</v>
      </c>
      <c r="AC160">
        <f>'Program Costs'!AC160-'Revenue Change'!AC160</f>
        <v>0</v>
      </c>
      <c r="AD160">
        <f>'Program Costs'!AD160-'Revenue Change'!AD160</f>
        <v>0</v>
      </c>
      <c r="AE160">
        <f>'Program Costs'!AE160-'Revenue Change'!AE160</f>
        <v>0</v>
      </c>
      <c r="AF160">
        <f>'Program Costs'!AF160-'Revenue Change'!AF160</f>
        <v>0</v>
      </c>
      <c r="AG160">
        <f>'Program Costs'!AG160-'Revenue Change'!AG160</f>
        <v>0</v>
      </c>
      <c r="AH160">
        <f>'Program Costs'!AH160-'Revenue Change'!AH160</f>
        <v>0</v>
      </c>
      <c r="AI160" s="2">
        <f t="shared" si="4"/>
        <v>210.34467000000001</v>
      </c>
      <c r="AJ160" s="2">
        <f t="shared" si="5"/>
        <v>167.94581966476625</v>
      </c>
    </row>
    <row r="161" spans="1:36" x14ac:dyDescent="0.25">
      <c r="A161" s="13">
        <v>2</v>
      </c>
      <c r="B161" s="13">
        <v>400</v>
      </c>
      <c r="C161">
        <v>406</v>
      </c>
      <c r="D161" t="s">
        <v>195</v>
      </c>
      <c r="E161">
        <f>'Program Costs'!E161-'Revenue Change'!E161</f>
        <v>0</v>
      </c>
      <c r="F161">
        <f>'Program Costs'!F161-'Revenue Change'!F161</f>
        <v>0</v>
      </c>
      <c r="G161">
        <f>'Program Costs'!G161-'Revenue Change'!G161</f>
        <v>40.980400000000003</v>
      </c>
      <c r="H161">
        <f>'Program Costs'!H161-'Revenue Change'!H161</f>
        <v>3.9507140000000001</v>
      </c>
      <c r="I161">
        <f>'Program Costs'!I161-'Revenue Change'!I161</f>
        <v>4.2194979999999997</v>
      </c>
      <c r="J161">
        <f>'Program Costs'!J161-'Revenue Change'!J161</f>
        <v>4.3733829999999996</v>
      </c>
      <c r="K161">
        <f>'Program Costs'!K161-'Revenue Change'!K161</f>
        <v>4.6375120000000001</v>
      </c>
      <c r="L161">
        <f>'Program Costs'!L161-'Revenue Change'!L161</f>
        <v>4.6974330000000002</v>
      </c>
      <c r="M161">
        <f>'Program Costs'!M161-'Revenue Change'!M161</f>
        <v>4.8403929999999997</v>
      </c>
      <c r="N161">
        <f>'Program Costs'!N161-'Revenue Change'!N161</f>
        <v>4.9449160000000001</v>
      </c>
      <c r="O161">
        <f>'Program Costs'!O161-'Revenue Change'!O161</f>
        <v>4.9837949999999998</v>
      </c>
      <c r="P161">
        <f>'Program Costs'!P161-'Revenue Change'!P161</f>
        <v>4.9648440000000003</v>
      </c>
      <c r="Q161">
        <f>'Program Costs'!Q161-'Revenue Change'!Q161</f>
        <v>4.9458010000000003</v>
      </c>
      <c r="R161">
        <f>'Program Costs'!R161-'Revenue Change'!R161</f>
        <v>4.9307249999999998</v>
      </c>
      <c r="S161">
        <f>'Program Costs'!S161-'Revenue Change'!S161</f>
        <v>5.0880130000000001</v>
      </c>
      <c r="T161">
        <f>'Program Costs'!T161-'Revenue Change'!T161</f>
        <v>0</v>
      </c>
      <c r="U161">
        <f>'Program Costs'!U161-'Revenue Change'!U161</f>
        <v>0</v>
      </c>
      <c r="V161">
        <f>'Program Costs'!V161-'Revenue Change'!V161</f>
        <v>0</v>
      </c>
      <c r="W161">
        <f>'Program Costs'!W161-'Revenue Change'!W161</f>
        <v>0</v>
      </c>
      <c r="X161">
        <f>'Program Costs'!X161-'Revenue Change'!X161</f>
        <v>0</v>
      </c>
      <c r="Y161">
        <f>'Program Costs'!Y161-'Revenue Change'!Y161</f>
        <v>0</v>
      </c>
      <c r="Z161">
        <f>'Program Costs'!Z161-'Revenue Change'!Z161</f>
        <v>0</v>
      </c>
      <c r="AA161">
        <f>'Program Costs'!AA161-'Revenue Change'!AA161</f>
        <v>0</v>
      </c>
      <c r="AB161">
        <f>'Program Costs'!AB161-'Revenue Change'!AB161</f>
        <v>0</v>
      </c>
      <c r="AC161">
        <f>'Program Costs'!AC161-'Revenue Change'!AC161</f>
        <v>0</v>
      </c>
      <c r="AD161">
        <f>'Program Costs'!AD161-'Revenue Change'!AD161</f>
        <v>0</v>
      </c>
      <c r="AE161">
        <f>'Program Costs'!AE161-'Revenue Change'!AE161</f>
        <v>0</v>
      </c>
      <c r="AF161">
        <f>'Program Costs'!AF161-'Revenue Change'!AF161</f>
        <v>0</v>
      </c>
      <c r="AG161">
        <f>'Program Costs'!AG161-'Revenue Change'!AG161</f>
        <v>0</v>
      </c>
      <c r="AH161">
        <f>'Program Costs'!AH161-'Revenue Change'!AH161</f>
        <v>0</v>
      </c>
      <c r="AI161" s="2">
        <f t="shared" si="4"/>
        <v>97.557427000000018</v>
      </c>
      <c r="AJ161" s="2">
        <f t="shared" si="5"/>
        <v>78.95980685249647</v>
      </c>
    </row>
    <row r="162" spans="1:36" x14ac:dyDescent="0.25">
      <c r="A162" s="13">
        <v>2</v>
      </c>
      <c r="B162" s="13">
        <v>400</v>
      </c>
      <c r="C162">
        <v>407</v>
      </c>
      <c r="D162" t="s">
        <v>196</v>
      </c>
      <c r="E162">
        <f>'Program Costs'!E162-'Revenue Change'!E162</f>
        <v>0</v>
      </c>
      <c r="F162">
        <f>'Program Costs'!F162-'Revenue Change'!F162</f>
        <v>0</v>
      </c>
      <c r="G162">
        <f>'Program Costs'!G162-'Revenue Change'!G162</f>
        <v>42.986336000000001</v>
      </c>
      <c r="H162">
        <f>'Program Costs'!H162-'Revenue Change'!H162</f>
        <v>5.9418030000000002</v>
      </c>
      <c r="I162">
        <f>'Program Costs'!I162-'Revenue Change'!I162</f>
        <v>6.3460770000000002</v>
      </c>
      <c r="J162">
        <f>'Program Costs'!J162-'Revenue Change'!J162</f>
        <v>6.5777279999999996</v>
      </c>
      <c r="K162">
        <f>'Program Costs'!K162-'Revenue Change'!K162</f>
        <v>6.9743040000000001</v>
      </c>
      <c r="L162">
        <f>'Program Costs'!L162-'Revenue Change'!L162</f>
        <v>7.0644679999999997</v>
      </c>
      <c r="M162">
        <f>'Program Costs'!M162-'Revenue Change'!M162</f>
        <v>7.2796940000000001</v>
      </c>
      <c r="N162">
        <f>'Program Costs'!N162-'Revenue Change'!N162</f>
        <v>7.4359739999999999</v>
      </c>
      <c r="O162">
        <f>'Program Costs'!O162-'Revenue Change'!O162</f>
        <v>7.4953000000000003</v>
      </c>
      <c r="P162">
        <f>'Program Costs'!P162-'Revenue Change'!P162</f>
        <v>7.4669189999999999</v>
      </c>
      <c r="Q162">
        <f>'Program Costs'!Q162-'Revenue Change'!Q162</f>
        <v>0</v>
      </c>
      <c r="R162">
        <f>'Program Costs'!R162-'Revenue Change'!R162</f>
        <v>0</v>
      </c>
      <c r="S162">
        <f>'Program Costs'!S162-'Revenue Change'!S162</f>
        <v>0</v>
      </c>
      <c r="T162">
        <f>'Program Costs'!T162-'Revenue Change'!T162</f>
        <v>0</v>
      </c>
      <c r="U162">
        <f>'Program Costs'!U162-'Revenue Change'!U162</f>
        <v>0</v>
      </c>
      <c r="V162">
        <f>'Program Costs'!V162-'Revenue Change'!V162</f>
        <v>0</v>
      </c>
      <c r="W162">
        <f>'Program Costs'!W162-'Revenue Change'!W162</f>
        <v>0</v>
      </c>
      <c r="X162">
        <f>'Program Costs'!X162-'Revenue Change'!X162</f>
        <v>0</v>
      </c>
      <c r="Y162">
        <f>'Program Costs'!Y162-'Revenue Change'!Y162</f>
        <v>0</v>
      </c>
      <c r="Z162">
        <f>'Program Costs'!Z162-'Revenue Change'!Z162</f>
        <v>0</v>
      </c>
      <c r="AA162">
        <f>'Program Costs'!AA162-'Revenue Change'!AA162</f>
        <v>0</v>
      </c>
      <c r="AB162">
        <f>'Program Costs'!AB162-'Revenue Change'!AB162</f>
        <v>0</v>
      </c>
      <c r="AC162">
        <f>'Program Costs'!AC162-'Revenue Change'!AC162</f>
        <v>0</v>
      </c>
      <c r="AD162">
        <f>'Program Costs'!AD162-'Revenue Change'!AD162</f>
        <v>0</v>
      </c>
      <c r="AE162">
        <f>'Program Costs'!AE162-'Revenue Change'!AE162</f>
        <v>0</v>
      </c>
      <c r="AF162">
        <f>'Program Costs'!AF162-'Revenue Change'!AF162</f>
        <v>0</v>
      </c>
      <c r="AG162">
        <f>'Program Costs'!AG162-'Revenue Change'!AG162</f>
        <v>0</v>
      </c>
      <c r="AH162">
        <f>'Program Costs'!AH162-'Revenue Change'!AH162</f>
        <v>0</v>
      </c>
      <c r="AI162" s="2">
        <f t="shared" si="4"/>
        <v>105.56860300000002</v>
      </c>
      <c r="AJ162" s="2">
        <f t="shared" si="5"/>
        <v>88.797030520425793</v>
      </c>
    </row>
    <row r="163" spans="1:36" x14ac:dyDescent="0.25">
      <c r="A163" s="13">
        <v>2</v>
      </c>
      <c r="B163" s="13">
        <v>400</v>
      </c>
      <c r="C163">
        <v>408</v>
      </c>
      <c r="D163" t="s">
        <v>197</v>
      </c>
      <c r="E163">
        <f>'Program Costs'!E163-'Revenue Change'!E163</f>
        <v>0</v>
      </c>
      <c r="F163">
        <f>'Program Costs'!F163-'Revenue Change'!F163</f>
        <v>0</v>
      </c>
      <c r="G163">
        <f>'Program Costs'!G163-'Revenue Change'!G163</f>
        <v>57.444680000000005</v>
      </c>
      <c r="H163">
        <f>'Program Costs'!H163-'Revenue Change'!H163</f>
        <v>20.292470000000002</v>
      </c>
      <c r="I163">
        <f>'Program Costs'!I163-'Revenue Change'!I163</f>
        <v>21.67296</v>
      </c>
      <c r="J163">
        <f>'Program Costs'!J163-'Revenue Change'!J163</f>
        <v>22.464510000000001</v>
      </c>
      <c r="K163">
        <f>'Program Costs'!K163-'Revenue Change'!K163</f>
        <v>23.819269999999999</v>
      </c>
      <c r="L163">
        <f>'Program Costs'!L163-'Revenue Change'!L163</f>
        <v>24.12621</v>
      </c>
      <c r="M163">
        <f>'Program Costs'!M163-'Revenue Change'!M163</f>
        <v>24.861599999999999</v>
      </c>
      <c r="N163">
        <f>'Program Costs'!N163-'Revenue Change'!N163</f>
        <v>0</v>
      </c>
      <c r="O163">
        <f>'Program Costs'!O163-'Revenue Change'!O163</f>
        <v>0</v>
      </c>
      <c r="P163">
        <f>'Program Costs'!P163-'Revenue Change'!P163</f>
        <v>0</v>
      </c>
      <c r="Q163">
        <f>'Program Costs'!Q163-'Revenue Change'!Q163</f>
        <v>0</v>
      </c>
      <c r="R163">
        <f>'Program Costs'!R163-'Revenue Change'!R163</f>
        <v>0</v>
      </c>
      <c r="S163">
        <f>'Program Costs'!S163-'Revenue Change'!S163</f>
        <v>0</v>
      </c>
      <c r="T163">
        <f>'Program Costs'!T163-'Revenue Change'!T163</f>
        <v>0</v>
      </c>
      <c r="U163">
        <f>'Program Costs'!U163-'Revenue Change'!U163</f>
        <v>0</v>
      </c>
      <c r="V163">
        <f>'Program Costs'!V163-'Revenue Change'!V163</f>
        <v>0</v>
      </c>
      <c r="W163">
        <f>'Program Costs'!W163-'Revenue Change'!W163</f>
        <v>0</v>
      </c>
      <c r="X163">
        <f>'Program Costs'!X163-'Revenue Change'!X163</f>
        <v>0</v>
      </c>
      <c r="Y163">
        <f>'Program Costs'!Y163-'Revenue Change'!Y163</f>
        <v>0</v>
      </c>
      <c r="Z163">
        <f>'Program Costs'!Z163-'Revenue Change'!Z163</f>
        <v>0</v>
      </c>
      <c r="AA163">
        <f>'Program Costs'!AA163-'Revenue Change'!AA163</f>
        <v>0</v>
      </c>
      <c r="AB163">
        <f>'Program Costs'!AB163-'Revenue Change'!AB163</f>
        <v>0</v>
      </c>
      <c r="AC163">
        <f>'Program Costs'!AC163-'Revenue Change'!AC163</f>
        <v>0</v>
      </c>
      <c r="AD163">
        <f>'Program Costs'!AD163-'Revenue Change'!AD163</f>
        <v>0</v>
      </c>
      <c r="AE163">
        <f>'Program Costs'!AE163-'Revenue Change'!AE163</f>
        <v>0</v>
      </c>
      <c r="AF163">
        <f>'Program Costs'!AF163-'Revenue Change'!AF163</f>
        <v>0</v>
      </c>
      <c r="AG163">
        <f>'Program Costs'!AG163-'Revenue Change'!AG163</f>
        <v>0</v>
      </c>
      <c r="AH163">
        <f>'Program Costs'!AH163-'Revenue Change'!AH163</f>
        <v>0</v>
      </c>
      <c r="AI163" s="2">
        <f t="shared" si="4"/>
        <v>194.68170000000003</v>
      </c>
      <c r="AJ163" s="2">
        <f t="shared" si="5"/>
        <v>167.49525249004682</v>
      </c>
    </row>
    <row r="164" spans="1:36" x14ac:dyDescent="0.25">
      <c r="A164" s="13">
        <v>2</v>
      </c>
      <c r="B164" s="13">
        <v>400</v>
      </c>
      <c r="C164">
        <v>409</v>
      </c>
      <c r="D164" t="s">
        <v>198</v>
      </c>
      <c r="E164">
        <f>'Program Costs'!E164-'Revenue Change'!E164</f>
        <v>0</v>
      </c>
      <c r="F164">
        <f>'Program Costs'!F164-'Revenue Change'!F164</f>
        <v>0</v>
      </c>
      <c r="G164">
        <f>'Program Costs'!G164-'Revenue Change'!G164</f>
        <v>38.994545000000002</v>
      </c>
      <c r="H164">
        <f>'Program Costs'!H164-'Revenue Change'!H164</f>
        <v>1.979706</v>
      </c>
      <c r="I164">
        <f>'Program Costs'!I164-'Revenue Change'!I164</f>
        <v>2.1143040000000002</v>
      </c>
      <c r="J164">
        <f>'Program Costs'!J164-'Revenue Change'!J164</f>
        <v>2.1911010000000002</v>
      </c>
      <c r="K164">
        <f>'Program Costs'!K164-'Revenue Change'!K164</f>
        <v>2.3230439999999999</v>
      </c>
      <c r="L164">
        <f>'Program Costs'!L164-'Revenue Change'!L164</f>
        <v>0</v>
      </c>
      <c r="M164">
        <f>'Program Costs'!M164-'Revenue Change'!M164</f>
        <v>0</v>
      </c>
      <c r="N164">
        <f>'Program Costs'!N164-'Revenue Change'!N164</f>
        <v>0</v>
      </c>
      <c r="O164">
        <f>'Program Costs'!O164-'Revenue Change'!O164</f>
        <v>0</v>
      </c>
      <c r="P164">
        <f>'Program Costs'!P164-'Revenue Change'!P164</f>
        <v>0</v>
      </c>
      <c r="Q164">
        <f>'Program Costs'!Q164-'Revenue Change'!Q164</f>
        <v>0</v>
      </c>
      <c r="R164">
        <f>'Program Costs'!R164-'Revenue Change'!R164</f>
        <v>0</v>
      </c>
      <c r="S164">
        <f>'Program Costs'!S164-'Revenue Change'!S164</f>
        <v>0</v>
      </c>
      <c r="T164">
        <f>'Program Costs'!T164-'Revenue Change'!T164</f>
        <v>0</v>
      </c>
      <c r="U164">
        <f>'Program Costs'!U164-'Revenue Change'!U164</f>
        <v>0</v>
      </c>
      <c r="V164">
        <f>'Program Costs'!V164-'Revenue Change'!V164</f>
        <v>0</v>
      </c>
      <c r="W164">
        <f>'Program Costs'!W164-'Revenue Change'!W164</f>
        <v>0</v>
      </c>
      <c r="X164">
        <f>'Program Costs'!X164-'Revenue Change'!X164</f>
        <v>0</v>
      </c>
      <c r="Y164">
        <f>'Program Costs'!Y164-'Revenue Change'!Y164</f>
        <v>0</v>
      </c>
      <c r="Z164">
        <f>'Program Costs'!Z164-'Revenue Change'!Z164</f>
        <v>0</v>
      </c>
      <c r="AA164">
        <f>'Program Costs'!AA164-'Revenue Change'!AA164</f>
        <v>0</v>
      </c>
      <c r="AB164">
        <f>'Program Costs'!AB164-'Revenue Change'!AB164</f>
        <v>0</v>
      </c>
      <c r="AC164">
        <f>'Program Costs'!AC164-'Revenue Change'!AC164</f>
        <v>0</v>
      </c>
      <c r="AD164">
        <f>'Program Costs'!AD164-'Revenue Change'!AD164</f>
        <v>0</v>
      </c>
      <c r="AE164">
        <f>'Program Costs'!AE164-'Revenue Change'!AE164</f>
        <v>0</v>
      </c>
      <c r="AF164">
        <f>'Program Costs'!AF164-'Revenue Change'!AF164</f>
        <v>0</v>
      </c>
      <c r="AG164">
        <f>'Program Costs'!AG164-'Revenue Change'!AG164</f>
        <v>0</v>
      </c>
      <c r="AH164">
        <f>'Program Costs'!AH164-'Revenue Change'!AH164</f>
        <v>0</v>
      </c>
      <c r="AI164" s="2">
        <f t="shared" si="4"/>
        <v>47.602700000000006</v>
      </c>
      <c r="AJ164" s="2">
        <f t="shared" si="5"/>
        <v>46.343374487329534</v>
      </c>
    </row>
    <row r="165" spans="1:36" x14ac:dyDescent="0.25">
      <c r="A165" s="13">
        <v>2</v>
      </c>
      <c r="B165" s="13">
        <v>400</v>
      </c>
      <c r="C165">
        <v>410</v>
      </c>
      <c r="D165" t="s">
        <v>199</v>
      </c>
      <c r="E165">
        <f>'Program Costs'!E165-'Revenue Change'!E165</f>
        <v>0</v>
      </c>
      <c r="F165">
        <f>'Program Costs'!F165-'Revenue Change'!F165</f>
        <v>0</v>
      </c>
      <c r="G165">
        <f>'Program Costs'!G165-'Revenue Change'!G165</f>
        <v>46.972991999999998</v>
      </c>
      <c r="H165">
        <f>'Program Costs'!H165-'Revenue Change'!H165</f>
        <v>9.8987730000000003</v>
      </c>
      <c r="I165">
        <f>'Program Costs'!I165-'Revenue Change'!I165</f>
        <v>10.57216</v>
      </c>
      <c r="J165">
        <f>'Program Costs'!J165-'Revenue Change'!J165</f>
        <v>10.95837</v>
      </c>
      <c r="K165">
        <f>'Program Costs'!K165-'Revenue Change'!K165</f>
        <v>11.619260000000001</v>
      </c>
      <c r="L165">
        <f>'Program Costs'!L165-'Revenue Change'!L165</f>
        <v>11.768940000000001</v>
      </c>
      <c r="M165">
        <f>'Program Costs'!M165-'Revenue Change'!M165</f>
        <v>12.127660000000001</v>
      </c>
      <c r="N165">
        <f>'Program Costs'!N165-'Revenue Change'!N165</f>
        <v>12.388730000000001</v>
      </c>
      <c r="O165">
        <f>'Program Costs'!O165-'Revenue Change'!O165</f>
        <v>12.486599999999999</v>
      </c>
      <c r="P165">
        <f>'Program Costs'!P165-'Revenue Change'!P165</f>
        <v>12.43787</v>
      </c>
      <c r="Q165">
        <f>'Program Costs'!Q165-'Revenue Change'!Q165</f>
        <v>0</v>
      </c>
      <c r="R165">
        <f>'Program Costs'!R165-'Revenue Change'!R165</f>
        <v>0</v>
      </c>
      <c r="S165">
        <f>'Program Costs'!S165-'Revenue Change'!S165</f>
        <v>0</v>
      </c>
      <c r="T165">
        <f>'Program Costs'!T165-'Revenue Change'!T165</f>
        <v>0</v>
      </c>
      <c r="U165">
        <f>'Program Costs'!U165-'Revenue Change'!U165</f>
        <v>0</v>
      </c>
      <c r="V165">
        <f>'Program Costs'!V165-'Revenue Change'!V165</f>
        <v>0</v>
      </c>
      <c r="W165">
        <f>'Program Costs'!W165-'Revenue Change'!W165</f>
        <v>0</v>
      </c>
      <c r="X165">
        <f>'Program Costs'!X165-'Revenue Change'!X165</f>
        <v>0</v>
      </c>
      <c r="Y165">
        <f>'Program Costs'!Y165-'Revenue Change'!Y165</f>
        <v>0</v>
      </c>
      <c r="Z165">
        <f>'Program Costs'!Z165-'Revenue Change'!Z165</f>
        <v>0</v>
      </c>
      <c r="AA165">
        <f>'Program Costs'!AA165-'Revenue Change'!AA165</f>
        <v>0</v>
      </c>
      <c r="AB165">
        <f>'Program Costs'!AB165-'Revenue Change'!AB165</f>
        <v>0</v>
      </c>
      <c r="AC165">
        <f>'Program Costs'!AC165-'Revenue Change'!AC165</f>
        <v>0</v>
      </c>
      <c r="AD165">
        <f>'Program Costs'!AD165-'Revenue Change'!AD165</f>
        <v>0</v>
      </c>
      <c r="AE165">
        <f>'Program Costs'!AE165-'Revenue Change'!AE165</f>
        <v>0</v>
      </c>
      <c r="AF165">
        <f>'Program Costs'!AF165-'Revenue Change'!AF165</f>
        <v>0</v>
      </c>
      <c r="AG165">
        <f>'Program Costs'!AG165-'Revenue Change'!AG165</f>
        <v>0</v>
      </c>
      <c r="AH165">
        <f>'Program Costs'!AH165-'Revenue Change'!AH165</f>
        <v>0</v>
      </c>
      <c r="AI165" s="2">
        <f t="shared" si="4"/>
        <v>151.23135500000001</v>
      </c>
      <c r="AJ165" s="2">
        <f t="shared" si="5"/>
        <v>123.2911598325926</v>
      </c>
    </row>
    <row r="166" spans="1:36" x14ac:dyDescent="0.25">
      <c r="A166" s="13">
        <v>2</v>
      </c>
      <c r="B166" s="13">
        <v>400</v>
      </c>
      <c r="C166">
        <v>411</v>
      </c>
      <c r="D166" t="s">
        <v>200</v>
      </c>
      <c r="E166">
        <f>'Program Costs'!E166-'Revenue Change'!E166</f>
        <v>0</v>
      </c>
      <c r="F166">
        <f>'Program Costs'!F166-'Revenue Change'!F166</f>
        <v>0</v>
      </c>
      <c r="G166">
        <f>'Program Costs'!G166-'Revenue Change'!G166</f>
        <v>55.021900000000002</v>
      </c>
      <c r="H166">
        <f>'Program Costs'!H166-'Revenue Change'!H166</f>
        <v>17.88777</v>
      </c>
      <c r="I166">
        <f>'Program Costs'!I166-'Revenue Change'!I166</f>
        <v>19.10463</v>
      </c>
      <c r="J166">
        <f>'Program Costs'!J166-'Revenue Change'!J166</f>
        <v>19.802340000000001</v>
      </c>
      <c r="K166">
        <f>'Program Costs'!K166-'Revenue Change'!K166</f>
        <v>20.996700000000001</v>
      </c>
      <c r="L166">
        <f>'Program Costs'!L166-'Revenue Change'!L166</f>
        <v>21.267289999999999</v>
      </c>
      <c r="M166">
        <f>'Program Costs'!M166-'Revenue Change'!M166</f>
        <v>21.915500000000002</v>
      </c>
      <c r="N166">
        <f>'Program Costs'!N166-'Revenue Change'!N166</f>
        <v>22.386659999999999</v>
      </c>
      <c r="O166">
        <f>'Program Costs'!O166-'Revenue Change'!O166</f>
        <v>22.562809999999999</v>
      </c>
      <c r="P166">
        <f>'Program Costs'!P166-'Revenue Change'!P166</f>
        <v>22.476199999999999</v>
      </c>
      <c r="Q166">
        <f>'Program Costs'!Q166-'Revenue Change'!Q166</f>
        <v>0</v>
      </c>
      <c r="R166">
        <f>'Program Costs'!R166-'Revenue Change'!R166</f>
        <v>0</v>
      </c>
      <c r="S166">
        <f>'Program Costs'!S166-'Revenue Change'!S166</f>
        <v>0</v>
      </c>
      <c r="T166">
        <f>'Program Costs'!T166-'Revenue Change'!T166</f>
        <v>0</v>
      </c>
      <c r="U166">
        <f>'Program Costs'!U166-'Revenue Change'!U166</f>
        <v>0</v>
      </c>
      <c r="V166">
        <f>'Program Costs'!V166-'Revenue Change'!V166</f>
        <v>0</v>
      </c>
      <c r="W166">
        <f>'Program Costs'!W166-'Revenue Change'!W166</f>
        <v>0</v>
      </c>
      <c r="X166">
        <f>'Program Costs'!X166-'Revenue Change'!X166</f>
        <v>0</v>
      </c>
      <c r="Y166">
        <f>'Program Costs'!Y166-'Revenue Change'!Y166</f>
        <v>0</v>
      </c>
      <c r="Z166">
        <f>'Program Costs'!Z166-'Revenue Change'!Z166</f>
        <v>0</v>
      </c>
      <c r="AA166">
        <f>'Program Costs'!AA166-'Revenue Change'!AA166</f>
        <v>0</v>
      </c>
      <c r="AB166">
        <f>'Program Costs'!AB166-'Revenue Change'!AB166</f>
        <v>0</v>
      </c>
      <c r="AC166">
        <f>'Program Costs'!AC166-'Revenue Change'!AC166</f>
        <v>0</v>
      </c>
      <c r="AD166">
        <f>'Program Costs'!AD166-'Revenue Change'!AD166</f>
        <v>0</v>
      </c>
      <c r="AE166">
        <f>'Program Costs'!AE166-'Revenue Change'!AE166</f>
        <v>0</v>
      </c>
      <c r="AF166">
        <f>'Program Costs'!AF166-'Revenue Change'!AF166</f>
        <v>0</v>
      </c>
      <c r="AG166">
        <f>'Program Costs'!AG166-'Revenue Change'!AG166</f>
        <v>0</v>
      </c>
      <c r="AH166">
        <f>'Program Costs'!AH166-'Revenue Change'!AH166</f>
        <v>0</v>
      </c>
      <c r="AI166" s="2">
        <f t="shared" si="4"/>
        <v>243.42180000000002</v>
      </c>
      <c r="AJ166" s="2">
        <f t="shared" si="5"/>
        <v>192.93270219867833</v>
      </c>
    </row>
    <row r="167" spans="1:36" x14ac:dyDescent="0.25">
      <c r="A167" s="13">
        <v>2</v>
      </c>
      <c r="B167" s="13">
        <v>500</v>
      </c>
      <c r="C167">
        <v>502</v>
      </c>
      <c r="D167" t="s">
        <v>201</v>
      </c>
      <c r="E167">
        <f>'Program Costs'!E167-'Revenue Change'!E167</f>
        <v>0</v>
      </c>
      <c r="F167">
        <f>'Program Costs'!F167-'Revenue Change'!F167</f>
        <v>0</v>
      </c>
      <c r="G167">
        <f>'Program Costs'!G167-'Revenue Change'!G167</f>
        <v>58.406729999999996</v>
      </c>
      <c r="H167">
        <f>'Program Costs'!H167-'Revenue Change'!H167</f>
        <v>21.247910000000001</v>
      </c>
      <c r="I167">
        <f>'Program Costs'!I167-'Revenue Change'!I167</f>
        <v>22.692979999999999</v>
      </c>
      <c r="J167">
        <f>'Program Costs'!J167-'Revenue Change'!J167</f>
        <v>23.521419999999999</v>
      </c>
      <c r="K167">
        <f>'Program Costs'!K167-'Revenue Change'!K167</f>
        <v>24.934940000000001</v>
      </c>
      <c r="L167">
        <f>'Program Costs'!L167-'Revenue Change'!L167</f>
        <v>25.256769999999999</v>
      </c>
      <c r="M167">
        <f>'Program Costs'!M167-'Revenue Change'!M167</f>
        <v>26.030850000000001</v>
      </c>
      <c r="N167">
        <f>'Program Costs'!N167-'Revenue Change'!N167</f>
        <v>26.58813</v>
      </c>
      <c r="O167">
        <f>'Program Costs'!O167-'Revenue Change'!O167</f>
        <v>26.797000000000001</v>
      </c>
      <c r="P167">
        <f>'Program Costs'!P167-'Revenue Change'!P167</f>
        <v>26.701419999999999</v>
      </c>
      <c r="Q167">
        <f>'Program Costs'!Q167-'Revenue Change'!Q167</f>
        <v>26.588010000000001</v>
      </c>
      <c r="R167">
        <f>'Program Costs'!R167-'Revenue Change'!R167</f>
        <v>0</v>
      </c>
      <c r="S167">
        <f>'Program Costs'!S167-'Revenue Change'!S167</f>
        <v>0</v>
      </c>
      <c r="T167">
        <f>'Program Costs'!T167-'Revenue Change'!T167</f>
        <v>0</v>
      </c>
      <c r="U167">
        <f>'Program Costs'!U167-'Revenue Change'!U167</f>
        <v>0</v>
      </c>
      <c r="V167">
        <f>'Program Costs'!V167-'Revenue Change'!V167</f>
        <v>0</v>
      </c>
      <c r="W167">
        <f>'Program Costs'!W167-'Revenue Change'!W167</f>
        <v>0</v>
      </c>
      <c r="X167">
        <f>'Program Costs'!X167-'Revenue Change'!X167</f>
        <v>0</v>
      </c>
      <c r="Y167">
        <f>'Program Costs'!Y167-'Revenue Change'!Y167</f>
        <v>0</v>
      </c>
      <c r="Z167">
        <f>'Program Costs'!Z167-'Revenue Change'!Z167</f>
        <v>0</v>
      </c>
      <c r="AA167">
        <f>'Program Costs'!AA167-'Revenue Change'!AA167</f>
        <v>0</v>
      </c>
      <c r="AB167">
        <f>'Program Costs'!AB167-'Revenue Change'!AB167</f>
        <v>0</v>
      </c>
      <c r="AC167">
        <f>'Program Costs'!AC167-'Revenue Change'!AC167</f>
        <v>0</v>
      </c>
      <c r="AD167">
        <f>'Program Costs'!AD167-'Revenue Change'!AD167</f>
        <v>0</v>
      </c>
      <c r="AE167">
        <f>'Program Costs'!AE167-'Revenue Change'!AE167</f>
        <v>0</v>
      </c>
      <c r="AF167">
        <f>'Program Costs'!AF167-'Revenue Change'!AF167</f>
        <v>0</v>
      </c>
      <c r="AG167">
        <f>'Program Costs'!AG167-'Revenue Change'!AG167</f>
        <v>0</v>
      </c>
      <c r="AH167">
        <f>'Program Costs'!AH167-'Revenue Change'!AH167</f>
        <v>0</v>
      </c>
      <c r="AI167" s="2">
        <f t="shared" si="4"/>
        <v>308.76616000000001</v>
      </c>
      <c r="AJ167" s="2">
        <f t="shared" si="5"/>
        <v>236.42216104393464</v>
      </c>
    </row>
    <row r="168" spans="1:36" x14ac:dyDescent="0.25">
      <c r="A168" s="13">
        <v>2</v>
      </c>
      <c r="B168" s="13">
        <v>500</v>
      </c>
      <c r="C168">
        <v>503</v>
      </c>
      <c r="D168" t="s">
        <v>202</v>
      </c>
      <c r="E168">
        <f>'Program Costs'!E168-'Revenue Change'!E168</f>
        <v>0</v>
      </c>
      <c r="F168">
        <f>'Program Costs'!F168-'Revenue Change'!F168</f>
        <v>0</v>
      </c>
      <c r="G168">
        <f>'Program Costs'!G168-'Revenue Change'!G168</f>
        <v>65.978229999999996</v>
      </c>
      <c r="H168">
        <f>'Program Costs'!H168-'Revenue Change'!H168</f>
        <v>28.76305</v>
      </c>
      <c r="I168">
        <f>'Program Costs'!I168-'Revenue Change'!I168</f>
        <v>30.719360000000002</v>
      </c>
      <c r="J168">
        <f>'Program Costs'!J168-'Revenue Change'!J168</f>
        <v>31.840520000000001</v>
      </c>
      <c r="K168">
        <f>'Program Costs'!K168-'Revenue Change'!K168</f>
        <v>33.754429999999999</v>
      </c>
      <c r="L168">
        <f>'Program Costs'!L168-'Revenue Change'!L168</f>
        <v>34.189900000000002</v>
      </c>
      <c r="M168">
        <f>'Program Costs'!M168-'Revenue Change'!M168</f>
        <v>35.237789999999997</v>
      </c>
      <c r="N168">
        <f>'Program Costs'!N168-'Revenue Change'!N168</f>
        <v>35.991669999999999</v>
      </c>
      <c r="O168">
        <f>'Program Costs'!O168-'Revenue Change'!O168</f>
        <v>36.274810000000002</v>
      </c>
      <c r="P168">
        <f>'Program Costs'!P168-'Revenue Change'!P168</f>
        <v>36.144840000000002</v>
      </c>
      <c r="Q168">
        <f>'Program Costs'!Q168-'Revenue Change'!Q168</f>
        <v>35.990969999999997</v>
      </c>
      <c r="R168">
        <f>'Program Costs'!R168-'Revenue Change'!R168</f>
        <v>0</v>
      </c>
      <c r="S168">
        <f>'Program Costs'!S168-'Revenue Change'!S168</f>
        <v>0</v>
      </c>
      <c r="T168">
        <f>'Program Costs'!T168-'Revenue Change'!T168</f>
        <v>0</v>
      </c>
      <c r="U168">
        <f>'Program Costs'!U168-'Revenue Change'!U168</f>
        <v>0</v>
      </c>
      <c r="V168">
        <f>'Program Costs'!V168-'Revenue Change'!V168</f>
        <v>0</v>
      </c>
      <c r="W168">
        <f>'Program Costs'!W168-'Revenue Change'!W168</f>
        <v>0</v>
      </c>
      <c r="X168">
        <f>'Program Costs'!X168-'Revenue Change'!X168</f>
        <v>0</v>
      </c>
      <c r="Y168">
        <f>'Program Costs'!Y168-'Revenue Change'!Y168</f>
        <v>0</v>
      </c>
      <c r="Z168">
        <f>'Program Costs'!Z168-'Revenue Change'!Z168</f>
        <v>0</v>
      </c>
      <c r="AA168">
        <f>'Program Costs'!AA168-'Revenue Change'!AA168</f>
        <v>0</v>
      </c>
      <c r="AB168">
        <f>'Program Costs'!AB168-'Revenue Change'!AB168</f>
        <v>0</v>
      </c>
      <c r="AC168">
        <f>'Program Costs'!AC168-'Revenue Change'!AC168</f>
        <v>0</v>
      </c>
      <c r="AD168">
        <f>'Program Costs'!AD168-'Revenue Change'!AD168</f>
        <v>0</v>
      </c>
      <c r="AE168">
        <f>'Program Costs'!AE168-'Revenue Change'!AE168</f>
        <v>0</v>
      </c>
      <c r="AF168">
        <f>'Program Costs'!AF168-'Revenue Change'!AF168</f>
        <v>0</v>
      </c>
      <c r="AG168">
        <f>'Program Costs'!AG168-'Revenue Change'!AG168</f>
        <v>0</v>
      </c>
      <c r="AH168">
        <f>'Program Costs'!AH168-'Revenue Change'!AH168</f>
        <v>0</v>
      </c>
      <c r="AI168" s="2">
        <f t="shared" si="4"/>
        <v>404.88556999999997</v>
      </c>
      <c r="AJ168" s="2">
        <f t="shared" si="5"/>
        <v>306.95500499240791</v>
      </c>
    </row>
    <row r="169" spans="1:36" x14ac:dyDescent="0.25">
      <c r="A169" s="13">
        <v>2</v>
      </c>
      <c r="B169" s="13">
        <v>700</v>
      </c>
      <c r="C169">
        <v>701</v>
      </c>
      <c r="D169" t="s">
        <v>203</v>
      </c>
      <c r="E169">
        <f>'Program Costs'!E169-'Revenue Change'!E169</f>
        <v>0</v>
      </c>
      <c r="F169">
        <f>'Program Costs'!F169-'Revenue Change'!F169</f>
        <v>0</v>
      </c>
      <c r="G169">
        <f>'Program Costs'!G169-'Revenue Change'!G169</f>
        <v>57.954549999999998</v>
      </c>
      <c r="H169">
        <f>'Program Costs'!H169-'Revenue Change'!H169</f>
        <v>20.799299999999999</v>
      </c>
      <c r="I169">
        <f>'Program Costs'!I169-'Revenue Change'!I169</f>
        <v>22.214230000000001</v>
      </c>
      <c r="J169">
        <f>'Program Costs'!J169-'Revenue Change'!J169</f>
        <v>23.02469</v>
      </c>
      <c r="K169">
        <f>'Program Costs'!K169-'Revenue Change'!K169</f>
        <v>24.407139999999998</v>
      </c>
      <c r="L169">
        <f>'Program Costs'!L169-'Revenue Change'!L169</f>
        <v>24.722919999999998</v>
      </c>
      <c r="M169">
        <f>'Program Costs'!M169-'Revenue Change'!M169</f>
        <v>25.481169999999999</v>
      </c>
      <c r="N169">
        <f>'Program Costs'!N169-'Revenue Change'!N169</f>
        <v>26.026029999999999</v>
      </c>
      <c r="O169">
        <f>'Program Costs'!O169-'Revenue Change'!O169</f>
        <v>26.230319999999999</v>
      </c>
      <c r="P169">
        <f>'Program Costs'!P169-'Revenue Change'!P169</f>
        <v>26.138369999999998</v>
      </c>
      <c r="Q169">
        <f>'Program Costs'!Q169-'Revenue Change'!Q169</f>
        <v>26.025939999999999</v>
      </c>
      <c r="R169">
        <f>'Program Costs'!R169-'Revenue Change'!R169</f>
        <v>25.957519999999999</v>
      </c>
      <c r="S169">
        <f>'Program Costs'!S169-'Revenue Change'!S169</f>
        <v>26.784790000000001</v>
      </c>
      <c r="T169">
        <f>'Program Costs'!T169-'Revenue Change'!T169</f>
        <v>0</v>
      </c>
      <c r="U169">
        <f>'Program Costs'!U169-'Revenue Change'!U169</f>
        <v>0</v>
      </c>
      <c r="V169">
        <f>'Program Costs'!V169-'Revenue Change'!V169</f>
        <v>0</v>
      </c>
      <c r="W169">
        <f>'Program Costs'!W169-'Revenue Change'!W169</f>
        <v>0</v>
      </c>
      <c r="X169">
        <f>'Program Costs'!X169-'Revenue Change'!X169</f>
        <v>0</v>
      </c>
      <c r="Y169">
        <f>'Program Costs'!Y169-'Revenue Change'!Y169</f>
        <v>0</v>
      </c>
      <c r="Z169">
        <f>'Program Costs'!Z169-'Revenue Change'!Z169</f>
        <v>0</v>
      </c>
      <c r="AA169">
        <f>'Program Costs'!AA169-'Revenue Change'!AA169</f>
        <v>0</v>
      </c>
      <c r="AB169">
        <f>'Program Costs'!AB169-'Revenue Change'!AB169</f>
        <v>0</v>
      </c>
      <c r="AC169">
        <f>'Program Costs'!AC169-'Revenue Change'!AC169</f>
        <v>0</v>
      </c>
      <c r="AD169">
        <f>'Program Costs'!AD169-'Revenue Change'!AD169</f>
        <v>0</v>
      </c>
      <c r="AE169">
        <f>'Program Costs'!AE169-'Revenue Change'!AE169</f>
        <v>0</v>
      </c>
      <c r="AF169">
        <f>'Program Costs'!AF169-'Revenue Change'!AF169</f>
        <v>0</v>
      </c>
      <c r="AG169">
        <f>'Program Costs'!AG169-'Revenue Change'!AG169</f>
        <v>0</v>
      </c>
      <c r="AH169">
        <f>'Program Costs'!AH169-'Revenue Change'!AH169</f>
        <v>0</v>
      </c>
      <c r="AI169" s="2">
        <f t="shared" si="4"/>
        <v>355.76696999999996</v>
      </c>
      <c r="AJ169" s="2">
        <f t="shared" si="5"/>
        <v>257.87372525680507</v>
      </c>
    </row>
    <row r="170" spans="1:36" x14ac:dyDescent="0.25">
      <c r="A170" s="13">
        <v>2</v>
      </c>
      <c r="B170" s="13">
        <v>800</v>
      </c>
      <c r="C170">
        <v>801</v>
      </c>
      <c r="D170" t="s">
        <v>204</v>
      </c>
      <c r="E170">
        <f>'Program Costs'!E170-'Revenue Change'!E170</f>
        <v>0</v>
      </c>
      <c r="F170">
        <f>'Program Costs'!F170-'Revenue Change'!F170</f>
        <v>0</v>
      </c>
      <c r="G170">
        <f>'Program Costs'!G170-'Revenue Change'!G170</f>
        <v>224.43389999999999</v>
      </c>
      <c r="H170">
        <f>'Program Costs'!H170-'Revenue Change'!H170</f>
        <v>186.03890000000001</v>
      </c>
      <c r="I170">
        <f>'Program Costs'!I170-'Revenue Change'!I170</f>
        <v>198.69489999999999</v>
      </c>
      <c r="J170">
        <f>'Program Costs'!J170-'Revenue Change'!J170</f>
        <v>205.95099999999999</v>
      </c>
      <c r="K170">
        <f>'Program Costs'!K170-'Revenue Change'!K170</f>
        <v>218.36940000000001</v>
      </c>
      <c r="L170">
        <f>'Program Costs'!L170-'Revenue Change'!L170</f>
        <v>0</v>
      </c>
      <c r="M170">
        <f>'Program Costs'!M170-'Revenue Change'!M170</f>
        <v>0</v>
      </c>
      <c r="N170">
        <f>'Program Costs'!N170-'Revenue Change'!N170</f>
        <v>0</v>
      </c>
      <c r="O170">
        <f>'Program Costs'!O170-'Revenue Change'!O170</f>
        <v>0</v>
      </c>
      <c r="P170">
        <f>'Program Costs'!P170-'Revenue Change'!P170</f>
        <v>0</v>
      </c>
      <c r="Q170">
        <f>'Program Costs'!Q170-'Revenue Change'!Q170</f>
        <v>0</v>
      </c>
      <c r="R170">
        <f>'Program Costs'!R170-'Revenue Change'!R170</f>
        <v>0</v>
      </c>
      <c r="S170">
        <f>'Program Costs'!S170-'Revenue Change'!S170</f>
        <v>0</v>
      </c>
      <c r="T170">
        <f>'Program Costs'!T170-'Revenue Change'!T170</f>
        <v>0</v>
      </c>
      <c r="U170">
        <f>'Program Costs'!U170-'Revenue Change'!U170</f>
        <v>0</v>
      </c>
      <c r="V170">
        <f>'Program Costs'!V170-'Revenue Change'!V170</f>
        <v>0</v>
      </c>
      <c r="W170">
        <f>'Program Costs'!W170-'Revenue Change'!W170</f>
        <v>0</v>
      </c>
      <c r="X170">
        <f>'Program Costs'!X170-'Revenue Change'!X170</f>
        <v>0</v>
      </c>
      <c r="Y170">
        <f>'Program Costs'!Y170-'Revenue Change'!Y170</f>
        <v>0</v>
      </c>
      <c r="Z170">
        <f>'Program Costs'!Z170-'Revenue Change'!Z170</f>
        <v>0</v>
      </c>
      <c r="AA170">
        <f>'Program Costs'!AA170-'Revenue Change'!AA170</f>
        <v>0</v>
      </c>
      <c r="AB170">
        <f>'Program Costs'!AB170-'Revenue Change'!AB170</f>
        <v>0</v>
      </c>
      <c r="AC170">
        <f>'Program Costs'!AC170-'Revenue Change'!AC170</f>
        <v>0</v>
      </c>
      <c r="AD170">
        <f>'Program Costs'!AD170-'Revenue Change'!AD170</f>
        <v>0</v>
      </c>
      <c r="AE170">
        <f>'Program Costs'!AE170-'Revenue Change'!AE170</f>
        <v>0</v>
      </c>
      <c r="AF170">
        <f>'Program Costs'!AF170-'Revenue Change'!AF170</f>
        <v>0</v>
      </c>
      <c r="AG170">
        <f>'Program Costs'!AG170-'Revenue Change'!AG170</f>
        <v>0</v>
      </c>
      <c r="AH170">
        <f>'Program Costs'!AH170-'Revenue Change'!AH170</f>
        <v>0</v>
      </c>
      <c r="AI170" s="2">
        <f t="shared" si="4"/>
        <v>1033.4881</v>
      </c>
      <c r="AJ170" s="2">
        <f t="shared" si="5"/>
        <v>915.12201372572997</v>
      </c>
    </row>
    <row r="171" spans="1:36" x14ac:dyDescent="0.25">
      <c r="A171" s="13">
        <v>2</v>
      </c>
      <c r="B171" s="13">
        <v>800</v>
      </c>
      <c r="C171">
        <v>802</v>
      </c>
      <c r="D171" t="s">
        <v>205</v>
      </c>
      <c r="E171">
        <f>'Program Costs'!E171-'Revenue Change'!E171</f>
        <v>0</v>
      </c>
      <c r="F171">
        <f>'Program Costs'!F171-'Revenue Change'!F171</f>
        <v>0</v>
      </c>
      <c r="G171">
        <f>'Program Costs'!G171-'Revenue Change'!G171</f>
        <v>131.46753999999999</v>
      </c>
      <c r="H171">
        <f>'Program Costs'!H171-'Revenue Change'!H171</f>
        <v>93.76437</v>
      </c>
      <c r="I171">
        <f>'Program Costs'!I171-'Revenue Change'!I171</f>
        <v>100.1431</v>
      </c>
      <c r="J171">
        <f>'Program Costs'!J171-'Revenue Change'!J171</f>
        <v>103.8002</v>
      </c>
      <c r="K171">
        <f>'Program Costs'!K171-'Revenue Change'!K171</f>
        <v>110.0583</v>
      </c>
      <c r="L171">
        <f>'Program Costs'!L171-'Revenue Change'!L171</f>
        <v>0</v>
      </c>
      <c r="M171">
        <f>'Program Costs'!M171-'Revenue Change'!M171</f>
        <v>0</v>
      </c>
      <c r="N171">
        <f>'Program Costs'!N171-'Revenue Change'!N171</f>
        <v>0</v>
      </c>
      <c r="O171">
        <f>'Program Costs'!O171-'Revenue Change'!O171</f>
        <v>0</v>
      </c>
      <c r="P171">
        <f>'Program Costs'!P171-'Revenue Change'!P171</f>
        <v>0</v>
      </c>
      <c r="Q171">
        <f>'Program Costs'!Q171-'Revenue Change'!Q171</f>
        <v>0</v>
      </c>
      <c r="R171">
        <f>'Program Costs'!R171-'Revenue Change'!R171</f>
        <v>0</v>
      </c>
      <c r="S171">
        <f>'Program Costs'!S171-'Revenue Change'!S171</f>
        <v>0</v>
      </c>
      <c r="T171">
        <f>'Program Costs'!T171-'Revenue Change'!T171</f>
        <v>0</v>
      </c>
      <c r="U171">
        <f>'Program Costs'!U171-'Revenue Change'!U171</f>
        <v>0</v>
      </c>
      <c r="V171">
        <f>'Program Costs'!V171-'Revenue Change'!V171</f>
        <v>0</v>
      </c>
      <c r="W171">
        <f>'Program Costs'!W171-'Revenue Change'!W171</f>
        <v>0</v>
      </c>
      <c r="X171">
        <f>'Program Costs'!X171-'Revenue Change'!X171</f>
        <v>0</v>
      </c>
      <c r="Y171">
        <f>'Program Costs'!Y171-'Revenue Change'!Y171</f>
        <v>0</v>
      </c>
      <c r="Z171">
        <f>'Program Costs'!Z171-'Revenue Change'!Z171</f>
        <v>0</v>
      </c>
      <c r="AA171">
        <f>'Program Costs'!AA171-'Revenue Change'!AA171</f>
        <v>0</v>
      </c>
      <c r="AB171">
        <f>'Program Costs'!AB171-'Revenue Change'!AB171</f>
        <v>0</v>
      </c>
      <c r="AC171">
        <f>'Program Costs'!AC171-'Revenue Change'!AC171</f>
        <v>0</v>
      </c>
      <c r="AD171">
        <f>'Program Costs'!AD171-'Revenue Change'!AD171</f>
        <v>0</v>
      </c>
      <c r="AE171">
        <f>'Program Costs'!AE171-'Revenue Change'!AE171</f>
        <v>0</v>
      </c>
      <c r="AF171">
        <f>'Program Costs'!AF171-'Revenue Change'!AF171</f>
        <v>0</v>
      </c>
      <c r="AG171">
        <f>'Program Costs'!AG171-'Revenue Change'!AG171</f>
        <v>0</v>
      </c>
      <c r="AH171">
        <f>'Program Costs'!AH171-'Revenue Change'!AH171</f>
        <v>0</v>
      </c>
      <c r="AI171" s="2">
        <f t="shared" si="4"/>
        <v>539.23351000000002</v>
      </c>
      <c r="AJ171" s="2">
        <f t="shared" si="5"/>
        <v>479.57667300733488</v>
      </c>
    </row>
    <row r="172" spans="1:36" x14ac:dyDescent="0.25">
      <c r="A172" s="13">
        <v>2</v>
      </c>
      <c r="B172" s="13">
        <v>800</v>
      </c>
      <c r="C172">
        <v>803</v>
      </c>
      <c r="D172" t="s">
        <v>206</v>
      </c>
      <c r="E172">
        <f>'Program Costs'!E172-'Revenue Change'!E172</f>
        <v>0</v>
      </c>
      <c r="F172">
        <f>'Program Costs'!F172-'Revenue Change'!F172</f>
        <v>0</v>
      </c>
      <c r="G172">
        <f>'Program Costs'!G172-'Revenue Change'!G172</f>
        <v>318.97449999999998</v>
      </c>
      <c r="H172">
        <f>'Program Costs'!H172-'Revenue Change'!H172</f>
        <v>279.87599999999998</v>
      </c>
      <c r="I172">
        <f>'Program Costs'!I172-'Revenue Change'!I172</f>
        <v>298.9153</v>
      </c>
      <c r="J172">
        <f>'Program Costs'!J172-'Revenue Change'!J172</f>
        <v>309.83109999999999</v>
      </c>
      <c r="K172">
        <f>'Program Costs'!K172-'Revenue Change'!K172</f>
        <v>328.51330000000002</v>
      </c>
      <c r="L172">
        <f>'Program Costs'!L172-'Revenue Change'!L172</f>
        <v>332.7543</v>
      </c>
      <c r="M172">
        <f>'Program Costs'!M172-'Revenue Change'!M172</f>
        <v>342.89359999999999</v>
      </c>
      <c r="N172">
        <f>'Program Costs'!N172-'Revenue Change'!N172</f>
        <v>350.25749999999999</v>
      </c>
      <c r="O172">
        <f>'Program Costs'!O172-'Revenue Change'!O172</f>
        <v>353.0068</v>
      </c>
      <c r="P172">
        <f>'Program Costs'!P172-'Revenue Change'!P172</f>
        <v>351.65890000000002</v>
      </c>
      <c r="Q172">
        <f>'Program Costs'!Q172-'Revenue Change'!Q172</f>
        <v>0</v>
      </c>
      <c r="R172">
        <f>'Program Costs'!R172-'Revenue Change'!R172</f>
        <v>0</v>
      </c>
      <c r="S172">
        <f>'Program Costs'!S172-'Revenue Change'!S172</f>
        <v>0</v>
      </c>
      <c r="T172">
        <f>'Program Costs'!T172-'Revenue Change'!T172</f>
        <v>0</v>
      </c>
      <c r="U172">
        <f>'Program Costs'!U172-'Revenue Change'!U172</f>
        <v>0</v>
      </c>
      <c r="V172">
        <f>'Program Costs'!V172-'Revenue Change'!V172</f>
        <v>0</v>
      </c>
      <c r="W172">
        <f>'Program Costs'!W172-'Revenue Change'!W172</f>
        <v>0</v>
      </c>
      <c r="X172">
        <f>'Program Costs'!X172-'Revenue Change'!X172</f>
        <v>0</v>
      </c>
      <c r="Y172">
        <f>'Program Costs'!Y172-'Revenue Change'!Y172</f>
        <v>0</v>
      </c>
      <c r="Z172">
        <f>'Program Costs'!Z172-'Revenue Change'!Z172</f>
        <v>0</v>
      </c>
      <c r="AA172">
        <f>'Program Costs'!AA172-'Revenue Change'!AA172</f>
        <v>0</v>
      </c>
      <c r="AB172">
        <f>'Program Costs'!AB172-'Revenue Change'!AB172</f>
        <v>0</v>
      </c>
      <c r="AC172">
        <f>'Program Costs'!AC172-'Revenue Change'!AC172</f>
        <v>0</v>
      </c>
      <c r="AD172">
        <f>'Program Costs'!AD172-'Revenue Change'!AD172</f>
        <v>0</v>
      </c>
      <c r="AE172">
        <f>'Program Costs'!AE172-'Revenue Change'!AE172</f>
        <v>0</v>
      </c>
      <c r="AF172">
        <f>'Program Costs'!AF172-'Revenue Change'!AF172</f>
        <v>0</v>
      </c>
      <c r="AG172">
        <f>'Program Costs'!AG172-'Revenue Change'!AG172</f>
        <v>0</v>
      </c>
      <c r="AH172">
        <f>'Program Costs'!AH172-'Revenue Change'!AH172</f>
        <v>0</v>
      </c>
      <c r="AI172" s="2">
        <f t="shared" si="4"/>
        <v>3266.6813000000002</v>
      </c>
      <c r="AJ172" s="2">
        <f t="shared" si="5"/>
        <v>2476.7322913489156</v>
      </c>
    </row>
    <row r="173" spans="1:36" x14ac:dyDescent="0.25">
      <c r="A173" s="13">
        <v>2</v>
      </c>
      <c r="B173" s="13">
        <v>800</v>
      </c>
      <c r="C173">
        <v>804</v>
      </c>
      <c r="D173" t="s">
        <v>207</v>
      </c>
      <c r="E173">
        <f>'Program Costs'!E173-'Revenue Change'!E173</f>
        <v>0</v>
      </c>
      <c r="F173">
        <f>'Program Costs'!F173-'Revenue Change'!F173</f>
        <v>0</v>
      </c>
      <c r="G173">
        <f>'Program Costs'!G173-'Revenue Change'!G173</f>
        <v>413.91550000000001</v>
      </c>
      <c r="H173">
        <f>'Program Costs'!H173-'Revenue Change'!H173</f>
        <v>374.1105</v>
      </c>
      <c r="I173">
        <f>'Program Costs'!I173-'Revenue Change'!I173</f>
        <v>399.56040000000002</v>
      </c>
      <c r="J173">
        <f>'Program Costs'!J173-'Revenue Change'!J173</f>
        <v>414.15210000000002</v>
      </c>
      <c r="K173">
        <f>'Program Costs'!K173-'Revenue Change'!K173</f>
        <v>439.12439999999998</v>
      </c>
      <c r="L173">
        <f>'Program Costs'!L173-'Revenue Change'!L173</f>
        <v>444.79270000000002</v>
      </c>
      <c r="M173">
        <f>'Program Costs'!M173-'Revenue Change'!M173</f>
        <v>458.34640000000002</v>
      </c>
      <c r="N173">
        <f>'Program Costs'!N173-'Revenue Change'!N173</f>
        <v>468.18939999999998</v>
      </c>
      <c r="O173">
        <f>'Program Costs'!O173-'Revenue Change'!O173</f>
        <v>471.86430000000001</v>
      </c>
      <c r="P173">
        <f>'Program Costs'!P173-'Revenue Change'!P173</f>
        <v>470.06229999999999</v>
      </c>
      <c r="Q173">
        <f>'Program Costs'!Q173-'Revenue Change'!Q173</f>
        <v>0</v>
      </c>
      <c r="R173">
        <f>'Program Costs'!R173-'Revenue Change'!R173</f>
        <v>0</v>
      </c>
      <c r="S173">
        <f>'Program Costs'!S173-'Revenue Change'!S173</f>
        <v>0</v>
      </c>
      <c r="T173">
        <f>'Program Costs'!T173-'Revenue Change'!T173</f>
        <v>0</v>
      </c>
      <c r="U173">
        <f>'Program Costs'!U173-'Revenue Change'!U173</f>
        <v>0</v>
      </c>
      <c r="V173">
        <f>'Program Costs'!V173-'Revenue Change'!V173</f>
        <v>0</v>
      </c>
      <c r="W173">
        <f>'Program Costs'!W173-'Revenue Change'!W173</f>
        <v>0</v>
      </c>
      <c r="X173">
        <f>'Program Costs'!X173-'Revenue Change'!X173</f>
        <v>0</v>
      </c>
      <c r="Y173">
        <f>'Program Costs'!Y173-'Revenue Change'!Y173</f>
        <v>0</v>
      </c>
      <c r="Z173">
        <f>'Program Costs'!Z173-'Revenue Change'!Z173</f>
        <v>0</v>
      </c>
      <c r="AA173">
        <f>'Program Costs'!AA173-'Revenue Change'!AA173</f>
        <v>0</v>
      </c>
      <c r="AB173">
        <f>'Program Costs'!AB173-'Revenue Change'!AB173</f>
        <v>0</v>
      </c>
      <c r="AC173">
        <f>'Program Costs'!AC173-'Revenue Change'!AC173</f>
        <v>0</v>
      </c>
      <c r="AD173">
        <f>'Program Costs'!AD173-'Revenue Change'!AD173</f>
        <v>0</v>
      </c>
      <c r="AE173">
        <f>'Program Costs'!AE173-'Revenue Change'!AE173</f>
        <v>0</v>
      </c>
      <c r="AF173">
        <f>'Program Costs'!AF173-'Revenue Change'!AF173</f>
        <v>0</v>
      </c>
      <c r="AG173">
        <f>'Program Costs'!AG173-'Revenue Change'!AG173</f>
        <v>0</v>
      </c>
      <c r="AH173">
        <f>'Program Costs'!AH173-'Revenue Change'!AH173</f>
        <v>0</v>
      </c>
      <c r="AI173" s="2">
        <f t="shared" si="4"/>
        <v>4354.1179999999995</v>
      </c>
      <c r="AJ173" s="2">
        <f t="shared" si="5"/>
        <v>3298.192588870234</v>
      </c>
    </row>
    <row r="174" spans="1:36" x14ac:dyDescent="0.25">
      <c r="A174" s="13">
        <v>2</v>
      </c>
      <c r="B174" s="13">
        <v>900</v>
      </c>
      <c r="C174">
        <v>901</v>
      </c>
      <c r="D174" t="s">
        <v>208</v>
      </c>
      <c r="E174">
        <f>'Program Costs'!E174-'Revenue Change'!E174</f>
        <v>0</v>
      </c>
      <c r="F174">
        <f>'Program Costs'!F174-'Revenue Change'!F174</f>
        <v>0</v>
      </c>
      <c r="G174">
        <f>'Program Costs'!G174-'Revenue Change'!G174</f>
        <v>38.421494000000003</v>
      </c>
      <c r="H174">
        <f>'Program Costs'!H174-'Revenue Change'!H174</f>
        <v>1.4109039999999999</v>
      </c>
      <c r="I174">
        <f>'Program Costs'!I174-'Revenue Change'!I174</f>
        <v>1.506874</v>
      </c>
      <c r="J174">
        <f>'Program Costs'!J174-'Revenue Change'!J174</f>
        <v>1.561493</v>
      </c>
      <c r="K174">
        <f>'Program Costs'!K174-'Revenue Change'!K174</f>
        <v>1.655197</v>
      </c>
      <c r="L174">
        <f>'Program Costs'!L174-'Revenue Change'!L174</f>
        <v>1.677216</v>
      </c>
      <c r="M174">
        <f>'Program Costs'!M174-'Revenue Change'!M174</f>
        <v>1.728561</v>
      </c>
      <c r="N174">
        <f>'Program Costs'!N174-'Revenue Change'!N174</f>
        <v>0</v>
      </c>
      <c r="O174">
        <f>'Program Costs'!O174-'Revenue Change'!O174</f>
        <v>0</v>
      </c>
      <c r="P174">
        <f>'Program Costs'!P174-'Revenue Change'!P174</f>
        <v>0</v>
      </c>
      <c r="Q174">
        <f>'Program Costs'!Q174-'Revenue Change'!Q174</f>
        <v>0</v>
      </c>
      <c r="R174">
        <f>'Program Costs'!R174-'Revenue Change'!R174</f>
        <v>0</v>
      </c>
      <c r="S174">
        <f>'Program Costs'!S174-'Revenue Change'!S174</f>
        <v>0</v>
      </c>
      <c r="T174">
        <f>'Program Costs'!T174-'Revenue Change'!T174</f>
        <v>0</v>
      </c>
      <c r="U174">
        <f>'Program Costs'!U174-'Revenue Change'!U174</f>
        <v>0</v>
      </c>
      <c r="V174">
        <f>'Program Costs'!V174-'Revenue Change'!V174</f>
        <v>0</v>
      </c>
      <c r="W174">
        <f>'Program Costs'!W174-'Revenue Change'!W174</f>
        <v>0</v>
      </c>
      <c r="X174">
        <f>'Program Costs'!X174-'Revenue Change'!X174</f>
        <v>0</v>
      </c>
      <c r="Y174">
        <f>'Program Costs'!Y174-'Revenue Change'!Y174</f>
        <v>0</v>
      </c>
      <c r="Z174">
        <f>'Program Costs'!Z174-'Revenue Change'!Z174</f>
        <v>0</v>
      </c>
      <c r="AA174">
        <f>'Program Costs'!AA174-'Revenue Change'!AA174</f>
        <v>0</v>
      </c>
      <c r="AB174">
        <f>'Program Costs'!AB174-'Revenue Change'!AB174</f>
        <v>0</v>
      </c>
      <c r="AC174">
        <f>'Program Costs'!AC174-'Revenue Change'!AC174</f>
        <v>0</v>
      </c>
      <c r="AD174">
        <f>'Program Costs'!AD174-'Revenue Change'!AD174</f>
        <v>0</v>
      </c>
      <c r="AE174">
        <f>'Program Costs'!AE174-'Revenue Change'!AE174</f>
        <v>0</v>
      </c>
      <c r="AF174">
        <f>'Program Costs'!AF174-'Revenue Change'!AF174</f>
        <v>0</v>
      </c>
      <c r="AG174">
        <f>'Program Costs'!AG174-'Revenue Change'!AG174</f>
        <v>0</v>
      </c>
      <c r="AH174">
        <f>'Program Costs'!AH174-'Revenue Change'!AH174</f>
        <v>0</v>
      </c>
      <c r="AI174" s="2">
        <f t="shared" si="4"/>
        <v>47.961739000000009</v>
      </c>
      <c r="AJ174" s="2">
        <f t="shared" si="5"/>
        <v>46.071860155433797</v>
      </c>
    </row>
    <row r="175" spans="1:36" x14ac:dyDescent="0.25">
      <c r="A175" s="13">
        <v>2</v>
      </c>
      <c r="B175" s="13">
        <v>910</v>
      </c>
      <c r="C175">
        <v>911</v>
      </c>
      <c r="D175" t="s">
        <v>209</v>
      </c>
      <c r="E175">
        <f>'Program Costs'!E175-'Revenue Change'!E175</f>
        <v>0</v>
      </c>
      <c r="F175">
        <f>'Program Costs'!F175-'Revenue Change'!F175</f>
        <v>0</v>
      </c>
      <c r="G175">
        <f>'Program Costs'!G175-'Revenue Change'!G175</f>
        <v>42.471069</v>
      </c>
      <c r="H175">
        <f>'Program Costs'!H175-'Revenue Change'!H175</f>
        <v>5.4303439999999998</v>
      </c>
      <c r="I175">
        <f>'Program Costs'!I175-'Revenue Change'!I175</f>
        <v>5.7997969999999999</v>
      </c>
      <c r="J175">
        <f>'Program Costs'!J175-'Revenue Change'!J175</f>
        <v>6.0115660000000002</v>
      </c>
      <c r="K175">
        <f>'Program Costs'!K175-'Revenue Change'!K175</f>
        <v>6.3744199999999998</v>
      </c>
      <c r="L175">
        <f>'Program Costs'!L175-'Revenue Change'!L175</f>
        <v>6.4566800000000004</v>
      </c>
      <c r="M175">
        <f>'Program Costs'!M175-'Revenue Change'!M175</f>
        <v>6.6531219999999998</v>
      </c>
      <c r="N175">
        <f>'Program Costs'!N175-'Revenue Change'!N175</f>
        <v>0</v>
      </c>
      <c r="O175">
        <f>'Program Costs'!O175-'Revenue Change'!O175</f>
        <v>0</v>
      </c>
      <c r="P175">
        <f>'Program Costs'!P175-'Revenue Change'!P175</f>
        <v>0</v>
      </c>
      <c r="Q175">
        <f>'Program Costs'!Q175-'Revenue Change'!Q175</f>
        <v>0</v>
      </c>
      <c r="R175">
        <f>'Program Costs'!R175-'Revenue Change'!R175</f>
        <v>0</v>
      </c>
      <c r="S175">
        <f>'Program Costs'!S175-'Revenue Change'!S175</f>
        <v>0</v>
      </c>
      <c r="T175">
        <f>'Program Costs'!T175-'Revenue Change'!T175</f>
        <v>0</v>
      </c>
      <c r="U175">
        <f>'Program Costs'!U175-'Revenue Change'!U175</f>
        <v>0</v>
      </c>
      <c r="V175">
        <f>'Program Costs'!V175-'Revenue Change'!V175</f>
        <v>0</v>
      </c>
      <c r="W175">
        <f>'Program Costs'!W175-'Revenue Change'!W175</f>
        <v>0</v>
      </c>
      <c r="X175">
        <f>'Program Costs'!X175-'Revenue Change'!X175</f>
        <v>0</v>
      </c>
      <c r="Y175">
        <f>'Program Costs'!Y175-'Revenue Change'!Y175</f>
        <v>0</v>
      </c>
      <c r="Z175">
        <f>'Program Costs'!Z175-'Revenue Change'!Z175</f>
        <v>0</v>
      </c>
      <c r="AA175">
        <f>'Program Costs'!AA175-'Revenue Change'!AA175</f>
        <v>0</v>
      </c>
      <c r="AB175">
        <f>'Program Costs'!AB175-'Revenue Change'!AB175</f>
        <v>0</v>
      </c>
      <c r="AC175">
        <f>'Program Costs'!AC175-'Revenue Change'!AC175</f>
        <v>0</v>
      </c>
      <c r="AD175">
        <f>'Program Costs'!AD175-'Revenue Change'!AD175</f>
        <v>0</v>
      </c>
      <c r="AE175">
        <f>'Program Costs'!AE175-'Revenue Change'!AE175</f>
        <v>0</v>
      </c>
      <c r="AF175">
        <f>'Program Costs'!AF175-'Revenue Change'!AF175</f>
        <v>0</v>
      </c>
      <c r="AG175">
        <f>'Program Costs'!AG175-'Revenue Change'!AG175</f>
        <v>0</v>
      </c>
      <c r="AH175">
        <f>'Program Costs'!AH175-'Revenue Change'!AH175</f>
        <v>0</v>
      </c>
      <c r="AI175" s="2">
        <f t="shared" si="4"/>
        <v>79.196997999999994</v>
      </c>
      <c r="AJ175" s="2">
        <f t="shared" si="5"/>
        <v>71.921605228969952</v>
      </c>
    </row>
    <row r="176" spans="1:36" x14ac:dyDescent="0.25">
      <c r="A176" s="13">
        <v>2</v>
      </c>
      <c r="B176" s="13">
        <v>920</v>
      </c>
      <c r="C176">
        <v>921</v>
      </c>
      <c r="D176" t="s">
        <v>210</v>
      </c>
      <c r="E176">
        <f>'Program Costs'!E176-'Revenue Change'!E176</f>
        <v>0</v>
      </c>
      <c r="F176">
        <f>'Program Costs'!F176-'Revenue Change'!F176</f>
        <v>0</v>
      </c>
      <c r="G176">
        <f>'Program Costs'!G176-'Revenue Change'!G176</f>
        <v>43.146827999999999</v>
      </c>
      <c r="H176">
        <f>'Program Costs'!H176-'Revenue Change'!H176</f>
        <v>6.101089</v>
      </c>
      <c r="I176">
        <f>'Program Costs'!I176-'Revenue Change'!I176</f>
        <v>6.5161210000000001</v>
      </c>
      <c r="J176">
        <f>'Program Costs'!J176-'Revenue Change'!J176</f>
        <v>6.7543949999999997</v>
      </c>
      <c r="K176">
        <f>'Program Costs'!K176-'Revenue Change'!K176</f>
        <v>7.1614839999999997</v>
      </c>
      <c r="L176">
        <f>'Program Costs'!L176-'Revenue Change'!L176</f>
        <v>7.2544250000000003</v>
      </c>
      <c r="M176">
        <f>'Program Costs'!M176-'Revenue Change'!M176</f>
        <v>7.4749759999999998</v>
      </c>
      <c r="N176">
        <f>'Program Costs'!N176-'Revenue Change'!N176</f>
        <v>0</v>
      </c>
      <c r="O176">
        <f>'Program Costs'!O176-'Revenue Change'!O176</f>
        <v>0</v>
      </c>
      <c r="P176">
        <f>'Program Costs'!P176-'Revenue Change'!P176</f>
        <v>0</v>
      </c>
      <c r="Q176">
        <f>'Program Costs'!Q176-'Revenue Change'!Q176</f>
        <v>0</v>
      </c>
      <c r="R176">
        <f>'Program Costs'!R176-'Revenue Change'!R176</f>
        <v>0</v>
      </c>
      <c r="S176">
        <f>'Program Costs'!S176-'Revenue Change'!S176</f>
        <v>0</v>
      </c>
      <c r="T176">
        <f>'Program Costs'!T176-'Revenue Change'!T176</f>
        <v>0</v>
      </c>
      <c r="U176">
        <f>'Program Costs'!U176-'Revenue Change'!U176</f>
        <v>0</v>
      </c>
      <c r="V176">
        <f>'Program Costs'!V176-'Revenue Change'!V176</f>
        <v>0</v>
      </c>
      <c r="W176">
        <f>'Program Costs'!W176-'Revenue Change'!W176</f>
        <v>0</v>
      </c>
      <c r="X176">
        <f>'Program Costs'!X176-'Revenue Change'!X176</f>
        <v>0</v>
      </c>
      <c r="Y176">
        <f>'Program Costs'!Y176-'Revenue Change'!Y176</f>
        <v>0</v>
      </c>
      <c r="Z176">
        <f>'Program Costs'!Z176-'Revenue Change'!Z176</f>
        <v>0</v>
      </c>
      <c r="AA176">
        <f>'Program Costs'!AA176-'Revenue Change'!AA176</f>
        <v>0</v>
      </c>
      <c r="AB176">
        <f>'Program Costs'!AB176-'Revenue Change'!AB176</f>
        <v>0</v>
      </c>
      <c r="AC176">
        <f>'Program Costs'!AC176-'Revenue Change'!AC176</f>
        <v>0</v>
      </c>
      <c r="AD176">
        <f>'Program Costs'!AD176-'Revenue Change'!AD176</f>
        <v>0</v>
      </c>
      <c r="AE176">
        <f>'Program Costs'!AE176-'Revenue Change'!AE176</f>
        <v>0</v>
      </c>
      <c r="AF176">
        <f>'Program Costs'!AF176-'Revenue Change'!AF176</f>
        <v>0</v>
      </c>
      <c r="AG176">
        <f>'Program Costs'!AG176-'Revenue Change'!AG176</f>
        <v>0</v>
      </c>
      <c r="AH176">
        <f>'Program Costs'!AH176-'Revenue Change'!AH176</f>
        <v>0</v>
      </c>
      <c r="AI176" s="2">
        <f t="shared" si="4"/>
        <v>84.409317999999999</v>
      </c>
      <c r="AJ176" s="2">
        <f t="shared" si="5"/>
        <v>76.235219730650385</v>
      </c>
    </row>
    <row r="177" spans="1:36" x14ac:dyDescent="0.25">
      <c r="A177" s="13">
        <v>2</v>
      </c>
      <c r="B177" s="13">
        <v>930</v>
      </c>
      <c r="C177">
        <v>931</v>
      </c>
      <c r="D177" t="s">
        <v>211</v>
      </c>
      <c r="E177">
        <f>'Program Costs'!E177-'Revenue Change'!E177</f>
        <v>0</v>
      </c>
      <c r="F177">
        <f>'Program Costs'!F177-'Revenue Change'!F177</f>
        <v>0</v>
      </c>
      <c r="G177">
        <f>'Program Costs'!G177-'Revenue Change'!G177</f>
        <v>40.342574999999997</v>
      </c>
      <c r="H177">
        <f>'Program Costs'!H177-'Revenue Change'!H177</f>
        <v>3.3177639999999999</v>
      </c>
      <c r="I177">
        <f>'Program Costs'!I177-'Revenue Change'!I177</f>
        <v>3.5434489999999998</v>
      </c>
      <c r="J177">
        <f>'Program Costs'!J177-'Revenue Change'!J177</f>
        <v>3.6730960000000001</v>
      </c>
      <c r="K177">
        <f>'Program Costs'!K177-'Revenue Change'!K177</f>
        <v>3.8946839999999998</v>
      </c>
      <c r="L177">
        <f>'Program Costs'!L177-'Revenue Change'!L177</f>
        <v>3.9450530000000001</v>
      </c>
      <c r="M177">
        <f>'Program Costs'!M177-'Revenue Change'!M177</f>
        <v>4.0650329999999997</v>
      </c>
      <c r="N177">
        <f>'Program Costs'!N177-'Revenue Change'!N177</f>
        <v>0</v>
      </c>
      <c r="O177">
        <f>'Program Costs'!O177-'Revenue Change'!O177</f>
        <v>0</v>
      </c>
      <c r="P177">
        <f>'Program Costs'!P177-'Revenue Change'!P177</f>
        <v>0</v>
      </c>
      <c r="Q177">
        <f>'Program Costs'!Q177-'Revenue Change'!Q177</f>
        <v>0</v>
      </c>
      <c r="R177">
        <f>'Program Costs'!R177-'Revenue Change'!R177</f>
        <v>0</v>
      </c>
      <c r="S177">
        <f>'Program Costs'!S177-'Revenue Change'!S177</f>
        <v>0</v>
      </c>
      <c r="T177">
        <f>'Program Costs'!T177-'Revenue Change'!T177</f>
        <v>0</v>
      </c>
      <c r="U177">
        <f>'Program Costs'!U177-'Revenue Change'!U177</f>
        <v>0</v>
      </c>
      <c r="V177">
        <f>'Program Costs'!V177-'Revenue Change'!V177</f>
        <v>0</v>
      </c>
      <c r="W177">
        <f>'Program Costs'!W177-'Revenue Change'!W177</f>
        <v>0</v>
      </c>
      <c r="X177">
        <f>'Program Costs'!X177-'Revenue Change'!X177</f>
        <v>0</v>
      </c>
      <c r="Y177">
        <f>'Program Costs'!Y177-'Revenue Change'!Y177</f>
        <v>0</v>
      </c>
      <c r="Z177">
        <f>'Program Costs'!Z177-'Revenue Change'!Z177</f>
        <v>0</v>
      </c>
      <c r="AA177">
        <f>'Program Costs'!AA177-'Revenue Change'!AA177</f>
        <v>0</v>
      </c>
      <c r="AB177">
        <f>'Program Costs'!AB177-'Revenue Change'!AB177</f>
        <v>0</v>
      </c>
      <c r="AC177">
        <f>'Program Costs'!AC177-'Revenue Change'!AC177</f>
        <v>0</v>
      </c>
      <c r="AD177">
        <f>'Program Costs'!AD177-'Revenue Change'!AD177</f>
        <v>0</v>
      </c>
      <c r="AE177">
        <f>'Program Costs'!AE177-'Revenue Change'!AE177</f>
        <v>0</v>
      </c>
      <c r="AF177">
        <f>'Program Costs'!AF177-'Revenue Change'!AF177</f>
        <v>0</v>
      </c>
      <c r="AG177">
        <f>'Program Costs'!AG177-'Revenue Change'!AG177</f>
        <v>0</v>
      </c>
      <c r="AH177">
        <f>'Program Costs'!AH177-'Revenue Change'!AH177</f>
        <v>0</v>
      </c>
      <c r="AI177" s="2">
        <f t="shared" si="4"/>
        <v>62.781653999999996</v>
      </c>
      <c r="AJ177" s="2">
        <f t="shared" si="5"/>
        <v>58.336442538333813</v>
      </c>
    </row>
    <row r="178" spans="1:36" x14ac:dyDescent="0.25">
      <c r="A178" s="13">
        <v>2</v>
      </c>
      <c r="B178" s="13">
        <v>940</v>
      </c>
      <c r="C178">
        <v>941</v>
      </c>
      <c r="D178" t="s">
        <v>212</v>
      </c>
      <c r="E178">
        <f>'Program Costs'!E178-'Revenue Change'!E178</f>
        <v>0</v>
      </c>
      <c r="F178">
        <f>'Program Costs'!F178-'Revenue Change'!F178</f>
        <v>0</v>
      </c>
      <c r="G178">
        <f>'Program Costs'!G178-'Revenue Change'!G178</f>
        <v>43.925162999999998</v>
      </c>
      <c r="H178">
        <f>'Program Costs'!H178-'Revenue Change'!H178</f>
        <v>6.8735350000000004</v>
      </c>
      <c r="I178">
        <f>'Program Costs'!I178-'Revenue Change'!I178</f>
        <v>7.341202</v>
      </c>
      <c r="J178">
        <f>'Program Costs'!J178-'Revenue Change'!J178</f>
        <v>7.6095889999999997</v>
      </c>
      <c r="K178">
        <f>'Program Costs'!K178-'Revenue Change'!K178</f>
        <v>8.0687560000000005</v>
      </c>
      <c r="L178">
        <f>'Program Costs'!L178-'Revenue Change'!L178</f>
        <v>8.1728819999999995</v>
      </c>
      <c r="M178">
        <f>'Program Costs'!M178-'Revenue Change'!M178</f>
        <v>8.4214629999999993</v>
      </c>
      <c r="N178">
        <f>'Program Costs'!N178-'Revenue Change'!N178</f>
        <v>0</v>
      </c>
      <c r="O178">
        <f>'Program Costs'!O178-'Revenue Change'!O178</f>
        <v>0</v>
      </c>
      <c r="P178">
        <f>'Program Costs'!P178-'Revenue Change'!P178</f>
        <v>0</v>
      </c>
      <c r="Q178">
        <f>'Program Costs'!Q178-'Revenue Change'!Q178</f>
        <v>0</v>
      </c>
      <c r="R178">
        <f>'Program Costs'!R178-'Revenue Change'!R178</f>
        <v>0</v>
      </c>
      <c r="S178">
        <f>'Program Costs'!S178-'Revenue Change'!S178</f>
        <v>0</v>
      </c>
      <c r="T178">
        <f>'Program Costs'!T178-'Revenue Change'!T178</f>
        <v>0</v>
      </c>
      <c r="U178">
        <f>'Program Costs'!U178-'Revenue Change'!U178</f>
        <v>0</v>
      </c>
      <c r="V178">
        <f>'Program Costs'!V178-'Revenue Change'!V178</f>
        <v>0</v>
      </c>
      <c r="W178">
        <f>'Program Costs'!W178-'Revenue Change'!W178</f>
        <v>0</v>
      </c>
      <c r="X178">
        <f>'Program Costs'!X178-'Revenue Change'!X178</f>
        <v>0</v>
      </c>
      <c r="Y178">
        <f>'Program Costs'!Y178-'Revenue Change'!Y178</f>
        <v>0</v>
      </c>
      <c r="Z178">
        <f>'Program Costs'!Z178-'Revenue Change'!Z178</f>
        <v>0</v>
      </c>
      <c r="AA178">
        <f>'Program Costs'!AA178-'Revenue Change'!AA178</f>
        <v>0</v>
      </c>
      <c r="AB178">
        <f>'Program Costs'!AB178-'Revenue Change'!AB178</f>
        <v>0</v>
      </c>
      <c r="AC178">
        <f>'Program Costs'!AC178-'Revenue Change'!AC178</f>
        <v>0</v>
      </c>
      <c r="AD178">
        <f>'Program Costs'!AD178-'Revenue Change'!AD178</f>
        <v>0</v>
      </c>
      <c r="AE178">
        <f>'Program Costs'!AE178-'Revenue Change'!AE178</f>
        <v>0</v>
      </c>
      <c r="AF178">
        <f>'Program Costs'!AF178-'Revenue Change'!AF178</f>
        <v>0</v>
      </c>
      <c r="AG178">
        <f>'Program Costs'!AG178-'Revenue Change'!AG178</f>
        <v>0</v>
      </c>
      <c r="AH178">
        <f>'Program Costs'!AH178-'Revenue Change'!AH178</f>
        <v>0</v>
      </c>
      <c r="AI178" s="2">
        <f t="shared" si="4"/>
        <v>90.412590000000023</v>
      </c>
      <c r="AJ178" s="2">
        <f t="shared" si="5"/>
        <v>81.203416111994159</v>
      </c>
    </row>
    <row r="179" spans="1:36" x14ac:dyDescent="0.25">
      <c r="A179" s="13">
        <v>2</v>
      </c>
      <c r="B179" s="13">
        <v>950</v>
      </c>
      <c r="C179">
        <v>951</v>
      </c>
      <c r="D179" t="s">
        <v>213</v>
      </c>
      <c r="E179">
        <f>'Program Costs'!E179-'Revenue Change'!E179</f>
        <v>0</v>
      </c>
      <c r="F179">
        <f>'Program Costs'!F179-'Revenue Change'!F179</f>
        <v>0</v>
      </c>
      <c r="G179">
        <f>'Program Costs'!G179-'Revenue Change'!G179</f>
        <v>40.881393000000003</v>
      </c>
      <c r="H179">
        <f>'Program Costs'!H179-'Revenue Change'!H179</f>
        <v>3.8524929999999999</v>
      </c>
      <c r="I179">
        <f>'Program Costs'!I179-'Revenue Change'!I179</f>
        <v>4.1145480000000001</v>
      </c>
      <c r="J179">
        <f>'Program Costs'!J179-'Revenue Change'!J179</f>
        <v>4.2647089999999999</v>
      </c>
      <c r="K179">
        <f>'Program Costs'!K179-'Revenue Change'!K179</f>
        <v>4.5218660000000002</v>
      </c>
      <c r="L179">
        <f>'Program Costs'!L179-'Revenue Change'!L179</f>
        <v>4.5806579999999997</v>
      </c>
      <c r="M179">
        <f>'Program Costs'!M179-'Revenue Change'!M179</f>
        <v>4.7199859999999996</v>
      </c>
      <c r="N179">
        <f>'Program Costs'!N179-'Revenue Change'!N179</f>
        <v>0</v>
      </c>
      <c r="O179">
        <f>'Program Costs'!O179-'Revenue Change'!O179</f>
        <v>0</v>
      </c>
      <c r="P179">
        <f>'Program Costs'!P179-'Revenue Change'!P179</f>
        <v>0</v>
      </c>
      <c r="Q179">
        <f>'Program Costs'!Q179-'Revenue Change'!Q179</f>
        <v>0</v>
      </c>
      <c r="R179">
        <f>'Program Costs'!R179-'Revenue Change'!R179</f>
        <v>0</v>
      </c>
      <c r="S179">
        <f>'Program Costs'!S179-'Revenue Change'!S179</f>
        <v>0</v>
      </c>
      <c r="T179">
        <f>'Program Costs'!T179-'Revenue Change'!T179</f>
        <v>0</v>
      </c>
      <c r="U179">
        <f>'Program Costs'!U179-'Revenue Change'!U179</f>
        <v>0</v>
      </c>
      <c r="V179">
        <f>'Program Costs'!V179-'Revenue Change'!V179</f>
        <v>0</v>
      </c>
      <c r="W179">
        <f>'Program Costs'!W179-'Revenue Change'!W179</f>
        <v>0</v>
      </c>
      <c r="X179">
        <f>'Program Costs'!X179-'Revenue Change'!X179</f>
        <v>0</v>
      </c>
      <c r="Y179">
        <f>'Program Costs'!Y179-'Revenue Change'!Y179</f>
        <v>0</v>
      </c>
      <c r="Z179">
        <f>'Program Costs'!Z179-'Revenue Change'!Z179</f>
        <v>0</v>
      </c>
      <c r="AA179">
        <f>'Program Costs'!AA179-'Revenue Change'!AA179</f>
        <v>0</v>
      </c>
      <c r="AB179">
        <f>'Program Costs'!AB179-'Revenue Change'!AB179</f>
        <v>0</v>
      </c>
      <c r="AC179">
        <f>'Program Costs'!AC179-'Revenue Change'!AC179</f>
        <v>0</v>
      </c>
      <c r="AD179">
        <f>'Program Costs'!AD179-'Revenue Change'!AD179</f>
        <v>0</v>
      </c>
      <c r="AE179">
        <f>'Program Costs'!AE179-'Revenue Change'!AE179</f>
        <v>0</v>
      </c>
      <c r="AF179">
        <f>'Program Costs'!AF179-'Revenue Change'!AF179</f>
        <v>0</v>
      </c>
      <c r="AG179">
        <f>'Program Costs'!AG179-'Revenue Change'!AG179</f>
        <v>0</v>
      </c>
      <c r="AH179">
        <f>'Program Costs'!AH179-'Revenue Change'!AH179</f>
        <v>0</v>
      </c>
      <c r="AI179" s="2">
        <f t="shared" si="4"/>
        <v>66.935653000000016</v>
      </c>
      <c r="AJ179" s="2">
        <f t="shared" si="5"/>
        <v>61.774311815402882</v>
      </c>
    </row>
    <row r="180" spans="1:36" x14ac:dyDescent="0.25">
      <c r="A180" s="13">
        <v>2</v>
      </c>
      <c r="B180" s="13">
        <v>960</v>
      </c>
      <c r="C180">
        <v>961</v>
      </c>
      <c r="D180" t="s">
        <v>214</v>
      </c>
      <c r="E180">
        <f>'Program Costs'!E180-'Revenue Change'!E180</f>
        <v>0</v>
      </c>
      <c r="F180">
        <f>'Program Costs'!F180-'Revenue Change'!F180</f>
        <v>0</v>
      </c>
      <c r="G180">
        <f>'Program Costs'!G180-'Revenue Change'!G180</f>
        <v>38.579329999999999</v>
      </c>
      <c r="H180">
        <f>'Program Costs'!H180-'Revenue Change'!H180</f>
        <v>1.5675809999999999</v>
      </c>
      <c r="I180">
        <f>'Program Costs'!I180-'Revenue Change'!I180</f>
        <v>1.674248</v>
      </c>
      <c r="J180">
        <f>'Program Costs'!J180-'Revenue Change'!J180</f>
        <v>1.735107</v>
      </c>
      <c r="K180">
        <f>'Program Costs'!K180-'Revenue Change'!K180</f>
        <v>1.839798</v>
      </c>
      <c r="L180">
        <f>'Program Costs'!L180-'Revenue Change'!L180</f>
        <v>1.863831</v>
      </c>
      <c r="M180">
        <f>'Program Costs'!M180-'Revenue Change'!M180</f>
        <v>1.920425</v>
      </c>
      <c r="N180">
        <f>'Program Costs'!N180-'Revenue Change'!N180</f>
        <v>0</v>
      </c>
      <c r="O180">
        <f>'Program Costs'!O180-'Revenue Change'!O180</f>
        <v>0</v>
      </c>
      <c r="P180">
        <f>'Program Costs'!P180-'Revenue Change'!P180</f>
        <v>0</v>
      </c>
      <c r="Q180">
        <f>'Program Costs'!Q180-'Revenue Change'!Q180</f>
        <v>0</v>
      </c>
      <c r="R180">
        <f>'Program Costs'!R180-'Revenue Change'!R180</f>
        <v>0</v>
      </c>
      <c r="S180">
        <f>'Program Costs'!S180-'Revenue Change'!S180</f>
        <v>0</v>
      </c>
      <c r="T180">
        <f>'Program Costs'!T180-'Revenue Change'!T180</f>
        <v>0</v>
      </c>
      <c r="U180">
        <f>'Program Costs'!U180-'Revenue Change'!U180</f>
        <v>0</v>
      </c>
      <c r="V180">
        <f>'Program Costs'!V180-'Revenue Change'!V180</f>
        <v>0</v>
      </c>
      <c r="W180">
        <f>'Program Costs'!W180-'Revenue Change'!W180</f>
        <v>0</v>
      </c>
      <c r="X180">
        <f>'Program Costs'!X180-'Revenue Change'!X180</f>
        <v>0</v>
      </c>
      <c r="Y180">
        <f>'Program Costs'!Y180-'Revenue Change'!Y180</f>
        <v>0</v>
      </c>
      <c r="Z180">
        <f>'Program Costs'!Z180-'Revenue Change'!Z180</f>
        <v>0</v>
      </c>
      <c r="AA180">
        <f>'Program Costs'!AA180-'Revenue Change'!AA180</f>
        <v>0</v>
      </c>
      <c r="AB180">
        <f>'Program Costs'!AB180-'Revenue Change'!AB180</f>
        <v>0</v>
      </c>
      <c r="AC180">
        <f>'Program Costs'!AC180-'Revenue Change'!AC180</f>
        <v>0</v>
      </c>
      <c r="AD180">
        <f>'Program Costs'!AD180-'Revenue Change'!AD180</f>
        <v>0</v>
      </c>
      <c r="AE180">
        <f>'Program Costs'!AE180-'Revenue Change'!AE180</f>
        <v>0</v>
      </c>
      <c r="AF180">
        <f>'Program Costs'!AF180-'Revenue Change'!AF180</f>
        <v>0</v>
      </c>
      <c r="AG180">
        <f>'Program Costs'!AG180-'Revenue Change'!AG180</f>
        <v>0</v>
      </c>
      <c r="AH180">
        <f>'Program Costs'!AH180-'Revenue Change'!AH180</f>
        <v>0</v>
      </c>
      <c r="AI180" s="2">
        <f t="shared" si="4"/>
        <v>49.180319999999995</v>
      </c>
      <c r="AJ180" s="2">
        <f t="shared" si="5"/>
        <v>47.080286954493587</v>
      </c>
    </row>
    <row r="181" spans="1:36" x14ac:dyDescent="0.25">
      <c r="A181" s="13">
        <v>3</v>
      </c>
      <c r="B181" s="13">
        <v>100</v>
      </c>
      <c r="C181">
        <v>102</v>
      </c>
      <c r="D181" t="s">
        <v>215</v>
      </c>
      <c r="E181">
        <f>'Program Costs'!E181-'Revenue Change'!E181</f>
        <v>0</v>
      </c>
      <c r="F181">
        <f>'Program Costs'!F181-'Revenue Change'!F181</f>
        <v>0</v>
      </c>
      <c r="G181">
        <f>'Program Costs'!G181-'Revenue Change'!G181</f>
        <v>61.615670000000001</v>
      </c>
      <c r="H181">
        <f>'Program Costs'!H181-'Revenue Change'!H181</f>
        <v>24.43103</v>
      </c>
      <c r="I181">
        <f>'Program Costs'!I181-'Revenue Change'!I181</f>
        <v>26.09413</v>
      </c>
      <c r="J181">
        <f>'Program Costs'!J181-'Revenue Change'!J181</f>
        <v>27.058990000000001</v>
      </c>
      <c r="K181">
        <f>'Program Costs'!K181-'Revenue Change'!K181</f>
        <v>28.717770000000002</v>
      </c>
      <c r="L181">
        <f>'Program Costs'!L181-'Revenue Change'!L181</f>
        <v>29.087810000000001</v>
      </c>
      <c r="M181">
        <f>'Program Costs'!M181-'Revenue Change'!M181</f>
        <v>29.9436</v>
      </c>
      <c r="N181">
        <f>'Program Costs'!N181-'Revenue Change'!N181</f>
        <v>30.60446</v>
      </c>
      <c r="O181">
        <f>'Program Costs'!O181-'Revenue Change'!O181</f>
        <v>30.850460000000002</v>
      </c>
      <c r="P181">
        <f>'Program Costs'!P181-'Revenue Change'!P181</f>
        <v>30.699649999999998</v>
      </c>
      <c r="Q181">
        <f>'Program Costs'!Q181-'Revenue Change'!Q181</f>
        <v>30.619199999999999</v>
      </c>
      <c r="R181">
        <f>'Program Costs'!R181-'Revenue Change'!R181</f>
        <v>30.502199999999998</v>
      </c>
      <c r="S181">
        <f>'Program Costs'!S181-'Revenue Change'!S181</f>
        <v>31.472719999999999</v>
      </c>
      <c r="T181">
        <f>'Program Costs'!T181-'Revenue Change'!T181</f>
        <v>32.259030000000003</v>
      </c>
      <c r="U181">
        <f>'Program Costs'!U181-'Revenue Change'!U181</f>
        <v>32.588560000000001</v>
      </c>
      <c r="V181">
        <f>'Program Costs'!V181-'Revenue Change'!V181</f>
        <v>33.402279999999998</v>
      </c>
      <c r="W181">
        <f>'Program Costs'!W181-'Revenue Change'!W181</f>
        <v>34.011839999999999</v>
      </c>
      <c r="X181">
        <f>'Program Costs'!X181-'Revenue Change'!X181</f>
        <v>34.286619999999999</v>
      </c>
      <c r="Y181">
        <f>'Program Costs'!Y181-'Revenue Change'!Y181</f>
        <v>0</v>
      </c>
      <c r="Z181">
        <f>'Program Costs'!Z181-'Revenue Change'!Z181</f>
        <v>0</v>
      </c>
      <c r="AA181">
        <f>'Program Costs'!AA181-'Revenue Change'!AA181</f>
        <v>0</v>
      </c>
      <c r="AB181">
        <f>'Program Costs'!AB181-'Revenue Change'!AB181</f>
        <v>0</v>
      </c>
      <c r="AC181">
        <f>'Program Costs'!AC181-'Revenue Change'!AC181</f>
        <v>0</v>
      </c>
      <c r="AD181">
        <f>'Program Costs'!AD181-'Revenue Change'!AD181</f>
        <v>0</v>
      </c>
      <c r="AE181">
        <f>'Program Costs'!AE181-'Revenue Change'!AE181</f>
        <v>0</v>
      </c>
      <c r="AF181">
        <f>'Program Costs'!AF181-'Revenue Change'!AF181</f>
        <v>0</v>
      </c>
      <c r="AG181">
        <f>'Program Costs'!AG181-'Revenue Change'!AG181</f>
        <v>0</v>
      </c>
      <c r="AH181">
        <f>'Program Costs'!AH181-'Revenue Change'!AH181</f>
        <v>0</v>
      </c>
      <c r="AI181" s="2">
        <f t="shared" si="4"/>
        <v>578.24601999999993</v>
      </c>
      <c r="AJ181" s="2">
        <f t="shared" si="5"/>
        <v>361.82952263953263</v>
      </c>
    </row>
    <row r="182" spans="1:36" x14ac:dyDescent="0.25">
      <c r="A182" s="13">
        <v>3</v>
      </c>
      <c r="B182" s="13">
        <v>100</v>
      </c>
      <c r="C182">
        <v>103</v>
      </c>
      <c r="D182" t="s">
        <v>216</v>
      </c>
      <c r="E182">
        <f>'Program Costs'!E182-'Revenue Change'!E182</f>
        <v>0</v>
      </c>
      <c r="F182">
        <f>'Program Costs'!F182-'Revenue Change'!F182</f>
        <v>0</v>
      </c>
      <c r="G182">
        <f>'Program Costs'!G182-'Revenue Change'!G182</f>
        <v>95.004199999999997</v>
      </c>
      <c r="H182">
        <f>'Program Costs'!H182-'Revenue Change'!H182</f>
        <v>57.568770000000001</v>
      </c>
      <c r="I182">
        <f>'Program Costs'!I182-'Revenue Change'!I182</f>
        <v>61.487810000000003</v>
      </c>
      <c r="J182">
        <f>'Program Costs'!J182-'Revenue Change'!J182</f>
        <v>63.767670000000003</v>
      </c>
      <c r="K182">
        <f>'Program Costs'!K182-'Revenue Change'!K182</f>
        <v>67.683109999999999</v>
      </c>
      <c r="L182">
        <f>'Program Costs'!L182-'Revenue Change'!L182</f>
        <v>68.555310000000006</v>
      </c>
      <c r="M182">
        <f>'Program Costs'!M182-'Revenue Change'!M182</f>
        <v>70.56268</v>
      </c>
      <c r="N182">
        <f>'Program Costs'!N182-'Revenue Change'!N182</f>
        <v>72.126559999999998</v>
      </c>
      <c r="O182">
        <f>'Program Costs'!O182-'Revenue Change'!O182</f>
        <v>72.70984</v>
      </c>
      <c r="P182">
        <f>'Program Costs'!P182-'Revenue Change'!P182</f>
        <v>72.3446</v>
      </c>
      <c r="Q182">
        <f>'Program Costs'!Q182-'Revenue Change'!Q182</f>
        <v>72.165279999999996</v>
      </c>
      <c r="R182">
        <f>'Program Costs'!R182-'Revenue Change'!R182</f>
        <v>71.884280000000004</v>
      </c>
      <c r="S182">
        <f>'Program Costs'!S182-'Revenue Change'!S182</f>
        <v>74.168949999999995</v>
      </c>
      <c r="T182">
        <f>'Program Costs'!T182-'Revenue Change'!T182</f>
        <v>76.025390000000002</v>
      </c>
      <c r="U182">
        <f>'Program Costs'!U182-'Revenue Change'!U182</f>
        <v>76.814509999999999</v>
      </c>
      <c r="V182">
        <f>'Program Costs'!V182-'Revenue Change'!V182</f>
        <v>78.735720000000001</v>
      </c>
      <c r="W182">
        <f>'Program Costs'!W182-'Revenue Change'!W182</f>
        <v>80.162049999999994</v>
      </c>
      <c r="X182">
        <f>'Program Costs'!X182-'Revenue Change'!X182</f>
        <v>80.809510000000003</v>
      </c>
      <c r="Y182">
        <f>'Program Costs'!Y182-'Revenue Change'!Y182</f>
        <v>0</v>
      </c>
      <c r="Z182">
        <f>'Program Costs'!Z182-'Revenue Change'!Z182</f>
        <v>0</v>
      </c>
      <c r="AA182">
        <f>'Program Costs'!AA182-'Revenue Change'!AA182</f>
        <v>0</v>
      </c>
      <c r="AB182">
        <f>'Program Costs'!AB182-'Revenue Change'!AB182</f>
        <v>0</v>
      </c>
      <c r="AC182">
        <f>'Program Costs'!AC182-'Revenue Change'!AC182</f>
        <v>0</v>
      </c>
      <c r="AD182">
        <f>'Program Costs'!AD182-'Revenue Change'!AD182</f>
        <v>0</v>
      </c>
      <c r="AE182">
        <f>'Program Costs'!AE182-'Revenue Change'!AE182</f>
        <v>0</v>
      </c>
      <c r="AF182">
        <f>'Program Costs'!AF182-'Revenue Change'!AF182</f>
        <v>0</v>
      </c>
      <c r="AG182">
        <f>'Program Costs'!AG182-'Revenue Change'!AG182</f>
        <v>0</v>
      </c>
      <c r="AH182">
        <f>'Program Costs'!AH182-'Revenue Change'!AH182</f>
        <v>0</v>
      </c>
      <c r="AI182" s="2">
        <f t="shared" si="4"/>
        <v>1312.5762399999999</v>
      </c>
      <c r="AJ182" s="2">
        <f t="shared" si="5"/>
        <v>802.52230949566797</v>
      </c>
    </row>
    <row r="183" spans="1:36" x14ac:dyDescent="0.25">
      <c r="A183" s="13">
        <v>3</v>
      </c>
      <c r="B183" s="13">
        <v>100</v>
      </c>
      <c r="C183">
        <v>104</v>
      </c>
      <c r="D183" t="s">
        <v>217</v>
      </c>
      <c r="E183">
        <f>'Program Costs'!E183-'Revenue Change'!E183</f>
        <v>0</v>
      </c>
      <c r="F183">
        <f>'Program Costs'!F183-'Revenue Change'!F183</f>
        <v>0</v>
      </c>
      <c r="G183">
        <f>'Program Costs'!G183-'Revenue Change'!G183</f>
        <v>120.01867</v>
      </c>
      <c r="H183">
        <f>'Program Costs'!H183-'Revenue Change'!H183</f>
        <v>82.395570000000006</v>
      </c>
      <c r="I183">
        <f>'Program Costs'!I183-'Revenue Change'!I183</f>
        <v>88.004649999999998</v>
      </c>
      <c r="J183">
        <f>'Program Costs'!J183-'Revenue Change'!J183</f>
        <v>91.267910000000001</v>
      </c>
      <c r="K183">
        <f>'Program Costs'!K183-'Revenue Change'!K183</f>
        <v>96.871610000000004</v>
      </c>
      <c r="L183">
        <f>'Program Costs'!L183-'Revenue Change'!L183</f>
        <v>98.119399999999999</v>
      </c>
      <c r="M183">
        <f>'Program Costs'!M183-'Revenue Change'!M183</f>
        <v>100.9931</v>
      </c>
      <c r="N183">
        <f>'Program Costs'!N183-'Revenue Change'!N183</f>
        <v>103.23099999999999</v>
      </c>
      <c r="O183">
        <f>'Program Costs'!O183-'Revenue Change'!O183</f>
        <v>104.0654</v>
      </c>
      <c r="P183">
        <f>'Program Costs'!P183-'Revenue Change'!P183</f>
        <v>103.5427</v>
      </c>
      <c r="Q183">
        <f>'Program Costs'!Q183-'Revenue Change'!Q183</f>
        <v>103.2877</v>
      </c>
      <c r="R183">
        <f>'Program Costs'!R183-'Revenue Change'!R183</f>
        <v>102.8839</v>
      </c>
      <c r="S183">
        <f>'Program Costs'!S183-'Revenue Change'!S183</f>
        <v>106.15479999999999</v>
      </c>
      <c r="T183">
        <f>'Program Costs'!T183-'Revenue Change'!T183</f>
        <v>108.81059999999999</v>
      </c>
      <c r="U183">
        <f>'Program Costs'!U183-'Revenue Change'!U183</f>
        <v>109.94199999999999</v>
      </c>
      <c r="V183">
        <f>'Program Costs'!V183-'Revenue Change'!V183</f>
        <v>112.6917</v>
      </c>
      <c r="W183">
        <f>'Program Costs'!W183-'Revenue Change'!W183</f>
        <v>114.7332</v>
      </c>
      <c r="X183">
        <f>'Program Costs'!X183-'Revenue Change'!X183</f>
        <v>115.6602</v>
      </c>
      <c r="Y183">
        <f>'Program Costs'!Y183-'Revenue Change'!Y183</f>
        <v>0</v>
      </c>
      <c r="Z183">
        <f>'Program Costs'!Z183-'Revenue Change'!Z183</f>
        <v>0</v>
      </c>
      <c r="AA183">
        <f>'Program Costs'!AA183-'Revenue Change'!AA183</f>
        <v>0</v>
      </c>
      <c r="AB183">
        <f>'Program Costs'!AB183-'Revenue Change'!AB183</f>
        <v>0</v>
      </c>
      <c r="AC183">
        <f>'Program Costs'!AC183-'Revenue Change'!AC183</f>
        <v>0</v>
      </c>
      <c r="AD183">
        <f>'Program Costs'!AD183-'Revenue Change'!AD183</f>
        <v>0</v>
      </c>
      <c r="AE183">
        <f>'Program Costs'!AE183-'Revenue Change'!AE183</f>
        <v>0</v>
      </c>
      <c r="AF183">
        <f>'Program Costs'!AF183-'Revenue Change'!AF183</f>
        <v>0</v>
      </c>
      <c r="AG183">
        <f>'Program Costs'!AG183-'Revenue Change'!AG183</f>
        <v>0</v>
      </c>
      <c r="AH183">
        <f>'Program Costs'!AH183-'Revenue Change'!AH183</f>
        <v>0</v>
      </c>
      <c r="AI183" s="2">
        <f t="shared" si="4"/>
        <v>1862.6741100000002</v>
      </c>
      <c r="AJ183" s="2">
        <f t="shared" si="5"/>
        <v>1132.6563446208368</v>
      </c>
    </row>
    <row r="184" spans="1:36" x14ac:dyDescent="0.25">
      <c r="A184" s="13">
        <v>3</v>
      </c>
      <c r="B184" s="13">
        <v>100</v>
      </c>
      <c r="C184">
        <v>105</v>
      </c>
      <c r="D184" t="s">
        <v>218</v>
      </c>
      <c r="E184">
        <f>'Program Costs'!E184-'Revenue Change'!E184</f>
        <v>0</v>
      </c>
      <c r="F184">
        <f>'Program Costs'!F184-'Revenue Change'!F184</f>
        <v>0</v>
      </c>
      <c r="G184">
        <f>'Program Costs'!G184-'Revenue Change'!G184</f>
        <v>111.82565</v>
      </c>
      <c r="H184">
        <f>'Program Costs'!H184-'Revenue Change'!H184</f>
        <v>74.262699999999995</v>
      </c>
      <c r="I184">
        <f>'Program Costs'!I184-'Revenue Change'!I184</f>
        <v>79.317059999999998</v>
      </c>
      <c r="J184">
        <f>'Program Costs'!J184-'Revenue Change'!J184</f>
        <v>82.284300000000002</v>
      </c>
      <c r="K184">
        <f>'Program Costs'!K184-'Revenue Change'!K184</f>
        <v>87.361940000000004</v>
      </c>
      <c r="L184">
        <f>'Program Costs'!L184-'Revenue Change'!L184</f>
        <v>88.486310000000003</v>
      </c>
      <c r="M184">
        <f>'Program Costs'!M184-'Revenue Change'!M184</f>
        <v>91.042450000000002</v>
      </c>
      <c r="N184">
        <f>'Program Costs'!N184-'Revenue Change'!N184</f>
        <v>93.082920000000001</v>
      </c>
      <c r="O184">
        <f>'Program Costs'!O184-'Revenue Change'!O184</f>
        <v>93.850340000000003</v>
      </c>
      <c r="P184">
        <f>'Program Costs'!P184-'Revenue Change'!P184</f>
        <v>93.350589999999997</v>
      </c>
      <c r="Q184">
        <f>'Program Costs'!Q184-'Revenue Change'!Q184</f>
        <v>93.162170000000003</v>
      </c>
      <c r="R184">
        <f>'Program Costs'!R184-'Revenue Change'!R184</f>
        <v>92.76782</v>
      </c>
      <c r="S184">
        <f>'Program Costs'!S184-'Revenue Change'!S184</f>
        <v>95.709900000000005</v>
      </c>
      <c r="T184">
        <f>'Program Costs'!T184-'Revenue Change'!T184</f>
        <v>98.112979999999993</v>
      </c>
      <c r="U184">
        <f>'Program Costs'!U184-'Revenue Change'!U184</f>
        <v>99.179199999999994</v>
      </c>
      <c r="V184">
        <f>'Program Costs'!V184-'Revenue Change'!V184</f>
        <v>0</v>
      </c>
      <c r="W184">
        <f>'Program Costs'!W184-'Revenue Change'!W184</f>
        <v>0</v>
      </c>
      <c r="X184">
        <f>'Program Costs'!X184-'Revenue Change'!X184</f>
        <v>0</v>
      </c>
      <c r="Y184">
        <f>'Program Costs'!Y184-'Revenue Change'!Y184</f>
        <v>0</v>
      </c>
      <c r="Z184">
        <f>'Program Costs'!Z184-'Revenue Change'!Z184</f>
        <v>0</v>
      </c>
      <c r="AA184">
        <f>'Program Costs'!AA184-'Revenue Change'!AA184</f>
        <v>0</v>
      </c>
      <c r="AB184">
        <f>'Program Costs'!AB184-'Revenue Change'!AB184</f>
        <v>0</v>
      </c>
      <c r="AC184">
        <f>'Program Costs'!AC184-'Revenue Change'!AC184</f>
        <v>0</v>
      </c>
      <c r="AD184">
        <f>'Program Costs'!AD184-'Revenue Change'!AD184</f>
        <v>0</v>
      </c>
      <c r="AE184">
        <f>'Program Costs'!AE184-'Revenue Change'!AE184</f>
        <v>0</v>
      </c>
      <c r="AF184">
        <f>'Program Costs'!AF184-'Revenue Change'!AF184</f>
        <v>0</v>
      </c>
      <c r="AG184">
        <f>'Program Costs'!AG184-'Revenue Change'!AG184</f>
        <v>0</v>
      </c>
      <c r="AH184">
        <f>'Program Costs'!AH184-'Revenue Change'!AH184</f>
        <v>0</v>
      </c>
      <c r="AI184" s="2">
        <f t="shared" si="4"/>
        <v>1373.7963300000001</v>
      </c>
      <c r="AJ184" s="2">
        <f t="shared" si="5"/>
        <v>911.22999507755731</v>
      </c>
    </row>
    <row r="185" spans="1:36" x14ac:dyDescent="0.25">
      <c r="A185" s="13">
        <v>3</v>
      </c>
      <c r="B185" s="13">
        <v>100</v>
      </c>
      <c r="C185">
        <v>106</v>
      </c>
      <c r="D185" t="s">
        <v>219</v>
      </c>
      <c r="E185">
        <f>'Program Costs'!E185-'Revenue Change'!E185</f>
        <v>0</v>
      </c>
      <c r="F185">
        <f>'Program Costs'!F185-'Revenue Change'!F185</f>
        <v>0</v>
      </c>
      <c r="G185">
        <f>'Program Costs'!G185-'Revenue Change'!G185</f>
        <v>139.142</v>
      </c>
      <c r="H185">
        <f>'Program Costs'!H185-'Revenue Change'!H185</f>
        <v>101.3764</v>
      </c>
      <c r="I185">
        <f>'Program Costs'!I185-'Revenue Change'!I185</f>
        <v>108.2774</v>
      </c>
      <c r="J185">
        <f>'Program Costs'!J185-'Revenue Change'!J185</f>
        <v>112.27800000000001</v>
      </c>
      <c r="K185">
        <f>'Program Costs'!K185-'Revenue Change'!K185</f>
        <v>119.1562</v>
      </c>
      <c r="L185">
        <f>'Program Costs'!L185-'Revenue Change'!L185</f>
        <v>120.69070000000001</v>
      </c>
      <c r="M185">
        <f>'Program Costs'!M185-'Revenue Change'!M185</f>
        <v>124.2469</v>
      </c>
      <c r="N185">
        <f>'Program Costs'!N185-'Revenue Change'!N185</f>
        <v>126.98650000000001</v>
      </c>
      <c r="O185">
        <f>'Program Costs'!O185-'Revenue Change'!O185</f>
        <v>128.00479999999999</v>
      </c>
      <c r="P185">
        <f>'Program Costs'!P185-'Revenue Change'!P185</f>
        <v>127.38209999999999</v>
      </c>
      <c r="Q185">
        <f>'Program Costs'!Q185-'Revenue Change'!Q185</f>
        <v>127.0406</v>
      </c>
      <c r="R185">
        <f>'Program Costs'!R185-'Revenue Change'!R185</f>
        <v>126.56480000000001</v>
      </c>
      <c r="S185">
        <f>'Program Costs'!S185-'Revenue Change'!S185</f>
        <v>130.59059999999999</v>
      </c>
      <c r="T185">
        <f>'Program Costs'!T185-'Revenue Change'!T185</f>
        <v>133.85230000000001</v>
      </c>
      <c r="U185">
        <f>'Program Costs'!U185-'Revenue Change'!U185</f>
        <v>135.21289999999999</v>
      </c>
      <c r="V185">
        <f>'Program Costs'!V185-'Revenue Change'!V185</f>
        <v>0</v>
      </c>
      <c r="W185">
        <f>'Program Costs'!W185-'Revenue Change'!W185</f>
        <v>0</v>
      </c>
      <c r="X185">
        <f>'Program Costs'!X185-'Revenue Change'!X185</f>
        <v>0</v>
      </c>
      <c r="Y185">
        <f>'Program Costs'!Y185-'Revenue Change'!Y185</f>
        <v>0</v>
      </c>
      <c r="Z185">
        <f>'Program Costs'!Z185-'Revenue Change'!Z185</f>
        <v>0</v>
      </c>
      <c r="AA185">
        <f>'Program Costs'!AA185-'Revenue Change'!AA185</f>
        <v>0</v>
      </c>
      <c r="AB185">
        <f>'Program Costs'!AB185-'Revenue Change'!AB185</f>
        <v>0</v>
      </c>
      <c r="AC185">
        <f>'Program Costs'!AC185-'Revenue Change'!AC185</f>
        <v>0</v>
      </c>
      <c r="AD185">
        <f>'Program Costs'!AD185-'Revenue Change'!AD185</f>
        <v>0</v>
      </c>
      <c r="AE185">
        <f>'Program Costs'!AE185-'Revenue Change'!AE185</f>
        <v>0</v>
      </c>
      <c r="AF185">
        <f>'Program Costs'!AF185-'Revenue Change'!AF185</f>
        <v>0</v>
      </c>
      <c r="AG185">
        <f>'Program Costs'!AG185-'Revenue Change'!AG185</f>
        <v>0</v>
      </c>
      <c r="AH185">
        <f>'Program Costs'!AH185-'Revenue Change'!AH185</f>
        <v>0</v>
      </c>
      <c r="AI185" s="2">
        <f t="shared" si="4"/>
        <v>1860.8022000000001</v>
      </c>
      <c r="AJ185" s="2">
        <f t="shared" si="5"/>
        <v>1229.7969375551925</v>
      </c>
    </row>
    <row r="186" spans="1:36" x14ac:dyDescent="0.25">
      <c r="A186" s="13">
        <v>3</v>
      </c>
      <c r="B186" s="13">
        <v>100</v>
      </c>
      <c r="C186">
        <v>107</v>
      </c>
      <c r="D186" t="s">
        <v>220</v>
      </c>
      <c r="E186">
        <f>'Program Costs'!E186-'Revenue Change'!E186</f>
        <v>0</v>
      </c>
      <c r="F186">
        <f>'Program Costs'!F186-'Revenue Change'!F186</f>
        <v>0</v>
      </c>
      <c r="G186">
        <f>'Program Costs'!G186-'Revenue Change'!G186</f>
        <v>177.0496</v>
      </c>
      <c r="H186">
        <f>'Program Costs'!H186-'Revenue Change'!H186</f>
        <v>139.00020000000001</v>
      </c>
      <c r="I186">
        <f>'Program Costs'!I186-'Revenue Change'!I186</f>
        <v>148.46209999999999</v>
      </c>
      <c r="J186">
        <f>'Program Costs'!J186-'Revenue Change'!J186</f>
        <v>153.9461</v>
      </c>
      <c r="K186">
        <f>'Program Costs'!K186-'Revenue Change'!K186</f>
        <v>163.37459999999999</v>
      </c>
      <c r="L186">
        <f>'Program Costs'!L186-'Revenue Change'!L186</f>
        <v>165.47739999999999</v>
      </c>
      <c r="M186">
        <f>'Program Costs'!M186-'Revenue Change'!M186</f>
        <v>170.35749999999999</v>
      </c>
      <c r="N186">
        <f>'Program Costs'!N186-'Revenue Change'!N186</f>
        <v>174.11089999999999</v>
      </c>
      <c r="O186">
        <f>'Program Costs'!O186-'Revenue Change'!O186</f>
        <v>175.5069</v>
      </c>
      <c r="P186">
        <f>'Program Costs'!P186-'Revenue Change'!P186</f>
        <v>174.65639999999999</v>
      </c>
      <c r="Q186">
        <f>'Program Costs'!Q186-'Revenue Change'!Q186</f>
        <v>174.1831</v>
      </c>
      <c r="R186">
        <f>'Program Costs'!R186-'Revenue Change'!R186</f>
        <v>173.535</v>
      </c>
      <c r="S186">
        <f>'Program Costs'!S186-'Revenue Change'!S186</f>
        <v>179.0547</v>
      </c>
      <c r="T186">
        <f>'Program Costs'!T186-'Revenue Change'!T186</f>
        <v>183.52590000000001</v>
      </c>
      <c r="U186">
        <f>'Program Costs'!U186-'Revenue Change'!U186</f>
        <v>185.38749999999999</v>
      </c>
      <c r="V186">
        <f>'Program Costs'!V186-'Revenue Change'!V186</f>
        <v>0</v>
      </c>
      <c r="W186">
        <f>'Program Costs'!W186-'Revenue Change'!W186</f>
        <v>0</v>
      </c>
      <c r="X186">
        <f>'Program Costs'!X186-'Revenue Change'!X186</f>
        <v>0</v>
      </c>
      <c r="Y186">
        <f>'Program Costs'!Y186-'Revenue Change'!Y186</f>
        <v>0</v>
      </c>
      <c r="Z186">
        <f>'Program Costs'!Z186-'Revenue Change'!Z186</f>
        <v>0</v>
      </c>
      <c r="AA186">
        <f>'Program Costs'!AA186-'Revenue Change'!AA186</f>
        <v>0</v>
      </c>
      <c r="AB186">
        <f>'Program Costs'!AB186-'Revenue Change'!AB186</f>
        <v>0</v>
      </c>
      <c r="AC186">
        <f>'Program Costs'!AC186-'Revenue Change'!AC186</f>
        <v>0</v>
      </c>
      <c r="AD186">
        <f>'Program Costs'!AD186-'Revenue Change'!AD186</f>
        <v>0</v>
      </c>
      <c r="AE186">
        <f>'Program Costs'!AE186-'Revenue Change'!AE186</f>
        <v>0</v>
      </c>
      <c r="AF186">
        <f>'Program Costs'!AF186-'Revenue Change'!AF186</f>
        <v>0</v>
      </c>
      <c r="AG186">
        <f>'Program Costs'!AG186-'Revenue Change'!AG186</f>
        <v>0</v>
      </c>
      <c r="AH186">
        <f>'Program Costs'!AH186-'Revenue Change'!AH186</f>
        <v>0</v>
      </c>
      <c r="AI186" s="2">
        <f t="shared" si="4"/>
        <v>2537.6279</v>
      </c>
      <c r="AJ186" s="2">
        <f t="shared" si="5"/>
        <v>1672.4547459507355</v>
      </c>
    </row>
    <row r="187" spans="1:36" x14ac:dyDescent="0.25">
      <c r="A187" s="13">
        <v>3</v>
      </c>
      <c r="B187" s="13">
        <v>100</v>
      </c>
      <c r="C187">
        <v>108</v>
      </c>
      <c r="D187" t="s">
        <v>221</v>
      </c>
      <c r="E187">
        <f>'Program Costs'!E187-'Revenue Change'!E187</f>
        <v>0</v>
      </c>
      <c r="F187">
        <f>'Program Costs'!F187-'Revenue Change'!F187</f>
        <v>0</v>
      </c>
      <c r="G187">
        <f>'Program Costs'!G187-'Revenue Change'!G187</f>
        <v>176.69210000000001</v>
      </c>
      <c r="H187">
        <f>'Program Costs'!H187-'Revenue Change'!H187</f>
        <v>138.6454</v>
      </c>
      <c r="I187">
        <f>'Program Costs'!I187-'Revenue Change'!I187</f>
        <v>148.08320000000001</v>
      </c>
      <c r="J187">
        <f>'Program Costs'!J187-'Revenue Change'!J187</f>
        <v>153.5531</v>
      </c>
      <c r="K187">
        <f>'Program Costs'!K187-'Revenue Change'!K187</f>
        <v>162.9572</v>
      </c>
      <c r="L187">
        <f>'Program Costs'!L187-'Revenue Change'!L187</f>
        <v>165.0548</v>
      </c>
      <c r="M187">
        <f>'Program Costs'!M187-'Revenue Change'!M187</f>
        <v>169.92250000000001</v>
      </c>
      <c r="N187">
        <f>'Program Costs'!N187-'Revenue Change'!N187</f>
        <v>173.66640000000001</v>
      </c>
      <c r="O187">
        <f>'Program Costs'!O187-'Revenue Change'!O187</f>
        <v>175.05869999999999</v>
      </c>
      <c r="P187">
        <f>'Program Costs'!P187-'Revenue Change'!P187</f>
        <v>174.21</v>
      </c>
      <c r="Q187">
        <f>'Program Costs'!Q187-'Revenue Change'!Q187</f>
        <v>173.7388</v>
      </c>
      <c r="R187">
        <f>'Program Costs'!R187-'Revenue Change'!R187</f>
        <v>173.09190000000001</v>
      </c>
      <c r="S187">
        <f>'Program Costs'!S187-'Revenue Change'!S187</f>
        <v>178.59729999999999</v>
      </c>
      <c r="T187">
        <f>'Program Costs'!T187-'Revenue Change'!T187</f>
        <v>183.05770000000001</v>
      </c>
      <c r="U187">
        <f>'Program Costs'!U187-'Revenue Change'!U187</f>
        <v>184.91470000000001</v>
      </c>
      <c r="V187">
        <f>'Program Costs'!V187-'Revenue Change'!V187</f>
        <v>0</v>
      </c>
      <c r="W187">
        <f>'Program Costs'!W187-'Revenue Change'!W187</f>
        <v>0</v>
      </c>
      <c r="X187">
        <f>'Program Costs'!X187-'Revenue Change'!X187</f>
        <v>0</v>
      </c>
      <c r="Y187">
        <f>'Program Costs'!Y187-'Revenue Change'!Y187</f>
        <v>0</v>
      </c>
      <c r="Z187">
        <f>'Program Costs'!Z187-'Revenue Change'!Z187</f>
        <v>0</v>
      </c>
      <c r="AA187">
        <f>'Program Costs'!AA187-'Revenue Change'!AA187</f>
        <v>0</v>
      </c>
      <c r="AB187">
        <f>'Program Costs'!AB187-'Revenue Change'!AB187</f>
        <v>0</v>
      </c>
      <c r="AC187">
        <f>'Program Costs'!AC187-'Revenue Change'!AC187</f>
        <v>0</v>
      </c>
      <c r="AD187">
        <f>'Program Costs'!AD187-'Revenue Change'!AD187</f>
        <v>0</v>
      </c>
      <c r="AE187">
        <f>'Program Costs'!AE187-'Revenue Change'!AE187</f>
        <v>0</v>
      </c>
      <c r="AF187">
        <f>'Program Costs'!AF187-'Revenue Change'!AF187</f>
        <v>0</v>
      </c>
      <c r="AG187">
        <f>'Program Costs'!AG187-'Revenue Change'!AG187</f>
        <v>0</v>
      </c>
      <c r="AH187">
        <f>'Program Costs'!AH187-'Revenue Change'!AH187</f>
        <v>0</v>
      </c>
      <c r="AI187" s="2">
        <f t="shared" si="4"/>
        <v>2531.2437999999997</v>
      </c>
      <c r="AJ187" s="2">
        <f t="shared" si="5"/>
        <v>1668.2793213678781</v>
      </c>
    </row>
    <row r="188" spans="1:36" x14ac:dyDescent="0.25">
      <c r="A188" s="14">
        <v>3</v>
      </c>
      <c r="B188" s="14">
        <v>100</v>
      </c>
      <c r="C188" s="15">
        <v>109</v>
      </c>
      <c r="D188" s="15" t="s">
        <v>222</v>
      </c>
      <c r="E188">
        <f>'Program Costs'!E188-'Revenue Change'!E188</f>
        <v>0</v>
      </c>
      <c r="F188">
        <f>'Program Costs'!F188-'Revenue Change'!F188</f>
        <v>0</v>
      </c>
      <c r="G188">
        <f>'Program Costs'!G188-'Revenue Change'!G188</f>
        <v>47.066829999999996</v>
      </c>
      <c r="H188">
        <f>'Program Costs'!H188-'Revenue Change'!H188</f>
        <v>9.9896239999999992</v>
      </c>
      <c r="I188">
        <f>'Program Costs'!I188-'Revenue Change'!I188</f>
        <v>10.67163</v>
      </c>
      <c r="J188">
        <f>'Program Costs'!J188-'Revenue Change'!J188</f>
        <v>11.07944</v>
      </c>
      <c r="K188">
        <f>'Program Costs'!K188-'Revenue Change'!K188</f>
        <v>11.77623</v>
      </c>
      <c r="L188">
        <f>'Program Costs'!L188-'Revenue Change'!L188</f>
        <v>11.92741</v>
      </c>
      <c r="M188">
        <f>'Program Costs'!M188-'Revenue Change'!M188</f>
        <v>12.255190000000001</v>
      </c>
      <c r="N188">
        <f>'Program Costs'!N188-'Revenue Change'!N188</f>
        <v>12.54095</v>
      </c>
      <c r="O188">
        <f>'Program Costs'!O188-'Revenue Change'!O188</f>
        <v>12.65131</v>
      </c>
      <c r="P188">
        <f>'Program Costs'!P188-'Revenue Change'!P188</f>
        <v>12.570919999999999</v>
      </c>
      <c r="Q188">
        <f>'Program Costs'!Q188-'Revenue Change'!Q188</f>
        <v>12.56531</v>
      </c>
      <c r="R188">
        <f>'Program Costs'!R188-'Revenue Change'!R188</f>
        <v>12.49701</v>
      </c>
      <c r="S188">
        <f>'Program Costs'!S188-'Revenue Change'!S188</f>
        <v>12.890560000000001</v>
      </c>
      <c r="T188">
        <f>'Program Costs'!T188-'Revenue Change'!T188</f>
        <v>13.21759</v>
      </c>
      <c r="U188">
        <f>'Program Costs'!U188-'Revenue Change'!U188</f>
        <v>13.383419999999999</v>
      </c>
      <c r="V188">
        <f>'Program Costs'!V188-'Revenue Change'!V188</f>
        <v>0</v>
      </c>
      <c r="W188">
        <f>'Program Costs'!W188-'Revenue Change'!W188</f>
        <v>0</v>
      </c>
      <c r="X188">
        <f>'Program Costs'!X188-'Revenue Change'!X188</f>
        <v>0</v>
      </c>
      <c r="Y188">
        <f>'Program Costs'!Y188-'Revenue Change'!Y188</f>
        <v>0</v>
      </c>
      <c r="Z188">
        <f>'Program Costs'!Z188-'Revenue Change'!Z188</f>
        <v>0</v>
      </c>
      <c r="AA188">
        <f>'Program Costs'!AA188-'Revenue Change'!AA188</f>
        <v>0</v>
      </c>
      <c r="AB188">
        <f>'Program Costs'!AB188-'Revenue Change'!AB188</f>
        <v>0</v>
      </c>
      <c r="AC188">
        <f>'Program Costs'!AC188-'Revenue Change'!AC188</f>
        <v>0</v>
      </c>
      <c r="AD188">
        <f>'Program Costs'!AD188-'Revenue Change'!AD188</f>
        <v>0</v>
      </c>
      <c r="AE188">
        <f>'Program Costs'!AE188-'Revenue Change'!AE188</f>
        <v>0</v>
      </c>
      <c r="AF188">
        <f>'Program Costs'!AF188-'Revenue Change'!AF188</f>
        <v>0</v>
      </c>
      <c r="AG188">
        <f>'Program Costs'!AG188-'Revenue Change'!AG188</f>
        <v>0</v>
      </c>
      <c r="AH188">
        <f>'Program Costs'!AH188-'Revenue Change'!AH188</f>
        <v>0</v>
      </c>
      <c r="AI188" s="2">
        <f t="shared" si="4"/>
        <v>217.08342399999998</v>
      </c>
      <c r="AJ188" s="2">
        <f t="shared" si="5"/>
        <v>154.75152530299911</v>
      </c>
    </row>
    <row r="189" spans="1:36" x14ac:dyDescent="0.25">
      <c r="A189" s="13">
        <v>3</v>
      </c>
      <c r="B189" s="13">
        <v>100</v>
      </c>
      <c r="C189">
        <v>110</v>
      </c>
      <c r="D189" t="s">
        <v>223</v>
      </c>
      <c r="E189">
        <f>'Program Costs'!E189-'Revenue Change'!E189</f>
        <v>0</v>
      </c>
      <c r="F189">
        <f>'Program Costs'!F189-'Revenue Change'!F189</f>
        <v>0</v>
      </c>
      <c r="G189">
        <f>'Program Costs'!G189-'Revenue Change'!G189</f>
        <v>62.716909999999999</v>
      </c>
      <c r="H189">
        <f>'Program Costs'!H189-'Revenue Change'!H189</f>
        <v>25.524539999999998</v>
      </c>
      <c r="I189">
        <f>'Program Costs'!I189-'Revenue Change'!I189</f>
        <v>27.26183</v>
      </c>
      <c r="J189">
        <f>'Program Costs'!J189-'Revenue Change'!J189</f>
        <v>28.266539999999999</v>
      </c>
      <c r="K189">
        <f>'Program Costs'!K189-'Revenue Change'!K189</f>
        <v>29.992190000000001</v>
      </c>
      <c r="L189">
        <f>'Program Costs'!L189-'Revenue Change'!L189</f>
        <v>30.37846</v>
      </c>
      <c r="M189">
        <f>'Program Costs'!M189-'Revenue Change'!M189</f>
        <v>31.280360000000002</v>
      </c>
      <c r="N189">
        <f>'Program Costs'!N189-'Revenue Change'!N189</f>
        <v>31.966460000000001</v>
      </c>
      <c r="O189">
        <f>'Program Costs'!O189-'Revenue Change'!O189</f>
        <v>32.222020000000001</v>
      </c>
      <c r="P189">
        <f>'Program Costs'!P189-'Revenue Change'!P189</f>
        <v>32.073300000000003</v>
      </c>
      <c r="Q189">
        <f>'Program Costs'!Q189-'Revenue Change'!Q189</f>
        <v>0</v>
      </c>
      <c r="R189">
        <f>'Program Costs'!R189-'Revenue Change'!R189</f>
        <v>0</v>
      </c>
      <c r="S189">
        <f>'Program Costs'!S189-'Revenue Change'!S189</f>
        <v>0</v>
      </c>
      <c r="T189">
        <f>'Program Costs'!T189-'Revenue Change'!T189</f>
        <v>0</v>
      </c>
      <c r="U189">
        <f>'Program Costs'!U189-'Revenue Change'!U189</f>
        <v>0</v>
      </c>
      <c r="V189">
        <f>'Program Costs'!V189-'Revenue Change'!V189</f>
        <v>0</v>
      </c>
      <c r="W189">
        <f>'Program Costs'!W189-'Revenue Change'!W189</f>
        <v>0</v>
      </c>
      <c r="X189">
        <f>'Program Costs'!X189-'Revenue Change'!X189</f>
        <v>0</v>
      </c>
      <c r="Y189">
        <f>'Program Costs'!Y189-'Revenue Change'!Y189</f>
        <v>0</v>
      </c>
      <c r="Z189">
        <f>'Program Costs'!Z189-'Revenue Change'!Z189</f>
        <v>0</v>
      </c>
      <c r="AA189">
        <f>'Program Costs'!AA189-'Revenue Change'!AA189</f>
        <v>0</v>
      </c>
      <c r="AB189">
        <f>'Program Costs'!AB189-'Revenue Change'!AB189</f>
        <v>0</v>
      </c>
      <c r="AC189">
        <f>'Program Costs'!AC189-'Revenue Change'!AC189</f>
        <v>0</v>
      </c>
      <c r="AD189">
        <f>'Program Costs'!AD189-'Revenue Change'!AD189</f>
        <v>0</v>
      </c>
      <c r="AE189">
        <f>'Program Costs'!AE189-'Revenue Change'!AE189</f>
        <v>0</v>
      </c>
      <c r="AF189">
        <f>'Program Costs'!AF189-'Revenue Change'!AF189</f>
        <v>0</v>
      </c>
      <c r="AG189">
        <f>'Program Costs'!AG189-'Revenue Change'!AG189</f>
        <v>0</v>
      </c>
      <c r="AH189">
        <f>'Program Costs'!AH189-'Revenue Change'!AH189</f>
        <v>0</v>
      </c>
      <c r="AI189" s="2">
        <f t="shared" si="4"/>
        <v>331.68261000000001</v>
      </c>
      <c r="AJ189" s="2">
        <f t="shared" si="5"/>
        <v>259.59939849665034</v>
      </c>
    </row>
    <row r="190" spans="1:36" x14ac:dyDescent="0.25">
      <c r="A190" s="13">
        <v>3</v>
      </c>
      <c r="B190" s="13">
        <v>100</v>
      </c>
      <c r="C190">
        <v>111</v>
      </c>
      <c r="D190" t="s">
        <v>224</v>
      </c>
      <c r="E190">
        <f>'Program Costs'!E190-'Revenue Change'!E190</f>
        <v>0</v>
      </c>
      <c r="F190">
        <f>'Program Costs'!F190-'Revenue Change'!F190</f>
        <v>0</v>
      </c>
      <c r="G190">
        <f>'Program Costs'!G190-'Revenue Change'!G190</f>
        <v>83.231999999999999</v>
      </c>
      <c r="H190">
        <f>'Program Costs'!H190-'Revenue Change'!H190</f>
        <v>45.882660000000001</v>
      </c>
      <c r="I190">
        <f>'Program Costs'!I190-'Revenue Change'!I190</f>
        <v>49.00647</v>
      </c>
      <c r="J190">
        <f>'Program Costs'!J190-'Revenue Change'!J190</f>
        <v>50.861719999999998</v>
      </c>
      <c r="K190">
        <f>'Program Costs'!K190-'Revenue Change'!K190</f>
        <v>54.023530000000001</v>
      </c>
      <c r="L190">
        <f>'Program Costs'!L190-'Revenue Change'!L190</f>
        <v>54.71913</v>
      </c>
      <c r="M190">
        <f>'Program Costs'!M190-'Revenue Change'!M190</f>
        <v>56.266359999999999</v>
      </c>
      <c r="N190">
        <f>'Program Costs'!N190-'Revenue Change'!N190</f>
        <v>57.549259999999997</v>
      </c>
      <c r="O190">
        <f>'Program Costs'!O190-'Revenue Change'!O190</f>
        <v>58.037140000000001</v>
      </c>
      <c r="P190">
        <f>'Program Costs'!P190-'Revenue Change'!P190</f>
        <v>57.702089999999998</v>
      </c>
      <c r="Q190">
        <f>'Program Costs'!Q190-'Revenue Change'!Q190</f>
        <v>57.62433</v>
      </c>
      <c r="R190">
        <f>'Program Costs'!R190-'Revenue Change'!R190</f>
        <v>57.351869999999998</v>
      </c>
      <c r="S190">
        <f>'Program Costs'!S190-'Revenue Change'!S190</f>
        <v>59.164549999999998</v>
      </c>
      <c r="T190">
        <f>'Program Costs'!T190-'Revenue Change'!T190</f>
        <v>60.657589999999999</v>
      </c>
      <c r="U190">
        <f>'Program Costs'!U190-'Revenue Change'!U190</f>
        <v>61.362299999999998</v>
      </c>
      <c r="V190">
        <f>'Program Costs'!V190-'Revenue Change'!V190</f>
        <v>62.918030000000002</v>
      </c>
      <c r="W190">
        <f>'Program Costs'!W190-'Revenue Change'!W190</f>
        <v>63.998170000000002</v>
      </c>
      <c r="X190">
        <f>'Program Costs'!X190-'Revenue Change'!X190</f>
        <v>64.514709999999994</v>
      </c>
      <c r="Y190">
        <f>'Program Costs'!Y190-'Revenue Change'!Y190</f>
        <v>65.156679999999994</v>
      </c>
      <c r="Z190">
        <f>'Program Costs'!Z190-'Revenue Change'!Z190</f>
        <v>65.914370000000005</v>
      </c>
      <c r="AA190">
        <f>'Program Costs'!AA190-'Revenue Change'!AA190</f>
        <v>66.377750000000006</v>
      </c>
      <c r="AB190">
        <f>'Program Costs'!AB190-'Revenue Change'!AB190</f>
        <v>67.000370000000004</v>
      </c>
      <c r="AC190">
        <f>'Program Costs'!AC190-'Revenue Change'!AC190</f>
        <v>68.441100000000006</v>
      </c>
      <c r="AD190">
        <f>'Program Costs'!AD190-'Revenue Change'!AD190</f>
        <v>68.837649999999996</v>
      </c>
      <c r="AE190">
        <f>'Program Costs'!AE190-'Revenue Change'!AE190</f>
        <v>70.024109999999993</v>
      </c>
      <c r="AF190">
        <f>'Program Costs'!AF190-'Revenue Change'!AF190</f>
        <v>71.281620000000004</v>
      </c>
      <c r="AG190">
        <f>'Program Costs'!AG190-'Revenue Change'!AG190</f>
        <v>74.201480000000004</v>
      </c>
      <c r="AH190">
        <f>'Program Costs'!AH190-'Revenue Change'!AH190</f>
        <v>76.697749999999999</v>
      </c>
      <c r="AI190" s="2">
        <f t="shared" si="4"/>
        <v>1748.8047900000001</v>
      </c>
      <c r="AJ190" s="2">
        <f t="shared" si="5"/>
        <v>818.57347992331927</v>
      </c>
    </row>
    <row r="191" spans="1:36" x14ac:dyDescent="0.25">
      <c r="A191" s="13">
        <v>3</v>
      </c>
      <c r="B191" s="13">
        <v>100</v>
      </c>
      <c r="C191">
        <v>112</v>
      </c>
      <c r="D191" t="s">
        <v>225</v>
      </c>
      <c r="E191">
        <f>'Program Costs'!E191-'Revenue Change'!E191</f>
        <v>0</v>
      </c>
      <c r="F191">
        <f>'Program Costs'!F191-'Revenue Change'!F191</f>
        <v>0</v>
      </c>
      <c r="G191">
        <f>'Program Costs'!G191-'Revenue Change'!G191</f>
        <v>70.04795</v>
      </c>
      <c r="H191">
        <f>'Program Costs'!H191-'Revenue Change'!H191</f>
        <v>32.800930000000001</v>
      </c>
      <c r="I191">
        <f>'Program Costs'!I191-'Revenue Change'!I191</f>
        <v>35.03331</v>
      </c>
      <c r="J191">
        <f>'Program Costs'!J191-'Revenue Change'!J191</f>
        <v>36.322629999999997</v>
      </c>
      <c r="K191">
        <f>'Program Costs'!K191-'Revenue Change'!K191</f>
        <v>0</v>
      </c>
      <c r="L191">
        <f>'Program Costs'!L191-'Revenue Change'!L191</f>
        <v>0</v>
      </c>
      <c r="M191">
        <f>'Program Costs'!M191-'Revenue Change'!M191</f>
        <v>0</v>
      </c>
      <c r="N191">
        <f>'Program Costs'!N191-'Revenue Change'!N191</f>
        <v>0</v>
      </c>
      <c r="O191">
        <f>'Program Costs'!O191-'Revenue Change'!O191</f>
        <v>0</v>
      </c>
      <c r="P191">
        <f>'Program Costs'!P191-'Revenue Change'!P191</f>
        <v>0</v>
      </c>
      <c r="Q191">
        <f>'Program Costs'!Q191-'Revenue Change'!Q191</f>
        <v>0</v>
      </c>
      <c r="R191">
        <f>'Program Costs'!R191-'Revenue Change'!R191</f>
        <v>0</v>
      </c>
      <c r="S191">
        <f>'Program Costs'!S191-'Revenue Change'!S191</f>
        <v>0</v>
      </c>
      <c r="T191">
        <f>'Program Costs'!T191-'Revenue Change'!T191</f>
        <v>0</v>
      </c>
      <c r="U191">
        <f>'Program Costs'!U191-'Revenue Change'!U191</f>
        <v>0</v>
      </c>
      <c r="V191">
        <f>'Program Costs'!V191-'Revenue Change'!V191</f>
        <v>0</v>
      </c>
      <c r="W191">
        <f>'Program Costs'!W191-'Revenue Change'!W191</f>
        <v>0</v>
      </c>
      <c r="X191">
        <f>'Program Costs'!X191-'Revenue Change'!X191</f>
        <v>0</v>
      </c>
      <c r="Y191">
        <f>'Program Costs'!Y191-'Revenue Change'!Y191</f>
        <v>0</v>
      </c>
      <c r="Z191">
        <f>'Program Costs'!Z191-'Revenue Change'!Z191</f>
        <v>0</v>
      </c>
      <c r="AA191">
        <f>'Program Costs'!AA191-'Revenue Change'!AA191</f>
        <v>0</v>
      </c>
      <c r="AB191">
        <f>'Program Costs'!AB191-'Revenue Change'!AB191</f>
        <v>0</v>
      </c>
      <c r="AC191">
        <f>'Program Costs'!AC191-'Revenue Change'!AC191</f>
        <v>0</v>
      </c>
      <c r="AD191">
        <f>'Program Costs'!AD191-'Revenue Change'!AD191</f>
        <v>0</v>
      </c>
      <c r="AE191">
        <f>'Program Costs'!AE191-'Revenue Change'!AE191</f>
        <v>0</v>
      </c>
      <c r="AF191">
        <f>'Program Costs'!AF191-'Revenue Change'!AF191</f>
        <v>0</v>
      </c>
      <c r="AG191">
        <f>'Program Costs'!AG191-'Revenue Change'!AG191</f>
        <v>0</v>
      </c>
      <c r="AH191">
        <f>'Program Costs'!AH191-'Revenue Change'!AH191</f>
        <v>0</v>
      </c>
      <c r="AI191" s="2">
        <f t="shared" si="4"/>
        <v>174.20482000000001</v>
      </c>
      <c r="AJ191" s="2">
        <f t="shared" si="5"/>
        <v>161.86610900723048</v>
      </c>
    </row>
    <row r="192" spans="1:36" x14ac:dyDescent="0.25">
      <c r="A192" s="13">
        <v>3</v>
      </c>
      <c r="B192" s="13">
        <v>100</v>
      </c>
      <c r="C192">
        <v>113</v>
      </c>
      <c r="D192" t="s">
        <v>226</v>
      </c>
      <c r="E192">
        <f>'Program Costs'!E192-'Revenue Change'!E192</f>
        <v>0</v>
      </c>
      <c r="F192">
        <f>'Program Costs'!F192-'Revenue Change'!F192</f>
        <v>0</v>
      </c>
      <c r="G192">
        <f>'Program Costs'!G192-'Revenue Change'!G192</f>
        <v>69.653999999999996</v>
      </c>
      <c r="H192">
        <f>'Program Costs'!H192-'Revenue Change'!H192</f>
        <v>32.409959999999998</v>
      </c>
      <c r="I192">
        <f>'Program Costs'!I192-'Revenue Change'!I192</f>
        <v>34.615720000000003</v>
      </c>
      <c r="J192">
        <f>'Program Costs'!J192-'Revenue Change'!J192</f>
        <v>35.889339999999997</v>
      </c>
      <c r="K192">
        <f>'Program Costs'!K192-'Revenue Change'!K192</f>
        <v>0</v>
      </c>
      <c r="L192">
        <f>'Program Costs'!L192-'Revenue Change'!L192</f>
        <v>0</v>
      </c>
      <c r="M192">
        <f>'Program Costs'!M192-'Revenue Change'!M192</f>
        <v>0</v>
      </c>
      <c r="N192">
        <f>'Program Costs'!N192-'Revenue Change'!N192</f>
        <v>0</v>
      </c>
      <c r="O192">
        <f>'Program Costs'!O192-'Revenue Change'!O192</f>
        <v>0</v>
      </c>
      <c r="P192">
        <f>'Program Costs'!P192-'Revenue Change'!P192</f>
        <v>0</v>
      </c>
      <c r="Q192">
        <f>'Program Costs'!Q192-'Revenue Change'!Q192</f>
        <v>0</v>
      </c>
      <c r="R192">
        <f>'Program Costs'!R192-'Revenue Change'!R192</f>
        <v>0</v>
      </c>
      <c r="S192">
        <f>'Program Costs'!S192-'Revenue Change'!S192</f>
        <v>0</v>
      </c>
      <c r="T192">
        <f>'Program Costs'!T192-'Revenue Change'!T192</f>
        <v>0</v>
      </c>
      <c r="U192">
        <f>'Program Costs'!U192-'Revenue Change'!U192</f>
        <v>0</v>
      </c>
      <c r="V192">
        <f>'Program Costs'!V192-'Revenue Change'!V192</f>
        <v>0</v>
      </c>
      <c r="W192">
        <f>'Program Costs'!W192-'Revenue Change'!W192</f>
        <v>0</v>
      </c>
      <c r="X192">
        <f>'Program Costs'!X192-'Revenue Change'!X192</f>
        <v>0</v>
      </c>
      <c r="Y192">
        <f>'Program Costs'!Y192-'Revenue Change'!Y192</f>
        <v>0</v>
      </c>
      <c r="Z192">
        <f>'Program Costs'!Z192-'Revenue Change'!Z192</f>
        <v>0</v>
      </c>
      <c r="AA192">
        <f>'Program Costs'!AA192-'Revenue Change'!AA192</f>
        <v>0</v>
      </c>
      <c r="AB192">
        <f>'Program Costs'!AB192-'Revenue Change'!AB192</f>
        <v>0</v>
      </c>
      <c r="AC192">
        <f>'Program Costs'!AC192-'Revenue Change'!AC192</f>
        <v>0</v>
      </c>
      <c r="AD192">
        <f>'Program Costs'!AD192-'Revenue Change'!AD192</f>
        <v>0</v>
      </c>
      <c r="AE192">
        <f>'Program Costs'!AE192-'Revenue Change'!AE192</f>
        <v>0</v>
      </c>
      <c r="AF192">
        <f>'Program Costs'!AF192-'Revenue Change'!AF192</f>
        <v>0</v>
      </c>
      <c r="AG192">
        <f>'Program Costs'!AG192-'Revenue Change'!AG192</f>
        <v>0</v>
      </c>
      <c r="AH192">
        <f>'Program Costs'!AH192-'Revenue Change'!AH192</f>
        <v>0</v>
      </c>
      <c r="AI192" s="2">
        <f t="shared" si="4"/>
        <v>172.56901999999999</v>
      </c>
      <c r="AJ192" s="2">
        <f t="shared" si="5"/>
        <v>160.37744012076433</v>
      </c>
    </row>
    <row r="193" spans="1:36" x14ac:dyDescent="0.25">
      <c r="A193" s="13">
        <v>3</v>
      </c>
      <c r="B193" s="13">
        <v>100</v>
      </c>
      <c r="C193">
        <v>114</v>
      </c>
      <c r="D193" t="s">
        <v>227</v>
      </c>
      <c r="E193">
        <f>'Program Costs'!E193-'Revenue Change'!E193</f>
        <v>0</v>
      </c>
      <c r="F193">
        <f>'Program Costs'!F193-'Revenue Change'!F193</f>
        <v>0</v>
      </c>
      <c r="G193">
        <f>'Program Costs'!G193-'Revenue Change'!G193</f>
        <v>84.341549999999998</v>
      </c>
      <c r="H193">
        <f>'Program Costs'!H193-'Revenue Change'!H193</f>
        <v>46.987699999999997</v>
      </c>
      <c r="I193">
        <f>'Program Costs'!I193-'Revenue Change'!I193</f>
        <v>50.185639999999999</v>
      </c>
      <c r="J193">
        <f>'Program Costs'!J193-'Revenue Change'!J193</f>
        <v>52.032809999999998</v>
      </c>
      <c r="K193">
        <f>'Program Costs'!K193-'Revenue Change'!K193</f>
        <v>55.202759999999998</v>
      </c>
      <c r="L193">
        <f>'Program Costs'!L193-'Revenue Change'!L193</f>
        <v>55.913469999999997</v>
      </c>
      <c r="M193">
        <f>'Program Costs'!M193-'Revenue Change'!M193</f>
        <v>57.581119999999999</v>
      </c>
      <c r="N193">
        <f>'Program Costs'!N193-'Revenue Change'!N193</f>
        <v>58.839509999999997</v>
      </c>
      <c r="O193">
        <f>'Program Costs'!O193-'Revenue Change'!O193</f>
        <v>59.308839999999996</v>
      </c>
      <c r="P193">
        <f>'Program Costs'!P193-'Revenue Change'!P193</f>
        <v>59.04224</v>
      </c>
      <c r="Q193">
        <f>'Program Costs'!Q193-'Revenue Change'!Q193</f>
        <v>0</v>
      </c>
      <c r="R193">
        <f>'Program Costs'!R193-'Revenue Change'!R193</f>
        <v>0</v>
      </c>
      <c r="S193">
        <f>'Program Costs'!S193-'Revenue Change'!S193</f>
        <v>0</v>
      </c>
      <c r="T193">
        <f>'Program Costs'!T193-'Revenue Change'!T193</f>
        <v>0</v>
      </c>
      <c r="U193">
        <f>'Program Costs'!U193-'Revenue Change'!U193</f>
        <v>0</v>
      </c>
      <c r="V193">
        <f>'Program Costs'!V193-'Revenue Change'!V193</f>
        <v>0</v>
      </c>
      <c r="W193">
        <f>'Program Costs'!W193-'Revenue Change'!W193</f>
        <v>0</v>
      </c>
      <c r="X193">
        <f>'Program Costs'!X193-'Revenue Change'!X193</f>
        <v>0</v>
      </c>
      <c r="Y193">
        <f>'Program Costs'!Y193-'Revenue Change'!Y193</f>
        <v>0</v>
      </c>
      <c r="Z193">
        <f>'Program Costs'!Z193-'Revenue Change'!Z193</f>
        <v>0</v>
      </c>
      <c r="AA193">
        <f>'Program Costs'!AA193-'Revenue Change'!AA193</f>
        <v>0</v>
      </c>
      <c r="AB193">
        <f>'Program Costs'!AB193-'Revenue Change'!AB193</f>
        <v>0</v>
      </c>
      <c r="AC193">
        <f>'Program Costs'!AC193-'Revenue Change'!AC193</f>
        <v>0</v>
      </c>
      <c r="AD193">
        <f>'Program Costs'!AD193-'Revenue Change'!AD193</f>
        <v>0</v>
      </c>
      <c r="AE193">
        <f>'Program Costs'!AE193-'Revenue Change'!AE193</f>
        <v>0</v>
      </c>
      <c r="AF193">
        <f>'Program Costs'!AF193-'Revenue Change'!AF193</f>
        <v>0</v>
      </c>
      <c r="AG193">
        <f>'Program Costs'!AG193-'Revenue Change'!AG193</f>
        <v>0</v>
      </c>
      <c r="AH193">
        <f>'Program Costs'!AH193-'Revenue Change'!AH193</f>
        <v>0</v>
      </c>
      <c r="AI193" s="2">
        <f t="shared" si="4"/>
        <v>579.43564000000003</v>
      </c>
      <c r="AJ193" s="2">
        <f t="shared" si="5"/>
        <v>446.75087353066345</v>
      </c>
    </row>
    <row r="194" spans="1:36" x14ac:dyDescent="0.25">
      <c r="A194" s="13">
        <v>3</v>
      </c>
      <c r="B194" s="13">
        <v>100</v>
      </c>
      <c r="C194">
        <v>115</v>
      </c>
      <c r="D194" t="s">
        <v>228</v>
      </c>
      <c r="E194">
        <f>'Program Costs'!E194-'Revenue Change'!E194</f>
        <v>0</v>
      </c>
      <c r="F194">
        <f>'Program Costs'!F194-'Revenue Change'!F194</f>
        <v>0</v>
      </c>
      <c r="G194">
        <f>'Program Costs'!G194-'Revenue Change'!G194</f>
        <v>68.544870000000003</v>
      </c>
      <c r="H194">
        <f>'Program Costs'!H194-'Revenue Change'!H194</f>
        <v>31.309419999999999</v>
      </c>
      <c r="I194">
        <f>'Program Costs'!I194-'Revenue Change'!I194</f>
        <v>33.440049999999999</v>
      </c>
      <c r="J194">
        <f>'Program Costs'!J194-'Revenue Change'!J194</f>
        <v>34.668399999999998</v>
      </c>
      <c r="K194">
        <f>'Program Costs'!K194-'Revenue Change'!K194</f>
        <v>36.773859999999999</v>
      </c>
      <c r="L194">
        <f>'Program Costs'!L194-'Revenue Change'!L194</f>
        <v>37.24803</v>
      </c>
      <c r="M194">
        <f>'Program Costs'!M194-'Revenue Change'!M194</f>
        <v>38.365749999999998</v>
      </c>
      <c r="N194">
        <f>'Program Costs'!N194-'Revenue Change'!N194</f>
        <v>39.20035</v>
      </c>
      <c r="O194">
        <f>'Program Costs'!O194-'Revenue Change'!O194</f>
        <v>39.512180000000001</v>
      </c>
      <c r="P194">
        <f>'Program Costs'!P194-'Revenue Change'!P194</f>
        <v>39.342289999999998</v>
      </c>
      <c r="Q194">
        <f>'Program Costs'!Q194-'Revenue Change'!Q194</f>
        <v>39.208559999999999</v>
      </c>
      <c r="R194">
        <f>'Program Costs'!R194-'Revenue Change'!R194</f>
        <v>39.081789999999998</v>
      </c>
      <c r="S194">
        <f>'Program Costs'!S194-'Revenue Change'!S194</f>
        <v>40.326659999999997</v>
      </c>
      <c r="T194">
        <f>'Program Costs'!T194-'Revenue Change'!T194</f>
        <v>41.329219999999999</v>
      </c>
      <c r="U194">
        <f>'Program Costs'!U194-'Revenue Change'!U194</f>
        <v>41.71875</v>
      </c>
      <c r="V194">
        <f>'Program Costs'!V194-'Revenue Change'!V194</f>
        <v>0</v>
      </c>
      <c r="W194">
        <f>'Program Costs'!W194-'Revenue Change'!W194</f>
        <v>0</v>
      </c>
      <c r="X194">
        <f>'Program Costs'!X194-'Revenue Change'!X194</f>
        <v>0</v>
      </c>
      <c r="Y194">
        <f>'Program Costs'!Y194-'Revenue Change'!Y194</f>
        <v>0</v>
      </c>
      <c r="Z194">
        <f>'Program Costs'!Z194-'Revenue Change'!Z194</f>
        <v>0</v>
      </c>
      <c r="AA194">
        <f>'Program Costs'!AA194-'Revenue Change'!AA194</f>
        <v>0</v>
      </c>
      <c r="AB194">
        <f>'Program Costs'!AB194-'Revenue Change'!AB194</f>
        <v>0</v>
      </c>
      <c r="AC194">
        <f>'Program Costs'!AC194-'Revenue Change'!AC194</f>
        <v>0</v>
      </c>
      <c r="AD194">
        <f>'Program Costs'!AD194-'Revenue Change'!AD194</f>
        <v>0</v>
      </c>
      <c r="AE194">
        <f>'Program Costs'!AE194-'Revenue Change'!AE194</f>
        <v>0</v>
      </c>
      <c r="AF194">
        <f>'Program Costs'!AF194-'Revenue Change'!AF194</f>
        <v>0</v>
      </c>
      <c r="AG194">
        <f>'Program Costs'!AG194-'Revenue Change'!AG194</f>
        <v>0</v>
      </c>
      <c r="AH194">
        <f>'Program Costs'!AH194-'Revenue Change'!AH194</f>
        <v>0</v>
      </c>
      <c r="AI194" s="2">
        <f t="shared" si="4"/>
        <v>600.07017999999994</v>
      </c>
      <c r="AJ194" s="2">
        <f t="shared" si="5"/>
        <v>405.26798350398917</v>
      </c>
    </row>
    <row r="195" spans="1:36" x14ac:dyDescent="0.25">
      <c r="A195" s="13">
        <v>3</v>
      </c>
      <c r="B195" s="13">
        <v>100</v>
      </c>
      <c r="C195">
        <v>116</v>
      </c>
      <c r="D195" t="s">
        <v>229</v>
      </c>
      <c r="E195">
        <f>'Program Costs'!E195-'Revenue Change'!E195</f>
        <v>0</v>
      </c>
      <c r="F195">
        <f>'Program Costs'!F195-'Revenue Change'!F195</f>
        <v>0</v>
      </c>
      <c r="G195">
        <f>'Program Costs'!G195-'Revenue Change'!G195</f>
        <v>68.323399999999992</v>
      </c>
      <c r="H195">
        <f>'Program Costs'!H195-'Revenue Change'!H195</f>
        <v>31.088349999999998</v>
      </c>
      <c r="I195">
        <f>'Program Costs'!I195-'Revenue Change'!I195</f>
        <v>33.204709999999999</v>
      </c>
      <c r="J195">
        <f>'Program Costs'!J195-'Revenue Change'!J195</f>
        <v>34.433349999999997</v>
      </c>
      <c r="K195">
        <f>'Program Costs'!K195-'Revenue Change'!K195</f>
        <v>36.544310000000003</v>
      </c>
      <c r="L195">
        <f>'Program Costs'!L195-'Revenue Change'!L195</f>
        <v>37.0154</v>
      </c>
      <c r="M195">
        <f>'Program Costs'!M195-'Revenue Change'!M195</f>
        <v>38.103360000000002</v>
      </c>
      <c r="N195">
        <f>'Program Costs'!N195-'Revenue Change'!N195</f>
        <v>38.945279999999997</v>
      </c>
      <c r="O195">
        <f>'Program Costs'!O195-'Revenue Change'!O195</f>
        <v>39.258540000000004</v>
      </c>
      <c r="P195">
        <f>'Program Costs'!P195-'Revenue Change'!P195</f>
        <v>39.064999999999998</v>
      </c>
      <c r="Q195">
        <f>'Program Costs'!Q195-'Revenue Change'!Q195</f>
        <v>38.963380000000001</v>
      </c>
      <c r="R195">
        <f>'Program Costs'!R195-'Revenue Change'!R195</f>
        <v>38.815309999999997</v>
      </c>
      <c r="S195">
        <f>'Program Costs'!S195-'Revenue Change'!S195</f>
        <v>40.049680000000002</v>
      </c>
      <c r="T195">
        <f>'Program Costs'!T195-'Revenue Change'!T195</f>
        <v>41.050109999999997</v>
      </c>
      <c r="U195">
        <f>'Program Costs'!U195-'Revenue Change'!U195</f>
        <v>41.472290000000001</v>
      </c>
      <c r="V195">
        <f>'Program Costs'!V195-'Revenue Change'!V195</f>
        <v>42.50806</v>
      </c>
      <c r="W195">
        <f>'Program Costs'!W195-'Revenue Change'!W195</f>
        <v>43.281370000000003</v>
      </c>
      <c r="X195">
        <f>'Program Costs'!X195-'Revenue Change'!X195</f>
        <v>43.632080000000002</v>
      </c>
      <c r="Y195">
        <f>'Program Costs'!Y195-'Revenue Change'!Y195</f>
        <v>0</v>
      </c>
      <c r="Z195">
        <f>'Program Costs'!Z195-'Revenue Change'!Z195</f>
        <v>0</v>
      </c>
      <c r="AA195">
        <f>'Program Costs'!AA195-'Revenue Change'!AA195</f>
        <v>0</v>
      </c>
      <c r="AB195">
        <f>'Program Costs'!AB195-'Revenue Change'!AB195</f>
        <v>0</v>
      </c>
      <c r="AC195">
        <f>'Program Costs'!AC195-'Revenue Change'!AC195</f>
        <v>0</v>
      </c>
      <c r="AD195">
        <f>'Program Costs'!AD195-'Revenue Change'!AD195</f>
        <v>0</v>
      </c>
      <c r="AE195">
        <f>'Program Costs'!AE195-'Revenue Change'!AE195</f>
        <v>0</v>
      </c>
      <c r="AF195">
        <f>'Program Costs'!AF195-'Revenue Change'!AF195</f>
        <v>0</v>
      </c>
      <c r="AG195">
        <f>'Program Costs'!AG195-'Revenue Change'!AG195</f>
        <v>0</v>
      </c>
      <c r="AH195">
        <f>'Program Costs'!AH195-'Revenue Change'!AH195</f>
        <v>0</v>
      </c>
      <c r="AI195" s="2">
        <f t="shared" si="4"/>
        <v>725.75398000000007</v>
      </c>
      <c r="AJ195" s="2">
        <f t="shared" si="5"/>
        <v>450.35451748577981</v>
      </c>
    </row>
    <row r="196" spans="1:36" x14ac:dyDescent="0.25">
      <c r="A196" s="13">
        <v>3</v>
      </c>
      <c r="B196" s="13">
        <v>100</v>
      </c>
      <c r="C196">
        <v>117</v>
      </c>
      <c r="D196" t="s">
        <v>230</v>
      </c>
      <c r="E196">
        <f>'Program Costs'!E196-'Revenue Change'!E196</f>
        <v>0</v>
      </c>
      <c r="F196">
        <f>'Program Costs'!F196-'Revenue Change'!F196</f>
        <v>0</v>
      </c>
      <c r="G196">
        <f>'Program Costs'!G196-'Revenue Change'!G196</f>
        <v>103.14426</v>
      </c>
      <c r="H196">
        <f>'Program Costs'!H196-'Revenue Change'!H196</f>
        <v>65.649780000000007</v>
      </c>
      <c r="I196">
        <f>'Program Costs'!I196-'Revenue Change'!I196</f>
        <v>70.117919999999998</v>
      </c>
      <c r="J196">
        <f>'Program Costs'!J196-'Revenue Change'!J196</f>
        <v>72.699250000000006</v>
      </c>
      <c r="K196">
        <f>'Program Costs'!K196-'Revenue Change'!K196</f>
        <v>77.130309999999994</v>
      </c>
      <c r="L196">
        <f>'Program Costs'!L196-'Revenue Change'!L196</f>
        <v>78.123639999999995</v>
      </c>
      <c r="M196">
        <f>'Program Costs'!M196-'Revenue Change'!M196</f>
        <v>80.451390000000004</v>
      </c>
      <c r="N196">
        <f>'Program Costs'!N196-'Revenue Change'!N196</f>
        <v>82.210049999999995</v>
      </c>
      <c r="O196">
        <f>'Program Costs'!O196-'Revenue Change'!O196</f>
        <v>82.86591</v>
      </c>
      <c r="P196">
        <f>'Program Costs'!P196-'Revenue Change'!P196</f>
        <v>82.491209999999995</v>
      </c>
      <c r="Q196">
        <f>'Program Costs'!Q196-'Revenue Change'!Q196</f>
        <v>82.235050000000001</v>
      </c>
      <c r="R196">
        <f>'Program Costs'!R196-'Revenue Change'!R196</f>
        <v>81.952029999999993</v>
      </c>
      <c r="S196">
        <f>'Program Costs'!S196-'Revenue Change'!S196</f>
        <v>84.560550000000006</v>
      </c>
      <c r="T196">
        <f>'Program Costs'!T196-'Revenue Change'!T196</f>
        <v>86.667299999999997</v>
      </c>
      <c r="U196">
        <f>'Program Costs'!U196-'Revenue Change'!U196</f>
        <v>87.510310000000004</v>
      </c>
      <c r="V196">
        <f>'Program Costs'!V196-'Revenue Change'!V196</f>
        <v>0</v>
      </c>
      <c r="W196">
        <f>'Program Costs'!W196-'Revenue Change'!W196</f>
        <v>0</v>
      </c>
      <c r="X196">
        <f>'Program Costs'!X196-'Revenue Change'!X196</f>
        <v>0</v>
      </c>
      <c r="Y196">
        <f>'Program Costs'!Y196-'Revenue Change'!Y196</f>
        <v>0</v>
      </c>
      <c r="Z196">
        <f>'Program Costs'!Z196-'Revenue Change'!Z196</f>
        <v>0</v>
      </c>
      <c r="AA196">
        <f>'Program Costs'!AA196-'Revenue Change'!AA196</f>
        <v>0</v>
      </c>
      <c r="AB196">
        <f>'Program Costs'!AB196-'Revenue Change'!AB196</f>
        <v>0</v>
      </c>
      <c r="AC196">
        <f>'Program Costs'!AC196-'Revenue Change'!AC196</f>
        <v>0</v>
      </c>
      <c r="AD196">
        <f>'Program Costs'!AD196-'Revenue Change'!AD196</f>
        <v>0</v>
      </c>
      <c r="AE196">
        <f>'Program Costs'!AE196-'Revenue Change'!AE196</f>
        <v>0</v>
      </c>
      <c r="AF196">
        <f>'Program Costs'!AF196-'Revenue Change'!AF196</f>
        <v>0</v>
      </c>
      <c r="AG196">
        <f>'Program Costs'!AG196-'Revenue Change'!AG196</f>
        <v>0</v>
      </c>
      <c r="AH196">
        <f>'Program Costs'!AH196-'Revenue Change'!AH196</f>
        <v>0</v>
      </c>
      <c r="AI196" s="2">
        <f t="shared" si="4"/>
        <v>1217.8089600000003</v>
      </c>
      <c r="AJ196" s="2">
        <f t="shared" si="5"/>
        <v>809.28276088443147</v>
      </c>
    </row>
    <row r="197" spans="1:36" x14ac:dyDescent="0.25">
      <c r="A197" s="13">
        <v>3</v>
      </c>
      <c r="B197" s="13">
        <v>100</v>
      </c>
      <c r="C197">
        <v>118</v>
      </c>
      <c r="D197" t="s">
        <v>540</v>
      </c>
      <c r="E197">
        <f>'Program Costs'!E197-'Revenue Change'!E197</f>
        <v>0</v>
      </c>
      <c r="F197">
        <f>'Program Costs'!F197-'Revenue Change'!F197</f>
        <v>0</v>
      </c>
      <c r="G197">
        <f>'Program Costs'!G197-'Revenue Change'!G197</f>
        <v>88.41998000000001</v>
      </c>
      <c r="H197">
        <f>'Program Costs'!H197-'Revenue Change'!H197</f>
        <v>51.033969999999997</v>
      </c>
      <c r="I197">
        <f>'Program Costs'!I197-'Revenue Change'!I197</f>
        <v>54.508150000000001</v>
      </c>
      <c r="J197">
        <f>'Program Costs'!J197-'Revenue Change'!J197</f>
        <v>56.529139999999998</v>
      </c>
      <c r="K197">
        <f>'Program Costs'!K197-'Revenue Change'!K197</f>
        <v>59.999389999999998</v>
      </c>
      <c r="L197">
        <f>'Program Costs'!L197-'Revenue Change'!L197</f>
        <v>60.772289999999998</v>
      </c>
      <c r="M197">
        <f>'Program Costs'!M197-'Revenue Change'!M197</f>
        <v>62.552669999999999</v>
      </c>
      <c r="N197">
        <f>'Program Costs'!N197-'Revenue Change'!N197</f>
        <v>63.938720000000004</v>
      </c>
      <c r="O197">
        <f>'Program Costs'!O197-'Revenue Change'!O197</f>
        <v>64.45514</v>
      </c>
      <c r="P197">
        <f>'Program Costs'!P197-'Revenue Change'!P197</f>
        <v>64.132199999999997</v>
      </c>
      <c r="Q197">
        <f>'Program Costs'!Q197-'Revenue Change'!Q197</f>
        <v>0</v>
      </c>
      <c r="R197">
        <f>'Program Costs'!R197-'Revenue Change'!R197</f>
        <v>0</v>
      </c>
      <c r="S197">
        <f>'Program Costs'!S197-'Revenue Change'!S197</f>
        <v>0</v>
      </c>
      <c r="T197">
        <f>'Program Costs'!T197-'Revenue Change'!T197</f>
        <v>0</v>
      </c>
      <c r="U197">
        <f>'Program Costs'!U197-'Revenue Change'!U197</f>
        <v>0</v>
      </c>
      <c r="V197">
        <f>'Program Costs'!V197-'Revenue Change'!V197</f>
        <v>0</v>
      </c>
      <c r="W197">
        <f>'Program Costs'!W197-'Revenue Change'!W197</f>
        <v>0</v>
      </c>
      <c r="X197">
        <f>'Program Costs'!X197-'Revenue Change'!X197</f>
        <v>0</v>
      </c>
      <c r="Y197">
        <f>'Program Costs'!Y197-'Revenue Change'!Y197</f>
        <v>0</v>
      </c>
      <c r="Z197">
        <f>'Program Costs'!Z197-'Revenue Change'!Z197</f>
        <v>0</v>
      </c>
      <c r="AA197">
        <f>'Program Costs'!AA197-'Revenue Change'!AA197</f>
        <v>0</v>
      </c>
      <c r="AB197">
        <f>'Program Costs'!AB197-'Revenue Change'!AB197</f>
        <v>0</v>
      </c>
      <c r="AC197">
        <f>'Program Costs'!AC197-'Revenue Change'!AC197</f>
        <v>0</v>
      </c>
      <c r="AD197">
        <f>'Program Costs'!AD197-'Revenue Change'!AD197</f>
        <v>0</v>
      </c>
      <c r="AE197">
        <f>'Program Costs'!AE197-'Revenue Change'!AE197</f>
        <v>0</v>
      </c>
      <c r="AF197">
        <f>'Program Costs'!AF197-'Revenue Change'!AF197</f>
        <v>0</v>
      </c>
      <c r="AG197">
        <f>'Program Costs'!AG197-'Revenue Change'!AG197</f>
        <v>0</v>
      </c>
      <c r="AH197">
        <f>'Program Costs'!AH197-'Revenue Change'!AH197</f>
        <v>0</v>
      </c>
      <c r="AI197" s="2">
        <f t="shared" ref="AI197:AI260" si="6">SUM(E197:AH197)</f>
        <v>626.34164999999996</v>
      </c>
      <c r="AJ197" s="2">
        <f t="shared" ref="AJ197:AJ260" si="7">G197+(NPV(6.463858/100,H197:AH197))</f>
        <v>482.17347965680477</v>
      </c>
    </row>
    <row r="198" spans="1:36" x14ac:dyDescent="0.25">
      <c r="A198" s="13">
        <v>3</v>
      </c>
      <c r="B198" s="13">
        <v>100</v>
      </c>
      <c r="C198">
        <v>119</v>
      </c>
      <c r="D198" t="s">
        <v>232</v>
      </c>
      <c r="E198">
        <f>'Program Costs'!E198-'Revenue Change'!E198</f>
        <v>0</v>
      </c>
      <c r="F198">
        <f>'Program Costs'!F198-'Revenue Change'!F198</f>
        <v>0</v>
      </c>
      <c r="G198">
        <f>'Program Costs'!G198-'Revenue Change'!G198</f>
        <v>53.966449999999995</v>
      </c>
      <c r="H198">
        <f>'Program Costs'!H198-'Revenue Change'!H198</f>
        <v>16.8399</v>
      </c>
      <c r="I198">
        <f>'Program Costs'!I198-'Revenue Change'!I198</f>
        <v>17.985790000000001</v>
      </c>
      <c r="J198">
        <f>'Program Costs'!J198-'Revenue Change'!J198</f>
        <v>18.64667</v>
      </c>
      <c r="K198">
        <f>'Program Costs'!K198-'Revenue Change'!K198</f>
        <v>19.778210000000001</v>
      </c>
      <c r="L198">
        <f>'Program Costs'!L198-'Revenue Change'!L198</f>
        <v>20.033770000000001</v>
      </c>
      <c r="M198">
        <f>'Program Costs'!M198-'Revenue Change'!M198</f>
        <v>20.634979999999999</v>
      </c>
      <c r="N198">
        <f>'Program Costs'!N198-'Revenue Change'!N198</f>
        <v>21.083829999999999</v>
      </c>
      <c r="O198">
        <f>'Program Costs'!O198-'Revenue Change'!O198</f>
        <v>21.251799999999999</v>
      </c>
      <c r="P198">
        <f>'Program Costs'!P198-'Revenue Change'!P198</f>
        <v>21.161069999999999</v>
      </c>
      <c r="Q198">
        <f>'Program Costs'!Q198-'Revenue Change'!Q198</f>
        <v>0</v>
      </c>
      <c r="R198">
        <f>'Program Costs'!R198-'Revenue Change'!R198</f>
        <v>0</v>
      </c>
      <c r="S198">
        <f>'Program Costs'!S198-'Revenue Change'!S198</f>
        <v>0</v>
      </c>
      <c r="T198">
        <f>'Program Costs'!T198-'Revenue Change'!T198</f>
        <v>0</v>
      </c>
      <c r="U198">
        <f>'Program Costs'!U198-'Revenue Change'!U198</f>
        <v>0</v>
      </c>
      <c r="V198">
        <f>'Program Costs'!V198-'Revenue Change'!V198</f>
        <v>0</v>
      </c>
      <c r="W198">
        <f>'Program Costs'!W198-'Revenue Change'!W198</f>
        <v>0</v>
      </c>
      <c r="X198">
        <f>'Program Costs'!X198-'Revenue Change'!X198</f>
        <v>0</v>
      </c>
      <c r="Y198">
        <f>'Program Costs'!Y198-'Revenue Change'!Y198</f>
        <v>0</v>
      </c>
      <c r="Z198">
        <f>'Program Costs'!Z198-'Revenue Change'!Z198</f>
        <v>0</v>
      </c>
      <c r="AA198">
        <f>'Program Costs'!AA198-'Revenue Change'!AA198</f>
        <v>0</v>
      </c>
      <c r="AB198">
        <f>'Program Costs'!AB198-'Revenue Change'!AB198</f>
        <v>0</v>
      </c>
      <c r="AC198">
        <f>'Program Costs'!AC198-'Revenue Change'!AC198</f>
        <v>0</v>
      </c>
      <c r="AD198">
        <f>'Program Costs'!AD198-'Revenue Change'!AD198</f>
        <v>0</v>
      </c>
      <c r="AE198">
        <f>'Program Costs'!AE198-'Revenue Change'!AE198</f>
        <v>0</v>
      </c>
      <c r="AF198">
        <f>'Program Costs'!AF198-'Revenue Change'!AF198</f>
        <v>0</v>
      </c>
      <c r="AG198">
        <f>'Program Costs'!AG198-'Revenue Change'!AG198</f>
        <v>0</v>
      </c>
      <c r="AH198">
        <f>'Program Costs'!AH198-'Revenue Change'!AH198</f>
        <v>0</v>
      </c>
      <c r="AI198" s="2">
        <f t="shared" si="6"/>
        <v>231.38246999999998</v>
      </c>
      <c r="AJ198" s="2">
        <f t="shared" si="7"/>
        <v>183.83542340898771</v>
      </c>
    </row>
    <row r="199" spans="1:36" x14ac:dyDescent="0.25">
      <c r="A199" s="13">
        <v>3</v>
      </c>
      <c r="B199" s="13">
        <v>100</v>
      </c>
      <c r="C199">
        <v>120</v>
      </c>
      <c r="D199" t="s">
        <v>233</v>
      </c>
      <c r="E199">
        <f>'Program Costs'!E199-'Revenue Change'!E199</f>
        <v>0</v>
      </c>
      <c r="F199">
        <f>'Program Costs'!F199-'Revenue Change'!F199</f>
        <v>0</v>
      </c>
      <c r="G199">
        <f>'Program Costs'!G199-'Revenue Change'!G199</f>
        <v>53.96172</v>
      </c>
      <c r="H199">
        <f>'Program Costs'!H199-'Revenue Change'!H199</f>
        <v>16.834720000000001</v>
      </c>
      <c r="I199">
        <f>'Program Costs'!I199-'Revenue Change'!I199</f>
        <v>17.980589999999999</v>
      </c>
      <c r="J199">
        <f>'Program Costs'!J199-'Revenue Change'!J199</f>
        <v>18.643190000000001</v>
      </c>
      <c r="K199">
        <f>'Program Costs'!K199-'Revenue Change'!K199</f>
        <v>19.78201</v>
      </c>
      <c r="L199">
        <f>'Program Costs'!L199-'Revenue Change'!L199</f>
        <v>20.037189999999999</v>
      </c>
      <c r="M199">
        <f>'Program Costs'!M199-'Revenue Change'!M199</f>
        <v>20.631239999999998</v>
      </c>
      <c r="N199">
        <f>'Program Costs'!N199-'Revenue Change'!N199</f>
        <v>21.084379999999999</v>
      </c>
      <c r="O199">
        <f>'Program Costs'!O199-'Revenue Change'!O199</f>
        <v>21.253050000000002</v>
      </c>
      <c r="P199">
        <f>'Program Costs'!P199-'Revenue Change'!P199</f>
        <v>21.15363</v>
      </c>
      <c r="Q199">
        <f>'Program Costs'!Q199-'Revenue Change'!Q199</f>
        <v>21.092469999999999</v>
      </c>
      <c r="R199">
        <f>'Program Costs'!R199-'Revenue Change'!R199</f>
        <v>21.016359999999999</v>
      </c>
      <c r="S199">
        <f>'Program Costs'!S199-'Revenue Change'!S199</f>
        <v>21.68524</v>
      </c>
      <c r="T199">
        <f>'Program Costs'!T199-'Revenue Change'!T199</f>
        <v>22.22559</v>
      </c>
      <c r="U199">
        <f>'Program Costs'!U199-'Revenue Change'!U199</f>
        <v>22.44678</v>
      </c>
      <c r="V199">
        <f>'Program Costs'!V199-'Revenue Change'!V199</f>
        <v>23.006160000000001</v>
      </c>
      <c r="W199">
        <f>'Program Costs'!W199-'Revenue Change'!W199</f>
        <v>23.429259999999999</v>
      </c>
      <c r="X199">
        <f>'Program Costs'!X199-'Revenue Change'!X199</f>
        <v>23.618770000000001</v>
      </c>
      <c r="Y199">
        <f>'Program Costs'!Y199-'Revenue Change'!Y199</f>
        <v>23.856380000000001</v>
      </c>
      <c r="Z199">
        <f>'Program Costs'!Z199-'Revenue Change'!Z199</f>
        <v>24.122070000000001</v>
      </c>
      <c r="AA199">
        <f>'Program Costs'!AA199-'Revenue Change'!AA199</f>
        <v>24.294799999999999</v>
      </c>
      <c r="AB199">
        <f>'Program Costs'!AB199-'Revenue Change'!AB199</f>
        <v>24.552</v>
      </c>
      <c r="AC199">
        <f>'Program Costs'!AC199-'Revenue Change'!AC199</f>
        <v>25.013549999999999</v>
      </c>
      <c r="AD199">
        <f>'Program Costs'!AD199-'Revenue Change'!AD199</f>
        <v>25.225460000000002</v>
      </c>
      <c r="AE199">
        <f>'Program Costs'!AE199-'Revenue Change'!AE199</f>
        <v>25.663509999999999</v>
      </c>
      <c r="AF199">
        <f>'Program Costs'!AF199-'Revenue Change'!AF199</f>
        <v>26.07452</v>
      </c>
      <c r="AG199">
        <f>'Program Costs'!AG199-'Revenue Change'!AG199</f>
        <v>27.145320000000002</v>
      </c>
      <c r="AH199">
        <f>'Program Costs'!AH199-'Revenue Change'!AH199</f>
        <v>28.086549999999999</v>
      </c>
      <c r="AI199" s="2">
        <f t="shared" si="6"/>
        <v>663.91651000000002</v>
      </c>
      <c r="AJ199" s="2">
        <f t="shared" si="7"/>
        <v>323.32296044626224</v>
      </c>
    </row>
    <row r="200" spans="1:36" x14ac:dyDescent="0.25">
      <c r="A200" s="13">
        <v>3</v>
      </c>
      <c r="B200" s="13">
        <v>100</v>
      </c>
      <c r="C200">
        <v>121</v>
      </c>
      <c r="D200" t="s">
        <v>234</v>
      </c>
      <c r="E200">
        <f>'Program Costs'!E200-'Revenue Change'!E200</f>
        <v>0</v>
      </c>
      <c r="F200">
        <f>'Program Costs'!F200-'Revenue Change'!F200</f>
        <v>0</v>
      </c>
      <c r="G200">
        <f>'Program Costs'!G200-'Revenue Change'!G200</f>
        <v>99.935010000000005</v>
      </c>
      <c r="H200">
        <f>'Program Costs'!H200-'Revenue Change'!H200</f>
        <v>62.460720000000002</v>
      </c>
      <c r="I200">
        <f>'Program Costs'!I200-'Revenue Change'!I200</f>
        <v>66.711179999999999</v>
      </c>
      <c r="J200">
        <f>'Program Costs'!J200-'Revenue Change'!J200</f>
        <v>69.218410000000006</v>
      </c>
      <c r="K200">
        <f>'Program Costs'!K200-'Revenue Change'!K200</f>
        <v>73.500820000000004</v>
      </c>
      <c r="L200">
        <f>'Program Costs'!L200-'Revenue Change'!L200</f>
        <v>74.446489999999997</v>
      </c>
      <c r="M200">
        <f>'Program Costs'!M200-'Revenue Change'!M200</f>
        <v>76.581509999999994</v>
      </c>
      <c r="N200">
        <f>'Program Costs'!N200-'Revenue Change'!N200</f>
        <v>78.30789</v>
      </c>
      <c r="O200">
        <f>'Program Costs'!O200-'Revenue Change'!O200</f>
        <v>78.960139999999996</v>
      </c>
      <c r="P200">
        <f>'Program Costs'!P200-'Revenue Change'!P200</f>
        <v>78.5274</v>
      </c>
      <c r="Q200">
        <f>'Program Costs'!Q200-'Revenue Change'!Q200</f>
        <v>0</v>
      </c>
      <c r="R200">
        <f>'Program Costs'!R200-'Revenue Change'!R200</f>
        <v>0</v>
      </c>
      <c r="S200">
        <f>'Program Costs'!S200-'Revenue Change'!S200</f>
        <v>0</v>
      </c>
      <c r="T200">
        <f>'Program Costs'!T200-'Revenue Change'!T200</f>
        <v>0</v>
      </c>
      <c r="U200">
        <f>'Program Costs'!U200-'Revenue Change'!U200</f>
        <v>0</v>
      </c>
      <c r="V200">
        <f>'Program Costs'!V200-'Revenue Change'!V200</f>
        <v>0</v>
      </c>
      <c r="W200">
        <f>'Program Costs'!W200-'Revenue Change'!W200</f>
        <v>0</v>
      </c>
      <c r="X200">
        <f>'Program Costs'!X200-'Revenue Change'!X200</f>
        <v>0</v>
      </c>
      <c r="Y200">
        <f>'Program Costs'!Y200-'Revenue Change'!Y200</f>
        <v>0</v>
      </c>
      <c r="Z200">
        <f>'Program Costs'!Z200-'Revenue Change'!Z200</f>
        <v>0</v>
      </c>
      <c r="AA200">
        <f>'Program Costs'!AA200-'Revenue Change'!AA200</f>
        <v>0</v>
      </c>
      <c r="AB200">
        <f>'Program Costs'!AB200-'Revenue Change'!AB200</f>
        <v>0</v>
      </c>
      <c r="AC200">
        <f>'Program Costs'!AC200-'Revenue Change'!AC200</f>
        <v>0</v>
      </c>
      <c r="AD200">
        <f>'Program Costs'!AD200-'Revenue Change'!AD200</f>
        <v>0</v>
      </c>
      <c r="AE200">
        <f>'Program Costs'!AE200-'Revenue Change'!AE200</f>
        <v>0</v>
      </c>
      <c r="AF200">
        <f>'Program Costs'!AF200-'Revenue Change'!AF200</f>
        <v>0</v>
      </c>
      <c r="AG200">
        <f>'Program Costs'!AG200-'Revenue Change'!AG200</f>
        <v>0</v>
      </c>
      <c r="AH200">
        <f>'Program Costs'!AH200-'Revenue Change'!AH200</f>
        <v>0</v>
      </c>
      <c r="AI200" s="2">
        <f t="shared" si="6"/>
        <v>758.64957000000004</v>
      </c>
      <c r="AJ200" s="2">
        <f t="shared" si="7"/>
        <v>582.0929813169829</v>
      </c>
    </row>
    <row r="201" spans="1:36" x14ac:dyDescent="0.25">
      <c r="A201" s="13">
        <v>3</v>
      </c>
      <c r="B201" s="13">
        <v>100</v>
      </c>
      <c r="C201">
        <v>122</v>
      </c>
      <c r="D201" t="s">
        <v>235</v>
      </c>
      <c r="E201">
        <f>'Program Costs'!E201-'Revenue Change'!E201</f>
        <v>0</v>
      </c>
      <c r="F201">
        <f>'Program Costs'!F201-'Revenue Change'!F201</f>
        <v>0</v>
      </c>
      <c r="G201">
        <f>'Program Costs'!G201-'Revenue Change'!G201</f>
        <v>154.48399999999998</v>
      </c>
      <c r="H201">
        <f>'Program Costs'!H201-'Revenue Change'!H201</f>
        <v>116.5963</v>
      </c>
      <c r="I201">
        <f>'Program Costs'!I201-'Revenue Change'!I201</f>
        <v>124.5342</v>
      </c>
      <c r="J201">
        <f>'Program Costs'!J201-'Revenue Change'!J201</f>
        <v>129.25280000000001</v>
      </c>
      <c r="K201">
        <f>'Program Costs'!K201-'Revenue Change'!K201</f>
        <v>137.29259999999999</v>
      </c>
      <c r="L201">
        <f>'Program Costs'!L201-'Revenue Change'!L201</f>
        <v>139.05879999999999</v>
      </c>
      <c r="M201">
        <f>'Program Costs'!M201-'Revenue Change'!M201</f>
        <v>142.98589999999999</v>
      </c>
      <c r="N201">
        <f>'Program Costs'!N201-'Revenue Change'!N201</f>
        <v>146.24969999999999</v>
      </c>
      <c r="O201">
        <f>'Program Costs'!O201-'Revenue Change'!O201</f>
        <v>147.49080000000001</v>
      </c>
      <c r="P201">
        <f>'Program Costs'!P201-'Revenue Change'!P201</f>
        <v>146.6345</v>
      </c>
      <c r="Q201">
        <f>'Program Costs'!Q201-'Revenue Change'!Q201</f>
        <v>146.44560000000001</v>
      </c>
      <c r="R201">
        <f>'Program Costs'!R201-'Revenue Change'!R201</f>
        <v>145.7466</v>
      </c>
      <c r="S201">
        <f>'Program Costs'!S201-'Revenue Change'!S201</f>
        <v>150.35169999999999</v>
      </c>
      <c r="T201">
        <f>'Program Costs'!T201-'Revenue Change'!T201</f>
        <v>154.14709999999999</v>
      </c>
      <c r="U201">
        <f>'Program Costs'!U201-'Revenue Change'!U201</f>
        <v>155.94720000000001</v>
      </c>
      <c r="V201">
        <f>'Program Costs'!V201-'Revenue Change'!V201</f>
        <v>159.9024</v>
      </c>
      <c r="W201">
        <f>'Program Costs'!W201-'Revenue Change'!W201</f>
        <v>162.64580000000001</v>
      </c>
      <c r="X201">
        <f>'Program Costs'!X201-'Revenue Change'!X201</f>
        <v>163.9564</v>
      </c>
      <c r="Y201">
        <f>'Program Costs'!Y201-'Revenue Change'!Y201</f>
        <v>165.58609999999999</v>
      </c>
      <c r="Z201">
        <f>'Program Costs'!Z201-'Revenue Change'!Z201</f>
        <v>167.51310000000001</v>
      </c>
      <c r="AA201">
        <f>'Program Costs'!AA201-'Revenue Change'!AA201</f>
        <v>168.69159999999999</v>
      </c>
      <c r="AB201">
        <f>'Program Costs'!AB201-'Revenue Change'!AB201</f>
        <v>170.26730000000001</v>
      </c>
      <c r="AC201">
        <f>'Program Costs'!AC201-'Revenue Change'!AC201</f>
        <v>173.94290000000001</v>
      </c>
      <c r="AD201">
        <f>'Program Costs'!AD201-'Revenue Change'!AD201</f>
        <v>174.93360000000001</v>
      </c>
      <c r="AE201">
        <f>'Program Costs'!AE201-'Revenue Change'!AE201</f>
        <v>177.95259999999999</v>
      </c>
      <c r="AF201">
        <f>'Program Costs'!AF201-'Revenue Change'!AF201</f>
        <v>181.1591</v>
      </c>
      <c r="AG201">
        <f>'Program Costs'!AG201-'Revenue Change'!AG201</f>
        <v>188.5795</v>
      </c>
      <c r="AH201">
        <f>'Program Costs'!AH201-'Revenue Change'!AH201</f>
        <v>194.90979999999999</v>
      </c>
      <c r="AI201" s="2">
        <f t="shared" si="6"/>
        <v>4387.2579999999998</v>
      </c>
      <c r="AJ201" s="2">
        <f t="shared" si="7"/>
        <v>2023.2149298401584</v>
      </c>
    </row>
    <row r="202" spans="1:36" x14ac:dyDescent="0.25">
      <c r="A202" s="13">
        <v>3</v>
      </c>
      <c r="B202" s="13">
        <v>100</v>
      </c>
      <c r="C202">
        <v>124</v>
      </c>
      <c r="D202" t="s">
        <v>236</v>
      </c>
      <c r="E202">
        <f>'Program Costs'!E202-'Revenue Change'!E202</f>
        <v>0</v>
      </c>
      <c r="F202">
        <f>'Program Costs'!F202-'Revenue Change'!F202</f>
        <v>0</v>
      </c>
      <c r="G202">
        <f>'Program Costs'!G202-'Revenue Change'!G202</f>
        <v>73.198980000000006</v>
      </c>
      <c r="H202">
        <f>'Program Costs'!H202-'Revenue Change'!H202</f>
        <v>35.925449999999998</v>
      </c>
      <c r="I202">
        <f>'Program Costs'!I202-'Revenue Change'!I202</f>
        <v>38.37135</v>
      </c>
      <c r="J202">
        <f>'Program Costs'!J202-'Revenue Change'!J202</f>
        <v>39.823700000000002</v>
      </c>
      <c r="K202">
        <f>'Program Costs'!K202-'Revenue Change'!K202</f>
        <v>42.299619999999997</v>
      </c>
      <c r="L202">
        <f>'Program Costs'!L202-'Revenue Change'!L202</f>
        <v>42.84337</v>
      </c>
      <c r="M202">
        <f>'Program Costs'!M202-'Revenue Change'!M202</f>
        <v>44.055540000000001</v>
      </c>
      <c r="N202">
        <f>'Program Costs'!N202-'Revenue Change'!N202</f>
        <v>45.059690000000003</v>
      </c>
      <c r="O202">
        <f>'Program Costs'!O202-'Revenue Change'!O202</f>
        <v>45.441650000000003</v>
      </c>
      <c r="P202">
        <f>'Program Costs'!P202-'Revenue Change'!P202</f>
        <v>45.179929999999999</v>
      </c>
      <c r="Q202">
        <f>'Program Costs'!Q202-'Revenue Change'!Q202</f>
        <v>45.118470000000002</v>
      </c>
      <c r="R202">
        <f>'Program Costs'!R202-'Revenue Change'!R202</f>
        <v>44.904789999999998</v>
      </c>
      <c r="S202">
        <f>'Program Costs'!S202-'Revenue Change'!S202</f>
        <v>46.324579999999997</v>
      </c>
      <c r="T202">
        <f>'Program Costs'!T202-'Revenue Change'!T202</f>
        <v>47.493769999999998</v>
      </c>
      <c r="U202">
        <f>'Program Costs'!U202-'Revenue Change'!U202</f>
        <v>48.044800000000002</v>
      </c>
      <c r="V202">
        <f>'Program Costs'!V202-'Revenue Change'!V202</f>
        <v>49.264949999999999</v>
      </c>
      <c r="W202">
        <f>'Program Costs'!W202-'Revenue Change'!W202</f>
        <v>50.110050000000001</v>
      </c>
      <c r="X202">
        <f>'Program Costs'!X202-'Revenue Change'!X202</f>
        <v>50.513550000000002</v>
      </c>
      <c r="Y202">
        <f>'Program Costs'!Y202-'Revenue Change'!Y202</f>
        <v>51.016719999999999</v>
      </c>
      <c r="Z202">
        <f>'Program Costs'!Z202-'Revenue Change'!Z202</f>
        <v>51.609990000000003</v>
      </c>
      <c r="AA202">
        <f>'Program Costs'!AA202-'Revenue Change'!AA202</f>
        <v>0</v>
      </c>
      <c r="AB202">
        <f>'Program Costs'!AB202-'Revenue Change'!AB202</f>
        <v>0</v>
      </c>
      <c r="AC202">
        <f>'Program Costs'!AC202-'Revenue Change'!AC202</f>
        <v>0</v>
      </c>
      <c r="AD202">
        <f>'Program Costs'!AD202-'Revenue Change'!AD202</f>
        <v>0</v>
      </c>
      <c r="AE202">
        <f>'Program Costs'!AE202-'Revenue Change'!AE202</f>
        <v>0</v>
      </c>
      <c r="AF202">
        <f>'Program Costs'!AF202-'Revenue Change'!AF202</f>
        <v>0</v>
      </c>
      <c r="AG202">
        <f>'Program Costs'!AG202-'Revenue Change'!AG202</f>
        <v>0</v>
      </c>
      <c r="AH202">
        <f>'Program Costs'!AH202-'Revenue Change'!AH202</f>
        <v>0</v>
      </c>
      <c r="AI202" s="2">
        <f t="shared" si="6"/>
        <v>936.60095000000001</v>
      </c>
      <c r="AJ202" s="2">
        <f t="shared" si="7"/>
        <v>547.43517330346992</v>
      </c>
    </row>
    <row r="203" spans="1:36" x14ac:dyDescent="0.25">
      <c r="A203" s="13">
        <v>3</v>
      </c>
      <c r="B203" s="13">
        <v>100</v>
      </c>
      <c r="C203">
        <v>125</v>
      </c>
      <c r="D203" t="s">
        <v>237</v>
      </c>
      <c r="E203">
        <f>'Program Costs'!E203-'Revenue Change'!E203</f>
        <v>0</v>
      </c>
      <c r="F203">
        <f>'Program Costs'!F203-'Revenue Change'!F203</f>
        <v>0</v>
      </c>
      <c r="G203">
        <f>'Program Costs'!G203-'Revenue Change'!G203</f>
        <v>38.733986000000002</v>
      </c>
      <c r="H203">
        <f>'Program Costs'!H203-'Revenue Change'!H203</f>
        <v>1.7209319999999999</v>
      </c>
      <c r="I203">
        <f>'Program Costs'!I203-'Revenue Change'!I203</f>
        <v>1.8380430000000001</v>
      </c>
      <c r="J203">
        <f>'Program Costs'!J203-'Revenue Change'!J203</f>
        <v>1.9072880000000001</v>
      </c>
      <c r="K203">
        <f>'Program Costs'!K203-'Revenue Change'!K203</f>
        <v>2.025528</v>
      </c>
      <c r="L203">
        <f>'Program Costs'!L203-'Revenue Change'!L203</f>
        <v>2.0516359999999998</v>
      </c>
      <c r="M203">
        <f>'Program Costs'!M203-'Revenue Change'!M203</f>
        <v>2.1101380000000001</v>
      </c>
      <c r="N203">
        <f>'Program Costs'!N203-'Revenue Change'!N203</f>
        <v>2.1583559999999999</v>
      </c>
      <c r="O203">
        <f>'Program Costs'!O203-'Revenue Change'!O203</f>
        <v>2.1770320000000001</v>
      </c>
      <c r="P203">
        <f>'Program Costs'!P203-'Revenue Change'!P203</f>
        <v>2.1647340000000002</v>
      </c>
      <c r="Q203">
        <f>'Program Costs'!Q203-'Revenue Change'!Q203</f>
        <v>2.161743</v>
      </c>
      <c r="R203">
        <f>'Program Costs'!R203-'Revenue Change'!R203</f>
        <v>2.1505740000000002</v>
      </c>
      <c r="S203">
        <f>'Program Costs'!S203-'Revenue Change'!S203</f>
        <v>2.2189329999999998</v>
      </c>
      <c r="T203">
        <f>'Program Costs'!T203-'Revenue Change'!T203</f>
        <v>2.2738649999999998</v>
      </c>
      <c r="U203">
        <f>'Program Costs'!U203-'Revenue Change'!U203</f>
        <v>2.3007200000000001</v>
      </c>
      <c r="V203">
        <f>'Program Costs'!V203-'Revenue Change'!V203</f>
        <v>2.3602910000000001</v>
      </c>
      <c r="W203">
        <f>'Program Costs'!W203-'Revenue Change'!W203</f>
        <v>2.3995359999999999</v>
      </c>
      <c r="X203">
        <f>'Program Costs'!X203-'Revenue Change'!X203</f>
        <v>2.419556</v>
      </c>
      <c r="Y203">
        <f>'Program Costs'!Y203-'Revenue Change'!Y203</f>
        <v>2.4435419999999999</v>
      </c>
      <c r="Z203">
        <f>'Program Costs'!Z203-'Revenue Change'!Z203</f>
        <v>2.4718019999999998</v>
      </c>
      <c r="AA203">
        <f>'Program Costs'!AA203-'Revenue Change'!AA203</f>
        <v>0</v>
      </c>
      <c r="AB203">
        <f>'Program Costs'!AB203-'Revenue Change'!AB203</f>
        <v>0</v>
      </c>
      <c r="AC203">
        <f>'Program Costs'!AC203-'Revenue Change'!AC203</f>
        <v>0</v>
      </c>
      <c r="AD203">
        <f>'Program Costs'!AD203-'Revenue Change'!AD203</f>
        <v>0</v>
      </c>
      <c r="AE203">
        <f>'Program Costs'!AE203-'Revenue Change'!AE203</f>
        <v>0</v>
      </c>
      <c r="AF203">
        <f>'Program Costs'!AF203-'Revenue Change'!AF203</f>
        <v>0</v>
      </c>
      <c r="AG203">
        <f>'Program Costs'!AG203-'Revenue Change'!AG203</f>
        <v>0</v>
      </c>
      <c r="AH203">
        <f>'Program Costs'!AH203-'Revenue Change'!AH203</f>
        <v>0</v>
      </c>
      <c r="AI203" s="2">
        <f t="shared" si="6"/>
        <v>80.088234999999983</v>
      </c>
      <c r="AJ203" s="2">
        <f t="shared" si="7"/>
        <v>61.448554807643006</v>
      </c>
    </row>
    <row r="204" spans="1:36" x14ac:dyDescent="0.25">
      <c r="A204" s="13">
        <v>3</v>
      </c>
      <c r="B204" s="13">
        <v>100</v>
      </c>
      <c r="C204">
        <v>126</v>
      </c>
      <c r="D204" t="s">
        <v>238</v>
      </c>
      <c r="E204">
        <f>'Program Costs'!E204-'Revenue Change'!E204</f>
        <v>0</v>
      </c>
      <c r="F204">
        <f>'Program Costs'!F204-'Revenue Change'!F204</f>
        <v>0</v>
      </c>
      <c r="G204">
        <f>'Program Costs'!G204-'Revenue Change'!G204</f>
        <v>42.154693999999999</v>
      </c>
      <c r="H204">
        <f>'Program Costs'!H204-'Revenue Change'!H204</f>
        <v>5.1157529999999998</v>
      </c>
      <c r="I204">
        <f>'Program Costs'!I204-'Revenue Change'!I204</f>
        <v>5.4640430000000002</v>
      </c>
      <c r="J204">
        <f>'Program Costs'!J204-'Revenue Change'!J204</f>
        <v>5.6708369999999997</v>
      </c>
      <c r="K204">
        <f>'Program Costs'!K204-'Revenue Change'!K204</f>
        <v>6.0233150000000002</v>
      </c>
      <c r="L204">
        <f>'Program Costs'!L204-'Revenue Change'!L204</f>
        <v>6.1007999999999996</v>
      </c>
      <c r="M204">
        <f>'Program Costs'!M204-'Revenue Change'!M204</f>
        <v>6.2733920000000003</v>
      </c>
      <c r="N204">
        <f>'Program Costs'!N204-'Revenue Change'!N204</f>
        <v>6.4168700000000003</v>
      </c>
      <c r="O204">
        <f>'Program Costs'!O204-'Revenue Change'!O204</f>
        <v>6.4714359999999997</v>
      </c>
      <c r="P204">
        <f>'Program Costs'!P204-'Revenue Change'!P204</f>
        <v>6.4343870000000001</v>
      </c>
      <c r="Q204">
        <f>'Program Costs'!Q204-'Revenue Change'!Q204</f>
        <v>6.4257809999999997</v>
      </c>
      <c r="R204">
        <f>'Program Costs'!R204-'Revenue Change'!R204</f>
        <v>6.3945309999999997</v>
      </c>
      <c r="S204">
        <f>'Program Costs'!S204-'Revenue Change'!S204</f>
        <v>6.5969850000000001</v>
      </c>
      <c r="T204">
        <f>'Program Costs'!T204-'Revenue Change'!T204</f>
        <v>6.7622070000000001</v>
      </c>
      <c r="U204">
        <f>'Program Costs'!U204-'Revenue Change'!U204</f>
        <v>6.8415530000000002</v>
      </c>
      <c r="V204">
        <f>'Program Costs'!V204-'Revenue Change'!V204</f>
        <v>7.0144650000000004</v>
      </c>
      <c r="W204">
        <f>'Program Costs'!W204-'Revenue Change'!W204</f>
        <v>7.1345830000000001</v>
      </c>
      <c r="X204">
        <f>'Program Costs'!X204-'Revenue Change'!X204</f>
        <v>7.1930540000000001</v>
      </c>
      <c r="Y204">
        <f>'Program Costs'!Y204-'Revenue Change'!Y204</f>
        <v>7.2646480000000002</v>
      </c>
      <c r="Z204">
        <f>'Program Costs'!Z204-'Revenue Change'!Z204</f>
        <v>7.3493040000000001</v>
      </c>
      <c r="AA204">
        <f>'Program Costs'!AA204-'Revenue Change'!AA204</f>
        <v>0</v>
      </c>
      <c r="AB204">
        <f>'Program Costs'!AB204-'Revenue Change'!AB204</f>
        <v>0</v>
      </c>
      <c r="AC204">
        <f>'Program Costs'!AC204-'Revenue Change'!AC204</f>
        <v>0</v>
      </c>
      <c r="AD204">
        <f>'Program Costs'!AD204-'Revenue Change'!AD204</f>
        <v>0</v>
      </c>
      <c r="AE204">
        <f>'Program Costs'!AE204-'Revenue Change'!AE204</f>
        <v>0</v>
      </c>
      <c r="AF204">
        <f>'Program Costs'!AF204-'Revenue Change'!AF204</f>
        <v>0</v>
      </c>
      <c r="AG204">
        <f>'Program Costs'!AG204-'Revenue Change'!AG204</f>
        <v>0</v>
      </c>
      <c r="AH204">
        <f>'Program Costs'!AH204-'Revenue Change'!AH204</f>
        <v>0</v>
      </c>
      <c r="AI204" s="2">
        <f t="shared" si="6"/>
        <v>165.10263799999996</v>
      </c>
      <c r="AJ204" s="2">
        <f t="shared" si="7"/>
        <v>109.68605214811313</v>
      </c>
    </row>
    <row r="205" spans="1:36" x14ac:dyDescent="0.25">
      <c r="A205" s="13">
        <v>3</v>
      </c>
      <c r="B205" s="13">
        <v>100</v>
      </c>
      <c r="C205">
        <v>127</v>
      </c>
      <c r="D205" t="s">
        <v>239</v>
      </c>
      <c r="E205">
        <f>'Program Costs'!E205-'Revenue Change'!E205</f>
        <v>0</v>
      </c>
      <c r="F205">
        <f>'Program Costs'!F205-'Revenue Change'!F205</f>
        <v>0</v>
      </c>
      <c r="G205">
        <f>'Program Costs'!G205-'Revenue Change'!G205</f>
        <v>47.397930000000002</v>
      </c>
      <c r="H205">
        <f>'Program Costs'!H205-'Revenue Change'!H205</f>
        <v>10.32071</v>
      </c>
      <c r="I205">
        <f>'Program Costs'!I205-'Revenue Change'!I205</f>
        <v>11.022500000000001</v>
      </c>
      <c r="J205">
        <f>'Program Costs'!J205-'Revenue Change'!J205</f>
        <v>11.42496</v>
      </c>
      <c r="K205">
        <f>'Program Costs'!K205-'Revenue Change'!K205</f>
        <v>12.111179999999999</v>
      </c>
      <c r="L205">
        <f>'Program Costs'!L205-'Revenue Change'!L205</f>
        <v>0</v>
      </c>
      <c r="M205">
        <f>'Program Costs'!M205-'Revenue Change'!M205</f>
        <v>0</v>
      </c>
      <c r="N205">
        <f>'Program Costs'!N205-'Revenue Change'!N205</f>
        <v>0</v>
      </c>
      <c r="O205">
        <f>'Program Costs'!O205-'Revenue Change'!O205</f>
        <v>0</v>
      </c>
      <c r="P205">
        <f>'Program Costs'!P205-'Revenue Change'!P205</f>
        <v>0</v>
      </c>
      <c r="Q205">
        <f>'Program Costs'!Q205-'Revenue Change'!Q205</f>
        <v>0</v>
      </c>
      <c r="R205">
        <f>'Program Costs'!R205-'Revenue Change'!R205</f>
        <v>0</v>
      </c>
      <c r="S205">
        <f>'Program Costs'!S205-'Revenue Change'!S205</f>
        <v>0</v>
      </c>
      <c r="T205">
        <f>'Program Costs'!T205-'Revenue Change'!T205</f>
        <v>0</v>
      </c>
      <c r="U205">
        <f>'Program Costs'!U205-'Revenue Change'!U205</f>
        <v>0</v>
      </c>
      <c r="V205">
        <f>'Program Costs'!V205-'Revenue Change'!V205</f>
        <v>0</v>
      </c>
      <c r="W205">
        <f>'Program Costs'!W205-'Revenue Change'!W205</f>
        <v>0</v>
      </c>
      <c r="X205">
        <f>'Program Costs'!X205-'Revenue Change'!X205</f>
        <v>0</v>
      </c>
      <c r="Y205">
        <f>'Program Costs'!Y205-'Revenue Change'!Y205</f>
        <v>0</v>
      </c>
      <c r="Z205">
        <f>'Program Costs'!Z205-'Revenue Change'!Z205</f>
        <v>0</v>
      </c>
      <c r="AA205">
        <f>'Program Costs'!AA205-'Revenue Change'!AA205</f>
        <v>0</v>
      </c>
      <c r="AB205">
        <f>'Program Costs'!AB205-'Revenue Change'!AB205</f>
        <v>0</v>
      </c>
      <c r="AC205">
        <f>'Program Costs'!AC205-'Revenue Change'!AC205</f>
        <v>0</v>
      </c>
      <c r="AD205">
        <f>'Program Costs'!AD205-'Revenue Change'!AD205</f>
        <v>0</v>
      </c>
      <c r="AE205">
        <f>'Program Costs'!AE205-'Revenue Change'!AE205</f>
        <v>0</v>
      </c>
      <c r="AF205">
        <f>'Program Costs'!AF205-'Revenue Change'!AF205</f>
        <v>0</v>
      </c>
      <c r="AG205">
        <f>'Program Costs'!AG205-'Revenue Change'!AG205</f>
        <v>0</v>
      </c>
      <c r="AH205">
        <f>'Program Costs'!AH205-'Revenue Change'!AH205</f>
        <v>0</v>
      </c>
      <c r="AI205" s="2">
        <f t="shared" si="6"/>
        <v>92.277280000000005</v>
      </c>
      <c r="AJ205" s="2">
        <f t="shared" si="7"/>
        <v>85.711584622452762</v>
      </c>
    </row>
    <row r="206" spans="1:36" x14ac:dyDescent="0.25">
      <c r="A206" s="13">
        <v>3</v>
      </c>
      <c r="B206" s="13">
        <v>130</v>
      </c>
      <c r="C206">
        <v>132</v>
      </c>
      <c r="D206" t="s">
        <v>240</v>
      </c>
      <c r="E206">
        <f>'Program Costs'!E206-'Revenue Change'!E206</f>
        <v>0</v>
      </c>
      <c r="F206">
        <f>'Program Costs'!F206-'Revenue Change'!F206</f>
        <v>0</v>
      </c>
      <c r="G206">
        <f>'Program Costs'!G206-'Revenue Change'!G206</f>
        <v>113.39967</v>
      </c>
      <c r="H206">
        <f>'Program Costs'!H206-'Revenue Change'!H206</f>
        <v>75.821110000000004</v>
      </c>
      <c r="I206">
        <f>'Program Costs'!I206-'Revenue Change'!I206</f>
        <v>80.986770000000007</v>
      </c>
      <c r="J206">
        <f>'Program Costs'!J206-'Revenue Change'!J206</f>
        <v>84.071809999999999</v>
      </c>
      <c r="K206">
        <f>'Program Costs'!K206-'Revenue Change'!K206</f>
        <v>89.32217</v>
      </c>
      <c r="L206">
        <f>'Program Costs'!L206-'Revenue Change'!L206</f>
        <v>90.4709</v>
      </c>
      <c r="M206">
        <f>'Program Costs'!M206-'Revenue Change'!M206</f>
        <v>92.996309999999994</v>
      </c>
      <c r="N206">
        <f>'Program Costs'!N206-'Revenue Change'!N206</f>
        <v>95.138369999999995</v>
      </c>
      <c r="O206">
        <f>'Program Costs'!O206-'Revenue Change'!O206</f>
        <v>95.958680000000001</v>
      </c>
      <c r="P206">
        <f>'Program Costs'!P206-'Revenue Change'!P206</f>
        <v>95.377560000000003</v>
      </c>
      <c r="Q206">
        <f>'Program Costs'!Q206-'Revenue Change'!Q206</f>
        <v>95.29083</v>
      </c>
      <c r="R206">
        <f>'Program Costs'!R206-'Revenue Change'!R206</f>
        <v>94.809020000000004</v>
      </c>
      <c r="S206">
        <f>'Program Costs'!S206-'Revenue Change'!S206</f>
        <v>97.79907</v>
      </c>
      <c r="T206">
        <f>'Program Costs'!T206-'Revenue Change'!T206</f>
        <v>100.27549999999999</v>
      </c>
      <c r="U206">
        <f>'Program Costs'!U206-'Revenue Change'!U206</f>
        <v>101.48560000000001</v>
      </c>
      <c r="V206">
        <f>'Program Costs'!V206-'Revenue Change'!V206</f>
        <v>0</v>
      </c>
      <c r="W206">
        <f>'Program Costs'!W206-'Revenue Change'!W206</f>
        <v>0</v>
      </c>
      <c r="X206">
        <f>'Program Costs'!X206-'Revenue Change'!X206</f>
        <v>0</v>
      </c>
      <c r="Y206">
        <f>'Program Costs'!Y206-'Revenue Change'!Y206</f>
        <v>0</v>
      </c>
      <c r="Z206">
        <f>'Program Costs'!Z206-'Revenue Change'!Z206</f>
        <v>0</v>
      </c>
      <c r="AA206">
        <f>'Program Costs'!AA206-'Revenue Change'!AA206</f>
        <v>0</v>
      </c>
      <c r="AB206">
        <f>'Program Costs'!AB206-'Revenue Change'!AB206</f>
        <v>0</v>
      </c>
      <c r="AC206">
        <f>'Program Costs'!AC206-'Revenue Change'!AC206</f>
        <v>0</v>
      </c>
      <c r="AD206">
        <f>'Program Costs'!AD206-'Revenue Change'!AD206</f>
        <v>0</v>
      </c>
      <c r="AE206">
        <f>'Program Costs'!AE206-'Revenue Change'!AE206</f>
        <v>0</v>
      </c>
      <c r="AF206">
        <f>'Program Costs'!AF206-'Revenue Change'!AF206</f>
        <v>0</v>
      </c>
      <c r="AG206">
        <f>'Program Costs'!AG206-'Revenue Change'!AG206</f>
        <v>0</v>
      </c>
      <c r="AH206">
        <f>'Program Costs'!AH206-'Revenue Change'!AH206</f>
        <v>0</v>
      </c>
      <c r="AI206" s="2">
        <f t="shared" si="6"/>
        <v>1403.2033699999999</v>
      </c>
      <c r="AJ206" s="2">
        <f t="shared" si="7"/>
        <v>930.36303618245245</v>
      </c>
    </row>
    <row r="207" spans="1:36" x14ac:dyDescent="0.25">
      <c r="A207" s="13">
        <v>3</v>
      </c>
      <c r="B207" s="13">
        <v>130</v>
      </c>
      <c r="C207">
        <v>133</v>
      </c>
      <c r="D207" t="s">
        <v>241</v>
      </c>
      <c r="E207">
        <f>'Program Costs'!E207-'Revenue Change'!E207</f>
        <v>0</v>
      </c>
      <c r="F207">
        <f>'Program Costs'!F207-'Revenue Change'!F207</f>
        <v>0</v>
      </c>
      <c r="G207">
        <f>'Program Costs'!G207-'Revenue Change'!G207</f>
        <v>103.86366</v>
      </c>
      <c r="H207">
        <f>'Program Costs'!H207-'Revenue Change'!H207</f>
        <v>66.363280000000003</v>
      </c>
      <c r="I207">
        <f>'Program Costs'!I207-'Revenue Change'!I207</f>
        <v>70.880340000000004</v>
      </c>
      <c r="J207">
        <f>'Program Costs'!J207-'Revenue Change'!J207</f>
        <v>73.493679999999998</v>
      </c>
      <c r="K207">
        <f>'Program Costs'!K207-'Revenue Change'!K207</f>
        <v>77.982910000000004</v>
      </c>
      <c r="L207">
        <f>'Program Costs'!L207-'Revenue Change'!L207</f>
        <v>78.986649999999997</v>
      </c>
      <c r="M207">
        <f>'Program Costs'!M207-'Revenue Change'!M207</f>
        <v>81.329560000000001</v>
      </c>
      <c r="N207">
        <f>'Program Costs'!N207-'Revenue Change'!N207</f>
        <v>83.113740000000007</v>
      </c>
      <c r="O207">
        <f>'Program Costs'!O207-'Revenue Change'!O207</f>
        <v>83.778869999999998</v>
      </c>
      <c r="P207">
        <f>'Program Costs'!P207-'Revenue Change'!P207</f>
        <v>83.387569999999997</v>
      </c>
      <c r="Q207">
        <f>'Program Costs'!Q207-'Revenue Change'!Q207</f>
        <v>83.144099999999995</v>
      </c>
      <c r="R207">
        <f>'Program Costs'!R207-'Revenue Change'!R207</f>
        <v>82.846310000000003</v>
      </c>
      <c r="S207">
        <f>'Program Costs'!S207-'Revenue Change'!S207</f>
        <v>85.482479999999995</v>
      </c>
      <c r="T207">
        <f>'Program Costs'!T207-'Revenue Change'!T207</f>
        <v>87.615600000000001</v>
      </c>
      <c r="U207">
        <f>'Program Costs'!U207-'Revenue Change'!U207</f>
        <v>88.48254</v>
      </c>
      <c r="V207">
        <f>'Program Costs'!V207-'Revenue Change'!V207</f>
        <v>0</v>
      </c>
      <c r="W207">
        <f>'Program Costs'!W207-'Revenue Change'!W207</f>
        <v>0</v>
      </c>
      <c r="X207">
        <f>'Program Costs'!X207-'Revenue Change'!X207</f>
        <v>0</v>
      </c>
      <c r="Y207">
        <f>'Program Costs'!Y207-'Revenue Change'!Y207</f>
        <v>0</v>
      </c>
      <c r="Z207">
        <f>'Program Costs'!Z207-'Revenue Change'!Z207</f>
        <v>0</v>
      </c>
      <c r="AA207">
        <f>'Program Costs'!AA207-'Revenue Change'!AA207</f>
        <v>0</v>
      </c>
      <c r="AB207">
        <f>'Program Costs'!AB207-'Revenue Change'!AB207</f>
        <v>0</v>
      </c>
      <c r="AC207">
        <f>'Program Costs'!AC207-'Revenue Change'!AC207</f>
        <v>0</v>
      </c>
      <c r="AD207">
        <f>'Program Costs'!AD207-'Revenue Change'!AD207</f>
        <v>0</v>
      </c>
      <c r="AE207">
        <f>'Program Costs'!AE207-'Revenue Change'!AE207</f>
        <v>0</v>
      </c>
      <c r="AF207">
        <f>'Program Costs'!AF207-'Revenue Change'!AF207</f>
        <v>0</v>
      </c>
      <c r="AG207">
        <f>'Program Costs'!AG207-'Revenue Change'!AG207</f>
        <v>0</v>
      </c>
      <c r="AH207">
        <f>'Program Costs'!AH207-'Revenue Change'!AH207</f>
        <v>0</v>
      </c>
      <c r="AI207" s="2">
        <f t="shared" si="6"/>
        <v>1230.7512899999999</v>
      </c>
      <c r="AJ207" s="2">
        <f t="shared" si="7"/>
        <v>817.74145895074071</v>
      </c>
    </row>
    <row r="208" spans="1:36" x14ac:dyDescent="0.25">
      <c r="A208" s="13">
        <v>3</v>
      </c>
      <c r="B208" s="13">
        <v>130</v>
      </c>
      <c r="C208">
        <v>134</v>
      </c>
      <c r="D208" t="s">
        <v>242</v>
      </c>
      <c r="E208">
        <f>'Program Costs'!E208-'Revenue Change'!E208</f>
        <v>0</v>
      </c>
      <c r="F208">
        <f>'Program Costs'!F208-'Revenue Change'!F208</f>
        <v>0</v>
      </c>
      <c r="G208">
        <f>'Program Costs'!G208-'Revenue Change'!G208</f>
        <v>103.77325999999999</v>
      </c>
      <c r="H208">
        <f>'Program Costs'!H208-'Revenue Change'!H208</f>
        <v>66.273619999999994</v>
      </c>
      <c r="I208">
        <f>'Program Costs'!I208-'Revenue Change'!I208</f>
        <v>70.784530000000004</v>
      </c>
      <c r="J208">
        <f>'Program Costs'!J208-'Revenue Change'!J208</f>
        <v>73.393770000000004</v>
      </c>
      <c r="K208">
        <f>'Program Costs'!K208-'Revenue Change'!K208</f>
        <v>77.876559999999998</v>
      </c>
      <c r="L208">
        <f>'Program Costs'!L208-'Revenue Change'!L208</f>
        <v>78.879289999999997</v>
      </c>
      <c r="M208">
        <f>'Program Costs'!M208-'Revenue Change'!M208</f>
        <v>81.219480000000004</v>
      </c>
      <c r="N208">
        <f>'Program Costs'!N208-'Revenue Change'!N208</f>
        <v>83.000919999999994</v>
      </c>
      <c r="O208">
        <f>'Program Costs'!O208-'Revenue Change'!O208</f>
        <v>83.663880000000006</v>
      </c>
      <c r="P208">
        <f>'Program Costs'!P208-'Revenue Change'!P208</f>
        <v>83.274659999999997</v>
      </c>
      <c r="Q208">
        <f>'Program Costs'!Q208-'Revenue Change'!Q208</f>
        <v>83.029970000000006</v>
      </c>
      <c r="R208">
        <f>'Program Costs'!R208-'Revenue Change'!R208</f>
        <v>82.734189999999998</v>
      </c>
      <c r="S208">
        <f>'Program Costs'!S208-'Revenue Change'!S208</f>
        <v>85.366460000000004</v>
      </c>
      <c r="T208">
        <f>'Program Costs'!T208-'Revenue Change'!T208</f>
        <v>87.496399999999994</v>
      </c>
      <c r="U208">
        <f>'Program Costs'!U208-'Revenue Change'!U208</f>
        <v>88.363280000000003</v>
      </c>
      <c r="V208">
        <f>'Program Costs'!V208-'Revenue Change'!V208</f>
        <v>0</v>
      </c>
      <c r="W208">
        <f>'Program Costs'!W208-'Revenue Change'!W208</f>
        <v>0</v>
      </c>
      <c r="X208">
        <f>'Program Costs'!X208-'Revenue Change'!X208</f>
        <v>0</v>
      </c>
      <c r="Y208">
        <f>'Program Costs'!Y208-'Revenue Change'!Y208</f>
        <v>0</v>
      </c>
      <c r="Z208">
        <f>'Program Costs'!Z208-'Revenue Change'!Z208</f>
        <v>0</v>
      </c>
      <c r="AA208">
        <f>'Program Costs'!AA208-'Revenue Change'!AA208</f>
        <v>0</v>
      </c>
      <c r="AB208">
        <f>'Program Costs'!AB208-'Revenue Change'!AB208</f>
        <v>0</v>
      </c>
      <c r="AC208">
        <f>'Program Costs'!AC208-'Revenue Change'!AC208</f>
        <v>0</v>
      </c>
      <c r="AD208">
        <f>'Program Costs'!AD208-'Revenue Change'!AD208</f>
        <v>0</v>
      </c>
      <c r="AE208">
        <f>'Program Costs'!AE208-'Revenue Change'!AE208</f>
        <v>0</v>
      </c>
      <c r="AF208">
        <f>'Program Costs'!AF208-'Revenue Change'!AF208</f>
        <v>0</v>
      </c>
      <c r="AG208">
        <f>'Program Costs'!AG208-'Revenue Change'!AG208</f>
        <v>0</v>
      </c>
      <c r="AH208">
        <f>'Program Costs'!AH208-'Revenue Change'!AH208</f>
        <v>0</v>
      </c>
      <c r="AI208" s="2">
        <f t="shared" si="6"/>
        <v>1229.1302700000001</v>
      </c>
      <c r="AJ208" s="2">
        <f t="shared" si="7"/>
        <v>816.68151346866512</v>
      </c>
    </row>
    <row r="209" spans="1:36" x14ac:dyDescent="0.25">
      <c r="A209" s="13">
        <v>3</v>
      </c>
      <c r="B209" s="13">
        <v>130</v>
      </c>
      <c r="C209">
        <v>136</v>
      </c>
      <c r="D209" t="s">
        <v>243</v>
      </c>
      <c r="E209">
        <f>'Program Costs'!E209-'Revenue Change'!E209</f>
        <v>0</v>
      </c>
      <c r="F209">
        <f>'Program Costs'!F209-'Revenue Change'!F209</f>
        <v>0</v>
      </c>
      <c r="G209">
        <f>'Program Costs'!G209-'Revenue Change'!G209</f>
        <v>59.773960000000002</v>
      </c>
      <c r="H209">
        <f>'Program Costs'!H209-'Revenue Change'!H209</f>
        <v>22.603590000000001</v>
      </c>
      <c r="I209">
        <f>'Program Costs'!I209-'Revenue Change'!I209</f>
        <v>24.142040000000001</v>
      </c>
      <c r="J209">
        <f>'Program Costs'!J209-'Revenue Change'!J209</f>
        <v>25.031680000000001</v>
      </c>
      <c r="K209">
        <f>'Program Costs'!K209-'Revenue Change'!K209</f>
        <v>26.559419999999999</v>
      </c>
      <c r="L209">
        <f>'Program Costs'!L209-'Revenue Change'!L209</f>
        <v>26.901669999999999</v>
      </c>
      <c r="M209">
        <f>'Program Costs'!M209-'Revenue Change'!M209</f>
        <v>27.700679999999998</v>
      </c>
      <c r="N209">
        <f>'Program Costs'!N209-'Revenue Change'!N209</f>
        <v>28.308140000000002</v>
      </c>
      <c r="O209">
        <f>'Program Costs'!O209-'Revenue Change'!O209</f>
        <v>28.534300000000002</v>
      </c>
      <c r="P209">
        <f>'Program Costs'!P209-'Revenue Change'!P209</f>
        <v>28.40277</v>
      </c>
      <c r="Q209">
        <f>'Program Costs'!Q209-'Revenue Change'!Q209</f>
        <v>0</v>
      </c>
      <c r="R209">
        <f>'Program Costs'!R209-'Revenue Change'!R209</f>
        <v>0</v>
      </c>
      <c r="S209">
        <f>'Program Costs'!S209-'Revenue Change'!S209</f>
        <v>0</v>
      </c>
      <c r="T209">
        <f>'Program Costs'!T209-'Revenue Change'!T209</f>
        <v>0</v>
      </c>
      <c r="U209">
        <f>'Program Costs'!U209-'Revenue Change'!U209</f>
        <v>0</v>
      </c>
      <c r="V209">
        <f>'Program Costs'!V209-'Revenue Change'!V209</f>
        <v>0</v>
      </c>
      <c r="W209">
        <f>'Program Costs'!W209-'Revenue Change'!W209</f>
        <v>0</v>
      </c>
      <c r="X209">
        <f>'Program Costs'!X209-'Revenue Change'!X209</f>
        <v>0</v>
      </c>
      <c r="Y209">
        <f>'Program Costs'!Y209-'Revenue Change'!Y209</f>
        <v>0</v>
      </c>
      <c r="Z209">
        <f>'Program Costs'!Z209-'Revenue Change'!Z209</f>
        <v>0</v>
      </c>
      <c r="AA209">
        <f>'Program Costs'!AA209-'Revenue Change'!AA209</f>
        <v>0</v>
      </c>
      <c r="AB209">
        <f>'Program Costs'!AB209-'Revenue Change'!AB209</f>
        <v>0</v>
      </c>
      <c r="AC209">
        <f>'Program Costs'!AC209-'Revenue Change'!AC209</f>
        <v>0</v>
      </c>
      <c r="AD209">
        <f>'Program Costs'!AD209-'Revenue Change'!AD209</f>
        <v>0</v>
      </c>
      <c r="AE209">
        <f>'Program Costs'!AE209-'Revenue Change'!AE209</f>
        <v>0</v>
      </c>
      <c r="AF209">
        <f>'Program Costs'!AF209-'Revenue Change'!AF209</f>
        <v>0</v>
      </c>
      <c r="AG209">
        <f>'Program Costs'!AG209-'Revenue Change'!AG209</f>
        <v>0</v>
      </c>
      <c r="AH209">
        <f>'Program Costs'!AH209-'Revenue Change'!AH209</f>
        <v>0</v>
      </c>
      <c r="AI209" s="2">
        <f t="shared" si="6"/>
        <v>297.95824999999996</v>
      </c>
      <c r="AJ209" s="2">
        <f t="shared" si="7"/>
        <v>234.12454616481233</v>
      </c>
    </row>
    <row r="210" spans="1:36" x14ac:dyDescent="0.25">
      <c r="A210" s="13">
        <v>3</v>
      </c>
      <c r="B210" s="13">
        <v>130</v>
      </c>
      <c r="C210">
        <v>137</v>
      </c>
      <c r="D210" t="s">
        <v>244</v>
      </c>
      <c r="E210">
        <f>'Program Costs'!E210-'Revenue Change'!E210</f>
        <v>0</v>
      </c>
      <c r="F210">
        <f>'Program Costs'!F210-'Revenue Change'!F210</f>
        <v>0</v>
      </c>
      <c r="G210">
        <f>'Program Costs'!G210-'Revenue Change'!G210</f>
        <v>77.91946999999999</v>
      </c>
      <c r="H210">
        <f>'Program Costs'!H210-'Revenue Change'!H210</f>
        <v>40.605499999999999</v>
      </c>
      <c r="I210">
        <f>'Program Costs'!I210-'Revenue Change'!I210</f>
        <v>43.3782</v>
      </c>
      <c r="J210">
        <f>'Program Costs'!J210-'Revenue Change'!J210</f>
        <v>45.036099999999998</v>
      </c>
      <c r="K210">
        <f>'Program Costs'!K210-'Revenue Change'!K210</f>
        <v>47.868229999999997</v>
      </c>
      <c r="L210">
        <f>'Program Costs'!L210-'Revenue Change'!L210</f>
        <v>48.48274</v>
      </c>
      <c r="M210">
        <f>'Program Costs'!M210-'Revenue Change'!M210</f>
        <v>49.814909999999998</v>
      </c>
      <c r="N210">
        <f>'Program Costs'!N210-'Revenue Change'!N210</f>
        <v>50.976559999999999</v>
      </c>
      <c r="O210">
        <f>'Program Costs'!O210-'Revenue Change'!O210</f>
        <v>51.422490000000003</v>
      </c>
      <c r="P210">
        <f>'Program Costs'!P210-'Revenue Change'!P210</f>
        <v>51.095579999999998</v>
      </c>
      <c r="Q210">
        <f>'Program Costs'!Q210-'Revenue Change'!Q210</f>
        <v>51.072450000000003</v>
      </c>
      <c r="R210">
        <f>'Program Costs'!R210-'Revenue Change'!R210</f>
        <v>50.796570000000003</v>
      </c>
      <c r="S210">
        <f>'Program Costs'!S210-'Revenue Change'!S210</f>
        <v>52.396610000000003</v>
      </c>
      <c r="T210">
        <f>'Program Costs'!T210-'Revenue Change'!T210</f>
        <v>53.72925</v>
      </c>
      <c r="U210">
        <f>'Program Costs'!U210-'Revenue Change'!U210</f>
        <v>54.403019999999998</v>
      </c>
      <c r="V210">
        <f>'Program Costs'!V210-'Revenue Change'!V210</f>
        <v>55.852359999999997</v>
      </c>
      <c r="W210">
        <f>'Program Costs'!W210-'Revenue Change'!W210</f>
        <v>56.718809999999998</v>
      </c>
      <c r="X210">
        <f>'Program Costs'!X210-'Revenue Change'!X210</f>
        <v>57.174990000000001</v>
      </c>
      <c r="Y210">
        <f>'Program Costs'!Y210-'Revenue Change'!Y210</f>
        <v>57.73901</v>
      </c>
      <c r="Z210">
        <f>'Program Costs'!Z210-'Revenue Change'!Z210</f>
        <v>58.426029999999997</v>
      </c>
      <c r="AA210">
        <f>'Program Costs'!AA210-'Revenue Change'!AA210</f>
        <v>58.833370000000002</v>
      </c>
      <c r="AB210">
        <f>'Program Costs'!AB210-'Revenue Change'!AB210</f>
        <v>59.345460000000003</v>
      </c>
      <c r="AC210">
        <f>'Program Costs'!AC210-'Revenue Change'!AC210</f>
        <v>60.716859999999997</v>
      </c>
      <c r="AD210">
        <f>'Program Costs'!AD210-'Revenue Change'!AD210</f>
        <v>60.97607</v>
      </c>
      <c r="AE210">
        <f>'Program Costs'!AE210-'Revenue Change'!AE210</f>
        <v>62.018979999999999</v>
      </c>
      <c r="AF210">
        <f>'Program Costs'!AF210-'Revenue Change'!AF210</f>
        <v>63.20044</v>
      </c>
      <c r="AG210">
        <f>'Program Costs'!AG210-'Revenue Change'!AG210</f>
        <v>65.837710000000001</v>
      </c>
      <c r="AH210">
        <f>'Program Costs'!AH210-'Revenue Change'!AH210</f>
        <v>67.963200000000001</v>
      </c>
      <c r="AI210" s="2">
        <f t="shared" si="6"/>
        <v>1553.8009699999998</v>
      </c>
      <c r="AJ210" s="2">
        <f t="shared" si="7"/>
        <v>729.39022709783262</v>
      </c>
    </row>
    <row r="211" spans="1:36" x14ac:dyDescent="0.25">
      <c r="A211" s="13">
        <v>3</v>
      </c>
      <c r="B211" s="13">
        <v>130</v>
      </c>
      <c r="C211">
        <v>138</v>
      </c>
      <c r="D211" t="s">
        <v>245</v>
      </c>
      <c r="E211">
        <f>'Program Costs'!E211-'Revenue Change'!E211</f>
        <v>0</v>
      </c>
      <c r="F211">
        <f>'Program Costs'!F211-'Revenue Change'!F211</f>
        <v>0</v>
      </c>
      <c r="G211">
        <f>'Program Costs'!G211-'Revenue Change'!G211</f>
        <v>67.336250000000007</v>
      </c>
      <c r="H211">
        <f>'Program Costs'!H211-'Revenue Change'!H211</f>
        <v>30.10951</v>
      </c>
      <c r="I211">
        <f>'Program Costs'!I211-'Revenue Change'!I211</f>
        <v>32.158679999999997</v>
      </c>
      <c r="J211">
        <f>'Program Costs'!J211-'Revenue Change'!J211</f>
        <v>33.342129999999997</v>
      </c>
      <c r="K211">
        <f>'Program Costs'!K211-'Revenue Change'!K211</f>
        <v>0</v>
      </c>
      <c r="L211">
        <f>'Program Costs'!L211-'Revenue Change'!L211</f>
        <v>0</v>
      </c>
      <c r="M211">
        <f>'Program Costs'!M211-'Revenue Change'!M211</f>
        <v>0</v>
      </c>
      <c r="N211">
        <f>'Program Costs'!N211-'Revenue Change'!N211</f>
        <v>0</v>
      </c>
      <c r="O211">
        <f>'Program Costs'!O211-'Revenue Change'!O211</f>
        <v>0</v>
      </c>
      <c r="P211">
        <f>'Program Costs'!P211-'Revenue Change'!P211</f>
        <v>0</v>
      </c>
      <c r="Q211">
        <f>'Program Costs'!Q211-'Revenue Change'!Q211</f>
        <v>0</v>
      </c>
      <c r="R211">
        <f>'Program Costs'!R211-'Revenue Change'!R211</f>
        <v>0</v>
      </c>
      <c r="S211">
        <f>'Program Costs'!S211-'Revenue Change'!S211</f>
        <v>0</v>
      </c>
      <c r="T211">
        <f>'Program Costs'!T211-'Revenue Change'!T211</f>
        <v>0</v>
      </c>
      <c r="U211">
        <f>'Program Costs'!U211-'Revenue Change'!U211</f>
        <v>0</v>
      </c>
      <c r="V211">
        <f>'Program Costs'!V211-'Revenue Change'!V211</f>
        <v>0</v>
      </c>
      <c r="W211">
        <f>'Program Costs'!W211-'Revenue Change'!W211</f>
        <v>0</v>
      </c>
      <c r="X211">
        <f>'Program Costs'!X211-'Revenue Change'!X211</f>
        <v>0</v>
      </c>
      <c r="Y211">
        <f>'Program Costs'!Y211-'Revenue Change'!Y211</f>
        <v>0</v>
      </c>
      <c r="Z211">
        <f>'Program Costs'!Z211-'Revenue Change'!Z211</f>
        <v>0</v>
      </c>
      <c r="AA211">
        <f>'Program Costs'!AA211-'Revenue Change'!AA211</f>
        <v>0</v>
      </c>
      <c r="AB211">
        <f>'Program Costs'!AB211-'Revenue Change'!AB211</f>
        <v>0</v>
      </c>
      <c r="AC211">
        <f>'Program Costs'!AC211-'Revenue Change'!AC211</f>
        <v>0</v>
      </c>
      <c r="AD211">
        <f>'Program Costs'!AD211-'Revenue Change'!AD211</f>
        <v>0</v>
      </c>
      <c r="AE211">
        <f>'Program Costs'!AE211-'Revenue Change'!AE211</f>
        <v>0</v>
      </c>
      <c r="AF211">
        <f>'Program Costs'!AF211-'Revenue Change'!AF211</f>
        <v>0</v>
      </c>
      <c r="AG211">
        <f>'Program Costs'!AG211-'Revenue Change'!AG211</f>
        <v>0</v>
      </c>
      <c r="AH211">
        <f>'Program Costs'!AH211-'Revenue Change'!AH211</f>
        <v>0</v>
      </c>
      <c r="AI211" s="2">
        <f t="shared" si="6"/>
        <v>162.94657000000001</v>
      </c>
      <c r="AJ211" s="2">
        <f t="shared" si="7"/>
        <v>151.62031293168511</v>
      </c>
    </row>
    <row r="212" spans="1:36" x14ac:dyDescent="0.25">
      <c r="A212" s="13">
        <v>3</v>
      </c>
      <c r="B212" s="13">
        <v>130</v>
      </c>
      <c r="C212">
        <v>139</v>
      </c>
      <c r="D212" t="s">
        <v>246</v>
      </c>
      <c r="E212">
        <f>'Program Costs'!E212-'Revenue Change'!E212</f>
        <v>0</v>
      </c>
      <c r="F212">
        <f>'Program Costs'!F212-'Revenue Change'!F212</f>
        <v>0</v>
      </c>
      <c r="G212">
        <f>'Program Costs'!G212-'Revenue Change'!G212</f>
        <v>66.967919999999992</v>
      </c>
      <c r="H212">
        <f>'Program Costs'!H212-'Revenue Change'!H212</f>
        <v>29.74391</v>
      </c>
      <c r="I212">
        <f>'Program Costs'!I212-'Revenue Change'!I212</f>
        <v>31.768249999999998</v>
      </c>
      <c r="J212">
        <f>'Program Costs'!J212-'Revenue Change'!J212</f>
        <v>32.93777</v>
      </c>
      <c r="K212">
        <f>'Program Costs'!K212-'Revenue Change'!K212</f>
        <v>0</v>
      </c>
      <c r="L212">
        <f>'Program Costs'!L212-'Revenue Change'!L212</f>
        <v>0</v>
      </c>
      <c r="M212">
        <f>'Program Costs'!M212-'Revenue Change'!M212</f>
        <v>0</v>
      </c>
      <c r="N212">
        <f>'Program Costs'!N212-'Revenue Change'!N212</f>
        <v>0</v>
      </c>
      <c r="O212">
        <f>'Program Costs'!O212-'Revenue Change'!O212</f>
        <v>0</v>
      </c>
      <c r="P212">
        <f>'Program Costs'!P212-'Revenue Change'!P212</f>
        <v>0</v>
      </c>
      <c r="Q212">
        <f>'Program Costs'!Q212-'Revenue Change'!Q212</f>
        <v>0</v>
      </c>
      <c r="R212">
        <f>'Program Costs'!R212-'Revenue Change'!R212</f>
        <v>0</v>
      </c>
      <c r="S212">
        <f>'Program Costs'!S212-'Revenue Change'!S212</f>
        <v>0</v>
      </c>
      <c r="T212">
        <f>'Program Costs'!T212-'Revenue Change'!T212</f>
        <v>0</v>
      </c>
      <c r="U212">
        <f>'Program Costs'!U212-'Revenue Change'!U212</f>
        <v>0</v>
      </c>
      <c r="V212">
        <f>'Program Costs'!V212-'Revenue Change'!V212</f>
        <v>0</v>
      </c>
      <c r="W212">
        <f>'Program Costs'!W212-'Revenue Change'!W212</f>
        <v>0</v>
      </c>
      <c r="X212">
        <f>'Program Costs'!X212-'Revenue Change'!X212</f>
        <v>0</v>
      </c>
      <c r="Y212">
        <f>'Program Costs'!Y212-'Revenue Change'!Y212</f>
        <v>0</v>
      </c>
      <c r="Z212">
        <f>'Program Costs'!Z212-'Revenue Change'!Z212</f>
        <v>0</v>
      </c>
      <c r="AA212">
        <f>'Program Costs'!AA212-'Revenue Change'!AA212</f>
        <v>0</v>
      </c>
      <c r="AB212">
        <f>'Program Costs'!AB212-'Revenue Change'!AB212</f>
        <v>0</v>
      </c>
      <c r="AC212">
        <f>'Program Costs'!AC212-'Revenue Change'!AC212</f>
        <v>0</v>
      </c>
      <c r="AD212">
        <f>'Program Costs'!AD212-'Revenue Change'!AD212</f>
        <v>0</v>
      </c>
      <c r="AE212">
        <f>'Program Costs'!AE212-'Revenue Change'!AE212</f>
        <v>0</v>
      </c>
      <c r="AF212">
        <f>'Program Costs'!AF212-'Revenue Change'!AF212</f>
        <v>0</v>
      </c>
      <c r="AG212">
        <f>'Program Costs'!AG212-'Revenue Change'!AG212</f>
        <v>0</v>
      </c>
      <c r="AH212">
        <f>'Program Costs'!AH212-'Revenue Change'!AH212</f>
        <v>0</v>
      </c>
      <c r="AI212" s="2">
        <f t="shared" si="6"/>
        <v>161.41784999999999</v>
      </c>
      <c r="AJ212" s="2">
        <f t="shared" si="7"/>
        <v>150.22902992892406</v>
      </c>
    </row>
    <row r="213" spans="1:36" x14ac:dyDescent="0.25">
      <c r="A213" s="13">
        <v>3</v>
      </c>
      <c r="B213" s="13">
        <v>130</v>
      </c>
      <c r="C213">
        <v>140</v>
      </c>
      <c r="D213" t="s">
        <v>247</v>
      </c>
      <c r="E213">
        <f>'Program Costs'!E213-'Revenue Change'!E213</f>
        <v>0</v>
      </c>
      <c r="F213">
        <f>'Program Costs'!F213-'Revenue Change'!F213</f>
        <v>0</v>
      </c>
      <c r="G213">
        <f>'Program Costs'!G213-'Revenue Change'!G213</f>
        <v>80.478659999999991</v>
      </c>
      <c r="H213">
        <f>'Program Costs'!H213-'Revenue Change'!H213</f>
        <v>43.153689999999997</v>
      </c>
      <c r="I213">
        <f>'Program Costs'!I213-'Revenue Change'!I213</f>
        <v>46.090649999999997</v>
      </c>
      <c r="J213">
        <f>'Program Costs'!J213-'Revenue Change'!J213</f>
        <v>47.786799999999999</v>
      </c>
      <c r="K213">
        <f>'Program Costs'!K213-'Revenue Change'!K213</f>
        <v>50.697780000000002</v>
      </c>
      <c r="L213">
        <f>'Program Costs'!L213-'Revenue Change'!L213</f>
        <v>51.350630000000002</v>
      </c>
      <c r="M213">
        <f>'Program Costs'!M213-'Revenue Change'!M213</f>
        <v>52.882689999999997</v>
      </c>
      <c r="N213">
        <f>'Program Costs'!N213-'Revenue Change'!N213</f>
        <v>54.038269999999997</v>
      </c>
      <c r="O213">
        <f>'Program Costs'!O213-'Revenue Change'!O213</f>
        <v>54.468260000000001</v>
      </c>
      <c r="P213">
        <f>'Program Costs'!P213-'Revenue Change'!P213</f>
        <v>54.224490000000003</v>
      </c>
      <c r="Q213">
        <f>'Program Costs'!Q213-'Revenue Change'!Q213</f>
        <v>0</v>
      </c>
      <c r="R213">
        <f>'Program Costs'!R213-'Revenue Change'!R213</f>
        <v>0</v>
      </c>
      <c r="S213">
        <f>'Program Costs'!S213-'Revenue Change'!S213</f>
        <v>0</v>
      </c>
      <c r="T213">
        <f>'Program Costs'!T213-'Revenue Change'!T213</f>
        <v>0</v>
      </c>
      <c r="U213">
        <f>'Program Costs'!U213-'Revenue Change'!U213</f>
        <v>0</v>
      </c>
      <c r="V213">
        <f>'Program Costs'!V213-'Revenue Change'!V213</f>
        <v>0</v>
      </c>
      <c r="W213">
        <f>'Program Costs'!W213-'Revenue Change'!W213</f>
        <v>0</v>
      </c>
      <c r="X213">
        <f>'Program Costs'!X213-'Revenue Change'!X213</f>
        <v>0</v>
      </c>
      <c r="Y213">
        <f>'Program Costs'!Y213-'Revenue Change'!Y213</f>
        <v>0</v>
      </c>
      <c r="Z213">
        <f>'Program Costs'!Z213-'Revenue Change'!Z213</f>
        <v>0</v>
      </c>
      <c r="AA213">
        <f>'Program Costs'!AA213-'Revenue Change'!AA213</f>
        <v>0</v>
      </c>
      <c r="AB213">
        <f>'Program Costs'!AB213-'Revenue Change'!AB213</f>
        <v>0</v>
      </c>
      <c r="AC213">
        <f>'Program Costs'!AC213-'Revenue Change'!AC213</f>
        <v>0</v>
      </c>
      <c r="AD213">
        <f>'Program Costs'!AD213-'Revenue Change'!AD213</f>
        <v>0</v>
      </c>
      <c r="AE213">
        <f>'Program Costs'!AE213-'Revenue Change'!AE213</f>
        <v>0</v>
      </c>
      <c r="AF213">
        <f>'Program Costs'!AF213-'Revenue Change'!AF213</f>
        <v>0</v>
      </c>
      <c r="AG213">
        <f>'Program Costs'!AG213-'Revenue Change'!AG213</f>
        <v>0</v>
      </c>
      <c r="AH213">
        <f>'Program Costs'!AH213-'Revenue Change'!AH213</f>
        <v>0</v>
      </c>
      <c r="AI213" s="2">
        <f t="shared" si="6"/>
        <v>535.17192</v>
      </c>
      <c r="AJ213" s="2">
        <f t="shared" si="7"/>
        <v>413.31466246938282</v>
      </c>
    </row>
    <row r="214" spans="1:36" x14ac:dyDescent="0.25">
      <c r="A214" s="13">
        <v>3</v>
      </c>
      <c r="B214" s="13">
        <v>130</v>
      </c>
      <c r="C214">
        <v>141</v>
      </c>
      <c r="D214" t="s">
        <v>248</v>
      </c>
      <c r="E214">
        <f>'Program Costs'!E214-'Revenue Change'!E214</f>
        <v>0</v>
      </c>
      <c r="F214">
        <f>'Program Costs'!F214-'Revenue Change'!F214</f>
        <v>0</v>
      </c>
      <c r="G214">
        <f>'Program Costs'!G214-'Revenue Change'!G214</f>
        <v>95.097099999999998</v>
      </c>
      <c r="H214">
        <f>'Program Costs'!H214-'Revenue Change'!H214</f>
        <v>57.661070000000002</v>
      </c>
      <c r="I214">
        <f>'Program Costs'!I214-'Revenue Change'!I214</f>
        <v>61.586379999999998</v>
      </c>
      <c r="J214">
        <f>'Program Costs'!J214-'Revenue Change'!J214</f>
        <v>63.869079999999997</v>
      </c>
      <c r="K214">
        <f>'Program Costs'!K214-'Revenue Change'!K214</f>
        <v>67.789860000000004</v>
      </c>
      <c r="L214">
        <f>'Program Costs'!L214-'Revenue Change'!L214</f>
        <v>68.6631</v>
      </c>
      <c r="M214">
        <f>'Program Costs'!M214-'Revenue Change'!M214</f>
        <v>70.675049999999999</v>
      </c>
      <c r="N214">
        <f>'Program Costs'!N214-'Revenue Change'!N214</f>
        <v>72.240300000000005</v>
      </c>
      <c r="O214">
        <f>'Program Costs'!O214-'Revenue Change'!O214</f>
        <v>72.824950000000001</v>
      </c>
      <c r="P214">
        <f>'Program Costs'!P214-'Revenue Change'!P214</f>
        <v>72.459050000000005</v>
      </c>
      <c r="Q214">
        <f>'Program Costs'!Q214-'Revenue Change'!Q214</f>
        <v>72.279539999999997</v>
      </c>
      <c r="R214">
        <f>'Program Costs'!R214-'Revenue Change'!R214</f>
        <v>71.997559999999993</v>
      </c>
      <c r="S214">
        <f>'Program Costs'!S214-'Revenue Change'!S214</f>
        <v>74.286739999999995</v>
      </c>
      <c r="T214">
        <f>'Program Costs'!T214-'Revenue Change'!T214</f>
        <v>76.145629999999997</v>
      </c>
      <c r="U214">
        <f>'Program Costs'!U214-'Revenue Change'!U214</f>
        <v>76.934690000000003</v>
      </c>
      <c r="V214">
        <f>'Program Costs'!V214-'Revenue Change'!V214</f>
        <v>0</v>
      </c>
      <c r="W214">
        <f>'Program Costs'!W214-'Revenue Change'!W214</f>
        <v>0</v>
      </c>
      <c r="X214">
        <f>'Program Costs'!X214-'Revenue Change'!X214</f>
        <v>0</v>
      </c>
      <c r="Y214">
        <f>'Program Costs'!Y214-'Revenue Change'!Y214</f>
        <v>0</v>
      </c>
      <c r="Z214">
        <f>'Program Costs'!Z214-'Revenue Change'!Z214</f>
        <v>0</v>
      </c>
      <c r="AA214">
        <f>'Program Costs'!AA214-'Revenue Change'!AA214</f>
        <v>0</v>
      </c>
      <c r="AB214">
        <f>'Program Costs'!AB214-'Revenue Change'!AB214</f>
        <v>0</v>
      </c>
      <c r="AC214">
        <f>'Program Costs'!AC214-'Revenue Change'!AC214</f>
        <v>0</v>
      </c>
      <c r="AD214">
        <f>'Program Costs'!AD214-'Revenue Change'!AD214</f>
        <v>0</v>
      </c>
      <c r="AE214">
        <f>'Program Costs'!AE214-'Revenue Change'!AE214</f>
        <v>0</v>
      </c>
      <c r="AF214">
        <f>'Program Costs'!AF214-'Revenue Change'!AF214</f>
        <v>0</v>
      </c>
      <c r="AG214">
        <f>'Program Costs'!AG214-'Revenue Change'!AG214</f>
        <v>0</v>
      </c>
      <c r="AH214">
        <f>'Program Costs'!AH214-'Revenue Change'!AH214</f>
        <v>0</v>
      </c>
      <c r="AI214" s="2">
        <f t="shared" si="6"/>
        <v>1074.5101</v>
      </c>
      <c r="AJ214" s="2">
        <f t="shared" si="7"/>
        <v>715.53720061137562</v>
      </c>
    </row>
    <row r="215" spans="1:36" x14ac:dyDescent="0.25">
      <c r="A215" s="13">
        <v>3</v>
      </c>
      <c r="B215" s="13">
        <v>130</v>
      </c>
      <c r="C215">
        <v>142</v>
      </c>
      <c r="D215" t="s">
        <v>249</v>
      </c>
      <c r="E215">
        <f>'Program Costs'!E215-'Revenue Change'!E215</f>
        <v>0</v>
      </c>
      <c r="F215">
        <f>'Program Costs'!F215-'Revenue Change'!F215</f>
        <v>0</v>
      </c>
      <c r="G215">
        <f>'Program Costs'!G215-'Revenue Change'!G215</f>
        <v>60.078969999999998</v>
      </c>
      <c r="H215">
        <f>'Program Costs'!H215-'Revenue Change'!H215</f>
        <v>22.9054</v>
      </c>
      <c r="I215">
        <f>'Program Costs'!I215-'Revenue Change'!I215</f>
        <v>24.46443</v>
      </c>
      <c r="J215">
        <f>'Program Costs'!J215-'Revenue Change'!J215</f>
        <v>25.378019999999999</v>
      </c>
      <c r="K215">
        <f>'Program Costs'!K215-'Revenue Change'!K215</f>
        <v>26.942170000000001</v>
      </c>
      <c r="L215">
        <f>'Program Costs'!L215-'Revenue Change'!L215</f>
        <v>27.289020000000001</v>
      </c>
      <c r="M215">
        <f>'Program Costs'!M215-'Revenue Change'!M215</f>
        <v>28.079799999999999</v>
      </c>
      <c r="N215">
        <f>'Program Costs'!N215-'Revenue Change'!N215</f>
        <v>28.70795</v>
      </c>
      <c r="O215">
        <f>'Program Costs'!O215-'Revenue Change'!O215</f>
        <v>28.942959999999999</v>
      </c>
      <c r="P215">
        <f>'Program Costs'!P215-'Revenue Change'!P215</f>
        <v>28.791319999999999</v>
      </c>
      <c r="Q215">
        <f>'Program Costs'!Q215-'Revenue Change'!Q215</f>
        <v>28.73096</v>
      </c>
      <c r="R215">
        <f>'Program Costs'!R215-'Revenue Change'!R215</f>
        <v>28.611270000000001</v>
      </c>
      <c r="S215">
        <f>'Program Costs'!S215-'Revenue Change'!S215</f>
        <v>29.518429999999999</v>
      </c>
      <c r="T215">
        <f>'Program Costs'!T215-'Revenue Change'!T215</f>
        <v>30.258790000000001</v>
      </c>
      <c r="U215">
        <f>'Program Costs'!U215-'Revenue Change'!U215</f>
        <v>30.58502</v>
      </c>
      <c r="V215">
        <f>'Program Costs'!V215-'Revenue Change'!V215</f>
        <v>31.35303</v>
      </c>
      <c r="W215">
        <f>'Program Costs'!W215-'Revenue Change'!W215</f>
        <v>31.911069999999999</v>
      </c>
      <c r="X215">
        <f>'Program Costs'!X215-'Revenue Change'!X215</f>
        <v>32.169249999999998</v>
      </c>
      <c r="Y215">
        <f>'Program Costs'!Y215-'Revenue Change'!Y215</f>
        <v>0</v>
      </c>
      <c r="Z215">
        <f>'Program Costs'!Z215-'Revenue Change'!Z215</f>
        <v>0</v>
      </c>
      <c r="AA215">
        <f>'Program Costs'!AA215-'Revenue Change'!AA215</f>
        <v>0</v>
      </c>
      <c r="AB215">
        <f>'Program Costs'!AB215-'Revenue Change'!AB215</f>
        <v>0</v>
      </c>
      <c r="AC215">
        <f>'Program Costs'!AC215-'Revenue Change'!AC215</f>
        <v>0</v>
      </c>
      <c r="AD215">
        <f>'Program Costs'!AD215-'Revenue Change'!AD215</f>
        <v>0</v>
      </c>
      <c r="AE215">
        <f>'Program Costs'!AE215-'Revenue Change'!AE215</f>
        <v>0</v>
      </c>
      <c r="AF215">
        <f>'Program Costs'!AF215-'Revenue Change'!AF215</f>
        <v>0</v>
      </c>
      <c r="AG215">
        <f>'Program Costs'!AG215-'Revenue Change'!AG215</f>
        <v>0</v>
      </c>
      <c r="AH215">
        <f>'Program Costs'!AH215-'Revenue Change'!AH215</f>
        <v>0</v>
      </c>
      <c r="AI215" s="2">
        <f t="shared" si="6"/>
        <v>544.71785999999997</v>
      </c>
      <c r="AJ215" s="2">
        <f t="shared" si="7"/>
        <v>341.68468164196315</v>
      </c>
    </row>
    <row r="216" spans="1:36" x14ac:dyDescent="0.25">
      <c r="A216" s="13">
        <v>3</v>
      </c>
      <c r="B216" s="13">
        <v>130</v>
      </c>
      <c r="C216">
        <v>143</v>
      </c>
      <c r="D216" t="s">
        <v>250</v>
      </c>
      <c r="E216">
        <f>'Program Costs'!E216-'Revenue Change'!E216</f>
        <v>0</v>
      </c>
      <c r="F216">
        <f>'Program Costs'!F216-'Revenue Change'!F216</f>
        <v>0</v>
      </c>
      <c r="G216">
        <f>'Program Costs'!G216-'Revenue Change'!G216</f>
        <v>97.71781</v>
      </c>
      <c r="H216">
        <f>'Program Costs'!H216-'Revenue Change'!H216</f>
        <v>60.264069999999997</v>
      </c>
      <c r="I216">
        <f>'Program Costs'!I216-'Revenue Change'!I216</f>
        <v>64.365520000000004</v>
      </c>
      <c r="J216">
        <f>'Program Costs'!J216-'Revenue Change'!J216</f>
        <v>66.734160000000003</v>
      </c>
      <c r="K216">
        <f>'Program Costs'!K216-'Revenue Change'!K216</f>
        <v>70.798680000000004</v>
      </c>
      <c r="L216">
        <f>'Program Costs'!L216-'Revenue Change'!L216</f>
        <v>71.710530000000006</v>
      </c>
      <c r="M216">
        <f>'Program Costs'!M216-'Revenue Change'!M216</f>
        <v>73.850369999999998</v>
      </c>
      <c r="N216">
        <f>'Program Costs'!N216-'Revenue Change'!N216</f>
        <v>75.463170000000005</v>
      </c>
      <c r="O216">
        <f>'Program Costs'!O216-'Revenue Change'!O216</f>
        <v>76.064880000000002</v>
      </c>
      <c r="P216">
        <f>'Program Costs'!P216-'Revenue Change'!P216</f>
        <v>75.724180000000004</v>
      </c>
      <c r="Q216">
        <f>'Program Costs'!Q216-'Revenue Change'!Q216</f>
        <v>75.485290000000006</v>
      </c>
      <c r="R216">
        <f>'Program Costs'!R216-'Revenue Change'!R216</f>
        <v>75.227720000000005</v>
      </c>
      <c r="S216">
        <f>'Program Costs'!S216-'Revenue Change'!S216</f>
        <v>77.622249999999994</v>
      </c>
      <c r="T216">
        <f>'Program Costs'!T216-'Revenue Change'!T216</f>
        <v>79.556089999999998</v>
      </c>
      <c r="U216">
        <f>'Program Costs'!U216-'Revenue Change'!U216</f>
        <v>80.325010000000006</v>
      </c>
      <c r="V216">
        <f>'Program Costs'!V216-'Revenue Change'!V216</f>
        <v>0</v>
      </c>
      <c r="W216">
        <f>'Program Costs'!W216-'Revenue Change'!W216</f>
        <v>0</v>
      </c>
      <c r="X216">
        <f>'Program Costs'!X216-'Revenue Change'!X216</f>
        <v>0</v>
      </c>
      <c r="Y216">
        <f>'Program Costs'!Y216-'Revenue Change'!Y216</f>
        <v>0</v>
      </c>
      <c r="Z216">
        <f>'Program Costs'!Z216-'Revenue Change'!Z216</f>
        <v>0</v>
      </c>
      <c r="AA216">
        <f>'Program Costs'!AA216-'Revenue Change'!AA216</f>
        <v>0</v>
      </c>
      <c r="AB216">
        <f>'Program Costs'!AB216-'Revenue Change'!AB216</f>
        <v>0</v>
      </c>
      <c r="AC216">
        <f>'Program Costs'!AC216-'Revenue Change'!AC216</f>
        <v>0</v>
      </c>
      <c r="AD216">
        <f>'Program Costs'!AD216-'Revenue Change'!AD216</f>
        <v>0</v>
      </c>
      <c r="AE216">
        <f>'Program Costs'!AE216-'Revenue Change'!AE216</f>
        <v>0</v>
      </c>
      <c r="AF216">
        <f>'Program Costs'!AF216-'Revenue Change'!AF216</f>
        <v>0</v>
      </c>
      <c r="AG216">
        <f>'Program Costs'!AG216-'Revenue Change'!AG216</f>
        <v>0</v>
      </c>
      <c r="AH216">
        <f>'Program Costs'!AH216-'Revenue Change'!AH216</f>
        <v>0</v>
      </c>
      <c r="AI216" s="2">
        <f t="shared" si="6"/>
        <v>1120.9097300000001</v>
      </c>
      <c r="AJ216" s="2">
        <f t="shared" si="7"/>
        <v>745.90947212937112</v>
      </c>
    </row>
    <row r="217" spans="1:36" x14ac:dyDescent="0.25">
      <c r="A217" s="13">
        <v>3</v>
      </c>
      <c r="B217" s="13">
        <v>130</v>
      </c>
      <c r="C217">
        <v>144</v>
      </c>
      <c r="D217" t="s">
        <v>541</v>
      </c>
      <c r="E217">
        <f>'Program Costs'!E217-'Revenue Change'!E217</f>
        <v>0</v>
      </c>
      <c r="F217">
        <f>'Program Costs'!F217-'Revenue Change'!F217</f>
        <v>0</v>
      </c>
      <c r="G217">
        <f>'Program Costs'!G217-'Revenue Change'!G217</f>
        <v>82.535589999999999</v>
      </c>
      <c r="H217">
        <f>'Program Costs'!H217-'Revenue Change'!H217</f>
        <v>45.193680000000001</v>
      </c>
      <c r="I217">
        <f>'Program Costs'!I217-'Revenue Change'!I217</f>
        <v>48.27037</v>
      </c>
      <c r="J217">
        <f>'Program Costs'!J217-'Revenue Change'!J217</f>
        <v>50.060029999999998</v>
      </c>
      <c r="K217">
        <f>'Program Costs'!K217-'Revenue Change'!K217</f>
        <v>53.13391</v>
      </c>
      <c r="L217">
        <f>'Program Costs'!L217-'Revenue Change'!L217</f>
        <v>53.817860000000003</v>
      </c>
      <c r="M217">
        <f>'Program Costs'!M217-'Revenue Change'!M217</f>
        <v>55.394440000000003</v>
      </c>
      <c r="N217">
        <f>'Program Costs'!N217-'Revenue Change'!N217</f>
        <v>56.622280000000003</v>
      </c>
      <c r="O217">
        <f>'Program Costs'!O217-'Revenue Change'!O217</f>
        <v>57.080199999999998</v>
      </c>
      <c r="P217">
        <f>'Program Costs'!P217-'Revenue Change'!P217</f>
        <v>56.793460000000003</v>
      </c>
      <c r="Q217">
        <f>'Program Costs'!Q217-'Revenue Change'!Q217</f>
        <v>0</v>
      </c>
      <c r="R217">
        <f>'Program Costs'!R217-'Revenue Change'!R217</f>
        <v>0</v>
      </c>
      <c r="S217">
        <f>'Program Costs'!S217-'Revenue Change'!S217</f>
        <v>0</v>
      </c>
      <c r="T217">
        <f>'Program Costs'!T217-'Revenue Change'!T217</f>
        <v>0</v>
      </c>
      <c r="U217">
        <f>'Program Costs'!U217-'Revenue Change'!U217</f>
        <v>0</v>
      </c>
      <c r="V217">
        <f>'Program Costs'!V217-'Revenue Change'!V217</f>
        <v>0</v>
      </c>
      <c r="W217">
        <f>'Program Costs'!W217-'Revenue Change'!W217</f>
        <v>0</v>
      </c>
      <c r="X217">
        <f>'Program Costs'!X217-'Revenue Change'!X217</f>
        <v>0</v>
      </c>
      <c r="Y217">
        <f>'Program Costs'!Y217-'Revenue Change'!Y217</f>
        <v>0</v>
      </c>
      <c r="Z217">
        <f>'Program Costs'!Z217-'Revenue Change'!Z217</f>
        <v>0</v>
      </c>
      <c r="AA217">
        <f>'Program Costs'!AA217-'Revenue Change'!AA217</f>
        <v>0</v>
      </c>
      <c r="AB217">
        <f>'Program Costs'!AB217-'Revenue Change'!AB217</f>
        <v>0</v>
      </c>
      <c r="AC217">
        <f>'Program Costs'!AC217-'Revenue Change'!AC217</f>
        <v>0</v>
      </c>
      <c r="AD217">
        <f>'Program Costs'!AD217-'Revenue Change'!AD217</f>
        <v>0</v>
      </c>
      <c r="AE217">
        <f>'Program Costs'!AE217-'Revenue Change'!AE217</f>
        <v>0</v>
      </c>
      <c r="AF217">
        <f>'Program Costs'!AF217-'Revenue Change'!AF217</f>
        <v>0</v>
      </c>
      <c r="AG217">
        <f>'Program Costs'!AG217-'Revenue Change'!AG217</f>
        <v>0</v>
      </c>
      <c r="AH217">
        <f>'Program Costs'!AH217-'Revenue Change'!AH217</f>
        <v>0</v>
      </c>
      <c r="AI217" s="2">
        <f t="shared" si="6"/>
        <v>558.90182000000004</v>
      </c>
      <c r="AJ217" s="2">
        <f t="shared" si="7"/>
        <v>431.23084429773797</v>
      </c>
    </row>
    <row r="218" spans="1:36" x14ac:dyDescent="0.25">
      <c r="A218" s="13">
        <v>3</v>
      </c>
      <c r="B218" s="13">
        <v>130</v>
      </c>
      <c r="C218">
        <v>145</v>
      </c>
      <c r="D218" t="s">
        <v>252</v>
      </c>
      <c r="E218">
        <f>'Program Costs'!E218-'Revenue Change'!E218</f>
        <v>0</v>
      </c>
      <c r="F218">
        <f>'Program Costs'!F218-'Revenue Change'!F218</f>
        <v>0</v>
      </c>
      <c r="G218">
        <f>'Program Costs'!G218-'Revenue Change'!G218</f>
        <v>53.770009999999999</v>
      </c>
      <c r="H218">
        <f>'Program Costs'!H218-'Revenue Change'!H218</f>
        <v>16.644960000000001</v>
      </c>
      <c r="I218">
        <f>'Program Costs'!I218-'Revenue Change'!I218</f>
        <v>17.777509999999999</v>
      </c>
      <c r="J218">
        <f>'Program Costs'!J218-'Revenue Change'!J218</f>
        <v>18.429169999999999</v>
      </c>
      <c r="K218">
        <f>'Program Costs'!K218-'Revenue Change'!K218</f>
        <v>19.545459999999999</v>
      </c>
      <c r="L218">
        <f>'Program Costs'!L218-'Revenue Change'!L218</f>
        <v>19.79759</v>
      </c>
      <c r="M218">
        <f>'Program Costs'!M218-'Revenue Change'!M218</f>
        <v>20.395029999999998</v>
      </c>
      <c r="N218">
        <f>'Program Costs'!N218-'Revenue Change'!N218</f>
        <v>20.83661</v>
      </c>
      <c r="O218">
        <f>'Program Costs'!O218-'Revenue Change'!O218</f>
        <v>21.002590000000001</v>
      </c>
      <c r="P218">
        <f>'Program Costs'!P218-'Revenue Change'!P218</f>
        <v>20.915769999999998</v>
      </c>
      <c r="Q218">
        <f>'Program Costs'!Q218-'Revenue Change'!Q218</f>
        <v>0</v>
      </c>
      <c r="R218">
        <f>'Program Costs'!R218-'Revenue Change'!R218</f>
        <v>0</v>
      </c>
      <c r="S218">
        <f>'Program Costs'!S218-'Revenue Change'!S218</f>
        <v>0</v>
      </c>
      <c r="T218">
        <f>'Program Costs'!T218-'Revenue Change'!T218</f>
        <v>0</v>
      </c>
      <c r="U218">
        <f>'Program Costs'!U218-'Revenue Change'!U218</f>
        <v>0</v>
      </c>
      <c r="V218">
        <f>'Program Costs'!V218-'Revenue Change'!V218</f>
        <v>0</v>
      </c>
      <c r="W218">
        <f>'Program Costs'!W218-'Revenue Change'!W218</f>
        <v>0</v>
      </c>
      <c r="X218">
        <f>'Program Costs'!X218-'Revenue Change'!X218</f>
        <v>0</v>
      </c>
      <c r="Y218">
        <f>'Program Costs'!Y218-'Revenue Change'!Y218</f>
        <v>0</v>
      </c>
      <c r="Z218">
        <f>'Program Costs'!Z218-'Revenue Change'!Z218</f>
        <v>0</v>
      </c>
      <c r="AA218">
        <f>'Program Costs'!AA218-'Revenue Change'!AA218</f>
        <v>0</v>
      </c>
      <c r="AB218">
        <f>'Program Costs'!AB218-'Revenue Change'!AB218</f>
        <v>0</v>
      </c>
      <c r="AC218">
        <f>'Program Costs'!AC218-'Revenue Change'!AC218</f>
        <v>0</v>
      </c>
      <c r="AD218">
        <f>'Program Costs'!AD218-'Revenue Change'!AD218</f>
        <v>0</v>
      </c>
      <c r="AE218">
        <f>'Program Costs'!AE218-'Revenue Change'!AE218</f>
        <v>0</v>
      </c>
      <c r="AF218">
        <f>'Program Costs'!AF218-'Revenue Change'!AF218</f>
        <v>0</v>
      </c>
      <c r="AG218">
        <f>'Program Costs'!AG218-'Revenue Change'!AG218</f>
        <v>0</v>
      </c>
      <c r="AH218">
        <f>'Program Costs'!AH218-'Revenue Change'!AH218</f>
        <v>0</v>
      </c>
      <c r="AI218" s="2">
        <f t="shared" si="6"/>
        <v>229.1147</v>
      </c>
      <c r="AJ218" s="2">
        <f t="shared" si="7"/>
        <v>182.12320328178936</v>
      </c>
    </row>
    <row r="219" spans="1:36" x14ac:dyDescent="0.25">
      <c r="A219" s="13">
        <v>3</v>
      </c>
      <c r="B219" s="13">
        <v>130</v>
      </c>
      <c r="C219">
        <v>146</v>
      </c>
      <c r="D219" t="s">
        <v>253</v>
      </c>
      <c r="E219">
        <f>'Program Costs'!E219-'Revenue Change'!E219</f>
        <v>0</v>
      </c>
      <c r="F219">
        <f>'Program Costs'!F219-'Revenue Change'!F219</f>
        <v>0</v>
      </c>
      <c r="G219">
        <f>'Program Costs'!G219-'Revenue Change'!G219</f>
        <v>53.763359999999999</v>
      </c>
      <c r="H219">
        <f>'Program Costs'!H219-'Revenue Change'!H219</f>
        <v>16.637920000000001</v>
      </c>
      <c r="I219">
        <f>'Program Costs'!I219-'Revenue Change'!I219</f>
        <v>17.770399999999999</v>
      </c>
      <c r="J219">
        <f>'Program Costs'!J219-'Revenue Change'!J219</f>
        <v>18.425689999999999</v>
      </c>
      <c r="K219">
        <f>'Program Costs'!K219-'Revenue Change'!K219</f>
        <v>19.55125</v>
      </c>
      <c r="L219">
        <f>'Program Costs'!L219-'Revenue Change'!L219</f>
        <v>19.80301</v>
      </c>
      <c r="M219">
        <f>'Program Costs'!M219-'Revenue Change'!M219</f>
        <v>20.39021</v>
      </c>
      <c r="N219">
        <f>'Program Costs'!N219-'Revenue Change'!N219</f>
        <v>20.837859999999999</v>
      </c>
      <c r="O219">
        <f>'Program Costs'!O219-'Revenue Change'!O219</f>
        <v>21.004819999999999</v>
      </c>
      <c r="P219">
        <f>'Program Costs'!P219-'Revenue Change'!P219</f>
        <v>20.90643</v>
      </c>
      <c r="Q219">
        <f>'Program Costs'!Q219-'Revenue Change'!Q219</f>
        <v>20.844909999999999</v>
      </c>
      <c r="R219">
        <f>'Program Costs'!R219-'Revenue Change'!R219</f>
        <v>20.770510000000002</v>
      </c>
      <c r="S219">
        <f>'Program Costs'!S219-'Revenue Change'!S219</f>
        <v>21.43188</v>
      </c>
      <c r="T219">
        <f>'Program Costs'!T219-'Revenue Change'!T219</f>
        <v>21.965879999999999</v>
      </c>
      <c r="U219">
        <f>'Program Costs'!U219-'Revenue Change'!U219</f>
        <v>22.184629999999999</v>
      </c>
      <c r="V219">
        <f>'Program Costs'!V219-'Revenue Change'!V219</f>
        <v>22.736630000000002</v>
      </c>
      <c r="W219">
        <f>'Program Costs'!W219-'Revenue Change'!W219</f>
        <v>23.154789999999998</v>
      </c>
      <c r="X219">
        <f>'Program Costs'!X219-'Revenue Change'!X219</f>
        <v>23.342829999999999</v>
      </c>
      <c r="Y219">
        <f>'Program Costs'!Y219-'Revenue Change'!Y219</f>
        <v>23.57715</v>
      </c>
      <c r="Z219">
        <f>'Program Costs'!Z219-'Revenue Change'!Z219</f>
        <v>23.840029999999999</v>
      </c>
      <c r="AA219">
        <f>'Program Costs'!AA219-'Revenue Change'!AA219</f>
        <v>24.010680000000001</v>
      </c>
      <c r="AB219">
        <f>'Program Costs'!AB219-'Revenue Change'!AB219</f>
        <v>24.264589999999998</v>
      </c>
      <c r="AC219">
        <f>'Program Costs'!AC219-'Revenue Change'!AC219</f>
        <v>24.718869999999999</v>
      </c>
      <c r="AD219">
        <f>'Program Costs'!AD219-'Revenue Change'!AD219</f>
        <v>24.930420000000002</v>
      </c>
      <c r="AE219">
        <f>'Program Costs'!AE219-'Revenue Change'!AE219</f>
        <v>25.36328</v>
      </c>
      <c r="AF219">
        <f>'Program Costs'!AF219-'Revenue Change'!AF219</f>
        <v>25.770140000000001</v>
      </c>
      <c r="AG219">
        <f>'Program Costs'!AG219-'Revenue Change'!AG219</f>
        <v>26.827210000000001</v>
      </c>
      <c r="AH219">
        <f>'Program Costs'!AH219-'Revenue Change'!AH219</f>
        <v>27.758120000000002</v>
      </c>
      <c r="AI219" s="2">
        <f t="shared" si="6"/>
        <v>656.58349999999996</v>
      </c>
      <c r="AJ219" s="2">
        <f t="shared" si="7"/>
        <v>319.97502013731639</v>
      </c>
    </row>
    <row r="220" spans="1:36" x14ac:dyDescent="0.25">
      <c r="A220" s="13">
        <v>3</v>
      </c>
      <c r="B220" s="13">
        <v>130</v>
      </c>
      <c r="C220">
        <v>147</v>
      </c>
      <c r="D220" t="s">
        <v>254</v>
      </c>
      <c r="E220">
        <f>'Program Costs'!E220-'Revenue Change'!E220</f>
        <v>0</v>
      </c>
      <c r="F220">
        <f>'Program Costs'!F220-'Revenue Change'!F220</f>
        <v>0</v>
      </c>
      <c r="G220">
        <f>'Program Costs'!G220-'Revenue Change'!G220</f>
        <v>99.935010000000005</v>
      </c>
      <c r="H220">
        <f>'Program Costs'!H220-'Revenue Change'!H220</f>
        <v>62.460720000000002</v>
      </c>
      <c r="I220">
        <f>'Program Costs'!I220-'Revenue Change'!I220</f>
        <v>66.711179999999999</v>
      </c>
      <c r="J220">
        <f>'Program Costs'!J220-'Revenue Change'!J220</f>
        <v>69.218410000000006</v>
      </c>
      <c r="K220">
        <f>'Program Costs'!K220-'Revenue Change'!K220</f>
        <v>73.500820000000004</v>
      </c>
      <c r="L220">
        <f>'Program Costs'!L220-'Revenue Change'!L220</f>
        <v>74.446489999999997</v>
      </c>
      <c r="M220">
        <f>'Program Costs'!M220-'Revenue Change'!M220</f>
        <v>76.581509999999994</v>
      </c>
      <c r="N220">
        <f>'Program Costs'!N220-'Revenue Change'!N220</f>
        <v>78.30789</v>
      </c>
      <c r="O220">
        <f>'Program Costs'!O220-'Revenue Change'!O220</f>
        <v>78.960139999999996</v>
      </c>
      <c r="P220">
        <f>'Program Costs'!P220-'Revenue Change'!P220</f>
        <v>78.5274</v>
      </c>
      <c r="Q220">
        <f>'Program Costs'!Q220-'Revenue Change'!Q220</f>
        <v>0</v>
      </c>
      <c r="R220">
        <f>'Program Costs'!R220-'Revenue Change'!R220</f>
        <v>0</v>
      </c>
      <c r="S220">
        <f>'Program Costs'!S220-'Revenue Change'!S220</f>
        <v>0</v>
      </c>
      <c r="T220">
        <f>'Program Costs'!T220-'Revenue Change'!T220</f>
        <v>0</v>
      </c>
      <c r="U220">
        <f>'Program Costs'!U220-'Revenue Change'!U220</f>
        <v>0</v>
      </c>
      <c r="V220">
        <f>'Program Costs'!V220-'Revenue Change'!V220</f>
        <v>0</v>
      </c>
      <c r="W220">
        <f>'Program Costs'!W220-'Revenue Change'!W220</f>
        <v>0</v>
      </c>
      <c r="X220">
        <f>'Program Costs'!X220-'Revenue Change'!X220</f>
        <v>0</v>
      </c>
      <c r="Y220">
        <f>'Program Costs'!Y220-'Revenue Change'!Y220</f>
        <v>0</v>
      </c>
      <c r="Z220">
        <f>'Program Costs'!Z220-'Revenue Change'!Z220</f>
        <v>0</v>
      </c>
      <c r="AA220">
        <f>'Program Costs'!AA220-'Revenue Change'!AA220</f>
        <v>0</v>
      </c>
      <c r="AB220">
        <f>'Program Costs'!AB220-'Revenue Change'!AB220</f>
        <v>0</v>
      </c>
      <c r="AC220">
        <f>'Program Costs'!AC220-'Revenue Change'!AC220</f>
        <v>0</v>
      </c>
      <c r="AD220">
        <f>'Program Costs'!AD220-'Revenue Change'!AD220</f>
        <v>0</v>
      </c>
      <c r="AE220">
        <f>'Program Costs'!AE220-'Revenue Change'!AE220</f>
        <v>0</v>
      </c>
      <c r="AF220">
        <f>'Program Costs'!AF220-'Revenue Change'!AF220</f>
        <v>0</v>
      </c>
      <c r="AG220">
        <f>'Program Costs'!AG220-'Revenue Change'!AG220</f>
        <v>0</v>
      </c>
      <c r="AH220">
        <f>'Program Costs'!AH220-'Revenue Change'!AH220</f>
        <v>0</v>
      </c>
      <c r="AI220" s="2">
        <f t="shared" si="6"/>
        <v>758.64957000000004</v>
      </c>
      <c r="AJ220" s="2">
        <f t="shared" si="7"/>
        <v>582.0929813169829</v>
      </c>
    </row>
    <row r="221" spans="1:36" x14ac:dyDescent="0.25">
      <c r="A221" s="13">
        <v>3</v>
      </c>
      <c r="B221" s="13">
        <v>130</v>
      </c>
      <c r="C221">
        <v>148</v>
      </c>
      <c r="D221" t="s">
        <v>255</v>
      </c>
      <c r="E221">
        <f>'Program Costs'!E221-'Revenue Change'!E221</f>
        <v>0</v>
      </c>
      <c r="F221">
        <f>'Program Costs'!F221-'Revenue Change'!F221</f>
        <v>0</v>
      </c>
      <c r="G221">
        <f>'Program Costs'!G221-'Revenue Change'!G221</f>
        <v>154.48399999999998</v>
      </c>
      <c r="H221">
        <f>'Program Costs'!H221-'Revenue Change'!H221</f>
        <v>116.5963</v>
      </c>
      <c r="I221">
        <f>'Program Costs'!I221-'Revenue Change'!I221</f>
        <v>124.5342</v>
      </c>
      <c r="J221">
        <f>'Program Costs'!J221-'Revenue Change'!J221</f>
        <v>129.25280000000001</v>
      </c>
      <c r="K221">
        <f>'Program Costs'!K221-'Revenue Change'!K221</f>
        <v>137.29259999999999</v>
      </c>
      <c r="L221">
        <f>'Program Costs'!L221-'Revenue Change'!L221</f>
        <v>139.05879999999999</v>
      </c>
      <c r="M221">
        <f>'Program Costs'!M221-'Revenue Change'!M221</f>
        <v>142.98589999999999</v>
      </c>
      <c r="N221">
        <f>'Program Costs'!N221-'Revenue Change'!N221</f>
        <v>146.24969999999999</v>
      </c>
      <c r="O221">
        <f>'Program Costs'!O221-'Revenue Change'!O221</f>
        <v>147.49080000000001</v>
      </c>
      <c r="P221">
        <f>'Program Costs'!P221-'Revenue Change'!P221</f>
        <v>146.6345</v>
      </c>
      <c r="Q221">
        <f>'Program Costs'!Q221-'Revenue Change'!Q221</f>
        <v>146.44560000000001</v>
      </c>
      <c r="R221">
        <f>'Program Costs'!R221-'Revenue Change'!R221</f>
        <v>145.7466</v>
      </c>
      <c r="S221">
        <f>'Program Costs'!S221-'Revenue Change'!S221</f>
        <v>150.35169999999999</v>
      </c>
      <c r="T221">
        <f>'Program Costs'!T221-'Revenue Change'!T221</f>
        <v>154.14709999999999</v>
      </c>
      <c r="U221">
        <f>'Program Costs'!U221-'Revenue Change'!U221</f>
        <v>155.94720000000001</v>
      </c>
      <c r="V221">
        <f>'Program Costs'!V221-'Revenue Change'!V221</f>
        <v>159.9024</v>
      </c>
      <c r="W221">
        <f>'Program Costs'!W221-'Revenue Change'!W221</f>
        <v>162.64580000000001</v>
      </c>
      <c r="X221">
        <f>'Program Costs'!X221-'Revenue Change'!X221</f>
        <v>163.9564</v>
      </c>
      <c r="Y221">
        <f>'Program Costs'!Y221-'Revenue Change'!Y221</f>
        <v>165.58609999999999</v>
      </c>
      <c r="Z221">
        <f>'Program Costs'!Z221-'Revenue Change'!Z221</f>
        <v>167.51310000000001</v>
      </c>
      <c r="AA221">
        <f>'Program Costs'!AA221-'Revenue Change'!AA221</f>
        <v>168.69159999999999</v>
      </c>
      <c r="AB221">
        <f>'Program Costs'!AB221-'Revenue Change'!AB221</f>
        <v>170.26730000000001</v>
      </c>
      <c r="AC221">
        <f>'Program Costs'!AC221-'Revenue Change'!AC221</f>
        <v>173.94290000000001</v>
      </c>
      <c r="AD221">
        <f>'Program Costs'!AD221-'Revenue Change'!AD221</f>
        <v>174.93360000000001</v>
      </c>
      <c r="AE221">
        <f>'Program Costs'!AE221-'Revenue Change'!AE221</f>
        <v>177.95259999999999</v>
      </c>
      <c r="AF221">
        <f>'Program Costs'!AF221-'Revenue Change'!AF221</f>
        <v>181.1591</v>
      </c>
      <c r="AG221">
        <f>'Program Costs'!AG221-'Revenue Change'!AG221</f>
        <v>188.5795</v>
      </c>
      <c r="AH221">
        <f>'Program Costs'!AH221-'Revenue Change'!AH221</f>
        <v>194.90979999999999</v>
      </c>
      <c r="AI221" s="2">
        <f t="shared" si="6"/>
        <v>4387.2579999999998</v>
      </c>
      <c r="AJ221" s="2">
        <f t="shared" si="7"/>
        <v>2023.2149298401584</v>
      </c>
    </row>
    <row r="222" spans="1:36" x14ac:dyDescent="0.25">
      <c r="A222" s="13">
        <v>3</v>
      </c>
      <c r="B222" s="13">
        <v>130</v>
      </c>
      <c r="C222">
        <v>150</v>
      </c>
      <c r="D222" t="s">
        <v>256</v>
      </c>
      <c r="E222">
        <f>'Program Costs'!E222-'Revenue Change'!E222</f>
        <v>0</v>
      </c>
      <c r="F222">
        <f>'Program Costs'!F222-'Revenue Change'!F222</f>
        <v>0</v>
      </c>
      <c r="G222">
        <f>'Program Costs'!G222-'Revenue Change'!G222</f>
        <v>70.767229999999998</v>
      </c>
      <c r="H222">
        <f>'Program Costs'!H222-'Revenue Change'!H222</f>
        <v>33.508069999999996</v>
      </c>
      <c r="I222">
        <f>'Program Costs'!I222-'Revenue Change'!I222</f>
        <v>35.796199999999999</v>
      </c>
      <c r="J222">
        <f>'Program Costs'!J222-'Revenue Change'!J222</f>
        <v>37.164059999999999</v>
      </c>
      <c r="K222">
        <f>'Program Costs'!K222-'Revenue Change'!K222</f>
        <v>39.501399999999997</v>
      </c>
      <c r="L222">
        <f>'Program Costs'!L222-'Revenue Change'!L222</f>
        <v>40.008409999999998</v>
      </c>
      <c r="M222">
        <f>'Program Costs'!M222-'Revenue Change'!M222</f>
        <v>41.107700000000001</v>
      </c>
      <c r="N222">
        <f>'Program Costs'!N222-'Revenue Change'!N222</f>
        <v>42.066070000000003</v>
      </c>
      <c r="O222">
        <f>'Program Costs'!O222-'Revenue Change'!O222</f>
        <v>42.435000000000002</v>
      </c>
      <c r="P222">
        <f>'Program Costs'!P222-'Revenue Change'!P222</f>
        <v>42.165280000000003</v>
      </c>
      <c r="Q222">
        <f>'Program Costs'!Q222-'Revenue Change'!Q222</f>
        <v>42.146120000000003</v>
      </c>
      <c r="R222">
        <f>'Program Costs'!R222-'Revenue Change'!R222</f>
        <v>41.917720000000003</v>
      </c>
      <c r="S222">
        <f>'Program Costs'!S222-'Revenue Change'!S222</f>
        <v>43.238160000000001</v>
      </c>
      <c r="T222">
        <f>'Program Costs'!T222-'Revenue Change'!T222</f>
        <v>44.336790000000001</v>
      </c>
      <c r="U222">
        <f>'Program Costs'!U222-'Revenue Change'!U222</f>
        <v>44.893859999999997</v>
      </c>
      <c r="V222">
        <f>'Program Costs'!V222-'Revenue Change'!V222</f>
        <v>46.090029999999999</v>
      </c>
      <c r="W222">
        <f>'Program Costs'!W222-'Revenue Change'!W222</f>
        <v>46.805239999999998</v>
      </c>
      <c r="X222">
        <f>'Program Costs'!X222-'Revenue Change'!X222</f>
        <v>47.181150000000002</v>
      </c>
      <c r="Y222">
        <f>'Program Costs'!Y222-'Revenue Change'!Y222</f>
        <v>47.646610000000003</v>
      </c>
      <c r="Z222">
        <f>'Program Costs'!Z222-'Revenue Change'!Z222</f>
        <v>48.2149</v>
      </c>
      <c r="AA222">
        <f>'Program Costs'!AA222-'Revenue Change'!AA222</f>
        <v>0</v>
      </c>
      <c r="AB222">
        <f>'Program Costs'!AB222-'Revenue Change'!AB222</f>
        <v>0</v>
      </c>
      <c r="AC222">
        <f>'Program Costs'!AC222-'Revenue Change'!AC222</f>
        <v>0</v>
      </c>
      <c r="AD222">
        <f>'Program Costs'!AD222-'Revenue Change'!AD222</f>
        <v>0</v>
      </c>
      <c r="AE222">
        <f>'Program Costs'!AE222-'Revenue Change'!AE222</f>
        <v>0</v>
      </c>
      <c r="AF222">
        <f>'Program Costs'!AF222-'Revenue Change'!AF222</f>
        <v>0</v>
      </c>
      <c r="AG222">
        <f>'Program Costs'!AG222-'Revenue Change'!AG222</f>
        <v>0</v>
      </c>
      <c r="AH222">
        <f>'Program Costs'!AH222-'Revenue Change'!AH222</f>
        <v>0</v>
      </c>
      <c r="AI222" s="2">
        <f t="shared" si="6"/>
        <v>876.99</v>
      </c>
      <c r="AJ222" s="2">
        <f t="shared" si="7"/>
        <v>513.53267021501097</v>
      </c>
    </row>
    <row r="223" spans="1:36" x14ac:dyDescent="0.25">
      <c r="A223" s="13">
        <v>3</v>
      </c>
      <c r="B223" s="13">
        <v>130</v>
      </c>
      <c r="C223">
        <v>151</v>
      </c>
      <c r="D223" t="s">
        <v>257</v>
      </c>
      <c r="E223">
        <f>'Program Costs'!E223-'Revenue Change'!E223</f>
        <v>0</v>
      </c>
      <c r="F223">
        <f>'Program Costs'!F223-'Revenue Change'!F223</f>
        <v>0</v>
      </c>
      <c r="G223">
        <f>'Program Costs'!G223-'Revenue Change'!G223</f>
        <v>38.615043999999997</v>
      </c>
      <c r="H223">
        <f>'Program Costs'!H223-'Revenue Change'!H223</f>
        <v>1.602676</v>
      </c>
      <c r="I223">
        <f>'Program Costs'!I223-'Revenue Change'!I223</f>
        <v>1.7120740000000001</v>
      </c>
      <c r="J223">
        <f>'Program Costs'!J223-'Revenue Change'!J223</f>
        <v>1.777161</v>
      </c>
      <c r="K223">
        <f>'Program Costs'!K223-'Revenue Change'!K223</f>
        <v>1.8883669999999999</v>
      </c>
      <c r="L223">
        <f>'Program Costs'!L223-'Revenue Change'!L223</f>
        <v>1.9131009999999999</v>
      </c>
      <c r="M223">
        <f>'Program Costs'!M223-'Revenue Change'!M223</f>
        <v>1.9659580000000001</v>
      </c>
      <c r="N223">
        <f>'Program Costs'!N223-'Revenue Change'!N223</f>
        <v>2.0119319999999998</v>
      </c>
      <c r="O223">
        <f>'Program Costs'!O223-'Revenue Change'!O223</f>
        <v>2.029541</v>
      </c>
      <c r="P223">
        <f>'Program Costs'!P223-'Revenue Change'!P223</f>
        <v>2.0166629999999999</v>
      </c>
      <c r="Q223">
        <f>'Program Costs'!Q223-'Revenue Change'!Q223</f>
        <v>2.0169679999999999</v>
      </c>
      <c r="R223">
        <f>'Program Costs'!R223-'Revenue Change'!R223</f>
        <v>2.0048219999999999</v>
      </c>
      <c r="S223">
        <f>'Program Costs'!S223-'Revenue Change'!S223</f>
        <v>2.0682369999999999</v>
      </c>
      <c r="T223">
        <f>'Program Costs'!T223-'Revenue Change'!T223</f>
        <v>2.119507</v>
      </c>
      <c r="U223">
        <f>'Program Costs'!U223-'Revenue Change'!U223</f>
        <v>2.1470950000000002</v>
      </c>
      <c r="V223">
        <f>'Program Costs'!V223-'Revenue Change'!V223</f>
        <v>2.2036739999999999</v>
      </c>
      <c r="W223">
        <f>'Program Costs'!W223-'Revenue Change'!W223</f>
        <v>2.237549</v>
      </c>
      <c r="X223">
        <f>'Program Costs'!X223-'Revenue Change'!X223</f>
        <v>2.2556759999999998</v>
      </c>
      <c r="Y223">
        <f>'Program Costs'!Y223-'Revenue Change'!Y223</f>
        <v>2.278076</v>
      </c>
      <c r="Z223">
        <f>'Program Costs'!Z223-'Revenue Change'!Z223</f>
        <v>2.305542</v>
      </c>
      <c r="AA223">
        <f>'Program Costs'!AA223-'Revenue Change'!AA223</f>
        <v>0</v>
      </c>
      <c r="AB223">
        <f>'Program Costs'!AB223-'Revenue Change'!AB223</f>
        <v>0</v>
      </c>
      <c r="AC223">
        <f>'Program Costs'!AC223-'Revenue Change'!AC223</f>
        <v>0</v>
      </c>
      <c r="AD223">
        <f>'Program Costs'!AD223-'Revenue Change'!AD223</f>
        <v>0</v>
      </c>
      <c r="AE223">
        <f>'Program Costs'!AE223-'Revenue Change'!AE223</f>
        <v>0</v>
      </c>
      <c r="AF223">
        <f>'Program Costs'!AF223-'Revenue Change'!AF223</f>
        <v>0</v>
      </c>
      <c r="AG223">
        <f>'Program Costs'!AG223-'Revenue Change'!AG223</f>
        <v>0</v>
      </c>
      <c r="AH223">
        <f>'Program Costs'!AH223-'Revenue Change'!AH223</f>
        <v>0</v>
      </c>
      <c r="AI223" s="2">
        <f t="shared" si="6"/>
        <v>77.169663000000014</v>
      </c>
      <c r="AJ223" s="2">
        <f t="shared" si="7"/>
        <v>59.789156607198535</v>
      </c>
    </row>
    <row r="224" spans="1:36" x14ac:dyDescent="0.25">
      <c r="A224" s="13">
        <v>3</v>
      </c>
      <c r="B224" s="13">
        <v>130</v>
      </c>
      <c r="C224">
        <v>152</v>
      </c>
      <c r="D224" t="s">
        <v>258</v>
      </c>
      <c r="E224">
        <f>'Program Costs'!E224-'Revenue Change'!E224</f>
        <v>0</v>
      </c>
      <c r="F224">
        <f>'Program Costs'!F224-'Revenue Change'!F224</f>
        <v>0</v>
      </c>
      <c r="G224">
        <f>'Program Costs'!G224-'Revenue Change'!G224</f>
        <v>41.562164000000003</v>
      </c>
      <c r="H224">
        <f>'Program Costs'!H224-'Revenue Change'!H224</f>
        <v>4.5272220000000001</v>
      </c>
      <c r="I224">
        <f>'Program Costs'!I224-'Revenue Change'!I224</f>
        <v>4.8363339999999999</v>
      </c>
      <c r="J224">
        <f>'Program Costs'!J224-'Revenue Change'!J224</f>
        <v>5.0210879999999998</v>
      </c>
      <c r="K224">
        <f>'Program Costs'!K224-'Revenue Change'!K224</f>
        <v>5.3368989999999998</v>
      </c>
      <c r="L224">
        <f>'Program Costs'!L224-'Revenue Change'!L224</f>
        <v>5.4051669999999996</v>
      </c>
      <c r="M224">
        <f>'Program Costs'!M224-'Revenue Change'!M224</f>
        <v>5.5539249999999996</v>
      </c>
      <c r="N224">
        <f>'Program Costs'!N224-'Revenue Change'!N224</f>
        <v>5.6834720000000001</v>
      </c>
      <c r="O224">
        <f>'Program Costs'!O224-'Revenue Change'!O224</f>
        <v>5.7339479999999998</v>
      </c>
      <c r="P224">
        <f>'Program Costs'!P224-'Revenue Change'!P224</f>
        <v>5.6968379999999996</v>
      </c>
      <c r="Q224">
        <f>'Program Costs'!Q224-'Revenue Change'!Q224</f>
        <v>5.6943359999999998</v>
      </c>
      <c r="R224">
        <f>'Program Costs'!R224-'Revenue Change'!R224</f>
        <v>5.6630250000000002</v>
      </c>
      <c r="S224">
        <f>'Program Costs'!S224-'Revenue Change'!S224</f>
        <v>5.8422239999999999</v>
      </c>
      <c r="T224">
        <f>'Program Costs'!T224-'Revenue Change'!T224</f>
        <v>5.9897460000000002</v>
      </c>
      <c r="U224">
        <f>'Program Costs'!U224-'Revenue Change'!U224</f>
        <v>6.0654909999999997</v>
      </c>
      <c r="V224">
        <f>'Program Costs'!V224-'Revenue Change'!V224</f>
        <v>6.2265629999999996</v>
      </c>
      <c r="W224">
        <f>'Program Costs'!W224-'Revenue Change'!W224</f>
        <v>6.3228759999999999</v>
      </c>
      <c r="X224">
        <f>'Program Costs'!X224-'Revenue Change'!X224</f>
        <v>6.3740839999999999</v>
      </c>
      <c r="Y224">
        <f>'Program Costs'!Y224-'Revenue Change'!Y224</f>
        <v>6.4367070000000002</v>
      </c>
      <c r="Z224">
        <f>'Program Costs'!Z224-'Revenue Change'!Z224</f>
        <v>6.5122679999999997</v>
      </c>
      <c r="AA224">
        <f>'Program Costs'!AA224-'Revenue Change'!AA224</f>
        <v>0</v>
      </c>
      <c r="AB224">
        <f>'Program Costs'!AB224-'Revenue Change'!AB224</f>
        <v>0</v>
      </c>
      <c r="AC224">
        <f>'Program Costs'!AC224-'Revenue Change'!AC224</f>
        <v>0</v>
      </c>
      <c r="AD224">
        <f>'Program Costs'!AD224-'Revenue Change'!AD224</f>
        <v>0</v>
      </c>
      <c r="AE224">
        <f>'Program Costs'!AE224-'Revenue Change'!AE224</f>
        <v>0</v>
      </c>
      <c r="AF224">
        <f>'Program Costs'!AF224-'Revenue Change'!AF224</f>
        <v>0</v>
      </c>
      <c r="AG224">
        <f>'Program Costs'!AG224-'Revenue Change'!AG224</f>
        <v>0</v>
      </c>
      <c r="AH224">
        <f>'Program Costs'!AH224-'Revenue Change'!AH224</f>
        <v>0</v>
      </c>
      <c r="AI224" s="2">
        <f t="shared" si="6"/>
        <v>150.48437700000005</v>
      </c>
      <c r="AJ224" s="2">
        <f t="shared" si="7"/>
        <v>101.38158392053228</v>
      </c>
    </row>
    <row r="225" spans="1:36" x14ac:dyDescent="0.25">
      <c r="A225" s="13">
        <v>3</v>
      </c>
      <c r="B225" s="13">
        <v>130</v>
      </c>
      <c r="C225">
        <v>153</v>
      </c>
      <c r="D225" t="s">
        <v>259</v>
      </c>
      <c r="E225">
        <f>'Program Costs'!E225-'Revenue Change'!E225</f>
        <v>0</v>
      </c>
      <c r="F225">
        <f>'Program Costs'!F225-'Revenue Change'!F225</f>
        <v>0</v>
      </c>
      <c r="G225">
        <f>'Program Costs'!G225-'Revenue Change'!G225</f>
        <v>46.206963000000002</v>
      </c>
      <c r="H225">
        <f>'Program Costs'!H225-'Revenue Change'!H225</f>
        <v>9.137848</v>
      </c>
      <c r="I225">
        <f>'Program Costs'!I225-'Revenue Change'!I225</f>
        <v>9.7595670000000005</v>
      </c>
      <c r="J225">
        <f>'Program Costs'!J225-'Revenue Change'!J225</f>
        <v>10.11407</v>
      </c>
      <c r="K225">
        <f>'Program Costs'!K225-'Revenue Change'!K225</f>
        <v>10.722720000000001</v>
      </c>
      <c r="L225">
        <f>'Program Costs'!L225-'Revenue Change'!L225</f>
        <v>0</v>
      </c>
      <c r="M225">
        <f>'Program Costs'!M225-'Revenue Change'!M225</f>
        <v>0</v>
      </c>
      <c r="N225">
        <f>'Program Costs'!N225-'Revenue Change'!N225</f>
        <v>0</v>
      </c>
      <c r="O225">
        <f>'Program Costs'!O225-'Revenue Change'!O225</f>
        <v>0</v>
      </c>
      <c r="P225">
        <f>'Program Costs'!P225-'Revenue Change'!P225</f>
        <v>0</v>
      </c>
      <c r="Q225">
        <f>'Program Costs'!Q225-'Revenue Change'!Q225</f>
        <v>0</v>
      </c>
      <c r="R225">
        <f>'Program Costs'!R225-'Revenue Change'!R225</f>
        <v>0</v>
      </c>
      <c r="S225">
        <f>'Program Costs'!S225-'Revenue Change'!S225</f>
        <v>0</v>
      </c>
      <c r="T225">
        <f>'Program Costs'!T225-'Revenue Change'!T225</f>
        <v>0</v>
      </c>
      <c r="U225">
        <f>'Program Costs'!U225-'Revenue Change'!U225</f>
        <v>0</v>
      </c>
      <c r="V225">
        <f>'Program Costs'!V225-'Revenue Change'!V225</f>
        <v>0</v>
      </c>
      <c r="W225">
        <f>'Program Costs'!W225-'Revenue Change'!W225</f>
        <v>0</v>
      </c>
      <c r="X225">
        <f>'Program Costs'!X225-'Revenue Change'!X225</f>
        <v>0</v>
      </c>
      <c r="Y225">
        <f>'Program Costs'!Y225-'Revenue Change'!Y225</f>
        <v>0</v>
      </c>
      <c r="Z225">
        <f>'Program Costs'!Z225-'Revenue Change'!Z225</f>
        <v>0</v>
      </c>
      <c r="AA225">
        <f>'Program Costs'!AA225-'Revenue Change'!AA225</f>
        <v>0</v>
      </c>
      <c r="AB225">
        <f>'Program Costs'!AB225-'Revenue Change'!AB225</f>
        <v>0</v>
      </c>
      <c r="AC225">
        <f>'Program Costs'!AC225-'Revenue Change'!AC225</f>
        <v>0</v>
      </c>
      <c r="AD225">
        <f>'Program Costs'!AD225-'Revenue Change'!AD225</f>
        <v>0</v>
      </c>
      <c r="AE225">
        <f>'Program Costs'!AE225-'Revenue Change'!AE225</f>
        <v>0</v>
      </c>
      <c r="AF225">
        <f>'Program Costs'!AF225-'Revenue Change'!AF225</f>
        <v>0</v>
      </c>
      <c r="AG225">
        <f>'Program Costs'!AG225-'Revenue Change'!AG225</f>
        <v>0</v>
      </c>
      <c r="AH225">
        <f>'Program Costs'!AH225-'Revenue Change'!AH225</f>
        <v>0</v>
      </c>
      <c r="AI225" s="2">
        <f t="shared" si="6"/>
        <v>85.94116799999999</v>
      </c>
      <c r="AJ225" s="2">
        <f t="shared" si="7"/>
        <v>80.128266281044148</v>
      </c>
    </row>
    <row r="226" spans="1:36" x14ac:dyDescent="0.25">
      <c r="A226" s="13">
        <v>3</v>
      </c>
      <c r="B226" s="13">
        <v>190</v>
      </c>
      <c r="C226">
        <v>191</v>
      </c>
      <c r="D226" t="s">
        <v>260</v>
      </c>
      <c r="E226">
        <f>'Program Costs'!E226-'Revenue Change'!E226</f>
        <v>0</v>
      </c>
      <c r="F226">
        <f>'Program Costs'!F226-'Revenue Change'!F226</f>
        <v>0</v>
      </c>
      <c r="G226">
        <f>'Program Costs'!G226-'Revenue Change'!G226</f>
        <v>59.209299999999999</v>
      </c>
      <c r="H226">
        <f>'Program Costs'!H226-'Revenue Change'!H226</f>
        <v>22.042719999999999</v>
      </c>
      <c r="I226">
        <f>'Program Costs'!I226-'Revenue Change'!I226</f>
        <v>23.543289999999999</v>
      </c>
      <c r="J226">
        <f>'Program Costs'!J226-'Revenue Change'!J226</f>
        <v>24.4133</v>
      </c>
      <c r="K226">
        <f>'Program Costs'!K226-'Revenue Change'!K226</f>
        <v>25.908909999999999</v>
      </c>
      <c r="L226">
        <f>'Program Costs'!L226-'Revenue Change'!L226</f>
        <v>26.242840000000001</v>
      </c>
      <c r="M226">
        <f>'Program Costs'!M226-'Revenue Change'!M226</f>
        <v>27.015779999999999</v>
      </c>
      <c r="N226">
        <f>'Program Costs'!N226-'Revenue Change'!N226</f>
        <v>27.611879999999999</v>
      </c>
      <c r="O226">
        <f>'Program Costs'!O226-'Revenue Change'!O226</f>
        <v>27.833500000000001</v>
      </c>
      <c r="P226">
        <f>'Program Costs'!P226-'Revenue Change'!P226</f>
        <v>27.697510000000001</v>
      </c>
      <c r="Q226">
        <f>'Program Costs'!Q226-'Revenue Change'!Q226</f>
        <v>27.623660000000001</v>
      </c>
      <c r="R226">
        <f>'Program Costs'!R226-'Revenue Change'!R226</f>
        <v>27.520019999999999</v>
      </c>
      <c r="S226">
        <f>'Program Costs'!S226-'Revenue Change'!S226</f>
        <v>28.395389999999999</v>
      </c>
      <c r="T226">
        <f>'Program Costs'!T226-'Revenue Change'!T226</f>
        <v>29.104310000000002</v>
      </c>
      <c r="U226">
        <f>'Program Costs'!U226-'Revenue Change'!U226</f>
        <v>29.40015</v>
      </c>
      <c r="V226">
        <f>'Program Costs'!V226-'Revenue Change'!V226</f>
        <v>0</v>
      </c>
      <c r="W226">
        <f>'Program Costs'!W226-'Revenue Change'!W226</f>
        <v>0</v>
      </c>
      <c r="X226">
        <f>'Program Costs'!X226-'Revenue Change'!X226</f>
        <v>0</v>
      </c>
      <c r="Y226">
        <f>'Program Costs'!Y226-'Revenue Change'!Y226</f>
        <v>0</v>
      </c>
      <c r="Z226">
        <f>'Program Costs'!Z226-'Revenue Change'!Z226</f>
        <v>0</v>
      </c>
      <c r="AA226">
        <f>'Program Costs'!AA226-'Revenue Change'!AA226</f>
        <v>0</v>
      </c>
      <c r="AB226">
        <f>'Program Costs'!AB226-'Revenue Change'!AB226</f>
        <v>0</v>
      </c>
      <c r="AC226">
        <f>'Program Costs'!AC226-'Revenue Change'!AC226</f>
        <v>0</v>
      </c>
      <c r="AD226">
        <f>'Program Costs'!AD226-'Revenue Change'!AD226</f>
        <v>0</v>
      </c>
      <c r="AE226">
        <f>'Program Costs'!AE226-'Revenue Change'!AE226</f>
        <v>0</v>
      </c>
      <c r="AF226">
        <f>'Program Costs'!AF226-'Revenue Change'!AF226</f>
        <v>0</v>
      </c>
      <c r="AG226">
        <f>'Program Costs'!AG226-'Revenue Change'!AG226</f>
        <v>0</v>
      </c>
      <c r="AH226">
        <f>'Program Costs'!AH226-'Revenue Change'!AH226</f>
        <v>0</v>
      </c>
      <c r="AI226" s="2">
        <f t="shared" si="6"/>
        <v>433.56256000000002</v>
      </c>
      <c r="AJ226" s="2">
        <f t="shared" si="7"/>
        <v>296.35826267999545</v>
      </c>
    </row>
    <row r="227" spans="1:36" x14ac:dyDescent="0.25">
      <c r="A227" s="13">
        <v>3</v>
      </c>
      <c r="B227" s="13">
        <v>190</v>
      </c>
      <c r="C227">
        <v>192</v>
      </c>
      <c r="D227" t="s">
        <v>261</v>
      </c>
      <c r="E227">
        <f>'Program Costs'!E227-'Revenue Change'!E227</f>
        <v>0</v>
      </c>
      <c r="F227">
        <f>'Program Costs'!F227-'Revenue Change'!F227</f>
        <v>0</v>
      </c>
      <c r="G227">
        <f>'Program Costs'!G227-'Revenue Change'!G227</f>
        <v>77.699939999999998</v>
      </c>
      <c r="H227">
        <f>'Program Costs'!H227-'Revenue Change'!H227</f>
        <v>40.394759999999998</v>
      </c>
      <c r="I227">
        <f>'Program Costs'!I227-'Revenue Change'!I227</f>
        <v>43.14461</v>
      </c>
      <c r="J227">
        <f>'Program Costs'!J227-'Revenue Change'!J227</f>
        <v>44.73874</v>
      </c>
      <c r="K227">
        <f>'Program Costs'!K227-'Revenue Change'!K227</f>
        <v>47.479520000000001</v>
      </c>
      <c r="L227">
        <f>'Program Costs'!L227-'Revenue Change'!L227</f>
        <v>48.09102</v>
      </c>
      <c r="M227">
        <f>'Program Costs'!M227-'Revenue Change'!M227</f>
        <v>49.507869999999997</v>
      </c>
      <c r="N227">
        <f>'Program Costs'!N227-'Revenue Change'!N227</f>
        <v>50.599730000000001</v>
      </c>
      <c r="O227">
        <f>'Program Costs'!O227-'Revenue Change'!O227</f>
        <v>51.005740000000003</v>
      </c>
      <c r="P227">
        <f>'Program Costs'!P227-'Revenue Change'!P227</f>
        <v>50.757570000000001</v>
      </c>
      <c r="Q227">
        <f>'Program Costs'!Q227-'Revenue Change'!Q227</f>
        <v>50.622070000000001</v>
      </c>
      <c r="R227">
        <f>'Program Costs'!R227-'Revenue Change'!R227</f>
        <v>50.43188</v>
      </c>
      <c r="S227">
        <f>'Program Costs'!S227-'Revenue Change'!S227</f>
        <v>52.036439999999999</v>
      </c>
      <c r="T227">
        <f>'Program Costs'!T227-'Revenue Change'!T227</f>
        <v>53.334960000000002</v>
      </c>
      <c r="U227">
        <f>'Program Costs'!U227-'Revenue Change'!U227</f>
        <v>53.87903</v>
      </c>
      <c r="V227">
        <f>'Program Costs'!V227-'Revenue Change'!V227</f>
        <v>0</v>
      </c>
      <c r="W227">
        <f>'Program Costs'!W227-'Revenue Change'!W227</f>
        <v>0</v>
      </c>
      <c r="X227">
        <f>'Program Costs'!X227-'Revenue Change'!X227</f>
        <v>0</v>
      </c>
      <c r="Y227">
        <f>'Program Costs'!Y227-'Revenue Change'!Y227</f>
        <v>0</v>
      </c>
      <c r="Z227">
        <f>'Program Costs'!Z227-'Revenue Change'!Z227</f>
        <v>0</v>
      </c>
      <c r="AA227">
        <f>'Program Costs'!AA227-'Revenue Change'!AA227</f>
        <v>0</v>
      </c>
      <c r="AB227">
        <f>'Program Costs'!AB227-'Revenue Change'!AB227</f>
        <v>0</v>
      </c>
      <c r="AC227">
        <f>'Program Costs'!AC227-'Revenue Change'!AC227</f>
        <v>0</v>
      </c>
      <c r="AD227">
        <f>'Program Costs'!AD227-'Revenue Change'!AD227</f>
        <v>0</v>
      </c>
      <c r="AE227">
        <f>'Program Costs'!AE227-'Revenue Change'!AE227</f>
        <v>0</v>
      </c>
      <c r="AF227">
        <f>'Program Costs'!AF227-'Revenue Change'!AF227</f>
        <v>0</v>
      </c>
      <c r="AG227">
        <f>'Program Costs'!AG227-'Revenue Change'!AG227</f>
        <v>0</v>
      </c>
      <c r="AH227">
        <f>'Program Costs'!AH227-'Revenue Change'!AH227</f>
        <v>0</v>
      </c>
      <c r="AI227" s="2">
        <f t="shared" si="6"/>
        <v>763.72388000000001</v>
      </c>
      <c r="AJ227" s="2">
        <f t="shared" si="7"/>
        <v>512.28882029514966</v>
      </c>
    </row>
    <row r="228" spans="1:36" x14ac:dyDescent="0.25">
      <c r="A228" s="13">
        <v>3</v>
      </c>
      <c r="B228" s="13">
        <v>190</v>
      </c>
      <c r="C228">
        <v>196</v>
      </c>
      <c r="D228" t="s">
        <v>262</v>
      </c>
      <c r="E228">
        <f>'Program Costs'!E228-'Revenue Change'!E228</f>
        <v>0</v>
      </c>
      <c r="F228">
        <f>'Program Costs'!F228-'Revenue Change'!F228</f>
        <v>0</v>
      </c>
      <c r="G228">
        <f>'Program Costs'!G228-'Revenue Change'!G228</f>
        <v>71.345069999999993</v>
      </c>
      <c r="H228">
        <f>'Program Costs'!H228-'Revenue Change'!H228</f>
        <v>34.088410000000003</v>
      </c>
      <c r="I228">
        <f>'Program Costs'!I228-'Revenue Change'!I228</f>
        <v>36.4084</v>
      </c>
      <c r="J228">
        <f>'Program Costs'!J228-'Revenue Change'!J228</f>
        <v>37.748289999999997</v>
      </c>
      <c r="K228">
        <f>'Program Costs'!K228-'Revenue Change'!K228</f>
        <v>40.0473</v>
      </c>
      <c r="L228">
        <f>'Program Costs'!L228-'Revenue Change'!L228</f>
        <v>40.563099999999999</v>
      </c>
      <c r="M228">
        <f>'Program Costs'!M228-'Revenue Change'!M228</f>
        <v>41.773560000000003</v>
      </c>
      <c r="N228">
        <f>'Program Costs'!N228-'Revenue Change'!N228</f>
        <v>42.685760000000002</v>
      </c>
      <c r="O228">
        <f>'Program Costs'!O228-'Revenue Change'!O228</f>
        <v>43.02637</v>
      </c>
      <c r="P228">
        <f>'Program Costs'!P228-'Revenue Change'!P228</f>
        <v>42.833680000000001</v>
      </c>
      <c r="Q228">
        <f>'Program Costs'!Q228-'Revenue Change'!Q228</f>
        <v>42.698970000000003</v>
      </c>
      <c r="R228">
        <f>'Program Costs'!R228-'Revenue Change'!R228</f>
        <v>42.552669999999999</v>
      </c>
      <c r="S228">
        <f>'Program Costs'!S228-'Revenue Change'!S228</f>
        <v>43.907290000000003</v>
      </c>
      <c r="T228">
        <f>'Program Costs'!T228-'Revenue Change'!T228</f>
        <v>45.00067</v>
      </c>
      <c r="U228">
        <f>'Program Costs'!U228-'Revenue Change'!U228</f>
        <v>45.435969999999998</v>
      </c>
      <c r="V228">
        <f>'Program Costs'!V228-'Revenue Change'!V228</f>
        <v>0</v>
      </c>
      <c r="W228">
        <f>'Program Costs'!W228-'Revenue Change'!W228</f>
        <v>0</v>
      </c>
      <c r="X228">
        <f>'Program Costs'!X228-'Revenue Change'!X228</f>
        <v>0</v>
      </c>
      <c r="Y228">
        <f>'Program Costs'!Y228-'Revenue Change'!Y228</f>
        <v>0</v>
      </c>
      <c r="Z228">
        <f>'Program Costs'!Z228-'Revenue Change'!Z228</f>
        <v>0</v>
      </c>
      <c r="AA228">
        <f>'Program Costs'!AA228-'Revenue Change'!AA228</f>
        <v>0</v>
      </c>
      <c r="AB228">
        <f>'Program Costs'!AB228-'Revenue Change'!AB228</f>
        <v>0</v>
      </c>
      <c r="AC228">
        <f>'Program Costs'!AC228-'Revenue Change'!AC228</f>
        <v>0</v>
      </c>
      <c r="AD228">
        <f>'Program Costs'!AD228-'Revenue Change'!AD228</f>
        <v>0</v>
      </c>
      <c r="AE228">
        <f>'Program Costs'!AE228-'Revenue Change'!AE228</f>
        <v>0</v>
      </c>
      <c r="AF228">
        <f>'Program Costs'!AF228-'Revenue Change'!AF228</f>
        <v>0</v>
      </c>
      <c r="AG228">
        <f>'Program Costs'!AG228-'Revenue Change'!AG228</f>
        <v>0</v>
      </c>
      <c r="AH228">
        <f>'Program Costs'!AH228-'Revenue Change'!AH228</f>
        <v>0</v>
      </c>
      <c r="AI228" s="2">
        <f t="shared" si="6"/>
        <v>650.11551000000009</v>
      </c>
      <c r="AJ228" s="2">
        <f t="shared" si="7"/>
        <v>437.99582602396288</v>
      </c>
    </row>
    <row r="229" spans="1:36" x14ac:dyDescent="0.25">
      <c r="A229" s="13">
        <v>3</v>
      </c>
      <c r="B229" s="13">
        <v>190</v>
      </c>
      <c r="C229">
        <v>197</v>
      </c>
      <c r="D229" t="s">
        <v>263</v>
      </c>
      <c r="E229">
        <f>'Program Costs'!E229-'Revenue Change'!E229</f>
        <v>0</v>
      </c>
      <c r="F229">
        <f>'Program Costs'!F229-'Revenue Change'!F229</f>
        <v>0</v>
      </c>
      <c r="G229">
        <f>'Program Costs'!G229-'Revenue Change'!G229</f>
        <v>45.817245</v>
      </c>
      <c r="H229">
        <f>'Program Costs'!H229-'Revenue Change'!H229</f>
        <v>8.7515260000000001</v>
      </c>
      <c r="I229">
        <f>'Program Costs'!I229-'Revenue Change'!I229</f>
        <v>9.3469850000000001</v>
      </c>
      <c r="J229">
        <f>'Program Costs'!J229-'Revenue Change'!J229</f>
        <v>9.6892700000000005</v>
      </c>
      <c r="K229">
        <f>'Program Costs'!K229-'Revenue Change'!K229</f>
        <v>10.275539999999999</v>
      </c>
      <c r="L229">
        <f>'Program Costs'!L229-'Revenue Change'!L229</f>
        <v>10.409090000000001</v>
      </c>
      <c r="M229">
        <f>'Program Costs'!M229-'Revenue Change'!M229</f>
        <v>10.72307</v>
      </c>
      <c r="N229">
        <f>'Program Costs'!N229-'Revenue Change'!N229</f>
        <v>10.955260000000001</v>
      </c>
      <c r="O229">
        <f>'Program Costs'!O229-'Revenue Change'!O229</f>
        <v>11.04224</v>
      </c>
      <c r="P229">
        <f>'Program Costs'!P229-'Revenue Change'!P229</f>
        <v>10.996700000000001</v>
      </c>
      <c r="Q229">
        <f>'Program Costs'!Q229-'Revenue Change'!Q229</f>
        <v>0</v>
      </c>
      <c r="R229">
        <f>'Program Costs'!R229-'Revenue Change'!R229</f>
        <v>0</v>
      </c>
      <c r="S229">
        <f>'Program Costs'!S229-'Revenue Change'!S229</f>
        <v>0</v>
      </c>
      <c r="T229">
        <f>'Program Costs'!T229-'Revenue Change'!T229</f>
        <v>0</v>
      </c>
      <c r="U229">
        <f>'Program Costs'!U229-'Revenue Change'!U229</f>
        <v>0</v>
      </c>
      <c r="V229">
        <f>'Program Costs'!V229-'Revenue Change'!V229</f>
        <v>0</v>
      </c>
      <c r="W229">
        <f>'Program Costs'!W229-'Revenue Change'!W229</f>
        <v>0</v>
      </c>
      <c r="X229">
        <f>'Program Costs'!X229-'Revenue Change'!X229</f>
        <v>0</v>
      </c>
      <c r="Y229">
        <f>'Program Costs'!Y229-'Revenue Change'!Y229</f>
        <v>0</v>
      </c>
      <c r="Z229">
        <f>'Program Costs'!Z229-'Revenue Change'!Z229</f>
        <v>0</v>
      </c>
      <c r="AA229">
        <f>'Program Costs'!AA229-'Revenue Change'!AA229</f>
        <v>0</v>
      </c>
      <c r="AB229">
        <f>'Program Costs'!AB229-'Revenue Change'!AB229</f>
        <v>0</v>
      </c>
      <c r="AC229">
        <f>'Program Costs'!AC229-'Revenue Change'!AC229</f>
        <v>0</v>
      </c>
      <c r="AD229">
        <f>'Program Costs'!AD229-'Revenue Change'!AD229</f>
        <v>0</v>
      </c>
      <c r="AE229">
        <f>'Program Costs'!AE229-'Revenue Change'!AE229</f>
        <v>0</v>
      </c>
      <c r="AF229">
        <f>'Program Costs'!AF229-'Revenue Change'!AF229</f>
        <v>0</v>
      </c>
      <c r="AG229">
        <f>'Program Costs'!AG229-'Revenue Change'!AG229</f>
        <v>0</v>
      </c>
      <c r="AH229">
        <f>'Program Costs'!AH229-'Revenue Change'!AH229</f>
        <v>0</v>
      </c>
      <c r="AI229" s="2">
        <f t="shared" si="6"/>
        <v>138.00692600000002</v>
      </c>
      <c r="AJ229" s="2">
        <f t="shared" si="7"/>
        <v>113.30059658790728</v>
      </c>
    </row>
    <row r="230" spans="1:36" x14ac:dyDescent="0.25">
      <c r="A230" s="13">
        <v>3</v>
      </c>
      <c r="B230" s="13">
        <v>190</v>
      </c>
      <c r="C230">
        <v>198</v>
      </c>
      <c r="D230" t="s">
        <v>264</v>
      </c>
      <c r="E230">
        <f>'Program Costs'!E230-'Revenue Change'!E230</f>
        <v>0</v>
      </c>
      <c r="F230">
        <f>'Program Costs'!F230-'Revenue Change'!F230</f>
        <v>0</v>
      </c>
      <c r="G230">
        <f>'Program Costs'!G230-'Revenue Change'!G230</f>
        <v>45.813721000000001</v>
      </c>
      <c r="H230">
        <f>'Program Costs'!H230-'Revenue Change'!H230</f>
        <v>8.7477260000000001</v>
      </c>
      <c r="I230">
        <f>'Program Costs'!I230-'Revenue Change'!I230</f>
        <v>9.3431239999999995</v>
      </c>
      <c r="J230">
        <f>'Program Costs'!J230-'Revenue Change'!J230</f>
        <v>9.6876219999999993</v>
      </c>
      <c r="K230">
        <f>'Program Costs'!K230-'Revenue Change'!K230</f>
        <v>10.278589999999999</v>
      </c>
      <c r="L230">
        <f>'Program Costs'!L230-'Revenue Change'!L230</f>
        <v>10.411379999999999</v>
      </c>
      <c r="M230">
        <f>'Program Costs'!M230-'Revenue Change'!M230</f>
        <v>10.7204</v>
      </c>
      <c r="N230">
        <f>'Program Costs'!N230-'Revenue Change'!N230</f>
        <v>10.95599</v>
      </c>
      <c r="O230">
        <f>'Program Costs'!O230-'Revenue Change'!O230</f>
        <v>11.043329999999999</v>
      </c>
      <c r="P230">
        <f>'Program Costs'!P230-'Revenue Change'!P230</f>
        <v>10.992369999999999</v>
      </c>
      <c r="Q230">
        <f>'Program Costs'!Q230-'Revenue Change'!Q230</f>
        <v>10.960140000000001</v>
      </c>
      <c r="R230">
        <f>'Program Costs'!R230-'Revenue Change'!R230</f>
        <v>10.920719999999999</v>
      </c>
      <c r="S230">
        <f>'Program Costs'!S230-'Revenue Change'!S230</f>
        <v>11.268549999999999</v>
      </c>
      <c r="T230">
        <f>'Program Costs'!T230-'Revenue Change'!T230</f>
        <v>11.548579999999999</v>
      </c>
      <c r="U230">
        <f>'Program Costs'!U230-'Revenue Change'!U230</f>
        <v>11.66296</v>
      </c>
      <c r="V230">
        <f>'Program Costs'!V230-'Revenue Change'!V230</f>
        <v>11.95313</v>
      </c>
      <c r="W230">
        <f>'Program Costs'!W230-'Revenue Change'!W230</f>
        <v>12.174010000000001</v>
      </c>
      <c r="X230">
        <f>'Program Costs'!X230-'Revenue Change'!X230</f>
        <v>12.27271</v>
      </c>
      <c r="Y230">
        <f>'Program Costs'!Y230-'Revenue Change'!Y230</f>
        <v>12.39655</v>
      </c>
      <c r="Z230">
        <f>'Program Costs'!Z230-'Revenue Change'!Z230</f>
        <v>12.53375</v>
      </c>
      <c r="AA230">
        <f>'Program Costs'!AA230-'Revenue Change'!AA230</f>
        <v>12.62335</v>
      </c>
      <c r="AB230">
        <f>'Program Costs'!AB230-'Revenue Change'!AB230</f>
        <v>12.756159999999999</v>
      </c>
      <c r="AC230">
        <f>'Program Costs'!AC230-'Revenue Change'!AC230</f>
        <v>12.99536</v>
      </c>
      <c r="AD230">
        <f>'Program Costs'!AD230-'Revenue Change'!AD230</f>
        <v>13.107670000000001</v>
      </c>
      <c r="AE230">
        <f>'Program Costs'!AE230-'Revenue Change'!AE230</f>
        <v>13.334899999999999</v>
      </c>
      <c r="AF230">
        <f>'Program Costs'!AF230-'Revenue Change'!AF230</f>
        <v>13.548400000000001</v>
      </c>
      <c r="AG230">
        <f>'Program Costs'!AG230-'Revenue Change'!AG230</f>
        <v>14.105040000000001</v>
      </c>
      <c r="AH230">
        <f>'Program Costs'!AH230-'Revenue Change'!AH230</f>
        <v>14.59436</v>
      </c>
      <c r="AI230" s="2">
        <f t="shared" si="6"/>
        <v>362.75059299999992</v>
      </c>
      <c r="AJ230" s="2">
        <f t="shared" si="7"/>
        <v>185.77689249599217</v>
      </c>
    </row>
    <row r="231" spans="1:36" x14ac:dyDescent="0.25">
      <c r="A231" s="13">
        <v>3</v>
      </c>
      <c r="B231" s="13">
        <v>190</v>
      </c>
      <c r="C231">
        <v>199</v>
      </c>
      <c r="D231" t="s">
        <v>265</v>
      </c>
      <c r="E231">
        <f>'Program Costs'!E231-'Revenue Change'!E231</f>
        <v>0</v>
      </c>
      <c r="F231">
        <f>'Program Costs'!F231-'Revenue Change'!F231</f>
        <v>0</v>
      </c>
      <c r="G231">
        <f>'Program Costs'!G231-'Revenue Change'!G231</f>
        <v>47.163870000000003</v>
      </c>
      <c r="H231">
        <f>'Program Costs'!H231-'Revenue Change'!H231</f>
        <v>10.08731</v>
      </c>
      <c r="I231">
        <f>'Program Costs'!I231-'Revenue Change'!I231</f>
        <v>10.773770000000001</v>
      </c>
      <c r="J231">
        <f>'Program Costs'!J231-'Revenue Change'!J231</f>
        <v>11.17841</v>
      </c>
      <c r="K231">
        <f>'Program Costs'!K231-'Revenue Change'!K231</f>
        <v>11.869429999999999</v>
      </c>
      <c r="L231">
        <f>'Program Costs'!L231-'Revenue Change'!L231</f>
        <v>12.02229</v>
      </c>
      <c r="M231">
        <f>'Program Costs'!M231-'Revenue Change'!M231</f>
        <v>12.36755</v>
      </c>
      <c r="N231">
        <f>'Program Costs'!N231-'Revenue Change'!N231</f>
        <v>12.646240000000001</v>
      </c>
      <c r="O231">
        <f>'Program Costs'!O231-'Revenue Change'!O231</f>
        <v>12.75165</v>
      </c>
      <c r="P231">
        <f>'Program Costs'!P231-'Revenue Change'!P231</f>
        <v>12.68225</v>
      </c>
      <c r="Q231">
        <f>'Program Costs'!Q231-'Revenue Change'!Q231</f>
        <v>0</v>
      </c>
      <c r="R231">
        <f>'Program Costs'!R231-'Revenue Change'!R231</f>
        <v>0</v>
      </c>
      <c r="S231">
        <f>'Program Costs'!S231-'Revenue Change'!S231</f>
        <v>0</v>
      </c>
      <c r="T231">
        <f>'Program Costs'!T231-'Revenue Change'!T231</f>
        <v>0</v>
      </c>
      <c r="U231">
        <f>'Program Costs'!U231-'Revenue Change'!U231</f>
        <v>0</v>
      </c>
      <c r="V231">
        <f>'Program Costs'!V231-'Revenue Change'!V231</f>
        <v>0</v>
      </c>
      <c r="W231">
        <f>'Program Costs'!W231-'Revenue Change'!W231</f>
        <v>0</v>
      </c>
      <c r="X231">
        <f>'Program Costs'!X231-'Revenue Change'!X231</f>
        <v>0</v>
      </c>
      <c r="Y231">
        <f>'Program Costs'!Y231-'Revenue Change'!Y231</f>
        <v>0</v>
      </c>
      <c r="Z231">
        <f>'Program Costs'!Z231-'Revenue Change'!Z231</f>
        <v>0</v>
      </c>
      <c r="AA231">
        <f>'Program Costs'!AA231-'Revenue Change'!AA231</f>
        <v>0</v>
      </c>
      <c r="AB231">
        <f>'Program Costs'!AB231-'Revenue Change'!AB231</f>
        <v>0</v>
      </c>
      <c r="AC231">
        <f>'Program Costs'!AC231-'Revenue Change'!AC231</f>
        <v>0</v>
      </c>
      <c r="AD231">
        <f>'Program Costs'!AD231-'Revenue Change'!AD231</f>
        <v>0</v>
      </c>
      <c r="AE231">
        <f>'Program Costs'!AE231-'Revenue Change'!AE231</f>
        <v>0</v>
      </c>
      <c r="AF231">
        <f>'Program Costs'!AF231-'Revenue Change'!AF231</f>
        <v>0</v>
      </c>
      <c r="AG231">
        <f>'Program Costs'!AG231-'Revenue Change'!AG231</f>
        <v>0</v>
      </c>
      <c r="AH231">
        <f>'Program Costs'!AH231-'Revenue Change'!AH231</f>
        <v>0</v>
      </c>
      <c r="AI231" s="2">
        <f t="shared" si="6"/>
        <v>153.54277000000002</v>
      </c>
      <c r="AJ231" s="2">
        <f t="shared" si="7"/>
        <v>125.02980634601589</v>
      </c>
    </row>
    <row r="232" spans="1:36" x14ac:dyDescent="0.25">
      <c r="A232" s="13">
        <v>3</v>
      </c>
      <c r="B232" s="13">
        <v>190</v>
      </c>
      <c r="C232">
        <v>200</v>
      </c>
      <c r="D232" t="s">
        <v>266</v>
      </c>
      <c r="E232">
        <f>'Program Costs'!E232-'Revenue Change'!E232</f>
        <v>0</v>
      </c>
      <c r="F232">
        <f>'Program Costs'!F232-'Revenue Change'!F232</f>
        <v>0</v>
      </c>
      <c r="G232">
        <f>'Program Costs'!G232-'Revenue Change'!G232</f>
        <v>77.455119999999994</v>
      </c>
      <c r="H232">
        <f>'Program Costs'!H232-'Revenue Change'!H232</f>
        <v>40.152630000000002</v>
      </c>
      <c r="I232">
        <f>'Program Costs'!I232-'Revenue Change'!I232</f>
        <v>42.88541</v>
      </c>
      <c r="J232">
        <f>'Program Costs'!J232-'Revenue Change'!J232</f>
        <v>44.464449999999999</v>
      </c>
      <c r="K232">
        <f>'Program Costs'!K232-'Revenue Change'!K232</f>
        <v>47.175109999999997</v>
      </c>
      <c r="L232">
        <f>'Program Costs'!L232-'Revenue Change'!L232</f>
        <v>47.782550000000001</v>
      </c>
      <c r="M232">
        <f>'Program Costs'!M232-'Revenue Change'!M232</f>
        <v>49.205689999999997</v>
      </c>
      <c r="N232">
        <f>'Program Costs'!N232-'Revenue Change'!N232</f>
        <v>50.2821</v>
      </c>
      <c r="O232">
        <f>'Program Costs'!O232-'Revenue Change'!O232</f>
        <v>50.683199999999999</v>
      </c>
      <c r="P232">
        <f>'Program Costs'!P232-'Revenue Change'!P232</f>
        <v>50.453490000000002</v>
      </c>
      <c r="Q232">
        <f>'Program Costs'!Q232-'Revenue Change'!Q232</f>
        <v>50.297730000000001</v>
      </c>
      <c r="R232">
        <f>'Program Costs'!R232-'Revenue Change'!R232</f>
        <v>50.12341</v>
      </c>
      <c r="S232">
        <f>'Program Costs'!S232-'Revenue Change'!S232</f>
        <v>51.718989999999998</v>
      </c>
      <c r="T232">
        <f>'Program Costs'!T232-'Revenue Change'!T232</f>
        <v>53.007750000000001</v>
      </c>
      <c r="U232">
        <f>'Program Costs'!U232-'Revenue Change'!U232</f>
        <v>53.52411</v>
      </c>
      <c r="V232">
        <f>'Program Costs'!V232-'Revenue Change'!V232</f>
        <v>54.855829999999997</v>
      </c>
      <c r="W232">
        <f>'Program Costs'!W232-'Revenue Change'!W232</f>
        <v>55.872439999999997</v>
      </c>
      <c r="X232">
        <f>'Program Costs'!X232-'Revenue Change'!X232</f>
        <v>56.324100000000001</v>
      </c>
      <c r="Y232">
        <f>'Program Costs'!Y232-'Revenue Change'!Y232</f>
        <v>56.891170000000002</v>
      </c>
      <c r="Z232">
        <f>'Program Costs'!Z232-'Revenue Change'!Z232</f>
        <v>57.526060000000001</v>
      </c>
      <c r="AA232">
        <f>'Program Costs'!AA232-'Revenue Change'!AA232</f>
        <v>57.934449999999998</v>
      </c>
      <c r="AB232">
        <f>'Program Costs'!AB232-'Revenue Change'!AB232</f>
        <v>58.556150000000002</v>
      </c>
      <c r="AC232">
        <f>'Program Costs'!AC232-'Revenue Change'!AC232</f>
        <v>59.637509999999999</v>
      </c>
      <c r="AD232">
        <f>'Program Costs'!AD232-'Revenue Change'!AD232</f>
        <v>60.161619999999999</v>
      </c>
      <c r="AE232">
        <f>'Program Costs'!AE232-'Revenue Change'!AE232</f>
        <v>61.206969999999998</v>
      </c>
      <c r="AF232">
        <f>'Program Costs'!AF232-'Revenue Change'!AF232</f>
        <v>62.176819999999999</v>
      </c>
      <c r="AG232">
        <f>'Program Costs'!AG232-'Revenue Change'!AG232</f>
        <v>64.731930000000006</v>
      </c>
      <c r="AH232">
        <f>'Program Costs'!AH232-'Revenue Change'!AH232</f>
        <v>66.979190000000003</v>
      </c>
      <c r="AI232" s="2">
        <f t="shared" si="6"/>
        <v>1532.0659799999996</v>
      </c>
      <c r="AJ232" s="2">
        <f t="shared" si="7"/>
        <v>719.83570430001384</v>
      </c>
    </row>
    <row r="233" spans="1:36" x14ac:dyDescent="0.25">
      <c r="A233" s="13">
        <v>3</v>
      </c>
      <c r="B233" s="13">
        <v>190</v>
      </c>
      <c r="C233">
        <v>202</v>
      </c>
      <c r="D233" t="s">
        <v>267</v>
      </c>
      <c r="E233">
        <f>'Program Costs'!E233-'Revenue Change'!E233</f>
        <v>0</v>
      </c>
      <c r="F233">
        <f>'Program Costs'!F233-'Revenue Change'!F233</f>
        <v>0</v>
      </c>
      <c r="G233">
        <f>'Program Costs'!G233-'Revenue Change'!G233</f>
        <v>72.879130000000004</v>
      </c>
      <c r="H233">
        <f>'Program Costs'!H233-'Revenue Change'!H233</f>
        <v>35.611339999999998</v>
      </c>
      <c r="I233">
        <f>'Program Costs'!I233-'Revenue Change'!I233</f>
        <v>38.034709999999997</v>
      </c>
      <c r="J233">
        <f>'Program Costs'!J233-'Revenue Change'!J233</f>
        <v>39.431240000000003</v>
      </c>
      <c r="K233">
        <f>'Program Costs'!K233-'Revenue Change'!K233</f>
        <v>41.82452</v>
      </c>
      <c r="L233">
        <f>'Program Costs'!L233-'Revenue Change'!L233</f>
        <v>42.364150000000002</v>
      </c>
      <c r="M233">
        <f>'Program Costs'!M233-'Revenue Change'!M233</f>
        <v>43.636659999999999</v>
      </c>
      <c r="N233">
        <f>'Program Costs'!N233-'Revenue Change'!N233</f>
        <v>44.58466</v>
      </c>
      <c r="O233">
        <f>'Program Costs'!O233-'Revenue Change'!O233</f>
        <v>44.938540000000003</v>
      </c>
      <c r="P233">
        <f>'Program Costs'!P233-'Revenue Change'!P233</f>
        <v>44.747920000000001</v>
      </c>
      <c r="Q233">
        <f>'Program Costs'!Q233-'Revenue Change'!Q233</f>
        <v>44.594299999999997</v>
      </c>
      <c r="R233">
        <f>'Program Costs'!R233-'Revenue Change'!R233</f>
        <v>44.450130000000001</v>
      </c>
      <c r="S233">
        <f>'Program Costs'!S233-'Revenue Change'!S233</f>
        <v>45.866639999999997</v>
      </c>
      <c r="T233">
        <f>'Program Costs'!T233-'Revenue Change'!T233</f>
        <v>47.006709999999998</v>
      </c>
      <c r="U233">
        <f>'Program Costs'!U233-'Revenue Change'!U233</f>
        <v>47.448</v>
      </c>
      <c r="V233">
        <f>'Program Costs'!V233-'Revenue Change'!V233</f>
        <v>48.626950000000001</v>
      </c>
      <c r="W233">
        <f>'Program Costs'!W233-'Revenue Change'!W233</f>
        <v>49.536250000000003</v>
      </c>
      <c r="X233">
        <f>'Program Costs'!X233-'Revenue Change'!X233</f>
        <v>49.93768</v>
      </c>
      <c r="Y233">
        <f>'Program Costs'!Y233-'Revenue Change'!Y233</f>
        <v>50.441589999999998</v>
      </c>
      <c r="Z233">
        <f>'Program Costs'!Z233-'Revenue Change'!Z233</f>
        <v>51.00159</v>
      </c>
      <c r="AA233">
        <f>'Program Costs'!AA233-'Revenue Change'!AA233</f>
        <v>0</v>
      </c>
      <c r="AB233">
        <f>'Program Costs'!AB233-'Revenue Change'!AB233</f>
        <v>0</v>
      </c>
      <c r="AC233">
        <f>'Program Costs'!AC233-'Revenue Change'!AC233</f>
        <v>0</v>
      </c>
      <c r="AD233">
        <f>'Program Costs'!AD233-'Revenue Change'!AD233</f>
        <v>0</v>
      </c>
      <c r="AE233">
        <f>'Program Costs'!AE233-'Revenue Change'!AE233</f>
        <v>0</v>
      </c>
      <c r="AF233">
        <f>'Program Costs'!AF233-'Revenue Change'!AF233</f>
        <v>0</v>
      </c>
      <c r="AG233">
        <f>'Program Costs'!AG233-'Revenue Change'!AG233</f>
        <v>0</v>
      </c>
      <c r="AH233">
        <f>'Program Costs'!AH233-'Revenue Change'!AH233</f>
        <v>0</v>
      </c>
      <c r="AI233" s="2">
        <f t="shared" si="6"/>
        <v>926.9627099999999</v>
      </c>
      <c r="AJ233" s="2">
        <f t="shared" si="7"/>
        <v>542.1147739663304</v>
      </c>
    </row>
    <row r="234" spans="1:36" x14ac:dyDescent="0.25">
      <c r="A234" s="13">
        <v>3</v>
      </c>
      <c r="B234" s="13">
        <v>190</v>
      </c>
      <c r="C234">
        <v>203</v>
      </c>
      <c r="D234" t="s">
        <v>268</v>
      </c>
      <c r="E234">
        <f>'Program Costs'!E234-'Revenue Change'!E234</f>
        <v>0</v>
      </c>
      <c r="F234">
        <f>'Program Costs'!F234-'Revenue Change'!F234</f>
        <v>0</v>
      </c>
      <c r="G234">
        <f>'Program Costs'!G234-'Revenue Change'!G234</f>
        <v>38.661124999999998</v>
      </c>
      <c r="H234">
        <f>'Program Costs'!H234-'Revenue Change'!H234</f>
        <v>1.6488039999999999</v>
      </c>
      <c r="I234">
        <f>'Program Costs'!I234-'Revenue Change'!I234</f>
        <v>1.760948</v>
      </c>
      <c r="J234">
        <f>'Program Costs'!J234-'Revenue Change'!J234</f>
        <v>1.824951</v>
      </c>
      <c r="K234">
        <f>'Program Costs'!K234-'Revenue Change'!K234</f>
        <v>1.9349369999999999</v>
      </c>
      <c r="L234">
        <f>'Program Costs'!L234-'Revenue Change'!L234</f>
        <v>1.9602660000000001</v>
      </c>
      <c r="M234">
        <f>'Program Costs'!M234-'Revenue Change'!M234</f>
        <v>2.0198360000000002</v>
      </c>
      <c r="N234">
        <f>'Program Costs'!N234-'Revenue Change'!N234</f>
        <v>2.0635379999999999</v>
      </c>
      <c r="O234">
        <f>'Program Costs'!O234-'Revenue Change'!O234</f>
        <v>2.0797119999999998</v>
      </c>
      <c r="P234">
        <f>'Program Costs'!P234-'Revenue Change'!P234</f>
        <v>2.0720209999999999</v>
      </c>
      <c r="Q234">
        <f>'Program Costs'!Q234-'Revenue Change'!Q234</f>
        <v>2.0640869999999998</v>
      </c>
      <c r="R234">
        <f>'Program Costs'!R234-'Revenue Change'!R234</f>
        <v>2.0577390000000002</v>
      </c>
      <c r="S234">
        <f>'Program Costs'!S234-'Revenue Change'!S234</f>
        <v>2.1237789999999999</v>
      </c>
      <c r="T234">
        <f>'Program Costs'!T234-'Revenue Change'!T234</f>
        <v>2.1759029999999999</v>
      </c>
      <c r="U234">
        <f>'Program Costs'!U234-'Revenue Change'!U234</f>
        <v>2.1950069999999999</v>
      </c>
      <c r="V234">
        <f>'Program Costs'!V234-'Revenue Change'!V234</f>
        <v>2.2498170000000002</v>
      </c>
      <c r="W234">
        <f>'Program Costs'!W234-'Revenue Change'!W234</f>
        <v>2.2923580000000001</v>
      </c>
      <c r="X234">
        <f>'Program Costs'!X234-'Revenue Change'!X234</f>
        <v>2.310486</v>
      </c>
      <c r="Y234">
        <f>'Program Costs'!Y234-'Revenue Change'!Y234</f>
        <v>2.3336790000000001</v>
      </c>
      <c r="Z234">
        <f>'Program Costs'!Z234-'Revenue Change'!Z234</f>
        <v>2.3598020000000002</v>
      </c>
      <c r="AA234">
        <f>'Program Costs'!AA234-'Revenue Change'!AA234</f>
        <v>0</v>
      </c>
      <c r="AB234">
        <f>'Program Costs'!AB234-'Revenue Change'!AB234</f>
        <v>0</v>
      </c>
      <c r="AC234">
        <f>'Program Costs'!AC234-'Revenue Change'!AC234</f>
        <v>0</v>
      </c>
      <c r="AD234">
        <f>'Program Costs'!AD234-'Revenue Change'!AD234</f>
        <v>0</v>
      </c>
      <c r="AE234">
        <f>'Program Costs'!AE234-'Revenue Change'!AE234</f>
        <v>0</v>
      </c>
      <c r="AF234">
        <f>'Program Costs'!AF234-'Revenue Change'!AF234</f>
        <v>0</v>
      </c>
      <c r="AG234">
        <f>'Program Costs'!AG234-'Revenue Change'!AG234</f>
        <v>0</v>
      </c>
      <c r="AH234">
        <f>'Program Costs'!AH234-'Revenue Change'!AH234</f>
        <v>0</v>
      </c>
      <c r="AI234" s="2">
        <f t="shared" si="6"/>
        <v>78.188795000000013</v>
      </c>
      <c r="AJ234" s="2">
        <f t="shared" si="7"/>
        <v>60.378638695881904</v>
      </c>
    </row>
    <row r="235" spans="1:36" x14ac:dyDescent="0.25">
      <c r="A235" s="13">
        <v>3</v>
      </c>
      <c r="B235" s="13">
        <v>190</v>
      </c>
      <c r="C235">
        <v>204</v>
      </c>
      <c r="D235" t="s">
        <v>269</v>
      </c>
      <c r="E235">
        <f>'Program Costs'!E235-'Revenue Change'!E235</f>
        <v>0</v>
      </c>
      <c r="F235">
        <f>'Program Costs'!F235-'Revenue Change'!F235</f>
        <v>0</v>
      </c>
      <c r="G235">
        <f>'Program Costs'!G235-'Revenue Change'!G235</f>
        <v>39.681564000000002</v>
      </c>
      <c r="H235">
        <f>'Program Costs'!H235-'Revenue Change'!H235</f>
        <v>2.6616059999999999</v>
      </c>
      <c r="I235">
        <f>'Program Costs'!I235-'Revenue Change'!I235</f>
        <v>2.8426589999999998</v>
      </c>
      <c r="J235">
        <f>'Program Costs'!J235-'Revenue Change'!J235</f>
        <v>2.9460449999999998</v>
      </c>
      <c r="K235">
        <f>'Program Costs'!K235-'Revenue Change'!K235</f>
        <v>3.1241910000000002</v>
      </c>
      <c r="L235">
        <f>'Program Costs'!L235-'Revenue Change'!L235</f>
        <v>3.164749</v>
      </c>
      <c r="M235">
        <f>'Program Costs'!M235-'Revenue Change'!M235</f>
        <v>3.2607879999999998</v>
      </c>
      <c r="N235">
        <f>'Program Costs'!N235-'Revenue Change'!N235</f>
        <v>3.3311459999999999</v>
      </c>
      <c r="O235">
        <f>'Program Costs'!O235-'Revenue Change'!O235</f>
        <v>3.357971</v>
      </c>
      <c r="P235">
        <f>'Program Costs'!P235-'Revenue Change'!P235</f>
        <v>3.3445429999999998</v>
      </c>
      <c r="Q235">
        <f>'Program Costs'!Q235-'Revenue Change'!Q235</f>
        <v>3.3320919999999998</v>
      </c>
      <c r="R235">
        <f>'Program Costs'!R235-'Revenue Change'!R235</f>
        <v>3.3212890000000002</v>
      </c>
      <c r="S235">
        <f>'Program Costs'!S235-'Revenue Change'!S235</f>
        <v>3.427673</v>
      </c>
      <c r="T235">
        <f>'Program Costs'!T235-'Revenue Change'!T235</f>
        <v>3.5122070000000001</v>
      </c>
      <c r="U235">
        <f>'Program Costs'!U235-'Revenue Change'!U235</f>
        <v>3.5441280000000002</v>
      </c>
      <c r="V235">
        <f>'Program Costs'!V235-'Revenue Change'!V235</f>
        <v>3.6312869999999999</v>
      </c>
      <c r="W235">
        <f>'Program Costs'!W235-'Revenue Change'!W235</f>
        <v>3.6994020000000001</v>
      </c>
      <c r="X235">
        <f>'Program Costs'!X235-'Revenue Change'!X235</f>
        <v>3.729492</v>
      </c>
      <c r="Y235">
        <f>'Program Costs'!Y235-'Revenue Change'!Y235</f>
        <v>3.7671510000000001</v>
      </c>
      <c r="Z235">
        <f>'Program Costs'!Z235-'Revenue Change'!Z235</f>
        <v>3.8098139999999998</v>
      </c>
      <c r="AA235">
        <f>'Program Costs'!AA235-'Revenue Change'!AA235</f>
        <v>0</v>
      </c>
      <c r="AB235">
        <f>'Program Costs'!AB235-'Revenue Change'!AB235</f>
        <v>0</v>
      </c>
      <c r="AC235">
        <f>'Program Costs'!AC235-'Revenue Change'!AC235</f>
        <v>0</v>
      </c>
      <c r="AD235">
        <f>'Program Costs'!AD235-'Revenue Change'!AD235</f>
        <v>0</v>
      </c>
      <c r="AE235">
        <f>'Program Costs'!AE235-'Revenue Change'!AE235</f>
        <v>0</v>
      </c>
      <c r="AF235">
        <f>'Program Costs'!AF235-'Revenue Change'!AF235</f>
        <v>0</v>
      </c>
      <c r="AG235">
        <f>'Program Costs'!AG235-'Revenue Change'!AG235</f>
        <v>0</v>
      </c>
      <c r="AH235">
        <f>'Program Costs'!AH235-'Revenue Change'!AH235</f>
        <v>0</v>
      </c>
      <c r="AI235" s="2">
        <f t="shared" si="6"/>
        <v>103.489797</v>
      </c>
      <c r="AJ235" s="2">
        <f t="shared" si="7"/>
        <v>74.739983511757984</v>
      </c>
    </row>
    <row r="236" spans="1:36" x14ac:dyDescent="0.25">
      <c r="A236" s="13">
        <v>3</v>
      </c>
      <c r="B236" s="13">
        <v>190</v>
      </c>
      <c r="C236">
        <v>205</v>
      </c>
      <c r="D236" t="s">
        <v>270</v>
      </c>
      <c r="E236">
        <f>'Program Costs'!E236-'Revenue Change'!E236</f>
        <v>0</v>
      </c>
      <c r="F236">
        <f>'Program Costs'!F236-'Revenue Change'!F236</f>
        <v>0</v>
      </c>
      <c r="G236">
        <f>'Program Costs'!G236-'Revenue Change'!G236</f>
        <v>42.400497000000001</v>
      </c>
      <c r="H236">
        <f>'Program Costs'!H236-'Revenue Change'!H236</f>
        <v>5.3603059999999996</v>
      </c>
      <c r="I236">
        <f>'Program Costs'!I236-'Revenue Change'!I236</f>
        <v>5.7250059999999996</v>
      </c>
      <c r="J236">
        <f>'Program Costs'!J236-'Revenue Change'!J236</f>
        <v>5.9339899999999997</v>
      </c>
      <c r="K236">
        <f>'Program Costs'!K236-'Revenue Change'!K236</f>
        <v>6.291855</v>
      </c>
      <c r="L236">
        <f>'Program Costs'!L236-'Revenue Change'!L236</f>
        <v>0</v>
      </c>
      <c r="M236">
        <f>'Program Costs'!M236-'Revenue Change'!M236</f>
        <v>0</v>
      </c>
      <c r="N236">
        <f>'Program Costs'!N236-'Revenue Change'!N236</f>
        <v>0</v>
      </c>
      <c r="O236">
        <f>'Program Costs'!O236-'Revenue Change'!O236</f>
        <v>0</v>
      </c>
      <c r="P236">
        <f>'Program Costs'!P236-'Revenue Change'!P236</f>
        <v>0</v>
      </c>
      <c r="Q236">
        <f>'Program Costs'!Q236-'Revenue Change'!Q236</f>
        <v>0</v>
      </c>
      <c r="R236">
        <f>'Program Costs'!R236-'Revenue Change'!R236</f>
        <v>0</v>
      </c>
      <c r="S236">
        <f>'Program Costs'!S236-'Revenue Change'!S236</f>
        <v>0</v>
      </c>
      <c r="T236">
        <f>'Program Costs'!T236-'Revenue Change'!T236</f>
        <v>0</v>
      </c>
      <c r="U236">
        <f>'Program Costs'!U236-'Revenue Change'!U236</f>
        <v>0</v>
      </c>
      <c r="V236">
        <f>'Program Costs'!V236-'Revenue Change'!V236</f>
        <v>0</v>
      </c>
      <c r="W236">
        <f>'Program Costs'!W236-'Revenue Change'!W236</f>
        <v>0</v>
      </c>
      <c r="X236">
        <f>'Program Costs'!X236-'Revenue Change'!X236</f>
        <v>0</v>
      </c>
      <c r="Y236">
        <f>'Program Costs'!Y236-'Revenue Change'!Y236</f>
        <v>0</v>
      </c>
      <c r="Z236">
        <f>'Program Costs'!Z236-'Revenue Change'!Z236</f>
        <v>0</v>
      </c>
      <c r="AA236">
        <f>'Program Costs'!AA236-'Revenue Change'!AA236</f>
        <v>0</v>
      </c>
      <c r="AB236">
        <f>'Program Costs'!AB236-'Revenue Change'!AB236</f>
        <v>0</v>
      </c>
      <c r="AC236">
        <f>'Program Costs'!AC236-'Revenue Change'!AC236</f>
        <v>0</v>
      </c>
      <c r="AD236">
        <f>'Program Costs'!AD236-'Revenue Change'!AD236</f>
        <v>0</v>
      </c>
      <c r="AE236">
        <f>'Program Costs'!AE236-'Revenue Change'!AE236</f>
        <v>0</v>
      </c>
      <c r="AF236">
        <f>'Program Costs'!AF236-'Revenue Change'!AF236</f>
        <v>0</v>
      </c>
      <c r="AG236">
        <f>'Program Costs'!AG236-'Revenue Change'!AG236</f>
        <v>0</v>
      </c>
      <c r="AH236">
        <f>'Program Costs'!AH236-'Revenue Change'!AH236</f>
        <v>0</v>
      </c>
      <c r="AI236" s="2">
        <f t="shared" si="6"/>
        <v>65.71165400000001</v>
      </c>
      <c r="AJ236" s="2">
        <f t="shared" si="7"/>
        <v>62.301190828522508</v>
      </c>
    </row>
    <row r="237" spans="1:36" x14ac:dyDescent="0.25">
      <c r="A237" s="13">
        <v>3</v>
      </c>
      <c r="B237" s="13">
        <v>220</v>
      </c>
      <c r="C237">
        <v>221</v>
      </c>
      <c r="D237" t="s">
        <v>271</v>
      </c>
      <c r="E237">
        <f>'Program Costs'!E237-'Revenue Change'!E237</f>
        <v>0</v>
      </c>
      <c r="F237">
        <f>'Program Costs'!F237-'Revenue Change'!F237</f>
        <v>0</v>
      </c>
      <c r="G237">
        <f>'Program Costs'!G237-'Revenue Change'!G237</f>
        <v>41.487724</v>
      </c>
      <c r="H237">
        <f>'Program Costs'!H237-'Revenue Change'!H237</f>
        <v>4.4543460000000001</v>
      </c>
      <c r="I237">
        <f>'Program Costs'!I237-'Revenue Change'!I237</f>
        <v>4.7573549999999996</v>
      </c>
      <c r="J237">
        <f>'Program Costs'!J237-'Revenue Change'!J237</f>
        <v>4.9311829999999999</v>
      </c>
      <c r="K237">
        <f>'Program Costs'!K237-'Revenue Change'!K237</f>
        <v>5.228027</v>
      </c>
      <c r="L237">
        <f>'Program Costs'!L237-'Revenue Change'!L237</f>
        <v>5.2960820000000002</v>
      </c>
      <c r="M237">
        <f>'Program Costs'!M237-'Revenue Change'!M237</f>
        <v>5.4573669999999996</v>
      </c>
      <c r="N237">
        <f>'Program Costs'!N237-'Revenue Change'!N237</f>
        <v>5.5744930000000004</v>
      </c>
      <c r="O237">
        <f>'Program Costs'!O237-'Revenue Change'!O237</f>
        <v>5.6185910000000003</v>
      </c>
      <c r="P237">
        <f>'Program Costs'!P237-'Revenue Change'!P237</f>
        <v>5.5978389999999996</v>
      </c>
      <c r="Q237">
        <f>'Program Costs'!Q237-'Revenue Change'!Q237</f>
        <v>5.5748290000000003</v>
      </c>
      <c r="R237">
        <f>'Program Costs'!R237-'Revenue Change'!R237</f>
        <v>5.5586549999999999</v>
      </c>
      <c r="S237">
        <f>'Program Costs'!S237-'Revenue Change'!S237</f>
        <v>5.7359010000000001</v>
      </c>
      <c r="T237">
        <f>'Program Costs'!T237-'Revenue Change'!T237</f>
        <v>5.8778689999999996</v>
      </c>
      <c r="U237">
        <f>'Program Costs'!U237-'Revenue Change'!U237</f>
        <v>5.9304810000000003</v>
      </c>
      <c r="V237">
        <f>'Program Costs'!V237-'Revenue Change'!V237</f>
        <v>6.0773320000000002</v>
      </c>
      <c r="W237">
        <f>'Program Costs'!W237-'Revenue Change'!W237</f>
        <v>6.1920780000000004</v>
      </c>
      <c r="X237">
        <f>'Program Costs'!X237-'Revenue Change'!X237</f>
        <v>6.242432</v>
      </c>
      <c r="Y237">
        <f>'Program Costs'!Y237-'Revenue Change'!Y237</f>
        <v>6.3054199999999998</v>
      </c>
      <c r="Z237">
        <f>'Program Costs'!Z237-'Revenue Change'!Z237</f>
        <v>6.3755490000000004</v>
      </c>
      <c r="AA237">
        <f>'Program Costs'!AA237-'Revenue Change'!AA237</f>
        <v>6.4210209999999996</v>
      </c>
      <c r="AB237">
        <f>'Program Costs'!AB237-'Revenue Change'!AB237</f>
        <v>6.4940189999999998</v>
      </c>
      <c r="AC237">
        <f>'Program Costs'!AC237-'Revenue Change'!AC237</f>
        <v>6.6055910000000004</v>
      </c>
      <c r="AD237">
        <f>'Program Costs'!AD237-'Revenue Change'!AD237</f>
        <v>6.671875</v>
      </c>
      <c r="AE237">
        <f>'Program Costs'!AE237-'Revenue Change'!AE237</f>
        <v>6.7874759999999998</v>
      </c>
      <c r="AF237">
        <f>'Program Costs'!AF237-'Revenue Change'!AF237</f>
        <v>6.8887939999999999</v>
      </c>
      <c r="AG237">
        <f>'Program Costs'!AG237-'Revenue Change'!AG237</f>
        <v>7.1723020000000002</v>
      </c>
      <c r="AH237">
        <f>'Program Costs'!AH237-'Revenue Change'!AH237</f>
        <v>0</v>
      </c>
      <c r="AI237" s="2">
        <f t="shared" si="6"/>
        <v>195.31463099999999</v>
      </c>
      <c r="AJ237" s="2">
        <f t="shared" si="7"/>
        <v>111.33772652766091</v>
      </c>
    </row>
    <row r="238" spans="1:36" x14ac:dyDescent="0.25">
      <c r="A238" s="13">
        <v>3</v>
      </c>
      <c r="B238" s="13">
        <v>230</v>
      </c>
      <c r="C238">
        <v>231</v>
      </c>
      <c r="D238" t="s">
        <v>272</v>
      </c>
      <c r="E238">
        <f>'Program Costs'!E238-'Revenue Change'!E238</f>
        <v>0</v>
      </c>
      <c r="F238">
        <f>'Program Costs'!F238-'Revenue Change'!F238</f>
        <v>0</v>
      </c>
      <c r="G238">
        <f>'Program Costs'!G238-'Revenue Change'!G238</f>
        <v>76.276589999999999</v>
      </c>
      <c r="H238">
        <f>'Program Costs'!H238-'Revenue Change'!H238</f>
        <v>38.985610000000001</v>
      </c>
      <c r="I238">
        <f>'Program Costs'!I238-'Revenue Change'!I238</f>
        <v>41.637700000000002</v>
      </c>
      <c r="J238">
        <f>'Program Costs'!J238-'Revenue Change'!J238</f>
        <v>43.157350000000001</v>
      </c>
      <c r="K238">
        <f>'Program Costs'!K238-'Revenue Change'!K238</f>
        <v>45.749630000000003</v>
      </c>
      <c r="L238">
        <f>'Program Costs'!L238-'Revenue Change'!L238</f>
        <v>0</v>
      </c>
      <c r="M238">
        <f>'Program Costs'!M238-'Revenue Change'!M238</f>
        <v>0</v>
      </c>
      <c r="N238">
        <f>'Program Costs'!N238-'Revenue Change'!N238</f>
        <v>0</v>
      </c>
      <c r="O238">
        <f>'Program Costs'!O238-'Revenue Change'!O238</f>
        <v>0</v>
      </c>
      <c r="P238">
        <f>'Program Costs'!P238-'Revenue Change'!P238</f>
        <v>0</v>
      </c>
      <c r="Q238">
        <f>'Program Costs'!Q238-'Revenue Change'!Q238</f>
        <v>0</v>
      </c>
      <c r="R238">
        <f>'Program Costs'!R238-'Revenue Change'!R238</f>
        <v>0</v>
      </c>
      <c r="S238">
        <f>'Program Costs'!S238-'Revenue Change'!S238</f>
        <v>0</v>
      </c>
      <c r="T238">
        <f>'Program Costs'!T238-'Revenue Change'!T238</f>
        <v>0</v>
      </c>
      <c r="U238">
        <f>'Program Costs'!U238-'Revenue Change'!U238</f>
        <v>0</v>
      </c>
      <c r="V238">
        <f>'Program Costs'!V238-'Revenue Change'!V238</f>
        <v>0</v>
      </c>
      <c r="W238">
        <f>'Program Costs'!W238-'Revenue Change'!W238</f>
        <v>0</v>
      </c>
      <c r="X238">
        <f>'Program Costs'!X238-'Revenue Change'!X238</f>
        <v>0</v>
      </c>
      <c r="Y238">
        <f>'Program Costs'!Y238-'Revenue Change'!Y238</f>
        <v>0</v>
      </c>
      <c r="Z238">
        <f>'Program Costs'!Z238-'Revenue Change'!Z238</f>
        <v>0</v>
      </c>
      <c r="AA238">
        <f>'Program Costs'!AA238-'Revenue Change'!AA238</f>
        <v>0</v>
      </c>
      <c r="AB238">
        <f>'Program Costs'!AB238-'Revenue Change'!AB238</f>
        <v>0</v>
      </c>
      <c r="AC238">
        <f>'Program Costs'!AC238-'Revenue Change'!AC238</f>
        <v>0</v>
      </c>
      <c r="AD238">
        <f>'Program Costs'!AD238-'Revenue Change'!AD238</f>
        <v>0</v>
      </c>
      <c r="AE238">
        <f>'Program Costs'!AE238-'Revenue Change'!AE238</f>
        <v>0</v>
      </c>
      <c r="AF238">
        <f>'Program Costs'!AF238-'Revenue Change'!AF238</f>
        <v>0</v>
      </c>
      <c r="AG238">
        <f>'Program Costs'!AG238-'Revenue Change'!AG238</f>
        <v>0</v>
      </c>
      <c r="AH238">
        <f>'Program Costs'!AH238-'Revenue Change'!AH238</f>
        <v>0</v>
      </c>
      <c r="AI238" s="2">
        <f t="shared" si="6"/>
        <v>245.80688000000001</v>
      </c>
      <c r="AJ238" s="2">
        <f t="shared" si="7"/>
        <v>221.00514724010893</v>
      </c>
    </row>
    <row r="239" spans="1:36" x14ac:dyDescent="0.25">
      <c r="A239" s="13">
        <v>3</v>
      </c>
      <c r="B239" s="13">
        <v>240</v>
      </c>
      <c r="C239">
        <v>241</v>
      </c>
      <c r="D239" t="s">
        <v>273</v>
      </c>
      <c r="E239">
        <f>'Program Costs'!E239-'Revenue Change'!E239</f>
        <v>0</v>
      </c>
      <c r="F239">
        <f>'Program Costs'!F239-'Revenue Change'!F239</f>
        <v>0</v>
      </c>
      <c r="G239">
        <f>'Program Costs'!G239-'Revenue Change'!G239</f>
        <v>57.199359999999999</v>
      </c>
      <c r="H239">
        <f>'Program Costs'!H239-'Revenue Change'!H239</f>
        <v>20.04974</v>
      </c>
      <c r="I239">
        <f>'Program Costs'!I239-'Revenue Change'!I239</f>
        <v>0</v>
      </c>
      <c r="J239">
        <f>'Program Costs'!J239-'Revenue Change'!J239</f>
        <v>0</v>
      </c>
      <c r="K239">
        <f>'Program Costs'!K239-'Revenue Change'!K239</f>
        <v>0</v>
      </c>
      <c r="L239">
        <f>'Program Costs'!L239-'Revenue Change'!L239</f>
        <v>0</v>
      </c>
      <c r="M239">
        <f>'Program Costs'!M239-'Revenue Change'!M239</f>
        <v>0</v>
      </c>
      <c r="N239">
        <f>'Program Costs'!N239-'Revenue Change'!N239</f>
        <v>0</v>
      </c>
      <c r="O239">
        <f>'Program Costs'!O239-'Revenue Change'!O239</f>
        <v>0</v>
      </c>
      <c r="P239">
        <f>'Program Costs'!P239-'Revenue Change'!P239</f>
        <v>0</v>
      </c>
      <c r="Q239">
        <f>'Program Costs'!Q239-'Revenue Change'!Q239</f>
        <v>0</v>
      </c>
      <c r="R239">
        <f>'Program Costs'!R239-'Revenue Change'!R239</f>
        <v>0</v>
      </c>
      <c r="S239">
        <f>'Program Costs'!S239-'Revenue Change'!S239</f>
        <v>0</v>
      </c>
      <c r="T239">
        <f>'Program Costs'!T239-'Revenue Change'!T239</f>
        <v>0</v>
      </c>
      <c r="U239">
        <f>'Program Costs'!U239-'Revenue Change'!U239</f>
        <v>0</v>
      </c>
      <c r="V239">
        <f>'Program Costs'!V239-'Revenue Change'!V239</f>
        <v>0</v>
      </c>
      <c r="W239">
        <f>'Program Costs'!W239-'Revenue Change'!W239</f>
        <v>0</v>
      </c>
      <c r="X239">
        <f>'Program Costs'!X239-'Revenue Change'!X239</f>
        <v>0</v>
      </c>
      <c r="Y239">
        <f>'Program Costs'!Y239-'Revenue Change'!Y239</f>
        <v>0</v>
      </c>
      <c r="Z239">
        <f>'Program Costs'!Z239-'Revenue Change'!Z239</f>
        <v>0</v>
      </c>
      <c r="AA239">
        <f>'Program Costs'!AA239-'Revenue Change'!AA239</f>
        <v>0</v>
      </c>
      <c r="AB239">
        <f>'Program Costs'!AB239-'Revenue Change'!AB239</f>
        <v>0</v>
      </c>
      <c r="AC239">
        <f>'Program Costs'!AC239-'Revenue Change'!AC239</f>
        <v>0</v>
      </c>
      <c r="AD239">
        <f>'Program Costs'!AD239-'Revenue Change'!AD239</f>
        <v>0</v>
      </c>
      <c r="AE239">
        <f>'Program Costs'!AE239-'Revenue Change'!AE239</f>
        <v>0</v>
      </c>
      <c r="AF239">
        <f>'Program Costs'!AF239-'Revenue Change'!AF239</f>
        <v>0</v>
      </c>
      <c r="AG239">
        <f>'Program Costs'!AG239-'Revenue Change'!AG239</f>
        <v>0</v>
      </c>
      <c r="AH239">
        <f>'Program Costs'!AH239-'Revenue Change'!AH239</f>
        <v>0</v>
      </c>
      <c r="AI239" s="2">
        <f t="shared" si="6"/>
        <v>77.249099999999999</v>
      </c>
      <c r="AJ239" s="2">
        <f t="shared" si="7"/>
        <v>76.031797952793326</v>
      </c>
    </row>
    <row r="240" spans="1:36" x14ac:dyDescent="0.25">
      <c r="A240" s="13">
        <v>3</v>
      </c>
      <c r="B240" s="13">
        <v>250</v>
      </c>
      <c r="C240">
        <v>251</v>
      </c>
      <c r="D240" t="s">
        <v>274</v>
      </c>
      <c r="E240">
        <f>'Program Costs'!E240-'Revenue Change'!E240</f>
        <v>0</v>
      </c>
      <c r="F240">
        <f>'Program Costs'!F240-'Revenue Change'!F240</f>
        <v>0</v>
      </c>
      <c r="G240">
        <f>'Program Costs'!G240-'Revenue Change'!G240</f>
        <v>38.476447999999998</v>
      </c>
      <c r="H240">
        <f>'Program Costs'!H240-'Revenue Change'!H240</f>
        <v>1.465454</v>
      </c>
      <c r="I240">
        <f>'Program Costs'!I240-'Revenue Change'!I240</f>
        <v>1.56514</v>
      </c>
      <c r="J240">
        <f>'Program Costs'!J240-'Revenue Change'!J240</f>
        <v>1.622101</v>
      </c>
      <c r="K240">
        <f>'Program Costs'!K240-'Revenue Change'!K240</f>
        <v>1.720016</v>
      </c>
      <c r="L240">
        <f>'Program Costs'!L240-'Revenue Change'!L240</f>
        <v>1.7425539999999999</v>
      </c>
      <c r="M240">
        <f>'Program Costs'!M240-'Revenue Change'!M240</f>
        <v>1.7953490000000001</v>
      </c>
      <c r="N240">
        <f>'Program Costs'!N240-'Revenue Change'!N240</f>
        <v>1.8342590000000001</v>
      </c>
      <c r="O240">
        <f>'Program Costs'!O240-'Revenue Change'!O240</f>
        <v>1.8486629999999999</v>
      </c>
      <c r="P240">
        <f>'Program Costs'!P240-'Revenue Change'!P240</f>
        <v>1.841858</v>
      </c>
      <c r="Q240">
        <f>'Program Costs'!Q240-'Revenue Change'!Q240</f>
        <v>1.8349</v>
      </c>
      <c r="R240">
        <f>'Program Costs'!R240-'Revenue Change'!R240</f>
        <v>1.829224</v>
      </c>
      <c r="S240">
        <f>'Program Costs'!S240-'Revenue Change'!S240</f>
        <v>1.887634</v>
      </c>
      <c r="T240">
        <f>'Program Costs'!T240-'Revenue Change'!T240</f>
        <v>1.933899</v>
      </c>
      <c r="U240">
        <f>'Program Costs'!U240-'Revenue Change'!U240</f>
        <v>1.9509890000000001</v>
      </c>
      <c r="V240">
        <f>'Program Costs'!V240-'Revenue Change'!V240</f>
        <v>1.998413</v>
      </c>
      <c r="W240">
        <f>'Program Costs'!W240-'Revenue Change'!W240</f>
        <v>2.0363159999999998</v>
      </c>
      <c r="X240">
        <f>'Program Costs'!X240-'Revenue Change'!X240</f>
        <v>2.0526119999999999</v>
      </c>
      <c r="Y240">
        <f>'Program Costs'!Y240-'Revenue Change'!Y240</f>
        <v>2.0740970000000001</v>
      </c>
      <c r="Z240">
        <f>'Program Costs'!Z240-'Revenue Change'!Z240</f>
        <v>2.0967410000000002</v>
      </c>
      <c r="AA240">
        <f>'Program Costs'!AA240-'Revenue Change'!AA240</f>
        <v>2.1116329999999999</v>
      </c>
      <c r="AB240">
        <f>'Program Costs'!AB240-'Revenue Change'!AB240</f>
        <v>2.136047</v>
      </c>
      <c r="AC240">
        <f>'Program Costs'!AC240-'Revenue Change'!AC240</f>
        <v>2.172485</v>
      </c>
      <c r="AD240">
        <f>'Program Costs'!AD240-'Revenue Change'!AD240</f>
        <v>2.1949459999999998</v>
      </c>
      <c r="AE240">
        <f>'Program Costs'!AE240-'Revenue Change'!AE240</f>
        <v>2.2333980000000002</v>
      </c>
      <c r="AF240">
        <f>'Program Costs'!AF240-'Revenue Change'!AF240</f>
        <v>2.266235</v>
      </c>
      <c r="AG240">
        <f>'Program Costs'!AG240-'Revenue Change'!AG240</f>
        <v>2.3592529999999998</v>
      </c>
      <c r="AH240">
        <f>'Program Costs'!AH240-'Revenue Change'!AH240</f>
        <v>2.4428100000000001</v>
      </c>
      <c r="AI240" s="2">
        <f t="shared" si="6"/>
        <v>91.523473999999965</v>
      </c>
      <c r="AJ240" s="2">
        <f t="shared" si="7"/>
        <v>61.906136208510674</v>
      </c>
    </row>
    <row r="241" spans="1:36" x14ac:dyDescent="0.25">
      <c r="A241" s="13">
        <v>3</v>
      </c>
      <c r="B241" s="13">
        <v>250</v>
      </c>
      <c r="C241">
        <v>252</v>
      </c>
      <c r="D241" t="s">
        <v>275</v>
      </c>
      <c r="E241">
        <f>'Program Costs'!E241-'Revenue Change'!E241</f>
        <v>0</v>
      </c>
      <c r="F241">
        <f>'Program Costs'!F241-'Revenue Change'!F241</f>
        <v>0</v>
      </c>
      <c r="G241">
        <f>'Program Costs'!G241-'Revenue Change'!G241</f>
        <v>38.476447999999998</v>
      </c>
      <c r="H241">
        <f>'Program Costs'!H241-'Revenue Change'!H241</f>
        <v>1.465454</v>
      </c>
      <c r="I241">
        <f>'Program Costs'!I241-'Revenue Change'!I241</f>
        <v>1.56514</v>
      </c>
      <c r="J241">
        <f>'Program Costs'!J241-'Revenue Change'!J241</f>
        <v>1.622101</v>
      </c>
      <c r="K241">
        <f>'Program Costs'!K241-'Revenue Change'!K241</f>
        <v>1.720016</v>
      </c>
      <c r="L241">
        <f>'Program Costs'!L241-'Revenue Change'!L241</f>
        <v>1.7425539999999999</v>
      </c>
      <c r="M241">
        <f>'Program Costs'!M241-'Revenue Change'!M241</f>
        <v>1.7953490000000001</v>
      </c>
      <c r="N241">
        <f>'Program Costs'!N241-'Revenue Change'!N241</f>
        <v>1.8342590000000001</v>
      </c>
      <c r="O241">
        <f>'Program Costs'!O241-'Revenue Change'!O241</f>
        <v>1.8486629999999999</v>
      </c>
      <c r="P241">
        <f>'Program Costs'!P241-'Revenue Change'!P241</f>
        <v>1.841858</v>
      </c>
      <c r="Q241">
        <f>'Program Costs'!Q241-'Revenue Change'!Q241</f>
        <v>1.8349</v>
      </c>
      <c r="R241">
        <f>'Program Costs'!R241-'Revenue Change'!R241</f>
        <v>1.829224</v>
      </c>
      <c r="S241">
        <f>'Program Costs'!S241-'Revenue Change'!S241</f>
        <v>1.887634</v>
      </c>
      <c r="T241">
        <f>'Program Costs'!T241-'Revenue Change'!T241</f>
        <v>1.933899</v>
      </c>
      <c r="U241">
        <f>'Program Costs'!U241-'Revenue Change'!U241</f>
        <v>1.9509890000000001</v>
      </c>
      <c r="V241">
        <f>'Program Costs'!V241-'Revenue Change'!V241</f>
        <v>1.998413</v>
      </c>
      <c r="W241">
        <f>'Program Costs'!W241-'Revenue Change'!W241</f>
        <v>2.0363159999999998</v>
      </c>
      <c r="X241">
        <f>'Program Costs'!X241-'Revenue Change'!X241</f>
        <v>2.0526119999999999</v>
      </c>
      <c r="Y241">
        <f>'Program Costs'!Y241-'Revenue Change'!Y241</f>
        <v>2.0740970000000001</v>
      </c>
      <c r="Z241">
        <f>'Program Costs'!Z241-'Revenue Change'!Z241</f>
        <v>2.0967410000000002</v>
      </c>
      <c r="AA241">
        <f>'Program Costs'!AA241-'Revenue Change'!AA241</f>
        <v>2.1116329999999999</v>
      </c>
      <c r="AB241">
        <f>'Program Costs'!AB241-'Revenue Change'!AB241</f>
        <v>2.136047</v>
      </c>
      <c r="AC241">
        <f>'Program Costs'!AC241-'Revenue Change'!AC241</f>
        <v>2.172485</v>
      </c>
      <c r="AD241">
        <f>'Program Costs'!AD241-'Revenue Change'!AD241</f>
        <v>2.1949459999999998</v>
      </c>
      <c r="AE241">
        <f>'Program Costs'!AE241-'Revenue Change'!AE241</f>
        <v>2.2333980000000002</v>
      </c>
      <c r="AF241">
        <f>'Program Costs'!AF241-'Revenue Change'!AF241</f>
        <v>2.266235</v>
      </c>
      <c r="AG241">
        <f>'Program Costs'!AG241-'Revenue Change'!AG241</f>
        <v>2.3592529999999998</v>
      </c>
      <c r="AH241">
        <f>'Program Costs'!AH241-'Revenue Change'!AH241</f>
        <v>2.4428100000000001</v>
      </c>
      <c r="AI241" s="2">
        <f t="shared" si="6"/>
        <v>91.523473999999965</v>
      </c>
      <c r="AJ241" s="2">
        <f t="shared" si="7"/>
        <v>61.906136208510674</v>
      </c>
    </row>
    <row r="242" spans="1:36" x14ac:dyDescent="0.25">
      <c r="A242" s="13">
        <v>3</v>
      </c>
      <c r="B242" s="13">
        <v>260</v>
      </c>
      <c r="C242">
        <v>261</v>
      </c>
      <c r="D242" t="s">
        <v>276</v>
      </c>
      <c r="E242">
        <f>'Program Costs'!E242-'Revenue Change'!E242</f>
        <v>0</v>
      </c>
      <c r="F242">
        <f>'Program Costs'!F242-'Revenue Change'!F242</f>
        <v>0</v>
      </c>
      <c r="G242">
        <f>'Program Costs'!G242-'Revenue Change'!G242</f>
        <v>45.238998000000002</v>
      </c>
      <c r="H242">
        <f>'Program Costs'!H242-'Revenue Change'!H242</f>
        <v>8.1775359999999999</v>
      </c>
      <c r="I242">
        <f>'Program Costs'!I242-'Revenue Change'!I242</f>
        <v>0</v>
      </c>
      <c r="J242">
        <f>'Program Costs'!J242-'Revenue Change'!J242</f>
        <v>0</v>
      </c>
      <c r="K242">
        <f>'Program Costs'!K242-'Revenue Change'!K242</f>
        <v>0</v>
      </c>
      <c r="L242">
        <f>'Program Costs'!L242-'Revenue Change'!L242</f>
        <v>0</v>
      </c>
      <c r="M242">
        <f>'Program Costs'!M242-'Revenue Change'!M242</f>
        <v>0</v>
      </c>
      <c r="N242">
        <f>'Program Costs'!N242-'Revenue Change'!N242</f>
        <v>0</v>
      </c>
      <c r="O242">
        <f>'Program Costs'!O242-'Revenue Change'!O242</f>
        <v>0</v>
      </c>
      <c r="P242">
        <f>'Program Costs'!P242-'Revenue Change'!P242</f>
        <v>0</v>
      </c>
      <c r="Q242">
        <f>'Program Costs'!Q242-'Revenue Change'!Q242</f>
        <v>0</v>
      </c>
      <c r="R242">
        <f>'Program Costs'!R242-'Revenue Change'!R242</f>
        <v>0</v>
      </c>
      <c r="S242">
        <f>'Program Costs'!S242-'Revenue Change'!S242</f>
        <v>0</v>
      </c>
      <c r="T242">
        <f>'Program Costs'!T242-'Revenue Change'!T242</f>
        <v>0</v>
      </c>
      <c r="U242">
        <f>'Program Costs'!U242-'Revenue Change'!U242</f>
        <v>0</v>
      </c>
      <c r="V242">
        <f>'Program Costs'!V242-'Revenue Change'!V242</f>
        <v>0</v>
      </c>
      <c r="W242">
        <f>'Program Costs'!W242-'Revenue Change'!W242</f>
        <v>0</v>
      </c>
      <c r="X242">
        <f>'Program Costs'!X242-'Revenue Change'!X242</f>
        <v>0</v>
      </c>
      <c r="Y242">
        <f>'Program Costs'!Y242-'Revenue Change'!Y242</f>
        <v>0</v>
      </c>
      <c r="Z242">
        <f>'Program Costs'!Z242-'Revenue Change'!Z242</f>
        <v>0</v>
      </c>
      <c r="AA242">
        <f>'Program Costs'!AA242-'Revenue Change'!AA242</f>
        <v>0</v>
      </c>
      <c r="AB242">
        <f>'Program Costs'!AB242-'Revenue Change'!AB242</f>
        <v>0</v>
      </c>
      <c r="AC242">
        <f>'Program Costs'!AC242-'Revenue Change'!AC242</f>
        <v>0</v>
      </c>
      <c r="AD242">
        <f>'Program Costs'!AD242-'Revenue Change'!AD242</f>
        <v>0</v>
      </c>
      <c r="AE242">
        <f>'Program Costs'!AE242-'Revenue Change'!AE242</f>
        <v>0</v>
      </c>
      <c r="AF242">
        <f>'Program Costs'!AF242-'Revenue Change'!AF242</f>
        <v>0</v>
      </c>
      <c r="AG242">
        <f>'Program Costs'!AG242-'Revenue Change'!AG242</f>
        <v>0</v>
      </c>
      <c r="AH242">
        <f>'Program Costs'!AH242-'Revenue Change'!AH242</f>
        <v>0</v>
      </c>
      <c r="AI242" s="2">
        <f t="shared" si="6"/>
        <v>53.416533999999999</v>
      </c>
      <c r="AJ242" s="2">
        <f t="shared" si="7"/>
        <v>52.920042209387944</v>
      </c>
    </row>
    <row r="243" spans="1:36" x14ac:dyDescent="0.25">
      <c r="A243" s="13">
        <v>3</v>
      </c>
      <c r="B243" s="13">
        <v>260</v>
      </c>
      <c r="C243">
        <v>262</v>
      </c>
      <c r="D243" t="s">
        <v>277</v>
      </c>
      <c r="E243">
        <f>'Program Costs'!E243-'Revenue Change'!E243</f>
        <v>0</v>
      </c>
      <c r="F243">
        <f>'Program Costs'!F243-'Revenue Change'!F243</f>
        <v>0</v>
      </c>
      <c r="G243">
        <f>'Program Costs'!G243-'Revenue Change'!G243</f>
        <v>38.761116000000001</v>
      </c>
      <c r="H243">
        <f>'Program Costs'!H243-'Revenue Change'!H243</f>
        <v>1.748016</v>
      </c>
      <c r="I243">
        <f>'Program Costs'!I243-'Revenue Change'!I243</f>
        <v>1.866913</v>
      </c>
      <c r="J243">
        <f>'Program Costs'!J243-'Revenue Change'!J243</f>
        <v>1.934723</v>
      </c>
      <c r="K243">
        <f>'Program Costs'!K243-'Revenue Change'!K243</f>
        <v>2.0520019999999999</v>
      </c>
      <c r="L243">
        <f>'Program Costs'!L243-'Revenue Change'!L243</f>
        <v>2.078125</v>
      </c>
      <c r="M243">
        <f>'Program Costs'!M243-'Revenue Change'!M243</f>
        <v>2.1414179999999998</v>
      </c>
      <c r="N243">
        <f>'Program Costs'!N243-'Revenue Change'!N243</f>
        <v>2.1875610000000001</v>
      </c>
      <c r="O243">
        <f>'Program Costs'!O243-'Revenue Change'!O243</f>
        <v>2.205292</v>
      </c>
      <c r="P243">
        <f>'Program Costs'!P243-'Revenue Change'!P243</f>
        <v>2.1969599999999998</v>
      </c>
      <c r="Q243">
        <f>'Program Costs'!Q243-'Revenue Change'!Q243</f>
        <v>2.1881710000000001</v>
      </c>
      <c r="R243">
        <f>'Program Costs'!R243-'Revenue Change'!R243</f>
        <v>2.1814580000000001</v>
      </c>
      <c r="S243">
        <f>'Program Costs'!S243-'Revenue Change'!S243</f>
        <v>2.251465</v>
      </c>
      <c r="T243">
        <f>'Program Costs'!T243-'Revenue Change'!T243</f>
        <v>2.3066409999999999</v>
      </c>
      <c r="U243">
        <f>'Program Costs'!U243-'Revenue Change'!U243</f>
        <v>2.3269039999999999</v>
      </c>
      <c r="V243">
        <f>'Program Costs'!V243-'Revenue Change'!V243</f>
        <v>2.3849490000000002</v>
      </c>
      <c r="W243">
        <f>'Program Costs'!W243-'Revenue Change'!W243</f>
        <v>2.4299930000000001</v>
      </c>
      <c r="X243">
        <f>'Program Costs'!X243-'Revenue Change'!X243</f>
        <v>2.4494630000000002</v>
      </c>
      <c r="Y243">
        <f>'Program Costs'!Y243-'Revenue Change'!Y243</f>
        <v>2.4740600000000001</v>
      </c>
      <c r="Z243">
        <f>'Program Costs'!Z243-'Revenue Change'!Z243</f>
        <v>2.50177</v>
      </c>
      <c r="AA243">
        <f>'Program Costs'!AA243-'Revenue Change'!AA243</f>
        <v>2.5199579999999999</v>
      </c>
      <c r="AB243">
        <f>'Program Costs'!AB243-'Revenue Change'!AB243</f>
        <v>2.5481569999999998</v>
      </c>
      <c r="AC243">
        <f>'Program Costs'!AC243-'Revenue Change'!AC243</f>
        <v>2.5932010000000001</v>
      </c>
      <c r="AD243">
        <f>'Program Costs'!AD243-'Revenue Change'!AD243</f>
        <v>2.6188959999999999</v>
      </c>
      <c r="AE243">
        <f>'Program Costs'!AE243-'Revenue Change'!AE243</f>
        <v>2.6636959999999998</v>
      </c>
      <c r="AF243">
        <f>'Program Costs'!AF243-'Revenue Change'!AF243</f>
        <v>2.70282</v>
      </c>
      <c r="AG243">
        <f>'Program Costs'!AG243-'Revenue Change'!AG243</f>
        <v>2.8137819999999998</v>
      </c>
      <c r="AH243">
        <f>'Program Costs'!AH243-'Revenue Change'!AH243</f>
        <v>2.913513</v>
      </c>
      <c r="AI243" s="2">
        <f t="shared" si="6"/>
        <v>102.041023</v>
      </c>
      <c r="AJ243" s="2">
        <f t="shared" si="7"/>
        <v>66.709481501191419</v>
      </c>
    </row>
    <row r="244" spans="1:36" x14ac:dyDescent="0.25">
      <c r="A244" s="13">
        <v>3</v>
      </c>
      <c r="B244" s="13">
        <v>300</v>
      </c>
      <c r="C244">
        <v>301</v>
      </c>
      <c r="D244" t="s">
        <v>278</v>
      </c>
      <c r="E244">
        <f>'Program Costs'!E244-'Revenue Change'!E244</f>
        <v>0</v>
      </c>
      <c r="F244">
        <f>'Program Costs'!F244-'Revenue Change'!F244</f>
        <v>0</v>
      </c>
      <c r="G244">
        <f>'Program Costs'!G244-'Revenue Change'!G244</f>
        <v>63.412669999999999</v>
      </c>
      <c r="H244">
        <f>'Program Costs'!H244-'Revenue Change'!H244</f>
        <v>26.216719999999999</v>
      </c>
      <c r="I244">
        <f>'Program Costs'!I244-'Revenue Change'!I244</f>
        <v>27.999829999999999</v>
      </c>
      <c r="J244">
        <f>'Program Costs'!J244-'Revenue Change'!J244</f>
        <v>29.021699999999999</v>
      </c>
      <c r="K244">
        <f>'Program Costs'!K244-'Revenue Change'!K244</f>
        <v>30.765930000000001</v>
      </c>
      <c r="L244">
        <f>'Program Costs'!L244-'Revenue Change'!L244</f>
        <v>31.162700000000001</v>
      </c>
      <c r="M244">
        <f>'Program Costs'!M244-'Revenue Change'!M244</f>
        <v>32.118229999999997</v>
      </c>
      <c r="N244">
        <f>'Program Costs'!N244-'Revenue Change'!N244</f>
        <v>32.80545</v>
      </c>
      <c r="O244">
        <f>'Program Costs'!O244-'Revenue Change'!O244</f>
        <v>33.063720000000004</v>
      </c>
      <c r="P244">
        <f>'Program Costs'!P244-'Revenue Change'!P244</f>
        <v>32.94659</v>
      </c>
      <c r="Q244">
        <f>'Program Costs'!Q244-'Revenue Change'!Q244</f>
        <v>32.805239999999998</v>
      </c>
      <c r="R244">
        <f>'Program Costs'!R244-'Revenue Change'!R244</f>
        <v>32.717770000000002</v>
      </c>
      <c r="S244">
        <f>'Program Costs'!S244-'Revenue Change'!S244</f>
        <v>33.760930000000002</v>
      </c>
      <c r="T244">
        <f>'Program Costs'!T244-'Revenue Change'!T244</f>
        <v>34.596310000000003</v>
      </c>
      <c r="U244">
        <f>'Program Costs'!U244-'Revenue Change'!U244</f>
        <v>0</v>
      </c>
      <c r="V244">
        <f>'Program Costs'!V244-'Revenue Change'!V244</f>
        <v>0</v>
      </c>
      <c r="W244">
        <f>'Program Costs'!W244-'Revenue Change'!W244</f>
        <v>0</v>
      </c>
      <c r="X244">
        <f>'Program Costs'!X244-'Revenue Change'!X244</f>
        <v>0</v>
      </c>
      <c r="Y244">
        <f>'Program Costs'!Y244-'Revenue Change'!Y244</f>
        <v>0</v>
      </c>
      <c r="Z244">
        <f>'Program Costs'!Z244-'Revenue Change'!Z244</f>
        <v>0</v>
      </c>
      <c r="AA244">
        <f>'Program Costs'!AA244-'Revenue Change'!AA244</f>
        <v>0</v>
      </c>
      <c r="AB244">
        <f>'Program Costs'!AB244-'Revenue Change'!AB244</f>
        <v>0</v>
      </c>
      <c r="AC244">
        <f>'Program Costs'!AC244-'Revenue Change'!AC244</f>
        <v>0</v>
      </c>
      <c r="AD244">
        <f>'Program Costs'!AD244-'Revenue Change'!AD244</f>
        <v>0</v>
      </c>
      <c r="AE244">
        <f>'Program Costs'!AE244-'Revenue Change'!AE244</f>
        <v>0</v>
      </c>
      <c r="AF244">
        <f>'Program Costs'!AF244-'Revenue Change'!AF244</f>
        <v>0</v>
      </c>
      <c r="AG244">
        <f>'Program Costs'!AG244-'Revenue Change'!AG244</f>
        <v>0</v>
      </c>
      <c r="AH244">
        <f>'Program Costs'!AH244-'Revenue Change'!AH244</f>
        <v>0</v>
      </c>
      <c r="AI244" s="2">
        <f t="shared" si="6"/>
        <v>473.39379000000008</v>
      </c>
      <c r="AJ244" s="2">
        <f t="shared" si="7"/>
        <v>330.73071004685198</v>
      </c>
    </row>
    <row r="245" spans="1:36" x14ac:dyDescent="0.25">
      <c r="A245" s="13">
        <v>3</v>
      </c>
      <c r="B245" s="13">
        <v>350</v>
      </c>
      <c r="C245">
        <v>351</v>
      </c>
      <c r="D245" t="s">
        <v>279</v>
      </c>
      <c r="E245">
        <f>'Program Costs'!E245-'Revenue Change'!E245</f>
        <v>0</v>
      </c>
      <c r="F245">
        <f>'Program Costs'!F245-'Revenue Change'!F245</f>
        <v>0</v>
      </c>
      <c r="G245">
        <f>'Program Costs'!G245-'Revenue Change'!G245</f>
        <v>43.685142999999997</v>
      </c>
      <c r="H245">
        <f>'Program Costs'!H245-'Revenue Change'!H245</f>
        <v>6.6353609999999996</v>
      </c>
      <c r="I245">
        <f>'Program Costs'!I245-'Revenue Change'!I245</f>
        <v>7.0867769999999997</v>
      </c>
      <c r="J245">
        <f>'Program Costs'!J245-'Revenue Change'!J245</f>
        <v>7.3455199999999996</v>
      </c>
      <c r="K245">
        <f>'Program Costs'!K245-'Revenue Change'!K245</f>
        <v>7.7892910000000004</v>
      </c>
      <c r="L245">
        <f>'Program Costs'!L245-'Revenue Change'!L245</f>
        <v>7.8898619999999999</v>
      </c>
      <c r="M245">
        <f>'Program Costs'!M245-'Revenue Change'!M245</f>
        <v>8.1295780000000004</v>
      </c>
      <c r="N245">
        <f>'Program Costs'!N245-'Revenue Change'!N245</f>
        <v>8.3047489999999993</v>
      </c>
      <c r="O245">
        <f>'Program Costs'!O245-'Revenue Change'!O245</f>
        <v>8.3708189999999991</v>
      </c>
      <c r="P245">
        <f>'Program Costs'!P245-'Revenue Change'!P245</f>
        <v>8.3381959999999999</v>
      </c>
      <c r="Q245">
        <f>'Program Costs'!Q245-'Revenue Change'!Q245</f>
        <v>8.3056029999999996</v>
      </c>
      <c r="R245">
        <f>'Program Costs'!R245-'Revenue Change'!R245</f>
        <v>0</v>
      </c>
      <c r="S245">
        <f>'Program Costs'!S245-'Revenue Change'!S245</f>
        <v>0</v>
      </c>
      <c r="T245">
        <f>'Program Costs'!T245-'Revenue Change'!T245</f>
        <v>0</v>
      </c>
      <c r="U245">
        <f>'Program Costs'!U245-'Revenue Change'!U245</f>
        <v>0</v>
      </c>
      <c r="V245">
        <f>'Program Costs'!V245-'Revenue Change'!V245</f>
        <v>0</v>
      </c>
      <c r="W245">
        <f>'Program Costs'!W245-'Revenue Change'!W245</f>
        <v>0</v>
      </c>
      <c r="X245">
        <f>'Program Costs'!X245-'Revenue Change'!X245</f>
        <v>0</v>
      </c>
      <c r="Y245">
        <f>'Program Costs'!Y245-'Revenue Change'!Y245</f>
        <v>0</v>
      </c>
      <c r="Z245">
        <f>'Program Costs'!Z245-'Revenue Change'!Z245</f>
        <v>0</v>
      </c>
      <c r="AA245">
        <f>'Program Costs'!AA245-'Revenue Change'!AA245</f>
        <v>0</v>
      </c>
      <c r="AB245">
        <f>'Program Costs'!AB245-'Revenue Change'!AB245</f>
        <v>0</v>
      </c>
      <c r="AC245">
        <f>'Program Costs'!AC245-'Revenue Change'!AC245</f>
        <v>0</v>
      </c>
      <c r="AD245">
        <f>'Program Costs'!AD245-'Revenue Change'!AD245</f>
        <v>0</v>
      </c>
      <c r="AE245">
        <f>'Program Costs'!AE245-'Revenue Change'!AE245</f>
        <v>0</v>
      </c>
      <c r="AF245">
        <f>'Program Costs'!AF245-'Revenue Change'!AF245</f>
        <v>0</v>
      </c>
      <c r="AG245">
        <f>'Program Costs'!AG245-'Revenue Change'!AG245</f>
        <v>0</v>
      </c>
      <c r="AH245">
        <f>'Program Costs'!AH245-'Revenue Change'!AH245</f>
        <v>0</v>
      </c>
      <c r="AI245" s="2">
        <f t="shared" si="6"/>
        <v>121.88089899999999</v>
      </c>
      <c r="AJ245" s="2">
        <f t="shared" si="7"/>
        <v>99.284846936898248</v>
      </c>
    </row>
    <row r="246" spans="1:36" x14ac:dyDescent="0.25">
      <c r="A246" s="13">
        <v>3</v>
      </c>
      <c r="B246" s="13">
        <v>400</v>
      </c>
      <c r="C246">
        <v>401</v>
      </c>
      <c r="D246" t="s">
        <v>280</v>
      </c>
      <c r="E246">
        <f>'Program Costs'!E246-'Revenue Change'!E246</f>
        <v>0</v>
      </c>
      <c r="F246">
        <f>'Program Costs'!F246-'Revenue Change'!F246</f>
        <v>0</v>
      </c>
      <c r="G246">
        <f>'Program Costs'!G246-'Revenue Change'!G246</f>
        <v>202.49019999999999</v>
      </c>
      <c r="H246">
        <f>'Program Costs'!H246-'Revenue Change'!H246</f>
        <v>164.25909999999999</v>
      </c>
      <c r="I246">
        <f>'Program Costs'!I246-'Revenue Change'!I246</f>
        <v>175.4324</v>
      </c>
      <c r="J246">
        <f>'Program Costs'!J246-'Revenue Change'!J246</f>
        <v>181.83430000000001</v>
      </c>
      <c r="K246">
        <f>'Program Costs'!K246-'Revenue Change'!K246</f>
        <v>192.7852</v>
      </c>
      <c r="L246">
        <f>'Program Costs'!L246-'Revenue Change'!L246</f>
        <v>195.27420000000001</v>
      </c>
      <c r="M246">
        <f>'Program Costs'!M246-'Revenue Change'!M246</f>
        <v>201.23910000000001</v>
      </c>
      <c r="N246">
        <f>'Program Costs'!N246-'Revenue Change'!N246</f>
        <v>205.5531</v>
      </c>
      <c r="O246">
        <f>'Program Costs'!O246-'Revenue Change'!O246</f>
        <v>207.16480000000001</v>
      </c>
      <c r="P246">
        <f>'Program Costs'!P246-'Revenue Change'!P246</f>
        <v>206.3895</v>
      </c>
      <c r="Q246">
        <f>'Program Costs'!Q246-'Revenue Change'!Q246</f>
        <v>0</v>
      </c>
      <c r="R246">
        <f>'Program Costs'!R246-'Revenue Change'!R246</f>
        <v>0</v>
      </c>
      <c r="S246">
        <f>'Program Costs'!S246-'Revenue Change'!S246</f>
        <v>0</v>
      </c>
      <c r="T246">
        <f>'Program Costs'!T246-'Revenue Change'!T246</f>
        <v>0</v>
      </c>
      <c r="U246">
        <f>'Program Costs'!U246-'Revenue Change'!U246</f>
        <v>0</v>
      </c>
      <c r="V246">
        <f>'Program Costs'!V246-'Revenue Change'!V246</f>
        <v>0</v>
      </c>
      <c r="W246">
        <f>'Program Costs'!W246-'Revenue Change'!W246</f>
        <v>0</v>
      </c>
      <c r="X246">
        <f>'Program Costs'!X246-'Revenue Change'!X246</f>
        <v>0</v>
      </c>
      <c r="Y246">
        <f>'Program Costs'!Y246-'Revenue Change'!Y246</f>
        <v>0</v>
      </c>
      <c r="Z246">
        <f>'Program Costs'!Z246-'Revenue Change'!Z246</f>
        <v>0</v>
      </c>
      <c r="AA246">
        <f>'Program Costs'!AA246-'Revenue Change'!AA246</f>
        <v>0</v>
      </c>
      <c r="AB246">
        <f>'Program Costs'!AB246-'Revenue Change'!AB246</f>
        <v>0</v>
      </c>
      <c r="AC246">
        <f>'Program Costs'!AC246-'Revenue Change'!AC246</f>
        <v>0</v>
      </c>
      <c r="AD246">
        <f>'Program Costs'!AD246-'Revenue Change'!AD246</f>
        <v>0</v>
      </c>
      <c r="AE246">
        <f>'Program Costs'!AE246-'Revenue Change'!AE246</f>
        <v>0</v>
      </c>
      <c r="AF246">
        <f>'Program Costs'!AF246-'Revenue Change'!AF246</f>
        <v>0</v>
      </c>
      <c r="AG246">
        <f>'Program Costs'!AG246-'Revenue Change'!AG246</f>
        <v>0</v>
      </c>
      <c r="AH246">
        <f>'Program Costs'!AH246-'Revenue Change'!AH246</f>
        <v>0</v>
      </c>
      <c r="AI246" s="2">
        <f t="shared" si="6"/>
        <v>1932.4219000000001</v>
      </c>
      <c r="AJ246" s="2">
        <f t="shared" si="7"/>
        <v>1468.8230852643223</v>
      </c>
    </row>
    <row r="247" spans="1:36" x14ac:dyDescent="0.25">
      <c r="A247" s="13">
        <v>3</v>
      </c>
      <c r="B247" s="13">
        <v>400</v>
      </c>
      <c r="C247">
        <v>403</v>
      </c>
      <c r="D247" t="s">
        <v>281</v>
      </c>
      <c r="E247">
        <f>'Program Costs'!E247-'Revenue Change'!E247</f>
        <v>0</v>
      </c>
      <c r="F247">
        <f>'Program Costs'!F247-'Revenue Change'!F247</f>
        <v>0</v>
      </c>
      <c r="G247">
        <f>'Program Costs'!G247-'Revenue Change'!G247</f>
        <v>200.97710000000001</v>
      </c>
      <c r="H247">
        <f>'Program Costs'!H247-'Revenue Change'!H247</f>
        <v>162.76179999999999</v>
      </c>
      <c r="I247">
        <f>'Program Costs'!I247-'Revenue Change'!I247</f>
        <v>173.83320000000001</v>
      </c>
      <c r="J247">
        <f>'Program Costs'!J247-'Revenue Change'!J247</f>
        <v>180.17859999999999</v>
      </c>
      <c r="K247">
        <f>'Program Costs'!K247-'Revenue Change'!K247</f>
        <v>191.00489999999999</v>
      </c>
      <c r="L247">
        <f>'Program Costs'!L247-'Revenue Change'!L247</f>
        <v>193.4708</v>
      </c>
      <c r="M247">
        <f>'Program Costs'!M247-'Revenue Change'!M247</f>
        <v>199.4016</v>
      </c>
      <c r="N247">
        <f>'Program Costs'!N247-'Revenue Change'!N247</f>
        <v>203.6653</v>
      </c>
      <c r="O247">
        <f>'Program Costs'!O247-'Revenue Change'!O247</f>
        <v>205.26750000000001</v>
      </c>
      <c r="P247">
        <f>'Program Costs'!P247-'Revenue Change'!P247</f>
        <v>204.5376</v>
      </c>
      <c r="Q247">
        <f>'Program Costs'!Q247-'Revenue Change'!Q247</f>
        <v>203.6661</v>
      </c>
      <c r="R247">
        <f>'Program Costs'!R247-'Revenue Change'!R247</f>
        <v>203.12690000000001</v>
      </c>
      <c r="S247">
        <f>'Program Costs'!S247-'Revenue Change'!S247</f>
        <v>209.6019</v>
      </c>
      <c r="T247">
        <f>'Program Costs'!T247-'Revenue Change'!T247</f>
        <v>214.78890000000001</v>
      </c>
      <c r="U247">
        <f>'Program Costs'!U247-'Revenue Change'!U247</f>
        <v>216.62629999999999</v>
      </c>
      <c r="V247">
        <f>'Program Costs'!V247-'Revenue Change'!V247</f>
        <v>0</v>
      </c>
      <c r="W247">
        <f>'Program Costs'!W247-'Revenue Change'!W247</f>
        <v>0</v>
      </c>
      <c r="X247">
        <f>'Program Costs'!X247-'Revenue Change'!X247</f>
        <v>0</v>
      </c>
      <c r="Y247">
        <f>'Program Costs'!Y247-'Revenue Change'!Y247</f>
        <v>0</v>
      </c>
      <c r="Z247">
        <f>'Program Costs'!Z247-'Revenue Change'!Z247</f>
        <v>0</v>
      </c>
      <c r="AA247">
        <f>'Program Costs'!AA247-'Revenue Change'!AA247</f>
        <v>0</v>
      </c>
      <c r="AB247">
        <f>'Program Costs'!AB247-'Revenue Change'!AB247</f>
        <v>0</v>
      </c>
      <c r="AC247">
        <f>'Program Costs'!AC247-'Revenue Change'!AC247</f>
        <v>0</v>
      </c>
      <c r="AD247">
        <f>'Program Costs'!AD247-'Revenue Change'!AD247</f>
        <v>0</v>
      </c>
      <c r="AE247">
        <f>'Program Costs'!AE247-'Revenue Change'!AE247</f>
        <v>0</v>
      </c>
      <c r="AF247">
        <f>'Program Costs'!AF247-'Revenue Change'!AF247</f>
        <v>0</v>
      </c>
      <c r="AG247">
        <f>'Program Costs'!AG247-'Revenue Change'!AG247</f>
        <v>0</v>
      </c>
      <c r="AH247">
        <f>'Program Costs'!AH247-'Revenue Change'!AH247</f>
        <v>0</v>
      </c>
      <c r="AI247" s="2">
        <f t="shared" si="6"/>
        <v>2962.9085</v>
      </c>
      <c r="AJ247" s="2">
        <f t="shared" si="7"/>
        <v>1950.7120287462781</v>
      </c>
    </row>
    <row r="248" spans="1:36" x14ac:dyDescent="0.25">
      <c r="A248" s="13">
        <v>3</v>
      </c>
      <c r="B248" s="13">
        <v>400</v>
      </c>
      <c r="C248">
        <v>404</v>
      </c>
      <c r="D248" t="s">
        <v>282</v>
      </c>
      <c r="E248">
        <f>'Program Costs'!E248-'Revenue Change'!E248</f>
        <v>0</v>
      </c>
      <c r="F248">
        <f>'Program Costs'!F248-'Revenue Change'!F248</f>
        <v>0</v>
      </c>
      <c r="G248">
        <f>'Program Costs'!G248-'Revenue Change'!G248</f>
        <v>63.667429999999996</v>
      </c>
      <c r="H248">
        <f>'Program Costs'!H248-'Revenue Change'!H248</f>
        <v>26.46855</v>
      </c>
      <c r="I248">
        <f>'Program Costs'!I248-'Revenue Change'!I248</f>
        <v>28.269500000000001</v>
      </c>
      <c r="J248">
        <f>'Program Costs'!J248-'Revenue Change'!J248</f>
        <v>29.306519999999999</v>
      </c>
      <c r="K248">
        <f>'Program Costs'!K248-'Revenue Change'!K248</f>
        <v>31.082699999999999</v>
      </c>
      <c r="L248">
        <f>'Program Costs'!L248-'Revenue Change'!L248</f>
        <v>31.48387</v>
      </c>
      <c r="M248">
        <f>'Program Costs'!M248-'Revenue Change'!M248</f>
        <v>32.432499999999997</v>
      </c>
      <c r="N248">
        <f>'Program Costs'!N248-'Revenue Change'!N248</f>
        <v>33.1355</v>
      </c>
      <c r="O248">
        <f>'Program Costs'!O248-'Revenue Change'!O248</f>
        <v>33.398560000000003</v>
      </c>
      <c r="P248">
        <f>'Program Costs'!P248-'Revenue Change'!P248</f>
        <v>33.260249999999999</v>
      </c>
      <c r="Q248">
        <f>'Program Costs'!Q248-'Revenue Change'!Q248</f>
        <v>0</v>
      </c>
      <c r="R248">
        <f>'Program Costs'!R248-'Revenue Change'!R248</f>
        <v>0</v>
      </c>
      <c r="S248">
        <f>'Program Costs'!S248-'Revenue Change'!S248</f>
        <v>0</v>
      </c>
      <c r="T248">
        <f>'Program Costs'!T248-'Revenue Change'!T248</f>
        <v>0</v>
      </c>
      <c r="U248">
        <f>'Program Costs'!U248-'Revenue Change'!U248</f>
        <v>0</v>
      </c>
      <c r="V248">
        <f>'Program Costs'!V248-'Revenue Change'!V248</f>
        <v>0</v>
      </c>
      <c r="W248">
        <f>'Program Costs'!W248-'Revenue Change'!W248</f>
        <v>0</v>
      </c>
      <c r="X248">
        <f>'Program Costs'!X248-'Revenue Change'!X248</f>
        <v>0</v>
      </c>
      <c r="Y248">
        <f>'Program Costs'!Y248-'Revenue Change'!Y248</f>
        <v>0</v>
      </c>
      <c r="Z248">
        <f>'Program Costs'!Z248-'Revenue Change'!Z248</f>
        <v>0</v>
      </c>
      <c r="AA248">
        <f>'Program Costs'!AA248-'Revenue Change'!AA248</f>
        <v>0</v>
      </c>
      <c r="AB248">
        <f>'Program Costs'!AB248-'Revenue Change'!AB248</f>
        <v>0</v>
      </c>
      <c r="AC248">
        <f>'Program Costs'!AC248-'Revenue Change'!AC248</f>
        <v>0</v>
      </c>
      <c r="AD248">
        <f>'Program Costs'!AD248-'Revenue Change'!AD248</f>
        <v>0</v>
      </c>
      <c r="AE248">
        <f>'Program Costs'!AE248-'Revenue Change'!AE248</f>
        <v>0</v>
      </c>
      <c r="AF248">
        <f>'Program Costs'!AF248-'Revenue Change'!AF248</f>
        <v>0</v>
      </c>
      <c r="AG248">
        <f>'Program Costs'!AG248-'Revenue Change'!AG248</f>
        <v>0</v>
      </c>
      <c r="AH248">
        <f>'Program Costs'!AH248-'Revenue Change'!AH248</f>
        <v>0</v>
      </c>
      <c r="AI248" s="2">
        <f t="shared" si="6"/>
        <v>342.50538</v>
      </c>
      <c r="AJ248" s="2">
        <f t="shared" si="7"/>
        <v>267.77808040544676</v>
      </c>
    </row>
    <row r="249" spans="1:36" x14ac:dyDescent="0.25">
      <c r="A249" s="13">
        <v>3</v>
      </c>
      <c r="B249" s="13">
        <v>400</v>
      </c>
      <c r="C249">
        <v>405</v>
      </c>
      <c r="D249" t="s">
        <v>283</v>
      </c>
      <c r="E249">
        <f>'Program Costs'!E249-'Revenue Change'!E249</f>
        <v>0</v>
      </c>
      <c r="F249">
        <f>'Program Costs'!F249-'Revenue Change'!F249</f>
        <v>0</v>
      </c>
      <c r="G249">
        <f>'Program Costs'!G249-'Revenue Change'!G249</f>
        <v>54.843679999999999</v>
      </c>
      <c r="H249">
        <f>'Program Costs'!H249-'Revenue Change'!H249</f>
        <v>17.710979999999999</v>
      </c>
      <c r="I249">
        <f>'Program Costs'!I249-'Revenue Change'!I249</f>
        <v>18.91573</v>
      </c>
      <c r="J249">
        <f>'Program Costs'!J249-'Revenue Change'!J249</f>
        <v>19.60596</v>
      </c>
      <c r="K249">
        <f>'Program Costs'!K249-'Revenue Change'!K249</f>
        <v>20.78613</v>
      </c>
      <c r="L249">
        <f>'Program Costs'!L249-'Revenue Change'!L249</f>
        <v>21.05461</v>
      </c>
      <c r="M249">
        <f>'Program Costs'!M249-'Revenue Change'!M249</f>
        <v>21.698429999999998</v>
      </c>
      <c r="N249">
        <f>'Program Costs'!N249-'Revenue Change'!N249</f>
        <v>22.163599999999999</v>
      </c>
      <c r="O249">
        <f>'Program Costs'!O249-'Revenue Change'!O249</f>
        <v>22.337250000000001</v>
      </c>
      <c r="P249">
        <f>'Program Costs'!P249-'Revenue Change'!P249</f>
        <v>22.254519999999999</v>
      </c>
      <c r="Q249">
        <f>'Program Costs'!Q249-'Revenue Change'!Q249</f>
        <v>0</v>
      </c>
      <c r="R249">
        <f>'Program Costs'!R249-'Revenue Change'!R249</f>
        <v>0</v>
      </c>
      <c r="S249">
        <f>'Program Costs'!S249-'Revenue Change'!S249</f>
        <v>0</v>
      </c>
      <c r="T249">
        <f>'Program Costs'!T249-'Revenue Change'!T249</f>
        <v>0</v>
      </c>
      <c r="U249">
        <f>'Program Costs'!U249-'Revenue Change'!U249</f>
        <v>0</v>
      </c>
      <c r="V249">
        <f>'Program Costs'!V249-'Revenue Change'!V249</f>
        <v>0</v>
      </c>
      <c r="W249">
        <f>'Program Costs'!W249-'Revenue Change'!W249</f>
        <v>0</v>
      </c>
      <c r="X249">
        <f>'Program Costs'!X249-'Revenue Change'!X249</f>
        <v>0</v>
      </c>
      <c r="Y249">
        <f>'Program Costs'!Y249-'Revenue Change'!Y249</f>
        <v>0</v>
      </c>
      <c r="Z249">
        <f>'Program Costs'!Z249-'Revenue Change'!Z249</f>
        <v>0</v>
      </c>
      <c r="AA249">
        <f>'Program Costs'!AA249-'Revenue Change'!AA249</f>
        <v>0</v>
      </c>
      <c r="AB249">
        <f>'Program Costs'!AB249-'Revenue Change'!AB249</f>
        <v>0</v>
      </c>
      <c r="AC249">
        <f>'Program Costs'!AC249-'Revenue Change'!AC249</f>
        <v>0</v>
      </c>
      <c r="AD249">
        <f>'Program Costs'!AD249-'Revenue Change'!AD249</f>
        <v>0</v>
      </c>
      <c r="AE249">
        <f>'Program Costs'!AE249-'Revenue Change'!AE249</f>
        <v>0</v>
      </c>
      <c r="AF249">
        <f>'Program Costs'!AF249-'Revenue Change'!AF249</f>
        <v>0</v>
      </c>
      <c r="AG249">
        <f>'Program Costs'!AG249-'Revenue Change'!AG249</f>
        <v>0</v>
      </c>
      <c r="AH249">
        <f>'Program Costs'!AH249-'Revenue Change'!AH249</f>
        <v>0</v>
      </c>
      <c r="AI249" s="2">
        <f t="shared" si="6"/>
        <v>241.37089000000003</v>
      </c>
      <c r="AJ249" s="2">
        <f t="shared" si="7"/>
        <v>191.38386334761324</v>
      </c>
    </row>
    <row r="250" spans="1:36" x14ac:dyDescent="0.25">
      <c r="A250" s="13">
        <v>3</v>
      </c>
      <c r="B250" s="13">
        <v>400</v>
      </c>
      <c r="C250">
        <v>406</v>
      </c>
      <c r="D250" t="s">
        <v>284</v>
      </c>
      <c r="E250">
        <f>'Program Costs'!E250-'Revenue Change'!E250</f>
        <v>0</v>
      </c>
      <c r="F250">
        <f>'Program Costs'!F250-'Revenue Change'!F250</f>
        <v>0</v>
      </c>
      <c r="G250">
        <f>'Program Costs'!G250-'Revenue Change'!G250</f>
        <v>41.628737999999998</v>
      </c>
      <c r="H250">
        <f>'Program Costs'!H250-'Revenue Change'!H250</f>
        <v>4.5942990000000004</v>
      </c>
      <c r="I250">
        <f>'Program Costs'!I250-'Revenue Change'!I250</f>
        <v>4.9068149999999999</v>
      </c>
      <c r="J250">
        <f>'Program Costs'!J250-'Revenue Change'!J250</f>
        <v>5.0860289999999999</v>
      </c>
      <c r="K250">
        <f>'Program Costs'!K250-'Revenue Change'!K250</f>
        <v>5.3921510000000001</v>
      </c>
      <c r="L250">
        <f>'Program Costs'!L250-'Revenue Change'!L250</f>
        <v>5.46225</v>
      </c>
      <c r="M250">
        <f>'Program Costs'!M250-'Revenue Change'!M250</f>
        <v>5.6287539999999998</v>
      </c>
      <c r="N250">
        <f>'Program Costs'!N250-'Revenue Change'!N250</f>
        <v>5.7495729999999998</v>
      </c>
      <c r="O250">
        <f>'Program Costs'!O250-'Revenue Change'!O250</f>
        <v>5.7947389999999999</v>
      </c>
      <c r="P250">
        <f>'Program Costs'!P250-'Revenue Change'!P250</f>
        <v>5.7736210000000003</v>
      </c>
      <c r="Q250">
        <f>'Program Costs'!Q250-'Revenue Change'!Q250</f>
        <v>5.7498779999999998</v>
      </c>
      <c r="R250">
        <f>'Program Costs'!R250-'Revenue Change'!R250</f>
        <v>5.7333369999999997</v>
      </c>
      <c r="S250">
        <f>'Program Costs'!S250-'Revenue Change'!S250</f>
        <v>5.9161380000000001</v>
      </c>
      <c r="T250">
        <f>'Program Costs'!T250-'Revenue Change'!T250</f>
        <v>0</v>
      </c>
      <c r="U250">
        <f>'Program Costs'!U250-'Revenue Change'!U250</f>
        <v>0</v>
      </c>
      <c r="V250">
        <f>'Program Costs'!V250-'Revenue Change'!V250</f>
        <v>0</v>
      </c>
      <c r="W250">
        <f>'Program Costs'!W250-'Revenue Change'!W250</f>
        <v>0</v>
      </c>
      <c r="X250">
        <f>'Program Costs'!X250-'Revenue Change'!X250</f>
        <v>0</v>
      </c>
      <c r="Y250">
        <f>'Program Costs'!Y250-'Revenue Change'!Y250</f>
        <v>0</v>
      </c>
      <c r="Z250">
        <f>'Program Costs'!Z250-'Revenue Change'!Z250</f>
        <v>0</v>
      </c>
      <c r="AA250">
        <f>'Program Costs'!AA250-'Revenue Change'!AA250</f>
        <v>0</v>
      </c>
      <c r="AB250">
        <f>'Program Costs'!AB250-'Revenue Change'!AB250</f>
        <v>0</v>
      </c>
      <c r="AC250">
        <f>'Program Costs'!AC250-'Revenue Change'!AC250</f>
        <v>0</v>
      </c>
      <c r="AD250">
        <f>'Program Costs'!AD250-'Revenue Change'!AD250</f>
        <v>0</v>
      </c>
      <c r="AE250">
        <f>'Program Costs'!AE250-'Revenue Change'!AE250</f>
        <v>0</v>
      </c>
      <c r="AF250">
        <f>'Program Costs'!AF250-'Revenue Change'!AF250</f>
        <v>0</v>
      </c>
      <c r="AG250">
        <f>'Program Costs'!AG250-'Revenue Change'!AG250</f>
        <v>0</v>
      </c>
      <c r="AH250">
        <f>'Program Costs'!AH250-'Revenue Change'!AH250</f>
        <v>0</v>
      </c>
      <c r="AI250" s="2">
        <f t="shared" si="6"/>
        <v>107.41632200000001</v>
      </c>
      <c r="AJ250" s="2">
        <f t="shared" si="7"/>
        <v>85.791531697667182</v>
      </c>
    </row>
    <row r="251" spans="1:36" x14ac:dyDescent="0.25">
      <c r="A251" s="13">
        <v>3</v>
      </c>
      <c r="B251" s="13">
        <v>400</v>
      </c>
      <c r="C251">
        <v>407</v>
      </c>
      <c r="D251" t="s">
        <v>285</v>
      </c>
      <c r="E251">
        <f>'Program Costs'!E251-'Revenue Change'!E251</f>
        <v>0</v>
      </c>
      <c r="F251">
        <f>'Program Costs'!F251-'Revenue Change'!F251</f>
        <v>0</v>
      </c>
      <c r="G251">
        <f>'Program Costs'!G251-'Revenue Change'!G251</f>
        <v>43.977942999999996</v>
      </c>
      <c r="H251">
        <f>'Program Costs'!H251-'Revenue Change'!H251</f>
        <v>6.9260409999999997</v>
      </c>
      <c r="I251">
        <f>'Program Costs'!I251-'Revenue Change'!I251</f>
        <v>7.397278</v>
      </c>
      <c r="J251">
        <f>'Program Costs'!J251-'Revenue Change'!J251</f>
        <v>7.6669619999999998</v>
      </c>
      <c r="K251">
        <f>'Program Costs'!K251-'Revenue Change'!K251</f>
        <v>8.1283259999999995</v>
      </c>
      <c r="L251">
        <f>'Program Costs'!L251-'Revenue Change'!L251</f>
        <v>8.2338100000000001</v>
      </c>
      <c r="M251">
        <f>'Program Costs'!M251-'Revenue Change'!M251</f>
        <v>8.4852910000000001</v>
      </c>
      <c r="N251">
        <f>'Program Costs'!N251-'Revenue Change'!N251</f>
        <v>8.6671750000000003</v>
      </c>
      <c r="O251">
        <f>'Program Costs'!O251-'Revenue Change'!O251</f>
        <v>8.7346800000000009</v>
      </c>
      <c r="P251">
        <f>'Program Costs'!P251-'Revenue Change'!P251</f>
        <v>8.7031860000000005</v>
      </c>
      <c r="Q251">
        <f>'Program Costs'!Q251-'Revenue Change'!Q251</f>
        <v>0</v>
      </c>
      <c r="R251">
        <f>'Program Costs'!R251-'Revenue Change'!R251</f>
        <v>0</v>
      </c>
      <c r="S251">
        <f>'Program Costs'!S251-'Revenue Change'!S251</f>
        <v>0</v>
      </c>
      <c r="T251">
        <f>'Program Costs'!T251-'Revenue Change'!T251</f>
        <v>0</v>
      </c>
      <c r="U251">
        <f>'Program Costs'!U251-'Revenue Change'!U251</f>
        <v>0</v>
      </c>
      <c r="V251">
        <f>'Program Costs'!V251-'Revenue Change'!V251</f>
        <v>0</v>
      </c>
      <c r="W251">
        <f>'Program Costs'!W251-'Revenue Change'!W251</f>
        <v>0</v>
      </c>
      <c r="X251">
        <f>'Program Costs'!X251-'Revenue Change'!X251</f>
        <v>0</v>
      </c>
      <c r="Y251">
        <f>'Program Costs'!Y251-'Revenue Change'!Y251</f>
        <v>0</v>
      </c>
      <c r="Z251">
        <f>'Program Costs'!Z251-'Revenue Change'!Z251</f>
        <v>0</v>
      </c>
      <c r="AA251">
        <f>'Program Costs'!AA251-'Revenue Change'!AA251</f>
        <v>0</v>
      </c>
      <c r="AB251">
        <f>'Program Costs'!AB251-'Revenue Change'!AB251</f>
        <v>0</v>
      </c>
      <c r="AC251">
        <f>'Program Costs'!AC251-'Revenue Change'!AC251</f>
        <v>0</v>
      </c>
      <c r="AD251">
        <f>'Program Costs'!AD251-'Revenue Change'!AD251</f>
        <v>0</v>
      </c>
      <c r="AE251">
        <f>'Program Costs'!AE251-'Revenue Change'!AE251</f>
        <v>0</v>
      </c>
      <c r="AF251">
        <f>'Program Costs'!AF251-'Revenue Change'!AF251</f>
        <v>0</v>
      </c>
      <c r="AG251">
        <f>'Program Costs'!AG251-'Revenue Change'!AG251</f>
        <v>0</v>
      </c>
      <c r="AH251">
        <f>'Program Costs'!AH251-'Revenue Change'!AH251</f>
        <v>0</v>
      </c>
      <c r="AI251" s="2">
        <f t="shared" si="6"/>
        <v>116.920692</v>
      </c>
      <c r="AJ251" s="2">
        <f t="shared" si="7"/>
        <v>97.372931058094622</v>
      </c>
    </row>
    <row r="252" spans="1:36" x14ac:dyDescent="0.25">
      <c r="A252" s="13">
        <v>3</v>
      </c>
      <c r="B252" s="13">
        <v>400</v>
      </c>
      <c r="C252">
        <v>408</v>
      </c>
      <c r="D252" t="s">
        <v>286</v>
      </c>
      <c r="E252">
        <f>'Program Costs'!E252-'Revenue Change'!E252</f>
        <v>0</v>
      </c>
      <c r="F252">
        <f>'Program Costs'!F252-'Revenue Change'!F252</f>
        <v>0</v>
      </c>
      <c r="G252">
        <f>'Program Costs'!G252-'Revenue Change'!G252</f>
        <v>60.74841</v>
      </c>
      <c r="H252">
        <f>'Program Costs'!H252-'Revenue Change'!H252</f>
        <v>23.571719999999999</v>
      </c>
      <c r="I252">
        <f>'Program Costs'!I252-'Revenue Change'!I252</f>
        <v>25.175090000000001</v>
      </c>
      <c r="J252">
        <f>'Program Costs'!J252-'Revenue Change'!J252</f>
        <v>26.093720000000001</v>
      </c>
      <c r="K252">
        <f>'Program Costs'!K252-'Revenue Change'!K252</f>
        <v>27.665279999999999</v>
      </c>
      <c r="L252">
        <f>'Program Costs'!L252-'Revenue Change'!L252</f>
        <v>28.022110000000001</v>
      </c>
      <c r="M252">
        <f>'Program Costs'!M252-'Revenue Change'!M252</f>
        <v>28.878360000000001</v>
      </c>
      <c r="N252">
        <f>'Program Costs'!N252-'Revenue Change'!N252</f>
        <v>0</v>
      </c>
      <c r="O252">
        <f>'Program Costs'!O252-'Revenue Change'!O252</f>
        <v>0</v>
      </c>
      <c r="P252">
        <f>'Program Costs'!P252-'Revenue Change'!P252</f>
        <v>0</v>
      </c>
      <c r="Q252">
        <f>'Program Costs'!Q252-'Revenue Change'!Q252</f>
        <v>0</v>
      </c>
      <c r="R252">
        <f>'Program Costs'!R252-'Revenue Change'!R252</f>
        <v>0</v>
      </c>
      <c r="S252">
        <f>'Program Costs'!S252-'Revenue Change'!S252</f>
        <v>0</v>
      </c>
      <c r="T252">
        <f>'Program Costs'!T252-'Revenue Change'!T252</f>
        <v>0</v>
      </c>
      <c r="U252">
        <f>'Program Costs'!U252-'Revenue Change'!U252</f>
        <v>0</v>
      </c>
      <c r="V252">
        <f>'Program Costs'!V252-'Revenue Change'!V252</f>
        <v>0</v>
      </c>
      <c r="W252">
        <f>'Program Costs'!W252-'Revenue Change'!W252</f>
        <v>0</v>
      </c>
      <c r="X252">
        <f>'Program Costs'!X252-'Revenue Change'!X252</f>
        <v>0</v>
      </c>
      <c r="Y252">
        <f>'Program Costs'!Y252-'Revenue Change'!Y252</f>
        <v>0</v>
      </c>
      <c r="Z252">
        <f>'Program Costs'!Z252-'Revenue Change'!Z252</f>
        <v>0</v>
      </c>
      <c r="AA252">
        <f>'Program Costs'!AA252-'Revenue Change'!AA252</f>
        <v>0</v>
      </c>
      <c r="AB252">
        <f>'Program Costs'!AB252-'Revenue Change'!AB252</f>
        <v>0</v>
      </c>
      <c r="AC252">
        <f>'Program Costs'!AC252-'Revenue Change'!AC252</f>
        <v>0</v>
      </c>
      <c r="AD252">
        <f>'Program Costs'!AD252-'Revenue Change'!AD252</f>
        <v>0</v>
      </c>
      <c r="AE252">
        <f>'Program Costs'!AE252-'Revenue Change'!AE252</f>
        <v>0</v>
      </c>
      <c r="AF252">
        <f>'Program Costs'!AF252-'Revenue Change'!AF252</f>
        <v>0</v>
      </c>
      <c r="AG252">
        <f>'Program Costs'!AG252-'Revenue Change'!AG252</f>
        <v>0</v>
      </c>
      <c r="AH252">
        <f>'Program Costs'!AH252-'Revenue Change'!AH252</f>
        <v>0</v>
      </c>
      <c r="AI252" s="2">
        <f t="shared" si="6"/>
        <v>220.15469000000002</v>
      </c>
      <c r="AJ252" s="2">
        <f t="shared" si="7"/>
        <v>188.57687818191971</v>
      </c>
    </row>
    <row r="253" spans="1:36" x14ac:dyDescent="0.25">
      <c r="A253" s="13">
        <v>3</v>
      </c>
      <c r="B253" s="13">
        <v>400</v>
      </c>
      <c r="C253">
        <v>409</v>
      </c>
      <c r="D253" t="s">
        <v>287</v>
      </c>
      <c r="E253">
        <f>'Program Costs'!E253-'Revenue Change'!E253</f>
        <v>0</v>
      </c>
      <c r="F253">
        <f>'Program Costs'!F253-'Revenue Change'!F253</f>
        <v>0</v>
      </c>
      <c r="G253">
        <f>'Program Costs'!G253-'Revenue Change'!G253</f>
        <v>39.316673000000002</v>
      </c>
      <c r="H253">
        <f>'Program Costs'!H253-'Revenue Change'!H253</f>
        <v>2.2995000000000001</v>
      </c>
      <c r="I253">
        <f>'Program Costs'!I253-'Revenue Change'!I253</f>
        <v>2.4558490000000002</v>
      </c>
      <c r="J253">
        <f>'Program Costs'!J253-'Revenue Change'!J253</f>
        <v>2.5453190000000001</v>
      </c>
      <c r="K253">
        <f>'Program Costs'!K253-'Revenue Change'!K253</f>
        <v>2.6988219999999998</v>
      </c>
      <c r="L253">
        <f>'Program Costs'!L253-'Revenue Change'!L253</f>
        <v>0</v>
      </c>
      <c r="M253">
        <f>'Program Costs'!M253-'Revenue Change'!M253</f>
        <v>0</v>
      </c>
      <c r="N253">
        <f>'Program Costs'!N253-'Revenue Change'!N253</f>
        <v>0</v>
      </c>
      <c r="O253">
        <f>'Program Costs'!O253-'Revenue Change'!O253</f>
        <v>0</v>
      </c>
      <c r="P253">
        <f>'Program Costs'!P253-'Revenue Change'!P253</f>
        <v>0</v>
      </c>
      <c r="Q253">
        <f>'Program Costs'!Q253-'Revenue Change'!Q253</f>
        <v>0</v>
      </c>
      <c r="R253">
        <f>'Program Costs'!R253-'Revenue Change'!R253</f>
        <v>0</v>
      </c>
      <c r="S253">
        <f>'Program Costs'!S253-'Revenue Change'!S253</f>
        <v>0</v>
      </c>
      <c r="T253">
        <f>'Program Costs'!T253-'Revenue Change'!T253</f>
        <v>0</v>
      </c>
      <c r="U253">
        <f>'Program Costs'!U253-'Revenue Change'!U253</f>
        <v>0</v>
      </c>
      <c r="V253">
        <f>'Program Costs'!V253-'Revenue Change'!V253</f>
        <v>0</v>
      </c>
      <c r="W253">
        <f>'Program Costs'!W253-'Revenue Change'!W253</f>
        <v>0</v>
      </c>
      <c r="X253">
        <f>'Program Costs'!X253-'Revenue Change'!X253</f>
        <v>0</v>
      </c>
      <c r="Y253">
        <f>'Program Costs'!Y253-'Revenue Change'!Y253</f>
        <v>0</v>
      </c>
      <c r="Z253">
        <f>'Program Costs'!Z253-'Revenue Change'!Z253</f>
        <v>0</v>
      </c>
      <c r="AA253">
        <f>'Program Costs'!AA253-'Revenue Change'!AA253</f>
        <v>0</v>
      </c>
      <c r="AB253">
        <f>'Program Costs'!AB253-'Revenue Change'!AB253</f>
        <v>0</v>
      </c>
      <c r="AC253">
        <f>'Program Costs'!AC253-'Revenue Change'!AC253</f>
        <v>0</v>
      </c>
      <c r="AD253">
        <f>'Program Costs'!AD253-'Revenue Change'!AD253</f>
        <v>0</v>
      </c>
      <c r="AE253">
        <f>'Program Costs'!AE253-'Revenue Change'!AE253</f>
        <v>0</v>
      </c>
      <c r="AF253">
        <f>'Program Costs'!AF253-'Revenue Change'!AF253</f>
        <v>0</v>
      </c>
      <c r="AG253">
        <f>'Program Costs'!AG253-'Revenue Change'!AG253</f>
        <v>0</v>
      </c>
      <c r="AH253">
        <f>'Program Costs'!AH253-'Revenue Change'!AH253</f>
        <v>0</v>
      </c>
      <c r="AI253" s="2">
        <f t="shared" si="6"/>
        <v>49.316163000000003</v>
      </c>
      <c r="AJ253" s="2">
        <f t="shared" si="7"/>
        <v>47.85324684435399</v>
      </c>
    </row>
    <row r="254" spans="1:36" x14ac:dyDescent="0.25">
      <c r="A254" s="13">
        <v>3</v>
      </c>
      <c r="B254" s="13">
        <v>400</v>
      </c>
      <c r="C254">
        <v>410</v>
      </c>
      <c r="D254" t="s">
        <v>288</v>
      </c>
      <c r="E254">
        <f>'Program Costs'!E254-'Revenue Change'!E254</f>
        <v>0</v>
      </c>
      <c r="F254">
        <f>'Program Costs'!F254-'Revenue Change'!F254</f>
        <v>0</v>
      </c>
      <c r="G254">
        <f>'Program Costs'!G254-'Revenue Change'!G254</f>
        <v>48.584670000000003</v>
      </c>
      <c r="H254">
        <f>'Program Costs'!H254-'Revenue Change'!H254</f>
        <v>11.49849</v>
      </c>
      <c r="I254">
        <f>'Program Costs'!I254-'Revenue Change'!I254</f>
        <v>12.280620000000001</v>
      </c>
      <c r="J254">
        <f>'Program Costs'!J254-'Revenue Change'!J254</f>
        <v>12.72888</v>
      </c>
      <c r="K254">
        <f>'Program Costs'!K254-'Revenue Change'!K254</f>
        <v>13.49553</v>
      </c>
      <c r="L254">
        <f>'Program Costs'!L254-'Revenue Change'!L254</f>
        <v>13.66954</v>
      </c>
      <c r="M254">
        <f>'Program Costs'!M254-'Revenue Change'!M254</f>
        <v>14.087199999999999</v>
      </c>
      <c r="N254">
        <f>'Program Costs'!N254-'Revenue Change'!N254</f>
        <v>14.38977</v>
      </c>
      <c r="O254">
        <f>'Program Costs'!O254-'Revenue Change'!O254</f>
        <v>14.50342</v>
      </c>
      <c r="P254">
        <f>'Program Costs'!P254-'Revenue Change'!P254</f>
        <v>14.448</v>
      </c>
      <c r="Q254">
        <f>'Program Costs'!Q254-'Revenue Change'!Q254</f>
        <v>0</v>
      </c>
      <c r="R254">
        <f>'Program Costs'!R254-'Revenue Change'!R254</f>
        <v>0</v>
      </c>
      <c r="S254">
        <f>'Program Costs'!S254-'Revenue Change'!S254</f>
        <v>0</v>
      </c>
      <c r="T254">
        <f>'Program Costs'!T254-'Revenue Change'!T254</f>
        <v>0</v>
      </c>
      <c r="U254">
        <f>'Program Costs'!U254-'Revenue Change'!U254</f>
        <v>0</v>
      </c>
      <c r="V254">
        <f>'Program Costs'!V254-'Revenue Change'!V254</f>
        <v>0</v>
      </c>
      <c r="W254">
        <f>'Program Costs'!W254-'Revenue Change'!W254</f>
        <v>0</v>
      </c>
      <c r="X254">
        <f>'Program Costs'!X254-'Revenue Change'!X254</f>
        <v>0</v>
      </c>
      <c r="Y254">
        <f>'Program Costs'!Y254-'Revenue Change'!Y254</f>
        <v>0</v>
      </c>
      <c r="Z254">
        <f>'Program Costs'!Z254-'Revenue Change'!Z254</f>
        <v>0</v>
      </c>
      <c r="AA254">
        <f>'Program Costs'!AA254-'Revenue Change'!AA254</f>
        <v>0</v>
      </c>
      <c r="AB254">
        <f>'Program Costs'!AB254-'Revenue Change'!AB254</f>
        <v>0</v>
      </c>
      <c r="AC254">
        <f>'Program Costs'!AC254-'Revenue Change'!AC254</f>
        <v>0</v>
      </c>
      <c r="AD254">
        <f>'Program Costs'!AD254-'Revenue Change'!AD254</f>
        <v>0</v>
      </c>
      <c r="AE254">
        <f>'Program Costs'!AE254-'Revenue Change'!AE254</f>
        <v>0</v>
      </c>
      <c r="AF254">
        <f>'Program Costs'!AF254-'Revenue Change'!AF254</f>
        <v>0</v>
      </c>
      <c r="AG254">
        <f>'Program Costs'!AG254-'Revenue Change'!AG254</f>
        <v>0</v>
      </c>
      <c r="AH254">
        <f>'Program Costs'!AH254-'Revenue Change'!AH254</f>
        <v>0</v>
      </c>
      <c r="AI254" s="2">
        <f t="shared" si="6"/>
        <v>169.68612000000002</v>
      </c>
      <c r="AJ254" s="2">
        <f t="shared" si="7"/>
        <v>137.23226149299967</v>
      </c>
    </row>
    <row r="255" spans="1:36" x14ac:dyDescent="0.25">
      <c r="A255" s="13">
        <v>3</v>
      </c>
      <c r="B255" s="13">
        <v>400</v>
      </c>
      <c r="C255">
        <v>411</v>
      </c>
      <c r="D255" t="s">
        <v>289</v>
      </c>
      <c r="E255">
        <f>'Program Costs'!E255-'Revenue Change'!E255</f>
        <v>0</v>
      </c>
      <c r="F255">
        <f>'Program Costs'!F255-'Revenue Change'!F255</f>
        <v>0</v>
      </c>
      <c r="G255">
        <f>'Program Costs'!G255-'Revenue Change'!G255</f>
        <v>57.934139999999999</v>
      </c>
      <c r="H255">
        <f>'Program Costs'!H255-'Revenue Change'!H255</f>
        <v>20.778369999999999</v>
      </c>
      <c r="I255">
        <f>'Program Costs'!I255-'Revenue Change'!I255</f>
        <v>22.19173</v>
      </c>
      <c r="J255">
        <f>'Program Costs'!J255-'Revenue Change'!J255</f>
        <v>23.001650000000001</v>
      </c>
      <c r="K255">
        <f>'Program Costs'!K255-'Revenue Change'!K255</f>
        <v>24.387180000000001</v>
      </c>
      <c r="L255">
        <f>'Program Costs'!L255-'Revenue Change'!L255</f>
        <v>24.701599999999999</v>
      </c>
      <c r="M255">
        <f>'Program Costs'!M255-'Revenue Change'!M255</f>
        <v>25.456240000000001</v>
      </c>
      <c r="N255">
        <f>'Program Costs'!N255-'Revenue Change'!N255</f>
        <v>26.002410000000001</v>
      </c>
      <c r="O255">
        <f>'Program Costs'!O255-'Revenue Change'!O255</f>
        <v>26.206759999999999</v>
      </c>
      <c r="P255">
        <f>'Program Costs'!P255-'Revenue Change'!P255</f>
        <v>26.108889999999999</v>
      </c>
      <c r="Q255">
        <f>'Program Costs'!Q255-'Revenue Change'!Q255</f>
        <v>0</v>
      </c>
      <c r="R255">
        <f>'Program Costs'!R255-'Revenue Change'!R255</f>
        <v>0</v>
      </c>
      <c r="S255">
        <f>'Program Costs'!S255-'Revenue Change'!S255</f>
        <v>0</v>
      </c>
      <c r="T255">
        <f>'Program Costs'!T255-'Revenue Change'!T255</f>
        <v>0</v>
      </c>
      <c r="U255">
        <f>'Program Costs'!U255-'Revenue Change'!U255</f>
        <v>0</v>
      </c>
      <c r="V255">
        <f>'Program Costs'!V255-'Revenue Change'!V255</f>
        <v>0</v>
      </c>
      <c r="W255">
        <f>'Program Costs'!W255-'Revenue Change'!W255</f>
        <v>0</v>
      </c>
      <c r="X255">
        <f>'Program Costs'!X255-'Revenue Change'!X255</f>
        <v>0</v>
      </c>
      <c r="Y255">
        <f>'Program Costs'!Y255-'Revenue Change'!Y255</f>
        <v>0</v>
      </c>
      <c r="Z255">
        <f>'Program Costs'!Z255-'Revenue Change'!Z255</f>
        <v>0</v>
      </c>
      <c r="AA255">
        <f>'Program Costs'!AA255-'Revenue Change'!AA255</f>
        <v>0</v>
      </c>
      <c r="AB255">
        <f>'Program Costs'!AB255-'Revenue Change'!AB255</f>
        <v>0</v>
      </c>
      <c r="AC255">
        <f>'Program Costs'!AC255-'Revenue Change'!AC255</f>
        <v>0</v>
      </c>
      <c r="AD255">
        <f>'Program Costs'!AD255-'Revenue Change'!AD255</f>
        <v>0</v>
      </c>
      <c r="AE255">
        <f>'Program Costs'!AE255-'Revenue Change'!AE255</f>
        <v>0</v>
      </c>
      <c r="AF255">
        <f>'Program Costs'!AF255-'Revenue Change'!AF255</f>
        <v>0</v>
      </c>
      <c r="AG255">
        <f>'Program Costs'!AG255-'Revenue Change'!AG255</f>
        <v>0</v>
      </c>
      <c r="AH255">
        <f>'Program Costs'!AH255-'Revenue Change'!AH255</f>
        <v>0</v>
      </c>
      <c r="AI255" s="2">
        <f t="shared" si="6"/>
        <v>276.76896999999997</v>
      </c>
      <c r="AJ255" s="2">
        <f t="shared" si="7"/>
        <v>218.12380653974895</v>
      </c>
    </row>
    <row r="256" spans="1:36" x14ac:dyDescent="0.25">
      <c r="A256" s="13">
        <v>3</v>
      </c>
      <c r="B256" s="13">
        <v>500</v>
      </c>
      <c r="C256">
        <v>502</v>
      </c>
      <c r="D256" t="s">
        <v>290</v>
      </c>
      <c r="E256">
        <f>'Program Costs'!E256-'Revenue Change'!E256</f>
        <v>0</v>
      </c>
      <c r="F256">
        <f>'Program Costs'!F256-'Revenue Change'!F256</f>
        <v>0</v>
      </c>
      <c r="G256">
        <f>'Program Costs'!G256-'Revenue Change'!G256</f>
        <v>58.406729999999996</v>
      </c>
      <c r="H256">
        <f>'Program Costs'!H256-'Revenue Change'!H256</f>
        <v>21.247910000000001</v>
      </c>
      <c r="I256">
        <f>'Program Costs'!I256-'Revenue Change'!I256</f>
        <v>22.692979999999999</v>
      </c>
      <c r="J256">
        <f>'Program Costs'!J256-'Revenue Change'!J256</f>
        <v>23.521419999999999</v>
      </c>
      <c r="K256">
        <f>'Program Costs'!K256-'Revenue Change'!K256</f>
        <v>24.934940000000001</v>
      </c>
      <c r="L256">
        <f>'Program Costs'!L256-'Revenue Change'!L256</f>
        <v>25.256769999999999</v>
      </c>
      <c r="M256">
        <f>'Program Costs'!M256-'Revenue Change'!M256</f>
        <v>26.030850000000001</v>
      </c>
      <c r="N256">
        <f>'Program Costs'!N256-'Revenue Change'!N256</f>
        <v>26.58813</v>
      </c>
      <c r="O256">
        <f>'Program Costs'!O256-'Revenue Change'!O256</f>
        <v>26.797000000000001</v>
      </c>
      <c r="P256">
        <f>'Program Costs'!P256-'Revenue Change'!P256</f>
        <v>26.701419999999999</v>
      </c>
      <c r="Q256">
        <f>'Program Costs'!Q256-'Revenue Change'!Q256</f>
        <v>26.588010000000001</v>
      </c>
      <c r="R256">
        <f>'Program Costs'!R256-'Revenue Change'!R256</f>
        <v>0</v>
      </c>
      <c r="S256">
        <f>'Program Costs'!S256-'Revenue Change'!S256</f>
        <v>0</v>
      </c>
      <c r="T256">
        <f>'Program Costs'!T256-'Revenue Change'!T256</f>
        <v>0</v>
      </c>
      <c r="U256">
        <f>'Program Costs'!U256-'Revenue Change'!U256</f>
        <v>0</v>
      </c>
      <c r="V256">
        <f>'Program Costs'!V256-'Revenue Change'!V256</f>
        <v>0</v>
      </c>
      <c r="W256">
        <f>'Program Costs'!W256-'Revenue Change'!W256</f>
        <v>0</v>
      </c>
      <c r="X256">
        <f>'Program Costs'!X256-'Revenue Change'!X256</f>
        <v>0</v>
      </c>
      <c r="Y256">
        <f>'Program Costs'!Y256-'Revenue Change'!Y256</f>
        <v>0</v>
      </c>
      <c r="Z256">
        <f>'Program Costs'!Z256-'Revenue Change'!Z256</f>
        <v>0</v>
      </c>
      <c r="AA256">
        <f>'Program Costs'!AA256-'Revenue Change'!AA256</f>
        <v>0</v>
      </c>
      <c r="AB256">
        <f>'Program Costs'!AB256-'Revenue Change'!AB256</f>
        <v>0</v>
      </c>
      <c r="AC256">
        <f>'Program Costs'!AC256-'Revenue Change'!AC256</f>
        <v>0</v>
      </c>
      <c r="AD256">
        <f>'Program Costs'!AD256-'Revenue Change'!AD256</f>
        <v>0</v>
      </c>
      <c r="AE256">
        <f>'Program Costs'!AE256-'Revenue Change'!AE256</f>
        <v>0</v>
      </c>
      <c r="AF256">
        <f>'Program Costs'!AF256-'Revenue Change'!AF256</f>
        <v>0</v>
      </c>
      <c r="AG256">
        <f>'Program Costs'!AG256-'Revenue Change'!AG256</f>
        <v>0</v>
      </c>
      <c r="AH256">
        <f>'Program Costs'!AH256-'Revenue Change'!AH256</f>
        <v>0</v>
      </c>
      <c r="AI256" s="2">
        <f t="shared" si="6"/>
        <v>308.76616000000001</v>
      </c>
      <c r="AJ256" s="2">
        <f t="shared" si="7"/>
        <v>236.42216104393464</v>
      </c>
    </row>
    <row r="257" spans="1:36" x14ac:dyDescent="0.25">
      <c r="A257" s="13">
        <v>3</v>
      </c>
      <c r="B257" s="13">
        <v>500</v>
      </c>
      <c r="C257">
        <v>503</v>
      </c>
      <c r="D257" t="s">
        <v>291</v>
      </c>
      <c r="E257">
        <f>'Program Costs'!E257-'Revenue Change'!E257</f>
        <v>0</v>
      </c>
      <c r="F257">
        <f>'Program Costs'!F257-'Revenue Change'!F257</f>
        <v>0</v>
      </c>
      <c r="G257">
        <f>'Program Costs'!G257-'Revenue Change'!G257</f>
        <v>65.978229999999996</v>
      </c>
      <c r="H257">
        <f>'Program Costs'!H257-'Revenue Change'!H257</f>
        <v>28.76305</v>
      </c>
      <c r="I257">
        <f>'Program Costs'!I257-'Revenue Change'!I257</f>
        <v>30.719360000000002</v>
      </c>
      <c r="J257">
        <f>'Program Costs'!J257-'Revenue Change'!J257</f>
        <v>31.840520000000001</v>
      </c>
      <c r="K257">
        <f>'Program Costs'!K257-'Revenue Change'!K257</f>
        <v>33.754429999999999</v>
      </c>
      <c r="L257">
        <f>'Program Costs'!L257-'Revenue Change'!L257</f>
        <v>34.189900000000002</v>
      </c>
      <c r="M257">
        <f>'Program Costs'!M257-'Revenue Change'!M257</f>
        <v>35.237789999999997</v>
      </c>
      <c r="N257">
        <f>'Program Costs'!N257-'Revenue Change'!N257</f>
        <v>35.991669999999999</v>
      </c>
      <c r="O257">
        <f>'Program Costs'!O257-'Revenue Change'!O257</f>
        <v>36.274810000000002</v>
      </c>
      <c r="P257">
        <f>'Program Costs'!P257-'Revenue Change'!P257</f>
        <v>36.144840000000002</v>
      </c>
      <c r="Q257">
        <f>'Program Costs'!Q257-'Revenue Change'!Q257</f>
        <v>35.990969999999997</v>
      </c>
      <c r="R257">
        <f>'Program Costs'!R257-'Revenue Change'!R257</f>
        <v>0</v>
      </c>
      <c r="S257">
        <f>'Program Costs'!S257-'Revenue Change'!S257</f>
        <v>0</v>
      </c>
      <c r="T257">
        <f>'Program Costs'!T257-'Revenue Change'!T257</f>
        <v>0</v>
      </c>
      <c r="U257">
        <f>'Program Costs'!U257-'Revenue Change'!U257</f>
        <v>0</v>
      </c>
      <c r="V257">
        <f>'Program Costs'!V257-'Revenue Change'!V257</f>
        <v>0</v>
      </c>
      <c r="W257">
        <f>'Program Costs'!W257-'Revenue Change'!W257</f>
        <v>0</v>
      </c>
      <c r="X257">
        <f>'Program Costs'!X257-'Revenue Change'!X257</f>
        <v>0</v>
      </c>
      <c r="Y257">
        <f>'Program Costs'!Y257-'Revenue Change'!Y257</f>
        <v>0</v>
      </c>
      <c r="Z257">
        <f>'Program Costs'!Z257-'Revenue Change'!Z257</f>
        <v>0</v>
      </c>
      <c r="AA257">
        <f>'Program Costs'!AA257-'Revenue Change'!AA257</f>
        <v>0</v>
      </c>
      <c r="AB257">
        <f>'Program Costs'!AB257-'Revenue Change'!AB257</f>
        <v>0</v>
      </c>
      <c r="AC257">
        <f>'Program Costs'!AC257-'Revenue Change'!AC257</f>
        <v>0</v>
      </c>
      <c r="AD257">
        <f>'Program Costs'!AD257-'Revenue Change'!AD257</f>
        <v>0</v>
      </c>
      <c r="AE257">
        <f>'Program Costs'!AE257-'Revenue Change'!AE257</f>
        <v>0</v>
      </c>
      <c r="AF257">
        <f>'Program Costs'!AF257-'Revenue Change'!AF257</f>
        <v>0</v>
      </c>
      <c r="AG257">
        <f>'Program Costs'!AG257-'Revenue Change'!AG257</f>
        <v>0</v>
      </c>
      <c r="AH257">
        <f>'Program Costs'!AH257-'Revenue Change'!AH257</f>
        <v>0</v>
      </c>
      <c r="AI257" s="2">
        <f t="shared" si="6"/>
        <v>404.88556999999997</v>
      </c>
      <c r="AJ257" s="2">
        <f t="shared" si="7"/>
        <v>306.95500499240791</v>
      </c>
    </row>
    <row r="258" spans="1:36" x14ac:dyDescent="0.25">
      <c r="A258" s="13">
        <v>3</v>
      </c>
      <c r="B258" s="13">
        <v>700</v>
      </c>
      <c r="C258">
        <v>701</v>
      </c>
      <c r="D258" t="s">
        <v>292</v>
      </c>
      <c r="E258">
        <f>'Program Costs'!E258-'Revenue Change'!E258</f>
        <v>0</v>
      </c>
      <c r="F258">
        <f>'Program Costs'!F258-'Revenue Change'!F258</f>
        <v>0</v>
      </c>
      <c r="G258">
        <f>'Program Costs'!G258-'Revenue Change'!G258</f>
        <v>57.954549999999998</v>
      </c>
      <c r="H258">
        <f>'Program Costs'!H258-'Revenue Change'!H258</f>
        <v>20.799299999999999</v>
      </c>
      <c r="I258">
        <f>'Program Costs'!I258-'Revenue Change'!I258</f>
        <v>22.214230000000001</v>
      </c>
      <c r="J258">
        <f>'Program Costs'!J258-'Revenue Change'!J258</f>
        <v>23.02469</v>
      </c>
      <c r="K258">
        <f>'Program Costs'!K258-'Revenue Change'!K258</f>
        <v>24.407139999999998</v>
      </c>
      <c r="L258">
        <f>'Program Costs'!L258-'Revenue Change'!L258</f>
        <v>24.722919999999998</v>
      </c>
      <c r="M258">
        <f>'Program Costs'!M258-'Revenue Change'!M258</f>
        <v>25.481169999999999</v>
      </c>
      <c r="N258">
        <f>'Program Costs'!N258-'Revenue Change'!N258</f>
        <v>26.026029999999999</v>
      </c>
      <c r="O258">
        <f>'Program Costs'!O258-'Revenue Change'!O258</f>
        <v>26.230319999999999</v>
      </c>
      <c r="P258">
        <f>'Program Costs'!P258-'Revenue Change'!P258</f>
        <v>26.138369999999998</v>
      </c>
      <c r="Q258">
        <f>'Program Costs'!Q258-'Revenue Change'!Q258</f>
        <v>26.025939999999999</v>
      </c>
      <c r="R258">
        <f>'Program Costs'!R258-'Revenue Change'!R258</f>
        <v>25.957519999999999</v>
      </c>
      <c r="S258">
        <f>'Program Costs'!S258-'Revenue Change'!S258</f>
        <v>26.784790000000001</v>
      </c>
      <c r="T258">
        <f>'Program Costs'!T258-'Revenue Change'!T258</f>
        <v>0</v>
      </c>
      <c r="U258">
        <f>'Program Costs'!U258-'Revenue Change'!U258</f>
        <v>0</v>
      </c>
      <c r="V258">
        <f>'Program Costs'!V258-'Revenue Change'!V258</f>
        <v>0</v>
      </c>
      <c r="W258">
        <f>'Program Costs'!W258-'Revenue Change'!W258</f>
        <v>0</v>
      </c>
      <c r="X258">
        <f>'Program Costs'!X258-'Revenue Change'!X258</f>
        <v>0</v>
      </c>
      <c r="Y258">
        <f>'Program Costs'!Y258-'Revenue Change'!Y258</f>
        <v>0</v>
      </c>
      <c r="Z258">
        <f>'Program Costs'!Z258-'Revenue Change'!Z258</f>
        <v>0</v>
      </c>
      <c r="AA258">
        <f>'Program Costs'!AA258-'Revenue Change'!AA258</f>
        <v>0</v>
      </c>
      <c r="AB258">
        <f>'Program Costs'!AB258-'Revenue Change'!AB258</f>
        <v>0</v>
      </c>
      <c r="AC258">
        <f>'Program Costs'!AC258-'Revenue Change'!AC258</f>
        <v>0</v>
      </c>
      <c r="AD258">
        <f>'Program Costs'!AD258-'Revenue Change'!AD258</f>
        <v>0</v>
      </c>
      <c r="AE258">
        <f>'Program Costs'!AE258-'Revenue Change'!AE258</f>
        <v>0</v>
      </c>
      <c r="AF258">
        <f>'Program Costs'!AF258-'Revenue Change'!AF258</f>
        <v>0</v>
      </c>
      <c r="AG258">
        <f>'Program Costs'!AG258-'Revenue Change'!AG258</f>
        <v>0</v>
      </c>
      <c r="AH258">
        <f>'Program Costs'!AH258-'Revenue Change'!AH258</f>
        <v>0</v>
      </c>
      <c r="AI258" s="2">
        <f t="shared" si="6"/>
        <v>355.76696999999996</v>
      </c>
      <c r="AJ258" s="2">
        <f t="shared" si="7"/>
        <v>257.87372525680507</v>
      </c>
    </row>
    <row r="259" spans="1:36" x14ac:dyDescent="0.25">
      <c r="A259" s="13">
        <v>3</v>
      </c>
      <c r="B259" s="13">
        <v>800</v>
      </c>
      <c r="C259">
        <v>801</v>
      </c>
      <c r="D259" t="s">
        <v>293</v>
      </c>
      <c r="E259">
        <f>'Program Costs'!E259-'Revenue Change'!E259</f>
        <v>0</v>
      </c>
      <c r="F259">
        <f>'Program Costs'!F259-'Revenue Change'!F259</f>
        <v>0</v>
      </c>
      <c r="G259">
        <f>'Program Costs'!G259-'Revenue Change'!G259</f>
        <v>224.43389999999999</v>
      </c>
      <c r="H259">
        <f>'Program Costs'!H259-'Revenue Change'!H259</f>
        <v>186.03890000000001</v>
      </c>
      <c r="I259">
        <f>'Program Costs'!I259-'Revenue Change'!I259</f>
        <v>198.69489999999999</v>
      </c>
      <c r="J259">
        <f>'Program Costs'!J259-'Revenue Change'!J259</f>
        <v>205.95099999999999</v>
      </c>
      <c r="K259">
        <f>'Program Costs'!K259-'Revenue Change'!K259</f>
        <v>218.36940000000001</v>
      </c>
      <c r="L259">
        <f>'Program Costs'!L259-'Revenue Change'!L259</f>
        <v>0</v>
      </c>
      <c r="M259">
        <f>'Program Costs'!M259-'Revenue Change'!M259</f>
        <v>0</v>
      </c>
      <c r="N259">
        <f>'Program Costs'!N259-'Revenue Change'!N259</f>
        <v>0</v>
      </c>
      <c r="O259">
        <f>'Program Costs'!O259-'Revenue Change'!O259</f>
        <v>0</v>
      </c>
      <c r="P259">
        <f>'Program Costs'!P259-'Revenue Change'!P259</f>
        <v>0</v>
      </c>
      <c r="Q259">
        <f>'Program Costs'!Q259-'Revenue Change'!Q259</f>
        <v>0</v>
      </c>
      <c r="R259">
        <f>'Program Costs'!R259-'Revenue Change'!R259</f>
        <v>0</v>
      </c>
      <c r="S259">
        <f>'Program Costs'!S259-'Revenue Change'!S259</f>
        <v>0</v>
      </c>
      <c r="T259">
        <f>'Program Costs'!T259-'Revenue Change'!T259</f>
        <v>0</v>
      </c>
      <c r="U259">
        <f>'Program Costs'!U259-'Revenue Change'!U259</f>
        <v>0</v>
      </c>
      <c r="V259">
        <f>'Program Costs'!V259-'Revenue Change'!V259</f>
        <v>0</v>
      </c>
      <c r="W259">
        <f>'Program Costs'!W259-'Revenue Change'!W259</f>
        <v>0</v>
      </c>
      <c r="X259">
        <f>'Program Costs'!X259-'Revenue Change'!X259</f>
        <v>0</v>
      </c>
      <c r="Y259">
        <f>'Program Costs'!Y259-'Revenue Change'!Y259</f>
        <v>0</v>
      </c>
      <c r="Z259">
        <f>'Program Costs'!Z259-'Revenue Change'!Z259</f>
        <v>0</v>
      </c>
      <c r="AA259">
        <f>'Program Costs'!AA259-'Revenue Change'!AA259</f>
        <v>0</v>
      </c>
      <c r="AB259">
        <f>'Program Costs'!AB259-'Revenue Change'!AB259</f>
        <v>0</v>
      </c>
      <c r="AC259">
        <f>'Program Costs'!AC259-'Revenue Change'!AC259</f>
        <v>0</v>
      </c>
      <c r="AD259">
        <f>'Program Costs'!AD259-'Revenue Change'!AD259</f>
        <v>0</v>
      </c>
      <c r="AE259">
        <f>'Program Costs'!AE259-'Revenue Change'!AE259</f>
        <v>0</v>
      </c>
      <c r="AF259">
        <f>'Program Costs'!AF259-'Revenue Change'!AF259</f>
        <v>0</v>
      </c>
      <c r="AG259">
        <f>'Program Costs'!AG259-'Revenue Change'!AG259</f>
        <v>0</v>
      </c>
      <c r="AH259">
        <f>'Program Costs'!AH259-'Revenue Change'!AH259</f>
        <v>0</v>
      </c>
      <c r="AI259" s="2">
        <f t="shared" si="6"/>
        <v>1033.4881</v>
      </c>
      <c r="AJ259" s="2">
        <f t="shared" si="7"/>
        <v>915.12201372572997</v>
      </c>
    </row>
    <row r="260" spans="1:36" x14ac:dyDescent="0.25">
      <c r="A260" s="13">
        <v>3</v>
      </c>
      <c r="B260" s="13">
        <v>800</v>
      </c>
      <c r="C260">
        <v>802</v>
      </c>
      <c r="D260" t="s">
        <v>294</v>
      </c>
      <c r="E260">
        <f>'Program Costs'!E260-'Revenue Change'!E260</f>
        <v>0</v>
      </c>
      <c r="F260">
        <f>'Program Costs'!F260-'Revenue Change'!F260</f>
        <v>0</v>
      </c>
      <c r="G260">
        <f>'Program Costs'!G260-'Revenue Change'!G260</f>
        <v>131.46753999999999</v>
      </c>
      <c r="H260">
        <f>'Program Costs'!H260-'Revenue Change'!H260</f>
        <v>93.76437</v>
      </c>
      <c r="I260">
        <f>'Program Costs'!I260-'Revenue Change'!I260</f>
        <v>100.1431</v>
      </c>
      <c r="J260">
        <f>'Program Costs'!J260-'Revenue Change'!J260</f>
        <v>103.8002</v>
      </c>
      <c r="K260">
        <f>'Program Costs'!K260-'Revenue Change'!K260</f>
        <v>110.0583</v>
      </c>
      <c r="L260">
        <f>'Program Costs'!L260-'Revenue Change'!L260</f>
        <v>0</v>
      </c>
      <c r="M260">
        <f>'Program Costs'!M260-'Revenue Change'!M260</f>
        <v>0</v>
      </c>
      <c r="N260">
        <f>'Program Costs'!N260-'Revenue Change'!N260</f>
        <v>0</v>
      </c>
      <c r="O260">
        <f>'Program Costs'!O260-'Revenue Change'!O260</f>
        <v>0</v>
      </c>
      <c r="P260">
        <f>'Program Costs'!P260-'Revenue Change'!P260</f>
        <v>0</v>
      </c>
      <c r="Q260">
        <f>'Program Costs'!Q260-'Revenue Change'!Q260</f>
        <v>0</v>
      </c>
      <c r="R260">
        <f>'Program Costs'!R260-'Revenue Change'!R260</f>
        <v>0</v>
      </c>
      <c r="S260">
        <f>'Program Costs'!S260-'Revenue Change'!S260</f>
        <v>0</v>
      </c>
      <c r="T260">
        <f>'Program Costs'!T260-'Revenue Change'!T260</f>
        <v>0</v>
      </c>
      <c r="U260">
        <f>'Program Costs'!U260-'Revenue Change'!U260</f>
        <v>0</v>
      </c>
      <c r="V260">
        <f>'Program Costs'!V260-'Revenue Change'!V260</f>
        <v>0</v>
      </c>
      <c r="W260">
        <f>'Program Costs'!W260-'Revenue Change'!W260</f>
        <v>0</v>
      </c>
      <c r="X260">
        <f>'Program Costs'!X260-'Revenue Change'!X260</f>
        <v>0</v>
      </c>
      <c r="Y260">
        <f>'Program Costs'!Y260-'Revenue Change'!Y260</f>
        <v>0</v>
      </c>
      <c r="Z260">
        <f>'Program Costs'!Z260-'Revenue Change'!Z260</f>
        <v>0</v>
      </c>
      <c r="AA260">
        <f>'Program Costs'!AA260-'Revenue Change'!AA260</f>
        <v>0</v>
      </c>
      <c r="AB260">
        <f>'Program Costs'!AB260-'Revenue Change'!AB260</f>
        <v>0</v>
      </c>
      <c r="AC260">
        <f>'Program Costs'!AC260-'Revenue Change'!AC260</f>
        <v>0</v>
      </c>
      <c r="AD260">
        <f>'Program Costs'!AD260-'Revenue Change'!AD260</f>
        <v>0</v>
      </c>
      <c r="AE260">
        <f>'Program Costs'!AE260-'Revenue Change'!AE260</f>
        <v>0</v>
      </c>
      <c r="AF260">
        <f>'Program Costs'!AF260-'Revenue Change'!AF260</f>
        <v>0</v>
      </c>
      <c r="AG260">
        <f>'Program Costs'!AG260-'Revenue Change'!AG260</f>
        <v>0</v>
      </c>
      <c r="AH260">
        <f>'Program Costs'!AH260-'Revenue Change'!AH260</f>
        <v>0</v>
      </c>
      <c r="AI260" s="2">
        <f t="shared" si="6"/>
        <v>539.23351000000002</v>
      </c>
      <c r="AJ260" s="2">
        <f t="shared" si="7"/>
        <v>479.57667300733488</v>
      </c>
    </row>
    <row r="261" spans="1:36" x14ac:dyDescent="0.25">
      <c r="A261" s="13">
        <v>3</v>
      </c>
      <c r="B261" s="13">
        <v>800</v>
      </c>
      <c r="C261">
        <v>803</v>
      </c>
      <c r="D261" t="s">
        <v>295</v>
      </c>
      <c r="E261">
        <f>'Program Costs'!E261-'Revenue Change'!E261</f>
        <v>0</v>
      </c>
      <c r="F261">
        <f>'Program Costs'!F261-'Revenue Change'!F261</f>
        <v>0</v>
      </c>
      <c r="G261">
        <f>'Program Costs'!G261-'Revenue Change'!G261</f>
        <v>318.97449999999998</v>
      </c>
      <c r="H261">
        <f>'Program Costs'!H261-'Revenue Change'!H261</f>
        <v>279.87599999999998</v>
      </c>
      <c r="I261">
        <f>'Program Costs'!I261-'Revenue Change'!I261</f>
        <v>298.9153</v>
      </c>
      <c r="J261">
        <f>'Program Costs'!J261-'Revenue Change'!J261</f>
        <v>309.83109999999999</v>
      </c>
      <c r="K261">
        <f>'Program Costs'!K261-'Revenue Change'!K261</f>
        <v>328.51330000000002</v>
      </c>
      <c r="L261">
        <f>'Program Costs'!L261-'Revenue Change'!L261</f>
        <v>332.7543</v>
      </c>
      <c r="M261">
        <f>'Program Costs'!M261-'Revenue Change'!M261</f>
        <v>342.89359999999999</v>
      </c>
      <c r="N261">
        <f>'Program Costs'!N261-'Revenue Change'!N261</f>
        <v>350.25749999999999</v>
      </c>
      <c r="O261">
        <f>'Program Costs'!O261-'Revenue Change'!O261</f>
        <v>353.0068</v>
      </c>
      <c r="P261">
        <f>'Program Costs'!P261-'Revenue Change'!P261</f>
        <v>351.65890000000002</v>
      </c>
      <c r="Q261">
        <f>'Program Costs'!Q261-'Revenue Change'!Q261</f>
        <v>0</v>
      </c>
      <c r="R261">
        <f>'Program Costs'!R261-'Revenue Change'!R261</f>
        <v>0</v>
      </c>
      <c r="S261">
        <f>'Program Costs'!S261-'Revenue Change'!S261</f>
        <v>0</v>
      </c>
      <c r="T261">
        <f>'Program Costs'!T261-'Revenue Change'!T261</f>
        <v>0</v>
      </c>
      <c r="U261">
        <f>'Program Costs'!U261-'Revenue Change'!U261</f>
        <v>0</v>
      </c>
      <c r="V261">
        <f>'Program Costs'!V261-'Revenue Change'!V261</f>
        <v>0</v>
      </c>
      <c r="W261">
        <f>'Program Costs'!W261-'Revenue Change'!W261</f>
        <v>0</v>
      </c>
      <c r="X261">
        <f>'Program Costs'!X261-'Revenue Change'!X261</f>
        <v>0</v>
      </c>
      <c r="Y261">
        <f>'Program Costs'!Y261-'Revenue Change'!Y261</f>
        <v>0</v>
      </c>
      <c r="Z261">
        <f>'Program Costs'!Z261-'Revenue Change'!Z261</f>
        <v>0</v>
      </c>
      <c r="AA261">
        <f>'Program Costs'!AA261-'Revenue Change'!AA261</f>
        <v>0</v>
      </c>
      <c r="AB261">
        <f>'Program Costs'!AB261-'Revenue Change'!AB261</f>
        <v>0</v>
      </c>
      <c r="AC261">
        <f>'Program Costs'!AC261-'Revenue Change'!AC261</f>
        <v>0</v>
      </c>
      <c r="AD261">
        <f>'Program Costs'!AD261-'Revenue Change'!AD261</f>
        <v>0</v>
      </c>
      <c r="AE261">
        <f>'Program Costs'!AE261-'Revenue Change'!AE261</f>
        <v>0</v>
      </c>
      <c r="AF261">
        <f>'Program Costs'!AF261-'Revenue Change'!AF261</f>
        <v>0</v>
      </c>
      <c r="AG261">
        <f>'Program Costs'!AG261-'Revenue Change'!AG261</f>
        <v>0</v>
      </c>
      <c r="AH261">
        <f>'Program Costs'!AH261-'Revenue Change'!AH261</f>
        <v>0</v>
      </c>
      <c r="AI261" s="2">
        <f t="shared" ref="AI261:AI277" si="8">SUM(E261:AH261)</f>
        <v>3266.6813000000002</v>
      </c>
      <c r="AJ261" s="2">
        <f t="shared" ref="AJ261:AJ277" si="9">G261+(NPV(6.463858/100,H261:AH261))</f>
        <v>2476.7322913489156</v>
      </c>
    </row>
    <row r="262" spans="1:36" x14ac:dyDescent="0.25">
      <c r="A262" s="13">
        <v>3</v>
      </c>
      <c r="B262" s="13">
        <v>800</v>
      </c>
      <c r="C262">
        <v>804</v>
      </c>
      <c r="D262" t="s">
        <v>296</v>
      </c>
      <c r="E262">
        <f>'Program Costs'!E262-'Revenue Change'!E262</f>
        <v>0</v>
      </c>
      <c r="F262">
        <f>'Program Costs'!F262-'Revenue Change'!F262</f>
        <v>0</v>
      </c>
      <c r="G262">
        <f>'Program Costs'!G262-'Revenue Change'!G262</f>
        <v>413.91550000000001</v>
      </c>
      <c r="H262">
        <f>'Program Costs'!H262-'Revenue Change'!H262</f>
        <v>374.1105</v>
      </c>
      <c r="I262">
        <f>'Program Costs'!I262-'Revenue Change'!I262</f>
        <v>399.56040000000002</v>
      </c>
      <c r="J262">
        <f>'Program Costs'!J262-'Revenue Change'!J262</f>
        <v>414.15210000000002</v>
      </c>
      <c r="K262">
        <f>'Program Costs'!K262-'Revenue Change'!K262</f>
        <v>439.12439999999998</v>
      </c>
      <c r="L262">
        <f>'Program Costs'!L262-'Revenue Change'!L262</f>
        <v>444.79270000000002</v>
      </c>
      <c r="M262">
        <f>'Program Costs'!M262-'Revenue Change'!M262</f>
        <v>458.34640000000002</v>
      </c>
      <c r="N262">
        <f>'Program Costs'!N262-'Revenue Change'!N262</f>
        <v>468.18939999999998</v>
      </c>
      <c r="O262">
        <f>'Program Costs'!O262-'Revenue Change'!O262</f>
        <v>471.86430000000001</v>
      </c>
      <c r="P262">
        <f>'Program Costs'!P262-'Revenue Change'!P262</f>
        <v>470.06229999999999</v>
      </c>
      <c r="Q262">
        <f>'Program Costs'!Q262-'Revenue Change'!Q262</f>
        <v>0</v>
      </c>
      <c r="R262">
        <f>'Program Costs'!R262-'Revenue Change'!R262</f>
        <v>0</v>
      </c>
      <c r="S262">
        <f>'Program Costs'!S262-'Revenue Change'!S262</f>
        <v>0</v>
      </c>
      <c r="T262">
        <f>'Program Costs'!T262-'Revenue Change'!T262</f>
        <v>0</v>
      </c>
      <c r="U262">
        <f>'Program Costs'!U262-'Revenue Change'!U262</f>
        <v>0</v>
      </c>
      <c r="V262">
        <f>'Program Costs'!V262-'Revenue Change'!V262</f>
        <v>0</v>
      </c>
      <c r="W262">
        <f>'Program Costs'!W262-'Revenue Change'!W262</f>
        <v>0</v>
      </c>
      <c r="X262">
        <f>'Program Costs'!X262-'Revenue Change'!X262</f>
        <v>0</v>
      </c>
      <c r="Y262">
        <f>'Program Costs'!Y262-'Revenue Change'!Y262</f>
        <v>0</v>
      </c>
      <c r="Z262">
        <f>'Program Costs'!Z262-'Revenue Change'!Z262</f>
        <v>0</v>
      </c>
      <c r="AA262">
        <f>'Program Costs'!AA262-'Revenue Change'!AA262</f>
        <v>0</v>
      </c>
      <c r="AB262">
        <f>'Program Costs'!AB262-'Revenue Change'!AB262</f>
        <v>0</v>
      </c>
      <c r="AC262">
        <f>'Program Costs'!AC262-'Revenue Change'!AC262</f>
        <v>0</v>
      </c>
      <c r="AD262">
        <f>'Program Costs'!AD262-'Revenue Change'!AD262</f>
        <v>0</v>
      </c>
      <c r="AE262">
        <f>'Program Costs'!AE262-'Revenue Change'!AE262</f>
        <v>0</v>
      </c>
      <c r="AF262">
        <f>'Program Costs'!AF262-'Revenue Change'!AF262</f>
        <v>0</v>
      </c>
      <c r="AG262">
        <f>'Program Costs'!AG262-'Revenue Change'!AG262</f>
        <v>0</v>
      </c>
      <c r="AH262">
        <f>'Program Costs'!AH262-'Revenue Change'!AH262</f>
        <v>0</v>
      </c>
      <c r="AI262" s="2">
        <f t="shared" si="8"/>
        <v>4354.1179999999995</v>
      </c>
      <c r="AJ262" s="2">
        <f t="shared" si="9"/>
        <v>3298.192588870234</v>
      </c>
    </row>
    <row r="263" spans="1:36" x14ac:dyDescent="0.25">
      <c r="A263" s="13">
        <v>3</v>
      </c>
      <c r="B263" s="13">
        <v>900</v>
      </c>
      <c r="C263">
        <v>901</v>
      </c>
      <c r="D263" t="s">
        <v>297</v>
      </c>
      <c r="E263">
        <f>'Program Costs'!E263-'Revenue Change'!E263</f>
        <v>0</v>
      </c>
      <c r="F263">
        <f>'Program Costs'!F263-'Revenue Change'!F263</f>
        <v>0</v>
      </c>
      <c r="G263">
        <f>'Program Costs'!G263-'Revenue Change'!G263</f>
        <v>38.421494000000003</v>
      </c>
      <c r="H263">
        <f>'Program Costs'!H263-'Revenue Change'!H263</f>
        <v>1.4109039999999999</v>
      </c>
      <c r="I263">
        <f>'Program Costs'!I263-'Revenue Change'!I263</f>
        <v>1.506874</v>
      </c>
      <c r="J263">
        <f>'Program Costs'!J263-'Revenue Change'!J263</f>
        <v>1.561493</v>
      </c>
      <c r="K263">
        <f>'Program Costs'!K263-'Revenue Change'!K263</f>
        <v>1.655197</v>
      </c>
      <c r="L263">
        <f>'Program Costs'!L263-'Revenue Change'!L263</f>
        <v>1.677216</v>
      </c>
      <c r="M263">
        <f>'Program Costs'!M263-'Revenue Change'!M263</f>
        <v>1.728561</v>
      </c>
      <c r="N263">
        <f>'Program Costs'!N263-'Revenue Change'!N263</f>
        <v>0</v>
      </c>
      <c r="O263">
        <f>'Program Costs'!O263-'Revenue Change'!O263</f>
        <v>0</v>
      </c>
      <c r="P263">
        <f>'Program Costs'!P263-'Revenue Change'!P263</f>
        <v>0</v>
      </c>
      <c r="Q263">
        <f>'Program Costs'!Q263-'Revenue Change'!Q263</f>
        <v>0</v>
      </c>
      <c r="R263">
        <f>'Program Costs'!R263-'Revenue Change'!R263</f>
        <v>0</v>
      </c>
      <c r="S263">
        <f>'Program Costs'!S263-'Revenue Change'!S263</f>
        <v>0</v>
      </c>
      <c r="T263">
        <f>'Program Costs'!T263-'Revenue Change'!T263</f>
        <v>0</v>
      </c>
      <c r="U263">
        <f>'Program Costs'!U263-'Revenue Change'!U263</f>
        <v>0</v>
      </c>
      <c r="V263">
        <f>'Program Costs'!V263-'Revenue Change'!V263</f>
        <v>0</v>
      </c>
      <c r="W263">
        <f>'Program Costs'!W263-'Revenue Change'!W263</f>
        <v>0</v>
      </c>
      <c r="X263">
        <f>'Program Costs'!X263-'Revenue Change'!X263</f>
        <v>0</v>
      </c>
      <c r="Y263">
        <f>'Program Costs'!Y263-'Revenue Change'!Y263</f>
        <v>0</v>
      </c>
      <c r="Z263">
        <f>'Program Costs'!Z263-'Revenue Change'!Z263</f>
        <v>0</v>
      </c>
      <c r="AA263">
        <f>'Program Costs'!AA263-'Revenue Change'!AA263</f>
        <v>0</v>
      </c>
      <c r="AB263">
        <f>'Program Costs'!AB263-'Revenue Change'!AB263</f>
        <v>0</v>
      </c>
      <c r="AC263">
        <f>'Program Costs'!AC263-'Revenue Change'!AC263</f>
        <v>0</v>
      </c>
      <c r="AD263">
        <f>'Program Costs'!AD263-'Revenue Change'!AD263</f>
        <v>0</v>
      </c>
      <c r="AE263">
        <f>'Program Costs'!AE263-'Revenue Change'!AE263</f>
        <v>0</v>
      </c>
      <c r="AF263">
        <f>'Program Costs'!AF263-'Revenue Change'!AF263</f>
        <v>0</v>
      </c>
      <c r="AG263">
        <f>'Program Costs'!AG263-'Revenue Change'!AG263</f>
        <v>0</v>
      </c>
      <c r="AH263">
        <f>'Program Costs'!AH263-'Revenue Change'!AH263</f>
        <v>0</v>
      </c>
      <c r="AI263" s="2">
        <f t="shared" si="8"/>
        <v>47.961739000000009</v>
      </c>
      <c r="AJ263" s="2">
        <f t="shared" si="9"/>
        <v>46.071860155433797</v>
      </c>
    </row>
    <row r="264" spans="1:36" x14ac:dyDescent="0.25">
      <c r="A264" s="13">
        <v>3</v>
      </c>
      <c r="B264" s="13">
        <v>910</v>
      </c>
      <c r="C264">
        <v>911</v>
      </c>
      <c r="D264" t="s">
        <v>298</v>
      </c>
      <c r="E264">
        <f>'Program Costs'!E264-'Revenue Change'!E264</f>
        <v>0</v>
      </c>
      <c r="F264">
        <f>'Program Costs'!F264-'Revenue Change'!F264</f>
        <v>0</v>
      </c>
      <c r="G264">
        <f>'Program Costs'!G264-'Revenue Change'!G264</f>
        <v>42.471069</v>
      </c>
      <c r="H264">
        <f>'Program Costs'!H264-'Revenue Change'!H264</f>
        <v>5.4303439999999998</v>
      </c>
      <c r="I264">
        <f>'Program Costs'!I264-'Revenue Change'!I264</f>
        <v>5.7997969999999999</v>
      </c>
      <c r="J264">
        <f>'Program Costs'!J264-'Revenue Change'!J264</f>
        <v>6.0115660000000002</v>
      </c>
      <c r="K264">
        <f>'Program Costs'!K264-'Revenue Change'!K264</f>
        <v>6.3744199999999998</v>
      </c>
      <c r="L264">
        <f>'Program Costs'!L264-'Revenue Change'!L264</f>
        <v>6.4566800000000004</v>
      </c>
      <c r="M264">
        <f>'Program Costs'!M264-'Revenue Change'!M264</f>
        <v>6.6531219999999998</v>
      </c>
      <c r="N264">
        <f>'Program Costs'!N264-'Revenue Change'!N264</f>
        <v>0</v>
      </c>
      <c r="O264">
        <f>'Program Costs'!O264-'Revenue Change'!O264</f>
        <v>0</v>
      </c>
      <c r="P264">
        <f>'Program Costs'!P264-'Revenue Change'!P264</f>
        <v>0</v>
      </c>
      <c r="Q264">
        <f>'Program Costs'!Q264-'Revenue Change'!Q264</f>
        <v>0</v>
      </c>
      <c r="R264">
        <f>'Program Costs'!R264-'Revenue Change'!R264</f>
        <v>0</v>
      </c>
      <c r="S264">
        <f>'Program Costs'!S264-'Revenue Change'!S264</f>
        <v>0</v>
      </c>
      <c r="T264">
        <f>'Program Costs'!T264-'Revenue Change'!T264</f>
        <v>0</v>
      </c>
      <c r="U264">
        <f>'Program Costs'!U264-'Revenue Change'!U264</f>
        <v>0</v>
      </c>
      <c r="V264">
        <f>'Program Costs'!V264-'Revenue Change'!V264</f>
        <v>0</v>
      </c>
      <c r="W264">
        <f>'Program Costs'!W264-'Revenue Change'!W264</f>
        <v>0</v>
      </c>
      <c r="X264">
        <f>'Program Costs'!X264-'Revenue Change'!X264</f>
        <v>0</v>
      </c>
      <c r="Y264">
        <f>'Program Costs'!Y264-'Revenue Change'!Y264</f>
        <v>0</v>
      </c>
      <c r="Z264">
        <f>'Program Costs'!Z264-'Revenue Change'!Z264</f>
        <v>0</v>
      </c>
      <c r="AA264">
        <f>'Program Costs'!AA264-'Revenue Change'!AA264</f>
        <v>0</v>
      </c>
      <c r="AB264">
        <f>'Program Costs'!AB264-'Revenue Change'!AB264</f>
        <v>0</v>
      </c>
      <c r="AC264">
        <f>'Program Costs'!AC264-'Revenue Change'!AC264</f>
        <v>0</v>
      </c>
      <c r="AD264">
        <f>'Program Costs'!AD264-'Revenue Change'!AD264</f>
        <v>0</v>
      </c>
      <c r="AE264">
        <f>'Program Costs'!AE264-'Revenue Change'!AE264</f>
        <v>0</v>
      </c>
      <c r="AF264">
        <f>'Program Costs'!AF264-'Revenue Change'!AF264</f>
        <v>0</v>
      </c>
      <c r="AG264">
        <f>'Program Costs'!AG264-'Revenue Change'!AG264</f>
        <v>0</v>
      </c>
      <c r="AH264">
        <f>'Program Costs'!AH264-'Revenue Change'!AH264</f>
        <v>0</v>
      </c>
      <c r="AI264" s="2">
        <f t="shared" si="8"/>
        <v>79.196997999999994</v>
      </c>
      <c r="AJ264" s="2">
        <f t="shared" si="9"/>
        <v>71.921605228969952</v>
      </c>
    </row>
    <row r="265" spans="1:36" x14ac:dyDescent="0.25">
      <c r="A265" s="13">
        <v>3</v>
      </c>
      <c r="B265" s="13">
        <v>920</v>
      </c>
      <c r="C265">
        <v>921</v>
      </c>
      <c r="D265" t="s">
        <v>299</v>
      </c>
      <c r="E265">
        <f>'Program Costs'!E265-'Revenue Change'!E265</f>
        <v>0</v>
      </c>
      <c r="F265">
        <f>'Program Costs'!F265-'Revenue Change'!F265</f>
        <v>0</v>
      </c>
      <c r="G265">
        <f>'Program Costs'!G265-'Revenue Change'!G265</f>
        <v>43.146827999999999</v>
      </c>
      <c r="H265">
        <f>'Program Costs'!H265-'Revenue Change'!H265</f>
        <v>6.101089</v>
      </c>
      <c r="I265">
        <f>'Program Costs'!I265-'Revenue Change'!I265</f>
        <v>6.5161210000000001</v>
      </c>
      <c r="J265">
        <f>'Program Costs'!J265-'Revenue Change'!J265</f>
        <v>6.7543949999999997</v>
      </c>
      <c r="K265">
        <f>'Program Costs'!K265-'Revenue Change'!K265</f>
        <v>7.1614839999999997</v>
      </c>
      <c r="L265">
        <f>'Program Costs'!L265-'Revenue Change'!L265</f>
        <v>7.2544250000000003</v>
      </c>
      <c r="M265">
        <f>'Program Costs'!M265-'Revenue Change'!M265</f>
        <v>7.4749759999999998</v>
      </c>
      <c r="N265">
        <f>'Program Costs'!N265-'Revenue Change'!N265</f>
        <v>0</v>
      </c>
      <c r="O265">
        <f>'Program Costs'!O265-'Revenue Change'!O265</f>
        <v>0</v>
      </c>
      <c r="P265">
        <f>'Program Costs'!P265-'Revenue Change'!P265</f>
        <v>0</v>
      </c>
      <c r="Q265">
        <f>'Program Costs'!Q265-'Revenue Change'!Q265</f>
        <v>0</v>
      </c>
      <c r="R265">
        <f>'Program Costs'!R265-'Revenue Change'!R265</f>
        <v>0</v>
      </c>
      <c r="S265">
        <f>'Program Costs'!S265-'Revenue Change'!S265</f>
        <v>0</v>
      </c>
      <c r="T265">
        <f>'Program Costs'!T265-'Revenue Change'!T265</f>
        <v>0</v>
      </c>
      <c r="U265">
        <f>'Program Costs'!U265-'Revenue Change'!U265</f>
        <v>0</v>
      </c>
      <c r="V265">
        <f>'Program Costs'!V265-'Revenue Change'!V265</f>
        <v>0</v>
      </c>
      <c r="W265">
        <f>'Program Costs'!W265-'Revenue Change'!W265</f>
        <v>0</v>
      </c>
      <c r="X265">
        <f>'Program Costs'!X265-'Revenue Change'!X265</f>
        <v>0</v>
      </c>
      <c r="Y265">
        <f>'Program Costs'!Y265-'Revenue Change'!Y265</f>
        <v>0</v>
      </c>
      <c r="Z265">
        <f>'Program Costs'!Z265-'Revenue Change'!Z265</f>
        <v>0</v>
      </c>
      <c r="AA265">
        <f>'Program Costs'!AA265-'Revenue Change'!AA265</f>
        <v>0</v>
      </c>
      <c r="AB265">
        <f>'Program Costs'!AB265-'Revenue Change'!AB265</f>
        <v>0</v>
      </c>
      <c r="AC265">
        <f>'Program Costs'!AC265-'Revenue Change'!AC265</f>
        <v>0</v>
      </c>
      <c r="AD265">
        <f>'Program Costs'!AD265-'Revenue Change'!AD265</f>
        <v>0</v>
      </c>
      <c r="AE265">
        <f>'Program Costs'!AE265-'Revenue Change'!AE265</f>
        <v>0</v>
      </c>
      <c r="AF265">
        <f>'Program Costs'!AF265-'Revenue Change'!AF265</f>
        <v>0</v>
      </c>
      <c r="AG265">
        <f>'Program Costs'!AG265-'Revenue Change'!AG265</f>
        <v>0</v>
      </c>
      <c r="AH265">
        <f>'Program Costs'!AH265-'Revenue Change'!AH265</f>
        <v>0</v>
      </c>
      <c r="AI265" s="2">
        <f t="shared" si="8"/>
        <v>84.409317999999999</v>
      </c>
      <c r="AJ265" s="2">
        <f t="shared" si="9"/>
        <v>76.235219730650385</v>
      </c>
    </row>
    <row r="266" spans="1:36" x14ac:dyDescent="0.25">
      <c r="A266" s="13">
        <v>3</v>
      </c>
      <c r="B266" s="13">
        <v>930</v>
      </c>
      <c r="C266">
        <v>931</v>
      </c>
      <c r="D266" t="s">
        <v>300</v>
      </c>
      <c r="E266">
        <f>'Program Costs'!E266-'Revenue Change'!E266</f>
        <v>0</v>
      </c>
      <c r="F266">
        <f>'Program Costs'!F266-'Revenue Change'!F266</f>
        <v>0</v>
      </c>
      <c r="G266">
        <f>'Program Costs'!G266-'Revenue Change'!G266</f>
        <v>40.342574999999997</v>
      </c>
      <c r="H266">
        <f>'Program Costs'!H266-'Revenue Change'!H266</f>
        <v>3.3177639999999999</v>
      </c>
      <c r="I266">
        <f>'Program Costs'!I266-'Revenue Change'!I266</f>
        <v>3.5434489999999998</v>
      </c>
      <c r="J266">
        <f>'Program Costs'!J266-'Revenue Change'!J266</f>
        <v>3.6730960000000001</v>
      </c>
      <c r="K266">
        <f>'Program Costs'!K266-'Revenue Change'!K266</f>
        <v>3.8946839999999998</v>
      </c>
      <c r="L266">
        <f>'Program Costs'!L266-'Revenue Change'!L266</f>
        <v>3.9450530000000001</v>
      </c>
      <c r="M266">
        <f>'Program Costs'!M266-'Revenue Change'!M266</f>
        <v>4.0650329999999997</v>
      </c>
      <c r="N266">
        <f>'Program Costs'!N266-'Revenue Change'!N266</f>
        <v>0</v>
      </c>
      <c r="O266">
        <f>'Program Costs'!O266-'Revenue Change'!O266</f>
        <v>0</v>
      </c>
      <c r="P266">
        <f>'Program Costs'!P266-'Revenue Change'!P266</f>
        <v>0</v>
      </c>
      <c r="Q266">
        <f>'Program Costs'!Q266-'Revenue Change'!Q266</f>
        <v>0</v>
      </c>
      <c r="R266">
        <f>'Program Costs'!R266-'Revenue Change'!R266</f>
        <v>0</v>
      </c>
      <c r="S266">
        <f>'Program Costs'!S266-'Revenue Change'!S266</f>
        <v>0</v>
      </c>
      <c r="T266">
        <f>'Program Costs'!T266-'Revenue Change'!T266</f>
        <v>0</v>
      </c>
      <c r="U266">
        <f>'Program Costs'!U266-'Revenue Change'!U266</f>
        <v>0</v>
      </c>
      <c r="V266">
        <f>'Program Costs'!V266-'Revenue Change'!V266</f>
        <v>0</v>
      </c>
      <c r="W266">
        <f>'Program Costs'!W266-'Revenue Change'!W266</f>
        <v>0</v>
      </c>
      <c r="X266">
        <f>'Program Costs'!X266-'Revenue Change'!X266</f>
        <v>0</v>
      </c>
      <c r="Y266">
        <f>'Program Costs'!Y266-'Revenue Change'!Y266</f>
        <v>0</v>
      </c>
      <c r="Z266">
        <f>'Program Costs'!Z266-'Revenue Change'!Z266</f>
        <v>0</v>
      </c>
      <c r="AA266">
        <f>'Program Costs'!AA266-'Revenue Change'!AA266</f>
        <v>0</v>
      </c>
      <c r="AB266">
        <f>'Program Costs'!AB266-'Revenue Change'!AB266</f>
        <v>0</v>
      </c>
      <c r="AC266">
        <f>'Program Costs'!AC266-'Revenue Change'!AC266</f>
        <v>0</v>
      </c>
      <c r="AD266">
        <f>'Program Costs'!AD266-'Revenue Change'!AD266</f>
        <v>0</v>
      </c>
      <c r="AE266">
        <f>'Program Costs'!AE266-'Revenue Change'!AE266</f>
        <v>0</v>
      </c>
      <c r="AF266">
        <f>'Program Costs'!AF266-'Revenue Change'!AF266</f>
        <v>0</v>
      </c>
      <c r="AG266">
        <f>'Program Costs'!AG266-'Revenue Change'!AG266</f>
        <v>0</v>
      </c>
      <c r="AH266">
        <f>'Program Costs'!AH266-'Revenue Change'!AH266</f>
        <v>0</v>
      </c>
      <c r="AI266" s="2">
        <f t="shared" si="8"/>
        <v>62.781653999999996</v>
      </c>
      <c r="AJ266" s="2">
        <f t="shared" si="9"/>
        <v>58.336442538333813</v>
      </c>
    </row>
    <row r="267" spans="1:36" x14ac:dyDescent="0.25">
      <c r="A267" s="13">
        <v>3</v>
      </c>
      <c r="B267" s="13">
        <v>940</v>
      </c>
      <c r="C267">
        <v>941</v>
      </c>
      <c r="D267" t="s">
        <v>301</v>
      </c>
      <c r="E267">
        <f>'Program Costs'!E267-'Revenue Change'!E267</f>
        <v>0</v>
      </c>
      <c r="F267">
        <f>'Program Costs'!F267-'Revenue Change'!F267</f>
        <v>0</v>
      </c>
      <c r="G267">
        <f>'Program Costs'!G267-'Revenue Change'!G267</f>
        <v>43.925162999999998</v>
      </c>
      <c r="H267">
        <f>'Program Costs'!H267-'Revenue Change'!H267</f>
        <v>6.8735350000000004</v>
      </c>
      <c r="I267">
        <f>'Program Costs'!I267-'Revenue Change'!I267</f>
        <v>7.341202</v>
      </c>
      <c r="J267">
        <f>'Program Costs'!J267-'Revenue Change'!J267</f>
        <v>7.6095889999999997</v>
      </c>
      <c r="K267">
        <f>'Program Costs'!K267-'Revenue Change'!K267</f>
        <v>8.0687560000000005</v>
      </c>
      <c r="L267">
        <f>'Program Costs'!L267-'Revenue Change'!L267</f>
        <v>8.1728819999999995</v>
      </c>
      <c r="M267">
        <f>'Program Costs'!M267-'Revenue Change'!M267</f>
        <v>8.4214629999999993</v>
      </c>
      <c r="N267">
        <f>'Program Costs'!N267-'Revenue Change'!N267</f>
        <v>0</v>
      </c>
      <c r="O267">
        <f>'Program Costs'!O267-'Revenue Change'!O267</f>
        <v>0</v>
      </c>
      <c r="P267">
        <f>'Program Costs'!P267-'Revenue Change'!P267</f>
        <v>0</v>
      </c>
      <c r="Q267">
        <f>'Program Costs'!Q267-'Revenue Change'!Q267</f>
        <v>0</v>
      </c>
      <c r="R267">
        <f>'Program Costs'!R267-'Revenue Change'!R267</f>
        <v>0</v>
      </c>
      <c r="S267">
        <f>'Program Costs'!S267-'Revenue Change'!S267</f>
        <v>0</v>
      </c>
      <c r="T267">
        <f>'Program Costs'!T267-'Revenue Change'!T267</f>
        <v>0</v>
      </c>
      <c r="U267">
        <f>'Program Costs'!U267-'Revenue Change'!U267</f>
        <v>0</v>
      </c>
      <c r="V267">
        <f>'Program Costs'!V267-'Revenue Change'!V267</f>
        <v>0</v>
      </c>
      <c r="W267">
        <f>'Program Costs'!W267-'Revenue Change'!W267</f>
        <v>0</v>
      </c>
      <c r="X267">
        <f>'Program Costs'!X267-'Revenue Change'!X267</f>
        <v>0</v>
      </c>
      <c r="Y267">
        <f>'Program Costs'!Y267-'Revenue Change'!Y267</f>
        <v>0</v>
      </c>
      <c r="Z267">
        <f>'Program Costs'!Z267-'Revenue Change'!Z267</f>
        <v>0</v>
      </c>
      <c r="AA267">
        <f>'Program Costs'!AA267-'Revenue Change'!AA267</f>
        <v>0</v>
      </c>
      <c r="AB267">
        <f>'Program Costs'!AB267-'Revenue Change'!AB267</f>
        <v>0</v>
      </c>
      <c r="AC267">
        <f>'Program Costs'!AC267-'Revenue Change'!AC267</f>
        <v>0</v>
      </c>
      <c r="AD267">
        <f>'Program Costs'!AD267-'Revenue Change'!AD267</f>
        <v>0</v>
      </c>
      <c r="AE267">
        <f>'Program Costs'!AE267-'Revenue Change'!AE267</f>
        <v>0</v>
      </c>
      <c r="AF267">
        <f>'Program Costs'!AF267-'Revenue Change'!AF267</f>
        <v>0</v>
      </c>
      <c r="AG267">
        <f>'Program Costs'!AG267-'Revenue Change'!AG267</f>
        <v>0</v>
      </c>
      <c r="AH267">
        <f>'Program Costs'!AH267-'Revenue Change'!AH267</f>
        <v>0</v>
      </c>
      <c r="AI267" s="2">
        <f t="shared" si="8"/>
        <v>90.412590000000023</v>
      </c>
      <c r="AJ267" s="2">
        <f t="shared" si="9"/>
        <v>81.203416111994159</v>
      </c>
    </row>
    <row r="268" spans="1:36" x14ac:dyDescent="0.25">
      <c r="A268" s="13">
        <v>3</v>
      </c>
      <c r="B268" s="13">
        <v>950</v>
      </c>
      <c r="C268">
        <v>951</v>
      </c>
      <c r="D268" t="s">
        <v>302</v>
      </c>
      <c r="E268">
        <f>'Program Costs'!E268-'Revenue Change'!E268</f>
        <v>0</v>
      </c>
      <c r="F268">
        <f>'Program Costs'!F268-'Revenue Change'!F268</f>
        <v>0</v>
      </c>
      <c r="G268">
        <f>'Program Costs'!G268-'Revenue Change'!G268</f>
        <v>40.881393000000003</v>
      </c>
      <c r="H268">
        <f>'Program Costs'!H268-'Revenue Change'!H268</f>
        <v>3.8524929999999999</v>
      </c>
      <c r="I268">
        <f>'Program Costs'!I268-'Revenue Change'!I268</f>
        <v>4.1145480000000001</v>
      </c>
      <c r="J268">
        <f>'Program Costs'!J268-'Revenue Change'!J268</f>
        <v>4.2647089999999999</v>
      </c>
      <c r="K268">
        <f>'Program Costs'!K268-'Revenue Change'!K268</f>
        <v>4.5218660000000002</v>
      </c>
      <c r="L268">
        <f>'Program Costs'!L268-'Revenue Change'!L268</f>
        <v>4.5806579999999997</v>
      </c>
      <c r="M268">
        <f>'Program Costs'!M268-'Revenue Change'!M268</f>
        <v>4.7199859999999996</v>
      </c>
      <c r="N268">
        <f>'Program Costs'!N268-'Revenue Change'!N268</f>
        <v>0</v>
      </c>
      <c r="O268">
        <f>'Program Costs'!O268-'Revenue Change'!O268</f>
        <v>0</v>
      </c>
      <c r="P268">
        <f>'Program Costs'!P268-'Revenue Change'!P268</f>
        <v>0</v>
      </c>
      <c r="Q268">
        <f>'Program Costs'!Q268-'Revenue Change'!Q268</f>
        <v>0</v>
      </c>
      <c r="R268">
        <f>'Program Costs'!R268-'Revenue Change'!R268</f>
        <v>0</v>
      </c>
      <c r="S268">
        <f>'Program Costs'!S268-'Revenue Change'!S268</f>
        <v>0</v>
      </c>
      <c r="T268">
        <f>'Program Costs'!T268-'Revenue Change'!T268</f>
        <v>0</v>
      </c>
      <c r="U268">
        <f>'Program Costs'!U268-'Revenue Change'!U268</f>
        <v>0</v>
      </c>
      <c r="V268">
        <f>'Program Costs'!V268-'Revenue Change'!V268</f>
        <v>0</v>
      </c>
      <c r="W268">
        <f>'Program Costs'!W268-'Revenue Change'!W268</f>
        <v>0</v>
      </c>
      <c r="X268">
        <f>'Program Costs'!X268-'Revenue Change'!X268</f>
        <v>0</v>
      </c>
      <c r="Y268">
        <f>'Program Costs'!Y268-'Revenue Change'!Y268</f>
        <v>0</v>
      </c>
      <c r="Z268">
        <f>'Program Costs'!Z268-'Revenue Change'!Z268</f>
        <v>0</v>
      </c>
      <c r="AA268">
        <f>'Program Costs'!AA268-'Revenue Change'!AA268</f>
        <v>0</v>
      </c>
      <c r="AB268">
        <f>'Program Costs'!AB268-'Revenue Change'!AB268</f>
        <v>0</v>
      </c>
      <c r="AC268">
        <f>'Program Costs'!AC268-'Revenue Change'!AC268</f>
        <v>0</v>
      </c>
      <c r="AD268">
        <f>'Program Costs'!AD268-'Revenue Change'!AD268</f>
        <v>0</v>
      </c>
      <c r="AE268">
        <f>'Program Costs'!AE268-'Revenue Change'!AE268</f>
        <v>0</v>
      </c>
      <c r="AF268">
        <f>'Program Costs'!AF268-'Revenue Change'!AF268</f>
        <v>0</v>
      </c>
      <c r="AG268">
        <f>'Program Costs'!AG268-'Revenue Change'!AG268</f>
        <v>0</v>
      </c>
      <c r="AH268">
        <f>'Program Costs'!AH268-'Revenue Change'!AH268</f>
        <v>0</v>
      </c>
      <c r="AI268" s="2">
        <f t="shared" si="8"/>
        <v>66.935653000000016</v>
      </c>
      <c r="AJ268" s="2">
        <f t="shared" si="9"/>
        <v>61.774311815402882</v>
      </c>
    </row>
    <row r="269" spans="1:36" x14ac:dyDescent="0.25">
      <c r="A269" s="13">
        <v>3</v>
      </c>
      <c r="B269" s="13">
        <v>960</v>
      </c>
      <c r="C269">
        <v>961</v>
      </c>
      <c r="D269" t="s">
        <v>303</v>
      </c>
      <c r="E269">
        <f>'Program Costs'!E269-'Revenue Change'!E269</f>
        <v>0</v>
      </c>
      <c r="F269">
        <f>'Program Costs'!F269-'Revenue Change'!F269</f>
        <v>0</v>
      </c>
      <c r="G269">
        <f>'Program Costs'!G269-'Revenue Change'!G269</f>
        <v>38.579329999999999</v>
      </c>
      <c r="H269">
        <f>'Program Costs'!H269-'Revenue Change'!H269</f>
        <v>1.5675809999999999</v>
      </c>
      <c r="I269">
        <f>'Program Costs'!I269-'Revenue Change'!I269</f>
        <v>1.674248</v>
      </c>
      <c r="J269">
        <f>'Program Costs'!J269-'Revenue Change'!J269</f>
        <v>1.735107</v>
      </c>
      <c r="K269">
        <f>'Program Costs'!K269-'Revenue Change'!K269</f>
        <v>1.839798</v>
      </c>
      <c r="L269">
        <f>'Program Costs'!L269-'Revenue Change'!L269</f>
        <v>1.863831</v>
      </c>
      <c r="M269">
        <f>'Program Costs'!M269-'Revenue Change'!M269</f>
        <v>1.920425</v>
      </c>
      <c r="N269">
        <f>'Program Costs'!N269-'Revenue Change'!N269</f>
        <v>0</v>
      </c>
      <c r="O269">
        <f>'Program Costs'!O269-'Revenue Change'!O269</f>
        <v>0</v>
      </c>
      <c r="P269">
        <f>'Program Costs'!P269-'Revenue Change'!P269</f>
        <v>0</v>
      </c>
      <c r="Q269">
        <f>'Program Costs'!Q269-'Revenue Change'!Q269</f>
        <v>0</v>
      </c>
      <c r="R269">
        <f>'Program Costs'!R269-'Revenue Change'!R269</f>
        <v>0</v>
      </c>
      <c r="S269">
        <f>'Program Costs'!S269-'Revenue Change'!S269</f>
        <v>0</v>
      </c>
      <c r="T269">
        <f>'Program Costs'!T269-'Revenue Change'!T269</f>
        <v>0</v>
      </c>
      <c r="U269">
        <f>'Program Costs'!U269-'Revenue Change'!U269</f>
        <v>0</v>
      </c>
      <c r="V269">
        <f>'Program Costs'!V269-'Revenue Change'!V269</f>
        <v>0</v>
      </c>
      <c r="W269">
        <f>'Program Costs'!W269-'Revenue Change'!W269</f>
        <v>0</v>
      </c>
      <c r="X269">
        <f>'Program Costs'!X269-'Revenue Change'!X269</f>
        <v>0</v>
      </c>
      <c r="Y269">
        <f>'Program Costs'!Y269-'Revenue Change'!Y269</f>
        <v>0</v>
      </c>
      <c r="Z269">
        <f>'Program Costs'!Z269-'Revenue Change'!Z269</f>
        <v>0</v>
      </c>
      <c r="AA269">
        <f>'Program Costs'!AA269-'Revenue Change'!AA269</f>
        <v>0</v>
      </c>
      <c r="AB269">
        <f>'Program Costs'!AB269-'Revenue Change'!AB269</f>
        <v>0</v>
      </c>
      <c r="AC269">
        <f>'Program Costs'!AC269-'Revenue Change'!AC269</f>
        <v>0</v>
      </c>
      <c r="AD269">
        <f>'Program Costs'!AD269-'Revenue Change'!AD269</f>
        <v>0</v>
      </c>
      <c r="AE269">
        <f>'Program Costs'!AE269-'Revenue Change'!AE269</f>
        <v>0</v>
      </c>
      <c r="AF269">
        <f>'Program Costs'!AF269-'Revenue Change'!AF269</f>
        <v>0</v>
      </c>
      <c r="AG269">
        <f>'Program Costs'!AG269-'Revenue Change'!AG269</f>
        <v>0</v>
      </c>
      <c r="AH269">
        <f>'Program Costs'!AH269-'Revenue Change'!AH269</f>
        <v>0</v>
      </c>
      <c r="AI269" s="2">
        <f t="shared" si="8"/>
        <v>49.180319999999995</v>
      </c>
      <c r="AJ269" s="2">
        <f t="shared" si="9"/>
        <v>47.080286954493587</v>
      </c>
    </row>
    <row r="270" spans="1:36" x14ac:dyDescent="0.25">
      <c r="A270" s="13">
        <v>5</v>
      </c>
      <c r="B270" s="13">
        <v>200</v>
      </c>
      <c r="C270">
        <v>211</v>
      </c>
      <c r="D270" t="s">
        <v>507</v>
      </c>
      <c r="E270">
        <f>'Program Costs'!E270-'Revenue Change'!E270</f>
        <v>0</v>
      </c>
      <c r="F270">
        <f>'Program Costs'!F270-'Revenue Change'!F270</f>
        <v>0</v>
      </c>
      <c r="G270">
        <f>'Program Costs'!G270-'Revenue Change'!G270</f>
        <v>37</v>
      </c>
      <c r="H270">
        <f>'Program Costs'!H270-'Revenue Change'!H270</f>
        <v>0</v>
      </c>
      <c r="I270">
        <f>'Program Costs'!I270-'Revenue Change'!I270</f>
        <v>0</v>
      </c>
      <c r="J270">
        <f>'Program Costs'!J270-'Revenue Change'!J270</f>
        <v>0</v>
      </c>
      <c r="K270">
        <f>'Program Costs'!K270-'Revenue Change'!K270</f>
        <v>0</v>
      </c>
      <c r="L270">
        <f>'Program Costs'!L270-'Revenue Change'!L270</f>
        <v>0</v>
      </c>
      <c r="M270">
        <f>'Program Costs'!M270-'Revenue Change'!M270</f>
        <v>0</v>
      </c>
      <c r="N270">
        <f>'Program Costs'!N270-'Revenue Change'!N270</f>
        <v>0</v>
      </c>
      <c r="O270">
        <f>'Program Costs'!O270-'Revenue Change'!O270</f>
        <v>0</v>
      </c>
      <c r="P270">
        <f>'Program Costs'!P270-'Revenue Change'!P270</f>
        <v>0</v>
      </c>
      <c r="Q270">
        <f>'Program Costs'!Q270-'Revenue Change'!Q270</f>
        <v>0</v>
      </c>
      <c r="R270">
        <f>'Program Costs'!R270-'Revenue Change'!R270</f>
        <v>0</v>
      </c>
      <c r="S270">
        <f>'Program Costs'!S270-'Revenue Change'!S270</f>
        <v>0</v>
      </c>
      <c r="T270">
        <f>'Program Costs'!T270-'Revenue Change'!T270</f>
        <v>0</v>
      </c>
      <c r="U270">
        <f>'Program Costs'!U270-'Revenue Change'!U270</f>
        <v>0</v>
      </c>
      <c r="V270">
        <f>'Program Costs'!V270-'Revenue Change'!V270</f>
        <v>0</v>
      </c>
      <c r="W270">
        <f>'Program Costs'!W270-'Revenue Change'!W270</f>
        <v>0</v>
      </c>
      <c r="X270">
        <f>'Program Costs'!X270-'Revenue Change'!X270</f>
        <v>0</v>
      </c>
      <c r="Y270">
        <f>'Program Costs'!Y270-'Revenue Change'!Y270</f>
        <v>0</v>
      </c>
      <c r="Z270">
        <f>'Program Costs'!Z270-'Revenue Change'!Z270</f>
        <v>0</v>
      </c>
      <c r="AA270">
        <f>'Program Costs'!AA270-'Revenue Change'!AA270</f>
        <v>0</v>
      </c>
      <c r="AB270">
        <f>'Program Costs'!AB270-'Revenue Change'!AB270</f>
        <v>0</v>
      </c>
      <c r="AC270">
        <f>'Program Costs'!AC270-'Revenue Change'!AC270</f>
        <v>0</v>
      </c>
      <c r="AD270">
        <f>'Program Costs'!AD270-'Revenue Change'!AD270</f>
        <v>0</v>
      </c>
      <c r="AE270">
        <f>'Program Costs'!AE270-'Revenue Change'!AE270</f>
        <v>0</v>
      </c>
      <c r="AF270">
        <f>'Program Costs'!AF270-'Revenue Change'!AF270</f>
        <v>0</v>
      </c>
      <c r="AG270">
        <f>'Program Costs'!AG270-'Revenue Change'!AG270</f>
        <v>0</v>
      </c>
      <c r="AH270">
        <f>'Program Costs'!AH270-'Revenue Change'!AH270</f>
        <v>0</v>
      </c>
      <c r="AI270" s="2">
        <f t="shared" si="8"/>
        <v>37</v>
      </c>
      <c r="AJ270" s="2">
        <f t="shared" si="9"/>
        <v>37</v>
      </c>
    </row>
    <row r="271" spans="1:36" x14ac:dyDescent="0.25">
      <c r="A271" s="13">
        <v>5</v>
      </c>
      <c r="B271" s="13">
        <v>200</v>
      </c>
      <c r="C271">
        <v>222</v>
      </c>
      <c r="D271" t="s">
        <v>501</v>
      </c>
      <c r="E271">
        <f>'Program Costs'!E271-'Revenue Change'!E271</f>
        <v>0</v>
      </c>
      <c r="F271">
        <f>'Program Costs'!F271-'Revenue Change'!F271</f>
        <v>0</v>
      </c>
      <c r="G271">
        <f>'Program Costs'!G271-'Revenue Change'!G271</f>
        <v>5.2944335999999996</v>
      </c>
      <c r="H271">
        <f>'Program Costs'!H271-'Revenue Change'!H271</f>
        <v>0.66444400000000003</v>
      </c>
      <c r="I271">
        <f>'Program Costs'!I271-'Revenue Change'!I271</f>
        <v>0.70965579999999995</v>
      </c>
      <c r="J271">
        <f>'Program Costs'!J271-'Revenue Change'!J271</f>
        <v>0.73535159999999999</v>
      </c>
      <c r="K271">
        <f>'Program Costs'!K271-'Revenue Change'!K271</f>
        <v>0.7796478</v>
      </c>
      <c r="L271">
        <f>'Program Costs'!L271-'Revenue Change'!L271</f>
        <v>0.78976440000000003</v>
      </c>
      <c r="M271">
        <f>'Program Costs'!M271-'Revenue Change'!M271</f>
        <v>0.81405640000000001</v>
      </c>
      <c r="N271">
        <f>'Program Costs'!N271-'Revenue Change'!N271</f>
        <v>0.83166499999999999</v>
      </c>
      <c r="O271">
        <f>'Program Costs'!O271-'Revenue Change'!O271</f>
        <v>0.83804319999999999</v>
      </c>
      <c r="P271">
        <f>'Program Costs'!P271-'Revenue Change'!P271</f>
        <v>0.83557130000000002</v>
      </c>
      <c r="Q271">
        <f>'Program Costs'!Q271-'Revenue Change'!Q271</f>
        <v>0.83264159999999998</v>
      </c>
      <c r="R271">
        <f>'Program Costs'!R271-'Revenue Change'!R271</f>
        <v>0.82910159999999999</v>
      </c>
      <c r="S271">
        <f>'Program Costs'!S271-'Revenue Change'!S271</f>
        <v>0.85577389999999998</v>
      </c>
      <c r="T271">
        <f>'Program Costs'!T271-'Revenue Change'!T271</f>
        <v>0.87670899999999996</v>
      </c>
      <c r="U271">
        <f>'Program Costs'!U271-'Revenue Change'!U271</f>
        <v>0.88494870000000003</v>
      </c>
      <c r="V271">
        <f>'Program Costs'!V271-'Revenue Change'!V271</f>
        <v>0.90637210000000001</v>
      </c>
      <c r="W271">
        <f>'Program Costs'!W271-'Revenue Change'!W271</f>
        <v>0.92407229999999996</v>
      </c>
      <c r="X271">
        <f>'Program Costs'!X271-'Revenue Change'!X271</f>
        <v>0.93084719999999999</v>
      </c>
      <c r="Y271">
        <f>'Program Costs'!Y271-'Revenue Change'!Y271</f>
        <v>0.94110110000000002</v>
      </c>
      <c r="Z271">
        <f>'Program Costs'!Z271-'Revenue Change'!Z271</f>
        <v>0.95050049999999997</v>
      </c>
      <c r="AA271">
        <f>'Program Costs'!AA271-'Revenue Change'!AA271</f>
        <v>0.95825199999999999</v>
      </c>
      <c r="AB271">
        <f>'Program Costs'!AB271-'Revenue Change'!AB271</f>
        <v>0.96868900000000002</v>
      </c>
      <c r="AC271">
        <f>'Program Costs'!AC271-'Revenue Change'!AC271</f>
        <v>0.98657229999999996</v>
      </c>
      <c r="AD271">
        <f>'Program Costs'!AD271-'Revenue Change'!AD271</f>
        <v>0.99487300000000001</v>
      </c>
      <c r="AE271">
        <f>'Program Costs'!AE271-'Revenue Change'!AE271</f>
        <v>1.012451</v>
      </c>
      <c r="AF271">
        <f>'Program Costs'!AF271-'Revenue Change'!AF271</f>
        <v>1.027039</v>
      </c>
      <c r="AG271">
        <f>'Program Costs'!AG271-'Revenue Change'!AG271</f>
        <v>1.0690919999999999</v>
      </c>
      <c r="AH271">
        <f>'Program Costs'!AH271-'Revenue Change'!AH271</f>
        <v>1.107483</v>
      </c>
      <c r="AI271" s="2">
        <f t="shared" si="8"/>
        <v>29.349152399999991</v>
      </c>
      <c r="AJ271" s="2">
        <f t="shared" si="9"/>
        <v>15.918527150370959</v>
      </c>
    </row>
    <row r="272" spans="1:36" x14ac:dyDescent="0.25">
      <c r="A272" s="13">
        <v>5</v>
      </c>
      <c r="B272" s="13">
        <v>200</v>
      </c>
      <c r="C272">
        <v>232</v>
      </c>
      <c r="D272" t="s">
        <v>504</v>
      </c>
      <c r="E272">
        <f>'Program Costs'!E272-'Revenue Change'!E272</f>
        <v>0</v>
      </c>
      <c r="F272">
        <f>'Program Costs'!F272-'Revenue Change'!F272</f>
        <v>0</v>
      </c>
      <c r="G272">
        <f>'Program Costs'!G272-'Revenue Change'!G272</f>
        <v>5.9902161428571432</v>
      </c>
      <c r="H272">
        <f>'Program Costs'!H272-'Revenue Change'!H272</f>
        <v>3.3225250000000002</v>
      </c>
      <c r="I272">
        <f>'Program Costs'!I272-'Revenue Change'!I272</f>
        <v>3.5485229999999999</v>
      </c>
      <c r="J272">
        <f>'Program Costs'!J272-'Revenue Change'!J272</f>
        <v>3.6783450000000002</v>
      </c>
      <c r="K272">
        <f>'Program Costs'!K272-'Revenue Change'!K272</f>
        <v>3.8995060000000001</v>
      </c>
      <c r="L272">
        <f>'Program Costs'!L272-'Revenue Change'!L272</f>
        <v>3.9506839999999999</v>
      </c>
      <c r="M272">
        <f>'Program Costs'!M272-'Revenue Change'!M272</f>
        <v>4.070862</v>
      </c>
      <c r="N272">
        <f>'Program Costs'!N272-'Revenue Change'!N272</f>
        <v>4.1584469999999998</v>
      </c>
      <c r="O272">
        <f>'Program Costs'!O272-'Revenue Change'!O272</f>
        <v>4.1914369999999996</v>
      </c>
      <c r="P272">
        <f>'Program Costs'!P272-'Revenue Change'!P272</f>
        <v>4.1759029999999999</v>
      </c>
      <c r="Q272">
        <f>'Program Costs'!Q272-'Revenue Change'!Q272</f>
        <v>4.1592409999999997</v>
      </c>
      <c r="R272">
        <f>'Program Costs'!R272-'Revenue Change'!R272</f>
        <v>4.1465449999999997</v>
      </c>
      <c r="S272">
        <f>'Program Costs'!S272-'Revenue Change'!S272</f>
        <v>4.278931</v>
      </c>
      <c r="T272">
        <f>'Program Costs'!T272-'Revenue Change'!T272</f>
        <v>4.3841549999999998</v>
      </c>
      <c r="U272">
        <f>'Program Costs'!U272-'Revenue Change'!U272</f>
        <v>4.4242549999999996</v>
      </c>
      <c r="V272">
        <f>'Program Costs'!V272-'Revenue Change'!V272</f>
        <v>4.5325319999999998</v>
      </c>
      <c r="W272">
        <f>'Program Costs'!W272-'Revenue Change'!W272</f>
        <v>4.6196289999999998</v>
      </c>
      <c r="X272">
        <f>'Program Costs'!X272-'Revenue Change'!X272</f>
        <v>4.6570429999999998</v>
      </c>
      <c r="Y272">
        <f>'Program Costs'!Y272-'Revenue Change'!Y272</f>
        <v>4.703735</v>
      </c>
      <c r="Z272">
        <f>'Program Costs'!Z272-'Revenue Change'!Z272</f>
        <v>4.7556760000000002</v>
      </c>
      <c r="AA272">
        <f>'Program Costs'!AA272-'Revenue Change'!AA272</f>
        <v>4.790527</v>
      </c>
      <c r="AB272">
        <f>'Program Costs'!AB272-'Revenue Change'!AB272</f>
        <v>4.8444209999999996</v>
      </c>
      <c r="AC272">
        <f>'Program Costs'!AC272-'Revenue Change'!AC272</f>
        <v>4.9270630000000004</v>
      </c>
      <c r="AD272">
        <f>'Program Costs'!AD272-'Revenue Change'!AD272</f>
        <v>4.9771729999999996</v>
      </c>
      <c r="AE272">
        <f>'Program Costs'!AE272-'Revenue Change'!AE272</f>
        <v>5.0633540000000004</v>
      </c>
      <c r="AF272">
        <f>'Program Costs'!AF272-'Revenue Change'!AF272</f>
        <v>5.1391600000000004</v>
      </c>
      <c r="AG272">
        <f>'Program Costs'!AG272-'Revenue Change'!AG272</f>
        <v>5.3487549999999997</v>
      </c>
      <c r="AH272">
        <f>'Program Costs'!AH272-'Revenue Change'!AH272</f>
        <v>0</v>
      </c>
      <c r="AI272" s="2">
        <f t="shared" si="8"/>
        <v>120.73864314285713</v>
      </c>
      <c r="AJ272" s="2">
        <f t="shared" si="9"/>
        <v>58.095196331972083</v>
      </c>
    </row>
    <row r="273" spans="1:36" x14ac:dyDescent="0.25">
      <c r="A273" s="13">
        <v>5</v>
      </c>
      <c r="B273" s="13">
        <v>200</v>
      </c>
      <c r="C273">
        <v>242</v>
      </c>
      <c r="D273" t="s">
        <v>505</v>
      </c>
      <c r="E273">
        <f>'Program Costs'!E273-'Revenue Change'!E273</f>
        <v>0</v>
      </c>
      <c r="F273">
        <f>'Program Costs'!F273-'Revenue Change'!F273</f>
        <v>0</v>
      </c>
      <c r="G273">
        <f>'Program Costs'!G273-'Revenue Change'!G273</f>
        <v>20.367658333333335</v>
      </c>
      <c r="H273">
        <f>'Program Costs'!H273-'Revenue Change'!H273</f>
        <v>7.9743500000000003</v>
      </c>
      <c r="I273">
        <f>'Program Costs'!I273-'Revenue Change'!I273</f>
        <v>8.5168909999999993</v>
      </c>
      <c r="J273">
        <f>'Program Costs'!J273-'Revenue Change'!J273</f>
        <v>8.8262940000000008</v>
      </c>
      <c r="K273">
        <f>'Program Costs'!K273-'Revenue Change'!K273</f>
        <v>9.3570709999999995</v>
      </c>
      <c r="L273">
        <f>'Program Costs'!L273-'Revenue Change'!L273</f>
        <v>9.4783779999999993</v>
      </c>
      <c r="M273">
        <f>'Program Costs'!M273-'Revenue Change'!M273</f>
        <v>9.7692720000000008</v>
      </c>
      <c r="N273">
        <f>'Program Costs'!N273-'Revenue Change'!N273</f>
        <v>9.9780270000000009</v>
      </c>
      <c r="O273">
        <f>'Program Costs'!O273-'Revenue Change'!O273</f>
        <v>10.055730000000001</v>
      </c>
      <c r="P273">
        <f>'Program Costs'!P273-'Revenue Change'!P273</f>
        <v>10.018370000000001</v>
      </c>
      <c r="Q273">
        <f>'Program Costs'!Q273-'Revenue Change'!Q273</f>
        <v>9.9769290000000002</v>
      </c>
      <c r="R273">
        <f>'Program Costs'!R273-'Revenue Change'!R273</f>
        <v>0</v>
      </c>
      <c r="S273">
        <f>'Program Costs'!S273-'Revenue Change'!S273</f>
        <v>0</v>
      </c>
      <c r="T273">
        <f>'Program Costs'!T273-'Revenue Change'!T273</f>
        <v>0</v>
      </c>
      <c r="U273">
        <f>'Program Costs'!U273-'Revenue Change'!U273</f>
        <v>0</v>
      </c>
      <c r="V273">
        <f>'Program Costs'!V273-'Revenue Change'!V273</f>
        <v>0</v>
      </c>
      <c r="W273">
        <f>'Program Costs'!W273-'Revenue Change'!W273</f>
        <v>0</v>
      </c>
      <c r="X273">
        <f>'Program Costs'!X273-'Revenue Change'!X273</f>
        <v>0</v>
      </c>
      <c r="Y273">
        <f>'Program Costs'!Y273-'Revenue Change'!Y273</f>
        <v>0</v>
      </c>
      <c r="Z273">
        <f>'Program Costs'!Z273-'Revenue Change'!Z273</f>
        <v>0</v>
      </c>
      <c r="AA273">
        <f>'Program Costs'!AA273-'Revenue Change'!AA273</f>
        <v>0</v>
      </c>
      <c r="AB273">
        <f>'Program Costs'!AB273-'Revenue Change'!AB273</f>
        <v>0</v>
      </c>
      <c r="AC273">
        <f>'Program Costs'!AC273-'Revenue Change'!AC273</f>
        <v>0</v>
      </c>
      <c r="AD273">
        <f>'Program Costs'!AD273-'Revenue Change'!AD273</f>
        <v>0</v>
      </c>
      <c r="AE273">
        <f>'Program Costs'!AE273-'Revenue Change'!AE273</f>
        <v>0</v>
      </c>
      <c r="AF273">
        <f>'Program Costs'!AF273-'Revenue Change'!AF273</f>
        <v>0</v>
      </c>
      <c r="AG273">
        <f>'Program Costs'!AG273-'Revenue Change'!AG273</f>
        <v>0</v>
      </c>
      <c r="AH273">
        <f>'Program Costs'!AH273-'Revenue Change'!AH273</f>
        <v>0</v>
      </c>
      <c r="AI273" s="2">
        <f t="shared" si="8"/>
        <v>114.31897033333333</v>
      </c>
      <c r="AJ273" s="2">
        <f t="shared" si="9"/>
        <v>87.171369359325823</v>
      </c>
    </row>
    <row r="274" spans="1:36" x14ac:dyDescent="0.25">
      <c r="A274" s="13">
        <v>5</v>
      </c>
      <c r="B274" s="13">
        <v>260</v>
      </c>
      <c r="C274">
        <v>263</v>
      </c>
      <c r="D274" t="s">
        <v>506</v>
      </c>
      <c r="E274">
        <f>'Program Costs'!E274-'Revenue Change'!E274</f>
        <v>0</v>
      </c>
      <c r="F274">
        <f>'Program Costs'!F274-'Revenue Change'!F274</f>
        <v>0</v>
      </c>
      <c r="G274">
        <f>'Program Costs'!G274-'Revenue Change'!G274</f>
        <v>47.484659999999998</v>
      </c>
      <c r="H274">
        <f>'Program Costs'!H274-'Revenue Change'!H274</f>
        <v>10.406650000000001</v>
      </c>
      <c r="I274">
        <f>'Program Costs'!I274-'Revenue Change'!I274</f>
        <v>11.11458</v>
      </c>
      <c r="J274">
        <f>'Program Costs'!J274-'Revenue Change'!J274</f>
        <v>11.52087</v>
      </c>
      <c r="K274">
        <f>'Program Costs'!K274-'Revenue Change'!K274</f>
        <v>12.215909999999999</v>
      </c>
      <c r="L274">
        <f>'Program Costs'!L274-'Revenue Change'!L274</f>
        <v>12.373699999999999</v>
      </c>
      <c r="M274">
        <f>'Program Costs'!M274-'Revenue Change'!M274</f>
        <v>12.75034</v>
      </c>
      <c r="N274">
        <f>'Program Costs'!N274-'Revenue Change'!N274</f>
        <v>13.025119999999999</v>
      </c>
      <c r="O274">
        <f>'Program Costs'!O274-'Revenue Change'!O274</f>
        <v>13.12762</v>
      </c>
      <c r="P274">
        <f>'Program Costs'!P274-'Revenue Change'!P274</f>
        <v>0</v>
      </c>
      <c r="Q274">
        <f>'Program Costs'!Q274-'Revenue Change'!Q274</f>
        <v>0</v>
      </c>
      <c r="R274">
        <f>'Program Costs'!R274-'Revenue Change'!R274</f>
        <v>0</v>
      </c>
      <c r="S274">
        <f>'Program Costs'!S274-'Revenue Change'!S274</f>
        <v>0</v>
      </c>
      <c r="T274">
        <f>'Program Costs'!T274-'Revenue Change'!T274</f>
        <v>0</v>
      </c>
      <c r="U274">
        <f>'Program Costs'!U274-'Revenue Change'!U274</f>
        <v>0</v>
      </c>
      <c r="V274">
        <f>'Program Costs'!V274-'Revenue Change'!V274</f>
        <v>0</v>
      </c>
      <c r="W274">
        <f>'Program Costs'!W274-'Revenue Change'!W274</f>
        <v>0</v>
      </c>
      <c r="X274">
        <f>'Program Costs'!X274-'Revenue Change'!X274</f>
        <v>0</v>
      </c>
      <c r="Y274">
        <f>'Program Costs'!Y274-'Revenue Change'!Y274</f>
        <v>0</v>
      </c>
      <c r="Z274">
        <f>'Program Costs'!Z274-'Revenue Change'!Z274</f>
        <v>0</v>
      </c>
      <c r="AA274">
        <f>'Program Costs'!AA274-'Revenue Change'!AA274</f>
        <v>0</v>
      </c>
      <c r="AB274">
        <f>'Program Costs'!AB274-'Revenue Change'!AB274</f>
        <v>0</v>
      </c>
      <c r="AC274">
        <f>'Program Costs'!AC274-'Revenue Change'!AC274</f>
        <v>0</v>
      </c>
      <c r="AD274">
        <f>'Program Costs'!AD274-'Revenue Change'!AD274</f>
        <v>0</v>
      </c>
      <c r="AE274">
        <f>'Program Costs'!AE274-'Revenue Change'!AE274</f>
        <v>0</v>
      </c>
      <c r="AF274">
        <f>'Program Costs'!AF274-'Revenue Change'!AF274</f>
        <v>0</v>
      </c>
      <c r="AG274">
        <f>'Program Costs'!AG274-'Revenue Change'!AG274</f>
        <v>0</v>
      </c>
      <c r="AH274">
        <f>'Program Costs'!AH274-'Revenue Change'!AH274</f>
        <v>0</v>
      </c>
      <c r="AI274" s="2">
        <f t="shared" si="8"/>
        <v>144.01944999999998</v>
      </c>
      <c r="AJ274" s="2">
        <f t="shared" si="9"/>
        <v>120.2793669842649</v>
      </c>
    </row>
    <row r="275" spans="1:36" x14ac:dyDescent="0.25">
      <c r="A275" s="13">
        <v>5</v>
      </c>
      <c r="B275" s="13">
        <v>999</v>
      </c>
      <c r="C275">
        <v>302</v>
      </c>
      <c r="D275" t="s">
        <v>502</v>
      </c>
      <c r="E275">
        <f>'Program Costs'!E275-'Revenue Change'!E275</f>
        <v>0</v>
      </c>
      <c r="F275">
        <f>'Program Costs'!F275-'Revenue Change'!F275</f>
        <v>0</v>
      </c>
      <c r="G275">
        <f>'Program Costs'!G275-'Revenue Change'!G275</f>
        <v>156.97450000000001</v>
      </c>
      <c r="H275">
        <f>'Program Costs'!H275-'Revenue Change'!H275</f>
        <v>119.08320000000001</v>
      </c>
      <c r="I275">
        <f>'Program Costs'!I275-'Revenue Change'!I275</f>
        <v>127.18300000000001</v>
      </c>
      <c r="J275">
        <f>'Program Costs'!J275-'Revenue Change'!J275</f>
        <v>131.82339999999999</v>
      </c>
      <c r="K275">
        <f>'Program Costs'!K275-'Revenue Change'!K275</f>
        <v>139.7465</v>
      </c>
      <c r="L275">
        <f>'Program Costs'!L275-'Revenue Change'!L275</f>
        <v>141.5521</v>
      </c>
      <c r="M275">
        <f>'Program Costs'!M275-'Revenue Change'!M275</f>
        <v>145.88939999999999</v>
      </c>
      <c r="N275">
        <f>'Program Costs'!N275-'Revenue Change'!N275</f>
        <v>0</v>
      </c>
      <c r="O275">
        <f>'Program Costs'!O275-'Revenue Change'!O275</f>
        <v>0</v>
      </c>
      <c r="P275">
        <f>'Program Costs'!P275-'Revenue Change'!P275</f>
        <v>0</v>
      </c>
      <c r="Q275">
        <f>'Program Costs'!Q275-'Revenue Change'!Q275</f>
        <v>0</v>
      </c>
      <c r="R275">
        <f>'Program Costs'!R275-'Revenue Change'!R275</f>
        <v>0</v>
      </c>
      <c r="S275">
        <f>'Program Costs'!S275-'Revenue Change'!S275</f>
        <v>0</v>
      </c>
      <c r="T275">
        <f>'Program Costs'!T275-'Revenue Change'!T275</f>
        <v>0</v>
      </c>
      <c r="U275">
        <f>'Program Costs'!U275-'Revenue Change'!U275</f>
        <v>0</v>
      </c>
      <c r="V275">
        <f>'Program Costs'!V275-'Revenue Change'!V275</f>
        <v>0</v>
      </c>
      <c r="W275">
        <f>'Program Costs'!W275-'Revenue Change'!W275</f>
        <v>0</v>
      </c>
      <c r="X275">
        <f>'Program Costs'!X275-'Revenue Change'!X275</f>
        <v>0</v>
      </c>
      <c r="Y275">
        <f>'Program Costs'!Y275-'Revenue Change'!Y275</f>
        <v>0</v>
      </c>
      <c r="Z275">
        <f>'Program Costs'!Z275-'Revenue Change'!Z275</f>
        <v>0</v>
      </c>
      <c r="AA275">
        <f>'Program Costs'!AA275-'Revenue Change'!AA275</f>
        <v>0</v>
      </c>
      <c r="AB275">
        <f>'Program Costs'!AB275-'Revenue Change'!AB275</f>
        <v>0</v>
      </c>
      <c r="AC275">
        <f>'Program Costs'!AC275-'Revenue Change'!AC275</f>
        <v>0</v>
      </c>
      <c r="AD275">
        <f>'Program Costs'!AD275-'Revenue Change'!AD275</f>
        <v>0</v>
      </c>
      <c r="AE275">
        <f>'Program Costs'!AE275-'Revenue Change'!AE275</f>
        <v>0</v>
      </c>
      <c r="AF275">
        <f>'Program Costs'!AF275-'Revenue Change'!AF275</f>
        <v>0</v>
      </c>
      <c r="AG275">
        <f>'Program Costs'!AG275-'Revenue Change'!AG275</f>
        <v>0</v>
      </c>
      <c r="AH275">
        <f>'Program Costs'!AH275-'Revenue Change'!AH275</f>
        <v>0</v>
      </c>
      <c r="AI275" s="2">
        <f t="shared" si="8"/>
        <v>962.25210000000004</v>
      </c>
      <c r="AJ275" s="2">
        <f t="shared" si="9"/>
        <v>802.73117122130498</v>
      </c>
    </row>
    <row r="276" spans="1:36" x14ac:dyDescent="0.25">
      <c r="A276" s="13">
        <v>5</v>
      </c>
      <c r="B276" s="13">
        <v>999</v>
      </c>
      <c r="C276">
        <v>352</v>
      </c>
      <c r="D276" t="s">
        <v>500</v>
      </c>
      <c r="E276">
        <f>'Program Costs'!E276-'Revenue Change'!E276</f>
        <v>0</v>
      </c>
      <c r="F276">
        <f>'Program Costs'!F276-'Revenue Change'!F276</f>
        <v>0</v>
      </c>
      <c r="G276">
        <f>'Program Costs'!G276-'Revenue Change'!G276</f>
        <v>133.72887</v>
      </c>
      <c r="H276">
        <f>'Program Costs'!H276-'Revenue Change'!H276</f>
        <v>96.010350000000003</v>
      </c>
      <c r="I276">
        <f>'Program Costs'!I276-'Revenue Change'!I276</f>
        <v>102.5407</v>
      </c>
      <c r="J276">
        <f>'Program Costs'!J276-'Revenue Change'!J276</f>
        <v>106.28189999999999</v>
      </c>
      <c r="K276">
        <f>'Program Costs'!K276-'Revenue Change'!K276</f>
        <v>112.6703</v>
      </c>
      <c r="L276">
        <f>'Program Costs'!L276-'Revenue Change'!L276</f>
        <v>114.12520000000001</v>
      </c>
      <c r="M276">
        <f>'Program Costs'!M276-'Revenue Change'!M276</f>
        <v>117.6228</v>
      </c>
      <c r="N276">
        <f>'Program Costs'!N276-'Revenue Change'!N276</f>
        <v>0</v>
      </c>
      <c r="O276">
        <f>'Program Costs'!O276-'Revenue Change'!O276</f>
        <v>0</v>
      </c>
      <c r="P276">
        <f>'Program Costs'!P276-'Revenue Change'!P276</f>
        <v>0</v>
      </c>
      <c r="Q276">
        <f>'Program Costs'!Q276-'Revenue Change'!Q276</f>
        <v>0</v>
      </c>
      <c r="R276">
        <f>'Program Costs'!R276-'Revenue Change'!R276</f>
        <v>0</v>
      </c>
      <c r="S276">
        <f>'Program Costs'!S276-'Revenue Change'!S276</f>
        <v>0</v>
      </c>
      <c r="T276">
        <f>'Program Costs'!T276-'Revenue Change'!T276</f>
        <v>0</v>
      </c>
      <c r="U276">
        <f>'Program Costs'!U276-'Revenue Change'!U276</f>
        <v>0</v>
      </c>
      <c r="V276">
        <f>'Program Costs'!V276-'Revenue Change'!V276</f>
        <v>0</v>
      </c>
      <c r="W276">
        <f>'Program Costs'!W276-'Revenue Change'!W276</f>
        <v>0</v>
      </c>
      <c r="X276">
        <f>'Program Costs'!X276-'Revenue Change'!X276</f>
        <v>0</v>
      </c>
      <c r="Y276">
        <f>'Program Costs'!Y276-'Revenue Change'!Y276</f>
        <v>0</v>
      </c>
      <c r="Z276">
        <f>'Program Costs'!Z276-'Revenue Change'!Z276</f>
        <v>0</v>
      </c>
      <c r="AA276">
        <f>'Program Costs'!AA276-'Revenue Change'!AA276</f>
        <v>0</v>
      </c>
      <c r="AB276">
        <f>'Program Costs'!AB276-'Revenue Change'!AB276</f>
        <v>0</v>
      </c>
      <c r="AC276">
        <f>'Program Costs'!AC276-'Revenue Change'!AC276</f>
        <v>0</v>
      </c>
      <c r="AD276">
        <f>'Program Costs'!AD276-'Revenue Change'!AD276</f>
        <v>0</v>
      </c>
      <c r="AE276">
        <f>'Program Costs'!AE276-'Revenue Change'!AE276</f>
        <v>0</v>
      </c>
      <c r="AF276">
        <f>'Program Costs'!AF276-'Revenue Change'!AF276</f>
        <v>0</v>
      </c>
      <c r="AG276">
        <f>'Program Costs'!AG276-'Revenue Change'!AG276</f>
        <v>0</v>
      </c>
      <c r="AH276">
        <f>'Program Costs'!AH276-'Revenue Change'!AH276</f>
        <v>0</v>
      </c>
      <c r="AI276" s="2">
        <f t="shared" si="8"/>
        <v>782.98012000000006</v>
      </c>
      <c r="AJ276" s="2">
        <f t="shared" si="9"/>
        <v>654.36714595899412</v>
      </c>
    </row>
    <row r="277" spans="1:36" x14ac:dyDescent="0.25">
      <c r="A277" s="13">
        <v>5</v>
      </c>
      <c r="B277" s="13">
        <v>999</v>
      </c>
      <c r="C277">
        <v>962</v>
      </c>
      <c r="D277" t="s">
        <v>503</v>
      </c>
      <c r="E277">
        <f>'Program Costs'!E277-'Revenue Change'!E277</f>
        <v>0</v>
      </c>
      <c r="F277">
        <f>'Program Costs'!F277-'Revenue Change'!F277</f>
        <v>0</v>
      </c>
      <c r="G277">
        <f>'Program Costs'!G277-'Revenue Change'!G277</f>
        <v>66.895009999999999</v>
      </c>
      <c r="H277">
        <f>'Program Costs'!H277-'Revenue Change'!H277</f>
        <v>29.673480000000001</v>
      </c>
      <c r="I277">
        <f>'Program Costs'!I277-'Revenue Change'!I277</f>
        <v>31.691960000000002</v>
      </c>
      <c r="J277">
        <f>'Program Costs'!J277-'Revenue Change'!J277</f>
        <v>32.84854</v>
      </c>
      <c r="K277">
        <f>'Program Costs'!K277-'Revenue Change'!K277</f>
        <v>34.822240000000001</v>
      </c>
      <c r="L277">
        <f>'Program Costs'!L277-'Revenue Change'!L277</f>
        <v>35.272170000000003</v>
      </c>
      <c r="M277">
        <f>'Program Costs'!M277-'Revenue Change'!M277</f>
        <v>36.353180000000002</v>
      </c>
      <c r="N277">
        <f>'Program Costs'!N277-'Revenue Change'!N277</f>
        <v>37.130580000000002</v>
      </c>
      <c r="O277">
        <f>'Program Costs'!O277-'Revenue Change'!O277</f>
        <v>37.423740000000002</v>
      </c>
      <c r="P277">
        <f>'Program Costs'!P277-'Revenue Change'!P277</f>
        <v>37.290529999999997</v>
      </c>
      <c r="Q277">
        <f>'Program Costs'!Q277-'Revenue Change'!Q277</f>
        <v>0</v>
      </c>
      <c r="R277">
        <f>'Program Costs'!R277-'Revenue Change'!R277</f>
        <v>0</v>
      </c>
      <c r="S277">
        <f>'Program Costs'!S277-'Revenue Change'!S277</f>
        <v>0</v>
      </c>
      <c r="T277">
        <f>'Program Costs'!T277-'Revenue Change'!T277</f>
        <v>0</v>
      </c>
      <c r="U277">
        <f>'Program Costs'!U277-'Revenue Change'!U277</f>
        <v>0</v>
      </c>
      <c r="V277">
        <f>'Program Costs'!V277-'Revenue Change'!V277</f>
        <v>0</v>
      </c>
      <c r="W277">
        <f>'Program Costs'!W277-'Revenue Change'!W277</f>
        <v>0</v>
      </c>
      <c r="X277">
        <f>'Program Costs'!X277-'Revenue Change'!X277</f>
        <v>0</v>
      </c>
      <c r="Y277">
        <f>'Program Costs'!Y277-'Revenue Change'!Y277</f>
        <v>0</v>
      </c>
      <c r="Z277">
        <f>'Program Costs'!Z277-'Revenue Change'!Z277</f>
        <v>0</v>
      </c>
      <c r="AA277">
        <f>'Program Costs'!AA277-'Revenue Change'!AA277</f>
        <v>0</v>
      </c>
      <c r="AB277">
        <f>'Program Costs'!AB277-'Revenue Change'!AB277</f>
        <v>0</v>
      </c>
      <c r="AC277">
        <f>'Program Costs'!AC277-'Revenue Change'!AC277</f>
        <v>0</v>
      </c>
      <c r="AD277">
        <f>'Program Costs'!AD277-'Revenue Change'!AD277</f>
        <v>0</v>
      </c>
      <c r="AE277">
        <f>'Program Costs'!AE277-'Revenue Change'!AE277</f>
        <v>0</v>
      </c>
      <c r="AF277">
        <f>'Program Costs'!AF277-'Revenue Change'!AF277</f>
        <v>0</v>
      </c>
      <c r="AG277">
        <f>'Program Costs'!AG277-'Revenue Change'!AG277</f>
        <v>0</v>
      </c>
      <c r="AH277">
        <f>'Program Costs'!AH277-'Revenue Change'!AH277</f>
        <v>0</v>
      </c>
      <c r="AI277" s="2">
        <f t="shared" si="8"/>
        <v>379.40143</v>
      </c>
      <c r="AJ277" s="2">
        <f t="shared" si="9"/>
        <v>295.65299614700791</v>
      </c>
    </row>
  </sheetData>
  <pageMargins left="0.7" right="0.7" top="0.75" bottom="0.75" header="0.3" footer="0.3"/>
  <pageSetup paperSize="17" scale="55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BS286"/>
  <sheetViews>
    <sheetView zoomScale="80" zoomScaleNormal="80" workbookViewId="0">
      <pane xSplit="4" topLeftCell="AG1" activePane="topRight" state="frozen"/>
      <selection activeCell="A185" sqref="A185:XFD185"/>
      <selection pane="topRight" activeCell="AL4" sqref="AL4:AL277"/>
    </sheetView>
  </sheetViews>
  <sheetFormatPr defaultRowHeight="15" x14ac:dyDescent="0.25"/>
  <cols>
    <col min="1" max="1" width="9.7109375" style="4" bestFit="1" customWidth="1"/>
    <col min="2" max="3" width="10.140625" style="4" customWidth="1"/>
    <col min="4" max="4" width="58.85546875" style="4" bestFit="1" customWidth="1"/>
    <col min="5" max="34" width="9.140625" customWidth="1"/>
    <col min="35" max="36" width="10.5703125" customWidth="1"/>
    <col min="37" max="37" width="9.140625" style="95" customWidth="1"/>
    <col min="38" max="38" width="9.140625" style="98" customWidth="1"/>
    <col min="39" max="39" width="9.140625" customWidth="1"/>
    <col min="40" max="40" width="13" bestFit="1" customWidth="1"/>
    <col min="41" max="45" width="9.140625" customWidth="1"/>
    <col min="46" max="46" width="9.5703125" style="43" bestFit="1" customWidth="1"/>
    <col min="48" max="48" width="12.7109375" customWidth="1"/>
    <col min="49" max="49" width="9.140625" customWidth="1"/>
    <col min="50" max="50" width="12.7109375" customWidth="1"/>
    <col min="51" max="51" width="10.85546875" customWidth="1"/>
    <col min="52" max="52" width="14.85546875" customWidth="1"/>
    <col min="53" max="53" width="13.85546875" customWidth="1"/>
    <col min="54" max="55" width="11.5703125" customWidth="1"/>
    <col min="56" max="56" width="13.42578125" customWidth="1"/>
    <col min="57" max="57" width="11.5703125" customWidth="1"/>
    <col min="58" max="58" width="14.85546875" bestFit="1" customWidth="1"/>
    <col min="59" max="59" width="13.7109375" bestFit="1" customWidth="1"/>
    <col min="60" max="60" width="12" customWidth="1"/>
    <col min="61" max="61" width="10.28515625" bestFit="1" customWidth="1"/>
    <col min="63" max="63" width="12.28515625" bestFit="1" customWidth="1"/>
  </cols>
  <sheetData>
    <row r="1" spans="1:71" x14ac:dyDescent="0.25">
      <c r="AL1" s="96"/>
      <c r="AN1" s="47"/>
      <c r="AP1">
        <v>11.962355919588299</v>
      </c>
      <c r="AU1" s="4" t="s">
        <v>13</v>
      </c>
      <c r="AV1" s="4" t="s">
        <v>14</v>
      </c>
      <c r="AX1" s="9" t="s">
        <v>15</v>
      </c>
      <c r="AY1" s="9" t="s">
        <v>548</v>
      </c>
      <c r="BA1" s="4" t="s">
        <v>7</v>
      </c>
      <c r="BB1" s="10" t="s">
        <v>22</v>
      </c>
      <c r="BC1" s="9"/>
      <c r="BD1" s="9"/>
      <c r="BE1" s="9"/>
      <c r="BF1" s="9"/>
      <c r="BI1" s="3" t="s">
        <v>531</v>
      </c>
      <c r="BJ1" s="12">
        <v>0.03</v>
      </c>
      <c r="BK1" s="12">
        <v>0.08</v>
      </c>
      <c r="BL1" s="12">
        <v>0.16</v>
      </c>
      <c r="BM1" s="12">
        <v>0.30000000000000004</v>
      </c>
      <c r="BN1" s="12">
        <v>0.5</v>
      </c>
      <c r="BO1" s="12">
        <v>0.7</v>
      </c>
      <c r="BP1" s="12">
        <v>0.84</v>
      </c>
      <c r="BQ1" s="12">
        <v>0.91999999999999993</v>
      </c>
      <c r="BR1" s="12">
        <v>0.97</v>
      </c>
      <c r="BS1" s="12">
        <v>1</v>
      </c>
    </row>
    <row r="2" spans="1:71" x14ac:dyDescent="0.25">
      <c r="AK2" s="95" t="s">
        <v>18</v>
      </c>
      <c r="AL2" s="98" t="s">
        <v>542</v>
      </c>
      <c r="AN2" s="4" t="s">
        <v>5</v>
      </c>
      <c r="AO2" s="4" t="s">
        <v>3</v>
      </c>
      <c r="AP2" s="4" t="s">
        <v>7</v>
      </c>
      <c r="AQ2" s="6" t="s">
        <v>12</v>
      </c>
      <c r="AR2" s="7"/>
      <c r="AS2" s="8"/>
      <c r="AT2" s="97" t="s">
        <v>544</v>
      </c>
      <c r="AU2" s="4" t="s">
        <v>16</v>
      </c>
      <c r="AV2" s="4" t="s">
        <v>7</v>
      </c>
      <c r="AW2" s="102" t="s">
        <v>17</v>
      </c>
      <c r="AX2" s="4" t="s">
        <v>18</v>
      </c>
      <c r="AY2" s="4" t="s">
        <v>530</v>
      </c>
      <c r="AZ2" s="4" t="s">
        <v>30</v>
      </c>
      <c r="BA2" s="4" t="s">
        <v>29</v>
      </c>
      <c r="BB2" s="4" t="s">
        <v>19</v>
      </c>
      <c r="BC2" s="6" t="s">
        <v>34</v>
      </c>
      <c r="BD2" s="7"/>
      <c r="BE2" s="8"/>
      <c r="BF2" s="102" t="s">
        <v>32</v>
      </c>
      <c r="BH2" s="63" t="s">
        <v>311</v>
      </c>
      <c r="BI2" s="3" t="s">
        <v>532</v>
      </c>
      <c r="BJ2" s="12">
        <v>0.20935036792215536</v>
      </c>
      <c r="BK2" s="12">
        <v>0.40477130135967293</v>
      </c>
      <c r="BL2" s="12">
        <v>0.57505211260266376</v>
      </c>
      <c r="BM2" s="12">
        <v>0.71355455912801125</v>
      </c>
      <c r="BN2" s="12">
        <v>0.81871346026258529</v>
      </c>
      <c r="BO2" s="12">
        <v>0.89324346776810171</v>
      </c>
      <c r="BP2" s="12">
        <v>0.94255090295715138</v>
      </c>
      <c r="BQ2" s="12">
        <v>0.97300104288538103</v>
      </c>
      <c r="BR2" s="12">
        <v>0.99055444239542179</v>
      </c>
      <c r="BS2" s="12">
        <v>1</v>
      </c>
    </row>
    <row r="3" spans="1:71" x14ac:dyDescent="0.25">
      <c r="A3" s="4" t="s">
        <v>24</v>
      </c>
      <c r="B3" s="4" t="s">
        <v>304</v>
      </c>
      <c r="C3" s="4" t="s">
        <v>23</v>
      </c>
      <c r="D3" s="4" t="s">
        <v>25</v>
      </c>
      <c r="E3">
        <v>2013</v>
      </c>
      <c r="F3">
        <v>2014</v>
      </c>
      <c r="G3">
        <v>2015</v>
      </c>
      <c r="H3">
        <v>2016</v>
      </c>
      <c r="I3">
        <v>2017</v>
      </c>
      <c r="J3">
        <v>2018</v>
      </c>
      <c r="K3">
        <v>2019</v>
      </c>
      <c r="L3">
        <v>2020</v>
      </c>
      <c r="M3">
        <v>2021</v>
      </c>
      <c r="N3">
        <v>2022</v>
      </c>
      <c r="O3">
        <v>2023</v>
      </c>
      <c r="P3">
        <v>2024</v>
      </c>
      <c r="Q3">
        <v>2025</v>
      </c>
      <c r="R3">
        <v>2026</v>
      </c>
      <c r="S3">
        <v>2027</v>
      </c>
      <c r="T3">
        <v>2028</v>
      </c>
      <c r="U3">
        <v>2029</v>
      </c>
      <c r="V3">
        <v>2030</v>
      </c>
      <c r="W3">
        <v>2031</v>
      </c>
      <c r="X3">
        <v>2032</v>
      </c>
      <c r="Y3">
        <v>2033</v>
      </c>
      <c r="Z3">
        <v>2034</v>
      </c>
      <c r="AA3">
        <v>2035</v>
      </c>
      <c r="AB3">
        <v>2036</v>
      </c>
      <c r="AC3">
        <v>2037</v>
      </c>
      <c r="AD3">
        <v>2038</v>
      </c>
      <c r="AE3">
        <v>2039</v>
      </c>
      <c r="AF3">
        <v>2040</v>
      </c>
      <c r="AG3">
        <v>2041</v>
      </c>
      <c r="AH3">
        <v>2042</v>
      </c>
      <c r="AI3" s="3" t="s">
        <v>1</v>
      </c>
      <c r="AJ3" s="3" t="s">
        <v>0</v>
      </c>
      <c r="AK3" s="95" t="s">
        <v>2</v>
      </c>
      <c r="AL3" s="98" t="s">
        <v>2</v>
      </c>
      <c r="AN3" s="4" t="s">
        <v>6</v>
      </c>
      <c r="AO3" s="4" t="s">
        <v>4</v>
      </c>
      <c r="AP3" s="4" t="s">
        <v>8</v>
      </c>
      <c r="AQ3" s="5" t="s">
        <v>9</v>
      </c>
      <c r="AR3" s="5" t="s">
        <v>10</v>
      </c>
      <c r="AS3" s="5" t="s">
        <v>11</v>
      </c>
      <c r="AT3" s="41" t="s">
        <v>545</v>
      </c>
      <c r="AU3" s="4" t="s">
        <v>7</v>
      </c>
      <c r="AV3" s="4" t="s">
        <v>20</v>
      </c>
      <c r="AW3" s="102" t="s">
        <v>7</v>
      </c>
      <c r="AX3" s="4" t="s">
        <v>20</v>
      </c>
      <c r="AY3" s="4" t="s">
        <v>549</v>
      </c>
      <c r="AZ3" s="4" t="s">
        <v>31</v>
      </c>
      <c r="BA3" s="4" t="s">
        <v>8</v>
      </c>
      <c r="BB3" s="4" t="s">
        <v>21</v>
      </c>
      <c r="BC3" s="4" t="s">
        <v>35</v>
      </c>
      <c r="BD3" s="4" t="s">
        <v>36</v>
      </c>
      <c r="BE3" s="4" t="s">
        <v>37</v>
      </c>
      <c r="BF3" s="102" t="s">
        <v>551</v>
      </c>
      <c r="BG3" s="34" t="s">
        <v>547</v>
      </c>
      <c r="BH3" s="63" t="s">
        <v>306</v>
      </c>
      <c r="BI3" s="28" t="s">
        <v>509</v>
      </c>
      <c r="BJ3" s="70">
        <v>2015</v>
      </c>
      <c r="BK3" s="70">
        <v>2016</v>
      </c>
      <c r="BL3" s="70">
        <v>2017</v>
      </c>
      <c r="BM3" s="70">
        <v>2018</v>
      </c>
      <c r="BN3" s="70">
        <v>2019</v>
      </c>
      <c r="BO3" s="70">
        <v>2020</v>
      </c>
      <c r="BP3" s="70">
        <v>2021</v>
      </c>
      <c r="BQ3" s="70">
        <v>2022</v>
      </c>
      <c r="BR3" s="70">
        <v>2023</v>
      </c>
      <c r="BS3" s="70">
        <v>2024</v>
      </c>
    </row>
    <row r="4" spans="1:71" x14ac:dyDescent="0.25">
      <c r="A4" s="4">
        <v>1</v>
      </c>
      <c r="B4" s="4">
        <v>100</v>
      </c>
      <c r="C4">
        <v>102</v>
      </c>
      <c r="D4" t="s">
        <v>38</v>
      </c>
      <c r="E4">
        <f>'RIM &amp; TRC Benefits'!E4-'RIM Costs (Ach Pot)'!E4</f>
        <v>0</v>
      </c>
      <c r="F4">
        <f>'RIM &amp; TRC Benefits'!F4-'RIM Costs (Ach Pot)'!F4</f>
        <v>0</v>
      </c>
      <c r="G4">
        <f>'RIM &amp; TRC Benefits'!G4-'RIM Costs (Ach Pot)'!G4</f>
        <v>-132.57483999999999</v>
      </c>
      <c r="H4">
        <f>'RIM &amp; TRC Benefits'!H4-'RIM Costs (Ach Pot)'!H4</f>
        <v>-95.63803999999999</v>
      </c>
      <c r="I4">
        <f>'RIM &amp; TRC Benefits'!I4-'RIM Costs (Ach Pot)'!I4</f>
        <v>-102.33243999999996</v>
      </c>
      <c r="J4">
        <f>'RIM &amp; TRC Benefits'!J4-'RIM Costs (Ach Pot)'!J4</f>
        <v>17.196740000000034</v>
      </c>
      <c r="K4">
        <f>'RIM &amp; TRC Benefits'!K4-'RIM Costs (Ach Pot)'!K4</f>
        <v>45.175440000000037</v>
      </c>
      <c r="L4">
        <f>'RIM &amp; TRC Benefits'!L4-'RIM Costs (Ach Pot)'!L4</f>
        <v>49.45141000000001</v>
      </c>
      <c r="M4">
        <f>'RIM &amp; TRC Benefits'!M4-'RIM Costs (Ach Pot)'!M4</f>
        <v>103.28746000000001</v>
      </c>
      <c r="N4">
        <f>'RIM &amp; TRC Benefits'!N4-'RIM Costs (Ach Pot)'!N4</f>
        <v>132.72486000000004</v>
      </c>
      <c r="O4">
        <f>'RIM &amp; TRC Benefits'!O4-'RIM Costs (Ach Pot)'!O4</f>
        <v>132.70756000000006</v>
      </c>
      <c r="P4">
        <f>'RIM &amp; TRC Benefits'!P4-'RIM Costs (Ach Pot)'!P4</f>
        <v>58.851859999999988</v>
      </c>
      <c r="Q4">
        <f>'RIM &amp; TRC Benefits'!Q4-'RIM Costs (Ach Pot)'!Q4</f>
        <v>85.304759999999987</v>
      </c>
      <c r="R4">
        <f>'RIM &amp; TRC Benefits'!R4-'RIM Costs (Ach Pot)'!R4</f>
        <v>43.08856000000003</v>
      </c>
      <c r="S4">
        <f>'RIM &amp; TRC Benefits'!S4-'RIM Costs (Ach Pot)'!S4</f>
        <v>157.00756000000001</v>
      </c>
      <c r="T4">
        <f>'RIM &amp; TRC Benefits'!T4-'RIM Costs (Ach Pot)'!T4</f>
        <v>38.883510000000001</v>
      </c>
      <c r="U4">
        <f>'RIM &amp; TRC Benefits'!U4-'RIM Costs (Ach Pot)'!U4</f>
        <v>75.13121000000001</v>
      </c>
      <c r="V4">
        <f>'RIM &amp; TRC Benefits'!V4-'RIM Costs (Ach Pot)'!V4</f>
        <v>75.674360000000036</v>
      </c>
      <c r="W4">
        <f>'RIM &amp; TRC Benefits'!W4-'RIM Costs (Ach Pot)'!W4</f>
        <v>132.54696000000001</v>
      </c>
      <c r="X4">
        <f>'RIM &amp; TRC Benefits'!X4-'RIM Costs (Ach Pot)'!X4</f>
        <v>139.72575999999998</v>
      </c>
      <c r="Y4">
        <f>'RIM &amp; TRC Benefits'!Y4-'RIM Costs (Ach Pot)'!Y4</f>
        <v>0</v>
      </c>
      <c r="Z4">
        <f>'RIM &amp; TRC Benefits'!Z4-'RIM Costs (Ach Pot)'!Z4</f>
        <v>0</v>
      </c>
      <c r="AA4">
        <f>'RIM &amp; TRC Benefits'!AA4-'RIM Costs (Ach Pot)'!AA4</f>
        <v>0</v>
      </c>
      <c r="AB4">
        <f>'RIM &amp; TRC Benefits'!AB4-'RIM Costs (Ach Pot)'!AB4</f>
        <v>0</v>
      </c>
      <c r="AC4">
        <f>'RIM &amp; TRC Benefits'!AC4-'RIM Costs (Ach Pot)'!AC4</f>
        <v>0</v>
      </c>
      <c r="AD4">
        <f>'RIM &amp; TRC Benefits'!AD4-'RIM Costs (Ach Pot)'!AD4</f>
        <v>0</v>
      </c>
      <c r="AE4">
        <f>'RIM &amp; TRC Benefits'!AE4-'RIM Costs (Ach Pot)'!AE4</f>
        <v>0</v>
      </c>
      <c r="AF4">
        <f>'RIM &amp; TRC Benefits'!AF4-'RIM Costs (Ach Pot)'!AF4</f>
        <v>0</v>
      </c>
      <c r="AG4">
        <f>'RIM &amp; TRC Benefits'!AG4-'RIM Costs (Ach Pot)'!AG4</f>
        <v>0</v>
      </c>
      <c r="AH4">
        <f>'RIM &amp; TRC Benefits'!AH4-'RIM Costs (Ach Pot)'!AH4</f>
        <v>0</v>
      </c>
      <c r="AI4" s="2">
        <f>SUM(E4:AH4)</f>
        <v>956.21269000000029</v>
      </c>
      <c r="AJ4" s="2">
        <f>G4+(NPV(6.463858/100,H4:AH4))</f>
        <v>359.487265133015</v>
      </c>
      <c r="AK4" s="95">
        <f>'RIM &amp; TRC Benefits'!AJ4/'RIM Costs (Ach Pot)'!AJ4</f>
        <v>1.11147798890736</v>
      </c>
      <c r="AL4" s="98">
        <f>IF(AK4&lt;1,"NA",(('RIM Costs (Ach Pot)'!AJ4)+AX4)/AN4)</f>
        <v>8.0618440612468039</v>
      </c>
      <c r="AN4">
        <f>'Customer Costs'!G4</f>
        <v>400</v>
      </c>
      <c r="AO4" s="17">
        <f>BC4</f>
        <v>2022</v>
      </c>
      <c r="AP4" s="18">
        <f>AN4/(AO4*$AP$1/100)</f>
        <v>1.6537205382127491</v>
      </c>
      <c r="AQ4" s="4" t="str">
        <f>IF($AP4&lt;1,"Yes","No")</f>
        <v>No</v>
      </c>
      <c r="AR4" s="4" t="str">
        <f>IF($AP4&lt;2,"Yes","No")</f>
        <v>Yes</v>
      </c>
      <c r="AS4" s="4" t="str">
        <f>IF($AP4&lt;3,"Yes","No")</f>
        <v>Yes</v>
      </c>
      <c r="AT4" s="105">
        <v>317.16051195164738</v>
      </c>
      <c r="AU4" s="4" t="str">
        <f t="shared" ref="AU4:AU67" si="0">IF(OR(AK4&lt;1,AP4&lt;2,AL4&lt;1),"Drop","Keep")</f>
        <v>Drop</v>
      </c>
      <c r="AV4" s="11">
        <f>IF(AP4&gt;2,AN4-(2*(AO4*$AP$1/100)),0)</f>
        <v>0</v>
      </c>
      <c r="AW4" s="102">
        <f t="shared" ref="AW4:AW67" si="1">IF(AV4="NA",AV4,(AN4-AV4)/(AO4*$AP$1/100))</f>
        <v>1.6537205382127491</v>
      </c>
      <c r="AX4" s="11">
        <f t="shared" ref="AX4:AX67" si="2">IF(AK4&lt;1,"NA",IF(AND(AJ4&gt;=0,AJ4-AV4&gt;=0),AV4,AJ4))</f>
        <v>0</v>
      </c>
      <c r="AY4" s="52" t="s">
        <v>526</v>
      </c>
      <c r="AZ4" s="11" t="str">
        <f>IF(AU4="Drop","NA",'Program Costs'!G4)</f>
        <v>NA</v>
      </c>
      <c r="BA4" s="20">
        <f t="shared" ref="BA4:BA67" si="3">IF(AX4="NA",AX4,(AN4-AX4)/(AO4*$AP$1/100))</f>
        <v>1.6537205382127491</v>
      </c>
      <c r="BB4" s="12">
        <f>IF(AP4&lt;=10,IF($BB$1="Residential",VLOOKUP(CEILING(AP4,0.05),'Payback-Acceptance'!$A$5:$C$205,2),VLOOKUP(CEILING(AN4,0.05),'Payback-Acceptance'!$A$5:$C$205,3)),IF($BB$1="Residential",VLOOKUP(10,'Payback-Acceptance'!$A$5:$C$205,2),VLOOKUP(10,'Payback-Acceptance'!$A$5:$C$205,3)))</f>
        <v>0.4459257561782739</v>
      </c>
      <c r="BC4" s="17">
        <v>2022</v>
      </c>
      <c r="BD4" s="18">
        <v>1240</v>
      </c>
      <c r="BE4" s="18">
        <v>0</v>
      </c>
      <c r="BF4" s="22">
        <v>238842.6127142355</v>
      </c>
      <c r="BG4" s="35" t="str">
        <f t="shared" ref="BG4:BG35" si="4">IF(AU4="Drop","NA",IF(AND(BI4&gt;=0,BH4&gt;=0),IF(BH4&gt;BF4,BI4,BH4),BI4))</f>
        <v>NA</v>
      </c>
      <c r="BH4" s="67" t="s">
        <v>499</v>
      </c>
      <c r="BI4" s="29" t="str">
        <f t="shared" ref="BI4:BI35" si="5">IF(AU4="Drop","NA",BF4/2*BB4)</f>
        <v>NA</v>
      </c>
      <c r="BJ4" s="71" t="str">
        <f t="shared" ref="BJ4:BS13" si="6">IF($BG4="NA","NA",IF($AY4="M",$BG4*BJ$2,$BG4*BJ$1))</f>
        <v>NA</v>
      </c>
      <c r="BK4" s="71" t="str">
        <f t="shared" si="6"/>
        <v>NA</v>
      </c>
      <c r="BL4" s="71" t="str">
        <f t="shared" si="6"/>
        <v>NA</v>
      </c>
      <c r="BM4" s="71" t="str">
        <f t="shared" si="6"/>
        <v>NA</v>
      </c>
      <c r="BN4" s="71" t="str">
        <f t="shared" si="6"/>
        <v>NA</v>
      </c>
      <c r="BO4" s="71" t="str">
        <f t="shared" si="6"/>
        <v>NA</v>
      </c>
      <c r="BP4" s="71" t="str">
        <f t="shared" si="6"/>
        <v>NA</v>
      </c>
      <c r="BQ4" s="71" t="str">
        <f t="shared" si="6"/>
        <v>NA</v>
      </c>
      <c r="BR4" s="71" t="str">
        <f t="shared" si="6"/>
        <v>NA</v>
      </c>
      <c r="BS4" s="71" t="str">
        <f t="shared" si="6"/>
        <v>NA</v>
      </c>
    </row>
    <row r="5" spans="1:71" x14ac:dyDescent="0.25">
      <c r="A5" s="39">
        <v>1</v>
      </c>
      <c r="B5" s="39">
        <v>100</v>
      </c>
      <c r="C5">
        <v>103</v>
      </c>
      <c r="D5" t="s">
        <v>39</v>
      </c>
      <c r="E5">
        <f>'RIM &amp; TRC Benefits'!E5-'RIM Costs (Ach Pot)'!E5</f>
        <v>0</v>
      </c>
      <c r="F5">
        <f>'RIM &amp; TRC Benefits'!F5-'RIM Costs (Ach Pot)'!F5</f>
        <v>0</v>
      </c>
      <c r="G5">
        <f>'RIM &amp; TRC Benefits'!G5-'RIM Costs (Ach Pot)'!G5</f>
        <v>-72.925979999999996</v>
      </c>
      <c r="H5">
        <f>'RIM &amp; TRC Benefits'!H5-'RIM Costs (Ach Pot)'!H5</f>
        <v>-35.248419999999996</v>
      </c>
      <c r="I5">
        <f>'RIM &amp; TRC Benefits'!I5-'RIM Costs (Ach Pot)'!I5</f>
        <v>-37.976479999999995</v>
      </c>
      <c r="J5">
        <f>'RIM &amp; TRC Benefits'!J5-'RIM Costs (Ach Pot)'!J5</f>
        <v>6.1928900000000056</v>
      </c>
      <c r="K5">
        <f>'RIM &amp; TRC Benefits'!K5-'RIM Costs (Ach Pot)'!K5</f>
        <v>17.019569999999987</v>
      </c>
      <c r="L5">
        <f>'RIM &amp; TRC Benefits'!L5-'RIM Costs (Ach Pot)'!L5</f>
        <v>18.32750999999999</v>
      </c>
      <c r="M5">
        <f>'RIM &amp; TRC Benefits'!M5-'RIM Costs (Ach Pot)'!M5</f>
        <v>38.70984</v>
      </c>
      <c r="N5">
        <f>'RIM &amp; TRC Benefits'!N5-'RIM Costs (Ach Pot)'!N5</f>
        <v>49.586829999999992</v>
      </c>
      <c r="O5">
        <f>'RIM &amp; TRC Benefits'!O5-'RIM Costs (Ach Pot)'!O5</f>
        <v>49.73772000000001</v>
      </c>
      <c r="P5">
        <f>'RIM &amp; TRC Benefits'!P5-'RIM Costs (Ach Pot)'!P5</f>
        <v>22.187139999999999</v>
      </c>
      <c r="Q5">
        <f>'RIM &amp; TRC Benefits'!Q5-'RIM Costs (Ach Pot)'!Q5</f>
        <v>31.073890000000006</v>
      </c>
      <c r="R5">
        <f>'RIM &amp; TRC Benefits'!R5-'RIM Costs (Ach Pot)'!R5</f>
        <v>15.986069999999998</v>
      </c>
      <c r="S5">
        <f>'RIM &amp; TRC Benefits'!S5-'RIM Costs (Ach Pot)'!S5</f>
        <v>58.035139999999998</v>
      </c>
      <c r="T5">
        <f>'RIM &amp; TRC Benefits'!T5-'RIM Costs (Ach Pot)'!T5</f>
        <v>14.242289999999997</v>
      </c>
      <c r="U5">
        <f>'RIM &amp; TRC Benefits'!U5-'RIM Costs (Ach Pot)'!U5</f>
        <v>28.308639999999997</v>
      </c>
      <c r="V5">
        <f>'RIM &amp; TRC Benefits'!V5-'RIM Costs (Ach Pot)'!V5</f>
        <v>27.290390000000002</v>
      </c>
      <c r="W5">
        <f>'RIM &amp; TRC Benefits'!W5-'RIM Costs (Ach Pot)'!W5</f>
        <v>49.933189999999996</v>
      </c>
      <c r="X5">
        <f>'RIM &amp; TRC Benefits'!X5-'RIM Costs (Ach Pot)'!X5</f>
        <v>52.299989999999994</v>
      </c>
      <c r="Y5">
        <f>'RIM &amp; TRC Benefits'!Y5-'RIM Costs (Ach Pot)'!Y5</f>
        <v>0</v>
      </c>
      <c r="Z5">
        <f>'RIM &amp; TRC Benefits'!Z5-'RIM Costs (Ach Pot)'!Z5</f>
        <v>0</v>
      </c>
      <c r="AA5">
        <f>'RIM &amp; TRC Benefits'!AA5-'RIM Costs (Ach Pot)'!AA5</f>
        <v>0</v>
      </c>
      <c r="AB5">
        <f>'RIM &amp; TRC Benefits'!AB5-'RIM Costs (Ach Pot)'!AB5</f>
        <v>0</v>
      </c>
      <c r="AC5">
        <f>'RIM &amp; TRC Benefits'!AC5-'RIM Costs (Ach Pot)'!AC5</f>
        <v>0</v>
      </c>
      <c r="AD5">
        <f>'RIM &amp; TRC Benefits'!AD5-'RIM Costs (Ach Pot)'!AD5</f>
        <v>0</v>
      </c>
      <c r="AE5">
        <f>'RIM &amp; TRC Benefits'!AE5-'RIM Costs (Ach Pot)'!AE5</f>
        <v>0</v>
      </c>
      <c r="AF5">
        <f>'RIM &amp; TRC Benefits'!AF5-'RIM Costs (Ach Pot)'!AF5</f>
        <v>0</v>
      </c>
      <c r="AG5">
        <f>'RIM &amp; TRC Benefits'!AG5-'RIM Costs (Ach Pot)'!AG5</f>
        <v>0</v>
      </c>
      <c r="AH5">
        <f>'RIM &amp; TRC Benefits'!AH5-'RIM Costs (Ach Pot)'!AH5</f>
        <v>0</v>
      </c>
      <c r="AI5" s="2">
        <f t="shared" ref="AI5:AI68" si="7">SUM(E5:AH5)</f>
        <v>332.78021999999999</v>
      </c>
      <c r="AJ5" s="2">
        <f t="shared" ref="AJ5:AJ68" si="8">G5+(NPV(6.463858/100,H5:AH5))</f>
        <v>110.69082102620264</v>
      </c>
      <c r="AK5" s="95">
        <f>'RIM &amp; TRC Benefits'!AJ5/'RIM Costs (Ach Pot)'!AJ5</f>
        <v>1.0900643132297916</v>
      </c>
      <c r="AL5" s="98">
        <f>IF(AK5&lt;1,"NA",(('RIM Costs (Ach Pot)'!AJ5)+AX5)/AN5)</f>
        <v>0.78806505024859252</v>
      </c>
      <c r="AN5">
        <f>'Customer Costs'!G5</f>
        <v>1700</v>
      </c>
      <c r="AO5" s="17">
        <f t="shared" ref="AO5:AO68" si="9">BC5</f>
        <v>756.10535889615869</v>
      </c>
      <c r="AP5" s="18">
        <f>AN5/(AO5*$AP$1/100)</f>
        <v>18.795326971201892</v>
      </c>
      <c r="AQ5" s="76" t="str">
        <f t="shared" ref="AQ5:AQ68" si="10">IF($AP5&lt;1,"Yes","No")</f>
        <v>No</v>
      </c>
      <c r="AR5" s="76" t="str">
        <f t="shared" ref="AR5:AR68" si="11">IF($AP5&lt;2,"Yes","No")</f>
        <v>No</v>
      </c>
      <c r="AS5" s="76" t="str">
        <f t="shared" ref="AS5:AS68" si="12">IF($AP5&lt;3,"Yes","No")</f>
        <v>No</v>
      </c>
      <c r="AT5" s="105" t="s">
        <v>499</v>
      </c>
      <c r="AU5" s="95" t="str">
        <f t="shared" si="0"/>
        <v>Drop</v>
      </c>
      <c r="AV5" s="11">
        <f t="shared" ref="AV5:AV68" si="13">IF(AP5&gt;2,AN5-(2*(AO5*$AP$1/100)),0)</f>
        <v>1519.1039716835221</v>
      </c>
      <c r="AW5" s="102">
        <f t="shared" si="1"/>
        <v>1.9999999999999987</v>
      </c>
      <c r="AX5" s="11">
        <f t="shared" si="2"/>
        <v>110.69082102620264</v>
      </c>
      <c r="AY5" s="52" t="s">
        <v>526</v>
      </c>
      <c r="AZ5" s="11" t="str">
        <f>IF(AU5="Drop","NA",'Program Costs'!G5)</f>
        <v>NA</v>
      </c>
      <c r="BA5" s="20">
        <f t="shared" si="3"/>
        <v>17.57152098655585</v>
      </c>
      <c r="BB5" s="12">
        <f>IF(AP5&lt;=10,IF($BB$1="Residential",VLOOKUP(CEILING(AP5,0.05),'Payback-Acceptance'!$A$5:$C$205,2),VLOOKUP(CEILING(AN5,0.05),'Payback-Acceptance'!$A$5:$C$205,3)),IF($BB$1="Residential",VLOOKUP(10,'Payback-Acceptance'!$A$5:$C$205,2),VLOOKUP(10,'Payback-Acceptance'!$A$5:$C$205,3)))</f>
        <v>0.14294960495076253</v>
      </c>
      <c r="BC5" s="17">
        <v>756.10535889615869</v>
      </c>
      <c r="BD5" s="18">
        <v>463.68478982751571</v>
      </c>
      <c r="BE5" s="18">
        <v>0</v>
      </c>
      <c r="BF5" s="22">
        <v>240234.70410520071</v>
      </c>
      <c r="BG5" s="35" t="str">
        <f t="shared" si="4"/>
        <v>NA</v>
      </c>
      <c r="BH5" s="67">
        <f>(BF5/1697084.38414)*143154</f>
        <v>20264.495479936533</v>
      </c>
      <c r="BI5" s="29" t="str">
        <f t="shared" si="5"/>
        <v>NA</v>
      </c>
      <c r="BJ5" s="71" t="str">
        <f t="shared" si="6"/>
        <v>NA</v>
      </c>
      <c r="BK5" s="71" t="str">
        <f t="shared" si="6"/>
        <v>NA</v>
      </c>
      <c r="BL5" s="71" t="str">
        <f t="shared" si="6"/>
        <v>NA</v>
      </c>
      <c r="BM5" s="71" t="str">
        <f t="shared" si="6"/>
        <v>NA</v>
      </c>
      <c r="BN5" s="71" t="str">
        <f t="shared" si="6"/>
        <v>NA</v>
      </c>
      <c r="BO5" s="71" t="str">
        <f t="shared" si="6"/>
        <v>NA</v>
      </c>
      <c r="BP5" s="71" t="str">
        <f t="shared" si="6"/>
        <v>NA</v>
      </c>
      <c r="BQ5" s="71" t="str">
        <f t="shared" si="6"/>
        <v>NA</v>
      </c>
      <c r="BR5" s="71" t="str">
        <f t="shared" si="6"/>
        <v>NA</v>
      </c>
      <c r="BS5" s="71" t="str">
        <f t="shared" si="6"/>
        <v>NA</v>
      </c>
    </row>
    <row r="6" spans="1:71" x14ac:dyDescent="0.25">
      <c r="A6" s="4">
        <v>1</v>
      </c>
      <c r="B6" s="4">
        <v>100</v>
      </c>
      <c r="C6">
        <v>104</v>
      </c>
      <c r="D6" t="s">
        <v>40</v>
      </c>
      <c r="E6">
        <f>'RIM &amp; TRC Benefits'!E6-'RIM Costs (Ach Pot)'!E6</f>
        <v>0</v>
      </c>
      <c r="F6">
        <f>'RIM &amp; TRC Benefits'!F6-'RIM Costs (Ach Pot)'!F6</f>
        <v>0</v>
      </c>
      <c r="G6">
        <f>'RIM &amp; TRC Benefits'!G6-'RIM Costs (Ach Pot)'!G6</f>
        <v>-87.810010000000005</v>
      </c>
      <c r="H6">
        <f>'RIM &amp; TRC Benefits'!H6-'RIM Costs (Ach Pot)'!H6</f>
        <v>-50.840309999999988</v>
      </c>
      <c r="I6">
        <f>'RIM &amp; TRC Benefits'!I6-'RIM Costs (Ach Pot)'!I6</f>
        <v>-54.82471000000001</v>
      </c>
      <c r="J6">
        <f>'RIM &amp; TRC Benefits'!J6-'RIM Costs (Ach Pot)'!J6</f>
        <v>9.0387800000000027</v>
      </c>
      <c r="K6">
        <f>'RIM &amp; TRC Benefits'!K6-'RIM Costs (Ach Pot)'!K6</f>
        <v>24.096339999999998</v>
      </c>
      <c r="L6">
        <f>'RIM &amp; TRC Benefits'!L6-'RIM Costs (Ach Pot)'!L6</f>
        <v>26.372720000000015</v>
      </c>
      <c r="M6">
        <f>'RIM &amp; TRC Benefits'!M6-'RIM Costs (Ach Pot)'!M6</f>
        <v>55.419629999999984</v>
      </c>
      <c r="N6">
        <f>'RIM &amp; TRC Benefits'!N6-'RIM Costs (Ach Pot)'!N6</f>
        <v>71.319889999999987</v>
      </c>
      <c r="O6">
        <f>'RIM &amp; TRC Benefits'!O6-'RIM Costs (Ach Pot)'!O6</f>
        <v>70.675489999999996</v>
      </c>
      <c r="P6">
        <f>'RIM &amp; TRC Benefits'!P6-'RIM Costs (Ach Pot)'!P6</f>
        <v>31.585440000000006</v>
      </c>
      <c r="Q6">
        <f>'RIM &amp; TRC Benefits'!Q6-'RIM Costs (Ach Pot)'!Q6</f>
        <v>45.830770000000001</v>
      </c>
      <c r="R6">
        <f>'RIM &amp; TRC Benefits'!R6-'RIM Costs (Ach Pot)'!R6</f>
        <v>22.912419999999997</v>
      </c>
      <c r="S6">
        <f>'RIM &amp; TRC Benefits'!S6-'RIM Costs (Ach Pot)'!S6</f>
        <v>83.458789999999993</v>
      </c>
      <c r="T6">
        <f>'RIM &amp; TRC Benefits'!T6-'RIM Costs (Ach Pot)'!T6</f>
        <v>20.577640000000002</v>
      </c>
      <c r="U6">
        <f>'RIM &amp; TRC Benefits'!U6-'RIM Costs (Ach Pot)'!U6</f>
        <v>40.556090000000012</v>
      </c>
      <c r="V6">
        <f>'RIM &amp; TRC Benefits'!V6-'RIM Costs (Ach Pot)'!V6</f>
        <v>39.125040000000013</v>
      </c>
      <c r="W6">
        <f>'RIM &amp; TRC Benefits'!W6-'RIM Costs (Ach Pot)'!W6</f>
        <v>71.118940000000009</v>
      </c>
      <c r="X6">
        <f>'RIM &amp; TRC Benefits'!X6-'RIM Costs (Ach Pot)'!X6</f>
        <v>74.580389999999994</v>
      </c>
      <c r="Y6">
        <f>'RIM &amp; TRC Benefits'!Y6-'RIM Costs (Ach Pot)'!Y6</f>
        <v>0</v>
      </c>
      <c r="Z6">
        <f>'RIM &amp; TRC Benefits'!Z6-'RIM Costs (Ach Pot)'!Z6</f>
        <v>0</v>
      </c>
      <c r="AA6">
        <f>'RIM &amp; TRC Benefits'!AA6-'RIM Costs (Ach Pot)'!AA6</f>
        <v>0</v>
      </c>
      <c r="AB6">
        <f>'RIM &amp; TRC Benefits'!AB6-'RIM Costs (Ach Pot)'!AB6</f>
        <v>0</v>
      </c>
      <c r="AC6">
        <f>'RIM &amp; TRC Benefits'!AC6-'RIM Costs (Ach Pot)'!AC6</f>
        <v>0</v>
      </c>
      <c r="AD6">
        <f>'RIM &amp; TRC Benefits'!AD6-'RIM Costs (Ach Pot)'!AD6</f>
        <v>0</v>
      </c>
      <c r="AE6">
        <f>'RIM &amp; TRC Benefits'!AE6-'RIM Costs (Ach Pot)'!AE6</f>
        <v>0</v>
      </c>
      <c r="AF6">
        <f>'RIM &amp; TRC Benefits'!AF6-'RIM Costs (Ach Pot)'!AF6</f>
        <v>0</v>
      </c>
      <c r="AG6">
        <f>'RIM &amp; TRC Benefits'!AG6-'RIM Costs (Ach Pot)'!AG6</f>
        <v>0</v>
      </c>
      <c r="AH6">
        <f>'RIM &amp; TRC Benefits'!AH6-'RIM Costs (Ach Pot)'!AH6</f>
        <v>0</v>
      </c>
      <c r="AI6" s="2">
        <f t="shared" si="7"/>
        <v>493.19334000000003</v>
      </c>
      <c r="AJ6" s="2">
        <f t="shared" si="8"/>
        <v>174.91567075636127</v>
      </c>
      <c r="AK6" s="95">
        <f>'RIM &amp; TRC Benefits'!AJ6/'RIM Costs (Ach Pot)'!AJ6</f>
        <v>1.1003558186860822</v>
      </c>
      <c r="AL6" s="98">
        <f>IF(AK6&lt;1,"NA",(('RIM Costs (Ach Pot)'!AJ6)+AX6)/AN6)</f>
        <v>0.6392902063081336</v>
      </c>
      <c r="AN6">
        <f>'Customer Costs'!G6</f>
        <v>3000</v>
      </c>
      <c r="AO6" s="17">
        <f t="shared" si="9"/>
        <v>1082.095775869798</v>
      </c>
      <c r="AP6" s="18">
        <f t="shared" ref="AP6:AP68" si="14">AN6/(AO6*$AP$1/100)</f>
        <v>23.176018723331477</v>
      </c>
      <c r="AQ6" s="76" t="str">
        <f t="shared" si="10"/>
        <v>No</v>
      </c>
      <c r="AR6" s="76" t="str">
        <f t="shared" si="11"/>
        <v>No</v>
      </c>
      <c r="AS6" s="76" t="str">
        <f t="shared" si="12"/>
        <v>No</v>
      </c>
      <c r="AT6" s="105" t="s">
        <v>499</v>
      </c>
      <c r="AU6" s="95" t="str">
        <f t="shared" si="0"/>
        <v>Drop</v>
      </c>
      <c r="AV6" s="11">
        <f t="shared" si="13"/>
        <v>2741.1117037992485</v>
      </c>
      <c r="AW6" s="102">
        <f t="shared" si="1"/>
        <v>2.0000000000000004</v>
      </c>
      <c r="AX6" s="11">
        <f t="shared" si="2"/>
        <v>174.91567075636127</v>
      </c>
      <c r="AY6" s="52" t="s">
        <v>526</v>
      </c>
      <c r="AZ6" s="11" t="str">
        <f>IF(AU6="Drop","NA",'Program Costs'!G6)</f>
        <v>NA</v>
      </c>
      <c r="BA6" s="20">
        <f t="shared" si="3"/>
        <v>21.824735769846974</v>
      </c>
      <c r="BB6" s="12">
        <f>IF(AP6&lt;=10,IF($BB$1="Residential",VLOOKUP(CEILING(AP6,0.05),'Payback-Acceptance'!$A$5:$C$205,2),VLOOKUP(CEILING(AN6,0.05),'Payback-Acceptance'!$A$5:$C$205,3)),IF($BB$1="Residential",VLOOKUP(10,'Payback-Acceptance'!$A$5:$C$205,2),VLOOKUP(10,'Payback-Acceptance'!$A$5:$C$205,3)))</f>
        <v>0.14294960495076253</v>
      </c>
      <c r="BC6" s="17">
        <v>1082.095775869798</v>
      </c>
      <c r="BD6" s="18">
        <v>663.59978342163674</v>
      </c>
      <c r="BE6" s="18">
        <v>0</v>
      </c>
      <c r="BF6" s="22">
        <v>242418.65596070254</v>
      </c>
      <c r="BG6" s="35" t="str">
        <f t="shared" si="4"/>
        <v>NA</v>
      </c>
      <c r="BH6" s="67">
        <f>(BF6/1697084.38414)*143154</f>
        <v>20448.718166117775</v>
      </c>
      <c r="BI6" s="29" t="str">
        <f t="shared" si="5"/>
        <v>NA</v>
      </c>
      <c r="BJ6" s="71" t="str">
        <f t="shared" si="6"/>
        <v>NA</v>
      </c>
      <c r="BK6" s="71" t="str">
        <f t="shared" si="6"/>
        <v>NA</v>
      </c>
      <c r="BL6" s="71" t="str">
        <f t="shared" si="6"/>
        <v>NA</v>
      </c>
      <c r="BM6" s="71" t="str">
        <f t="shared" si="6"/>
        <v>NA</v>
      </c>
      <c r="BN6" s="71" t="str">
        <f t="shared" si="6"/>
        <v>NA</v>
      </c>
      <c r="BO6" s="71" t="str">
        <f t="shared" si="6"/>
        <v>NA</v>
      </c>
      <c r="BP6" s="71" t="str">
        <f t="shared" si="6"/>
        <v>NA</v>
      </c>
      <c r="BQ6" s="71" t="str">
        <f t="shared" si="6"/>
        <v>NA</v>
      </c>
      <c r="BR6" s="71" t="str">
        <f t="shared" si="6"/>
        <v>NA</v>
      </c>
      <c r="BS6" s="71" t="str">
        <f t="shared" si="6"/>
        <v>NA</v>
      </c>
    </row>
    <row r="7" spans="1:71" x14ac:dyDescent="0.25">
      <c r="A7" s="4">
        <v>1</v>
      </c>
      <c r="B7" s="4">
        <v>100</v>
      </c>
      <c r="C7">
        <v>105</v>
      </c>
      <c r="D7" t="s">
        <v>41</v>
      </c>
      <c r="E7">
        <f>'RIM &amp; TRC Benefits'!E7-'RIM Costs (Ach Pot)'!E7</f>
        <v>0</v>
      </c>
      <c r="F7">
        <f>'RIM &amp; TRC Benefits'!F7-'RIM Costs (Ach Pot)'!F7</f>
        <v>0</v>
      </c>
      <c r="G7">
        <f>'RIM &amp; TRC Benefits'!G7-'RIM Costs (Ach Pot)'!G7</f>
        <v>-80.54388999999999</v>
      </c>
      <c r="H7">
        <f>'RIM &amp; TRC Benefits'!H7-'RIM Costs (Ach Pot)'!H7</f>
        <v>-43.47099</v>
      </c>
      <c r="I7">
        <f>'RIM &amp; TRC Benefits'!I7-'RIM Costs (Ach Pot)'!I7</f>
        <v>-46.25779</v>
      </c>
      <c r="J7">
        <f>'RIM &amp; TRC Benefits'!J7-'RIM Costs (Ach Pot)'!J7</f>
        <v>8.0878500000000031</v>
      </c>
      <c r="K7">
        <f>'RIM &amp; TRC Benefits'!K7-'RIM Costs (Ach Pot)'!K7</f>
        <v>20.874189999999999</v>
      </c>
      <c r="L7">
        <f>'RIM &amp; TRC Benefits'!L7-'RIM Costs (Ach Pot)'!L7</f>
        <v>22.209589999999992</v>
      </c>
      <c r="M7">
        <f>'RIM &amp; TRC Benefits'!M7-'RIM Costs (Ach Pot)'!M7</f>
        <v>47.539440000000013</v>
      </c>
      <c r="N7">
        <f>'RIM &amp; TRC Benefits'!N7-'RIM Costs (Ach Pot)'!N7</f>
        <v>60.719420000000014</v>
      </c>
      <c r="O7">
        <f>'RIM &amp; TRC Benefits'!O7-'RIM Costs (Ach Pot)'!O7</f>
        <v>60.825340000000011</v>
      </c>
      <c r="P7">
        <f>'RIM &amp; TRC Benefits'!P7-'RIM Costs (Ach Pot)'!P7</f>
        <v>26.825060000000008</v>
      </c>
      <c r="Q7">
        <f>'RIM &amp; TRC Benefits'!Q7-'RIM Costs (Ach Pot)'!Q7</f>
        <v>39.007280000000009</v>
      </c>
      <c r="R7">
        <f>'RIM &amp; TRC Benefits'!R7-'RIM Costs (Ach Pot)'!R7</f>
        <v>20.324860000000001</v>
      </c>
      <c r="S7">
        <f>'RIM &amp; TRC Benefits'!S7-'RIM Costs (Ach Pot)'!S7</f>
        <v>71.391880000000015</v>
      </c>
      <c r="T7">
        <f>'RIM &amp; TRC Benefits'!T7-'RIM Costs (Ach Pot)'!T7</f>
        <v>18.041830000000004</v>
      </c>
      <c r="U7">
        <f>'RIM &amp; TRC Benefits'!U7-'RIM Costs (Ach Pot)'!U7</f>
        <v>34.345780000000019</v>
      </c>
      <c r="V7">
        <f>'RIM &amp; TRC Benefits'!V7-'RIM Costs (Ach Pot)'!V7</f>
        <v>0</v>
      </c>
      <c r="W7">
        <f>'RIM &amp; TRC Benefits'!W7-'RIM Costs (Ach Pot)'!W7</f>
        <v>0</v>
      </c>
      <c r="X7">
        <f>'RIM &amp; TRC Benefits'!X7-'RIM Costs (Ach Pot)'!X7</f>
        <v>0</v>
      </c>
      <c r="Y7">
        <f>'RIM &amp; TRC Benefits'!Y7-'RIM Costs (Ach Pot)'!Y7</f>
        <v>0</v>
      </c>
      <c r="Z7">
        <f>'RIM &amp; TRC Benefits'!Z7-'RIM Costs (Ach Pot)'!Z7</f>
        <v>0</v>
      </c>
      <c r="AA7">
        <f>'RIM &amp; TRC Benefits'!AA7-'RIM Costs (Ach Pot)'!AA7</f>
        <v>0</v>
      </c>
      <c r="AB7">
        <f>'RIM &amp; TRC Benefits'!AB7-'RIM Costs (Ach Pot)'!AB7</f>
        <v>0</v>
      </c>
      <c r="AC7">
        <f>'RIM &amp; TRC Benefits'!AC7-'RIM Costs (Ach Pot)'!AC7</f>
        <v>0</v>
      </c>
      <c r="AD7">
        <f>'RIM &amp; TRC Benefits'!AD7-'RIM Costs (Ach Pot)'!AD7</f>
        <v>0</v>
      </c>
      <c r="AE7">
        <f>'RIM &amp; TRC Benefits'!AE7-'RIM Costs (Ach Pot)'!AE7</f>
        <v>0</v>
      </c>
      <c r="AF7">
        <f>'RIM &amp; TRC Benefits'!AF7-'RIM Costs (Ach Pot)'!AF7</f>
        <v>0</v>
      </c>
      <c r="AG7">
        <f>'RIM &amp; TRC Benefits'!AG7-'RIM Costs (Ach Pot)'!AG7</f>
        <v>0</v>
      </c>
      <c r="AH7">
        <f>'RIM &amp; TRC Benefits'!AH7-'RIM Costs (Ach Pot)'!AH7</f>
        <v>0</v>
      </c>
      <c r="AI7" s="2">
        <f t="shared" si="7"/>
        <v>259.91985000000011</v>
      </c>
      <c r="AJ7" s="2">
        <f t="shared" si="8"/>
        <v>87.939105820062608</v>
      </c>
      <c r="AK7" s="95">
        <f>'RIM &amp; TRC Benefits'!AJ7/'RIM Costs (Ach Pot)'!AJ7</f>
        <v>1.0667148807860105</v>
      </c>
      <c r="AL7" s="98">
        <f>IF(AK7&lt;1,"NA",(('RIM Costs (Ach Pot)'!AJ7)+AX7)/AN7)</f>
        <v>0.88325569348903099</v>
      </c>
      <c r="AN7">
        <f>'Customer Costs'!G7</f>
        <v>1591.92</v>
      </c>
      <c r="AO7" s="17">
        <f t="shared" si="9"/>
        <v>918.24709172240023</v>
      </c>
      <c r="AP7" s="18">
        <f t="shared" si="14"/>
        <v>14.492555010385884</v>
      </c>
      <c r="AQ7" s="76" t="str">
        <f t="shared" si="10"/>
        <v>No</v>
      </c>
      <c r="AR7" s="76" t="str">
        <f t="shared" si="11"/>
        <v>No</v>
      </c>
      <c r="AS7" s="76" t="str">
        <f t="shared" si="12"/>
        <v>No</v>
      </c>
      <c r="AT7" s="105" t="s">
        <v>499</v>
      </c>
      <c r="AU7" s="95" t="str">
        <f t="shared" si="0"/>
        <v>Drop</v>
      </c>
      <c r="AV7" s="11">
        <f t="shared" si="13"/>
        <v>1372.2320293337962</v>
      </c>
      <c r="AW7" s="102">
        <f t="shared" si="1"/>
        <v>2.0000000000000004</v>
      </c>
      <c r="AX7" s="11">
        <f t="shared" si="2"/>
        <v>87.939105820062608</v>
      </c>
      <c r="AY7" s="52" t="s">
        <v>526</v>
      </c>
      <c r="AZ7" s="11" t="str">
        <f>IF(AU7="Drop","NA",'Program Costs'!G7)</f>
        <v>NA</v>
      </c>
      <c r="BA7" s="20">
        <f t="shared" si="3"/>
        <v>13.691973116407919</v>
      </c>
      <c r="BB7" s="12">
        <f>IF(AP7&lt;=10,IF($BB$1="Residential",VLOOKUP(CEILING(AP7,0.05),'Payback-Acceptance'!$A$5:$C$205,2),VLOOKUP(CEILING(AN7,0.05),'Payback-Acceptance'!$A$5:$C$205,3)),IF($BB$1="Residential",VLOOKUP(10,'Payback-Acceptance'!$A$5:$C$205,2),VLOOKUP(10,'Payback-Acceptance'!$A$5:$C$205,3)))</f>
        <v>0.14294960495076253</v>
      </c>
      <c r="BC7" s="17">
        <v>918.24709172240023</v>
      </c>
      <c r="BD7" s="18">
        <v>239.00637987736698</v>
      </c>
      <c r="BE7" s="18">
        <v>606.04472479399533</v>
      </c>
      <c r="BF7" s="22">
        <v>230163.73870572401</v>
      </c>
      <c r="BG7" s="35" t="str">
        <f t="shared" si="4"/>
        <v>NA</v>
      </c>
      <c r="BH7" s="67">
        <f>(BF7/1697084.38414)*143154</f>
        <v>19414.980279472726</v>
      </c>
      <c r="BI7" s="29" t="str">
        <f t="shared" si="5"/>
        <v>NA</v>
      </c>
      <c r="BJ7" s="71" t="str">
        <f t="shared" si="6"/>
        <v>NA</v>
      </c>
      <c r="BK7" s="71" t="str">
        <f t="shared" si="6"/>
        <v>NA</v>
      </c>
      <c r="BL7" s="71" t="str">
        <f t="shared" si="6"/>
        <v>NA</v>
      </c>
      <c r="BM7" s="71" t="str">
        <f t="shared" si="6"/>
        <v>NA</v>
      </c>
      <c r="BN7" s="71" t="str">
        <f t="shared" si="6"/>
        <v>NA</v>
      </c>
      <c r="BO7" s="71" t="str">
        <f t="shared" si="6"/>
        <v>NA</v>
      </c>
      <c r="BP7" s="71" t="str">
        <f t="shared" si="6"/>
        <v>NA</v>
      </c>
      <c r="BQ7" s="71" t="str">
        <f t="shared" si="6"/>
        <v>NA</v>
      </c>
      <c r="BR7" s="71" t="str">
        <f t="shared" si="6"/>
        <v>NA</v>
      </c>
      <c r="BS7" s="71" t="str">
        <f t="shared" si="6"/>
        <v>NA</v>
      </c>
    </row>
    <row r="8" spans="1:71" x14ac:dyDescent="0.25">
      <c r="A8" s="4">
        <v>1</v>
      </c>
      <c r="B8" s="4">
        <v>100</v>
      </c>
      <c r="C8">
        <v>106</v>
      </c>
      <c r="D8" t="s">
        <v>42</v>
      </c>
      <c r="E8">
        <f>'RIM &amp; TRC Benefits'!E8-'RIM Costs (Ach Pot)'!E8</f>
        <v>0</v>
      </c>
      <c r="F8">
        <f>'RIM &amp; TRC Benefits'!F8-'RIM Costs (Ach Pot)'!F8</f>
        <v>0</v>
      </c>
      <c r="G8">
        <f>'RIM &amp; TRC Benefits'!G8-'RIM Costs (Ach Pot)'!G8</f>
        <v>-69.815629999999999</v>
      </c>
      <c r="H8">
        <f>'RIM &amp; TRC Benefits'!H8-'RIM Costs (Ach Pot)'!H8</f>
        <v>-31.975729999999999</v>
      </c>
      <c r="I8">
        <f>'RIM &amp; TRC Benefits'!I8-'RIM Costs (Ach Pot)'!I8</f>
        <v>-36.977730000000008</v>
      </c>
      <c r="J8">
        <f>'RIM &amp; TRC Benefits'!J8-'RIM Costs (Ach Pot)'!J8</f>
        <v>112.73040000000003</v>
      </c>
      <c r="K8">
        <f>'RIM &amp; TRC Benefits'!K8-'RIM Costs (Ach Pot)'!K8</f>
        <v>160.08600999999996</v>
      </c>
      <c r="L8">
        <f>'RIM &amp; TRC Benefits'!L8-'RIM Costs (Ach Pot)'!L8</f>
        <v>161.71725999999998</v>
      </c>
      <c r="M8">
        <f>'RIM &amp; TRC Benefits'!M8-'RIM Costs (Ach Pot)'!M8</f>
        <v>231.95946999999998</v>
      </c>
      <c r="N8">
        <f>'RIM &amp; TRC Benefits'!N8-'RIM Costs (Ach Pot)'!N8</f>
        <v>268.45104000000003</v>
      </c>
      <c r="O8">
        <f>'RIM &amp; TRC Benefits'!O8-'RIM Costs (Ach Pot)'!O8</f>
        <v>264.22353999999996</v>
      </c>
      <c r="P8">
        <f>'RIM &amp; TRC Benefits'!P8-'RIM Costs (Ach Pot)'!P8</f>
        <v>166.22523999999999</v>
      </c>
      <c r="Q8">
        <f>'RIM &amp; TRC Benefits'!Q8-'RIM Costs (Ach Pot)'!Q8</f>
        <v>198.71603999999999</v>
      </c>
      <c r="R8">
        <f>'RIM &amp; TRC Benefits'!R8-'RIM Costs (Ach Pot)'!R8</f>
        <v>140.45184</v>
      </c>
      <c r="S8">
        <f>'RIM &amp; TRC Benefits'!S8-'RIM Costs (Ach Pot)'!S8</f>
        <v>288.50523999999996</v>
      </c>
      <c r="T8">
        <f>'RIM &amp; TRC Benefits'!T8-'RIM Costs (Ach Pot)'!T8</f>
        <v>141.84903999999997</v>
      </c>
      <c r="U8">
        <f>'RIM &amp; TRC Benefits'!U8-'RIM Costs (Ach Pot)'!U8</f>
        <v>185.94173999999998</v>
      </c>
      <c r="V8">
        <f>'RIM &amp; TRC Benefits'!V8-'RIM Costs (Ach Pot)'!V8</f>
        <v>0</v>
      </c>
      <c r="W8">
        <f>'RIM &amp; TRC Benefits'!W8-'RIM Costs (Ach Pot)'!W8</f>
        <v>0</v>
      </c>
      <c r="X8">
        <f>'RIM &amp; TRC Benefits'!X8-'RIM Costs (Ach Pot)'!X8</f>
        <v>0</v>
      </c>
      <c r="Y8">
        <f>'RIM &amp; TRC Benefits'!Y8-'RIM Costs (Ach Pot)'!Y8</f>
        <v>0</v>
      </c>
      <c r="Z8">
        <f>'RIM &amp; TRC Benefits'!Z8-'RIM Costs (Ach Pot)'!Z8</f>
        <v>0</v>
      </c>
      <c r="AA8">
        <f>'RIM &amp; TRC Benefits'!AA8-'RIM Costs (Ach Pot)'!AA8</f>
        <v>0</v>
      </c>
      <c r="AB8">
        <f>'RIM &amp; TRC Benefits'!AB8-'RIM Costs (Ach Pot)'!AB8</f>
        <v>0</v>
      </c>
      <c r="AC8">
        <f>'RIM &amp; TRC Benefits'!AC8-'RIM Costs (Ach Pot)'!AC8</f>
        <v>0</v>
      </c>
      <c r="AD8">
        <f>'RIM &amp; TRC Benefits'!AD8-'RIM Costs (Ach Pot)'!AD8</f>
        <v>0</v>
      </c>
      <c r="AE8">
        <f>'RIM &amp; TRC Benefits'!AE8-'RIM Costs (Ach Pot)'!AE8</f>
        <v>0</v>
      </c>
      <c r="AF8">
        <f>'RIM &amp; TRC Benefits'!AF8-'RIM Costs (Ach Pot)'!AF8</f>
        <v>0</v>
      </c>
      <c r="AG8">
        <f>'RIM &amp; TRC Benefits'!AG8-'RIM Costs (Ach Pot)'!AG8</f>
        <v>0</v>
      </c>
      <c r="AH8">
        <f>'RIM &amp; TRC Benefits'!AH8-'RIM Costs (Ach Pot)'!AH8</f>
        <v>0</v>
      </c>
      <c r="AI8" s="2">
        <f t="shared" si="7"/>
        <v>2182.0877700000001</v>
      </c>
      <c r="AJ8" s="2">
        <f t="shared" si="8"/>
        <v>1243.9235968843343</v>
      </c>
      <c r="AK8" s="95">
        <f>'RIM &amp; TRC Benefits'!AJ8/'RIM Costs (Ach Pot)'!AJ8</f>
        <v>1.7319699461317251</v>
      </c>
      <c r="AL8" s="98">
        <f>IF(AK8&lt;1,"NA",(('RIM Costs (Ach Pot)'!AJ8)+AX8)/AN8)</f>
        <v>1.1478868339227137</v>
      </c>
      <c r="AN8">
        <f>'Customer Costs'!G8</f>
        <v>2564.14</v>
      </c>
      <c r="AO8" s="17">
        <f t="shared" si="9"/>
        <v>1191</v>
      </c>
      <c r="AP8" s="18">
        <f t="shared" si="14"/>
        <v>17.997544339387989</v>
      </c>
      <c r="AQ8" s="76" t="str">
        <f t="shared" si="10"/>
        <v>No</v>
      </c>
      <c r="AR8" s="76" t="str">
        <f t="shared" si="11"/>
        <v>No</v>
      </c>
      <c r="AS8" s="76" t="str">
        <f t="shared" si="12"/>
        <v>No</v>
      </c>
      <c r="AT8" s="105" t="s">
        <v>499</v>
      </c>
      <c r="AU8" s="95" t="str">
        <f t="shared" si="0"/>
        <v>Keep</v>
      </c>
      <c r="AV8" s="11">
        <f t="shared" si="13"/>
        <v>2279.1966819954068</v>
      </c>
      <c r="AW8" s="102">
        <f t="shared" si="1"/>
        <v>1.9999999999999984</v>
      </c>
      <c r="AX8" s="11">
        <f t="shared" si="2"/>
        <v>1243.9235968843343</v>
      </c>
      <c r="AY8" s="52" t="s">
        <v>526</v>
      </c>
      <c r="AZ8" s="11">
        <f>IF(AU8="Drop","NA",'Program Costs'!G8)</f>
        <v>37</v>
      </c>
      <c r="BA8" s="20">
        <f t="shared" si="3"/>
        <v>9.2665194773536239</v>
      </c>
      <c r="BB8" s="12">
        <f>IF(AP8&lt;=10,IF($BB$1="Residential",VLOOKUP(CEILING(AP8,0.05),'Payback-Acceptance'!$A$5:$C$205,2),VLOOKUP(CEILING(AN8,0.05),'Payback-Acceptance'!$A$5:$C$205,3)),IF($BB$1="Residential",VLOOKUP(10,'Payback-Acceptance'!$A$5:$C$205,2),VLOOKUP(10,'Payback-Acceptance'!$A$5:$C$205,3)))</f>
        <v>0.14294960495076253</v>
      </c>
      <c r="BC8" s="17">
        <v>1191</v>
      </c>
      <c r="BD8" s="18">
        <v>310</v>
      </c>
      <c r="BE8" s="18">
        <v>3020</v>
      </c>
      <c r="BF8" s="22">
        <v>238842.6127142355</v>
      </c>
      <c r="BG8" s="35">
        <f t="shared" si="4"/>
        <v>20147.068525305032</v>
      </c>
      <c r="BH8" s="67">
        <f>(BF8/1697084.38414)*143154</f>
        <v>20147.068525305032</v>
      </c>
      <c r="BI8" s="29">
        <f t="shared" si="5"/>
        <v>17071.228566453967</v>
      </c>
      <c r="BJ8" s="71">
        <f t="shared" si="6"/>
        <v>4217.7962083254843</v>
      </c>
      <c r="BK8" s="71">
        <f t="shared" si="6"/>
        <v>8154.9551455702249</v>
      </c>
      <c r="BL8" s="71">
        <f t="shared" si="6"/>
        <v>11585.614318227292</v>
      </c>
      <c r="BM8" s="71">
        <f t="shared" si="6"/>
        <v>14376.032599295864</v>
      </c>
      <c r="BN8" s="71">
        <f t="shared" si="6"/>
        <v>16494.676186499906</v>
      </c>
      <c r="BO8" s="71">
        <f t="shared" si="6"/>
        <v>17996.237354905043</v>
      </c>
      <c r="BP8" s="71">
        <f t="shared" si="6"/>
        <v>18989.637630465862</v>
      </c>
      <c r="BQ8" s="71">
        <f t="shared" si="6"/>
        <v>19603.118686205031</v>
      </c>
      <c r="BR8" s="71">
        <f t="shared" si="6"/>
        <v>19956.768228985879</v>
      </c>
      <c r="BS8" s="71">
        <f t="shared" si="6"/>
        <v>20147.068525305032</v>
      </c>
    </row>
    <row r="9" spans="1:71" x14ac:dyDescent="0.25">
      <c r="A9" s="4">
        <v>1</v>
      </c>
      <c r="B9" s="4">
        <v>100</v>
      </c>
      <c r="C9">
        <v>107</v>
      </c>
      <c r="D9" t="s">
        <v>43</v>
      </c>
      <c r="E9">
        <f>'RIM &amp; TRC Benefits'!E9-'RIM Costs (Ach Pot)'!E9</f>
        <v>0</v>
      </c>
      <c r="F9">
        <f>'RIM &amp; TRC Benefits'!F9-'RIM Costs (Ach Pot)'!F9</f>
        <v>0</v>
      </c>
      <c r="G9">
        <f>'RIM &amp; TRC Benefits'!G9-'RIM Costs (Ach Pot)'!G9</f>
        <v>-119.52654999999999</v>
      </c>
      <c r="H9">
        <f>'RIM &amp; TRC Benefits'!H9-'RIM Costs (Ach Pot)'!H9</f>
        <v>-82.706649999999996</v>
      </c>
      <c r="I9">
        <f>'RIM &amp; TRC Benefits'!I9-'RIM Costs (Ach Pot)'!I9</f>
        <v>-88.222649999999987</v>
      </c>
      <c r="J9">
        <f>'RIM &amp; TRC Benefits'!J9-'RIM Costs (Ach Pot)'!J9</f>
        <v>15.018500000000017</v>
      </c>
      <c r="K9">
        <f>'RIM &amp; TRC Benefits'!K9-'RIM Costs (Ach Pot)'!K9</f>
        <v>39.432289999999995</v>
      </c>
      <c r="L9">
        <f>'RIM &amp; TRC Benefits'!L9-'RIM Costs (Ach Pot)'!L9</f>
        <v>43.645710000000037</v>
      </c>
      <c r="M9">
        <f>'RIM &amp; TRC Benefits'!M9-'RIM Costs (Ach Pot)'!M9</f>
        <v>90.565750000000037</v>
      </c>
      <c r="N9">
        <f>'RIM &amp; TRC Benefits'!N9-'RIM Costs (Ach Pot)'!N9</f>
        <v>116.18144999999998</v>
      </c>
      <c r="O9">
        <f>'RIM &amp; TRC Benefits'!O9-'RIM Costs (Ach Pot)'!O9</f>
        <v>116.25915000000003</v>
      </c>
      <c r="P9">
        <f>'RIM &amp; TRC Benefits'!P9-'RIM Costs (Ach Pot)'!P9</f>
        <v>51.088149999999985</v>
      </c>
      <c r="Q9">
        <f>'RIM &amp; TRC Benefits'!Q9-'RIM Costs (Ach Pot)'!Q9</f>
        <v>75.058750000000032</v>
      </c>
      <c r="R9">
        <f>'RIM &amp; TRC Benefits'!R9-'RIM Costs (Ach Pot)'!R9</f>
        <v>38.270730000000015</v>
      </c>
      <c r="S9">
        <f>'RIM &amp; TRC Benefits'!S9-'RIM Costs (Ach Pot)'!S9</f>
        <v>137.06954999999999</v>
      </c>
      <c r="T9">
        <f>'RIM &amp; TRC Benefits'!T9-'RIM Costs (Ach Pot)'!T9</f>
        <v>33.91334999999998</v>
      </c>
      <c r="U9">
        <f>'RIM &amp; TRC Benefits'!U9-'RIM Costs (Ach Pot)'!U9</f>
        <v>66.467750000000024</v>
      </c>
      <c r="V9">
        <f>'RIM &amp; TRC Benefits'!V9-'RIM Costs (Ach Pot)'!V9</f>
        <v>0</v>
      </c>
      <c r="W9">
        <f>'RIM &amp; TRC Benefits'!W9-'RIM Costs (Ach Pot)'!W9</f>
        <v>0</v>
      </c>
      <c r="X9">
        <f>'RIM &amp; TRC Benefits'!X9-'RIM Costs (Ach Pot)'!X9</f>
        <v>0</v>
      </c>
      <c r="Y9">
        <f>'RIM &amp; TRC Benefits'!Y9-'RIM Costs (Ach Pot)'!Y9</f>
        <v>0</v>
      </c>
      <c r="Z9">
        <f>'RIM &amp; TRC Benefits'!Z9-'RIM Costs (Ach Pot)'!Z9</f>
        <v>0</v>
      </c>
      <c r="AA9">
        <f>'RIM &amp; TRC Benefits'!AA9-'RIM Costs (Ach Pot)'!AA9</f>
        <v>0</v>
      </c>
      <c r="AB9">
        <f>'RIM &amp; TRC Benefits'!AB9-'RIM Costs (Ach Pot)'!AB9</f>
        <v>0</v>
      </c>
      <c r="AC9">
        <f>'RIM &amp; TRC Benefits'!AC9-'RIM Costs (Ach Pot)'!AC9</f>
        <v>0</v>
      </c>
      <c r="AD9">
        <f>'RIM &amp; TRC Benefits'!AD9-'RIM Costs (Ach Pot)'!AD9</f>
        <v>0</v>
      </c>
      <c r="AE9">
        <f>'RIM &amp; TRC Benefits'!AE9-'RIM Costs (Ach Pot)'!AE9</f>
        <v>0</v>
      </c>
      <c r="AF9">
        <f>'RIM &amp; TRC Benefits'!AF9-'RIM Costs (Ach Pot)'!AF9</f>
        <v>0</v>
      </c>
      <c r="AG9">
        <f>'RIM &amp; TRC Benefits'!AG9-'RIM Costs (Ach Pot)'!AG9</f>
        <v>0</v>
      </c>
      <c r="AH9">
        <f>'RIM &amp; TRC Benefits'!AH9-'RIM Costs (Ach Pot)'!AH9</f>
        <v>0</v>
      </c>
      <c r="AI9" s="2">
        <f t="shared" si="7"/>
        <v>532.51528000000019</v>
      </c>
      <c r="AJ9" s="2">
        <f t="shared" si="8"/>
        <v>203.30684009872698</v>
      </c>
      <c r="AK9" s="95">
        <f>'RIM &amp; TRC Benefits'!AJ9/'RIM Costs (Ach Pot)'!AJ9</f>
        <v>1.0819306748103066</v>
      </c>
      <c r="AL9" s="98">
        <f>IF(AK9&lt;1,"NA",(('RIM Costs (Ach Pot)'!AJ9)+AX9)/AN9)</f>
        <v>0.55414988346855176</v>
      </c>
      <c r="AN9">
        <f>'Customer Costs'!G9</f>
        <v>4844.82</v>
      </c>
      <c r="AO9" s="17">
        <f t="shared" si="9"/>
        <v>1752.0477700011193</v>
      </c>
      <c r="AP9" s="18">
        <f t="shared" si="14"/>
        <v>23.116122283743721</v>
      </c>
      <c r="AQ9" s="76" t="str">
        <f t="shared" si="10"/>
        <v>No</v>
      </c>
      <c r="AR9" s="76" t="str">
        <f t="shared" si="11"/>
        <v>No</v>
      </c>
      <c r="AS9" s="76" t="str">
        <f t="shared" si="12"/>
        <v>No</v>
      </c>
      <c r="AT9" s="105">
        <v>179.36908409015592</v>
      </c>
      <c r="AU9" s="95" t="str">
        <f t="shared" si="0"/>
        <v>Drop</v>
      </c>
      <c r="AV9" s="11">
        <f t="shared" si="13"/>
        <v>4425.6476197425127</v>
      </c>
      <c r="AW9" s="102">
        <f t="shared" si="1"/>
        <v>1.9999999999999984</v>
      </c>
      <c r="AX9" s="11">
        <f t="shared" si="2"/>
        <v>203.30684009872698</v>
      </c>
      <c r="AY9" s="52" t="s">
        <v>526</v>
      </c>
      <c r="AZ9" s="11" t="str">
        <f>IF(AU9="Drop","NA",'Program Costs'!G9)</f>
        <v>NA</v>
      </c>
      <c r="BA9" s="20">
        <f t="shared" si="3"/>
        <v>22.146082988817653</v>
      </c>
      <c r="BB9" s="12">
        <f>IF(AP9&lt;=10,IF($BB$1="Residential",VLOOKUP(CEILING(AP9,0.05),'Payback-Acceptance'!$A$5:$C$205,2),VLOOKUP(CEILING(AN9,0.05),'Payback-Acceptance'!$A$5:$C$205,3)),IF($BB$1="Residential",VLOOKUP(10,'Payback-Acceptance'!$A$5:$C$205,2),VLOOKUP(10,'Payback-Acceptance'!$A$5:$C$205,3)))</f>
        <v>0.14294960495076253</v>
      </c>
      <c r="BC9" s="17">
        <v>1752.0477700011193</v>
      </c>
      <c r="BD9" s="18">
        <v>456.03258497090428</v>
      </c>
      <c r="BE9" s="18">
        <v>1156.3546655013695</v>
      </c>
      <c r="BF9" s="22">
        <v>240234.70410520071</v>
      </c>
      <c r="BG9" s="35" t="str">
        <f t="shared" si="4"/>
        <v>NA</v>
      </c>
      <c r="BH9" s="67" t="s">
        <v>499</v>
      </c>
      <c r="BI9" s="29" t="str">
        <f t="shared" si="5"/>
        <v>NA</v>
      </c>
      <c r="BJ9" s="71" t="str">
        <f t="shared" si="6"/>
        <v>NA</v>
      </c>
      <c r="BK9" s="71" t="str">
        <f t="shared" si="6"/>
        <v>NA</v>
      </c>
      <c r="BL9" s="71" t="str">
        <f t="shared" si="6"/>
        <v>NA</v>
      </c>
      <c r="BM9" s="71" t="str">
        <f t="shared" si="6"/>
        <v>NA</v>
      </c>
      <c r="BN9" s="71" t="str">
        <f t="shared" si="6"/>
        <v>NA</v>
      </c>
      <c r="BO9" s="71" t="str">
        <f t="shared" si="6"/>
        <v>NA</v>
      </c>
      <c r="BP9" s="71" t="str">
        <f t="shared" si="6"/>
        <v>NA</v>
      </c>
      <c r="BQ9" s="71" t="str">
        <f t="shared" si="6"/>
        <v>NA</v>
      </c>
      <c r="BR9" s="71" t="str">
        <f t="shared" si="6"/>
        <v>NA</v>
      </c>
      <c r="BS9" s="71" t="str">
        <f t="shared" si="6"/>
        <v>NA</v>
      </c>
    </row>
    <row r="10" spans="1:71" x14ac:dyDescent="0.25">
      <c r="A10" s="4">
        <v>1</v>
      </c>
      <c r="B10" s="4">
        <v>100</v>
      </c>
      <c r="C10">
        <v>108</v>
      </c>
      <c r="D10" t="s">
        <v>44</v>
      </c>
      <c r="E10">
        <f>'RIM &amp; TRC Benefits'!E10-'RIM Costs (Ach Pot)'!E10</f>
        <v>0</v>
      </c>
      <c r="F10">
        <f>'RIM &amp; TRC Benefits'!F10-'RIM Costs (Ach Pot)'!F10</f>
        <v>0</v>
      </c>
      <c r="G10">
        <f>'RIM &amp; TRC Benefits'!G10-'RIM Costs (Ach Pot)'!G10</f>
        <v>-119.35395</v>
      </c>
      <c r="H10">
        <f>'RIM &amp; TRC Benefits'!H10-'RIM Costs (Ach Pot)'!H10</f>
        <v>-82.411550000000005</v>
      </c>
      <c r="I10">
        <f>'RIM &amp; TRC Benefits'!I10-'RIM Costs (Ach Pot)'!I10</f>
        <v>-87.904650000000004</v>
      </c>
      <c r="J10">
        <f>'RIM &amp; TRC Benefits'!J10-'RIM Costs (Ach Pot)'!J10</f>
        <v>15.002530000000007</v>
      </c>
      <c r="K10">
        <f>'RIM &amp; TRC Benefits'!K10-'RIM Costs (Ach Pot)'!K10</f>
        <v>39.186880000000002</v>
      </c>
      <c r="L10">
        <f>'RIM &amp; TRC Benefits'!L10-'RIM Costs (Ach Pot)'!L10</f>
        <v>43.651199999999989</v>
      </c>
      <c r="M10">
        <f>'RIM &amp; TRC Benefits'!M10-'RIM Costs (Ach Pot)'!M10</f>
        <v>91.155250000000024</v>
      </c>
      <c r="N10">
        <f>'RIM &amp; TRC Benefits'!N10-'RIM Costs (Ach Pot)'!N10</f>
        <v>115.77234999999996</v>
      </c>
      <c r="O10">
        <f>'RIM &amp; TRC Benefits'!O10-'RIM Costs (Ach Pot)'!O10</f>
        <v>116.33765</v>
      </c>
      <c r="P10">
        <f>'RIM &amp; TRC Benefits'!P10-'RIM Costs (Ach Pot)'!P10</f>
        <v>50.781949999999995</v>
      </c>
      <c r="Q10">
        <f>'RIM &amp; TRC Benefits'!Q10-'RIM Costs (Ach Pot)'!Q10</f>
        <v>75.220550000000003</v>
      </c>
      <c r="R10">
        <f>'RIM &amp; TRC Benefits'!R10-'RIM Costs (Ach Pot)'!R10</f>
        <v>38.25830000000002</v>
      </c>
      <c r="S10">
        <f>'RIM &amp; TRC Benefits'!S10-'RIM Costs (Ach Pot)'!S10</f>
        <v>136.86804999999998</v>
      </c>
      <c r="T10">
        <f>'RIM &amp; TRC Benefits'!T10-'RIM Costs (Ach Pot)'!T10</f>
        <v>34.1601</v>
      </c>
      <c r="U10">
        <f>'RIM &amp; TRC Benefits'!U10-'RIM Costs (Ach Pot)'!U10</f>
        <v>66.218200000000024</v>
      </c>
      <c r="V10">
        <f>'RIM &amp; TRC Benefits'!V10-'RIM Costs (Ach Pot)'!V10</f>
        <v>0</v>
      </c>
      <c r="W10">
        <f>'RIM &amp; TRC Benefits'!W10-'RIM Costs (Ach Pot)'!W10</f>
        <v>0</v>
      </c>
      <c r="X10">
        <f>'RIM &amp; TRC Benefits'!X10-'RIM Costs (Ach Pot)'!X10</f>
        <v>0</v>
      </c>
      <c r="Y10">
        <f>'RIM &amp; TRC Benefits'!Y10-'RIM Costs (Ach Pot)'!Y10</f>
        <v>0</v>
      </c>
      <c r="Z10">
        <f>'RIM &amp; TRC Benefits'!Z10-'RIM Costs (Ach Pot)'!Z10</f>
        <v>0</v>
      </c>
      <c r="AA10">
        <f>'RIM &amp; TRC Benefits'!AA10-'RIM Costs (Ach Pot)'!AA10</f>
        <v>0</v>
      </c>
      <c r="AB10">
        <f>'RIM &amp; TRC Benefits'!AB10-'RIM Costs (Ach Pot)'!AB10</f>
        <v>0</v>
      </c>
      <c r="AC10">
        <f>'RIM &amp; TRC Benefits'!AC10-'RIM Costs (Ach Pot)'!AC10</f>
        <v>0</v>
      </c>
      <c r="AD10">
        <f>'RIM &amp; TRC Benefits'!AD10-'RIM Costs (Ach Pot)'!AD10</f>
        <v>0</v>
      </c>
      <c r="AE10">
        <f>'RIM &amp; TRC Benefits'!AE10-'RIM Costs (Ach Pot)'!AE10</f>
        <v>0</v>
      </c>
      <c r="AF10">
        <f>'RIM &amp; TRC Benefits'!AF10-'RIM Costs (Ach Pot)'!AF10</f>
        <v>0</v>
      </c>
      <c r="AG10">
        <f>'RIM &amp; TRC Benefits'!AG10-'RIM Costs (Ach Pot)'!AG10</f>
        <v>0</v>
      </c>
      <c r="AH10">
        <f>'RIM &amp; TRC Benefits'!AH10-'RIM Costs (Ach Pot)'!AH10</f>
        <v>0</v>
      </c>
      <c r="AI10" s="2">
        <f t="shared" si="7"/>
        <v>532.94285999999988</v>
      </c>
      <c r="AJ10" s="2">
        <f t="shared" si="8"/>
        <v>203.84187957009971</v>
      </c>
      <c r="AK10" s="95">
        <f>'RIM &amp; TRC Benefits'!AJ10/'RIM Costs (Ach Pot)'!AJ10</f>
        <v>1.0822771655269805</v>
      </c>
      <c r="AL10" s="98">
        <f>IF(AK10&lt;1,"NA",(('RIM Costs (Ach Pot)'!AJ10)+AX10)/AN10)</f>
        <v>0.23972895013873979</v>
      </c>
      <c r="AN10">
        <f>'Customer Costs'!G10</f>
        <v>11184.9</v>
      </c>
      <c r="AO10" s="17">
        <f t="shared" si="9"/>
        <v>1749.2194688128006</v>
      </c>
      <c r="AP10" s="18">
        <f t="shared" si="14"/>
        <v>53.452876750434392</v>
      </c>
      <c r="AQ10" s="76" t="str">
        <f t="shared" si="10"/>
        <v>No</v>
      </c>
      <c r="AR10" s="76" t="str">
        <f t="shared" si="11"/>
        <v>No</v>
      </c>
      <c r="AS10" s="76" t="str">
        <f t="shared" si="12"/>
        <v>No</v>
      </c>
      <c r="AT10" s="105">
        <v>179.84112693871722</v>
      </c>
      <c r="AU10" s="95" t="str">
        <f t="shared" si="0"/>
        <v>Drop</v>
      </c>
      <c r="AV10" s="11">
        <f t="shared" si="13"/>
        <v>10766.404282651762</v>
      </c>
      <c r="AW10" s="102">
        <f t="shared" si="1"/>
        <v>1.9999999999999998</v>
      </c>
      <c r="AX10" s="11">
        <f t="shared" si="2"/>
        <v>203.84187957009971</v>
      </c>
      <c r="AY10" s="52" t="s">
        <v>528</v>
      </c>
      <c r="AZ10" s="11" t="str">
        <f>IF(AU10="Drop","NA",'Program Costs'!G10)</f>
        <v>NA</v>
      </c>
      <c r="BA10" s="20">
        <f t="shared" si="3"/>
        <v>52.47871204040235</v>
      </c>
      <c r="BB10" s="12">
        <f>IF(AP10&lt;=10,IF($BB$1="Residential",VLOOKUP(CEILING(AP10,0.05),'Payback-Acceptance'!$A$5:$C$205,2),VLOOKUP(CEILING(AN10,0.05),'Payback-Acceptance'!$A$5:$C$205,3)),IF($BB$1="Residential",VLOOKUP(10,'Payback-Acceptance'!$A$5:$C$205,2),VLOOKUP(10,'Payback-Acceptance'!$A$5:$C$205,3)))</f>
        <v>0.14294960495076253</v>
      </c>
      <c r="BC10" s="17">
        <v>1749.2194688128006</v>
      </c>
      <c r="BD10" s="18">
        <v>455.29641925438136</v>
      </c>
      <c r="BE10" s="18">
        <v>1154.4879816525875</v>
      </c>
      <c r="BF10" s="22">
        <v>120853.48109440329</v>
      </c>
      <c r="BG10" s="35" t="str">
        <f t="shared" si="4"/>
        <v>NA</v>
      </c>
      <c r="BH10" s="67">
        <v>0</v>
      </c>
      <c r="BI10" s="29" t="str">
        <f t="shared" si="5"/>
        <v>NA</v>
      </c>
      <c r="BJ10" s="71" t="str">
        <f t="shared" si="6"/>
        <v>NA</v>
      </c>
      <c r="BK10" s="71" t="str">
        <f t="shared" si="6"/>
        <v>NA</v>
      </c>
      <c r="BL10" s="71" t="str">
        <f t="shared" si="6"/>
        <v>NA</v>
      </c>
      <c r="BM10" s="71" t="str">
        <f t="shared" si="6"/>
        <v>NA</v>
      </c>
      <c r="BN10" s="71" t="str">
        <f t="shared" si="6"/>
        <v>NA</v>
      </c>
      <c r="BO10" s="71" t="str">
        <f t="shared" si="6"/>
        <v>NA</v>
      </c>
      <c r="BP10" s="71" t="str">
        <f t="shared" si="6"/>
        <v>NA</v>
      </c>
      <c r="BQ10" s="71" t="str">
        <f t="shared" si="6"/>
        <v>NA</v>
      </c>
      <c r="BR10" s="71" t="str">
        <f t="shared" si="6"/>
        <v>NA</v>
      </c>
      <c r="BS10" s="71" t="str">
        <f t="shared" si="6"/>
        <v>NA</v>
      </c>
    </row>
    <row r="11" spans="1:71" x14ac:dyDescent="0.25">
      <c r="A11" s="4">
        <v>1</v>
      </c>
      <c r="B11" s="4">
        <v>100</v>
      </c>
      <c r="C11">
        <v>110</v>
      </c>
      <c r="D11" t="s">
        <v>45</v>
      </c>
      <c r="E11">
        <f>'RIM &amp; TRC Benefits'!E11-'RIM Costs (Ach Pot)'!E11</f>
        <v>0</v>
      </c>
      <c r="F11">
        <f>'RIM &amp; TRC Benefits'!F11-'RIM Costs (Ach Pot)'!F11</f>
        <v>0</v>
      </c>
      <c r="G11">
        <f>'RIM &amp; TRC Benefits'!G11-'RIM Costs (Ach Pot)'!G11</f>
        <v>-54.049880999999999</v>
      </c>
      <c r="H11">
        <f>'RIM &amp; TRC Benefits'!H11-'RIM Costs (Ach Pot)'!H11</f>
        <v>-17.024180999999999</v>
      </c>
      <c r="I11">
        <f>'RIM &amp; TRC Benefits'!I11-'RIM Costs (Ach Pot)'!I11</f>
        <v>-17.392370999999997</v>
      </c>
      <c r="J11">
        <f>'RIM &amp; TRC Benefits'!J11-'RIM Costs (Ach Pot)'!J11</f>
        <v>-4.8255119999999962</v>
      </c>
      <c r="K11">
        <f>'RIM &amp; TRC Benefits'!K11-'RIM Costs (Ach Pot)'!K11</f>
        <v>-2.868940000000002</v>
      </c>
      <c r="L11">
        <f>'RIM &amp; TRC Benefits'!L11-'RIM Costs (Ach Pot)'!L11</f>
        <v>-2.3773720000000012</v>
      </c>
      <c r="M11">
        <f>'RIM &amp; TRC Benefits'!M11-'RIM Costs (Ach Pot)'!M11</f>
        <v>4.1627689999999973</v>
      </c>
      <c r="N11">
        <f>'RIM &amp; TRC Benefits'!N11-'RIM Costs (Ach Pot)'!N11</f>
        <v>6.1208090000000013</v>
      </c>
      <c r="O11">
        <f>'RIM &amp; TRC Benefits'!O11-'RIM Costs (Ach Pot)'!O11</f>
        <v>7.0598689999999991</v>
      </c>
      <c r="P11">
        <f>'RIM &amp; TRC Benefits'!P11-'RIM Costs (Ach Pot)'!P11</f>
        <v>-0.47046100000000024</v>
      </c>
      <c r="Q11">
        <f>'RIM &amp; TRC Benefits'!Q11-'RIM Costs (Ach Pot)'!Q11</f>
        <v>0</v>
      </c>
      <c r="R11">
        <f>'RIM &amp; TRC Benefits'!R11-'RIM Costs (Ach Pot)'!R11</f>
        <v>0</v>
      </c>
      <c r="S11">
        <f>'RIM &amp; TRC Benefits'!S11-'RIM Costs (Ach Pot)'!S11</f>
        <v>0</v>
      </c>
      <c r="T11">
        <f>'RIM &amp; TRC Benefits'!T11-'RIM Costs (Ach Pot)'!T11</f>
        <v>0</v>
      </c>
      <c r="U11">
        <f>'RIM &amp; TRC Benefits'!U11-'RIM Costs (Ach Pot)'!U11</f>
        <v>0</v>
      </c>
      <c r="V11">
        <f>'RIM &amp; TRC Benefits'!V11-'RIM Costs (Ach Pot)'!V11</f>
        <v>0</v>
      </c>
      <c r="W11">
        <f>'RIM &amp; TRC Benefits'!W11-'RIM Costs (Ach Pot)'!W11</f>
        <v>0</v>
      </c>
      <c r="X11">
        <f>'RIM &amp; TRC Benefits'!X11-'RIM Costs (Ach Pot)'!X11</f>
        <v>0</v>
      </c>
      <c r="Y11">
        <f>'RIM &amp; TRC Benefits'!Y11-'RIM Costs (Ach Pot)'!Y11</f>
        <v>0</v>
      </c>
      <c r="Z11">
        <f>'RIM &amp; TRC Benefits'!Z11-'RIM Costs (Ach Pot)'!Z11</f>
        <v>0</v>
      </c>
      <c r="AA11">
        <f>'RIM &amp; TRC Benefits'!AA11-'RIM Costs (Ach Pot)'!AA11</f>
        <v>0</v>
      </c>
      <c r="AB11">
        <f>'RIM &amp; TRC Benefits'!AB11-'RIM Costs (Ach Pot)'!AB11</f>
        <v>0</v>
      </c>
      <c r="AC11">
        <f>'RIM &amp; TRC Benefits'!AC11-'RIM Costs (Ach Pot)'!AC11</f>
        <v>0</v>
      </c>
      <c r="AD11">
        <f>'RIM &amp; TRC Benefits'!AD11-'RIM Costs (Ach Pot)'!AD11</f>
        <v>0</v>
      </c>
      <c r="AE11">
        <f>'RIM &amp; TRC Benefits'!AE11-'RIM Costs (Ach Pot)'!AE11</f>
        <v>0</v>
      </c>
      <c r="AF11">
        <f>'RIM &amp; TRC Benefits'!AF11-'RIM Costs (Ach Pot)'!AF11</f>
        <v>0</v>
      </c>
      <c r="AG11">
        <f>'RIM &amp; TRC Benefits'!AG11-'RIM Costs (Ach Pot)'!AG11</f>
        <v>0</v>
      </c>
      <c r="AH11">
        <f>'RIM &amp; TRC Benefits'!AH11-'RIM Costs (Ach Pot)'!AH11</f>
        <v>0</v>
      </c>
      <c r="AI11" s="2">
        <f t="shared" si="7"/>
        <v>-81.665271000000018</v>
      </c>
      <c r="AJ11" s="2">
        <f t="shared" si="8"/>
        <v>-82.538637298309723</v>
      </c>
      <c r="AK11" s="95">
        <f>'RIM &amp; TRC Benefits'!AJ11/'RIM Costs (Ach Pot)'!AJ11</f>
        <v>0.76844901822344314</v>
      </c>
      <c r="AL11" s="98" t="str">
        <f>IF(AK11&lt;1,"NA",(('RIM Costs (Ach Pot)'!AJ11)+AX11)/AN11)</f>
        <v>NA</v>
      </c>
      <c r="AN11">
        <f>'Customer Costs'!G11</f>
        <v>500</v>
      </c>
      <c r="AO11" s="17">
        <f t="shared" si="9"/>
        <v>308.85501307515796</v>
      </c>
      <c r="AP11" s="18">
        <f t="shared" si="14"/>
        <v>13.53314171175716</v>
      </c>
      <c r="AQ11" s="76" t="str">
        <f t="shared" si="10"/>
        <v>No</v>
      </c>
      <c r="AR11" s="76" t="str">
        <f t="shared" si="11"/>
        <v>No</v>
      </c>
      <c r="AS11" s="76" t="str">
        <f t="shared" si="12"/>
        <v>No</v>
      </c>
      <c r="AT11" s="105" t="s">
        <v>499</v>
      </c>
      <c r="AU11" s="95" t="str">
        <f t="shared" si="0"/>
        <v>Drop</v>
      </c>
      <c r="AV11" s="11">
        <f t="shared" si="13"/>
        <v>426.10732812091726</v>
      </c>
      <c r="AW11" s="102">
        <f t="shared" si="1"/>
        <v>2</v>
      </c>
      <c r="AX11" s="11" t="str">
        <f t="shared" si="2"/>
        <v>NA</v>
      </c>
      <c r="AY11" s="52" t="s">
        <v>528</v>
      </c>
      <c r="AZ11" s="11" t="str">
        <f>IF(AU11="Drop","NA",'Program Costs'!G11)</f>
        <v>NA</v>
      </c>
      <c r="BA11" s="20" t="str">
        <f t="shared" si="3"/>
        <v>NA</v>
      </c>
      <c r="BB11" s="12">
        <f>IF(AP11&lt;=10,IF($BB$1="Residential",VLOOKUP(CEILING(AP11,0.05),'Payback-Acceptance'!$A$5:$C$205,2),VLOOKUP(CEILING(AN11,0.05),'Payback-Acceptance'!$A$5:$C$205,3)),IF($BB$1="Residential",VLOOKUP(10,'Payback-Acceptance'!$A$5:$C$205,2),VLOOKUP(10,'Payback-Acceptance'!$A$5:$C$205,3)))</f>
        <v>0.14294960495076253</v>
      </c>
      <c r="BC11" s="17">
        <v>308.85501307515796</v>
      </c>
      <c r="BD11" s="18">
        <v>63.342723691947505</v>
      </c>
      <c r="BE11" s="18">
        <v>144.78928645486076</v>
      </c>
      <c r="BF11" s="22">
        <v>349432.29688029195</v>
      </c>
      <c r="BG11" s="35" t="str">
        <f t="shared" si="4"/>
        <v>NA</v>
      </c>
      <c r="BH11" s="67">
        <v>0</v>
      </c>
      <c r="BI11" s="29" t="str">
        <f t="shared" si="5"/>
        <v>NA</v>
      </c>
      <c r="BJ11" s="71" t="str">
        <f t="shared" si="6"/>
        <v>NA</v>
      </c>
      <c r="BK11" s="71" t="str">
        <f t="shared" si="6"/>
        <v>NA</v>
      </c>
      <c r="BL11" s="71" t="str">
        <f t="shared" si="6"/>
        <v>NA</v>
      </c>
      <c r="BM11" s="71" t="str">
        <f t="shared" si="6"/>
        <v>NA</v>
      </c>
      <c r="BN11" s="71" t="str">
        <f t="shared" si="6"/>
        <v>NA</v>
      </c>
      <c r="BO11" s="71" t="str">
        <f t="shared" si="6"/>
        <v>NA</v>
      </c>
      <c r="BP11" s="71" t="str">
        <f t="shared" si="6"/>
        <v>NA</v>
      </c>
      <c r="BQ11" s="71" t="str">
        <f t="shared" si="6"/>
        <v>NA</v>
      </c>
      <c r="BR11" s="71" t="str">
        <f t="shared" si="6"/>
        <v>NA</v>
      </c>
      <c r="BS11" s="71" t="str">
        <f t="shared" si="6"/>
        <v>NA</v>
      </c>
    </row>
    <row r="12" spans="1:71" x14ac:dyDescent="0.25">
      <c r="A12" s="4">
        <v>1</v>
      </c>
      <c r="B12" s="4">
        <v>100</v>
      </c>
      <c r="C12">
        <v>111</v>
      </c>
      <c r="D12" t="s">
        <v>46</v>
      </c>
      <c r="E12">
        <f>'RIM &amp; TRC Benefits'!E12-'RIM Costs (Ach Pot)'!E12</f>
        <v>0</v>
      </c>
      <c r="F12">
        <f>'RIM &amp; TRC Benefits'!F12-'RIM Costs (Ach Pot)'!F12</f>
        <v>0</v>
      </c>
      <c r="G12">
        <f>'RIM &amp; TRC Benefits'!G12-'RIM Costs (Ach Pot)'!G12</f>
        <v>-58.947400000000002</v>
      </c>
      <c r="H12">
        <f>'RIM &amp; TRC Benefits'!H12-'RIM Costs (Ach Pot)'!H12</f>
        <v>-21.697240000000008</v>
      </c>
      <c r="I12">
        <f>'RIM &amp; TRC Benefits'!I12-'RIM Costs (Ach Pot)'!I12</f>
        <v>-23.428730000000002</v>
      </c>
      <c r="J12">
        <f>'RIM &amp; TRC Benefits'!J12-'RIM Costs (Ach Pot)'!J12</f>
        <v>22.990039999999993</v>
      </c>
      <c r="K12">
        <f>'RIM &amp; TRC Benefits'!K12-'RIM Costs (Ach Pot)'!K12</f>
        <v>36.985559999999992</v>
      </c>
      <c r="L12">
        <f>'RIM &amp; TRC Benefits'!L12-'RIM Costs (Ach Pot)'!L12</f>
        <v>37.646219999999985</v>
      </c>
      <c r="M12">
        <f>'RIM &amp; TRC Benefits'!M12-'RIM Costs (Ach Pot)'!M12</f>
        <v>59.732690000000005</v>
      </c>
      <c r="N12">
        <f>'RIM &amp; TRC Benefits'!N12-'RIM Costs (Ach Pot)'!N12</f>
        <v>70.582449999999994</v>
      </c>
      <c r="O12">
        <f>'RIM &amp; TRC Benefits'!O12-'RIM Costs (Ach Pot)'!O12</f>
        <v>70.253439999999998</v>
      </c>
      <c r="P12">
        <f>'RIM &amp; TRC Benefits'!P12-'RIM Costs (Ach Pot)'!P12</f>
        <v>39.719759999999994</v>
      </c>
      <c r="Q12">
        <f>'RIM &amp; TRC Benefits'!Q12-'RIM Costs (Ach Pot)'!Q12</f>
        <v>51.019989999999979</v>
      </c>
      <c r="R12">
        <f>'RIM &amp; TRC Benefits'!R12-'RIM Costs (Ach Pot)'!R12</f>
        <v>32.574550000000002</v>
      </c>
      <c r="S12">
        <f>'RIM &amp; TRC Benefits'!S12-'RIM Costs (Ach Pot)'!S12</f>
        <v>78.858239999999995</v>
      </c>
      <c r="T12">
        <f>'RIM &amp; TRC Benefits'!T12-'RIM Costs (Ach Pot)'!T12</f>
        <v>32.472439999999992</v>
      </c>
      <c r="U12">
        <f>'RIM &amp; TRC Benefits'!U12-'RIM Costs (Ach Pot)'!U12</f>
        <v>46.985669999999999</v>
      </c>
      <c r="V12">
        <f>'RIM &amp; TRC Benefits'!V12-'RIM Costs (Ach Pot)'!V12</f>
        <v>45.608840000000001</v>
      </c>
      <c r="W12">
        <f>'RIM &amp; TRC Benefits'!W12-'RIM Costs (Ach Pot)'!W12</f>
        <v>69.933790000000002</v>
      </c>
      <c r="X12">
        <f>'RIM &amp; TRC Benefits'!X12-'RIM Costs (Ach Pot)'!X12</f>
        <v>72.193379999999991</v>
      </c>
      <c r="Y12">
        <f>'RIM &amp; TRC Benefits'!Y12-'RIM Costs (Ach Pot)'!Y12</f>
        <v>76.769849999999991</v>
      </c>
      <c r="Z12">
        <f>'RIM &amp; TRC Benefits'!Z12-'RIM Costs (Ach Pot)'!Z12</f>
        <v>74.850659999999991</v>
      </c>
      <c r="AA12">
        <f>'RIM &amp; TRC Benefits'!AA12-'RIM Costs (Ach Pot)'!AA12</f>
        <v>76.934339999999992</v>
      </c>
      <c r="AB12">
        <f>'RIM &amp; TRC Benefits'!AB12-'RIM Costs (Ach Pot)'!AB12</f>
        <v>52.385999999999996</v>
      </c>
      <c r="AC12">
        <f>'RIM &amp; TRC Benefits'!AC12-'RIM Costs (Ach Pot)'!AC12</f>
        <v>53.765639999999991</v>
      </c>
      <c r="AD12">
        <f>'RIM &amp; TRC Benefits'!AD12-'RIM Costs (Ach Pot)'!AD12</f>
        <v>35.438549999999992</v>
      </c>
      <c r="AE12">
        <f>'RIM &amp; TRC Benefits'!AE12-'RIM Costs (Ach Pot)'!AE12</f>
        <v>38.228519999999989</v>
      </c>
      <c r="AF12">
        <f>'RIM &amp; TRC Benefits'!AF12-'RIM Costs (Ach Pot)'!AF12</f>
        <v>48.352719999999991</v>
      </c>
      <c r="AG12">
        <f>'RIM &amp; TRC Benefits'!AG12-'RIM Costs (Ach Pot)'!AG12</f>
        <v>49.286419999999993</v>
      </c>
      <c r="AH12">
        <f>'RIM &amp; TRC Benefits'!AH12-'RIM Costs (Ach Pot)'!AH12</f>
        <v>106.99072</v>
      </c>
      <c r="AI12" s="2">
        <f t="shared" si="7"/>
        <v>1276.4871099999998</v>
      </c>
      <c r="AJ12" s="2">
        <f t="shared" si="8"/>
        <v>463.83526986345146</v>
      </c>
      <c r="AK12" s="95">
        <f>'RIM &amp; TRC Benefits'!AJ12/'RIM Costs (Ach Pot)'!AJ12</f>
        <v>1.4004239500475737</v>
      </c>
      <c r="AL12" s="98">
        <f>IF(AK12&lt;1,"NA",(('RIM Costs (Ach Pot)'!AJ12)+AX12)/AN12)</f>
        <v>0.40915976671493565</v>
      </c>
      <c r="AN12">
        <f>'Customer Costs'!G12</f>
        <v>3964.7</v>
      </c>
      <c r="AO12" s="17">
        <f t="shared" si="9"/>
        <v>555.67948331129321</v>
      </c>
      <c r="AP12" s="18">
        <f t="shared" si="14"/>
        <v>59.644341575727054</v>
      </c>
      <c r="AQ12" s="76" t="str">
        <f t="shared" si="10"/>
        <v>No</v>
      </c>
      <c r="AR12" s="76" t="str">
        <f t="shared" si="11"/>
        <v>No</v>
      </c>
      <c r="AS12" s="76" t="str">
        <f t="shared" si="12"/>
        <v>No</v>
      </c>
      <c r="AT12" s="105" t="s">
        <v>499</v>
      </c>
      <c r="AU12" s="95" t="str">
        <f t="shared" si="0"/>
        <v>Drop</v>
      </c>
      <c r="AV12" s="11">
        <f t="shared" si="13"/>
        <v>3831.7552848683476</v>
      </c>
      <c r="AW12" s="102">
        <f t="shared" si="1"/>
        <v>1.9999999999999978</v>
      </c>
      <c r="AX12" s="11">
        <f t="shared" si="2"/>
        <v>463.83526986345146</v>
      </c>
      <c r="AY12" s="52" t="s">
        <v>527</v>
      </c>
      <c r="AZ12" s="11" t="str">
        <f>IF(AU12="Drop","NA",'Program Costs'!G12)</f>
        <v>NA</v>
      </c>
      <c r="BA12" s="20">
        <f t="shared" si="3"/>
        <v>52.666474581854814</v>
      </c>
      <c r="BB12" s="12">
        <f>IF(AP12&lt;=10,IF($BB$1="Residential",VLOOKUP(CEILING(AP12,0.05),'Payback-Acceptance'!$A$5:$C$205,2),VLOOKUP(CEILING(AN12,0.05),'Payback-Acceptance'!$A$5:$C$205,3)),IF($BB$1="Residential",VLOOKUP(10,'Payback-Acceptance'!$A$5:$C$205,2),VLOOKUP(10,'Payback-Acceptance'!$A$5:$C$205,3)))</f>
        <v>0.14294960495076253</v>
      </c>
      <c r="BC12" s="17">
        <v>555.67948331129321</v>
      </c>
      <c r="BD12" s="18">
        <v>195.31123771452417</v>
      </c>
      <c r="BE12" s="18">
        <v>527.22008088864482</v>
      </c>
      <c r="BF12" s="22">
        <v>368845.20226253039</v>
      </c>
      <c r="BG12" s="35" t="str">
        <f t="shared" si="4"/>
        <v>NA</v>
      </c>
      <c r="BH12" s="67">
        <v>436</v>
      </c>
      <c r="BI12" s="29" t="str">
        <f t="shared" si="5"/>
        <v>NA</v>
      </c>
      <c r="BJ12" s="71" t="str">
        <f t="shared" si="6"/>
        <v>NA</v>
      </c>
      <c r="BK12" s="71" t="str">
        <f t="shared" si="6"/>
        <v>NA</v>
      </c>
      <c r="BL12" s="71" t="str">
        <f t="shared" si="6"/>
        <v>NA</v>
      </c>
      <c r="BM12" s="71" t="str">
        <f t="shared" si="6"/>
        <v>NA</v>
      </c>
      <c r="BN12" s="71" t="str">
        <f t="shared" si="6"/>
        <v>NA</v>
      </c>
      <c r="BO12" s="71" t="str">
        <f t="shared" si="6"/>
        <v>NA</v>
      </c>
      <c r="BP12" s="71" t="str">
        <f t="shared" si="6"/>
        <v>NA</v>
      </c>
      <c r="BQ12" s="71" t="str">
        <f t="shared" si="6"/>
        <v>NA</v>
      </c>
      <c r="BR12" s="71" t="str">
        <f t="shared" si="6"/>
        <v>NA</v>
      </c>
      <c r="BS12" s="71" t="str">
        <f t="shared" si="6"/>
        <v>NA</v>
      </c>
    </row>
    <row r="13" spans="1:71" x14ac:dyDescent="0.25">
      <c r="A13" s="4">
        <v>1</v>
      </c>
      <c r="B13" s="4">
        <v>100</v>
      </c>
      <c r="C13">
        <v>112</v>
      </c>
      <c r="D13" t="s">
        <v>47</v>
      </c>
      <c r="E13">
        <f>'RIM &amp; TRC Benefits'!E13-'RIM Costs (Ach Pot)'!E13</f>
        <v>0</v>
      </c>
      <c r="F13">
        <f>'RIM &amp; TRC Benefits'!F13-'RIM Costs (Ach Pot)'!F13</f>
        <v>0</v>
      </c>
      <c r="G13">
        <f>'RIM &amp; TRC Benefits'!G13-'RIM Costs (Ach Pot)'!G13</f>
        <v>-50.866790000000002</v>
      </c>
      <c r="H13">
        <f>'RIM &amp; TRC Benefits'!H13-'RIM Costs (Ach Pot)'!H13</f>
        <v>-13.183219999999999</v>
      </c>
      <c r="I13">
        <f>'RIM &amp; TRC Benefits'!I13-'RIM Costs (Ach Pot)'!I13</f>
        <v>-15.411999999999999</v>
      </c>
      <c r="J13">
        <f>'RIM &amp; TRC Benefits'!J13-'RIM Costs (Ach Pot)'!J13</f>
        <v>43.984240000000007</v>
      </c>
      <c r="K13">
        <f>'RIM &amp; TRC Benefits'!K13-'RIM Costs (Ach Pot)'!K13</f>
        <v>0</v>
      </c>
      <c r="L13">
        <f>'RIM &amp; TRC Benefits'!L13-'RIM Costs (Ach Pot)'!L13</f>
        <v>0</v>
      </c>
      <c r="M13">
        <f>'RIM &amp; TRC Benefits'!M13-'RIM Costs (Ach Pot)'!M13</f>
        <v>0</v>
      </c>
      <c r="N13">
        <f>'RIM &amp; TRC Benefits'!N13-'RIM Costs (Ach Pot)'!N13</f>
        <v>0</v>
      </c>
      <c r="O13">
        <f>'RIM &amp; TRC Benefits'!O13-'RIM Costs (Ach Pot)'!O13</f>
        <v>0</v>
      </c>
      <c r="P13">
        <f>'RIM &amp; TRC Benefits'!P13-'RIM Costs (Ach Pot)'!P13</f>
        <v>0</v>
      </c>
      <c r="Q13">
        <f>'RIM &amp; TRC Benefits'!Q13-'RIM Costs (Ach Pot)'!Q13</f>
        <v>0</v>
      </c>
      <c r="R13">
        <f>'RIM &amp; TRC Benefits'!R13-'RIM Costs (Ach Pot)'!R13</f>
        <v>0</v>
      </c>
      <c r="S13">
        <f>'RIM &amp; TRC Benefits'!S13-'RIM Costs (Ach Pot)'!S13</f>
        <v>0</v>
      </c>
      <c r="T13">
        <f>'RIM &amp; TRC Benefits'!T13-'RIM Costs (Ach Pot)'!T13</f>
        <v>0</v>
      </c>
      <c r="U13">
        <f>'RIM &amp; TRC Benefits'!U13-'RIM Costs (Ach Pot)'!U13</f>
        <v>0</v>
      </c>
      <c r="V13">
        <f>'RIM &amp; TRC Benefits'!V13-'RIM Costs (Ach Pot)'!V13</f>
        <v>0</v>
      </c>
      <c r="W13">
        <f>'RIM &amp; TRC Benefits'!W13-'RIM Costs (Ach Pot)'!W13</f>
        <v>0</v>
      </c>
      <c r="X13">
        <f>'RIM &amp; TRC Benefits'!X13-'RIM Costs (Ach Pot)'!X13</f>
        <v>0</v>
      </c>
      <c r="Y13">
        <f>'RIM &amp; TRC Benefits'!Y13-'RIM Costs (Ach Pot)'!Y13</f>
        <v>0</v>
      </c>
      <c r="Z13">
        <f>'RIM &amp; TRC Benefits'!Z13-'RIM Costs (Ach Pot)'!Z13</f>
        <v>0</v>
      </c>
      <c r="AA13">
        <f>'RIM &amp; TRC Benefits'!AA13-'RIM Costs (Ach Pot)'!AA13</f>
        <v>0</v>
      </c>
      <c r="AB13">
        <f>'RIM &amp; TRC Benefits'!AB13-'RIM Costs (Ach Pot)'!AB13</f>
        <v>0</v>
      </c>
      <c r="AC13">
        <f>'RIM &amp; TRC Benefits'!AC13-'RIM Costs (Ach Pot)'!AC13</f>
        <v>0</v>
      </c>
      <c r="AD13">
        <f>'RIM &amp; TRC Benefits'!AD13-'RIM Costs (Ach Pot)'!AD13</f>
        <v>0</v>
      </c>
      <c r="AE13">
        <f>'RIM &amp; TRC Benefits'!AE13-'RIM Costs (Ach Pot)'!AE13</f>
        <v>0</v>
      </c>
      <c r="AF13">
        <f>'RIM &amp; TRC Benefits'!AF13-'RIM Costs (Ach Pot)'!AF13</f>
        <v>0</v>
      </c>
      <c r="AG13">
        <f>'RIM &amp; TRC Benefits'!AG13-'RIM Costs (Ach Pot)'!AG13</f>
        <v>0</v>
      </c>
      <c r="AH13">
        <f>'RIM &amp; TRC Benefits'!AH13-'RIM Costs (Ach Pot)'!AH13</f>
        <v>0</v>
      </c>
      <c r="AI13" s="2">
        <f t="shared" si="7"/>
        <v>-35.477769999999985</v>
      </c>
      <c r="AJ13" s="2">
        <f t="shared" si="8"/>
        <v>-40.39755359518022</v>
      </c>
      <c r="AK13" s="95">
        <f>'RIM &amp; TRC Benefits'!AJ13/'RIM Costs (Ach Pot)'!AJ13</f>
        <v>0.83978733787141158</v>
      </c>
      <c r="AL13" s="98" t="str">
        <f>IF(AK13&lt;1,"NA",(('RIM Costs (Ach Pot)'!AJ13)+AX13)/AN13)</f>
        <v>NA</v>
      </c>
      <c r="AN13">
        <f>'Customer Costs'!G13</f>
        <v>79</v>
      </c>
      <c r="AO13" s="17">
        <f t="shared" si="9"/>
        <v>477</v>
      </c>
      <c r="AP13" s="18">
        <f t="shared" si="14"/>
        <v>1.3844969147433339</v>
      </c>
      <c r="AQ13" s="76" t="str">
        <f t="shared" si="10"/>
        <v>No</v>
      </c>
      <c r="AR13" s="76" t="str">
        <f t="shared" si="11"/>
        <v>Yes</v>
      </c>
      <c r="AS13" s="76" t="str">
        <f t="shared" si="12"/>
        <v>Yes</v>
      </c>
      <c r="AT13" s="105" t="s">
        <v>499</v>
      </c>
      <c r="AU13" s="95" t="str">
        <f t="shared" si="0"/>
        <v>Drop</v>
      </c>
      <c r="AV13" s="11">
        <f t="shared" si="13"/>
        <v>0</v>
      </c>
      <c r="AW13" s="102">
        <f t="shared" si="1"/>
        <v>1.3844969147433339</v>
      </c>
      <c r="AX13" s="11" t="str">
        <f t="shared" si="2"/>
        <v>NA</v>
      </c>
      <c r="AY13" s="52" t="s">
        <v>527</v>
      </c>
      <c r="AZ13" s="11" t="str">
        <f>IF(AU13="Drop","NA",'Program Costs'!G13)</f>
        <v>NA</v>
      </c>
      <c r="BA13" s="20" t="str">
        <f t="shared" si="3"/>
        <v>NA</v>
      </c>
      <c r="BB13" s="12">
        <f>IF(AP13&lt;=10,IF($BB$1="Residential",VLOOKUP(CEILING(AP13,0.05),'Payback-Acceptance'!$A$5:$C$205,2),VLOOKUP(CEILING(AN13,0.05),'Payback-Acceptance'!$A$5:$C$205,3)),IF($BB$1="Residential",VLOOKUP(10,'Payback-Acceptance'!$A$5:$C$205,2),VLOOKUP(10,'Payback-Acceptance'!$A$5:$C$205,3)))</f>
        <v>0.47424105369255248</v>
      </c>
      <c r="BC13" s="17">
        <v>477</v>
      </c>
      <c r="BD13" s="18">
        <v>250</v>
      </c>
      <c r="BE13" s="18">
        <v>710</v>
      </c>
      <c r="BF13" s="22">
        <v>291193.58073357661</v>
      </c>
      <c r="BG13" s="35" t="str">
        <f t="shared" si="4"/>
        <v>NA</v>
      </c>
      <c r="BH13" s="67">
        <v>5568.1665999999996</v>
      </c>
      <c r="BI13" s="29" t="str">
        <f t="shared" si="5"/>
        <v>NA</v>
      </c>
      <c r="BJ13" s="71" t="str">
        <f t="shared" si="6"/>
        <v>NA</v>
      </c>
      <c r="BK13" s="71" t="str">
        <f t="shared" si="6"/>
        <v>NA</v>
      </c>
      <c r="BL13" s="71" t="str">
        <f t="shared" si="6"/>
        <v>NA</v>
      </c>
      <c r="BM13" s="71" t="str">
        <f t="shared" si="6"/>
        <v>NA</v>
      </c>
      <c r="BN13" s="71" t="str">
        <f t="shared" si="6"/>
        <v>NA</v>
      </c>
      <c r="BO13" s="71" t="str">
        <f t="shared" si="6"/>
        <v>NA</v>
      </c>
      <c r="BP13" s="71" t="str">
        <f t="shared" si="6"/>
        <v>NA</v>
      </c>
      <c r="BQ13" s="71" t="str">
        <f t="shared" si="6"/>
        <v>NA</v>
      </c>
      <c r="BR13" s="71" t="str">
        <f t="shared" si="6"/>
        <v>NA</v>
      </c>
      <c r="BS13" s="71" t="str">
        <f t="shared" si="6"/>
        <v>NA</v>
      </c>
    </row>
    <row r="14" spans="1:71" x14ac:dyDescent="0.25">
      <c r="A14" s="4">
        <v>1</v>
      </c>
      <c r="B14" s="4">
        <v>100</v>
      </c>
      <c r="C14">
        <v>113</v>
      </c>
      <c r="D14" t="s">
        <v>48</v>
      </c>
      <c r="E14">
        <f>'RIM &amp; TRC Benefits'!E14-'RIM Costs (Ach Pot)'!E14</f>
        <v>0</v>
      </c>
      <c r="F14">
        <f>'RIM &amp; TRC Benefits'!F14-'RIM Costs (Ach Pot)'!F14</f>
        <v>0</v>
      </c>
      <c r="G14">
        <f>'RIM &amp; TRC Benefits'!G14-'RIM Costs (Ach Pot)'!G14</f>
        <v>-50.866790000000002</v>
      </c>
      <c r="H14">
        <f>'RIM &amp; TRC Benefits'!H14-'RIM Costs (Ach Pot)'!H14</f>
        <v>-13.183219999999999</v>
      </c>
      <c r="I14">
        <f>'RIM &amp; TRC Benefits'!I14-'RIM Costs (Ach Pot)'!I14</f>
        <v>-15.411999999999999</v>
      </c>
      <c r="J14">
        <f>'RIM &amp; TRC Benefits'!J14-'RIM Costs (Ach Pot)'!J14</f>
        <v>43.984240000000007</v>
      </c>
      <c r="K14">
        <f>'RIM &amp; TRC Benefits'!K14-'RIM Costs (Ach Pot)'!K14</f>
        <v>0</v>
      </c>
      <c r="L14">
        <f>'RIM &amp; TRC Benefits'!L14-'RIM Costs (Ach Pot)'!L14</f>
        <v>0</v>
      </c>
      <c r="M14">
        <f>'RIM &amp; TRC Benefits'!M14-'RIM Costs (Ach Pot)'!M14</f>
        <v>0</v>
      </c>
      <c r="N14">
        <f>'RIM &amp; TRC Benefits'!N14-'RIM Costs (Ach Pot)'!N14</f>
        <v>0</v>
      </c>
      <c r="O14">
        <f>'RIM &amp; TRC Benefits'!O14-'RIM Costs (Ach Pot)'!O14</f>
        <v>0</v>
      </c>
      <c r="P14">
        <f>'RIM &amp; TRC Benefits'!P14-'RIM Costs (Ach Pot)'!P14</f>
        <v>0</v>
      </c>
      <c r="Q14">
        <f>'RIM &amp; TRC Benefits'!Q14-'RIM Costs (Ach Pot)'!Q14</f>
        <v>0</v>
      </c>
      <c r="R14">
        <f>'RIM &amp; TRC Benefits'!R14-'RIM Costs (Ach Pot)'!R14</f>
        <v>0</v>
      </c>
      <c r="S14">
        <f>'RIM &amp; TRC Benefits'!S14-'RIM Costs (Ach Pot)'!S14</f>
        <v>0</v>
      </c>
      <c r="T14">
        <f>'RIM &amp; TRC Benefits'!T14-'RIM Costs (Ach Pot)'!T14</f>
        <v>0</v>
      </c>
      <c r="U14">
        <f>'RIM &amp; TRC Benefits'!U14-'RIM Costs (Ach Pot)'!U14</f>
        <v>0</v>
      </c>
      <c r="V14">
        <f>'RIM &amp; TRC Benefits'!V14-'RIM Costs (Ach Pot)'!V14</f>
        <v>0</v>
      </c>
      <c r="W14">
        <f>'RIM &amp; TRC Benefits'!W14-'RIM Costs (Ach Pot)'!W14</f>
        <v>0</v>
      </c>
      <c r="X14">
        <f>'RIM &amp; TRC Benefits'!X14-'RIM Costs (Ach Pot)'!X14</f>
        <v>0</v>
      </c>
      <c r="Y14">
        <f>'RIM &amp; TRC Benefits'!Y14-'RIM Costs (Ach Pot)'!Y14</f>
        <v>0</v>
      </c>
      <c r="Z14">
        <f>'RIM &amp; TRC Benefits'!Z14-'RIM Costs (Ach Pot)'!Z14</f>
        <v>0</v>
      </c>
      <c r="AA14">
        <f>'RIM &amp; TRC Benefits'!AA14-'RIM Costs (Ach Pot)'!AA14</f>
        <v>0</v>
      </c>
      <c r="AB14">
        <f>'RIM &amp; TRC Benefits'!AB14-'RIM Costs (Ach Pot)'!AB14</f>
        <v>0</v>
      </c>
      <c r="AC14">
        <f>'RIM &amp; TRC Benefits'!AC14-'RIM Costs (Ach Pot)'!AC14</f>
        <v>0</v>
      </c>
      <c r="AD14">
        <f>'RIM &amp; TRC Benefits'!AD14-'RIM Costs (Ach Pot)'!AD14</f>
        <v>0</v>
      </c>
      <c r="AE14">
        <f>'RIM &amp; TRC Benefits'!AE14-'RIM Costs (Ach Pot)'!AE14</f>
        <v>0</v>
      </c>
      <c r="AF14">
        <f>'RIM &amp; TRC Benefits'!AF14-'RIM Costs (Ach Pot)'!AF14</f>
        <v>0</v>
      </c>
      <c r="AG14">
        <f>'RIM &amp; TRC Benefits'!AG14-'RIM Costs (Ach Pot)'!AG14</f>
        <v>0</v>
      </c>
      <c r="AH14">
        <f>'RIM &amp; TRC Benefits'!AH14-'RIM Costs (Ach Pot)'!AH14</f>
        <v>0</v>
      </c>
      <c r="AI14" s="2">
        <f t="shared" si="7"/>
        <v>-35.477769999999985</v>
      </c>
      <c r="AJ14" s="2">
        <f t="shared" si="8"/>
        <v>-40.39755359518022</v>
      </c>
      <c r="AK14" s="95">
        <f>'RIM &amp; TRC Benefits'!AJ14/'RIM Costs (Ach Pot)'!AJ14</f>
        <v>0.83978733787141158</v>
      </c>
      <c r="AL14" s="98" t="str">
        <f>IF(AK14&lt;1,"NA",(('RIM Costs (Ach Pot)'!AJ14)+AX14)/AN14)</f>
        <v>NA</v>
      </c>
      <c r="AN14">
        <f>'Customer Costs'!G14</f>
        <v>79</v>
      </c>
      <c r="AO14" s="17">
        <f t="shared" si="9"/>
        <v>477</v>
      </c>
      <c r="AP14" s="18">
        <f t="shared" si="14"/>
        <v>1.3844969147433339</v>
      </c>
      <c r="AQ14" s="76" t="str">
        <f t="shared" si="10"/>
        <v>No</v>
      </c>
      <c r="AR14" s="76" t="str">
        <f t="shared" si="11"/>
        <v>Yes</v>
      </c>
      <c r="AS14" s="76" t="str">
        <f t="shared" si="12"/>
        <v>Yes</v>
      </c>
      <c r="AT14" s="105" t="s">
        <v>499</v>
      </c>
      <c r="AU14" s="95" t="str">
        <f t="shared" si="0"/>
        <v>Drop</v>
      </c>
      <c r="AV14" s="11">
        <f t="shared" si="13"/>
        <v>0</v>
      </c>
      <c r="AW14" s="102">
        <f t="shared" si="1"/>
        <v>1.3844969147433339</v>
      </c>
      <c r="AX14" s="11" t="str">
        <f t="shared" si="2"/>
        <v>NA</v>
      </c>
      <c r="AY14" s="52" t="s">
        <v>527</v>
      </c>
      <c r="AZ14" s="11" t="str">
        <f>IF(AU14="Drop","NA",'Program Costs'!G14)</f>
        <v>NA</v>
      </c>
      <c r="BA14" s="20" t="str">
        <f t="shared" si="3"/>
        <v>NA</v>
      </c>
      <c r="BB14" s="12">
        <f>IF(AP14&lt;=10,IF($BB$1="Residential",VLOOKUP(CEILING(AP14,0.05),'Payback-Acceptance'!$A$5:$C$205,2),VLOOKUP(CEILING(AN14,0.05),'Payback-Acceptance'!$A$5:$C$205,3)),IF($BB$1="Residential",VLOOKUP(10,'Payback-Acceptance'!$A$5:$C$205,2),VLOOKUP(10,'Payback-Acceptance'!$A$5:$C$205,3)))</f>
        <v>0.47424105369255248</v>
      </c>
      <c r="BC14" s="17">
        <v>477</v>
      </c>
      <c r="BD14" s="18">
        <v>250</v>
      </c>
      <c r="BE14" s="18">
        <v>710</v>
      </c>
      <c r="BF14" s="22">
        <v>310606.48611581506</v>
      </c>
      <c r="BG14" s="35" t="str">
        <f t="shared" si="4"/>
        <v>NA</v>
      </c>
      <c r="BH14" s="67">
        <v>5568.1666660000001</v>
      </c>
      <c r="BI14" s="29" t="str">
        <f t="shared" si="5"/>
        <v>NA</v>
      </c>
      <c r="BJ14" s="71" t="str">
        <f t="shared" ref="BJ14:BS23" si="15">IF($BG14="NA","NA",IF($AY14="M",$BG14*BJ$2,$BG14*BJ$1))</f>
        <v>NA</v>
      </c>
      <c r="BK14" s="71" t="str">
        <f t="shared" si="15"/>
        <v>NA</v>
      </c>
      <c r="BL14" s="71" t="str">
        <f t="shared" si="15"/>
        <v>NA</v>
      </c>
      <c r="BM14" s="71" t="str">
        <f t="shared" si="15"/>
        <v>NA</v>
      </c>
      <c r="BN14" s="71" t="str">
        <f t="shared" si="15"/>
        <v>NA</v>
      </c>
      <c r="BO14" s="71" t="str">
        <f t="shared" si="15"/>
        <v>NA</v>
      </c>
      <c r="BP14" s="71" t="str">
        <f t="shared" si="15"/>
        <v>NA</v>
      </c>
      <c r="BQ14" s="71" t="str">
        <f t="shared" si="15"/>
        <v>NA</v>
      </c>
      <c r="BR14" s="71" t="str">
        <f t="shared" si="15"/>
        <v>NA</v>
      </c>
      <c r="BS14" s="71" t="str">
        <f t="shared" si="15"/>
        <v>NA</v>
      </c>
    </row>
    <row r="15" spans="1:71" x14ac:dyDescent="0.25">
      <c r="A15" s="4">
        <v>1</v>
      </c>
      <c r="B15" s="4">
        <v>100</v>
      </c>
      <c r="C15">
        <v>114</v>
      </c>
      <c r="D15" t="s">
        <v>49</v>
      </c>
      <c r="E15">
        <f>'RIM &amp; TRC Benefits'!E15-'RIM Costs (Ach Pot)'!E15</f>
        <v>0</v>
      </c>
      <c r="F15">
        <f>'RIM &amp; TRC Benefits'!F15-'RIM Costs (Ach Pot)'!F15</f>
        <v>0</v>
      </c>
      <c r="G15">
        <f>'RIM &amp; TRC Benefits'!G15-'RIM Costs (Ach Pot)'!G15</f>
        <v>-61.997637999999995</v>
      </c>
      <c r="H15">
        <f>'RIM &amp; TRC Benefits'!H15-'RIM Costs (Ach Pot)'!H15</f>
        <v>-24.487307999999999</v>
      </c>
      <c r="I15">
        <f>'RIM &amp; TRC Benefits'!I15-'RIM Costs (Ach Pot)'!I15</f>
        <v>-26.574928</v>
      </c>
      <c r="J15">
        <f>'RIM &amp; TRC Benefits'!J15-'RIM Costs (Ach Pot)'!J15</f>
        <v>12.613151999999999</v>
      </c>
      <c r="K15">
        <f>'RIM &amp; TRC Benefits'!K15-'RIM Costs (Ach Pot)'!K15</f>
        <v>23.037931999999998</v>
      </c>
      <c r="L15">
        <f>'RIM &amp; TRC Benefits'!L15-'RIM Costs (Ach Pot)'!L15</f>
        <v>24.151312000000004</v>
      </c>
      <c r="M15">
        <f>'RIM &amp; TRC Benefits'!M15-'RIM Costs (Ach Pot)'!M15</f>
        <v>42.276702</v>
      </c>
      <c r="N15">
        <f>'RIM &amp; TRC Benefits'!N15-'RIM Costs (Ach Pot)'!N15</f>
        <v>52.364671999999999</v>
      </c>
      <c r="O15">
        <f>'RIM &amp; TRC Benefits'!O15-'RIM Costs (Ach Pot)'!O15</f>
        <v>51.565761999999992</v>
      </c>
      <c r="P15">
        <f>'RIM &amp; TRC Benefits'!P15-'RIM Costs (Ach Pot)'!P15</f>
        <v>26.639551999999995</v>
      </c>
      <c r="Q15">
        <f>'RIM &amp; TRC Benefits'!Q15-'RIM Costs (Ach Pot)'!Q15</f>
        <v>0</v>
      </c>
      <c r="R15">
        <f>'RIM &amp; TRC Benefits'!R15-'RIM Costs (Ach Pot)'!R15</f>
        <v>0</v>
      </c>
      <c r="S15">
        <f>'RIM &amp; TRC Benefits'!S15-'RIM Costs (Ach Pot)'!S15</f>
        <v>0</v>
      </c>
      <c r="T15">
        <f>'RIM &amp; TRC Benefits'!T15-'RIM Costs (Ach Pot)'!T15</f>
        <v>0</v>
      </c>
      <c r="U15">
        <f>'RIM &amp; TRC Benefits'!U15-'RIM Costs (Ach Pot)'!U15</f>
        <v>0</v>
      </c>
      <c r="V15">
        <f>'RIM &amp; TRC Benefits'!V15-'RIM Costs (Ach Pot)'!V15</f>
        <v>0</v>
      </c>
      <c r="W15">
        <f>'RIM &amp; TRC Benefits'!W15-'RIM Costs (Ach Pot)'!W15</f>
        <v>0</v>
      </c>
      <c r="X15">
        <f>'RIM &amp; TRC Benefits'!X15-'RIM Costs (Ach Pot)'!X15</f>
        <v>0</v>
      </c>
      <c r="Y15">
        <f>'RIM &amp; TRC Benefits'!Y15-'RIM Costs (Ach Pot)'!Y15</f>
        <v>0</v>
      </c>
      <c r="Z15">
        <f>'RIM &amp; TRC Benefits'!Z15-'RIM Costs (Ach Pot)'!Z15</f>
        <v>0</v>
      </c>
      <c r="AA15">
        <f>'RIM &amp; TRC Benefits'!AA15-'RIM Costs (Ach Pot)'!AA15</f>
        <v>0</v>
      </c>
      <c r="AB15">
        <f>'RIM &amp; TRC Benefits'!AB15-'RIM Costs (Ach Pot)'!AB15</f>
        <v>0</v>
      </c>
      <c r="AC15">
        <f>'RIM &amp; TRC Benefits'!AC15-'RIM Costs (Ach Pot)'!AC15</f>
        <v>0</v>
      </c>
      <c r="AD15">
        <f>'RIM &amp; TRC Benefits'!AD15-'RIM Costs (Ach Pot)'!AD15</f>
        <v>0</v>
      </c>
      <c r="AE15">
        <f>'RIM &amp; TRC Benefits'!AE15-'RIM Costs (Ach Pot)'!AE15</f>
        <v>0</v>
      </c>
      <c r="AF15">
        <f>'RIM &amp; TRC Benefits'!AF15-'RIM Costs (Ach Pot)'!AF15</f>
        <v>0</v>
      </c>
      <c r="AG15">
        <f>'RIM &amp; TRC Benefits'!AG15-'RIM Costs (Ach Pot)'!AG15</f>
        <v>0</v>
      </c>
      <c r="AH15">
        <f>'RIM &amp; TRC Benefits'!AH15-'RIM Costs (Ach Pot)'!AH15</f>
        <v>0</v>
      </c>
      <c r="AI15" s="2">
        <f t="shared" si="7"/>
        <v>119.58920999999999</v>
      </c>
      <c r="AJ15" s="2">
        <f t="shared" si="8"/>
        <v>46.810545312682436</v>
      </c>
      <c r="AK15" s="95">
        <f>'RIM &amp; TRC Benefits'!AJ15/'RIM Costs (Ach Pot)'!AJ15</f>
        <v>1.0748979363308155</v>
      </c>
      <c r="AL15" s="98">
        <f>IF(AK15&lt;1,"NA",(('RIM Costs (Ach Pot)'!AJ15)+AX15)/AN15)</f>
        <v>7.9112800337332203</v>
      </c>
      <c r="AN15">
        <f>'Customer Costs'!G15</f>
        <v>79</v>
      </c>
      <c r="AO15" s="17">
        <f t="shared" si="9"/>
        <v>568.50971802568529</v>
      </c>
      <c r="AP15" s="18">
        <f t="shared" si="14"/>
        <v>1.1616424616733343</v>
      </c>
      <c r="AQ15" s="76" t="str">
        <f t="shared" si="10"/>
        <v>No</v>
      </c>
      <c r="AR15" s="76" t="str">
        <f t="shared" si="11"/>
        <v>Yes</v>
      </c>
      <c r="AS15" s="76" t="str">
        <f t="shared" si="12"/>
        <v>Yes</v>
      </c>
      <c r="AT15" s="105" t="s">
        <v>499</v>
      </c>
      <c r="AU15" s="99" t="str">
        <f t="shared" si="0"/>
        <v>Drop</v>
      </c>
      <c r="AV15" s="11">
        <f>IF(AP15&gt;2,AN15-(2*(AO15*$AP$1/100)),0)</f>
        <v>0</v>
      </c>
      <c r="AW15" s="102">
        <f t="shared" si="1"/>
        <v>1.1616424616733343</v>
      </c>
      <c r="AX15" s="11">
        <f t="shared" si="2"/>
        <v>0</v>
      </c>
      <c r="AY15" s="52" t="s">
        <v>527</v>
      </c>
      <c r="AZ15" s="11" t="str">
        <f>IF(AU15="Drop","NA",'Program Costs'!G15)</f>
        <v>NA</v>
      </c>
      <c r="BA15" s="20">
        <f t="shared" si="3"/>
        <v>1.1616424616733343</v>
      </c>
      <c r="BB15" s="12">
        <f>IF(AP15&lt;=10,IF($BB$1="Residential",VLOOKUP(CEILING(AP15,0.05),'Payback-Acceptance'!$A$5:$C$205,2),VLOOKUP(CEILING(AN15,0.05),'Payback-Acceptance'!$A$5:$C$205,3)),IF($BB$1="Residential",VLOOKUP(10,'Payback-Acceptance'!$A$5:$C$205,2),VLOOKUP(10,'Payback-Acceptance'!$A$5:$C$205,3)))</f>
        <v>0.49254415968017473</v>
      </c>
      <c r="BC15" s="17">
        <v>568.50971802568529</v>
      </c>
      <c r="BD15" s="18">
        <v>297.9610681476338</v>
      </c>
      <c r="BE15" s="18">
        <v>443.50599242100623</v>
      </c>
      <c r="BF15" s="22">
        <v>194129.05382238445</v>
      </c>
      <c r="BG15" s="35" t="str">
        <f t="shared" si="4"/>
        <v>NA</v>
      </c>
      <c r="BH15" s="67">
        <v>5568.1666699999996</v>
      </c>
      <c r="BI15" s="29" t="str">
        <f t="shared" si="5"/>
        <v>NA</v>
      </c>
      <c r="BJ15" s="71" t="str">
        <f t="shared" si="15"/>
        <v>NA</v>
      </c>
      <c r="BK15" s="71" t="str">
        <f t="shared" si="15"/>
        <v>NA</v>
      </c>
      <c r="BL15" s="71" t="str">
        <f t="shared" si="15"/>
        <v>NA</v>
      </c>
      <c r="BM15" s="71" t="str">
        <f t="shared" si="15"/>
        <v>NA</v>
      </c>
      <c r="BN15" s="71" t="str">
        <f t="shared" si="15"/>
        <v>NA</v>
      </c>
      <c r="BO15" s="71" t="str">
        <f t="shared" si="15"/>
        <v>NA</v>
      </c>
      <c r="BP15" s="71" t="str">
        <f t="shared" si="15"/>
        <v>NA</v>
      </c>
      <c r="BQ15" s="71" t="str">
        <f t="shared" si="15"/>
        <v>NA</v>
      </c>
      <c r="BR15" s="71" t="str">
        <f t="shared" si="15"/>
        <v>NA</v>
      </c>
      <c r="BS15" s="71" t="str">
        <f t="shared" si="15"/>
        <v>NA</v>
      </c>
    </row>
    <row r="16" spans="1:71" x14ac:dyDescent="0.25">
      <c r="A16" s="4">
        <v>1</v>
      </c>
      <c r="B16" s="4">
        <v>100</v>
      </c>
      <c r="C16">
        <v>115</v>
      </c>
      <c r="D16" t="s">
        <v>50</v>
      </c>
      <c r="E16">
        <f>'RIM &amp; TRC Benefits'!E16-'RIM Costs (Ach Pot)'!E16</f>
        <v>0</v>
      </c>
      <c r="F16">
        <f>'RIM &amp; TRC Benefits'!F16-'RIM Costs (Ach Pot)'!F16</f>
        <v>0</v>
      </c>
      <c r="G16">
        <f>'RIM &amp; TRC Benefits'!G16-'RIM Costs (Ach Pot)'!G16</f>
        <v>-59.769070999999997</v>
      </c>
      <c r="H16">
        <f>'RIM &amp; TRC Benefits'!H16-'RIM Costs (Ach Pot)'!H16</f>
        <v>-22.431511</v>
      </c>
      <c r="I16">
        <f>'RIM &amp; TRC Benefits'!I16-'RIM Costs (Ach Pot)'!I16</f>
        <v>-23.239091000000002</v>
      </c>
      <c r="J16">
        <f>'RIM &amp; TRC Benefits'!J16-'RIM Costs (Ach Pot)'!J16</f>
        <v>-12.065407</v>
      </c>
      <c r="K16">
        <f>'RIM &amp; TRC Benefits'!K16-'RIM Costs (Ach Pot)'!K16</f>
        <v>-10.737220000000001</v>
      </c>
      <c r="L16">
        <f>'RIM &amp; TRC Benefits'!L16-'RIM Costs (Ach Pot)'!L16</f>
        <v>-9.8168179999999978</v>
      </c>
      <c r="M16">
        <f>'RIM &amp; TRC Benefits'!M16-'RIM Costs (Ach Pot)'!M16</f>
        <v>-4.5015909999999977</v>
      </c>
      <c r="N16">
        <f>'RIM &amp; TRC Benefits'!N16-'RIM Costs (Ach Pot)'!N16</f>
        <v>-1.7799709999999962</v>
      </c>
      <c r="O16">
        <f>'RIM &amp; TRC Benefits'!O16-'RIM Costs (Ach Pot)'!O16</f>
        <v>-1.3585209999999961</v>
      </c>
      <c r="P16">
        <f>'RIM &amp; TRC Benefits'!P16-'RIM Costs (Ach Pot)'!P16</f>
        <v>-8.226500999999999</v>
      </c>
      <c r="Q16">
        <f>'RIM &amp; TRC Benefits'!Q16-'RIM Costs (Ach Pot)'!Q16</f>
        <v>-5.2414509999999979</v>
      </c>
      <c r="R16">
        <f>'RIM &amp; TRC Benefits'!R16-'RIM Costs (Ach Pot)'!R16</f>
        <v>-8.8015809999999988</v>
      </c>
      <c r="S16">
        <f>'RIM &amp; TRC Benefits'!S16-'RIM Costs (Ach Pot)'!S16</f>
        <v>1.661799000000002</v>
      </c>
      <c r="T16">
        <f>'RIM &amp; TRC Benefits'!T16-'RIM Costs (Ach Pot)'!T16</f>
        <v>-10.838020999999998</v>
      </c>
      <c r="U16">
        <f>'RIM &amp; TRC Benefits'!U16-'RIM Costs (Ach Pot)'!U16</f>
        <v>-6.8227609999999999</v>
      </c>
      <c r="V16">
        <f>'RIM &amp; TRC Benefits'!V16-'RIM Costs (Ach Pot)'!V16</f>
        <v>0</v>
      </c>
      <c r="W16">
        <f>'RIM &amp; TRC Benefits'!W16-'RIM Costs (Ach Pot)'!W16</f>
        <v>0</v>
      </c>
      <c r="X16">
        <f>'RIM &amp; TRC Benefits'!X16-'RIM Costs (Ach Pot)'!X16</f>
        <v>0</v>
      </c>
      <c r="Y16">
        <f>'RIM &amp; TRC Benefits'!Y16-'RIM Costs (Ach Pot)'!Y16</f>
        <v>0</v>
      </c>
      <c r="Z16">
        <f>'RIM &amp; TRC Benefits'!Z16-'RIM Costs (Ach Pot)'!Z16</f>
        <v>0</v>
      </c>
      <c r="AA16">
        <f>'RIM &amp; TRC Benefits'!AA16-'RIM Costs (Ach Pot)'!AA16</f>
        <v>0</v>
      </c>
      <c r="AB16">
        <f>'RIM &amp; TRC Benefits'!AB16-'RIM Costs (Ach Pot)'!AB16</f>
        <v>0</v>
      </c>
      <c r="AC16">
        <f>'RIM &amp; TRC Benefits'!AC16-'RIM Costs (Ach Pot)'!AC16</f>
        <v>0</v>
      </c>
      <c r="AD16">
        <f>'RIM &amp; TRC Benefits'!AD16-'RIM Costs (Ach Pot)'!AD16</f>
        <v>0</v>
      </c>
      <c r="AE16">
        <f>'RIM &amp; TRC Benefits'!AE16-'RIM Costs (Ach Pot)'!AE16</f>
        <v>0</v>
      </c>
      <c r="AF16">
        <f>'RIM &amp; TRC Benefits'!AF16-'RIM Costs (Ach Pot)'!AF16</f>
        <v>0</v>
      </c>
      <c r="AG16">
        <f>'RIM &amp; TRC Benefits'!AG16-'RIM Costs (Ach Pot)'!AG16</f>
        <v>0</v>
      </c>
      <c r="AH16">
        <f>'RIM &amp; TRC Benefits'!AH16-'RIM Costs (Ach Pot)'!AH16</f>
        <v>0</v>
      </c>
      <c r="AI16" s="2">
        <f t="shared" si="7"/>
        <v>-183.96771699999999</v>
      </c>
      <c r="AJ16" s="2">
        <f t="shared" si="8"/>
        <v>-150.69602316756612</v>
      </c>
      <c r="AK16" s="95">
        <f>'RIM &amp; TRC Benefits'!AJ16/'RIM Costs (Ach Pot)'!AJ16</f>
        <v>0.73352173782849728</v>
      </c>
      <c r="AL16" s="98" t="str">
        <f>IF(AK16&lt;1,"NA",(('RIM Costs (Ach Pot)'!AJ16)+AX16)/AN16)</f>
        <v>NA</v>
      </c>
      <c r="AN16">
        <f>'Customer Costs'!G16</f>
        <v>133</v>
      </c>
      <c r="AO16" s="17">
        <f t="shared" si="9"/>
        <v>378.76287256169286</v>
      </c>
      <c r="AP16" s="18">
        <f t="shared" si="14"/>
        <v>2.9354015511840088</v>
      </c>
      <c r="AQ16" s="76" t="str">
        <f t="shared" si="10"/>
        <v>No</v>
      </c>
      <c r="AR16" s="76" t="str">
        <f t="shared" si="11"/>
        <v>No</v>
      </c>
      <c r="AS16" s="76" t="str">
        <f t="shared" si="12"/>
        <v>Yes</v>
      </c>
      <c r="AT16" s="105" t="s">
        <v>499</v>
      </c>
      <c r="AU16" s="95" t="str">
        <f t="shared" si="0"/>
        <v>Drop</v>
      </c>
      <c r="AV16" s="11">
        <f>IF(AP16&gt;2,AN16-(2*(AO16*$AP$1/100)),0)</f>
        <v>42.382074185827292</v>
      </c>
      <c r="AW16" s="102">
        <f t="shared" si="1"/>
        <v>2</v>
      </c>
      <c r="AX16" s="11" t="str">
        <f t="shared" si="2"/>
        <v>NA</v>
      </c>
      <c r="AY16" s="52" t="s">
        <v>526</v>
      </c>
      <c r="AZ16" s="11" t="str">
        <f>IF(AU16="Drop","NA",'Program Costs'!G16)</f>
        <v>NA</v>
      </c>
      <c r="BA16" s="20" t="str">
        <f t="shared" si="3"/>
        <v>NA</v>
      </c>
      <c r="BB16" s="12">
        <f>IF(AP16&lt;=10,IF($BB$1="Residential",VLOOKUP(CEILING(AP16,0.05),'Payback-Acceptance'!$A$5:$C$205,2),VLOOKUP(CEILING(AN16,0.05),'Payback-Acceptance'!$A$5:$C$205,3)),IF($BB$1="Residential",VLOOKUP(10,'Payback-Acceptance'!$A$5:$C$205,2),VLOOKUP(10,'Payback-Acceptance'!$A$5:$C$205,3)))</f>
        <v>0.33871277342103123</v>
      </c>
      <c r="BC16" s="17">
        <v>378.76287256169286</v>
      </c>
      <c r="BD16" s="18">
        <v>124.26071936401128</v>
      </c>
      <c r="BE16" s="18">
        <v>0</v>
      </c>
      <c r="BF16" s="22">
        <v>258303.31759461723</v>
      </c>
      <c r="BG16" s="35" t="str">
        <f t="shared" si="4"/>
        <v>NA</v>
      </c>
      <c r="BH16" s="67" t="s">
        <v>499</v>
      </c>
      <c r="BI16" s="29" t="str">
        <f t="shared" si="5"/>
        <v>NA</v>
      </c>
      <c r="BJ16" s="71" t="str">
        <f t="shared" si="15"/>
        <v>NA</v>
      </c>
      <c r="BK16" s="71" t="str">
        <f t="shared" si="15"/>
        <v>NA</v>
      </c>
      <c r="BL16" s="71" t="str">
        <f t="shared" si="15"/>
        <v>NA</v>
      </c>
      <c r="BM16" s="71" t="str">
        <f t="shared" si="15"/>
        <v>NA</v>
      </c>
      <c r="BN16" s="71" t="str">
        <f t="shared" si="15"/>
        <v>NA</v>
      </c>
      <c r="BO16" s="71" t="str">
        <f t="shared" si="15"/>
        <v>NA</v>
      </c>
      <c r="BP16" s="71" t="str">
        <f t="shared" si="15"/>
        <v>NA</v>
      </c>
      <c r="BQ16" s="71" t="str">
        <f t="shared" si="15"/>
        <v>NA</v>
      </c>
      <c r="BR16" s="71" t="str">
        <f t="shared" si="15"/>
        <v>NA</v>
      </c>
      <c r="BS16" s="71" t="str">
        <f t="shared" si="15"/>
        <v>NA</v>
      </c>
    </row>
    <row r="17" spans="1:71" x14ac:dyDescent="0.25">
      <c r="A17" s="4">
        <v>1</v>
      </c>
      <c r="B17" s="4">
        <v>100</v>
      </c>
      <c r="C17">
        <v>116</v>
      </c>
      <c r="D17" t="s">
        <v>51</v>
      </c>
      <c r="E17">
        <f>'RIM &amp; TRC Benefits'!E17-'RIM Costs (Ach Pot)'!E17</f>
        <v>0</v>
      </c>
      <c r="F17">
        <f>'RIM &amp; TRC Benefits'!F17-'RIM Costs (Ach Pot)'!F17</f>
        <v>0</v>
      </c>
      <c r="G17">
        <f>'RIM &amp; TRC Benefits'!G17-'RIM Costs (Ach Pot)'!G17</f>
        <v>-52.940669999999997</v>
      </c>
      <c r="H17">
        <f>'RIM &amp; TRC Benefits'!H17-'RIM Costs (Ach Pot)'!H17</f>
        <v>-15.415120000000002</v>
      </c>
      <c r="I17">
        <f>'RIM &amp; TRC Benefits'!I17-'RIM Costs (Ach Pot)'!I17</f>
        <v>-17.556380000000004</v>
      </c>
      <c r="J17">
        <f>'RIM &amp; TRC Benefits'!J17-'RIM Costs (Ach Pot)'!J17</f>
        <v>53.905829999999995</v>
      </c>
      <c r="K17">
        <f>'RIM &amp; TRC Benefits'!K17-'RIM Costs (Ach Pot)'!K17</f>
        <v>77.430590000000009</v>
      </c>
      <c r="L17">
        <f>'RIM &amp; TRC Benefits'!L17-'RIM Costs (Ach Pot)'!L17</f>
        <v>77.398440000000008</v>
      </c>
      <c r="M17">
        <f>'RIM &amp; TRC Benefits'!M17-'RIM Costs (Ach Pot)'!M17</f>
        <v>111.99718000000001</v>
      </c>
      <c r="N17">
        <f>'RIM &amp; TRC Benefits'!N17-'RIM Costs (Ach Pot)'!N17</f>
        <v>128.65429</v>
      </c>
      <c r="O17">
        <f>'RIM &amp; TRC Benefits'!O17-'RIM Costs (Ach Pot)'!O17</f>
        <v>127.33759000000001</v>
      </c>
      <c r="P17">
        <f>'RIM &amp; TRC Benefits'!P17-'RIM Costs (Ach Pot)'!P17</f>
        <v>80.008780000000002</v>
      </c>
      <c r="Q17">
        <f>'RIM &amp; TRC Benefits'!Q17-'RIM Costs (Ach Pot)'!Q17</f>
        <v>95.547780000000003</v>
      </c>
      <c r="R17">
        <f>'RIM &amp; TRC Benefits'!R17-'RIM Costs (Ach Pot)'!R17</f>
        <v>67.056870000000018</v>
      </c>
      <c r="S17">
        <f>'RIM &amp; TRC Benefits'!S17-'RIM Costs (Ach Pot)'!S17</f>
        <v>138.12862999999999</v>
      </c>
      <c r="T17">
        <f>'RIM &amp; TRC Benefits'!T17-'RIM Costs (Ach Pot)'!T17</f>
        <v>67.993330000000014</v>
      </c>
      <c r="U17">
        <f>'RIM &amp; TRC Benefits'!U17-'RIM Costs (Ach Pot)'!U17</f>
        <v>89.348870000000019</v>
      </c>
      <c r="V17">
        <f>'RIM &amp; TRC Benefits'!V17-'RIM Costs (Ach Pot)'!V17</f>
        <v>101.54613000000002</v>
      </c>
      <c r="W17">
        <f>'RIM &amp; TRC Benefits'!W17-'RIM Costs (Ach Pot)'!W17</f>
        <v>126.43871000000001</v>
      </c>
      <c r="X17">
        <f>'RIM &amp; TRC Benefits'!X17-'RIM Costs (Ach Pot)'!X17</f>
        <v>128.98851000000002</v>
      </c>
      <c r="Y17">
        <f>'RIM &amp; TRC Benefits'!Y17-'RIM Costs (Ach Pot)'!Y17</f>
        <v>0</v>
      </c>
      <c r="Z17">
        <f>'RIM &amp; TRC Benefits'!Z17-'RIM Costs (Ach Pot)'!Z17</f>
        <v>0</v>
      </c>
      <c r="AA17">
        <f>'RIM &amp; TRC Benefits'!AA17-'RIM Costs (Ach Pot)'!AA17</f>
        <v>0</v>
      </c>
      <c r="AB17">
        <f>'RIM &amp; TRC Benefits'!AB17-'RIM Costs (Ach Pot)'!AB17</f>
        <v>0</v>
      </c>
      <c r="AC17">
        <f>'RIM &amp; TRC Benefits'!AC17-'RIM Costs (Ach Pot)'!AC17</f>
        <v>0</v>
      </c>
      <c r="AD17">
        <f>'RIM &amp; TRC Benefits'!AD17-'RIM Costs (Ach Pot)'!AD17</f>
        <v>0</v>
      </c>
      <c r="AE17">
        <f>'RIM &amp; TRC Benefits'!AE17-'RIM Costs (Ach Pot)'!AE17</f>
        <v>0</v>
      </c>
      <c r="AF17">
        <f>'RIM &amp; TRC Benefits'!AF17-'RIM Costs (Ach Pot)'!AF17</f>
        <v>0</v>
      </c>
      <c r="AG17">
        <f>'RIM &amp; TRC Benefits'!AG17-'RIM Costs (Ach Pot)'!AG17</f>
        <v>0</v>
      </c>
      <c r="AH17">
        <f>'RIM &amp; TRC Benefits'!AH17-'RIM Costs (Ach Pot)'!AH17</f>
        <v>0</v>
      </c>
      <c r="AI17" s="2">
        <f t="shared" si="7"/>
        <v>1385.8693600000001</v>
      </c>
      <c r="AJ17" s="2">
        <f t="shared" si="8"/>
        <v>708.95310582347213</v>
      </c>
      <c r="AK17" s="95">
        <f>'RIM &amp; TRC Benefits'!AJ17/'RIM Costs (Ach Pot)'!AJ17</f>
        <v>1.7521313782914762</v>
      </c>
      <c r="AL17" s="98">
        <f>IF(AK17&lt;1,"NA",(('RIM Costs (Ach Pot)'!AJ17)+AX17)/AN17)</f>
        <v>5.3527798269293747</v>
      </c>
      <c r="AN17">
        <f>'Customer Costs'!G17</f>
        <v>185</v>
      </c>
      <c r="AO17" s="17">
        <f t="shared" si="9"/>
        <v>574</v>
      </c>
      <c r="AP17" s="18">
        <f t="shared" si="14"/>
        <v>2.6942824117127304</v>
      </c>
      <c r="AQ17" s="76" t="str">
        <f t="shared" si="10"/>
        <v>No</v>
      </c>
      <c r="AR17" s="76" t="str">
        <f t="shared" si="11"/>
        <v>No</v>
      </c>
      <c r="AS17" s="76" t="str">
        <f t="shared" si="12"/>
        <v>Yes</v>
      </c>
      <c r="AT17" s="105">
        <v>79.384974377789092</v>
      </c>
      <c r="AU17" s="95" t="str">
        <f t="shared" si="0"/>
        <v>Keep</v>
      </c>
      <c r="AV17" s="11">
        <f>IF(AP17&gt;2,AN17-(2*(AO17*$AP$1/100)),0)</f>
        <v>47.672154043126312</v>
      </c>
      <c r="AW17" s="102">
        <f t="shared" si="1"/>
        <v>2</v>
      </c>
      <c r="AX17" s="11">
        <f t="shared" si="2"/>
        <v>47.672154043126312</v>
      </c>
      <c r="AY17" s="52" t="s">
        <v>526</v>
      </c>
      <c r="AZ17" s="11">
        <f>IF(AU17="Drop","NA",'Program Costs'!G17)</f>
        <v>37</v>
      </c>
      <c r="BA17" s="20">
        <f t="shared" si="3"/>
        <v>2</v>
      </c>
      <c r="BB17" s="12">
        <f>IF(AP17&lt;=10,IF($BB$1="Residential",VLOOKUP(CEILING(AP17,0.05),'Payback-Acceptance'!$A$5:$C$205,2),VLOOKUP(CEILING(AN17,0.05),'Payback-Acceptance'!$A$5:$C$205,3)),IF($BB$1="Residential",VLOOKUP(10,'Payback-Acceptance'!$A$5:$C$205,2),VLOOKUP(10,'Payback-Acceptance'!$A$5:$C$205,3)))</f>
        <v>0.35715659222141294</v>
      </c>
      <c r="BC17" s="17">
        <v>574</v>
      </c>
      <c r="BD17" s="18">
        <v>520</v>
      </c>
      <c r="BE17" s="18">
        <v>1000</v>
      </c>
      <c r="BF17" s="22">
        <v>436790.37110036495</v>
      </c>
      <c r="BG17" s="35">
        <f t="shared" si="4"/>
        <v>29233.53</v>
      </c>
      <c r="BH17" s="67">
        <v>29233.53</v>
      </c>
      <c r="BI17" s="29">
        <f t="shared" si="5"/>
        <v>78001.280228666335</v>
      </c>
      <c r="BJ17" s="71">
        <f t="shared" si="15"/>
        <v>6120.0502611633665</v>
      </c>
      <c r="BK17" s="71">
        <f t="shared" si="15"/>
        <v>11832.893981437039</v>
      </c>
      <c r="BL17" s="71">
        <f t="shared" si="15"/>
        <v>16810.803185333349</v>
      </c>
      <c r="BM17" s="71">
        <f t="shared" si="15"/>
        <v>20859.718610905489</v>
      </c>
      <c r="BN17" s="71">
        <f t="shared" si="15"/>
        <v>23933.884501990095</v>
      </c>
      <c r="BO17" s="71">
        <f t="shared" si="15"/>
        <v>26112.659712302833</v>
      </c>
      <c r="BP17" s="71">
        <f t="shared" si="15"/>
        <v>27554.090098124972</v>
      </c>
      <c r="BQ17" s="71">
        <f t="shared" si="15"/>
        <v>28444.255177221072</v>
      </c>
      <c r="BR17" s="71">
        <f t="shared" si="15"/>
        <v>28957.403008399833</v>
      </c>
      <c r="BS17" s="71">
        <f t="shared" si="15"/>
        <v>29233.53</v>
      </c>
    </row>
    <row r="18" spans="1:71" x14ac:dyDescent="0.25">
      <c r="A18" s="4">
        <v>1</v>
      </c>
      <c r="B18" s="4">
        <v>100</v>
      </c>
      <c r="C18">
        <v>117</v>
      </c>
      <c r="D18" t="s">
        <v>52</v>
      </c>
      <c r="E18">
        <f>'RIM &amp; TRC Benefits'!E18-'RIM Costs (Ach Pot)'!E18</f>
        <v>0</v>
      </c>
      <c r="F18">
        <f>'RIM &amp; TRC Benefits'!F18-'RIM Costs (Ach Pot)'!F18</f>
        <v>0</v>
      </c>
      <c r="G18">
        <f>'RIM &amp; TRC Benefits'!G18-'RIM Costs (Ach Pot)'!G18</f>
        <v>-65.104057000000012</v>
      </c>
      <c r="H18">
        <f>'RIM &amp; TRC Benefits'!H18-'RIM Costs (Ach Pot)'!H18</f>
        <v>-28.209906999999994</v>
      </c>
      <c r="I18">
        <f>'RIM &amp; TRC Benefits'!I18-'RIM Costs (Ach Pot)'!I18</f>
        <v>-29.891617000000004</v>
      </c>
      <c r="J18">
        <f>'RIM &amp; TRC Benefits'!J18-'RIM Costs (Ach Pot)'!J18</f>
        <v>1.3644430000000085</v>
      </c>
      <c r="K18">
        <f>'RIM &amp; TRC Benefits'!K18-'RIM Costs (Ach Pot)'!K18</f>
        <v>8.1586930000000137</v>
      </c>
      <c r="L18">
        <f>'RIM &amp; TRC Benefits'!L18-'RIM Costs (Ach Pot)'!L18</f>
        <v>9.2821229999999986</v>
      </c>
      <c r="M18">
        <f>'RIM &amp; TRC Benefits'!M18-'RIM Costs (Ach Pot)'!M18</f>
        <v>24.580202999999997</v>
      </c>
      <c r="N18">
        <f>'RIM &amp; TRC Benefits'!N18-'RIM Costs (Ach Pot)'!N18</f>
        <v>31.677373000000017</v>
      </c>
      <c r="O18">
        <f>'RIM &amp; TRC Benefits'!O18-'RIM Costs (Ach Pot)'!O18</f>
        <v>31.987123000000011</v>
      </c>
      <c r="P18">
        <f>'RIM &amp; TRC Benefits'!P18-'RIM Costs (Ach Pot)'!P18</f>
        <v>11.756902999999994</v>
      </c>
      <c r="Q18">
        <f>'RIM &amp; TRC Benefits'!Q18-'RIM Costs (Ach Pot)'!Q18</f>
        <v>20.008853000000002</v>
      </c>
      <c r="R18">
        <f>'RIM &amp; TRC Benefits'!R18-'RIM Costs (Ach Pot)'!R18</f>
        <v>8.3908130000000085</v>
      </c>
      <c r="S18">
        <f>'RIM &amp; TRC Benefits'!S18-'RIM Costs (Ach Pot)'!S18</f>
        <v>38.034003000000013</v>
      </c>
      <c r="T18">
        <f>'RIM &amp; TRC Benefits'!T18-'RIM Costs (Ach Pot)'!T18</f>
        <v>7.1334230000000076</v>
      </c>
      <c r="U18">
        <f>'RIM &amp; TRC Benefits'!U18-'RIM Costs (Ach Pot)'!U18</f>
        <v>16.936463000000003</v>
      </c>
      <c r="V18">
        <f>'RIM &amp; TRC Benefits'!V18-'RIM Costs (Ach Pot)'!V18</f>
        <v>0</v>
      </c>
      <c r="W18">
        <f>'RIM &amp; TRC Benefits'!W18-'RIM Costs (Ach Pot)'!W18</f>
        <v>0</v>
      </c>
      <c r="X18">
        <f>'RIM &amp; TRC Benefits'!X18-'RIM Costs (Ach Pot)'!X18</f>
        <v>0</v>
      </c>
      <c r="Y18">
        <f>'RIM &amp; TRC Benefits'!Y18-'RIM Costs (Ach Pot)'!Y18</f>
        <v>0</v>
      </c>
      <c r="Z18">
        <f>'RIM &amp; TRC Benefits'!Z18-'RIM Costs (Ach Pot)'!Z18</f>
        <v>0</v>
      </c>
      <c r="AA18">
        <f>'RIM &amp; TRC Benefits'!AA18-'RIM Costs (Ach Pot)'!AA18</f>
        <v>0</v>
      </c>
      <c r="AB18">
        <f>'RIM &amp; TRC Benefits'!AB18-'RIM Costs (Ach Pot)'!AB18</f>
        <v>0</v>
      </c>
      <c r="AC18">
        <f>'RIM &amp; TRC Benefits'!AC18-'RIM Costs (Ach Pot)'!AC18</f>
        <v>0</v>
      </c>
      <c r="AD18">
        <f>'RIM &amp; TRC Benefits'!AD18-'RIM Costs (Ach Pot)'!AD18</f>
        <v>0</v>
      </c>
      <c r="AE18">
        <f>'RIM &amp; TRC Benefits'!AE18-'RIM Costs (Ach Pot)'!AE18</f>
        <v>0</v>
      </c>
      <c r="AF18">
        <f>'RIM &amp; TRC Benefits'!AF18-'RIM Costs (Ach Pot)'!AF18</f>
        <v>0</v>
      </c>
      <c r="AG18">
        <f>'RIM &amp; TRC Benefits'!AG18-'RIM Costs (Ach Pot)'!AG18</f>
        <v>0</v>
      </c>
      <c r="AH18">
        <f>'RIM &amp; TRC Benefits'!AH18-'RIM Costs (Ach Pot)'!AH18</f>
        <v>0</v>
      </c>
      <c r="AI18" s="2">
        <f t="shared" si="7"/>
        <v>86.10483500000008</v>
      </c>
      <c r="AJ18" s="2">
        <f t="shared" si="8"/>
        <v>2.7300961311739798</v>
      </c>
      <c r="AK18" s="95">
        <f>'RIM &amp; TRC Benefits'!AJ18/'RIM Costs (Ach Pot)'!AJ18</f>
        <v>1.0032262716966607</v>
      </c>
      <c r="AL18" s="98">
        <f>IF(AK18&lt;1,"NA",(('RIM Costs (Ach Pot)'!AJ18)+AX18)/AN18)</f>
        <v>0.58884501051885252</v>
      </c>
      <c r="AN18">
        <f>'Customer Costs'!G18</f>
        <v>1441.7</v>
      </c>
      <c r="AO18" s="17">
        <f t="shared" si="9"/>
        <v>580</v>
      </c>
      <c r="AP18" s="18">
        <f t="shared" si="14"/>
        <v>20.779265153798921</v>
      </c>
      <c r="AQ18" s="76" t="str">
        <f t="shared" si="10"/>
        <v>No</v>
      </c>
      <c r="AR18" s="76" t="str">
        <f t="shared" si="11"/>
        <v>No</v>
      </c>
      <c r="AS18" s="76" t="str">
        <f t="shared" si="12"/>
        <v>No</v>
      </c>
      <c r="AT18" s="105">
        <v>2.4086491250808764</v>
      </c>
      <c r="AU18" s="95" t="str">
        <f t="shared" si="0"/>
        <v>Drop</v>
      </c>
      <c r="AV18" s="11">
        <f t="shared" si="13"/>
        <v>1302.9366713327759</v>
      </c>
      <c r="AW18" s="102">
        <f t="shared" si="1"/>
        <v>1.9999999999999987</v>
      </c>
      <c r="AX18" s="11">
        <f t="shared" si="2"/>
        <v>2.7300961311739798</v>
      </c>
      <c r="AY18" s="52" t="s">
        <v>527</v>
      </c>
      <c r="AZ18" s="11" t="str">
        <f>IF(AU18="Drop","NA",'Program Costs'!G18)</f>
        <v>NA</v>
      </c>
      <c r="BA18" s="20">
        <f t="shared" si="3"/>
        <v>20.73991619673086</v>
      </c>
      <c r="BB18" s="12">
        <f>IF(AP18&lt;=10,IF($BB$1="Residential",VLOOKUP(CEILING(AP18,0.05),'Payback-Acceptance'!$A$5:$C$205,2),VLOOKUP(CEILING(AN18,0.05),'Payback-Acceptance'!$A$5:$C$205,3)),IF($BB$1="Residential",VLOOKUP(10,'Payback-Acceptance'!$A$5:$C$205,2),VLOOKUP(10,'Payback-Acceptance'!$A$5:$C$205,3)))</f>
        <v>0.14294960495076253</v>
      </c>
      <c r="BC18" s="17">
        <v>580</v>
      </c>
      <c r="BD18" s="18">
        <v>330</v>
      </c>
      <c r="BE18" s="18">
        <v>0</v>
      </c>
      <c r="BF18" s="22">
        <v>164427.30858755962</v>
      </c>
      <c r="BG18" s="35" t="str">
        <f t="shared" si="4"/>
        <v>NA</v>
      </c>
      <c r="BH18" s="67" t="s">
        <v>499</v>
      </c>
      <c r="BI18" s="29" t="str">
        <f t="shared" si="5"/>
        <v>NA</v>
      </c>
      <c r="BJ18" s="71" t="str">
        <f t="shared" si="15"/>
        <v>NA</v>
      </c>
      <c r="BK18" s="71" t="str">
        <f t="shared" si="15"/>
        <v>NA</v>
      </c>
      <c r="BL18" s="71" t="str">
        <f t="shared" si="15"/>
        <v>NA</v>
      </c>
      <c r="BM18" s="71" t="str">
        <f t="shared" si="15"/>
        <v>NA</v>
      </c>
      <c r="BN18" s="71" t="str">
        <f t="shared" si="15"/>
        <v>NA</v>
      </c>
      <c r="BO18" s="71" t="str">
        <f t="shared" si="15"/>
        <v>NA</v>
      </c>
      <c r="BP18" s="71" t="str">
        <f t="shared" si="15"/>
        <v>NA</v>
      </c>
      <c r="BQ18" s="71" t="str">
        <f t="shared" si="15"/>
        <v>NA</v>
      </c>
      <c r="BR18" s="71" t="str">
        <f t="shared" si="15"/>
        <v>NA</v>
      </c>
      <c r="BS18" s="71" t="str">
        <f t="shared" si="15"/>
        <v>NA</v>
      </c>
    </row>
    <row r="19" spans="1:71" x14ac:dyDescent="0.25">
      <c r="A19" s="4">
        <v>1</v>
      </c>
      <c r="B19" s="4">
        <v>100</v>
      </c>
      <c r="C19">
        <v>118</v>
      </c>
      <c r="D19" t="s">
        <v>536</v>
      </c>
      <c r="E19">
        <f>'RIM &amp; TRC Benefits'!E19-'RIM Costs (Ach Pot)'!E19</f>
        <v>0</v>
      </c>
      <c r="F19">
        <f>'RIM &amp; TRC Benefits'!F19-'RIM Costs (Ach Pot)'!F19</f>
        <v>0</v>
      </c>
      <c r="G19">
        <f>'RIM &amp; TRC Benefits'!G19-'RIM Costs (Ach Pot)'!G19</f>
        <v>-73.035423000000009</v>
      </c>
      <c r="H19">
        <f>'RIM &amp; TRC Benefits'!H19-'RIM Costs (Ach Pot)'!H19</f>
        <v>-35.996373000000006</v>
      </c>
      <c r="I19">
        <f>'RIM &amp; TRC Benefits'!I19-'RIM Costs (Ach Pot)'!I19</f>
        <v>-38.610263000000003</v>
      </c>
      <c r="J19">
        <f>'RIM &amp; TRC Benefits'!J19-'RIM Costs (Ach Pot)'!J19</f>
        <v>2.056406999999993</v>
      </c>
      <c r="K19">
        <f>'RIM &amp; TRC Benefits'!K19-'RIM Costs (Ach Pot)'!K19</f>
        <v>11.083567000000002</v>
      </c>
      <c r="L19">
        <f>'RIM &amp; TRC Benefits'!L19-'RIM Costs (Ach Pot)'!L19</f>
        <v>12.696596999999997</v>
      </c>
      <c r="M19">
        <f>'RIM &amp; TRC Benefits'!M19-'RIM Costs (Ach Pot)'!M19</f>
        <v>31.359987000000004</v>
      </c>
      <c r="N19">
        <f>'RIM &amp; TRC Benefits'!N19-'RIM Costs (Ach Pot)'!N19</f>
        <v>40.712746999999979</v>
      </c>
      <c r="O19">
        <f>'RIM &amp; TRC Benefits'!O19-'RIM Costs (Ach Pot)'!O19</f>
        <v>41.117906999999988</v>
      </c>
      <c r="P19">
        <f>'RIM &amp; TRC Benefits'!P19-'RIM Costs (Ach Pot)'!P19</f>
        <v>15.980737000000005</v>
      </c>
      <c r="Q19">
        <f>'RIM &amp; TRC Benefits'!Q19-'RIM Costs (Ach Pot)'!Q19</f>
        <v>0</v>
      </c>
      <c r="R19">
        <f>'RIM &amp; TRC Benefits'!R19-'RIM Costs (Ach Pot)'!R19</f>
        <v>0</v>
      </c>
      <c r="S19">
        <f>'RIM &amp; TRC Benefits'!S19-'RIM Costs (Ach Pot)'!S19</f>
        <v>0</v>
      </c>
      <c r="T19">
        <f>'RIM &amp; TRC Benefits'!T19-'RIM Costs (Ach Pot)'!T19</f>
        <v>0</v>
      </c>
      <c r="U19">
        <f>'RIM &amp; TRC Benefits'!U19-'RIM Costs (Ach Pot)'!U19</f>
        <v>0</v>
      </c>
      <c r="V19">
        <f>'RIM &amp; TRC Benefits'!V19-'RIM Costs (Ach Pot)'!V19</f>
        <v>0</v>
      </c>
      <c r="W19">
        <f>'RIM &amp; TRC Benefits'!W19-'RIM Costs (Ach Pot)'!W19</f>
        <v>0</v>
      </c>
      <c r="X19">
        <f>'RIM &amp; TRC Benefits'!X19-'RIM Costs (Ach Pot)'!X19</f>
        <v>0</v>
      </c>
      <c r="Y19">
        <f>'RIM &amp; TRC Benefits'!Y19-'RIM Costs (Ach Pot)'!Y19</f>
        <v>0</v>
      </c>
      <c r="Z19">
        <f>'RIM &amp; TRC Benefits'!Z19-'RIM Costs (Ach Pot)'!Z19</f>
        <v>0</v>
      </c>
      <c r="AA19">
        <f>'RIM &amp; TRC Benefits'!AA19-'RIM Costs (Ach Pot)'!AA19</f>
        <v>0</v>
      </c>
      <c r="AB19">
        <f>'RIM &amp; TRC Benefits'!AB19-'RIM Costs (Ach Pot)'!AB19</f>
        <v>0</v>
      </c>
      <c r="AC19">
        <f>'RIM &amp; TRC Benefits'!AC19-'RIM Costs (Ach Pot)'!AC19</f>
        <v>0</v>
      </c>
      <c r="AD19">
        <f>'RIM &amp; TRC Benefits'!AD19-'RIM Costs (Ach Pot)'!AD19</f>
        <v>0</v>
      </c>
      <c r="AE19">
        <f>'RIM &amp; TRC Benefits'!AE19-'RIM Costs (Ach Pot)'!AE19</f>
        <v>0</v>
      </c>
      <c r="AF19">
        <f>'RIM &amp; TRC Benefits'!AF19-'RIM Costs (Ach Pot)'!AF19</f>
        <v>0</v>
      </c>
      <c r="AG19">
        <f>'RIM &amp; TRC Benefits'!AG19-'RIM Costs (Ach Pot)'!AG19</f>
        <v>0</v>
      </c>
      <c r="AH19">
        <f>'RIM &amp; TRC Benefits'!AH19-'RIM Costs (Ach Pot)'!AH19</f>
        <v>0</v>
      </c>
      <c r="AI19" s="2">
        <f t="shared" si="7"/>
        <v>7.3658899999999505</v>
      </c>
      <c r="AJ19" s="2">
        <f t="shared" si="8"/>
        <v>-39.492584990919113</v>
      </c>
      <c r="AK19" s="95">
        <f>'RIM &amp; TRC Benefits'!AJ19/'RIM Costs (Ach Pot)'!AJ19</f>
        <v>0.95090148917175044</v>
      </c>
      <c r="AL19" s="98" t="str">
        <f>IF(AK19&lt;1,"NA",(('RIM Costs (Ach Pot)'!AJ19)+AX19)/AN19)</f>
        <v>NA</v>
      </c>
      <c r="AN19">
        <f>'Customer Costs'!G19</f>
        <v>1009.2</v>
      </c>
      <c r="AO19" s="17">
        <f t="shared" si="9"/>
        <v>741.94967418265765</v>
      </c>
      <c r="AP19" s="18">
        <f t="shared" si="14"/>
        <v>11.370670466712312</v>
      </c>
      <c r="AQ19" s="76" t="str">
        <f t="shared" si="10"/>
        <v>No</v>
      </c>
      <c r="AR19" s="76" t="str">
        <f t="shared" si="11"/>
        <v>No</v>
      </c>
      <c r="AS19" s="76" t="str">
        <f t="shared" si="12"/>
        <v>No</v>
      </c>
      <c r="AT19" s="105" t="s">
        <v>499</v>
      </c>
      <c r="AU19" s="95" t="str">
        <f t="shared" si="0"/>
        <v>Drop</v>
      </c>
      <c r="AV19" s="11">
        <f t="shared" si="13"/>
        <v>831.69067846008954</v>
      </c>
      <c r="AW19" s="102">
        <f t="shared" si="1"/>
        <v>2</v>
      </c>
      <c r="AX19" s="11" t="str">
        <f t="shared" si="2"/>
        <v>NA</v>
      </c>
      <c r="AY19" s="52" t="s">
        <v>527</v>
      </c>
      <c r="AZ19" s="11" t="str">
        <f>IF(AU19="Drop","NA",'Program Costs'!G19)</f>
        <v>NA</v>
      </c>
      <c r="BA19" s="20" t="str">
        <f t="shared" si="3"/>
        <v>NA</v>
      </c>
      <c r="BB19" s="12">
        <f>IF(AP19&lt;=10,IF($BB$1="Residential",VLOOKUP(CEILING(AP19,0.05),'Payback-Acceptance'!$A$5:$C$205,2),VLOOKUP(CEILING(AN19,0.05),'Payback-Acceptance'!$A$5:$C$205,3)),IF($BB$1="Residential",VLOOKUP(10,'Payback-Acceptance'!$A$5:$C$205,2),VLOOKUP(10,'Payback-Acceptance'!$A$5:$C$205,3)))</f>
        <v>0.14294960495076253</v>
      </c>
      <c r="BC19" s="17">
        <v>741.94967418265765</v>
      </c>
      <c r="BD19" s="18">
        <v>422.14378013840866</v>
      </c>
      <c r="BE19" s="18">
        <v>0</v>
      </c>
      <c r="BF19" s="22">
        <v>345792.37712112226</v>
      </c>
      <c r="BG19" s="35" t="str">
        <f t="shared" si="4"/>
        <v>NA</v>
      </c>
      <c r="BH19" s="67" t="s">
        <v>499</v>
      </c>
      <c r="BI19" s="29" t="str">
        <f t="shared" si="5"/>
        <v>NA</v>
      </c>
      <c r="BJ19" s="71" t="str">
        <f t="shared" si="15"/>
        <v>NA</v>
      </c>
      <c r="BK19" s="71" t="str">
        <f t="shared" si="15"/>
        <v>NA</v>
      </c>
      <c r="BL19" s="71" t="str">
        <f t="shared" si="15"/>
        <v>NA</v>
      </c>
      <c r="BM19" s="71" t="str">
        <f t="shared" si="15"/>
        <v>NA</v>
      </c>
      <c r="BN19" s="71" t="str">
        <f t="shared" si="15"/>
        <v>NA</v>
      </c>
      <c r="BO19" s="71" t="str">
        <f t="shared" si="15"/>
        <v>NA</v>
      </c>
      <c r="BP19" s="71" t="str">
        <f t="shared" si="15"/>
        <v>NA</v>
      </c>
      <c r="BQ19" s="71" t="str">
        <f t="shared" si="15"/>
        <v>NA</v>
      </c>
      <c r="BR19" s="71" t="str">
        <f t="shared" si="15"/>
        <v>NA</v>
      </c>
      <c r="BS19" s="71" t="str">
        <f t="shared" si="15"/>
        <v>NA</v>
      </c>
    </row>
    <row r="20" spans="1:71" x14ac:dyDescent="0.25">
      <c r="A20" s="4">
        <v>1</v>
      </c>
      <c r="B20" s="4">
        <v>100</v>
      </c>
      <c r="C20">
        <v>119</v>
      </c>
      <c r="D20" t="s">
        <v>54</v>
      </c>
      <c r="E20">
        <f>'RIM &amp; TRC Benefits'!E20-'RIM Costs (Ach Pot)'!E20</f>
        <v>0</v>
      </c>
      <c r="F20">
        <f>'RIM &amp; TRC Benefits'!F20-'RIM Costs (Ach Pot)'!F20</f>
        <v>0</v>
      </c>
      <c r="G20">
        <f>'RIM &amp; TRC Benefits'!G20-'RIM Costs (Ach Pot)'!G20</f>
        <v>-55.265669999999993</v>
      </c>
      <c r="H20">
        <f>'RIM &amp; TRC Benefits'!H20-'RIM Costs (Ach Pot)'!H20</f>
        <v>-17.56373</v>
      </c>
      <c r="I20">
        <f>'RIM &amp; TRC Benefits'!I20-'RIM Costs (Ach Pot)'!I20</f>
        <v>-19.855469999999997</v>
      </c>
      <c r="J20">
        <f>'RIM &amp; TRC Benefits'!J20-'RIM Costs (Ach Pot)'!J20</f>
        <v>28.540129999999991</v>
      </c>
      <c r="K20">
        <f>'RIM &amp; TRC Benefits'!K20-'RIM Costs (Ach Pot)'!K20</f>
        <v>43.762989999999988</v>
      </c>
      <c r="L20">
        <f>'RIM &amp; TRC Benefits'!L20-'RIM Costs (Ach Pot)'!L20</f>
        <v>45.036049999999989</v>
      </c>
      <c r="M20">
        <f>'RIM &amp; TRC Benefits'!M20-'RIM Costs (Ach Pot)'!M20</f>
        <v>67.180999999999983</v>
      </c>
      <c r="N20">
        <f>'RIM &amp; TRC Benefits'!N20-'RIM Costs (Ach Pot)'!N20</f>
        <v>79.498009999999994</v>
      </c>
      <c r="O20">
        <f>'RIM &amp; TRC Benefits'!O20-'RIM Costs (Ach Pot)'!O20</f>
        <v>78.030749999999998</v>
      </c>
      <c r="P20">
        <f>'RIM &amp; TRC Benefits'!P20-'RIM Costs (Ach Pot)'!P20</f>
        <v>46.613399999999999</v>
      </c>
      <c r="Q20">
        <f>'RIM &amp; TRC Benefits'!Q20-'RIM Costs (Ach Pot)'!Q20</f>
        <v>0</v>
      </c>
      <c r="R20">
        <f>'RIM &amp; TRC Benefits'!R20-'RIM Costs (Ach Pot)'!R20</f>
        <v>0</v>
      </c>
      <c r="S20">
        <f>'RIM &amp; TRC Benefits'!S20-'RIM Costs (Ach Pot)'!S20</f>
        <v>0</v>
      </c>
      <c r="T20">
        <f>'RIM &amp; TRC Benefits'!T20-'RIM Costs (Ach Pot)'!T20</f>
        <v>0</v>
      </c>
      <c r="U20">
        <f>'RIM &amp; TRC Benefits'!U20-'RIM Costs (Ach Pot)'!U20</f>
        <v>0</v>
      </c>
      <c r="V20">
        <f>'RIM &amp; TRC Benefits'!V20-'RIM Costs (Ach Pot)'!V20</f>
        <v>0</v>
      </c>
      <c r="W20">
        <f>'RIM &amp; TRC Benefits'!W20-'RIM Costs (Ach Pot)'!W20</f>
        <v>0</v>
      </c>
      <c r="X20">
        <f>'RIM &amp; TRC Benefits'!X20-'RIM Costs (Ach Pot)'!X20</f>
        <v>0</v>
      </c>
      <c r="Y20">
        <f>'RIM &amp; TRC Benefits'!Y20-'RIM Costs (Ach Pot)'!Y20</f>
        <v>0</v>
      </c>
      <c r="Z20">
        <f>'RIM &amp; TRC Benefits'!Z20-'RIM Costs (Ach Pot)'!Z20</f>
        <v>0</v>
      </c>
      <c r="AA20">
        <f>'RIM &amp; TRC Benefits'!AA20-'RIM Costs (Ach Pot)'!AA20</f>
        <v>0</v>
      </c>
      <c r="AB20">
        <f>'RIM &amp; TRC Benefits'!AB20-'RIM Costs (Ach Pot)'!AB20</f>
        <v>0</v>
      </c>
      <c r="AC20">
        <f>'RIM &amp; TRC Benefits'!AC20-'RIM Costs (Ach Pot)'!AC20</f>
        <v>0</v>
      </c>
      <c r="AD20">
        <f>'RIM &amp; TRC Benefits'!AD20-'RIM Costs (Ach Pot)'!AD20</f>
        <v>0</v>
      </c>
      <c r="AE20">
        <f>'RIM &amp; TRC Benefits'!AE20-'RIM Costs (Ach Pot)'!AE20</f>
        <v>0</v>
      </c>
      <c r="AF20">
        <f>'RIM &amp; TRC Benefits'!AF20-'RIM Costs (Ach Pot)'!AF20</f>
        <v>0</v>
      </c>
      <c r="AG20">
        <f>'RIM &amp; TRC Benefits'!AG20-'RIM Costs (Ach Pot)'!AG20</f>
        <v>0</v>
      </c>
      <c r="AH20">
        <f>'RIM &amp; TRC Benefits'!AH20-'RIM Costs (Ach Pot)'!AH20</f>
        <v>0</v>
      </c>
      <c r="AI20" s="2">
        <f t="shared" si="7"/>
        <v>295.97745999999995</v>
      </c>
      <c r="AJ20" s="2">
        <f t="shared" si="8"/>
        <v>172.57972352068015</v>
      </c>
      <c r="AK20" s="95">
        <f>'RIM &amp; TRC Benefits'!AJ20/'RIM Costs (Ach Pot)'!AJ20</f>
        <v>1.3108236142791883</v>
      </c>
      <c r="AL20" s="98">
        <f>IF(AK20&lt;1,"NA",(('RIM Costs (Ach Pot)'!AJ20)+AX20)/AN20)</f>
        <v>1.4251289467743156</v>
      </c>
      <c r="AN20">
        <f>'Customer Costs'!G20</f>
        <v>510.7</v>
      </c>
      <c r="AO20" s="17">
        <f t="shared" si="9"/>
        <v>501</v>
      </c>
      <c r="AP20" s="18">
        <f t="shared" si="14"/>
        <v>8.5214090292691473</v>
      </c>
      <c r="AQ20" s="76" t="str">
        <f t="shared" si="10"/>
        <v>No</v>
      </c>
      <c r="AR20" s="76" t="str">
        <f t="shared" si="11"/>
        <v>No</v>
      </c>
      <c r="AS20" s="76" t="str">
        <f t="shared" si="12"/>
        <v>No</v>
      </c>
      <c r="AT20" s="105">
        <v>152.25983998081216</v>
      </c>
      <c r="AU20" s="95" t="str">
        <f t="shared" si="0"/>
        <v>Keep</v>
      </c>
      <c r="AV20" s="11">
        <f t="shared" si="13"/>
        <v>390.8371936857252</v>
      </c>
      <c r="AW20" s="102">
        <f t="shared" si="1"/>
        <v>2.0000000000000004</v>
      </c>
      <c r="AX20" s="11">
        <f t="shared" si="2"/>
        <v>172.57972352068015</v>
      </c>
      <c r="AY20" s="52" t="s">
        <v>527</v>
      </c>
      <c r="AZ20" s="11">
        <f>IF(AU20="Drop","NA",'Program Costs'!G20)</f>
        <v>37</v>
      </c>
      <c r="BA20" s="20">
        <f t="shared" si="3"/>
        <v>5.6417880888385685</v>
      </c>
      <c r="BB20" s="12">
        <f>IF(AP20&lt;=10,IF($BB$1="Residential",VLOOKUP(CEILING(AP20,0.05),'Payback-Acceptance'!$A$5:$C$205,2),VLOOKUP(CEILING(AN20,0.05),'Payback-Acceptance'!$A$5:$C$205,3)),IF($BB$1="Residential",VLOOKUP(10,'Payback-Acceptance'!$A$5:$C$205,2),VLOOKUP(10,'Payback-Acceptance'!$A$5:$C$205,3)))</f>
        <v>0.16590610419529517</v>
      </c>
      <c r="BC20" s="17">
        <v>501</v>
      </c>
      <c r="BD20" s="18">
        <v>510</v>
      </c>
      <c r="BE20" s="18">
        <v>0</v>
      </c>
      <c r="BF20" s="22">
        <v>327592.77832527371</v>
      </c>
      <c r="BG20" s="35">
        <f t="shared" si="4"/>
        <v>616.11111000000005</v>
      </c>
      <c r="BH20" s="67">
        <v>616.11111000000005</v>
      </c>
      <c r="BI20" s="29">
        <f t="shared" si="5"/>
        <v>27174.820807229546</v>
      </c>
      <c r="BJ20" s="71">
        <f t="shared" si="15"/>
        <v>18.483333300000002</v>
      </c>
      <c r="BK20" s="71">
        <f t="shared" si="15"/>
        <v>49.288888800000002</v>
      </c>
      <c r="BL20" s="71">
        <f t="shared" si="15"/>
        <v>98.577777600000005</v>
      </c>
      <c r="BM20" s="71">
        <f t="shared" si="15"/>
        <v>184.83333300000004</v>
      </c>
      <c r="BN20" s="71">
        <f t="shared" si="15"/>
        <v>308.05555500000003</v>
      </c>
      <c r="BO20" s="71">
        <f t="shared" si="15"/>
        <v>431.27777700000001</v>
      </c>
      <c r="BP20" s="71">
        <f t="shared" si="15"/>
        <v>517.53333240000006</v>
      </c>
      <c r="BQ20" s="71">
        <f t="shared" si="15"/>
        <v>566.82222120000006</v>
      </c>
      <c r="BR20" s="71">
        <f t="shared" si="15"/>
        <v>597.62777670000003</v>
      </c>
      <c r="BS20" s="71">
        <f t="shared" si="15"/>
        <v>616.11111000000005</v>
      </c>
    </row>
    <row r="21" spans="1:71" x14ac:dyDescent="0.25">
      <c r="A21" s="4">
        <v>1</v>
      </c>
      <c r="B21" s="4">
        <v>100</v>
      </c>
      <c r="C21">
        <v>120</v>
      </c>
      <c r="D21" t="s">
        <v>55</v>
      </c>
      <c r="E21">
        <f>'RIM &amp; TRC Benefits'!E21-'RIM Costs (Ach Pot)'!E21</f>
        <v>0</v>
      </c>
      <c r="F21">
        <f>'RIM &amp; TRC Benefits'!F21-'RIM Costs (Ach Pot)'!F21</f>
        <v>0</v>
      </c>
      <c r="G21">
        <f>'RIM &amp; TRC Benefits'!G21-'RIM Costs (Ach Pot)'!G21</f>
        <v>-41.102407000000007</v>
      </c>
      <c r="H21">
        <f>'RIM &amp; TRC Benefits'!H21-'RIM Costs (Ach Pot)'!H21</f>
        <v>-4.122777000000001</v>
      </c>
      <c r="I21">
        <f>'RIM &amp; TRC Benefits'!I21-'RIM Costs (Ach Pot)'!I21</f>
        <v>-4.3083270000000002</v>
      </c>
      <c r="J21">
        <f>'RIM &amp; TRC Benefits'!J21-'RIM Costs (Ach Pot)'!J21</f>
        <v>7.203456000000001</v>
      </c>
      <c r="K21">
        <f>'RIM &amp; TRC Benefits'!K21-'RIM Costs (Ach Pot)'!K21</f>
        <v>10.338101000000002</v>
      </c>
      <c r="L21">
        <f>'RIM &amp; TRC Benefits'!L21-'RIM Costs (Ach Pot)'!L21</f>
        <v>10.225524</v>
      </c>
      <c r="M21">
        <f>'RIM &amp; TRC Benefits'!M21-'RIM Costs (Ach Pot)'!M21</f>
        <v>15.619192999999996</v>
      </c>
      <c r="N21">
        <f>'RIM &amp; TRC Benefits'!N21-'RIM Costs (Ach Pot)'!N21</f>
        <v>17.613524000000005</v>
      </c>
      <c r="O21">
        <f>'RIM &amp; TRC Benefits'!O21-'RIM Costs (Ach Pot)'!O21</f>
        <v>18.327084000000003</v>
      </c>
      <c r="P21">
        <f>'RIM &amp; TRC Benefits'!P21-'RIM Costs (Ach Pot)'!P21</f>
        <v>11.895413999999999</v>
      </c>
      <c r="Q21">
        <f>'RIM &amp; TRC Benefits'!Q21-'RIM Costs (Ach Pot)'!Q21</f>
        <v>12.933923999999998</v>
      </c>
      <c r="R21">
        <f>'RIM &amp; TRC Benefits'!R21-'RIM Costs (Ach Pot)'!R21</f>
        <v>8.7501439999999988</v>
      </c>
      <c r="S21">
        <f>'RIM &amp; TRC Benefits'!S21-'RIM Costs (Ach Pot)'!S21</f>
        <v>19.520164000000001</v>
      </c>
      <c r="T21">
        <f>'RIM &amp; TRC Benefits'!T21-'RIM Costs (Ach Pot)'!T21</f>
        <v>8.1673839999999984</v>
      </c>
      <c r="U21">
        <f>'RIM &amp; TRC Benefits'!U21-'RIM Costs (Ach Pot)'!U21</f>
        <v>12.488123999999999</v>
      </c>
      <c r="V21">
        <f>'RIM &amp; TRC Benefits'!V21-'RIM Costs (Ach Pot)'!V21</f>
        <v>11.615933999999999</v>
      </c>
      <c r="W21">
        <f>'RIM &amp; TRC Benefits'!W21-'RIM Costs (Ach Pot)'!W21</f>
        <v>17.948514000000003</v>
      </c>
      <c r="X21">
        <f>'RIM &amp; TRC Benefits'!X21-'RIM Costs (Ach Pot)'!X21</f>
        <v>17.855434000000002</v>
      </c>
      <c r="Y21">
        <f>'RIM &amp; TRC Benefits'!Y21-'RIM Costs (Ach Pot)'!Y21</f>
        <v>18.694664000000003</v>
      </c>
      <c r="Z21">
        <f>'RIM &amp; TRC Benefits'!Z21-'RIM Costs (Ach Pot)'!Z21</f>
        <v>18.936854000000004</v>
      </c>
      <c r="AA21">
        <f>'RIM &amp; TRC Benefits'!AA21-'RIM Costs (Ach Pot)'!AA21</f>
        <v>18.985864000000003</v>
      </c>
      <c r="AB21">
        <f>'RIM &amp; TRC Benefits'!AB21-'RIM Costs (Ach Pot)'!AB21</f>
        <v>12.861414000000003</v>
      </c>
      <c r="AC21">
        <f>'RIM &amp; TRC Benefits'!AC21-'RIM Costs (Ach Pot)'!AC21</f>
        <v>14.274074000000002</v>
      </c>
      <c r="AD21">
        <f>'RIM &amp; TRC Benefits'!AD21-'RIM Costs (Ach Pot)'!AD21</f>
        <v>8.967063999999997</v>
      </c>
      <c r="AE21">
        <f>'RIM &amp; TRC Benefits'!AE21-'RIM Costs (Ach Pot)'!AE21</f>
        <v>10.330534</v>
      </c>
      <c r="AF21">
        <f>'RIM &amp; TRC Benefits'!AF21-'RIM Costs (Ach Pot)'!AF21</f>
        <v>11.642544000000001</v>
      </c>
      <c r="AG21">
        <f>'RIM &amp; TRC Benefits'!AG21-'RIM Costs (Ach Pot)'!AG21</f>
        <v>12.516994</v>
      </c>
      <c r="AH21">
        <f>'RIM &amp; TRC Benefits'!AH21-'RIM Costs (Ach Pot)'!AH21</f>
        <v>26.830894000000001</v>
      </c>
      <c r="AI21" s="2">
        <f t="shared" si="7"/>
        <v>305.00930700000004</v>
      </c>
      <c r="AJ21" s="2">
        <f t="shared" si="8"/>
        <v>97.833012063962173</v>
      </c>
      <c r="AK21" s="95">
        <f>'RIM &amp; TRC Benefits'!AJ21/'RIM Costs (Ach Pot)'!AJ21</f>
        <v>1.3609043343551925</v>
      </c>
      <c r="AL21" s="98">
        <f>IF(AK21&lt;1,"NA",(('RIM Costs (Ach Pot)'!AJ21)+AX21)/AN21)</f>
        <v>0.72236229028015309</v>
      </c>
      <c r="AN21">
        <f>'Customer Costs'!G21</f>
        <v>510.7</v>
      </c>
      <c r="AO21" s="17">
        <f t="shared" si="9"/>
        <v>115.9698534092674</v>
      </c>
      <c r="AP21" s="18">
        <f t="shared" si="14"/>
        <v>36.81323894234292</v>
      </c>
      <c r="AQ21" s="76" t="str">
        <f t="shared" si="10"/>
        <v>No</v>
      </c>
      <c r="AR21" s="76" t="str">
        <f t="shared" si="11"/>
        <v>No</v>
      </c>
      <c r="AS21" s="76" t="str">
        <f t="shared" si="12"/>
        <v>No</v>
      </c>
      <c r="AT21" s="105">
        <v>86.313956575059436</v>
      </c>
      <c r="AU21" s="95" t="str">
        <f t="shared" si="0"/>
        <v>Drop</v>
      </c>
      <c r="AV21" s="11">
        <f t="shared" si="13"/>
        <v>482.95454675151723</v>
      </c>
      <c r="AW21" s="102">
        <f t="shared" si="1"/>
        <v>2.0000000000000009</v>
      </c>
      <c r="AX21" s="11">
        <f t="shared" si="2"/>
        <v>97.833012063962173</v>
      </c>
      <c r="AY21" s="52" t="s">
        <v>527</v>
      </c>
      <c r="AZ21" s="11" t="str">
        <f>IF(AU21="Drop","NA",'Program Costs'!G21)</f>
        <v>NA</v>
      </c>
      <c r="BA21" s="20">
        <f t="shared" si="3"/>
        <v>29.761055567446199</v>
      </c>
      <c r="BB21" s="12">
        <f>IF(AP21&lt;=10,IF($BB$1="Residential",VLOOKUP(CEILING(AP21,0.05),'Payback-Acceptance'!$A$5:$C$205,2),VLOOKUP(CEILING(AN21,0.05),'Payback-Acceptance'!$A$5:$C$205,3)),IF($BB$1="Residential",VLOOKUP(10,'Payback-Acceptance'!$A$5:$C$205,2),VLOOKUP(10,'Payback-Acceptance'!$A$5:$C$205,3)))</f>
        <v>0.14294960495076253</v>
      </c>
      <c r="BC21" s="17">
        <v>115.9698534092674</v>
      </c>
      <c r="BD21" s="18">
        <v>118.0531441890746</v>
      </c>
      <c r="BE21" s="18">
        <v>0</v>
      </c>
      <c r="BF21" s="22">
        <v>327592.77832527371</v>
      </c>
      <c r="BG21" s="35" t="str">
        <f t="shared" si="4"/>
        <v>NA</v>
      </c>
      <c r="BH21" s="67">
        <v>0</v>
      </c>
      <c r="BI21" s="29" t="str">
        <f t="shared" si="5"/>
        <v>NA</v>
      </c>
      <c r="BJ21" s="71" t="str">
        <f t="shared" si="15"/>
        <v>NA</v>
      </c>
      <c r="BK21" s="71" t="str">
        <f t="shared" si="15"/>
        <v>NA</v>
      </c>
      <c r="BL21" s="71" t="str">
        <f t="shared" si="15"/>
        <v>NA</v>
      </c>
      <c r="BM21" s="71" t="str">
        <f t="shared" si="15"/>
        <v>NA</v>
      </c>
      <c r="BN21" s="71" t="str">
        <f t="shared" si="15"/>
        <v>NA</v>
      </c>
      <c r="BO21" s="71" t="str">
        <f t="shared" si="15"/>
        <v>NA</v>
      </c>
      <c r="BP21" s="71" t="str">
        <f t="shared" si="15"/>
        <v>NA</v>
      </c>
      <c r="BQ21" s="71" t="str">
        <f t="shared" si="15"/>
        <v>NA</v>
      </c>
      <c r="BR21" s="71" t="str">
        <f t="shared" si="15"/>
        <v>NA</v>
      </c>
      <c r="BS21" s="71" t="str">
        <f t="shared" si="15"/>
        <v>NA</v>
      </c>
    </row>
    <row r="22" spans="1:71" x14ac:dyDescent="0.25">
      <c r="A22" s="4">
        <v>1</v>
      </c>
      <c r="B22" s="4">
        <v>100</v>
      </c>
      <c r="C22">
        <v>121</v>
      </c>
      <c r="D22" t="s">
        <v>56</v>
      </c>
      <c r="E22">
        <f>'RIM &amp; TRC Benefits'!E22-'RIM Costs (Ach Pot)'!E22</f>
        <v>0</v>
      </c>
      <c r="F22">
        <f>'RIM &amp; TRC Benefits'!F22-'RIM Costs (Ach Pot)'!F22</f>
        <v>0</v>
      </c>
      <c r="G22">
        <f>'RIM &amp; TRC Benefits'!G22-'RIM Costs (Ach Pot)'!G22</f>
        <v>-58.236860000000007</v>
      </c>
      <c r="H22">
        <f>'RIM &amp; TRC Benefits'!H22-'RIM Costs (Ach Pot)'!H22</f>
        <v>-20.762570000000004</v>
      </c>
      <c r="I22">
        <f>'RIM &amp; TRC Benefits'!I22-'RIM Costs (Ach Pot)'!I22</f>
        <v>-22.763030000000001</v>
      </c>
      <c r="J22">
        <f>'RIM &amp; TRC Benefits'!J22-'RIM Costs (Ach Pot)'!J22</f>
        <v>21.236579999999989</v>
      </c>
      <c r="K22">
        <f>'RIM &amp; TRC Benefits'!K22-'RIM Costs (Ach Pot)'!K22</f>
        <v>33.864319999999992</v>
      </c>
      <c r="L22">
        <f>'RIM &amp; TRC Benefits'!L22-'RIM Costs (Ach Pot)'!L22</f>
        <v>34.816109999999995</v>
      </c>
      <c r="M22">
        <f>'RIM &amp; TRC Benefits'!M22-'RIM Costs (Ach Pot)'!M22</f>
        <v>54.858829999999998</v>
      </c>
      <c r="N22">
        <f>'RIM &amp; TRC Benefits'!N22-'RIM Costs (Ach Pot)'!N22</f>
        <v>65.952759999999998</v>
      </c>
      <c r="O22">
        <f>'RIM &amp; TRC Benefits'!O22-'RIM Costs (Ach Pot)'!O22</f>
        <v>65.84738999999999</v>
      </c>
      <c r="P22">
        <f>'RIM &amp; TRC Benefits'!P22-'RIM Costs (Ach Pot)'!P22</f>
        <v>36.858249999999998</v>
      </c>
      <c r="Q22">
        <f>'RIM &amp; TRC Benefits'!Q22-'RIM Costs (Ach Pot)'!Q22</f>
        <v>0</v>
      </c>
      <c r="R22">
        <f>'RIM &amp; TRC Benefits'!R22-'RIM Costs (Ach Pot)'!R22</f>
        <v>0</v>
      </c>
      <c r="S22">
        <f>'RIM &amp; TRC Benefits'!S22-'RIM Costs (Ach Pot)'!S22</f>
        <v>0</v>
      </c>
      <c r="T22">
        <f>'RIM &amp; TRC Benefits'!T22-'RIM Costs (Ach Pot)'!T22</f>
        <v>0</v>
      </c>
      <c r="U22">
        <f>'RIM &amp; TRC Benefits'!U22-'RIM Costs (Ach Pot)'!U22</f>
        <v>0</v>
      </c>
      <c r="V22">
        <f>'RIM &amp; TRC Benefits'!V22-'RIM Costs (Ach Pot)'!V22</f>
        <v>0</v>
      </c>
      <c r="W22">
        <f>'RIM &amp; TRC Benefits'!W22-'RIM Costs (Ach Pot)'!W22</f>
        <v>0</v>
      </c>
      <c r="X22">
        <f>'RIM &amp; TRC Benefits'!X22-'RIM Costs (Ach Pot)'!X22</f>
        <v>0</v>
      </c>
      <c r="Y22">
        <f>'RIM &amp; TRC Benefits'!Y22-'RIM Costs (Ach Pot)'!Y22</f>
        <v>0</v>
      </c>
      <c r="Z22">
        <f>'RIM &amp; TRC Benefits'!Z22-'RIM Costs (Ach Pot)'!Z22</f>
        <v>0</v>
      </c>
      <c r="AA22">
        <f>'RIM &amp; TRC Benefits'!AA22-'RIM Costs (Ach Pot)'!AA22</f>
        <v>0</v>
      </c>
      <c r="AB22">
        <f>'RIM &amp; TRC Benefits'!AB22-'RIM Costs (Ach Pot)'!AB22</f>
        <v>0</v>
      </c>
      <c r="AC22">
        <f>'RIM &amp; TRC Benefits'!AC22-'RIM Costs (Ach Pot)'!AC22</f>
        <v>0</v>
      </c>
      <c r="AD22">
        <f>'RIM &amp; TRC Benefits'!AD22-'RIM Costs (Ach Pot)'!AD22</f>
        <v>0</v>
      </c>
      <c r="AE22">
        <f>'RIM &amp; TRC Benefits'!AE22-'RIM Costs (Ach Pot)'!AE22</f>
        <v>0</v>
      </c>
      <c r="AF22">
        <f>'RIM &amp; TRC Benefits'!AF22-'RIM Costs (Ach Pot)'!AF22</f>
        <v>0</v>
      </c>
      <c r="AG22">
        <f>'RIM &amp; TRC Benefits'!AG22-'RIM Costs (Ach Pot)'!AG22</f>
        <v>0</v>
      </c>
      <c r="AH22">
        <f>'RIM &amp; TRC Benefits'!AH22-'RIM Costs (Ach Pot)'!AH22</f>
        <v>0</v>
      </c>
      <c r="AI22" s="2">
        <f t="shared" si="7"/>
        <v>211.67177999999996</v>
      </c>
      <c r="AJ22" s="2">
        <f t="shared" si="8"/>
        <v>112.67702936060275</v>
      </c>
      <c r="AK22" s="95">
        <f>'RIM &amp; TRC Benefits'!AJ22/'RIM Costs (Ach Pot)'!AJ22</f>
        <v>1.1935722178021655</v>
      </c>
      <c r="AL22" s="98">
        <f>IF(AK22&lt;1,"NA",(('RIM Costs (Ach Pot)'!AJ22)+AX22)/AN22)</f>
        <v>4.3334046047114203</v>
      </c>
      <c r="AN22">
        <f>'Customer Costs'!G22</f>
        <v>136.80000000000001</v>
      </c>
      <c r="AO22" s="17">
        <f t="shared" si="9"/>
        <v>527</v>
      </c>
      <c r="AP22" s="18">
        <f t="shared" si="14"/>
        <v>2.1699951450987345</v>
      </c>
      <c r="AQ22" s="76" t="str">
        <f t="shared" si="10"/>
        <v>No</v>
      </c>
      <c r="AR22" s="76" t="str">
        <f t="shared" si="11"/>
        <v>No</v>
      </c>
      <c r="AS22" s="76" t="str">
        <f t="shared" si="12"/>
        <v>Yes</v>
      </c>
      <c r="AT22" s="105">
        <v>80.568493167912436</v>
      </c>
      <c r="AU22" s="95" t="str">
        <f t="shared" si="0"/>
        <v>Keep</v>
      </c>
      <c r="AV22" s="11">
        <f t="shared" si="13"/>
        <v>10.716768607539336</v>
      </c>
      <c r="AW22" s="102">
        <f t="shared" si="1"/>
        <v>2</v>
      </c>
      <c r="AX22" s="11">
        <f t="shared" si="2"/>
        <v>10.716768607539336</v>
      </c>
      <c r="AY22" s="52" t="s">
        <v>528</v>
      </c>
      <c r="AZ22" s="11">
        <f>IF(AU22="Drop","NA",'Program Costs'!G22)</f>
        <v>37</v>
      </c>
      <c r="BA22" s="20">
        <f t="shared" si="3"/>
        <v>2</v>
      </c>
      <c r="BB22" s="12">
        <f>IF(AP22&lt;=10,IF($BB$1="Residential",VLOOKUP(CEILING(AP22,0.05),'Payback-Acceptance'!$A$5:$C$205,2),VLOOKUP(CEILING(AN22,0.05),'Payback-Acceptance'!$A$5:$C$205,3)),IF($BB$1="Residential",VLOOKUP(10,'Payback-Acceptance'!$A$5:$C$205,2),VLOOKUP(10,'Payback-Acceptance'!$A$5:$C$205,3)))</f>
        <v>0.39928906573980627</v>
      </c>
      <c r="BC22" s="17">
        <v>527</v>
      </c>
      <c r="BD22" s="18">
        <v>460</v>
      </c>
      <c r="BE22" s="18">
        <v>0</v>
      </c>
      <c r="BF22" s="22">
        <v>461056.50282816298</v>
      </c>
      <c r="BG22" s="35">
        <f t="shared" si="4"/>
        <v>94.084999999999994</v>
      </c>
      <c r="BH22" s="67">
        <v>94.084999999999994</v>
      </c>
      <c r="BI22" s="29">
        <f t="shared" si="5"/>
        <v>92047.410133759768</v>
      </c>
      <c r="BJ22" s="71">
        <f t="shared" si="15"/>
        <v>2.8225499999999997</v>
      </c>
      <c r="BK22" s="71">
        <f t="shared" si="15"/>
        <v>7.5267999999999997</v>
      </c>
      <c r="BL22" s="71">
        <f t="shared" si="15"/>
        <v>15.053599999999999</v>
      </c>
      <c r="BM22" s="71">
        <f t="shared" si="15"/>
        <v>28.225500000000004</v>
      </c>
      <c r="BN22" s="71">
        <f t="shared" si="15"/>
        <v>47.042499999999997</v>
      </c>
      <c r="BO22" s="71">
        <f t="shared" si="15"/>
        <v>65.859499999999997</v>
      </c>
      <c r="BP22" s="71">
        <f t="shared" si="15"/>
        <v>79.031399999999991</v>
      </c>
      <c r="BQ22" s="71">
        <f t="shared" si="15"/>
        <v>86.558199999999985</v>
      </c>
      <c r="BR22" s="71">
        <f t="shared" si="15"/>
        <v>91.262449999999987</v>
      </c>
      <c r="BS22" s="71">
        <f t="shared" si="15"/>
        <v>94.084999999999994</v>
      </c>
    </row>
    <row r="23" spans="1:71" x14ac:dyDescent="0.25">
      <c r="A23" s="4">
        <v>1</v>
      </c>
      <c r="B23" s="4">
        <v>100</v>
      </c>
      <c r="C23">
        <v>122</v>
      </c>
      <c r="D23" t="s">
        <v>57</v>
      </c>
      <c r="E23">
        <f>'RIM &amp; TRC Benefits'!E23-'RIM Costs (Ach Pot)'!E23</f>
        <v>0</v>
      </c>
      <c r="F23">
        <f>'RIM &amp; TRC Benefits'!F23-'RIM Costs (Ach Pot)'!F23</f>
        <v>0</v>
      </c>
      <c r="G23">
        <f>'RIM &amp; TRC Benefits'!G23-'RIM Costs (Ach Pot)'!G23</f>
        <v>-87.524320000000017</v>
      </c>
      <c r="H23">
        <f>'RIM &amp; TRC Benefits'!H23-'RIM Costs (Ach Pot)'!H23</f>
        <v>-50.144520000000014</v>
      </c>
      <c r="I23">
        <f>'RIM &amp; TRC Benefits'!I23-'RIM Costs (Ach Pot)'!I23</f>
        <v>-53.087420000000009</v>
      </c>
      <c r="J23">
        <f>'RIM &amp; TRC Benefits'!J23-'RIM Costs (Ach Pot)'!J23</f>
        <v>-4.6370199999999926</v>
      </c>
      <c r="K23">
        <f>'RIM &amp; TRC Benefits'!K23-'RIM Costs (Ach Pot)'!K23</f>
        <v>6.0324300000000051</v>
      </c>
      <c r="L23">
        <f>'RIM &amp; TRC Benefits'!L23-'RIM Costs (Ach Pot)'!L23</f>
        <v>8.439409999999981</v>
      </c>
      <c r="M23">
        <f>'RIM &amp; TRC Benefits'!M23-'RIM Costs (Ach Pot)'!M23</f>
        <v>29.717669999999998</v>
      </c>
      <c r="N23">
        <f>'RIM &amp; TRC Benefits'!N23-'RIM Costs (Ach Pot)'!N23</f>
        <v>41.806529999999981</v>
      </c>
      <c r="O23">
        <f>'RIM &amp; TRC Benefits'!O23-'RIM Costs (Ach Pot)'!O23</f>
        <v>42.802289999999999</v>
      </c>
      <c r="P23">
        <f>'RIM &amp; TRC Benefits'!P23-'RIM Costs (Ach Pot)'!P23</f>
        <v>11.637929999999983</v>
      </c>
      <c r="Q23">
        <f>'RIM &amp; TRC Benefits'!Q23-'RIM Costs (Ach Pot)'!Q23</f>
        <v>23.520460000000014</v>
      </c>
      <c r="R23">
        <f>'RIM &amp; TRC Benefits'!R23-'RIM Costs (Ach Pot)'!R23</f>
        <v>7.105559999999997</v>
      </c>
      <c r="S23">
        <f>'RIM &amp; TRC Benefits'!S23-'RIM Costs (Ach Pot)'!S23</f>
        <v>52.454129999999992</v>
      </c>
      <c r="T23">
        <f>'RIM &amp; TRC Benefits'!T23-'RIM Costs (Ach Pot)'!T23</f>
        <v>4.1732800000000054</v>
      </c>
      <c r="U23">
        <f>'RIM &amp; TRC Benefits'!U23-'RIM Costs (Ach Pot)'!U23</f>
        <v>18.801230000000004</v>
      </c>
      <c r="V23">
        <f>'RIM &amp; TRC Benefits'!V23-'RIM Costs (Ach Pot)'!V23</f>
        <v>18.299329999999998</v>
      </c>
      <c r="W23">
        <f>'RIM &amp; TRC Benefits'!W23-'RIM Costs (Ach Pot)'!W23</f>
        <v>42.830780000000004</v>
      </c>
      <c r="X23">
        <f>'RIM &amp; TRC Benefits'!X23-'RIM Costs (Ach Pot)'!X23</f>
        <v>45.142679999999984</v>
      </c>
      <c r="Y23">
        <f>'RIM &amp; TRC Benefits'!Y23-'RIM Costs (Ach Pot)'!Y23</f>
        <v>50.057379999999995</v>
      </c>
      <c r="Z23">
        <f>'RIM &amp; TRC Benefits'!Z23-'RIM Costs (Ach Pot)'!Z23</f>
        <v>50.396780000000007</v>
      </c>
      <c r="AA23">
        <f>'RIM &amp; TRC Benefits'!AA23-'RIM Costs (Ach Pot)'!AA23</f>
        <v>53.582779999999985</v>
      </c>
      <c r="AB23">
        <f>'RIM &amp; TRC Benefits'!AB23-'RIM Costs (Ach Pot)'!AB23</f>
        <v>28.738479999999981</v>
      </c>
      <c r="AC23">
        <f>'RIM &amp; TRC Benefits'!AC23-'RIM Costs (Ach Pot)'!AC23</f>
        <v>30.174679999999995</v>
      </c>
      <c r="AD23">
        <f>'RIM &amp; TRC Benefits'!AD23-'RIM Costs (Ach Pot)'!AD23</f>
        <v>11.603729999999985</v>
      </c>
      <c r="AE23">
        <f>'RIM &amp; TRC Benefits'!AE23-'RIM Costs (Ach Pot)'!AE23</f>
        <v>13.152979999999985</v>
      </c>
      <c r="AF23">
        <f>'RIM &amp; TRC Benefits'!AF23-'RIM Costs (Ach Pot)'!AF23</f>
        <v>25.711529999999982</v>
      </c>
      <c r="AG23">
        <f>'RIM &amp; TRC Benefits'!AG23-'RIM Costs (Ach Pot)'!AG23</f>
        <v>24.975529999999992</v>
      </c>
      <c r="AH23">
        <f>'RIM &amp; TRC Benefits'!AH23-'RIM Costs (Ach Pot)'!AH23</f>
        <v>81.549980000000033</v>
      </c>
      <c r="AI23" s="2">
        <f t="shared" si="7"/>
        <v>527.31427999999983</v>
      </c>
      <c r="AJ23" s="2">
        <f t="shared" si="8"/>
        <v>87.627542957836852</v>
      </c>
      <c r="AK23" s="95">
        <f>'RIM &amp; TRC Benefits'!AJ23/'RIM Costs (Ach Pot)'!AJ23</f>
        <v>1.0433425018601921</v>
      </c>
      <c r="AL23" s="98">
        <f>IF(AK23&lt;1,"NA",(('RIM Costs (Ach Pot)'!AJ23)+AX23)/AN23)</f>
        <v>1.1228973214538298</v>
      </c>
      <c r="AN23">
        <f>'Customer Costs'!G23</f>
        <v>1878.51</v>
      </c>
      <c r="AO23" s="17">
        <f t="shared" si="9"/>
        <v>984</v>
      </c>
      <c r="AP23" s="18">
        <f t="shared" si="14"/>
        <v>15.958853681344763</v>
      </c>
      <c r="AQ23" s="76" t="str">
        <f t="shared" si="10"/>
        <v>No</v>
      </c>
      <c r="AR23" s="76" t="str">
        <f t="shared" si="11"/>
        <v>No</v>
      </c>
      <c r="AS23" s="76" t="str">
        <f t="shared" si="12"/>
        <v>No</v>
      </c>
      <c r="AT23" s="105">
        <v>77.310099914913806</v>
      </c>
      <c r="AU23" s="95" t="str">
        <f t="shared" si="0"/>
        <v>Keep</v>
      </c>
      <c r="AV23" s="11">
        <f>IF(AP23&gt;2,AN23-(2*(AO23*$AP$1/100)),0)</f>
        <v>1643.0908355025022</v>
      </c>
      <c r="AW23" s="102">
        <f t="shared" si="1"/>
        <v>2.0000000000000009</v>
      </c>
      <c r="AX23" s="11">
        <f t="shared" si="2"/>
        <v>87.627542957836852</v>
      </c>
      <c r="AY23" s="52" t="s">
        <v>526</v>
      </c>
      <c r="AZ23" s="11">
        <f>IF(AU23="Drop","NA",'Program Costs'!G23)</f>
        <v>37</v>
      </c>
      <c r="BA23" s="20">
        <f t="shared" si="3"/>
        <v>15.214415197376155</v>
      </c>
      <c r="BB23" s="12">
        <f>IF(AP23&lt;=10,IF($BB$1="Residential",VLOOKUP(CEILING(AP23,0.05),'Payback-Acceptance'!$A$5:$C$205,2),VLOOKUP(CEILING(AN23,0.05),'Payback-Acceptance'!$A$5:$C$205,3)),IF($BB$1="Residential",VLOOKUP(10,'Payback-Acceptance'!$A$5:$C$205,2),VLOOKUP(10,'Payback-Acceptance'!$A$5:$C$205,3)))</f>
        <v>0.14294960495076253</v>
      </c>
      <c r="BC23" s="17">
        <v>984</v>
      </c>
      <c r="BD23" s="18">
        <v>510</v>
      </c>
      <c r="BE23" s="18">
        <v>0</v>
      </c>
      <c r="BF23" s="22">
        <v>436790.37110036495</v>
      </c>
      <c r="BG23" s="35">
        <f t="shared" si="4"/>
        <v>9861.259</v>
      </c>
      <c r="BH23" s="67">
        <v>9861.259</v>
      </c>
      <c r="BI23" s="29">
        <f t="shared" si="5"/>
        <v>31219.505497547067</v>
      </c>
      <c r="BJ23" s="71">
        <f t="shared" si="15"/>
        <v>2064.4581998256658</v>
      </c>
      <c r="BK23" s="71">
        <f t="shared" si="15"/>
        <v>3991.5546384747868</v>
      </c>
      <c r="BL23" s="71">
        <f t="shared" si="15"/>
        <v>5670.7378208720311</v>
      </c>
      <c r="BM23" s="71">
        <f t="shared" si="15"/>
        <v>7036.5463181921332</v>
      </c>
      <c r="BN23" s="71">
        <f t="shared" si="15"/>
        <v>8073.5454784355616</v>
      </c>
      <c r="BO23" s="71">
        <f t="shared" si="15"/>
        <v>8808.505185719403</v>
      </c>
      <c r="BP23" s="71">
        <f t="shared" si="15"/>
        <v>9294.738574744335</v>
      </c>
      <c r="BQ23" s="71">
        <f t="shared" si="15"/>
        <v>9595.0152911628502</v>
      </c>
      <c r="BR23" s="71">
        <f t="shared" si="15"/>
        <v>9768.1139100618348</v>
      </c>
      <c r="BS23" s="71">
        <f t="shared" si="15"/>
        <v>9861.259</v>
      </c>
    </row>
    <row r="24" spans="1:71" x14ac:dyDescent="0.25">
      <c r="A24" s="4">
        <v>1</v>
      </c>
      <c r="B24" s="4">
        <v>100</v>
      </c>
      <c r="C24">
        <v>124</v>
      </c>
      <c r="D24" t="s">
        <v>58</v>
      </c>
      <c r="E24">
        <f>'RIM &amp; TRC Benefits'!E24-'RIM Costs (Ach Pot)'!E24</f>
        <v>0</v>
      </c>
      <c r="F24">
        <f>'RIM &amp; TRC Benefits'!F24-'RIM Costs (Ach Pot)'!F24</f>
        <v>0</v>
      </c>
      <c r="G24">
        <f>'RIM &amp; TRC Benefits'!G24-'RIM Costs (Ach Pot)'!G24</f>
        <v>-53.736680000000007</v>
      </c>
      <c r="H24">
        <f>'RIM &amp; TRC Benefits'!H24-'RIM Costs (Ach Pot)'!H24</f>
        <v>-15.988170000000011</v>
      </c>
      <c r="I24">
        <f>'RIM &amp; TRC Benefits'!I24-'RIM Costs (Ach Pot)'!I24</f>
        <v>-18.182370000000006</v>
      </c>
      <c r="J24">
        <f>'RIM &amp; TRC Benefits'!J24-'RIM Costs (Ach Pot)'!J24</f>
        <v>47.94565999999999</v>
      </c>
      <c r="K24">
        <f>'RIM &amp; TRC Benefits'!K24-'RIM Costs (Ach Pot)'!K24</f>
        <v>70.789600000000007</v>
      </c>
      <c r="L24">
        <f>'RIM &amp; TRC Benefits'!L24-'RIM Costs (Ach Pot)'!L24</f>
        <v>70.777619999999985</v>
      </c>
      <c r="M24">
        <f>'RIM &amp; TRC Benefits'!M24-'RIM Costs (Ach Pot)'!M24</f>
        <v>102.16229</v>
      </c>
      <c r="N24">
        <f>'RIM &amp; TRC Benefits'!N24-'RIM Costs (Ach Pot)'!N24</f>
        <v>118.53086000000002</v>
      </c>
      <c r="O24">
        <f>'RIM &amp; TRC Benefits'!O24-'RIM Costs (Ach Pot)'!O24</f>
        <v>116.81525000000001</v>
      </c>
      <c r="P24">
        <f>'RIM &amp; TRC Benefits'!P24-'RIM Costs (Ach Pot)'!P24</f>
        <v>73.304099999999991</v>
      </c>
      <c r="Q24">
        <f>'RIM &amp; TRC Benefits'!Q24-'RIM Costs (Ach Pot)'!Q24</f>
        <v>86.739220000000017</v>
      </c>
      <c r="R24">
        <f>'RIM &amp; TRC Benefits'!R24-'RIM Costs (Ach Pot)'!R24</f>
        <v>60.706510000000009</v>
      </c>
      <c r="S24">
        <f>'RIM &amp; TRC Benefits'!S24-'RIM Costs (Ach Pot)'!S24</f>
        <v>127.56110000000001</v>
      </c>
      <c r="T24">
        <f>'RIM &amp; TRC Benefits'!T24-'RIM Costs (Ach Pot)'!T24</f>
        <v>61.831869999999995</v>
      </c>
      <c r="U24">
        <f>'RIM &amp; TRC Benefits'!U24-'RIM Costs (Ach Pot)'!U24</f>
        <v>81.39833999999999</v>
      </c>
      <c r="V24">
        <f>'RIM &amp; TRC Benefits'!V24-'RIM Costs (Ach Pot)'!V24</f>
        <v>81.601950000000002</v>
      </c>
      <c r="W24">
        <f>'RIM &amp; TRC Benefits'!W24-'RIM Costs (Ach Pot)'!W24</f>
        <v>115.99484</v>
      </c>
      <c r="X24">
        <f>'RIM &amp; TRC Benefits'!X24-'RIM Costs (Ach Pot)'!X24</f>
        <v>119.10670000000002</v>
      </c>
      <c r="Y24">
        <f>'RIM &amp; TRC Benefits'!Y24-'RIM Costs (Ach Pot)'!Y24</f>
        <v>123.01124000000002</v>
      </c>
      <c r="Z24">
        <f>'RIM &amp; TRC Benefits'!Z24-'RIM Costs (Ach Pot)'!Z24</f>
        <v>121.44143</v>
      </c>
      <c r="AA24">
        <f>'RIM &amp; TRC Benefits'!AA24-'RIM Costs (Ach Pot)'!AA24</f>
        <v>0</v>
      </c>
      <c r="AB24">
        <f>'RIM &amp; TRC Benefits'!AB24-'RIM Costs (Ach Pot)'!AB24</f>
        <v>0</v>
      </c>
      <c r="AC24">
        <f>'RIM &amp; TRC Benefits'!AC24-'RIM Costs (Ach Pot)'!AC24</f>
        <v>0</v>
      </c>
      <c r="AD24">
        <f>'RIM &amp; TRC Benefits'!AD24-'RIM Costs (Ach Pot)'!AD24</f>
        <v>0</v>
      </c>
      <c r="AE24">
        <f>'RIM &amp; TRC Benefits'!AE24-'RIM Costs (Ach Pot)'!AE24</f>
        <v>0</v>
      </c>
      <c r="AF24">
        <f>'RIM &amp; TRC Benefits'!AF24-'RIM Costs (Ach Pot)'!AF24</f>
        <v>0</v>
      </c>
      <c r="AG24">
        <f>'RIM &amp; TRC Benefits'!AG24-'RIM Costs (Ach Pot)'!AG24</f>
        <v>0</v>
      </c>
      <c r="AH24">
        <f>'RIM &amp; TRC Benefits'!AH24-'RIM Costs (Ach Pot)'!AH24</f>
        <v>0</v>
      </c>
      <c r="AI24" s="2">
        <f t="shared" si="7"/>
        <v>1491.8113600000001</v>
      </c>
      <c r="AJ24" s="2">
        <f t="shared" si="8"/>
        <v>711.47072164331269</v>
      </c>
      <c r="AK24" s="95">
        <f>'RIM &amp; TRC Benefits'!AJ24/'RIM Costs (Ach Pot)'!AJ24</f>
        <v>1.7380946460388822</v>
      </c>
      <c r="AL24" s="98">
        <f>IF(AK24&lt;1,"NA",(('RIM Costs (Ach Pot)'!AJ24)+AX24)/AN24)</f>
        <v>2.2987751374206868</v>
      </c>
      <c r="AN24">
        <f>'Customer Costs'!G24</f>
        <v>640.79999999999995</v>
      </c>
      <c r="AO24" s="17">
        <f t="shared" si="9"/>
        <v>550.36708704019259</v>
      </c>
      <c r="AP24" s="18">
        <f t="shared" si="14"/>
        <v>9.7331480337798926</v>
      </c>
      <c r="AQ24" s="76" t="str">
        <f t="shared" si="10"/>
        <v>No</v>
      </c>
      <c r="AR24" s="76" t="str">
        <f t="shared" si="11"/>
        <v>No</v>
      </c>
      <c r="AS24" s="76" t="str">
        <f t="shared" si="12"/>
        <v>No</v>
      </c>
      <c r="AT24" s="105">
        <v>509.1262603679636</v>
      </c>
      <c r="AU24" s="95" t="str">
        <f t="shared" si="0"/>
        <v>Keep</v>
      </c>
      <c r="AV24" s="11">
        <f t="shared" si="13"/>
        <v>509.1262603679636</v>
      </c>
      <c r="AW24" s="102">
        <f t="shared" si="1"/>
        <v>2.0000000000000004</v>
      </c>
      <c r="AX24" s="11">
        <f t="shared" si="2"/>
        <v>509.1262603679636</v>
      </c>
      <c r="AY24" s="52" t="s">
        <v>526</v>
      </c>
      <c r="AZ24" s="11">
        <f>IF(AU24="Drop","NA",'Program Costs'!G24)</f>
        <v>37</v>
      </c>
      <c r="BA24" s="20">
        <f t="shared" si="3"/>
        <v>2.0000000000000004</v>
      </c>
      <c r="BB24" s="12">
        <f>IF(AP24&lt;=10,IF($BB$1="Residential",VLOOKUP(CEILING(AP24,0.05),'Payback-Acceptance'!$A$5:$C$205,2),VLOOKUP(CEILING(AN24,0.05),'Payback-Acceptance'!$A$5:$C$205,3)),IF($BB$1="Residential",VLOOKUP(10,'Payback-Acceptance'!$A$5:$C$205,2),VLOOKUP(10,'Payback-Acceptance'!$A$5:$C$205,3)))</f>
        <v>0.14656839142901057</v>
      </c>
      <c r="BC24" s="17">
        <v>550.36708704019259</v>
      </c>
      <c r="BD24" s="18">
        <v>502.50907947148016</v>
      </c>
      <c r="BE24" s="18">
        <v>747.96948936006481</v>
      </c>
      <c r="BF24" s="22">
        <v>27005.856277710736</v>
      </c>
      <c r="BG24" s="35">
        <f t="shared" si="4"/>
        <v>410</v>
      </c>
      <c r="BH24" s="67">
        <v>410</v>
      </c>
      <c r="BI24" s="29">
        <f t="shared" si="5"/>
        <v>1979.1024568935547</v>
      </c>
      <c r="BJ24" s="71">
        <f t="shared" ref="BJ24:BS33" si="16">IF($BG24="NA","NA",IF($AY24="M",$BG24*BJ$2,$BG24*BJ$1))</f>
        <v>85.833650848083693</v>
      </c>
      <c r="BK24" s="71">
        <f t="shared" si="16"/>
        <v>165.95623355746591</v>
      </c>
      <c r="BL24" s="71">
        <f t="shared" si="16"/>
        <v>235.77136616709214</v>
      </c>
      <c r="BM24" s="71">
        <f t="shared" si="16"/>
        <v>292.55736924248458</v>
      </c>
      <c r="BN24" s="71">
        <f t="shared" si="16"/>
        <v>335.67251870765995</v>
      </c>
      <c r="BO24" s="71">
        <f t="shared" si="16"/>
        <v>366.22982178492168</v>
      </c>
      <c r="BP24" s="71">
        <f t="shared" si="16"/>
        <v>386.44587021243206</v>
      </c>
      <c r="BQ24" s="71">
        <f t="shared" si="16"/>
        <v>398.93042758300624</v>
      </c>
      <c r="BR24" s="71">
        <f t="shared" si="16"/>
        <v>406.12732138212294</v>
      </c>
      <c r="BS24" s="71">
        <f t="shared" si="16"/>
        <v>410</v>
      </c>
    </row>
    <row r="25" spans="1:71" x14ac:dyDescent="0.25">
      <c r="A25" s="4">
        <v>1</v>
      </c>
      <c r="B25" s="4">
        <v>100</v>
      </c>
      <c r="C25">
        <v>125</v>
      </c>
      <c r="D25" t="s">
        <v>59</v>
      </c>
      <c r="E25">
        <f>'RIM &amp; TRC Benefits'!E25-'RIM Costs (Ach Pot)'!E25</f>
        <v>0</v>
      </c>
      <c r="F25">
        <f>'RIM &amp; TRC Benefits'!F25-'RIM Costs (Ach Pot)'!F25</f>
        <v>0</v>
      </c>
      <c r="G25">
        <f>'RIM &amp; TRC Benefits'!G25-'RIM Costs (Ach Pot)'!G25</f>
        <v>-37.813861900000006</v>
      </c>
      <c r="H25">
        <f>'RIM &amp; TRC Benefits'!H25-'RIM Costs (Ach Pot)'!H25</f>
        <v>-0.66579090000000019</v>
      </c>
      <c r="I25">
        <f>'RIM &amp; TRC Benefits'!I25-'RIM Costs (Ach Pot)'!I25</f>
        <v>-0.87200590000000044</v>
      </c>
      <c r="J25">
        <f>'RIM &amp; TRC Benefits'!J25-'RIM Costs (Ach Pot)'!J25</f>
        <v>2.2620810999999996</v>
      </c>
      <c r="K25">
        <f>'RIM &amp; TRC Benefits'!K25-'RIM Costs (Ach Pot)'!K25</f>
        <v>2.8532370999999999</v>
      </c>
      <c r="L25">
        <f>'RIM &amp; TRC Benefits'!L25-'RIM Costs (Ach Pot)'!L25</f>
        <v>2.3697170999999999</v>
      </c>
      <c r="M25">
        <f>'RIM &amp; TRC Benefits'!M25-'RIM Costs (Ach Pot)'!M25</f>
        <v>4.2580220999999998</v>
      </c>
      <c r="N25">
        <f>'RIM &amp; TRC Benefits'!N25-'RIM Costs (Ach Pot)'!N25</f>
        <v>4.2898220999999985</v>
      </c>
      <c r="O25">
        <f>'RIM &amp; TRC Benefits'!O25-'RIM Costs (Ach Pot)'!O25</f>
        <v>4.5934711000000004</v>
      </c>
      <c r="P25">
        <f>'RIM &amp; TRC Benefits'!P25-'RIM Costs (Ach Pot)'!P25</f>
        <v>2.5058250999999996</v>
      </c>
      <c r="Q25">
        <f>'RIM &amp; TRC Benefits'!Q25-'RIM Costs (Ach Pot)'!Q25</f>
        <v>3.0728410999999998</v>
      </c>
      <c r="R25">
        <f>'RIM &amp; TRC Benefits'!R25-'RIM Costs (Ach Pot)'!R25</f>
        <v>2.3266860999999999</v>
      </c>
      <c r="S25">
        <f>'RIM &amp; TRC Benefits'!S25-'RIM Costs (Ach Pot)'!S25</f>
        <v>4.1442520999999992</v>
      </c>
      <c r="T25">
        <f>'RIM &amp; TRC Benefits'!T25-'RIM Costs (Ach Pot)'!T25</f>
        <v>1.9837300999999998</v>
      </c>
      <c r="U25">
        <f>'RIM &amp; TRC Benefits'!U25-'RIM Costs (Ach Pot)'!U25</f>
        <v>3.0303000999999998</v>
      </c>
      <c r="V25">
        <f>'RIM &amp; TRC Benefits'!V25-'RIM Costs (Ach Pot)'!V25</f>
        <v>2.7098040999999995</v>
      </c>
      <c r="W25">
        <f>'RIM &amp; TRC Benefits'!W25-'RIM Costs (Ach Pot)'!W25</f>
        <v>3.9820820999999995</v>
      </c>
      <c r="X25">
        <f>'RIM &amp; TRC Benefits'!X25-'RIM Costs (Ach Pot)'!X25</f>
        <v>3.7912251000000001</v>
      </c>
      <c r="Y25">
        <f>'RIM &amp; TRC Benefits'!Y25-'RIM Costs (Ach Pot)'!Y25</f>
        <v>5.4050560999999995</v>
      </c>
      <c r="Z25">
        <f>'RIM &amp; TRC Benefits'!Z25-'RIM Costs (Ach Pot)'!Z25</f>
        <v>4.8861960999999994</v>
      </c>
      <c r="AA25">
        <f>'RIM &amp; TRC Benefits'!AA25-'RIM Costs (Ach Pot)'!AA25</f>
        <v>0</v>
      </c>
      <c r="AB25">
        <f>'RIM &amp; TRC Benefits'!AB25-'RIM Costs (Ach Pot)'!AB25</f>
        <v>0</v>
      </c>
      <c r="AC25">
        <f>'RIM &amp; TRC Benefits'!AC25-'RIM Costs (Ach Pot)'!AC25</f>
        <v>0</v>
      </c>
      <c r="AD25">
        <f>'RIM &amp; TRC Benefits'!AD25-'RIM Costs (Ach Pot)'!AD25</f>
        <v>0</v>
      </c>
      <c r="AE25">
        <f>'RIM &amp; TRC Benefits'!AE25-'RIM Costs (Ach Pot)'!AE25</f>
        <v>0</v>
      </c>
      <c r="AF25">
        <f>'RIM &amp; TRC Benefits'!AF25-'RIM Costs (Ach Pot)'!AF25</f>
        <v>0</v>
      </c>
      <c r="AG25">
        <f>'RIM &amp; TRC Benefits'!AG25-'RIM Costs (Ach Pot)'!AG25</f>
        <v>0</v>
      </c>
      <c r="AH25">
        <f>'RIM &amp; TRC Benefits'!AH25-'RIM Costs (Ach Pot)'!AH25</f>
        <v>0</v>
      </c>
      <c r="AI25" s="2">
        <f t="shared" si="7"/>
        <v>19.112689999999997</v>
      </c>
      <c r="AJ25" s="2">
        <f t="shared" si="8"/>
        <v>-9.5106630075672882</v>
      </c>
      <c r="AK25" s="95">
        <f>'RIM &amp; TRC Benefits'!AJ25/'RIM Costs (Ach Pot)'!AJ25</f>
        <v>0.88116495297890518</v>
      </c>
      <c r="AL25" s="98" t="str">
        <f>IF(AK25&lt;1,"NA",(('RIM Costs (Ach Pot)'!AJ25)+AX25)/AN25)</f>
        <v>NA</v>
      </c>
      <c r="AN25">
        <f>'Customer Costs'!G25</f>
        <v>1199</v>
      </c>
      <c r="AO25" s="17">
        <f t="shared" si="9"/>
        <v>25.557672256581423</v>
      </c>
      <c r="AP25" s="18">
        <f t="shared" si="14"/>
        <v>392.17613900251786</v>
      </c>
      <c r="AQ25" s="76" t="str">
        <f t="shared" si="10"/>
        <v>No</v>
      </c>
      <c r="AR25" s="76" t="str">
        <f t="shared" si="11"/>
        <v>No</v>
      </c>
      <c r="AS25" s="76" t="str">
        <f t="shared" si="12"/>
        <v>No</v>
      </c>
      <c r="AT25" s="105" t="s">
        <v>499</v>
      </c>
      <c r="AU25" s="95" t="str">
        <f t="shared" si="0"/>
        <v>Drop</v>
      </c>
      <c r="AV25" s="11">
        <f t="shared" si="13"/>
        <v>1192.8854005598116</v>
      </c>
      <c r="AW25" s="102">
        <f t="shared" si="1"/>
        <v>2.0000000000000315</v>
      </c>
      <c r="AX25" s="11" t="str">
        <f t="shared" si="2"/>
        <v>NA</v>
      </c>
      <c r="AY25" s="52" t="s">
        <v>526</v>
      </c>
      <c r="AZ25" s="11" t="str">
        <f>IF(AU25="Drop","NA",'Program Costs'!G25)</f>
        <v>NA</v>
      </c>
      <c r="BA25" s="20" t="str">
        <f t="shared" si="3"/>
        <v>NA</v>
      </c>
      <c r="BB25" s="12">
        <f>IF(AP25&lt;=10,IF($BB$1="Residential",VLOOKUP(CEILING(AP25,0.05),'Payback-Acceptance'!$A$5:$C$205,2),VLOOKUP(CEILING(AN25,0.05),'Payback-Acceptance'!$A$5:$C$205,3)),IF($BB$1="Residential",VLOOKUP(10,'Payback-Acceptance'!$A$5:$C$205,2),VLOOKUP(10,'Payback-Acceptance'!$A$5:$C$205,3)))</f>
        <v>0.14294960495076253</v>
      </c>
      <c r="BC25" s="17">
        <v>25.557672256581423</v>
      </c>
      <c r="BD25" s="18">
        <v>17.779250265447946</v>
      </c>
      <c r="BE25" s="18">
        <v>29.374413482044435</v>
      </c>
      <c r="BF25" s="22">
        <v>311858.93162434659</v>
      </c>
      <c r="BG25" s="35" t="str">
        <f t="shared" si="4"/>
        <v>NA</v>
      </c>
      <c r="BH25" s="67" t="s">
        <v>499</v>
      </c>
      <c r="BI25" s="29" t="str">
        <f t="shared" si="5"/>
        <v>NA</v>
      </c>
      <c r="BJ25" s="71" t="str">
        <f t="shared" si="16"/>
        <v>NA</v>
      </c>
      <c r="BK25" s="71" t="str">
        <f t="shared" si="16"/>
        <v>NA</v>
      </c>
      <c r="BL25" s="71" t="str">
        <f t="shared" si="16"/>
        <v>NA</v>
      </c>
      <c r="BM25" s="71" t="str">
        <f t="shared" si="16"/>
        <v>NA</v>
      </c>
      <c r="BN25" s="71" t="str">
        <f t="shared" si="16"/>
        <v>NA</v>
      </c>
      <c r="BO25" s="71" t="str">
        <f t="shared" si="16"/>
        <v>NA</v>
      </c>
      <c r="BP25" s="71" t="str">
        <f t="shared" si="16"/>
        <v>NA</v>
      </c>
      <c r="BQ25" s="71" t="str">
        <f t="shared" si="16"/>
        <v>NA</v>
      </c>
      <c r="BR25" s="71" t="str">
        <f t="shared" si="16"/>
        <v>NA</v>
      </c>
      <c r="BS25" s="71" t="str">
        <f t="shared" si="16"/>
        <v>NA</v>
      </c>
    </row>
    <row r="26" spans="1:71" x14ac:dyDescent="0.25">
      <c r="A26" s="4">
        <v>1</v>
      </c>
      <c r="B26" s="4">
        <v>100</v>
      </c>
      <c r="C26">
        <v>126</v>
      </c>
      <c r="D26" t="s">
        <v>60</v>
      </c>
      <c r="E26">
        <f>'RIM &amp; TRC Benefits'!E26-'RIM Costs (Ach Pot)'!E26</f>
        <v>0</v>
      </c>
      <c r="F26">
        <f>'RIM &amp; TRC Benefits'!F26-'RIM Costs (Ach Pot)'!F26</f>
        <v>0</v>
      </c>
      <c r="G26">
        <f>'RIM &amp; TRC Benefits'!G26-'RIM Costs (Ach Pot)'!G26</f>
        <v>-38.886950000000006</v>
      </c>
      <c r="H26">
        <f>'RIM &amp; TRC Benefits'!H26-'RIM Costs (Ach Pot)'!H26</f>
        <v>-1.9562939999999998</v>
      </c>
      <c r="I26">
        <f>'RIM &amp; TRC Benefits'!I26-'RIM Costs (Ach Pot)'!I26</f>
        <v>-2.3285850000000003</v>
      </c>
      <c r="J26">
        <f>'RIM &amp; TRC Benefits'!J26-'RIM Costs (Ach Pot)'!J26</f>
        <v>4.5560510000000001</v>
      </c>
      <c r="K26">
        <f>'RIM &amp; TRC Benefits'!K26-'RIM Costs (Ach Pot)'!K26</f>
        <v>5.9657030000000013</v>
      </c>
      <c r="L26">
        <f>'RIM &amp; TRC Benefits'!L26-'RIM Costs (Ach Pot)'!L26</f>
        <v>5.4344690000000018</v>
      </c>
      <c r="M26">
        <f>'RIM &amp; TRC Benefits'!M26-'RIM Costs (Ach Pot)'!M26</f>
        <v>8.6251730000000002</v>
      </c>
      <c r="N26">
        <f>'RIM &amp; TRC Benefits'!N26-'RIM Costs (Ach Pot)'!N26</f>
        <v>10.419673</v>
      </c>
      <c r="O26">
        <f>'RIM &amp; TRC Benefits'!O26-'RIM Costs (Ach Pot)'!O26</f>
        <v>10.310632999999999</v>
      </c>
      <c r="P26">
        <f>'RIM &amp; TRC Benefits'!P26-'RIM Costs (Ach Pot)'!P26</f>
        <v>7.1146750000000001</v>
      </c>
      <c r="Q26">
        <f>'RIM &amp; TRC Benefits'!Q26-'RIM Costs (Ach Pot)'!Q26</f>
        <v>8.2508440000000007</v>
      </c>
      <c r="R26">
        <f>'RIM &amp; TRC Benefits'!R26-'RIM Costs (Ach Pot)'!R26</f>
        <v>5.6546530000000015</v>
      </c>
      <c r="S26">
        <f>'RIM &amp; TRC Benefits'!S26-'RIM Costs (Ach Pot)'!S26</f>
        <v>10.678701</v>
      </c>
      <c r="T26">
        <f>'RIM &amp; TRC Benefits'!T26-'RIM Costs (Ach Pot)'!T26</f>
        <v>4.7537739999999999</v>
      </c>
      <c r="U26">
        <f>'RIM &amp; TRC Benefits'!U26-'RIM Costs (Ach Pot)'!U26</f>
        <v>6.7955830000000006</v>
      </c>
      <c r="V26">
        <f>'RIM &amp; TRC Benefits'!V26-'RIM Costs (Ach Pot)'!V26</f>
        <v>6.4239430000000013</v>
      </c>
      <c r="W26">
        <f>'RIM &amp; TRC Benefits'!W26-'RIM Costs (Ach Pot)'!W26</f>
        <v>10.002123000000001</v>
      </c>
      <c r="X26">
        <f>'RIM &amp; TRC Benefits'!X26-'RIM Costs (Ach Pot)'!X26</f>
        <v>9.7947330000000008</v>
      </c>
      <c r="Y26">
        <f>'RIM &amp; TRC Benefits'!Y26-'RIM Costs (Ach Pot)'!Y26</f>
        <v>11.474353000000001</v>
      </c>
      <c r="Z26">
        <f>'RIM &amp; TRC Benefits'!Z26-'RIM Costs (Ach Pot)'!Z26</f>
        <v>10.603083</v>
      </c>
      <c r="AA26">
        <f>'RIM &amp; TRC Benefits'!AA26-'RIM Costs (Ach Pot)'!AA26</f>
        <v>0</v>
      </c>
      <c r="AB26">
        <f>'RIM &amp; TRC Benefits'!AB26-'RIM Costs (Ach Pot)'!AB26</f>
        <v>0</v>
      </c>
      <c r="AC26">
        <f>'RIM &amp; TRC Benefits'!AC26-'RIM Costs (Ach Pot)'!AC26</f>
        <v>0</v>
      </c>
      <c r="AD26">
        <f>'RIM &amp; TRC Benefits'!AD26-'RIM Costs (Ach Pot)'!AD26</f>
        <v>0</v>
      </c>
      <c r="AE26">
        <f>'RIM &amp; TRC Benefits'!AE26-'RIM Costs (Ach Pot)'!AE26</f>
        <v>0</v>
      </c>
      <c r="AF26">
        <f>'RIM &amp; TRC Benefits'!AF26-'RIM Costs (Ach Pot)'!AF26</f>
        <v>0</v>
      </c>
      <c r="AG26">
        <f>'RIM &amp; TRC Benefits'!AG26-'RIM Costs (Ach Pot)'!AG26</f>
        <v>0</v>
      </c>
      <c r="AH26">
        <f>'RIM &amp; TRC Benefits'!AH26-'RIM Costs (Ach Pot)'!AH26</f>
        <v>0</v>
      </c>
      <c r="AI26" s="2">
        <f t="shared" si="7"/>
        <v>93.686338000000006</v>
      </c>
      <c r="AJ26" s="2">
        <f t="shared" si="8"/>
        <v>26.273289598700437</v>
      </c>
      <c r="AK26" s="95">
        <f>'RIM &amp; TRC Benefits'!AJ26/'RIM Costs (Ach Pot)'!AJ26</f>
        <v>1.1866486094401876</v>
      </c>
      <c r="AL26" s="98">
        <f>IF(AK26&lt;1,"NA",(('RIM Costs (Ach Pot)'!AJ26)+AX26)/AN26)</f>
        <v>4.3976692749860651E-2</v>
      </c>
      <c r="AN26">
        <f>'Customer Costs'!G26</f>
        <v>3798.3</v>
      </c>
      <c r="AO26" s="17">
        <f t="shared" si="9"/>
        <v>61.628452740039627</v>
      </c>
      <c r="AP26" s="18">
        <f t="shared" si="14"/>
        <v>515.218298681291</v>
      </c>
      <c r="AQ26" s="76" t="str">
        <f t="shared" si="10"/>
        <v>No</v>
      </c>
      <c r="AR26" s="76" t="str">
        <f t="shared" si="11"/>
        <v>No</v>
      </c>
      <c r="AS26" s="76" t="str">
        <f t="shared" si="12"/>
        <v>No</v>
      </c>
      <c r="AT26" s="105" t="s">
        <v>499</v>
      </c>
      <c r="AU26" s="95" t="str">
        <f t="shared" si="0"/>
        <v>Drop</v>
      </c>
      <c r="AV26" s="11">
        <f t="shared" si="13"/>
        <v>3783.5555702710026</v>
      </c>
      <c r="AW26" s="102">
        <f t="shared" si="1"/>
        <v>1.999999999999998</v>
      </c>
      <c r="AX26" s="11">
        <f t="shared" si="2"/>
        <v>26.273289598700437</v>
      </c>
      <c r="AY26" s="52" t="s">
        <v>526</v>
      </c>
      <c r="AZ26" s="11" t="str">
        <f>IF(AU26="Drop","NA",'Program Costs'!G26)</f>
        <v>NA</v>
      </c>
      <c r="BA26" s="20">
        <f t="shared" si="3"/>
        <v>511.65447287295478</v>
      </c>
      <c r="BB26" s="12">
        <f>IF(AP26&lt;=10,IF($BB$1="Residential",VLOOKUP(CEILING(AP26,0.05),'Payback-Acceptance'!$A$5:$C$205,2),VLOOKUP(CEILING(AN26,0.05),'Payback-Acceptance'!$A$5:$C$205,3)),IF($BB$1="Residential",VLOOKUP(10,'Payback-Acceptance'!$A$5:$C$205,2),VLOOKUP(10,'Payback-Acceptance'!$A$5:$C$205,3)))</f>
        <v>0.14294960495076253</v>
      </c>
      <c r="BC26" s="17">
        <v>61.628452740039627</v>
      </c>
      <c r="BD26" s="18">
        <v>32.046795424820608</v>
      </c>
      <c r="BE26" s="18">
        <v>70.823417888853527</v>
      </c>
      <c r="BF26" s="22">
        <v>271675.17043078254</v>
      </c>
      <c r="BG26" s="35" t="str">
        <f t="shared" si="4"/>
        <v>NA</v>
      </c>
      <c r="BH26" s="67">
        <v>768</v>
      </c>
      <c r="BI26" s="29" t="str">
        <f t="shared" si="5"/>
        <v>NA</v>
      </c>
      <c r="BJ26" s="71" t="str">
        <f t="shared" si="16"/>
        <v>NA</v>
      </c>
      <c r="BK26" s="71" t="str">
        <f t="shared" si="16"/>
        <v>NA</v>
      </c>
      <c r="BL26" s="71" t="str">
        <f t="shared" si="16"/>
        <v>NA</v>
      </c>
      <c r="BM26" s="71" t="str">
        <f t="shared" si="16"/>
        <v>NA</v>
      </c>
      <c r="BN26" s="71" t="str">
        <f t="shared" si="16"/>
        <v>NA</v>
      </c>
      <c r="BO26" s="71" t="str">
        <f t="shared" si="16"/>
        <v>NA</v>
      </c>
      <c r="BP26" s="71" t="str">
        <f t="shared" si="16"/>
        <v>NA</v>
      </c>
      <c r="BQ26" s="71" t="str">
        <f t="shared" si="16"/>
        <v>NA</v>
      </c>
      <c r="BR26" s="71" t="str">
        <f t="shared" si="16"/>
        <v>NA</v>
      </c>
      <c r="BS26" s="71" t="str">
        <f t="shared" si="16"/>
        <v>NA</v>
      </c>
    </row>
    <row r="27" spans="1:71" x14ac:dyDescent="0.25">
      <c r="A27" s="4">
        <v>1</v>
      </c>
      <c r="B27" s="4">
        <v>100</v>
      </c>
      <c r="C27">
        <v>127</v>
      </c>
      <c r="D27" t="s">
        <v>61</v>
      </c>
      <c r="E27">
        <f>'RIM &amp; TRC Benefits'!E27-'RIM Costs (Ach Pot)'!E27</f>
        <v>0</v>
      </c>
      <c r="F27">
        <f>'RIM &amp; TRC Benefits'!F27-'RIM Costs (Ach Pot)'!F27</f>
        <v>0</v>
      </c>
      <c r="G27">
        <f>'RIM &amp; TRC Benefits'!G27-'RIM Costs (Ach Pot)'!G27</f>
        <v>-45.419546099999998</v>
      </c>
      <c r="H27">
        <f>'RIM &amp; TRC Benefits'!H27-'RIM Costs (Ach Pot)'!H27</f>
        <v>-8.0589560999999996</v>
      </c>
      <c r="I27">
        <f>'RIM &amp; TRC Benefits'!I27-'RIM Costs (Ach Pot)'!I27</f>
        <v>-8.6916561000000012</v>
      </c>
      <c r="J27">
        <f>'RIM &amp; TRC Benefits'!J27-'RIM Costs (Ach Pot)'!J27</f>
        <v>-6.529478300000001</v>
      </c>
      <c r="K27">
        <f>'RIM &amp; TRC Benefits'!K27-'RIM Costs (Ach Pot)'!K27</f>
        <v>-6.6865731000000004</v>
      </c>
      <c r="L27">
        <f>'RIM &amp; TRC Benefits'!L27-'RIM Costs (Ach Pot)'!L27</f>
        <v>0</v>
      </c>
      <c r="M27">
        <f>'RIM &amp; TRC Benefits'!M27-'RIM Costs (Ach Pot)'!M27</f>
        <v>0</v>
      </c>
      <c r="N27">
        <f>'RIM &amp; TRC Benefits'!N27-'RIM Costs (Ach Pot)'!N27</f>
        <v>0</v>
      </c>
      <c r="O27">
        <f>'RIM &amp; TRC Benefits'!O27-'RIM Costs (Ach Pot)'!O27</f>
        <v>0</v>
      </c>
      <c r="P27">
        <f>'RIM &amp; TRC Benefits'!P27-'RIM Costs (Ach Pot)'!P27</f>
        <v>0</v>
      </c>
      <c r="Q27">
        <f>'RIM &amp; TRC Benefits'!Q27-'RIM Costs (Ach Pot)'!Q27</f>
        <v>0</v>
      </c>
      <c r="R27">
        <f>'RIM &amp; TRC Benefits'!R27-'RIM Costs (Ach Pot)'!R27</f>
        <v>0</v>
      </c>
      <c r="S27">
        <f>'RIM &amp; TRC Benefits'!S27-'RIM Costs (Ach Pot)'!S27</f>
        <v>0</v>
      </c>
      <c r="T27">
        <f>'RIM &amp; TRC Benefits'!T27-'RIM Costs (Ach Pot)'!T27</f>
        <v>0</v>
      </c>
      <c r="U27">
        <f>'RIM &amp; TRC Benefits'!U27-'RIM Costs (Ach Pot)'!U27</f>
        <v>0</v>
      </c>
      <c r="V27">
        <f>'RIM &amp; TRC Benefits'!V27-'RIM Costs (Ach Pot)'!V27</f>
        <v>0</v>
      </c>
      <c r="W27">
        <f>'RIM &amp; TRC Benefits'!W27-'RIM Costs (Ach Pot)'!W27</f>
        <v>0</v>
      </c>
      <c r="X27">
        <f>'RIM &amp; TRC Benefits'!X27-'RIM Costs (Ach Pot)'!X27</f>
        <v>0</v>
      </c>
      <c r="Y27">
        <f>'RIM &amp; TRC Benefits'!Y27-'RIM Costs (Ach Pot)'!Y27</f>
        <v>0</v>
      </c>
      <c r="Z27">
        <f>'RIM &amp; TRC Benefits'!Z27-'RIM Costs (Ach Pot)'!Z27</f>
        <v>0</v>
      </c>
      <c r="AA27">
        <f>'RIM &amp; TRC Benefits'!AA27-'RIM Costs (Ach Pot)'!AA27</f>
        <v>0</v>
      </c>
      <c r="AB27">
        <f>'RIM &amp; TRC Benefits'!AB27-'RIM Costs (Ach Pot)'!AB27</f>
        <v>0</v>
      </c>
      <c r="AC27">
        <f>'RIM &amp; TRC Benefits'!AC27-'RIM Costs (Ach Pot)'!AC27</f>
        <v>0</v>
      </c>
      <c r="AD27">
        <f>'RIM &amp; TRC Benefits'!AD27-'RIM Costs (Ach Pot)'!AD27</f>
        <v>0</v>
      </c>
      <c r="AE27">
        <f>'RIM &amp; TRC Benefits'!AE27-'RIM Costs (Ach Pot)'!AE27</f>
        <v>0</v>
      </c>
      <c r="AF27">
        <f>'RIM &amp; TRC Benefits'!AF27-'RIM Costs (Ach Pot)'!AF27</f>
        <v>0</v>
      </c>
      <c r="AG27">
        <f>'RIM &amp; TRC Benefits'!AG27-'RIM Costs (Ach Pot)'!AG27</f>
        <v>0</v>
      </c>
      <c r="AH27">
        <f>'RIM &amp; TRC Benefits'!AH27-'RIM Costs (Ach Pot)'!AH27</f>
        <v>0</v>
      </c>
      <c r="AI27" s="2">
        <f t="shared" si="7"/>
        <v>-75.386209699999995</v>
      </c>
      <c r="AJ27" s="2">
        <f t="shared" si="8"/>
        <v>-71.273111675675921</v>
      </c>
      <c r="AK27" s="95">
        <f>'RIM &amp; TRC Benefits'!AJ27/'RIM Costs (Ach Pot)'!AJ27</f>
        <v>0.33335516484054351</v>
      </c>
      <c r="AL27" s="98" t="str">
        <f>IF(AK27&lt;1,"NA",(('RIM Costs (Ach Pot)'!AJ27)+AX27)/AN27)</f>
        <v>NA</v>
      </c>
      <c r="AN27">
        <f>'Customer Costs'!G27</f>
        <v>400</v>
      </c>
      <c r="AO27" s="17">
        <f t="shared" si="9"/>
        <v>124.79682632428309</v>
      </c>
      <c r="AP27" s="18">
        <f t="shared" si="14"/>
        <v>26.794134328202336</v>
      </c>
      <c r="AQ27" s="76" t="str">
        <f t="shared" si="10"/>
        <v>No</v>
      </c>
      <c r="AR27" s="76" t="str">
        <f t="shared" si="11"/>
        <v>No</v>
      </c>
      <c r="AS27" s="76" t="str">
        <f t="shared" si="12"/>
        <v>No</v>
      </c>
      <c r="AT27" s="105" t="s">
        <v>499</v>
      </c>
      <c r="AU27" s="95" t="str">
        <f t="shared" si="0"/>
        <v>Drop</v>
      </c>
      <c r="AV27" s="11">
        <f t="shared" si="13"/>
        <v>370.14271891747757</v>
      </c>
      <c r="AW27" s="102">
        <f t="shared" si="1"/>
        <v>2.0000000000000013</v>
      </c>
      <c r="AX27" s="11" t="str">
        <f t="shared" si="2"/>
        <v>NA</v>
      </c>
      <c r="AY27" s="52" t="s">
        <v>526</v>
      </c>
      <c r="AZ27" s="11" t="str">
        <f>IF(AU27="Drop","NA",'Program Costs'!G27)</f>
        <v>NA</v>
      </c>
      <c r="BA27" s="20" t="str">
        <f t="shared" si="3"/>
        <v>NA</v>
      </c>
      <c r="BB27" s="12">
        <f>IF(AP27&lt;=10,IF($BB$1="Residential",VLOOKUP(CEILING(AP27,0.05),'Payback-Acceptance'!$A$5:$C$205,2),VLOOKUP(CEILING(AN27,0.05),'Payback-Acceptance'!$A$5:$C$205,3)),IF($BB$1="Residential",VLOOKUP(10,'Payback-Acceptance'!$A$5:$C$205,2),VLOOKUP(10,'Payback-Acceptance'!$A$5:$C$205,3)))</f>
        <v>0.14294960495076253</v>
      </c>
      <c r="BC27" s="17">
        <v>124.79682632428309</v>
      </c>
      <c r="BD27" s="18">
        <v>3.7864897460703362</v>
      </c>
      <c r="BE27" s="18">
        <v>2.2112827351163764</v>
      </c>
      <c r="BF27" s="22">
        <v>145596.79036678834</v>
      </c>
      <c r="BG27" s="35" t="str">
        <f t="shared" si="4"/>
        <v>NA</v>
      </c>
      <c r="BH27" s="67" t="s">
        <v>499</v>
      </c>
      <c r="BI27" s="29" t="str">
        <f t="shared" si="5"/>
        <v>NA</v>
      </c>
      <c r="BJ27" s="71" t="str">
        <f t="shared" si="16"/>
        <v>NA</v>
      </c>
      <c r="BK27" s="71" t="str">
        <f t="shared" si="16"/>
        <v>NA</v>
      </c>
      <c r="BL27" s="71" t="str">
        <f t="shared" si="16"/>
        <v>NA</v>
      </c>
      <c r="BM27" s="71" t="str">
        <f t="shared" si="16"/>
        <v>NA</v>
      </c>
      <c r="BN27" s="71" t="str">
        <f t="shared" si="16"/>
        <v>NA</v>
      </c>
      <c r="BO27" s="71" t="str">
        <f t="shared" si="16"/>
        <v>NA</v>
      </c>
      <c r="BP27" s="71" t="str">
        <f t="shared" si="16"/>
        <v>NA</v>
      </c>
      <c r="BQ27" s="71" t="str">
        <f t="shared" si="16"/>
        <v>NA</v>
      </c>
      <c r="BR27" s="71" t="str">
        <f t="shared" si="16"/>
        <v>NA</v>
      </c>
      <c r="BS27" s="71" t="str">
        <f t="shared" si="16"/>
        <v>NA</v>
      </c>
    </row>
    <row r="28" spans="1:71" x14ac:dyDescent="0.25">
      <c r="A28" s="4">
        <v>1</v>
      </c>
      <c r="B28" s="4">
        <v>130</v>
      </c>
      <c r="C28">
        <v>132</v>
      </c>
      <c r="D28" t="s">
        <v>62</v>
      </c>
      <c r="E28">
        <f>'RIM &amp; TRC Benefits'!E28-'RIM Costs (Ach Pot)'!E28</f>
        <v>0</v>
      </c>
      <c r="F28">
        <f>'RIM &amp; TRC Benefits'!F28-'RIM Costs (Ach Pot)'!F28</f>
        <v>0</v>
      </c>
      <c r="G28">
        <f>'RIM &amp; TRC Benefits'!G28-'RIM Costs (Ach Pot)'!G28</f>
        <v>-47.836530000000003</v>
      </c>
      <c r="H28">
        <f>'RIM &amp; TRC Benefits'!H28-'RIM Costs (Ach Pot)'!H28</f>
        <v>-10.743020000000001</v>
      </c>
      <c r="I28">
        <f>'RIM &amp; TRC Benefits'!I28-'RIM Costs (Ach Pot)'!I28</f>
        <v>-11.79692</v>
      </c>
      <c r="J28">
        <f>'RIM &amp; TRC Benefits'!J28-'RIM Costs (Ach Pot)'!J28</f>
        <v>35.088770000000004</v>
      </c>
      <c r="K28">
        <f>'RIM &amp; TRC Benefits'!K28-'RIM Costs (Ach Pot)'!K28</f>
        <v>50.16375</v>
      </c>
      <c r="L28">
        <f>'RIM &amp; TRC Benefits'!L28-'RIM Costs (Ach Pot)'!L28</f>
        <v>50.202239999999989</v>
      </c>
      <c r="M28">
        <f>'RIM &amp; TRC Benefits'!M28-'RIM Costs (Ach Pot)'!M28</f>
        <v>73.144120000000001</v>
      </c>
      <c r="N28">
        <f>'RIM &amp; TRC Benefits'!N28-'RIM Costs (Ach Pot)'!N28</f>
        <v>84.024929999999983</v>
      </c>
      <c r="O28">
        <f>'RIM &amp; TRC Benefits'!O28-'RIM Costs (Ach Pot)'!O28</f>
        <v>83.016709999999989</v>
      </c>
      <c r="P28">
        <f>'RIM &amp; TRC Benefits'!P28-'RIM Costs (Ach Pot)'!P28</f>
        <v>52.360470000000014</v>
      </c>
      <c r="Q28">
        <f>'RIM &amp; TRC Benefits'!Q28-'RIM Costs (Ach Pot)'!Q28</f>
        <v>62.026599999999995</v>
      </c>
      <c r="R28">
        <f>'RIM &amp; TRC Benefits'!R28-'RIM Costs (Ach Pot)'!R28</f>
        <v>43.846919999999997</v>
      </c>
      <c r="S28">
        <f>'RIM &amp; TRC Benefits'!S28-'RIM Costs (Ach Pot)'!S28</f>
        <v>90.505539999999996</v>
      </c>
      <c r="T28">
        <f>'RIM &amp; TRC Benefits'!T28-'RIM Costs (Ach Pot)'!T28</f>
        <v>44.475509999999993</v>
      </c>
      <c r="U28">
        <f>'RIM &amp; TRC Benefits'!U28-'RIM Costs (Ach Pot)'!U28</f>
        <v>58.40415999999999</v>
      </c>
      <c r="V28">
        <f>'RIM &amp; TRC Benefits'!V28-'RIM Costs (Ach Pot)'!V28</f>
        <v>0</v>
      </c>
      <c r="W28">
        <f>'RIM &amp; TRC Benefits'!W28-'RIM Costs (Ach Pot)'!W28</f>
        <v>0</v>
      </c>
      <c r="X28">
        <f>'RIM &amp; TRC Benefits'!X28-'RIM Costs (Ach Pot)'!X28</f>
        <v>0</v>
      </c>
      <c r="Y28">
        <f>'RIM &amp; TRC Benefits'!Y28-'RIM Costs (Ach Pot)'!Y28</f>
        <v>0</v>
      </c>
      <c r="Z28">
        <f>'RIM &amp; TRC Benefits'!Z28-'RIM Costs (Ach Pot)'!Z28</f>
        <v>0</v>
      </c>
      <c r="AA28">
        <f>'RIM &amp; TRC Benefits'!AA28-'RIM Costs (Ach Pot)'!AA28</f>
        <v>0</v>
      </c>
      <c r="AB28">
        <f>'RIM &amp; TRC Benefits'!AB28-'RIM Costs (Ach Pot)'!AB28</f>
        <v>0</v>
      </c>
      <c r="AC28">
        <f>'RIM &amp; TRC Benefits'!AC28-'RIM Costs (Ach Pot)'!AC28</f>
        <v>0</v>
      </c>
      <c r="AD28">
        <f>'RIM &amp; TRC Benefits'!AD28-'RIM Costs (Ach Pot)'!AD28</f>
        <v>0</v>
      </c>
      <c r="AE28">
        <f>'RIM &amp; TRC Benefits'!AE28-'RIM Costs (Ach Pot)'!AE28</f>
        <v>0</v>
      </c>
      <c r="AF28">
        <f>'RIM &amp; TRC Benefits'!AF28-'RIM Costs (Ach Pot)'!AF28</f>
        <v>0</v>
      </c>
      <c r="AG28">
        <f>'RIM &amp; TRC Benefits'!AG28-'RIM Costs (Ach Pot)'!AG28</f>
        <v>0</v>
      </c>
      <c r="AH28">
        <f>'RIM &amp; TRC Benefits'!AH28-'RIM Costs (Ach Pot)'!AH28</f>
        <v>0</v>
      </c>
      <c r="AI28" s="2">
        <f t="shared" si="7"/>
        <v>656.88324999999986</v>
      </c>
      <c r="AJ28" s="2">
        <f t="shared" si="8"/>
        <v>362.87215602000589</v>
      </c>
      <c r="AK28" s="95">
        <f>'RIM &amp; TRC Benefits'!AJ28/'RIM Costs (Ach Pot)'!AJ28</f>
        <v>1.6426283993329032</v>
      </c>
      <c r="AL28" s="98">
        <f>IF(AK28&lt;1,"NA",(('RIM Costs (Ach Pot)'!AJ28)+AX28)/AN28)</f>
        <v>2.1855832744154235</v>
      </c>
      <c r="AN28">
        <f>'Customer Costs'!G28</f>
        <v>400</v>
      </c>
      <c r="AO28" s="17">
        <f t="shared" si="9"/>
        <v>378</v>
      </c>
      <c r="AP28" s="18">
        <f t="shared" si="14"/>
        <v>8.8460924028205792</v>
      </c>
      <c r="AQ28" s="76" t="str">
        <f t="shared" si="10"/>
        <v>No</v>
      </c>
      <c r="AR28" s="76" t="str">
        <f t="shared" si="11"/>
        <v>No</v>
      </c>
      <c r="AS28" s="76" t="str">
        <f t="shared" si="12"/>
        <v>No</v>
      </c>
      <c r="AT28" s="105">
        <v>313.09089106846244</v>
      </c>
      <c r="AU28" s="95" t="str">
        <f t="shared" si="0"/>
        <v>Keep</v>
      </c>
      <c r="AV28" s="11">
        <f t="shared" si="13"/>
        <v>309.56458924791247</v>
      </c>
      <c r="AW28" s="102">
        <f t="shared" si="1"/>
        <v>2</v>
      </c>
      <c r="AX28" s="11">
        <f t="shared" si="2"/>
        <v>309.56458924791247</v>
      </c>
      <c r="AY28" s="52" t="s">
        <v>526</v>
      </c>
      <c r="AZ28" s="11">
        <f>IF(AU28="Drop","NA",'Program Costs'!G28)</f>
        <v>37</v>
      </c>
      <c r="BA28" s="20">
        <f t="shared" si="3"/>
        <v>2</v>
      </c>
      <c r="BB28" s="12">
        <f>IF(AP28&lt;=10,IF($BB$1="Residential",VLOOKUP(CEILING(AP28,0.05),'Payback-Acceptance'!$A$5:$C$205,2),VLOOKUP(CEILING(AN28,0.05),'Payback-Acceptance'!$A$5:$C$205,3)),IF($BB$1="Residential",VLOOKUP(10,'Payback-Acceptance'!$A$5:$C$205,2),VLOOKUP(10,'Payback-Acceptance'!$A$5:$C$205,3)))</f>
        <v>0.1607185141372908</v>
      </c>
      <c r="BC28" s="17">
        <v>378</v>
      </c>
      <c r="BD28" s="18">
        <v>290</v>
      </c>
      <c r="BE28" s="18">
        <v>560</v>
      </c>
      <c r="BF28" s="22">
        <v>354967.7895965284</v>
      </c>
      <c r="BG28" s="35">
        <f t="shared" si="4"/>
        <v>28524.947855276256</v>
      </c>
      <c r="BH28" s="67" t="s">
        <v>499</v>
      </c>
      <c r="BI28" s="29">
        <f t="shared" si="5"/>
        <v>28524.947855276256</v>
      </c>
      <c r="BJ28" s="71">
        <f t="shared" si="16"/>
        <v>5971.7083284623805</v>
      </c>
      <c r="BK28" s="71">
        <f t="shared" si="16"/>
        <v>11546.080264596982</v>
      </c>
      <c r="BL28" s="71">
        <f t="shared" si="16"/>
        <v>16403.331526057435</v>
      </c>
      <c r="BM28" s="71">
        <f t="shared" si="16"/>
        <v>20354.106591021158</v>
      </c>
      <c r="BN28" s="71">
        <f t="shared" si="16"/>
        <v>23353.758762403035</v>
      </c>
      <c r="BO28" s="71">
        <f t="shared" si="16"/>
        <v>25479.723340151239</v>
      </c>
      <c r="BP28" s="71">
        <f t="shared" si="16"/>
        <v>26886.215357796293</v>
      </c>
      <c r="BQ28" s="71">
        <f t="shared" si="16"/>
        <v>27754.80401143491</v>
      </c>
      <c r="BR28" s="71">
        <f t="shared" si="16"/>
        <v>28255.513817141655</v>
      </c>
      <c r="BS28" s="71">
        <f t="shared" si="16"/>
        <v>28524.947855276256</v>
      </c>
    </row>
    <row r="29" spans="1:71" x14ac:dyDescent="0.25">
      <c r="A29" s="4">
        <v>1</v>
      </c>
      <c r="B29" s="4">
        <v>130</v>
      </c>
      <c r="C29">
        <v>133</v>
      </c>
      <c r="D29" t="s">
        <v>63</v>
      </c>
      <c r="E29">
        <f>'RIM &amp; TRC Benefits'!E29-'RIM Costs (Ach Pot)'!E29</f>
        <v>0</v>
      </c>
      <c r="F29">
        <f>'RIM &amp; TRC Benefits'!F29-'RIM Costs (Ach Pot)'!F29</f>
        <v>0</v>
      </c>
      <c r="G29">
        <f>'RIM &amp; TRC Benefits'!G29-'RIM Costs (Ach Pot)'!G29</f>
        <v>-67.605919999999998</v>
      </c>
      <c r="H29">
        <f>'RIM &amp; TRC Benefits'!H29-'RIM Costs (Ach Pot)'!H29</f>
        <v>-30.075920000000011</v>
      </c>
      <c r="I29">
        <f>'RIM &amp; TRC Benefits'!I29-'RIM Costs (Ach Pot)'!I29</f>
        <v>-33.047920000000005</v>
      </c>
      <c r="J29">
        <f>'RIM &amp; TRC Benefits'!J29-'RIM Costs (Ach Pot)'!J29</f>
        <v>54.410029999999992</v>
      </c>
      <c r="K29">
        <f>'RIM &amp; TRC Benefits'!K29-'RIM Costs (Ach Pot)'!K29</f>
        <v>81.82456999999998</v>
      </c>
      <c r="L29">
        <f>'RIM &amp; TRC Benefits'!L29-'RIM Costs (Ach Pot)'!L29</f>
        <v>82.879419999999982</v>
      </c>
      <c r="M29">
        <f>'RIM &amp; TRC Benefits'!M29-'RIM Costs (Ach Pot)'!M29</f>
        <v>123.97227999999998</v>
      </c>
      <c r="N29">
        <f>'RIM &amp; TRC Benefits'!N29-'RIM Costs (Ach Pot)'!N29</f>
        <v>145.42787999999999</v>
      </c>
      <c r="O29">
        <f>'RIM &amp; TRC Benefits'!O29-'RIM Costs (Ach Pot)'!O29</f>
        <v>142.84228000000002</v>
      </c>
      <c r="P29">
        <f>'RIM &amp; TRC Benefits'!P29-'RIM Costs (Ach Pot)'!P29</f>
        <v>86.507630000000006</v>
      </c>
      <c r="Q29">
        <f>'RIM &amp; TRC Benefits'!Q29-'RIM Costs (Ach Pot)'!Q29</f>
        <v>105.80316000000002</v>
      </c>
      <c r="R29">
        <f>'RIM &amp; TRC Benefits'!R29-'RIM Costs (Ach Pot)'!R29</f>
        <v>71.53443</v>
      </c>
      <c r="S29">
        <f>'RIM &amp; TRC Benefits'!S29-'RIM Costs (Ach Pot)'!S29</f>
        <v>158.99158</v>
      </c>
      <c r="T29">
        <f>'RIM &amp; TRC Benefits'!T29-'RIM Costs (Ach Pot)'!T29</f>
        <v>71.28112999999999</v>
      </c>
      <c r="U29">
        <f>'RIM &amp; TRC Benefits'!U29-'RIM Costs (Ach Pot)'!U29</f>
        <v>98.219779999999986</v>
      </c>
      <c r="V29">
        <f>'RIM &amp; TRC Benefits'!V29-'RIM Costs (Ach Pot)'!V29</f>
        <v>0</v>
      </c>
      <c r="W29">
        <f>'RIM &amp; TRC Benefits'!W29-'RIM Costs (Ach Pot)'!W29</f>
        <v>0</v>
      </c>
      <c r="X29">
        <f>'RIM &amp; TRC Benefits'!X29-'RIM Costs (Ach Pot)'!X29</f>
        <v>0</v>
      </c>
      <c r="Y29">
        <f>'RIM &amp; TRC Benefits'!Y29-'RIM Costs (Ach Pot)'!Y29</f>
        <v>0</v>
      </c>
      <c r="Z29">
        <f>'RIM &amp; TRC Benefits'!Z29-'RIM Costs (Ach Pot)'!Z29</f>
        <v>0</v>
      </c>
      <c r="AA29">
        <f>'RIM &amp; TRC Benefits'!AA29-'RIM Costs (Ach Pot)'!AA29</f>
        <v>0</v>
      </c>
      <c r="AB29">
        <f>'RIM &amp; TRC Benefits'!AB29-'RIM Costs (Ach Pot)'!AB29</f>
        <v>0</v>
      </c>
      <c r="AC29">
        <f>'RIM &amp; TRC Benefits'!AC29-'RIM Costs (Ach Pot)'!AC29</f>
        <v>0</v>
      </c>
      <c r="AD29">
        <f>'RIM &amp; TRC Benefits'!AD29-'RIM Costs (Ach Pot)'!AD29</f>
        <v>0</v>
      </c>
      <c r="AE29">
        <f>'RIM &amp; TRC Benefits'!AE29-'RIM Costs (Ach Pot)'!AE29</f>
        <v>0</v>
      </c>
      <c r="AF29">
        <f>'RIM &amp; TRC Benefits'!AF29-'RIM Costs (Ach Pot)'!AF29</f>
        <v>0</v>
      </c>
      <c r="AG29">
        <f>'RIM &amp; TRC Benefits'!AG29-'RIM Costs (Ach Pot)'!AG29</f>
        <v>0</v>
      </c>
      <c r="AH29">
        <f>'RIM &amp; TRC Benefits'!AH29-'RIM Costs (Ach Pot)'!AH29</f>
        <v>0</v>
      </c>
      <c r="AI29" s="2">
        <f t="shared" si="7"/>
        <v>1092.96441</v>
      </c>
      <c r="AJ29" s="2">
        <f t="shared" si="8"/>
        <v>598.97308033317165</v>
      </c>
      <c r="AK29" s="95">
        <f>'RIM &amp; TRC Benefits'!AJ29/'RIM Costs (Ach Pot)'!AJ29</f>
        <v>1.4818349111316342</v>
      </c>
      <c r="AL29" s="98">
        <f>IF(AK29&lt;1,"NA",(('RIM Costs (Ach Pot)'!AJ29)+AX29)/AN29)</f>
        <v>0.92104079712819542</v>
      </c>
      <c r="AN29">
        <f>'Customer Costs'!G29</f>
        <v>2000</v>
      </c>
      <c r="AO29" s="17">
        <f t="shared" si="9"/>
        <v>864.12534288697157</v>
      </c>
      <c r="AP29" s="18">
        <f t="shared" si="14"/>
        <v>19.34802025997028</v>
      </c>
      <c r="AQ29" s="76" t="str">
        <f t="shared" si="10"/>
        <v>No</v>
      </c>
      <c r="AR29" s="76" t="str">
        <f t="shared" si="11"/>
        <v>No</v>
      </c>
      <c r="AS29" s="76" t="str">
        <f t="shared" si="12"/>
        <v>No</v>
      </c>
      <c r="AT29" s="105">
        <v>528.44878589352061</v>
      </c>
      <c r="AU29" s="95" t="str">
        <f t="shared" si="0"/>
        <v>Drop</v>
      </c>
      <c r="AV29" s="11">
        <f t="shared" si="13"/>
        <v>1793.2605017849953</v>
      </c>
      <c r="AW29" s="102">
        <f t="shared" si="1"/>
        <v>2</v>
      </c>
      <c r="AX29" s="11">
        <f t="shared" si="2"/>
        <v>598.97308033317165</v>
      </c>
      <c r="AY29" s="52" t="s">
        <v>526</v>
      </c>
      <c r="AZ29" s="11" t="str">
        <f>IF(AU29="Drop","NA",'Program Costs'!G29)</f>
        <v>NA</v>
      </c>
      <c r="BA29" s="20">
        <f t="shared" si="3"/>
        <v>13.553548613238773</v>
      </c>
      <c r="BB29" s="12">
        <f>IF(AP29&lt;=10,IF($BB$1="Residential",VLOOKUP(CEILING(AP29,0.05),'Payback-Acceptance'!$A$5:$C$205,2),VLOOKUP(CEILING(AN29,0.05),'Payback-Acceptance'!$A$5:$C$205,3)),IF($BB$1="Residential",VLOOKUP(10,'Payback-Acceptance'!$A$5:$C$205,2),VLOOKUP(10,'Payback-Acceptance'!$A$5:$C$205,3)))</f>
        <v>0.14294960495076253</v>
      </c>
      <c r="BC29" s="17">
        <v>864.12534288697157</v>
      </c>
      <c r="BD29" s="18">
        <v>662.95330538947553</v>
      </c>
      <c r="BE29" s="18">
        <v>982.15304502144534</v>
      </c>
      <c r="BF29" s="22">
        <v>357036.71523065929</v>
      </c>
      <c r="BG29" s="35" t="str">
        <f t="shared" si="4"/>
        <v>NA</v>
      </c>
      <c r="BH29" s="67" t="s">
        <v>499</v>
      </c>
      <c r="BI29" s="29" t="str">
        <f t="shared" si="5"/>
        <v>NA</v>
      </c>
      <c r="BJ29" s="71" t="str">
        <f t="shared" si="16"/>
        <v>NA</v>
      </c>
      <c r="BK29" s="71" t="str">
        <f t="shared" si="16"/>
        <v>NA</v>
      </c>
      <c r="BL29" s="71" t="str">
        <f t="shared" si="16"/>
        <v>NA</v>
      </c>
      <c r="BM29" s="71" t="str">
        <f t="shared" si="16"/>
        <v>NA</v>
      </c>
      <c r="BN29" s="71" t="str">
        <f t="shared" si="16"/>
        <v>NA</v>
      </c>
      <c r="BO29" s="71" t="str">
        <f t="shared" si="16"/>
        <v>NA</v>
      </c>
      <c r="BP29" s="71" t="str">
        <f t="shared" si="16"/>
        <v>NA</v>
      </c>
      <c r="BQ29" s="71" t="str">
        <f t="shared" si="16"/>
        <v>NA</v>
      </c>
      <c r="BR29" s="71" t="str">
        <f t="shared" si="16"/>
        <v>NA</v>
      </c>
      <c r="BS29" s="71" t="str">
        <f t="shared" si="16"/>
        <v>NA</v>
      </c>
    </row>
    <row r="30" spans="1:71" x14ac:dyDescent="0.25">
      <c r="A30" s="4">
        <v>1</v>
      </c>
      <c r="B30" s="4">
        <v>130</v>
      </c>
      <c r="C30">
        <v>134</v>
      </c>
      <c r="D30" t="s">
        <v>64</v>
      </c>
      <c r="E30">
        <f>'RIM &amp; TRC Benefits'!E30-'RIM Costs (Ach Pot)'!E30</f>
        <v>0</v>
      </c>
      <c r="F30">
        <f>'RIM &amp; TRC Benefits'!F30-'RIM Costs (Ach Pot)'!F30</f>
        <v>0</v>
      </c>
      <c r="G30">
        <f>'RIM &amp; TRC Benefits'!G30-'RIM Costs (Ach Pot)'!G30</f>
        <v>-67.551179999999988</v>
      </c>
      <c r="H30">
        <f>'RIM &amp; TRC Benefits'!H30-'RIM Costs (Ach Pot)'!H30</f>
        <v>-30.146780000000007</v>
      </c>
      <c r="I30">
        <f>'RIM &amp; TRC Benefits'!I30-'RIM Costs (Ach Pot)'!I30</f>
        <v>-32.987679999999997</v>
      </c>
      <c r="J30">
        <f>'RIM &amp; TRC Benefits'!J30-'RIM Costs (Ach Pot)'!J30</f>
        <v>54.365670000000009</v>
      </c>
      <c r="K30">
        <f>'RIM &amp; TRC Benefits'!K30-'RIM Costs (Ach Pot)'!K30</f>
        <v>81.533780000000007</v>
      </c>
      <c r="L30">
        <f>'RIM &amp; TRC Benefits'!L30-'RIM Costs (Ach Pot)'!L30</f>
        <v>83.087400000000002</v>
      </c>
      <c r="M30">
        <f>'RIM &amp; TRC Benefits'!M30-'RIM Costs (Ach Pot)'!M30</f>
        <v>123.78941999999998</v>
      </c>
      <c r="N30">
        <f>'RIM &amp; TRC Benefits'!N30-'RIM Costs (Ach Pot)'!N30</f>
        <v>145.21692000000002</v>
      </c>
      <c r="O30">
        <f>'RIM &amp; TRC Benefits'!O30-'RIM Costs (Ach Pot)'!O30</f>
        <v>142.89742000000001</v>
      </c>
      <c r="P30">
        <f>'RIM &amp; TRC Benefits'!P30-'RIM Costs (Ach Pot)'!P30</f>
        <v>86.882749999999987</v>
      </c>
      <c r="Q30">
        <f>'RIM &amp; TRC Benefits'!Q30-'RIM Costs (Ach Pot)'!Q30</f>
        <v>105.44349999999997</v>
      </c>
      <c r="R30">
        <f>'RIM &amp; TRC Benefits'!R30-'RIM Costs (Ach Pot)'!R30</f>
        <v>71.236369999999994</v>
      </c>
      <c r="S30">
        <f>'RIM &amp; TRC Benefits'!S30-'RIM Costs (Ach Pot)'!S30</f>
        <v>158.75991999999999</v>
      </c>
      <c r="T30">
        <f>'RIM &amp; TRC Benefits'!T30-'RIM Costs (Ach Pot)'!T30</f>
        <v>71.208619999999996</v>
      </c>
      <c r="U30">
        <f>'RIM &amp; TRC Benefits'!U30-'RIM Costs (Ach Pot)'!U30</f>
        <v>98.226990000000001</v>
      </c>
      <c r="V30">
        <f>'RIM &amp; TRC Benefits'!V30-'RIM Costs (Ach Pot)'!V30</f>
        <v>0</v>
      </c>
      <c r="W30">
        <f>'RIM &amp; TRC Benefits'!W30-'RIM Costs (Ach Pot)'!W30</f>
        <v>0</v>
      </c>
      <c r="X30">
        <f>'RIM &amp; TRC Benefits'!X30-'RIM Costs (Ach Pot)'!X30</f>
        <v>0</v>
      </c>
      <c r="Y30">
        <f>'RIM &amp; TRC Benefits'!Y30-'RIM Costs (Ach Pot)'!Y30</f>
        <v>0</v>
      </c>
      <c r="Z30">
        <f>'RIM &amp; TRC Benefits'!Z30-'RIM Costs (Ach Pot)'!Z30</f>
        <v>0</v>
      </c>
      <c r="AA30">
        <f>'RIM &amp; TRC Benefits'!AA30-'RIM Costs (Ach Pot)'!AA30</f>
        <v>0</v>
      </c>
      <c r="AB30">
        <f>'RIM &amp; TRC Benefits'!AB30-'RIM Costs (Ach Pot)'!AB30</f>
        <v>0</v>
      </c>
      <c r="AC30">
        <f>'RIM &amp; TRC Benefits'!AC30-'RIM Costs (Ach Pot)'!AC30</f>
        <v>0</v>
      </c>
      <c r="AD30">
        <f>'RIM &amp; TRC Benefits'!AD30-'RIM Costs (Ach Pot)'!AD30</f>
        <v>0</v>
      </c>
      <c r="AE30">
        <f>'RIM &amp; TRC Benefits'!AE30-'RIM Costs (Ach Pot)'!AE30</f>
        <v>0</v>
      </c>
      <c r="AF30">
        <f>'RIM &amp; TRC Benefits'!AF30-'RIM Costs (Ach Pot)'!AF30</f>
        <v>0</v>
      </c>
      <c r="AG30">
        <f>'RIM &amp; TRC Benefits'!AG30-'RIM Costs (Ach Pot)'!AG30</f>
        <v>0</v>
      </c>
      <c r="AH30">
        <f>'RIM &amp; TRC Benefits'!AH30-'RIM Costs (Ach Pot)'!AH30</f>
        <v>0</v>
      </c>
      <c r="AI30" s="2">
        <f t="shared" si="7"/>
        <v>1091.9631199999999</v>
      </c>
      <c r="AJ30" s="2">
        <f t="shared" si="8"/>
        <v>598.4083213376291</v>
      </c>
      <c r="AK30" s="95">
        <f>'RIM &amp; TRC Benefits'!AJ30/'RIM Costs (Ach Pot)'!AJ30</f>
        <v>1.4817945613536545</v>
      </c>
      <c r="AL30" s="98">
        <f>IF(AK30&lt;1,"NA",(('RIM Costs (Ach Pot)'!AJ30)+AX30)/AN30)</f>
        <v>0.16454762630772149</v>
      </c>
      <c r="AN30">
        <f>'Customer Costs'!G30</f>
        <v>11184.9</v>
      </c>
      <c r="AO30" s="17">
        <f t="shared" si="9"/>
        <v>863.36209887418499</v>
      </c>
      <c r="AP30" s="18">
        <f t="shared" si="14"/>
        <v>108.29849120992803</v>
      </c>
      <c r="AQ30" s="76" t="str">
        <f t="shared" si="10"/>
        <v>No</v>
      </c>
      <c r="AR30" s="76" t="str">
        <f t="shared" si="11"/>
        <v>No</v>
      </c>
      <c r="AS30" s="76" t="str">
        <f t="shared" si="12"/>
        <v>No</v>
      </c>
      <c r="AT30" s="105">
        <v>527.95052275730245</v>
      </c>
      <c r="AU30" s="95" t="str">
        <f t="shared" si="0"/>
        <v>Drop</v>
      </c>
      <c r="AV30" s="11">
        <f t="shared" si="13"/>
        <v>10978.343105715683</v>
      </c>
      <c r="AW30" s="102">
        <f t="shared" si="1"/>
        <v>2.0000000000000075</v>
      </c>
      <c r="AX30" s="11">
        <f t="shared" si="2"/>
        <v>598.4083213376291</v>
      </c>
      <c r="AY30" s="52" t="s">
        <v>528</v>
      </c>
      <c r="AZ30" s="11" t="str">
        <f>IF(AU30="Drop","NA",'Program Costs'!G30)</f>
        <v>NA</v>
      </c>
      <c r="BA30" s="20">
        <f t="shared" si="3"/>
        <v>102.50436535021261</v>
      </c>
      <c r="BB30" s="12">
        <f>IF(AP30&lt;=10,IF($BB$1="Residential",VLOOKUP(CEILING(AP30,0.05),'Payback-Acceptance'!$A$5:$C$205,2),VLOOKUP(CEILING(AN30,0.05),'Payback-Acceptance'!$A$5:$C$205,3)),IF($BB$1="Residential",VLOOKUP(10,'Payback-Acceptance'!$A$5:$C$205,2),VLOOKUP(10,'Payback-Acceptance'!$A$5:$C$205,3)))</f>
        <v>0.14294960495076253</v>
      </c>
      <c r="BC30" s="17">
        <v>863.36209887418499</v>
      </c>
      <c r="BD30" s="18">
        <v>662.36774781352813</v>
      </c>
      <c r="BE30" s="18">
        <v>981.28555231633811</v>
      </c>
      <c r="BF30" s="22">
        <v>179612.39228467582</v>
      </c>
      <c r="BG30" s="35" t="str">
        <f t="shared" si="4"/>
        <v>NA</v>
      </c>
      <c r="BH30" s="67" t="s">
        <v>499</v>
      </c>
      <c r="BI30" s="29" t="str">
        <f t="shared" si="5"/>
        <v>NA</v>
      </c>
      <c r="BJ30" s="71" t="str">
        <f t="shared" si="16"/>
        <v>NA</v>
      </c>
      <c r="BK30" s="71" t="str">
        <f t="shared" si="16"/>
        <v>NA</v>
      </c>
      <c r="BL30" s="71" t="str">
        <f t="shared" si="16"/>
        <v>NA</v>
      </c>
      <c r="BM30" s="71" t="str">
        <f t="shared" si="16"/>
        <v>NA</v>
      </c>
      <c r="BN30" s="71" t="str">
        <f t="shared" si="16"/>
        <v>NA</v>
      </c>
      <c r="BO30" s="71" t="str">
        <f t="shared" si="16"/>
        <v>NA</v>
      </c>
      <c r="BP30" s="71" t="str">
        <f t="shared" si="16"/>
        <v>NA</v>
      </c>
      <c r="BQ30" s="71" t="str">
        <f t="shared" si="16"/>
        <v>NA</v>
      </c>
      <c r="BR30" s="71" t="str">
        <f t="shared" si="16"/>
        <v>NA</v>
      </c>
      <c r="BS30" s="71" t="str">
        <f t="shared" si="16"/>
        <v>NA</v>
      </c>
    </row>
    <row r="31" spans="1:71" x14ac:dyDescent="0.25">
      <c r="A31" s="4">
        <v>1</v>
      </c>
      <c r="B31" s="4">
        <v>130</v>
      </c>
      <c r="C31">
        <v>136</v>
      </c>
      <c r="D31" t="s">
        <v>65</v>
      </c>
      <c r="E31">
        <f>'RIM &amp; TRC Benefits'!E31-'RIM Costs (Ach Pot)'!E31</f>
        <v>0</v>
      </c>
      <c r="F31">
        <f>'RIM &amp; TRC Benefits'!F31-'RIM Costs (Ach Pot)'!F31</f>
        <v>0</v>
      </c>
      <c r="G31">
        <f>'RIM &amp; TRC Benefits'!G31-'RIM Costs (Ach Pot)'!G31</f>
        <v>-51.929783000000008</v>
      </c>
      <c r="H31">
        <f>'RIM &amp; TRC Benefits'!H31-'RIM Costs (Ach Pot)'!H31</f>
        <v>-14.810432999999996</v>
      </c>
      <c r="I31">
        <f>'RIM &amp; TRC Benefits'!I31-'RIM Costs (Ach Pot)'!I31</f>
        <v>-15.769913000000003</v>
      </c>
      <c r="J31">
        <f>'RIM &amp; TRC Benefits'!J31-'RIM Costs (Ach Pot)'!J31</f>
        <v>-3.8704779999999985</v>
      </c>
      <c r="K31">
        <f>'RIM &amp; TRC Benefits'!K31-'RIM Costs (Ach Pot)'!K31</f>
        <v>-2.4194600000000008</v>
      </c>
      <c r="L31">
        <f>'RIM &amp; TRC Benefits'!L31-'RIM Costs (Ach Pot)'!L31</f>
        <v>-2.128343000000001</v>
      </c>
      <c r="M31">
        <f>'RIM &amp; TRC Benefits'!M31-'RIM Costs (Ach Pot)'!M31</f>
        <v>3.5035969999999992</v>
      </c>
      <c r="N31">
        <f>'RIM &amp; TRC Benefits'!N31-'RIM Costs (Ach Pot)'!N31</f>
        <v>5.7760069999999999</v>
      </c>
      <c r="O31">
        <f>'RIM &amp; TRC Benefits'!O31-'RIM Costs (Ach Pot)'!O31</f>
        <v>6.6941270000000017</v>
      </c>
      <c r="P31">
        <f>'RIM &amp; TRC Benefits'!P31-'RIM Costs (Ach Pot)'!P31</f>
        <v>-0.62319300000000055</v>
      </c>
      <c r="Q31">
        <f>'RIM &amp; TRC Benefits'!Q31-'RIM Costs (Ach Pot)'!Q31</f>
        <v>0</v>
      </c>
      <c r="R31">
        <f>'RIM &amp; TRC Benefits'!R31-'RIM Costs (Ach Pot)'!R31</f>
        <v>0</v>
      </c>
      <c r="S31">
        <f>'RIM &amp; TRC Benefits'!S31-'RIM Costs (Ach Pot)'!S31</f>
        <v>0</v>
      </c>
      <c r="T31">
        <f>'RIM &amp; TRC Benefits'!T31-'RIM Costs (Ach Pot)'!T31</f>
        <v>0</v>
      </c>
      <c r="U31">
        <f>'RIM &amp; TRC Benefits'!U31-'RIM Costs (Ach Pot)'!U31</f>
        <v>0</v>
      </c>
      <c r="V31">
        <f>'RIM &amp; TRC Benefits'!V31-'RIM Costs (Ach Pot)'!V31</f>
        <v>0</v>
      </c>
      <c r="W31">
        <f>'RIM &amp; TRC Benefits'!W31-'RIM Costs (Ach Pot)'!W31</f>
        <v>0</v>
      </c>
      <c r="X31">
        <f>'RIM &amp; TRC Benefits'!X31-'RIM Costs (Ach Pot)'!X31</f>
        <v>0</v>
      </c>
      <c r="Y31">
        <f>'RIM &amp; TRC Benefits'!Y31-'RIM Costs (Ach Pot)'!Y31</f>
        <v>0</v>
      </c>
      <c r="Z31">
        <f>'RIM &amp; TRC Benefits'!Z31-'RIM Costs (Ach Pot)'!Z31</f>
        <v>0</v>
      </c>
      <c r="AA31">
        <f>'RIM &amp; TRC Benefits'!AA31-'RIM Costs (Ach Pot)'!AA31</f>
        <v>0</v>
      </c>
      <c r="AB31">
        <f>'RIM &amp; TRC Benefits'!AB31-'RIM Costs (Ach Pot)'!AB31</f>
        <v>0</v>
      </c>
      <c r="AC31">
        <f>'RIM &amp; TRC Benefits'!AC31-'RIM Costs (Ach Pot)'!AC31</f>
        <v>0</v>
      </c>
      <c r="AD31">
        <f>'RIM &amp; TRC Benefits'!AD31-'RIM Costs (Ach Pot)'!AD31</f>
        <v>0</v>
      </c>
      <c r="AE31">
        <f>'RIM &amp; TRC Benefits'!AE31-'RIM Costs (Ach Pot)'!AE31</f>
        <v>0</v>
      </c>
      <c r="AF31">
        <f>'RIM &amp; TRC Benefits'!AF31-'RIM Costs (Ach Pot)'!AF31</f>
        <v>0</v>
      </c>
      <c r="AG31">
        <f>'RIM &amp; TRC Benefits'!AG31-'RIM Costs (Ach Pot)'!AG31</f>
        <v>0</v>
      </c>
      <c r="AH31">
        <f>'RIM &amp; TRC Benefits'!AH31-'RIM Costs (Ach Pot)'!AH31</f>
        <v>0</v>
      </c>
      <c r="AI31" s="2">
        <f t="shared" si="7"/>
        <v>-75.577871999999999</v>
      </c>
      <c r="AJ31" s="2">
        <f t="shared" si="8"/>
        <v>-76.568000658925044</v>
      </c>
      <c r="AK31" s="95">
        <f>'RIM &amp; TRC Benefits'!AJ31/'RIM Costs (Ach Pot)'!AJ31</f>
        <v>0.76080382068134933</v>
      </c>
      <c r="AL31" s="98" t="str">
        <f>IF(AK31&lt;1,"NA",(('RIM Costs (Ach Pot)'!AJ31)+AX31)/AN31)</f>
        <v>NA</v>
      </c>
      <c r="AN31">
        <f>'Customer Costs'!G31</f>
        <v>141</v>
      </c>
      <c r="AO31" s="17">
        <f t="shared" si="9"/>
        <v>273.70740720659501</v>
      </c>
      <c r="AP31" s="18">
        <f t="shared" si="14"/>
        <v>4.3064146281000868</v>
      </c>
      <c r="AQ31" s="76" t="str">
        <f t="shared" si="10"/>
        <v>No</v>
      </c>
      <c r="AR31" s="76" t="str">
        <f t="shared" si="11"/>
        <v>No</v>
      </c>
      <c r="AS31" s="76" t="str">
        <f t="shared" si="12"/>
        <v>No</v>
      </c>
      <c r="AT31" s="105" t="s">
        <v>499</v>
      </c>
      <c r="AU31" s="95" t="str">
        <f t="shared" si="0"/>
        <v>Drop</v>
      </c>
      <c r="AV31" s="11">
        <f t="shared" si="13"/>
        <v>75.516291543340458</v>
      </c>
      <c r="AW31" s="102">
        <f t="shared" si="1"/>
        <v>2</v>
      </c>
      <c r="AX31" s="11" t="str">
        <f t="shared" si="2"/>
        <v>NA</v>
      </c>
      <c r="AY31" s="52" t="s">
        <v>528</v>
      </c>
      <c r="AZ31" s="11" t="str">
        <f>IF(AU31="Drop","NA",'Program Costs'!G31)</f>
        <v>NA</v>
      </c>
      <c r="BA31" s="20" t="str">
        <f t="shared" si="3"/>
        <v>NA</v>
      </c>
      <c r="BB31" s="12">
        <f>IF(AP31&lt;=10,IF($BB$1="Residential",VLOOKUP(CEILING(AP31,0.05),'Payback-Acceptance'!$A$5:$C$205,2),VLOOKUP(CEILING(AN31,0.05),'Payback-Acceptance'!$A$5:$C$205,3)),IF($BB$1="Residential",VLOOKUP(10,'Payback-Acceptance'!$A$5:$C$205,2),VLOOKUP(10,'Payback-Acceptance'!$A$5:$C$205,3)))</f>
        <v>0.27096875783540708</v>
      </c>
      <c r="BC31" s="17">
        <v>273.70740720659501</v>
      </c>
      <c r="BD31" s="18">
        <v>56.13891700238473</v>
      </c>
      <c r="BE31" s="18">
        <v>128.3123100132722</v>
      </c>
      <c r="BF31" s="22">
        <v>259663.0656222977</v>
      </c>
      <c r="BG31" s="35" t="str">
        <f t="shared" si="4"/>
        <v>NA</v>
      </c>
      <c r="BH31" s="67">
        <v>0</v>
      </c>
      <c r="BI31" s="29" t="str">
        <f t="shared" si="5"/>
        <v>NA</v>
      </c>
      <c r="BJ31" s="71" t="str">
        <f t="shared" si="16"/>
        <v>NA</v>
      </c>
      <c r="BK31" s="71" t="str">
        <f t="shared" si="16"/>
        <v>NA</v>
      </c>
      <c r="BL31" s="71" t="str">
        <f t="shared" si="16"/>
        <v>NA</v>
      </c>
      <c r="BM31" s="71" t="str">
        <f t="shared" si="16"/>
        <v>NA</v>
      </c>
      <c r="BN31" s="71" t="str">
        <f t="shared" si="16"/>
        <v>NA</v>
      </c>
      <c r="BO31" s="71" t="str">
        <f t="shared" si="16"/>
        <v>NA</v>
      </c>
      <c r="BP31" s="71" t="str">
        <f t="shared" si="16"/>
        <v>NA</v>
      </c>
      <c r="BQ31" s="71" t="str">
        <f t="shared" si="16"/>
        <v>NA</v>
      </c>
      <c r="BR31" s="71" t="str">
        <f t="shared" si="16"/>
        <v>NA</v>
      </c>
      <c r="BS31" s="71" t="str">
        <f t="shared" si="16"/>
        <v>NA</v>
      </c>
    </row>
    <row r="32" spans="1:71" x14ac:dyDescent="0.25">
      <c r="A32" s="4">
        <v>1</v>
      </c>
      <c r="B32" s="4">
        <v>130</v>
      </c>
      <c r="C32">
        <v>137</v>
      </c>
      <c r="D32" t="s">
        <v>66</v>
      </c>
      <c r="E32">
        <f>'RIM &amp; TRC Benefits'!E32-'RIM Costs (Ach Pot)'!E32</f>
        <v>0</v>
      </c>
      <c r="F32">
        <f>'RIM &amp; TRC Benefits'!F32-'RIM Costs (Ach Pot)'!F32</f>
        <v>0</v>
      </c>
      <c r="G32">
        <f>'RIM &amp; TRC Benefits'!G32-'RIM Costs (Ach Pot)'!G32</f>
        <v>-50.728999999999999</v>
      </c>
      <c r="H32">
        <f>'RIM &amp; TRC Benefits'!H32-'RIM Costs (Ach Pot)'!H32</f>
        <v>-13.404870000000003</v>
      </c>
      <c r="I32">
        <f>'RIM &amp; TRC Benefits'!I32-'RIM Costs (Ach Pot)'!I32</f>
        <v>-15.759589999999996</v>
      </c>
      <c r="J32">
        <f>'RIM &amp; TRC Benefits'!J32-'RIM Costs (Ach Pot)'!J32</f>
        <v>45.697120000000012</v>
      </c>
      <c r="K32">
        <f>'RIM &amp; TRC Benefits'!K32-'RIM Costs (Ach Pot)'!K32</f>
        <v>65.780870000000007</v>
      </c>
      <c r="L32">
        <f>'RIM &amp; TRC Benefits'!L32-'RIM Costs (Ach Pot)'!L32</f>
        <v>66.66464000000002</v>
      </c>
      <c r="M32">
        <f>'RIM &amp; TRC Benefits'!M32-'RIM Costs (Ach Pot)'!M32</f>
        <v>94.869879999999995</v>
      </c>
      <c r="N32">
        <f>'RIM &amp; TRC Benefits'!N32-'RIM Costs (Ach Pot)'!N32</f>
        <v>110.76075</v>
      </c>
      <c r="O32">
        <f>'RIM &amp; TRC Benefits'!O32-'RIM Costs (Ach Pot)'!O32</f>
        <v>109.05766</v>
      </c>
      <c r="P32">
        <f>'RIM &amp; TRC Benefits'!P32-'RIM Costs (Ach Pot)'!P32</f>
        <v>68.463660000000004</v>
      </c>
      <c r="Q32">
        <f>'RIM &amp; TRC Benefits'!Q32-'RIM Costs (Ach Pot)'!Q32</f>
        <v>81.246380000000002</v>
      </c>
      <c r="R32">
        <f>'RIM &amp; TRC Benefits'!R32-'RIM Costs (Ach Pot)'!R32</f>
        <v>56.986789999999999</v>
      </c>
      <c r="S32">
        <f>'RIM &amp; TRC Benefits'!S32-'RIM Costs (Ach Pot)'!S32</f>
        <v>119.03324000000001</v>
      </c>
      <c r="T32">
        <f>'RIM &amp; TRC Benefits'!T32-'RIM Costs (Ach Pot)'!T32</f>
        <v>58.776529999999994</v>
      </c>
      <c r="U32">
        <f>'RIM &amp; TRC Benefits'!U32-'RIM Costs (Ach Pot)'!U32</f>
        <v>76.714820000000003</v>
      </c>
      <c r="V32">
        <f>'RIM &amp; TRC Benefits'!V32-'RIM Costs (Ach Pot)'!V32</f>
        <v>86.881389999999996</v>
      </c>
      <c r="W32">
        <f>'RIM &amp; TRC Benefits'!W32-'RIM Costs (Ach Pot)'!W32</f>
        <v>107.98283000000001</v>
      </c>
      <c r="X32">
        <f>'RIM &amp; TRC Benefits'!X32-'RIM Costs (Ach Pot)'!X32</f>
        <v>109.89146</v>
      </c>
      <c r="Y32">
        <f>'RIM &amp; TRC Benefits'!Y32-'RIM Costs (Ach Pot)'!Y32</f>
        <v>114.17422999999999</v>
      </c>
      <c r="Z32">
        <f>'RIM &amp; TRC Benefits'!Z32-'RIM Costs (Ach Pot)'!Z32</f>
        <v>111.93662</v>
      </c>
      <c r="AA32">
        <f>'RIM &amp; TRC Benefits'!AA32-'RIM Costs (Ach Pot)'!AA32</f>
        <v>115.47696999999999</v>
      </c>
      <c r="AB32">
        <f>'RIM &amp; TRC Benefits'!AB32-'RIM Costs (Ach Pot)'!AB32</f>
        <v>82.116370000000003</v>
      </c>
      <c r="AC32">
        <f>'RIM &amp; TRC Benefits'!AC32-'RIM Costs (Ach Pot)'!AC32</f>
        <v>83.397379999999998</v>
      </c>
      <c r="AD32">
        <f>'RIM &amp; TRC Benefits'!AD32-'RIM Costs (Ach Pot)'!AD32</f>
        <v>59.995220000000003</v>
      </c>
      <c r="AE32">
        <f>'RIM &amp; TRC Benefits'!AE32-'RIM Costs (Ach Pot)'!AE32</f>
        <v>64.340069999999997</v>
      </c>
      <c r="AF32">
        <f>'RIM &amp; TRC Benefits'!AF32-'RIM Costs (Ach Pot)'!AF32</f>
        <v>77.831640000000007</v>
      </c>
      <c r="AG32">
        <f>'RIM &amp; TRC Benefits'!AG32-'RIM Costs (Ach Pot)'!AG32</f>
        <v>88.292090000000002</v>
      </c>
      <c r="AH32">
        <f>'RIM &amp; TRC Benefits'!AH32-'RIM Costs (Ach Pot)'!AH32</f>
        <v>156.18198999999998</v>
      </c>
      <c r="AI32" s="2">
        <f t="shared" si="7"/>
        <v>2132.6571399999998</v>
      </c>
      <c r="AJ32" s="2">
        <f t="shared" si="8"/>
        <v>837.80446707561225</v>
      </c>
      <c r="AK32" s="95">
        <f>'RIM &amp; TRC Benefits'!AJ32/'RIM Costs (Ach Pot)'!AJ32</f>
        <v>1.8123095801292934</v>
      </c>
      <c r="AL32" s="98">
        <f>IF(AK32&lt;1,"NA",(('RIM Costs (Ach Pot)'!AJ32)+AX32)/AN32)</f>
        <v>0.47145815449092315</v>
      </c>
      <c r="AN32">
        <f>'Customer Costs'!G32</f>
        <v>3964.7</v>
      </c>
      <c r="AO32" s="17">
        <f t="shared" si="9"/>
        <v>492.44855496256292</v>
      </c>
      <c r="AP32" s="18">
        <f t="shared" si="14"/>
        <v>67.302739697879531</v>
      </c>
      <c r="AQ32" s="76" t="str">
        <f t="shared" si="10"/>
        <v>No</v>
      </c>
      <c r="AR32" s="76" t="str">
        <f t="shared" si="11"/>
        <v>No</v>
      </c>
      <c r="AS32" s="76" t="str">
        <f t="shared" si="12"/>
        <v>No</v>
      </c>
      <c r="AT32" s="105" t="s">
        <v>499</v>
      </c>
      <c r="AU32" s="95" t="str">
        <f t="shared" si="0"/>
        <v>Drop</v>
      </c>
      <c r="AV32" s="11">
        <f t="shared" si="13"/>
        <v>3846.8831022690174</v>
      </c>
      <c r="AW32" s="102">
        <f t="shared" si="1"/>
        <v>2.0000000000000009</v>
      </c>
      <c r="AX32" s="11">
        <f t="shared" si="2"/>
        <v>837.80446707561225</v>
      </c>
      <c r="AY32" s="52" t="s">
        <v>527</v>
      </c>
      <c r="AZ32" s="11" t="str">
        <f>IF(AU32="Drop","NA",'Program Costs'!G32)</f>
        <v>NA</v>
      </c>
      <c r="BA32" s="20">
        <f t="shared" si="3"/>
        <v>53.08059528208247</v>
      </c>
      <c r="BB32" s="12">
        <f>IF(AP32&lt;=10,IF($BB$1="Residential",VLOOKUP(CEILING(AP32,0.05),'Payback-Acceptance'!$A$5:$C$205,2),VLOOKUP(CEILING(AN32,0.05),'Payback-Acceptance'!$A$5:$C$205,3)),IF($BB$1="Residential",VLOOKUP(10,'Payback-Acceptance'!$A$5:$C$205,2),VLOOKUP(10,'Payback-Acceptance'!$A$5:$C$205,3)))</f>
        <v>0.14294960495076253</v>
      </c>
      <c r="BC32" s="17">
        <v>492.44855496256292</v>
      </c>
      <c r="BD32" s="18">
        <v>167.07943847851232</v>
      </c>
      <c r="BE32" s="18">
        <v>766.50826059992517</v>
      </c>
      <c r="BF32" s="22">
        <v>274088.79149020312</v>
      </c>
      <c r="BG32" s="35" t="str">
        <f t="shared" si="4"/>
        <v>NA</v>
      </c>
      <c r="BH32" s="67">
        <v>324</v>
      </c>
      <c r="BI32" s="29" t="str">
        <f t="shared" si="5"/>
        <v>NA</v>
      </c>
      <c r="BJ32" s="71" t="str">
        <f t="shared" si="16"/>
        <v>NA</v>
      </c>
      <c r="BK32" s="71" t="str">
        <f t="shared" si="16"/>
        <v>NA</v>
      </c>
      <c r="BL32" s="71" t="str">
        <f t="shared" si="16"/>
        <v>NA</v>
      </c>
      <c r="BM32" s="71" t="str">
        <f t="shared" si="16"/>
        <v>NA</v>
      </c>
      <c r="BN32" s="71" t="str">
        <f t="shared" si="16"/>
        <v>NA</v>
      </c>
      <c r="BO32" s="71" t="str">
        <f t="shared" si="16"/>
        <v>NA</v>
      </c>
      <c r="BP32" s="71" t="str">
        <f t="shared" si="16"/>
        <v>NA</v>
      </c>
      <c r="BQ32" s="71" t="str">
        <f t="shared" si="16"/>
        <v>NA</v>
      </c>
      <c r="BR32" s="71" t="str">
        <f t="shared" si="16"/>
        <v>NA</v>
      </c>
      <c r="BS32" s="71" t="str">
        <f t="shared" si="16"/>
        <v>NA</v>
      </c>
    </row>
    <row r="33" spans="1:71" x14ac:dyDescent="0.25">
      <c r="A33" s="4">
        <v>1</v>
      </c>
      <c r="B33" s="4">
        <v>130</v>
      </c>
      <c r="C33">
        <v>138</v>
      </c>
      <c r="D33" t="s">
        <v>67</v>
      </c>
      <c r="E33">
        <f>'RIM &amp; TRC Benefits'!E33-'RIM Costs (Ach Pot)'!E33</f>
        <v>0</v>
      </c>
      <c r="F33">
        <f>'RIM &amp; TRC Benefits'!F33-'RIM Costs (Ach Pot)'!F33</f>
        <v>0</v>
      </c>
      <c r="G33">
        <f>'RIM &amp; TRC Benefits'!G33-'RIM Costs (Ach Pot)'!G33</f>
        <v>-53.287976999999998</v>
      </c>
      <c r="H33">
        <f>'RIM &amp; TRC Benefits'!H33-'RIM Costs (Ach Pot)'!H33</f>
        <v>-15.960667000000001</v>
      </c>
      <c r="I33">
        <f>'RIM &amp; TRC Benefits'!I33-'RIM Costs (Ach Pot)'!I33</f>
        <v>-17.527566999999998</v>
      </c>
      <c r="J33">
        <f>'RIM &amp; TRC Benefits'!J33-'RIM Costs (Ach Pot)'!J33</f>
        <v>8.5956630000000018</v>
      </c>
      <c r="K33">
        <f>'RIM &amp; TRC Benefits'!K33-'RIM Costs (Ach Pot)'!K33</f>
        <v>0</v>
      </c>
      <c r="L33">
        <f>'RIM &amp; TRC Benefits'!L33-'RIM Costs (Ach Pot)'!L33</f>
        <v>0</v>
      </c>
      <c r="M33">
        <f>'RIM &amp; TRC Benefits'!M33-'RIM Costs (Ach Pot)'!M33</f>
        <v>0</v>
      </c>
      <c r="N33">
        <f>'RIM &amp; TRC Benefits'!N33-'RIM Costs (Ach Pot)'!N33</f>
        <v>0</v>
      </c>
      <c r="O33">
        <f>'RIM &amp; TRC Benefits'!O33-'RIM Costs (Ach Pot)'!O33</f>
        <v>0</v>
      </c>
      <c r="P33">
        <f>'RIM &amp; TRC Benefits'!P33-'RIM Costs (Ach Pot)'!P33</f>
        <v>0</v>
      </c>
      <c r="Q33">
        <f>'RIM &amp; TRC Benefits'!Q33-'RIM Costs (Ach Pot)'!Q33</f>
        <v>0</v>
      </c>
      <c r="R33">
        <f>'RIM &amp; TRC Benefits'!R33-'RIM Costs (Ach Pot)'!R33</f>
        <v>0</v>
      </c>
      <c r="S33">
        <f>'RIM &amp; TRC Benefits'!S33-'RIM Costs (Ach Pot)'!S33</f>
        <v>0</v>
      </c>
      <c r="T33">
        <f>'RIM &amp; TRC Benefits'!T33-'RIM Costs (Ach Pot)'!T33</f>
        <v>0</v>
      </c>
      <c r="U33">
        <f>'RIM &amp; TRC Benefits'!U33-'RIM Costs (Ach Pot)'!U33</f>
        <v>0</v>
      </c>
      <c r="V33">
        <f>'RIM &amp; TRC Benefits'!V33-'RIM Costs (Ach Pot)'!V33</f>
        <v>0</v>
      </c>
      <c r="W33">
        <f>'RIM &amp; TRC Benefits'!W33-'RIM Costs (Ach Pot)'!W33</f>
        <v>0</v>
      </c>
      <c r="X33">
        <f>'RIM &amp; TRC Benefits'!X33-'RIM Costs (Ach Pot)'!X33</f>
        <v>0</v>
      </c>
      <c r="Y33">
        <f>'RIM &amp; TRC Benefits'!Y33-'RIM Costs (Ach Pot)'!Y33</f>
        <v>0</v>
      </c>
      <c r="Z33">
        <f>'RIM &amp; TRC Benefits'!Z33-'RIM Costs (Ach Pot)'!Z33</f>
        <v>0</v>
      </c>
      <c r="AA33">
        <f>'RIM &amp; TRC Benefits'!AA33-'RIM Costs (Ach Pot)'!AA33</f>
        <v>0</v>
      </c>
      <c r="AB33">
        <f>'RIM &amp; TRC Benefits'!AB33-'RIM Costs (Ach Pot)'!AB33</f>
        <v>0</v>
      </c>
      <c r="AC33">
        <f>'RIM &amp; TRC Benefits'!AC33-'RIM Costs (Ach Pot)'!AC33</f>
        <v>0</v>
      </c>
      <c r="AD33">
        <f>'RIM &amp; TRC Benefits'!AD33-'RIM Costs (Ach Pot)'!AD33</f>
        <v>0</v>
      </c>
      <c r="AE33">
        <f>'RIM &amp; TRC Benefits'!AE33-'RIM Costs (Ach Pot)'!AE33</f>
        <v>0</v>
      </c>
      <c r="AF33">
        <f>'RIM &amp; TRC Benefits'!AF33-'RIM Costs (Ach Pot)'!AF33</f>
        <v>0</v>
      </c>
      <c r="AG33">
        <f>'RIM &amp; TRC Benefits'!AG33-'RIM Costs (Ach Pot)'!AG33</f>
        <v>0</v>
      </c>
      <c r="AH33">
        <f>'RIM &amp; TRC Benefits'!AH33-'RIM Costs (Ach Pot)'!AH33</f>
        <v>0</v>
      </c>
      <c r="AI33" s="2">
        <f t="shared" si="7"/>
        <v>-78.180547999999987</v>
      </c>
      <c r="AJ33" s="2">
        <f t="shared" si="8"/>
        <v>-76.620281068752263</v>
      </c>
      <c r="AK33" s="95">
        <f>'RIM &amp; TRC Benefits'!AJ33/'RIM Costs (Ach Pot)'!AJ33</f>
        <v>0.61983205894578286</v>
      </c>
      <c r="AL33" s="98" t="str">
        <f>IF(AK33&lt;1,"NA",(('RIM Costs (Ach Pot)'!AJ33)+AX33)/AN33)</f>
        <v>NA</v>
      </c>
      <c r="AN33">
        <f>'Customer Costs'!G33</f>
        <v>88</v>
      </c>
      <c r="AO33" s="17">
        <f t="shared" si="9"/>
        <v>364.56412202075148</v>
      </c>
      <c r="AP33" s="18">
        <f t="shared" si="14"/>
        <v>2.0178646218419858</v>
      </c>
      <c r="AQ33" s="76" t="str">
        <f t="shared" si="10"/>
        <v>No</v>
      </c>
      <c r="AR33" s="76" t="str">
        <f t="shared" si="11"/>
        <v>No</v>
      </c>
      <c r="AS33" s="76" t="str">
        <f t="shared" si="12"/>
        <v>Yes</v>
      </c>
      <c r="AT33" s="105" t="s">
        <v>499</v>
      </c>
      <c r="AU33" s="95" t="str">
        <f t="shared" si="0"/>
        <v>Drop</v>
      </c>
      <c r="AV33" s="11">
        <f>IF(AP33&gt;2,AN33-(2*(AO33*$AP$1/100)),0)</f>
        <v>0.77908433751105122</v>
      </c>
      <c r="AW33" s="102">
        <f t="shared" si="1"/>
        <v>2</v>
      </c>
      <c r="AX33" s="11" t="str">
        <f t="shared" si="2"/>
        <v>NA</v>
      </c>
      <c r="AY33" s="52" t="s">
        <v>527</v>
      </c>
      <c r="AZ33" s="11" t="str">
        <f>IF(AU33="Drop","NA",'Program Costs'!G33)</f>
        <v>NA</v>
      </c>
      <c r="BA33" s="20" t="str">
        <f t="shared" si="3"/>
        <v>NA</v>
      </c>
      <c r="BB33" s="12">
        <f>IF(AP33&lt;=10,IF($BB$1="Residential",VLOOKUP(CEILING(AP33,0.05),'Payback-Acceptance'!$A$5:$C$205,2),VLOOKUP(CEILING(AN33,0.05),'Payback-Acceptance'!$A$5:$C$205,3)),IF($BB$1="Residential",VLOOKUP(10,'Payback-Acceptance'!$A$5:$C$205,2),VLOOKUP(10,'Payback-Acceptance'!$A$5:$C$205,3)))</f>
        <v>0.4129927075903404</v>
      </c>
      <c r="BC33" s="17">
        <v>364.56412202075148</v>
      </c>
      <c r="BD33" s="18">
        <v>191.07134277817164</v>
      </c>
      <c r="BE33" s="18">
        <v>284.40388547694312</v>
      </c>
      <c r="BF33" s="22">
        <v>216385.88801858138</v>
      </c>
      <c r="BG33" s="35" t="str">
        <f t="shared" si="4"/>
        <v>NA</v>
      </c>
      <c r="BH33" s="67">
        <v>5568.1665999999996</v>
      </c>
      <c r="BI33" s="29" t="str">
        <f t="shared" si="5"/>
        <v>NA</v>
      </c>
      <c r="BJ33" s="71" t="str">
        <f t="shared" si="16"/>
        <v>NA</v>
      </c>
      <c r="BK33" s="71" t="str">
        <f t="shared" si="16"/>
        <v>NA</v>
      </c>
      <c r="BL33" s="71" t="str">
        <f t="shared" si="16"/>
        <v>NA</v>
      </c>
      <c r="BM33" s="71" t="str">
        <f t="shared" si="16"/>
        <v>NA</v>
      </c>
      <c r="BN33" s="71" t="str">
        <f t="shared" si="16"/>
        <v>NA</v>
      </c>
      <c r="BO33" s="71" t="str">
        <f t="shared" si="16"/>
        <v>NA</v>
      </c>
      <c r="BP33" s="71" t="str">
        <f t="shared" si="16"/>
        <v>NA</v>
      </c>
      <c r="BQ33" s="71" t="str">
        <f t="shared" si="16"/>
        <v>NA</v>
      </c>
      <c r="BR33" s="71" t="str">
        <f t="shared" si="16"/>
        <v>NA</v>
      </c>
      <c r="BS33" s="71" t="str">
        <f t="shared" si="16"/>
        <v>NA</v>
      </c>
    </row>
    <row r="34" spans="1:71" x14ac:dyDescent="0.25">
      <c r="A34" s="4">
        <v>1</v>
      </c>
      <c r="B34" s="4">
        <v>130</v>
      </c>
      <c r="C34">
        <v>139</v>
      </c>
      <c r="D34" t="s">
        <v>68</v>
      </c>
      <c r="E34">
        <f>'RIM &amp; TRC Benefits'!E34-'RIM Costs (Ach Pot)'!E34</f>
        <v>0</v>
      </c>
      <c r="F34">
        <f>'RIM &amp; TRC Benefits'!F34-'RIM Costs (Ach Pot)'!F34</f>
        <v>0</v>
      </c>
      <c r="G34">
        <f>'RIM &amp; TRC Benefits'!G34-'RIM Costs (Ach Pot)'!G34</f>
        <v>-53.214882999999986</v>
      </c>
      <c r="H34">
        <f>'RIM &amp; TRC Benefits'!H34-'RIM Costs (Ach Pot)'!H34</f>
        <v>-15.641572999999998</v>
      </c>
      <c r="I34">
        <f>'RIM &amp; TRC Benefits'!I34-'RIM Costs (Ach Pot)'!I34</f>
        <v>-17.047743000000001</v>
      </c>
      <c r="J34">
        <f>'RIM &amp; TRC Benefits'!J34-'RIM Costs (Ach Pot)'!J34</f>
        <v>7.8915770000000052</v>
      </c>
      <c r="K34">
        <f>'RIM &amp; TRC Benefits'!K34-'RIM Costs (Ach Pot)'!K34</f>
        <v>0</v>
      </c>
      <c r="L34">
        <f>'RIM &amp; TRC Benefits'!L34-'RIM Costs (Ach Pot)'!L34</f>
        <v>0</v>
      </c>
      <c r="M34">
        <f>'RIM &amp; TRC Benefits'!M34-'RIM Costs (Ach Pot)'!M34</f>
        <v>0</v>
      </c>
      <c r="N34">
        <f>'RIM &amp; TRC Benefits'!N34-'RIM Costs (Ach Pot)'!N34</f>
        <v>0</v>
      </c>
      <c r="O34">
        <f>'RIM &amp; TRC Benefits'!O34-'RIM Costs (Ach Pot)'!O34</f>
        <v>0</v>
      </c>
      <c r="P34">
        <f>'RIM &amp; TRC Benefits'!P34-'RIM Costs (Ach Pot)'!P34</f>
        <v>0</v>
      </c>
      <c r="Q34">
        <f>'RIM &amp; TRC Benefits'!Q34-'RIM Costs (Ach Pot)'!Q34</f>
        <v>0</v>
      </c>
      <c r="R34">
        <f>'RIM &amp; TRC Benefits'!R34-'RIM Costs (Ach Pot)'!R34</f>
        <v>0</v>
      </c>
      <c r="S34">
        <f>'RIM &amp; TRC Benefits'!S34-'RIM Costs (Ach Pot)'!S34</f>
        <v>0</v>
      </c>
      <c r="T34">
        <f>'RIM &amp; TRC Benefits'!T34-'RIM Costs (Ach Pot)'!T34</f>
        <v>0</v>
      </c>
      <c r="U34">
        <f>'RIM &amp; TRC Benefits'!U34-'RIM Costs (Ach Pot)'!U34</f>
        <v>0</v>
      </c>
      <c r="V34">
        <f>'RIM &amp; TRC Benefits'!V34-'RIM Costs (Ach Pot)'!V34</f>
        <v>0</v>
      </c>
      <c r="W34">
        <f>'RIM &amp; TRC Benefits'!W34-'RIM Costs (Ach Pot)'!W34</f>
        <v>0</v>
      </c>
      <c r="X34">
        <f>'RIM &amp; TRC Benefits'!X34-'RIM Costs (Ach Pot)'!X34</f>
        <v>0</v>
      </c>
      <c r="Y34">
        <f>'RIM &amp; TRC Benefits'!Y34-'RIM Costs (Ach Pot)'!Y34</f>
        <v>0</v>
      </c>
      <c r="Z34">
        <f>'RIM &amp; TRC Benefits'!Z34-'RIM Costs (Ach Pot)'!Z34</f>
        <v>0</v>
      </c>
      <c r="AA34">
        <f>'RIM &amp; TRC Benefits'!AA34-'RIM Costs (Ach Pot)'!AA34</f>
        <v>0</v>
      </c>
      <c r="AB34">
        <f>'RIM &amp; TRC Benefits'!AB34-'RIM Costs (Ach Pot)'!AB34</f>
        <v>0</v>
      </c>
      <c r="AC34">
        <f>'RIM &amp; TRC Benefits'!AC34-'RIM Costs (Ach Pot)'!AC34</f>
        <v>0</v>
      </c>
      <c r="AD34">
        <f>'RIM &amp; TRC Benefits'!AD34-'RIM Costs (Ach Pot)'!AD34</f>
        <v>0</v>
      </c>
      <c r="AE34">
        <f>'RIM &amp; TRC Benefits'!AE34-'RIM Costs (Ach Pot)'!AE34</f>
        <v>0</v>
      </c>
      <c r="AF34">
        <f>'RIM &amp; TRC Benefits'!AF34-'RIM Costs (Ach Pot)'!AF34</f>
        <v>0</v>
      </c>
      <c r="AG34">
        <f>'RIM &amp; TRC Benefits'!AG34-'RIM Costs (Ach Pot)'!AG34</f>
        <v>0</v>
      </c>
      <c r="AH34">
        <f>'RIM &amp; TRC Benefits'!AH34-'RIM Costs (Ach Pot)'!AH34</f>
        <v>0</v>
      </c>
      <c r="AI34" s="2">
        <f t="shared" si="7"/>
        <v>-78.012621999999965</v>
      </c>
      <c r="AJ34" s="2">
        <f t="shared" si="8"/>
        <v>-76.407608794682915</v>
      </c>
      <c r="AK34" s="95">
        <f>'RIM &amp; TRC Benefits'!AJ34/'RIM Costs (Ach Pot)'!AJ34</f>
        <v>0.61709155367359059</v>
      </c>
      <c r="AL34" s="98" t="str">
        <f>IF(AK34&lt;1,"NA",(('RIM Costs (Ach Pot)'!AJ34)+AX34)/AN34)</f>
        <v>NA</v>
      </c>
      <c r="AN34">
        <f>'Customer Costs'!G34</f>
        <v>79</v>
      </c>
      <c r="AO34" s="17">
        <f t="shared" si="9"/>
        <v>360.13765556949761</v>
      </c>
      <c r="AP34" s="18">
        <f t="shared" si="14"/>
        <v>1.8337572262146535</v>
      </c>
      <c r="AQ34" s="76" t="str">
        <f t="shared" si="10"/>
        <v>No</v>
      </c>
      <c r="AR34" s="76" t="str">
        <f t="shared" si="11"/>
        <v>Yes</v>
      </c>
      <c r="AS34" s="76" t="str">
        <f t="shared" si="12"/>
        <v>Yes</v>
      </c>
      <c r="AT34" s="105" t="s">
        <v>499</v>
      </c>
      <c r="AU34" s="95" t="str">
        <f t="shared" si="0"/>
        <v>Drop</v>
      </c>
      <c r="AV34" s="11">
        <f t="shared" si="13"/>
        <v>0</v>
      </c>
      <c r="AW34" s="102">
        <f t="shared" si="1"/>
        <v>1.8337572262146535</v>
      </c>
      <c r="AX34" s="11" t="str">
        <f t="shared" si="2"/>
        <v>NA</v>
      </c>
      <c r="AY34" s="52" t="s">
        <v>527</v>
      </c>
      <c r="AZ34" s="11" t="str">
        <f>IF(AU34="Drop","NA",'Program Costs'!G34)</f>
        <v>NA</v>
      </c>
      <c r="BA34" s="20" t="str">
        <f t="shared" si="3"/>
        <v>NA</v>
      </c>
      <c r="BB34" s="12">
        <f>IF(AP34&lt;=10,IF($BB$1="Residential",VLOOKUP(CEILING(AP34,0.05),'Payback-Acceptance'!$A$5:$C$205,2),VLOOKUP(CEILING(AN34,0.05),'Payback-Acceptance'!$A$5:$C$205,3)),IF($BB$1="Residential",VLOOKUP(10,'Payback-Acceptance'!$A$5:$C$205,2),VLOOKUP(10,'Payback-Acceptance'!$A$5:$C$205,3)))</f>
        <v>0.43172606760008225</v>
      </c>
      <c r="BC34" s="17">
        <v>360.13765556949761</v>
      </c>
      <c r="BD34" s="18">
        <v>188.7513918079128</v>
      </c>
      <c r="BE34" s="18">
        <v>280.9507089803314</v>
      </c>
      <c r="BF34" s="22">
        <v>230811.61388648686</v>
      </c>
      <c r="BG34" s="35" t="str">
        <f t="shared" si="4"/>
        <v>NA</v>
      </c>
      <c r="BH34" s="67">
        <v>5568.1666660000001</v>
      </c>
      <c r="BI34" s="29" t="str">
        <f t="shared" si="5"/>
        <v>NA</v>
      </c>
      <c r="BJ34" s="71" t="str">
        <f t="shared" ref="BJ34:BS43" si="17">IF($BG34="NA","NA",IF($AY34="M",$BG34*BJ$2,$BG34*BJ$1))</f>
        <v>NA</v>
      </c>
      <c r="BK34" s="71" t="str">
        <f t="shared" si="17"/>
        <v>NA</v>
      </c>
      <c r="BL34" s="71" t="str">
        <f t="shared" si="17"/>
        <v>NA</v>
      </c>
      <c r="BM34" s="71" t="str">
        <f t="shared" si="17"/>
        <v>NA</v>
      </c>
      <c r="BN34" s="71" t="str">
        <f t="shared" si="17"/>
        <v>NA</v>
      </c>
      <c r="BO34" s="71" t="str">
        <f t="shared" si="17"/>
        <v>NA</v>
      </c>
      <c r="BP34" s="71" t="str">
        <f t="shared" si="17"/>
        <v>NA</v>
      </c>
      <c r="BQ34" s="71" t="str">
        <f t="shared" si="17"/>
        <v>NA</v>
      </c>
      <c r="BR34" s="71" t="str">
        <f t="shared" si="17"/>
        <v>NA</v>
      </c>
      <c r="BS34" s="71" t="str">
        <f t="shared" si="17"/>
        <v>NA</v>
      </c>
    </row>
    <row r="35" spans="1:71" x14ac:dyDescent="0.25">
      <c r="A35" s="4">
        <v>1</v>
      </c>
      <c r="B35" s="4">
        <v>130</v>
      </c>
      <c r="C35">
        <v>140</v>
      </c>
      <c r="D35" t="s">
        <v>69</v>
      </c>
      <c r="E35">
        <f>'RIM &amp; TRC Benefits'!E35-'RIM Costs (Ach Pot)'!E35</f>
        <v>0</v>
      </c>
      <c r="F35">
        <f>'RIM &amp; TRC Benefits'!F35-'RIM Costs (Ach Pot)'!F35</f>
        <v>0</v>
      </c>
      <c r="G35">
        <f>'RIM &amp; TRC Benefits'!G35-'RIM Costs (Ach Pot)'!G35</f>
        <v>-67.283420000000007</v>
      </c>
      <c r="H35">
        <f>'RIM &amp; TRC Benefits'!H35-'RIM Costs (Ach Pot)'!H35</f>
        <v>-29.567429999999995</v>
      </c>
      <c r="I35">
        <f>'RIM &amp; TRC Benefits'!I35-'RIM Costs (Ach Pot)'!I35</f>
        <v>-31.035380000000004</v>
      </c>
      <c r="J35">
        <f>'RIM &amp; TRC Benefits'!J35-'RIM Costs (Ach Pot)'!J35</f>
        <v>-12.346400000000003</v>
      </c>
      <c r="K35">
        <f>'RIM &amp; TRC Benefits'!K35-'RIM Costs (Ach Pot)'!K35</f>
        <v>-9.6333300000000008</v>
      </c>
      <c r="L35">
        <f>'RIM &amp; TRC Benefits'!L35-'RIM Costs (Ach Pot)'!L35</f>
        <v>-8.5136600000000016</v>
      </c>
      <c r="M35">
        <f>'RIM &amp; TRC Benefits'!M35-'RIM Costs (Ach Pot)'!M35</f>
        <v>-0.28636999999999091</v>
      </c>
      <c r="N35">
        <f>'RIM &amp; TRC Benefits'!N35-'RIM Costs (Ach Pot)'!N35</f>
        <v>4.1646700000000152</v>
      </c>
      <c r="O35">
        <f>'RIM &amp; TRC Benefits'!O35-'RIM Costs (Ach Pot)'!O35</f>
        <v>4.2902600000000035</v>
      </c>
      <c r="P35">
        <f>'RIM &amp; TRC Benefits'!P35-'RIM Costs (Ach Pot)'!P35</f>
        <v>-5.7820699999999903</v>
      </c>
      <c r="Q35">
        <f>'RIM &amp; TRC Benefits'!Q35-'RIM Costs (Ach Pot)'!Q35</f>
        <v>0</v>
      </c>
      <c r="R35">
        <f>'RIM &amp; TRC Benefits'!R35-'RIM Costs (Ach Pot)'!R35</f>
        <v>0</v>
      </c>
      <c r="S35">
        <f>'RIM &amp; TRC Benefits'!S35-'RIM Costs (Ach Pot)'!S35</f>
        <v>0</v>
      </c>
      <c r="T35">
        <f>'RIM &amp; TRC Benefits'!T35-'RIM Costs (Ach Pot)'!T35</f>
        <v>0</v>
      </c>
      <c r="U35">
        <f>'RIM &amp; TRC Benefits'!U35-'RIM Costs (Ach Pot)'!U35</f>
        <v>0</v>
      </c>
      <c r="V35">
        <f>'RIM &amp; TRC Benefits'!V35-'RIM Costs (Ach Pot)'!V35</f>
        <v>0</v>
      </c>
      <c r="W35">
        <f>'RIM &amp; TRC Benefits'!W35-'RIM Costs (Ach Pot)'!W35</f>
        <v>0</v>
      </c>
      <c r="X35">
        <f>'RIM &amp; TRC Benefits'!X35-'RIM Costs (Ach Pot)'!X35</f>
        <v>0</v>
      </c>
      <c r="Y35">
        <f>'RIM &amp; TRC Benefits'!Y35-'RIM Costs (Ach Pot)'!Y35</f>
        <v>0</v>
      </c>
      <c r="Z35">
        <f>'RIM &amp; TRC Benefits'!Z35-'RIM Costs (Ach Pot)'!Z35</f>
        <v>0</v>
      </c>
      <c r="AA35">
        <f>'RIM &amp; TRC Benefits'!AA35-'RIM Costs (Ach Pot)'!AA35</f>
        <v>0</v>
      </c>
      <c r="AB35">
        <f>'RIM &amp; TRC Benefits'!AB35-'RIM Costs (Ach Pot)'!AB35</f>
        <v>0</v>
      </c>
      <c r="AC35">
        <f>'RIM &amp; TRC Benefits'!AC35-'RIM Costs (Ach Pot)'!AC35</f>
        <v>0</v>
      </c>
      <c r="AD35">
        <f>'RIM &amp; TRC Benefits'!AD35-'RIM Costs (Ach Pot)'!AD35</f>
        <v>0</v>
      </c>
      <c r="AE35">
        <f>'RIM &amp; TRC Benefits'!AE35-'RIM Costs (Ach Pot)'!AE35</f>
        <v>0</v>
      </c>
      <c r="AF35">
        <f>'RIM &amp; TRC Benefits'!AF35-'RIM Costs (Ach Pot)'!AF35</f>
        <v>0</v>
      </c>
      <c r="AG35">
        <f>'RIM &amp; TRC Benefits'!AG35-'RIM Costs (Ach Pot)'!AG35</f>
        <v>0</v>
      </c>
      <c r="AH35">
        <f>'RIM &amp; TRC Benefits'!AH35-'RIM Costs (Ach Pot)'!AH35</f>
        <v>0</v>
      </c>
      <c r="AI35" s="2">
        <f t="shared" si="7"/>
        <v>-155.99313000000001</v>
      </c>
      <c r="AJ35" s="2">
        <f t="shared" si="8"/>
        <v>-144.59261416992911</v>
      </c>
      <c r="AK35" s="95">
        <f>'RIM &amp; TRC Benefits'!AJ35/'RIM Costs (Ach Pot)'!AJ35</f>
        <v>0.74960616241007805</v>
      </c>
      <c r="AL35" s="98" t="str">
        <f>IF(AK35&lt;1,"NA",(('RIM Costs (Ach Pot)'!AJ35)+AX35)/AN35)</f>
        <v>NA</v>
      </c>
      <c r="AN35">
        <f>'Customer Costs'!G35</f>
        <v>79</v>
      </c>
      <c r="AO35" s="17">
        <f t="shared" si="9"/>
        <v>522.49796041510513</v>
      </c>
      <c r="AP35" s="18">
        <f t="shared" si="14"/>
        <v>1.2639380023759386</v>
      </c>
      <c r="AQ35" s="76" t="str">
        <f t="shared" si="10"/>
        <v>No</v>
      </c>
      <c r="AR35" s="76" t="str">
        <f t="shared" si="11"/>
        <v>Yes</v>
      </c>
      <c r="AS35" s="76" t="str">
        <f t="shared" si="12"/>
        <v>Yes</v>
      </c>
      <c r="AT35" s="105" t="s">
        <v>499</v>
      </c>
      <c r="AU35" s="95" t="str">
        <f t="shared" si="0"/>
        <v>Drop</v>
      </c>
      <c r="AV35" s="11">
        <f t="shared" si="13"/>
        <v>0</v>
      </c>
      <c r="AW35" s="102">
        <f t="shared" si="1"/>
        <v>1.2639380023759386</v>
      </c>
      <c r="AX35" s="11" t="str">
        <f t="shared" si="2"/>
        <v>NA</v>
      </c>
      <c r="AY35" s="52" t="s">
        <v>527</v>
      </c>
      <c r="AZ35" s="11" t="str">
        <f>IF(AU35="Drop","NA",'Program Costs'!G35)</f>
        <v>NA</v>
      </c>
      <c r="BA35" s="20" t="str">
        <f t="shared" si="3"/>
        <v>NA</v>
      </c>
      <c r="BB35" s="12">
        <f>IF(AP35&lt;=10,IF($BB$1="Residential",VLOOKUP(CEILING(AP35,0.05),'Payback-Acceptance'!$A$5:$C$205,2),VLOOKUP(CEILING(AN35,0.05),'Payback-Acceptance'!$A$5:$C$205,3)),IF($BB$1="Residential",VLOOKUP(10,'Payback-Acceptance'!$A$5:$C$205,2),VLOOKUP(10,'Payback-Acceptance'!$A$5:$C$205,3)))</f>
        <v>0.48353220860845653</v>
      </c>
      <c r="BC35" s="17">
        <v>522.49796041510513</v>
      </c>
      <c r="BD35" s="18">
        <v>199.83668518128491</v>
      </c>
      <c r="BE35" s="18">
        <v>0</v>
      </c>
      <c r="BF35" s="22">
        <v>144257.25867905427</v>
      </c>
      <c r="BG35" s="35" t="str">
        <f t="shared" si="4"/>
        <v>NA</v>
      </c>
      <c r="BH35" s="67">
        <v>5568.1666699999996</v>
      </c>
      <c r="BI35" s="29" t="str">
        <f t="shared" si="5"/>
        <v>NA</v>
      </c>
      <c r="BJ35" s="71" t="str">
        <f t="shared" si="17"/>
        <v>NA</v>
      </c>
      <c r="BK35" s="71" t="str">
        <f t="shared" si="17"/>
        <v>NA</v>
      </c>
      <c r="BL35" s="71" t="str">
        <f t="shared" si="17"/>
        <v>NA</v>
      </c>
      <c r="BM35" s="71" t="str">
        <f t="shared" si="17"/>
        <v>NA</v>
      </c>
      <c r="BN35" s="71" t="str">
        <f t="shared" si="17"/>
        <v>NA</v>
      </c>
      <c r="BO35" s="71" t="str">
        <f t="shared" si="17"/>
        <v>NA</v>
      </c>
      <c r="BP35" s="71" t="str">
        <f t="shared" si="17"/>
        <v>NA</v>
      </c>
      <c r="BQ35" s="71" t="str">
        <f t="shared" si="17"/>
        <v>NA</v>
      </c>
      <c r="BR35" s="71" t="str">
        <f t="shared" si="17"/>
        <v>NA</v>
      </c>
      <c r="BS35" s="71" t="str">
        <f t="shared" si="17"/>
        <v>NA</v>
      </c>
    </row>
    <row r="36" spans="1:71" x14ac:dyDescent="0.25">
      <c r="A36" s="4">
        <v>1</v>
      </c>
      <c r="B36" s="4">
        <v>130</v>
      </c>
      <c r="C36">
        <v>141</v>
      </c>
      <c r="D36" t="s">
        <v>70</v>
      </c>
      <c r="E36">
        <f>'RIM &amp; TRC Benefits'!E36-'RIM Costs (Ach Pot)'!E36</f>
        <v>0</v>
      </c>
      <c r="F36">
        <f>'RIM &amp; TRC Benefits'!F36-'RIM Costs (Ach Pot)'!F36</f>
        <v>0</v>
      </c>
      <c r="G36">
        <f>'RIM &amp; TRC Benefits'!G36-'RIM Costs (Ach Pot)'!G36</f>
        <v>-71.367469999999997</v>
      </c>
      <c r="H36">
        <f>'RIM &amp; TRC Benefits'!H36-'RIM Costs (Ach Pot)'!H36</f>
        <v>-33.867520000000006</v>
      </c>
      <c r="I36">
        <f>'RIM &amp; TRC Benefits'!I36-'RIM Costs (Ach Pot)'!I36</f>
        <v>-36.505140000000004</v>
      </c>
      <c r="J36">
        <f>'RIM &amp; TRC Benefits'!J36-'RIM Costs (Ach Pot)'!J36</f>
        <v>1.4655199999999979</v>
      </c>
      <c r="K36">
        <f>'RIM &amp; TRC Benefits'!K36-'RIM Costs (Ach Pot)'!K36</f>
        <v>9.7504600000000039</v>
      </c>
      <c r="L36">
        <f>'RIM &amp; TRC Benefits'!L36-'RIM Costs (Ach Pot)'!L36</f>
        <v>11.180160000000001</v>
      </c>
      <c r="M36">
        <f>'RIM &amp; TRC Benefits'!M36-'RIM Costs (Ach Pot)'!M36</f>
        <v>28.122259999999997</v>
      </c>
      <c r="N36">
        <f>'RIM &amp; TRC Benefits'!N36-'RIM Costs (Ach Pot)'!N36</f>
        <v>37.033110000000008</v>
      </c>
      <c r="O36">
        <f>'RIM &amp; TRC Benefits'!O36-'RIM Costs (Ach Pot)'!O36</f>
        <v>37.124089999999995</v>
      </c>
      <c r="P36">
        <f>'RIM &amp; TRC Benefits'!P36-'RIM Costs (Ach Pot)'!P36</f>
        <v>13.907440000000008</v>
      </c>
      <c r="Q36">
        <f>'RIM &amp; TRC Benefits'!Q36-'RIM Costs (Ach Pot)'!Q36</f>
        <v>22.851790000000008</v>
      </c>
      <c r="R36">
        <f>'RIM &amp; TRC Benefits'!R36-'RIM Costs (Ach Pot)'!R36</f>
        <v>9.2966900000000123</v>
      </c>
      <c r="S36">
        <f>'RIM &amp; TRC Benefits'!S36-'RIM Costs (Ach Pot)'!S36</f>
        <v>44.803460000000001</v>
      </c>
      <c r="T36">
        <f>'RIM &amp; TRC Benefits'!T36-'RIM Costs (Ach Pot)'!T36</f>
        <v>8.1394599999999997</v>
      </c>
      <c r="U36">
        <f>'RIM &amp; TRC Benefits'!U36-'RIM Costs (Ach Pot)'!U36</f>
        <v>19.381510000000006</v>
      </c>
      <c r="V36">
        <f>'RIM &amp; TRC Benefits'!V36-'RIM Costs (Ach Pot)'!V36</f>
        <v>0</v>
      </c>
      <c r="W36">
        <f>'RIM &amp; TRC Benefits'!W36-'RIM Costs (Ach Pot)'!W36</f>
        <v>0</v>
      </c>
      <c r="X36">
        <f>'RIM &amp; TRC Benefits'!X36-'RIM Costs (Ach Pot)'!X36</f>
        <v>0</v>
      </c>
      <c r="Y36">
        <f>'RIM &amp; TRC Benefits'!Y36-'RIM Costs (Ach Pot)'!Y36</f>
        <v>0</v>
      </c>
      <c r="Z36">
        <f>'RIM &amp; TRC Benefits'!Z36-'RIM Costs (Ach Pot)'!Z36</f>
        <v>0</v>
      </c>
      <c r="AA36">
        <f>'RIM &amp; TRC Benefits'!AA36-'RIM Costs (Ach Pot)'!AA36</f>
        <v>0</v>
      </c>
      <c r="AB36">
        <f>'RIM &amp; TRC Benefits'!AB36-'RIM Costs (Ach Pot)'!AB36</f>
        <v>0</v>
      </c>
      <c r="AC36">
        <f>'RIM &amp; TRC Benefits'!AC36-'RIM Costs (Ach Pot)'!AC36</f>
        <v>0</v>
      </c>
      <c r="AD36">
        <f>'RIM &amp; TRC Benefits'!AD36-'RIM Costs (Ach Pot)'!AD36</f>
        <v>0</v>
      </c>
      <c r="AE36">
        <f>'RIM &amp; TRC Benefits'!AE36-'RIM Costs (Ach Pot)'!AE36</f>
        <v>0</v>
      </c>
      <c r="AF36">
        <f>'RIM &amp; TRC Benefits'!AF36-'RIM Costs (Ach Pot)'!AF36</f>
        <v>0</v>
      </c>
      <c r="AG36">
        <f>'RIM &amp; TRC Benefits'!AG36-'RIM Costs (Ach Pot)'!AG36</f>
        <v>0</v>
      </c>
      <c r="AH36">
        <f>'RIM &amp; TRC Benefits'!AH36-'RIM Costs (Ach Pot)'!AH36</f>
        <v>0</v>
      </c>
      <c r="AI36" s="2">
        <f t="shared" si="7"/>
        <v>101.31582000000002</v>
      </c>
      <c r="AJ36" s="2">
        <f t="shared" si="8"/>
        <v>4.8813937732651169</v>
      </c>
      <c r="AK36" s="95">
        <f>'RIM &amp; TRC Benefits'!AJ36/'RIM Costs (Ach Pot)'!AJ36</f>
        <v>1.0048262390835323</v>
      </c>
      <c r="AL36" s="98">
        <f>IF(AK36&lt;1,"NA",(('RIM Costs (Ach Pot)'!AJ36)+AX36)/AN36)</f>
        <v>2.2584655172512216</v>
      </c>
      <c r="AN36">
        <f>'Customer Costs'!G36</f>
        <v>450</v>
      </c>
      <c r="AO36" s="17">
        <f t="shared" si="9"/>
        <v>698.42140193538728</v>
      </c>
      <c r="AP36" s="18">
        <f t="shared" si="14"/>
        <v>5.3861476522271072</v>
      </c>
      <c r="AQ36" s="76" t="str">
        <f t="shared" si="10"/>
        <v>No</v>
      </c>
      <c r="AR36" s="76" t="str">
        <f t="shared" si="11"/>
        <v>No</v>
      </c>
      <c r="AS36" s="76" t="str">
        <f t="shared" si="12"/>
        <v>No</v>
      </c>
      <c r="AT36" s="105">
        <v>4.3066486585929553</v>
      </c>
      <c r="AU36" s="95" t="str">
        <f t="shared" si="0"/>
        <v>Keep</v>
      </c>
      <c r="AV36" s="11">
        <f>IF(AP36&gt;2,AN36-(2*(AO36*$AP$1/100)),0)</f>
        <v>282.90469216382121</v>
      </c>
      <c r="AW36" s="102">
        <f t="shared" si="1"/>
        <v>2.0000000000000004</v>
      </c>
      <c r="AX36" s="11">
        <f t="shared" si="2"/>
        <v>4.8813937732651169</v>
      </c>
      <c r="AY36" s="52" t="s">
        <v>526</v>
      </c>
      <c r="AZ36" s="11">
        <f>IF(AU36="Drop","NA",'Program Costs'!G36)</f>
        <v>37</v>
      </c>
      <c r="BA36" s="20">
        <f t="shared" si="3"/>
        <v>5.3277211908682895</v>
      </c>
      <c r="BB36" s="12">
        <f>IF(AP36&lt;=10,IF($BB$1="Residential",VLOOKUP(CEILING(AP36,0.05),'Payback-Acceptance'!$A$5:$C$205,2),VLOOKUP(CEILING(AN36,0.05),'Payback-Acceptance'!$A$5:$C$205,3)),IF($BB$1="Residential",VLOOKUP(10,'Payback-Acceptance'!$A$5:$C$205,2),VLOOKUP(10,'Payback-Acceptance'!$A$5:$C$205,3)))</f>
        <v>0.24115938635512421</v>
      </c>
      <c r="BC36" s="17">
        <v>698.42140193538728</v>
      </c>
      <c r="BD36" s="18">
        <v>221.74278023195092</v>
      </c>
      <c r="BE36" s="18">
        <v>421.12908860913615</v>
      </c>
      <c r="BF36" s="22">
        <v>191945.14046309135</v>
      </c>
      <c r="BG36" s="35">
        <f t="shared" ref="BG36:BG67" si="18">IF(AU36="Drop","NA",IF(AND(BI36&gt;=0,BH36&gt;=0),IF(BH36&gt;BF36,BI36,BH36),BI36))</f>
        <v>319</v>
      </c>
      <c r="BH36" s="67">
        <v>319</v>
      </c>
      <c r="BI36" s="29">
        <f t="shared" ref="BI36:BI67" si="19">IF(AU36="Drop","NA",BF36/2*BB36)</f>
        <v>23144.686143963616</v>
      </c>
      <c r="BJ36" s="71">
        <f t="shared" si="17"/>
        <v>66.782767367167565</v>
      </c>
      <c r="BK36" s="71">
        <f t="shared" si="17"/>
        <v>129.12204513373567</v>
      </c>
      <c r="BL36" s="71">
        <f t="shared" si="17"/>
        <v>183.44162392024973</v>
      </c>
      <c r="BM36" s="71">
        <f t="shared" si="17"/>
        <v>227.6239043618356</v>
      </c>
      <c r="BN36" s="71">
        <f t="shared" si="17"/>
        <v>261.16959382376473</v>
      </c>
      <c r="BO36" s="71">
        <f t="shared" si="17"/>
        <v>284.94466621802445</v>
      </c>
      <c r="BP36" s="71">
        <f t="shared" si="17"/>
        <v>300.6737380433313</v>
      </c>
      <c r="BQ36" s="71">
        <f t="shared" si="17"/>
        <v>310.38733268043654</v>
      </c>
      <c r="BR36" s="71">
        <f t="shared" si="17"/>
        <v>315.98686712413956</v>
      </c>
      <c r="BS36" s="71">
        <f t="shared" si="17"/>
        <v>319</v>
      </c>
    </row>
    <row r="37" spans="1:71" x14ac:dyDescent="0.25">
      <c r="A37" s="4">
        <v>1</v>
      </c>
      <c r="B37" s="4">
        <v>130</v>
      </c>
      <c r="C37">
        <v>142</v>
      </c>
      <c r="D37" t="s">
        <v>71</v>
      </c>
      <c r="E37">
        <f>'RIM &amp; TRC Benefits'!E37-'RIM Costs (Ach Pot)'!E37</f>
        <v>0</v>
      </c>
      <c r="F37">
        <f>'RIM &amp; TRC Benefits'!F37-'RIM Costs (Ach Pot)'!F37</f>
        <v>0</v>
      </c>
      <c r="G37">
        <f>'RIM &amp; TRC Benefits'!G37-'RIM Costs (Ach Pot)'!G37</f>
        <v>-52.940669999999997</v>
      </c>
      <c r="H37">
        <f>'RIM &amp; TRC Benefits'!H37-'RIM Costs (Ach Pot)'!H37</f>
        <v>-15.415120000000002</v>
      </c>
      <c r="I37">
        <f>'RIM &amp; TRC Benefits'!I37-'RIM Costs (Ach Pot)'!I37</f>
        <v>-17.556380000000004</v>
      </c>
      <c r="J37">
        <f>'RIM &amp; TRC Benefits'!J37-'RIM Costs (Ach Pot)'!J37</f>
        <v>53.905829999999995</v>
      </c>
      <c r="K37">
        <f>'RIM &amp; TRC Benefits'!K37-'RIM Costs (Ach Pot)'!K37</f>
        <v>77.430590000000009</v>
      </c>
      <c r="L37">
        <f>'RIM &amp; TRC Benefits'!L37-'RIM Costs (Ach Pot)'!L37</f>
        <v>77.398440000000008</v>
      </c>
      <c r="M37">
        <f>'RIM &amp; TRC Benefits'!M37-'RIM Costs (Ach Pot)'!M37</f>
        <v>111.99718000000001</v>
      </c>
      <c r="N37">
        <f>'RIM &amp; TRC Benefits'!N37-'RIM Costs (Ach Pot)'!N37</f>
        <v>128.65429</v>
      </c>
      <c r="O37">
        <f>'RIM &amp; TRC Benefits'!O37-'RIM Costs (Ach Pot)'!O37</f>
        <v>127.33759000000001</v>
      </c>
      <c r="P37">
        <f>'RIM &amp; TRC Benefits'!P37-'RIM Costs (Ach Pot)'!P37</f>
        <v>80.008780000000002</v>
      </c>
      <c r="Q37">
        <f>'RIM &amp; TRC Benefits'!Q37-'RIM Costs (Ach Pot)'!Q37</f>
        <v>95.547780000000003</v>
      </c>
      <c r="R37">
        <f>'RIM &amp; TRC Benefits'!R37-'RIM Costs (Ach Pot)'!R37</f>
        <v>67.056870000000018</v>
      </c>
      <c r="S37">
        <f>'RIM &amp; TRC Benefits'!S37-'RIM Costs (Ach Pot)'!S37</f>
        <v>138.12862999999999</v>
      </c>
      <c r="T37">
        <f>'RIM &amp; TRC Benefits'!T37-'RIM Costs (Ach Pot)'!T37</f>
        <v>67.993330000000014</v>
      </c>
      <c r="U37">
        <f>'RIM &amp; TRC Benefits'!U37-'RIM Costs (Ach Pot)'!U37</f>
        <v>89.348870000000019</v>
      </c>
      <c r="V37">
        <f>'RIM &amp; TRC Benefits'!V37-'RIM Costs (Ach Pot)'!V37</f>
        <v>101.54613000000002</v>
      </c>
      <c r="W37">
        <f>'RIM &amp; TRC Benefits'!W37-'RIM Costs (Ach Pot)'!W37</f>
        <v>126.43871000000001</v>
      </c>
      <c r="X37">
        <f>'RIM &amp; TRC Benefits'!X37-'RIM Costs (Ach Pot)'!X37</f>
        <v>128.98851000000002</v>
      </c>
      <c r="Y37">
        <f>'RIM &amp; TRC Benefits'!Y37-'RIM Costs (Ach Pot)'!Y37</f>
        <v>0</v>
      </c>
      <c r="Z37">
        <f>'RIM &amp; TRC Benefits'!Z37-'RIM Costs (Ach Pot)'!Z37</f>
        <v>0</v>
      </c>
      <c r="AA37">
        <f>'RIM &amp; TRC Benefits'!AA37-'RIM Costs (Ach Pot)'!AA37</f>
        <v>0</v>
      </c>
      <c r="AB37">
        <f>'RIM &amp; TRC Benefits'!AB37-'RIM Costs (Ach Pot)'!AB37</f>
        <v>0</v>
      </c>
      <c r="AC37">
        <f>'RIM &amp; TRC Benefits'!AC37-'RIM Costs (Ach Pot)'!AC37</f>
        <v>0</v>
      </c>
      <c r="AD37">
        <f>'RIM &amp; TRC Benefits'!AD37-'RIM Costs (Ach Pot)'!AD37</f>
        <v>0</v>
      </c>
      <c r="AE37">
        <f>'RIM &amp; TRC Benefits'!AE37-'RIM Costs (Ach Pot)'!AE37</f>
        <v>0</v>
      </c>
      <c r="AF37">
        <f>'RIM &amp; TRC Benefits'!AF37-'RIM Costs (Ach Pot)'!AF37</f>
        <v>0</v>
      </c>
      <c r="AG37">
        <f>'RIM &amp; TRC Benefits'!AG37-'RIM Costs (Ach Pot)'!AG37</f>
        <v>0</v>
      </c>
      <c r="AH37">
        <f>'RIM &amp; TRC Benefits'!AH37-'RIM Costs (Ach Pot)'!AH37</f>
        <v>0</v>
      </c>
      <c r="AI37" s="2">
        <f t="shared" si="7"/>
        <v>1385.8693600000001</v>
      </c>
      <c r="AJ37" s="2">
        <f t="shared" si="8"/>
        <v>708.95310582347213</v>
      </c>
      <c r="AK37" s="95">
        <f>'RIM &amp; TRC Benefits'!AJ37/'RIM Costs (Ach Pot)'!AJ37</f>
        <v>1.7521313782914762</v>
      </c>
      <c r="AL37" s="98">
        <f>IF(AK37&lt;1,"NA",(('RIM Costs (Ach Pot)'!AJ37)+AX37)/AN37)</f>
        <v>5.3527798269293747</v>
      </c>
      <c r="AN37">
        <f>'Customer Costs'!G37</f>
        <v>185</v>
      </c>
      <c r="AO37" s="17">
        <f t="shared" si="9"/>
        <v>574</v>
      </c>
      <c r="AP37" s="18">
        <f t="shared" si="14"/>
        <v>2.6942824117127304</v>
      </c>
      <c r="AQ37" s="76" t="str">
        <f t="shared" si="10"/>
        <v>No</v>
      </c>
      <c r="AR37" s="76" t="str">
        <f t="shared" si="11"/>
        <v>No</v>
      </c>
      <c r="AS37" s="76" t="str">
        <f t="shared" si="12"/>
        <v>Yes</v>
      </c>
      <c r="AT37" s="105">
        <v>97.77024962031112</v>
      </c>
      <c r="AU37" s="95" t="str">
        <f t="shared" si="0"/>
        <v>Keep</v>
      </c>
      <c r="AV37" s="11">
        <f t="shared" si="13"/>
        <v>47.672154043126312</v>
      </c>
      <c r="AW37" s="102">
        <f t="shared" si="1"/>
        <v>2</v>
      </c>
      <c r="AX37" s="11">
        <f t="shared" si="2"/>
        <v>47.672154043126312</v>
      </c>
      <c r="AY37" s="52" t="s">
        <v>526</v>
      </c>
      <c r="AZ37" s="11">
        <f>IF(AU37="Drop","NA",'Program Costs'!G37)</f>
        <v>37</v>
      </c>
      <c r="BA37" s="20">
        <f t="shared" si="3"/>
        <v>2</v>
      </c>
      <c r="BB37" s="12">
        <f>IF(AP37&lt;=10,IF($BB$1="Residential",VLOOKUP(CEILING(AP37,0.05),'Payback-Acceptance'!$A$5:$C$205,2),VLOOKUP(CEILING(AN37,0.05),'Payback-Acceptance'!$A$5:$C$205,3)),IF($BB$1="Residential",VLOOKUP(10,'Payback-Acceptance'!$A$5:$C$205,2),VLOOKUP(10,'Payback-Acceptance'!$A$5:$C$205,3)))</f>
        <v>0.35715659222141294</v>
      </c>
      <c r="BC37" s="17">
        <v>574</v>
      </c>
      <c r="BD37" s="18">
        <v>520</v>
      </c>
      <c r="BE37" s="18">
        <v>1000</v>
      </c>
      <c r="BF37" s="22">
        <v>324578.83202787209</v>
      </c>
      <c r="BG37" s="35">
        <f t="shared" si="18"/>
        <v>21723.43</v>
      </c>
      <c r="BH37" s="67">
        <v>21723.43</v>
      </c>
      <c r="BI37" s="29">
        <f t="shared" si="19"/>
        <v>57962.734777140598</v>
      </c>
      <c r="BJ37" s="71">
        <f t="shared" si="17"/>
        <v>4547.8080630311879</v>
      </c>
      <c r="BK37" s="71">
        <f t="shared" si="17"/>
        <v>8793.0210310957591</v>
      </c>
      <c r="BL37" s="71">
        <f t="shared" si="17"/>
        <v>12492.104314476084</v>
      </c>
      <c r="BM37" s="71">
        <f t="shared" si="17"/>
        <v>15500.852516398214</v>
      </c>
      <c r="BN37" s="71">
        <f t="shared" si="17"/>
        <v>17785.264544072052</v>
      </c>
      <c r="BO37" s="71">
        <f t="shared" si="17"/>
        <v>19404.311945017613</v>
      </c>
      <c r="BP37" s="71">
        <f t="shared" si="17"/>
        <v>20475.438561826471</v>
      </c>
      <c r="BQ37" s="71">
        <f t="shared" si="17"/>
        <v>21136.920045047573</v>
      </c>
      <c r="BR37" s="71">
        <f t="shared" si="17"/>
        <v>21518.240090565978</v>
      </c>
      <c r="BS37" s="71">
        <f t="shared" si="17"/>
        <v>21723.43</v>
      </c>
    </row>
    <row r="38" spans="1:71" x14ac:dyDescent="0.25">
      <c r="A38" s="4">
        <v>1</v>
      </c>
      <c r="B38" s="4">
        <v>130</v>
      </c>
      <c r="C38">
        <v>143</v>
      </c>
      <c r="D38" t="s">
        <v>72</v>
      </c>
      <c r="E38">
        <f>'RIM &amp; TRC Benefits'!E38-'RIM Costs (Ach Pot)'!E38</f>
        <v>0</v>
      </c>
      <c r="F38">
        <f>'RIM &amp; TRC Benefits'!F38-'RIM Costs (Ach Pot)'!F38</f>
        <v>0</v>
      </c>
      <c r="G38">
        <f>'RIM &amp; TRC Benefits'!G38-'RIM Costs (Ach Pot)'!G38</f>
        <v>-65.104057000000012</v>
      </c>
      <c r="H38">
        <f>'RIM &amp; TRC Benefits'!H38-'RIM Costs (Ach Pot)'!H38</f>
        <v>-28.209906999999994</v>
      </c>
      <c r="I38">
        <f>'RIM &amp; TRC Benefits'!I38-'RIM Costs (Ach Pot)'!I38</f>
        <v>-29.891617000000004</v>
      </c>
      <c r="J38">
        <f>'RIM &amp; TRC Benefits'!J38-'RIM Costs (Ach Pot)'!J38</f>
        <v>1.3644430000000085</v>
      </c>
      <c r="K38">
        <f>'RIM &amp; TRC Benefits'!K38-'RIM Costs (Ach Pot)'!K38</f>
        <v>8.1586930000000137</v>
      </c>
      <c r="L38">
        <f>'RIM &amp; TRC Benefits'!L38-'RIM Costs (Ach Pot)'!L38</f>
        <v>9.2821229999999986</v>
      </c>
      <c r="M38">
        <f>'RIM &amp; TRC Benefits'!M38-'RIM Costs (Ach Pot)'!M38</f>
        <v>24.580202999999997</v>
      </c>
      <c r="N38">
        <f>'RIM &amp; TRC Benefits'!N38-'RIM Costs (Ach Pot)'!N38</f>
        <v>31.677373000000017</v>
      </c>
      <c r="O38">
        <f>'RIM &amp; TRC Benefits'!O38-'RIM Costs (Ach Pot)'!O38</f>
        <v>31.987123000000011</v>
      </c>
      <c r="P38">
        <f>'RIM &amp; TRC Benefits'!P38-'RIM Costs (Ach Pot)'!P38</f>
        <v>11.756902999999994</v>
      </c>
      <c r="Q38">
        <f>'RIM &amp; TRC Benefits'!Q38-'RIM Costs (Ach Pot)'!Q38</f>
        <v>20.008853000000002</v>
      </c>
      <c r="R38">
        <f>'RIM &amp; TRC Benefits'!R38-'RIM Costs (Ach Pot)'!R38</f>
        <v>8.3908130000000085</v>
      </c>
      <c r="S38">
        <f>'RIM &amp; TRC Benefits'!S38-'RIM Costs (Ach Pot)'!S38</f>
        <v>38.034003000000013</v>
      </c>
      <c r="T38">
        <f>'RIM &amp; TRC Benefits'!T38-'RIM Costs (Ach Pot)'!T38</f>
        <v>7.1334230000000076</v>
      </c>
      <c r="U38">
        <f>'RIM &amp; TRC Benefits'!U38-'RIM Costs (Ach Pot)'!U38</f>
        <v>16.936463000000003</v>
      </c>
      <c r="V38">
        <f>'RIM &amp; TRC Benefits'!V38-'RIM Costs (Ach Pot)'!V38</f>
        <v>0</v>
      </c>
      <c r="W38">
        <f>'RIM &amp; TRC Benefits'!W38-'RIM Costs (Ach Pot)'!W38</f>
        <v>0</v>
      </c>
      <c r="X38">
        <f>'RIM &amp; TRC Benefits'!X38-'RIM Costs (Ach Pot)'!X38</f>
        <v>0</v>
      </c>
      <c r="Y38">
        <f>'RIM &amp; TRC Benefits'!Y38-'RIM Costs (Ach Pot)'!Y38</f>
        <v>0</v>
      </c>
      <c r="Z38">
        <f>'RIM &amp; TRC Benefits'!Z38-'RIM Costs (Ach Pot)'!Z38</f>
        <v>0</v>
      </c>
      <c r="AA38">
        <f>'RIM &amp; TRC Benefits'!AA38-'RIM Costs (Ach Pot)'!AA38</f>
        <v>0</v>
      </c>
      <c r="AB38">
        <f>'RIM &amp; TRC Benefits'!AB38-'RIM Costs (Ach Pot)'!AB38</f>
        <v>0</v>
      </c>
      <c r="AC38">
        <f>'RIM &amp; TRC Benefits'!AC38-'RIM Costs (Ach Pot)'!AC38</f>
        <v>0</v>
      </c>
      <c r="AD38">
        <f>'RIM &amp; TRC Benefits'!AD38-'RIM Costs (Ach Pot)'!AD38</f>
        <v>0</v>
      </c>
      <c r="AE38">
        <f>'RIM &amp; TRC Benefits'!AE38-'RIM Costs (Ach Pot)'!AE38</f>
        <v>0</v>
      </c>
      <c r="AF38">
        <f>'RIM &amp; TRC Benefits'!AF38-'RIM Costs (Ach Pot)'!AF38</f>
        <v>0</v>
      </c>
      <c r="AG38">
        <f>'RIM &amp; TRC Benefits'!AG38-'RIM Costs (Ach Pot)'!AG38</f>
        <v>0</v>
      </c>
      <c r="AH38">
        <f>'RIM &amp; TRC Benefits'!AH38-'RIM Costs (Ach Pot)'!AH38</f>
        <v>0</v>
      </c>
      <c r="AI38" s="2">
        <f t="shared" si="7"/>
        <v>86.10483500000008</v>
      </c>
      <c r="AJ38" s="2">
        <f t="shared" si="8"/>
        <v>2.7300961311739798</v>
      </c>
      <c r="AK38" s="95">
        <f>'RIM &amp; TRC Benefits'!AJ38/'RIM Costs (Ach Pot)'!AJ38</f>
        <v>1.0032262716966607</v>
      </c>
      <c r="AL38" s="98">
        <f>IF(AK38&lt;1,"NA",(('RIM Costs (Ach Pot)'!AJ38)+AX38)/AN38)</f>
        <v>0.58884501051885252</v>
      </c>
      <c r="AN38">
        <f>'Customer Costs'!G38</f>
        <v>1441.7</v>
      </c>
      <c r="AO38" s="17">
        <f t="shared" si="9"/>
        <v>580</v>
      </c>
      <c r="AP38" s="18">
        <f t="shared" si="14"/>
        <v>20.779265153798921</v>
      </c>
      <c r="AQ38" s="76" t="str">
        <f t="shared" si="10"/>
        <v>No</v>
      </c>
      <c r="AR38" s="76" t="str">
        <f t="shared" si="11"/>
        <v>No</v>
      </c>
      <c r="AS38" s="76" t="str">
        <f t="shared" si="12"/>
        <v>No</v>
      </c>
      <c r="AT38" s="105">
        <v>2.4086491250808764</v>
      </c>
      <c r="AU38" s="95" t="str">
        <f t="shared" si="0"/>
        <v>Drop</v>
      </c>
      <c r="AV38" s="11">
        <f>IF(AP38&gt;2,AN38-(2*(AO38*$AP$1/100)),0)</f>
        <v>1302.9366713327759</v>
      </c>
      <c r="AW38" s="102">
        <f t="shared" si="1"/>
        <v>1.9999999999999987</v>
      </c>
      <c r="AX38" s="11">
        <f t="shared" si="2"/>
        <v>2.7300961311739798</v>
      </c>
      <c r="AY38" s="52" t="s">
        <v>527</v>
      </c>
      <c r="AZ38" s="11" t="str">
        <f>IF(AU38="Drop","NA",'Program Costs'!G38)</f>
        <v>NA</v>
      </c>
      <c r="BA38" s="20">
        <f t="shared" si="3"/>
        <v>20.73991619673086</v>
      </c>
      <c r="BB38" s="12">
        <f>IF(AP38&lt;=10,IF($BB$1="Residential",VLOOKUP(CEILING(AP38,0.05),'Payback-Acceptance'!$A$5:$C$205,2),VLOOKUP(CEILING(AN38,0.05),'Payback-Acceptance'!$A$5:$C$205,3)),IF($BB$1="Residential",VLOOKUP(10,'Payback-Acceptance'!$A$5:$C$205,2),VLOOKUP(10,'Payback-Acceptance'!$A$5:$C$205,3)))</f>
        <v>0.14294960495076253</v>
      </c>
      <c r="BC38" s="17">
        <v>580</v>
      </c>
      <c r="BD38" s="18">
        <v>330</v>
      </c>
      <c r="BE38" s="18">
        <v>0</v>
      </c>
      <c r="BF38" s="22">
        <v>122185.89810115898</v>
      </c>
      <c r="BG38" s="35" t="str">
        <f t="shared" si="18"/>
        <v>NA</v>
      </c>
      <c r="BH38" s="67" t="s">
        <v>499</v>
      </c>
      <c r="BI38" s="29" t="str">
        <f t="shared" si="19"/>
        <v>NA</v>
      </c>
      <c r="BJ38" s="71" t="str">
        <f t="shared" si="17"/>
        <v>NA</v>
      </c>
      <c r="BK38" s="71" t="str">
        <f t="shared" si="17"/>
        <v>NA</v>
      </c>
      <c r="BL38" s="71" t="str">
        <f t="shared" si="17"/>
        <v>NA</v>
      </c>
      <c r="BM38" s="71" t="str">
        <f t="shared" si="17"/>
        <v>NA</v>
      </c>
      <c r="BN38" s="71" t="str">
        <f t="shared" si="17"/>
        <v>NA</v>
      </c>
      <c r="BO38" s="71" t="str">
        <f t="shared" si="17"/>
        <v>NA</v>
      </c>
      <c r="BP38" s="71" t="str">
        <f t="shared" si="17"/>
        <v>NA</v>
      </c>
      <c r="BQ38" s="71" t="str">
        <f t="shared" si="17"/>
        <v>NA</v>
      </c>
      <c r="BR38" s="71" t="str">
        <f t="shared" si="17"/>
        <v>NA</v>
      </c>
      <c r="BS38" s="71" t="str">
        <f t="shared" si="17"/>
        <v>NA</v>
      </c>
    </row>
    <row r="39" spans="1:71" x14ac:dyDescent="0.25">
      <c r="A39" s="4">
        <v>1</v>
      </c>
      <c r="B39" s="4">
        <v>130</v>
      </c>
      <c r="C39">
        <v>144</v>
      </c>
      <c r="D39" t="s">
        <v>537</v>
      </c>
      <c r="E39">
        <f>'RIM &amp; TRC Benefits'!E39-'RIM Costs (Ach Pot)'!E39</f>
        <v>0</v>
      </c>
      <c r="F39">
        <f>'RIM &amp; TRC Benefits'!F39-'RIM Costs (Ach Pot)'!F39</f>
        <v>0</v>
      </c>
      <c r="G39">
        <f>'RIM &amp; TRC Benefits'!G39-'RIM Costs (Ach Pot)'!G39</f>
        <v>-69.259928000000002</v>
      </c>
      <c r="H39">
        <f>'RIM &amp; TRC Benefits'!H39-'RIM Costs (Ach Pot)'!H39</f>
        <v>-31.921508000000003</v>
      </c>
      <c r="I39">
        <f>'RIM &amp; TRC Benefits'!I39-'RIM Costs (Ach Pot)'!I39</f>
        <v>-34.228768000000002</v>
      </c>
      <c r="J39">
        <f>'RIM &amp; TRC Benefits'!J39-'RIM Costs (Ach Pot)'!J39</f>
        <v>1.3905320000000074</v>
      </c>
      <c r="K39">
        <f>'RIM &amp; TRC Benefits'!K39-'RIM Costs (Ach Pot)'!K39</f>
        <v>10.207002000000003</v>
      </c>
      <c r="L39">
        <f>'RIM &amp; TRC Benefits'!L39-'RIM Costs (Ach Pot)'!L39</f>
        <v>10.950302000000008</v>
      </c>
      <c r="M39">
        <f>'RIM &amp; TRC Benefits'!M39-'RIM Costs (Ach Pot)'!M39</f>
        <v>26.920282</v>
      </c>
      <c r="N39">
        <f>'RIM &amp; TRC Benefits'!N39-'RIM Costs (Ach Pot)'!N39</f>
        <v>35.886412000000007</v>
      </c>
      <c r="O39">
        <f>'RIM &amp; TRC Benefits'!O39-'RIM Costs (Ach Pot)'!O39</f>
        <v>36.24426200000002</v>
      </c>
      <c r="P39">
        <f>'RIM &amp; TRC Benefits'!P39-'RIM Costs (Ach Pot)'!P39</f>
        <v>14.390132000000008</v>
      </c>
      <c r="Q39">
        <f>'RIM &amp; TRC Benefits'!Q39-'RIM Costs (Ach Pot)'!Q39</f>
        <v>0</v>
      </c>
      <c r="R39">
        <f>'RIM &amp; TRC Benefits'!R39-'RIM Costs (Ach Pot)'!R39</f>
        <v>0</v>
      </c>
      <c r="S39">
        <f>'RIM &amp; TRC Benefits'!S39-'RIM Costs (Ach Pot)'!S39</f>
        <v>0</v>
      </c>
      <c r="T39">
        <f>'RIM &amp; TRC Benefits'!T39-'RIM Costs (Ach Pot)'!T39</f>
        <v>0</v>
      </c>
      <c r="U39">
        <f>'RIM &amp; TRC Benefits'!U39-'RIM Costs (Ach Pot)'!U39</f>
        <v>0</v>
      </c>
      <c r="V39">
        <f>'RIM &amp; TRC Benefits'!V39-'RIM Costs (Ach Pot)'!V39</f>
        <v>0</v>
      </c>
      <c r="W39">
        <f>'RIM &amp; TRC Benefits'!W39-'RIM Costs (Ach Pot)'!W39</f>
        <v>0</v>
      </c>
      <c r="X39">
        <f>'RIM &amp; TRC Benefits'!X39-'RIM Costs (Ach Pot)'!X39</f>
        <v>0</v>
      </c>
      <c r="Y39">
        <f>'RIM &amp; TRC Benefits'!Y39-'RIM Costs (Ach Pot)'!Y39</f>
        <v>0</v>
      </c>
      <c r="Z39">
        <f>'RIM &amp; TRC Benefits'!Z39-'RIM Costs (Ach Pot)'!Z39</f>
        <v>0</v>
      </c>
      <c r="AA39">
        <f>'RIM &amp; TRC Benefits'!AA39-'RIM Costs (Ach Pot)'!AA39</f>
        <v>0</v>
      </c>
      <c r="AB39">
        <f>'RIM &amp; TRC Benefits'!AB39-'RIM Costs (Ach Pot)'!AB39</f>
        <v>0</v>
      </c>
      <c r="AC39">
        <f>'RIM &amp; TRC Benefits'!AC39-'RIM Costs (Ach Pot)'!AC39</f>
        <v>0</v>
      </c>
      <c r="AD39">
        <f>'RIM &amp; TRC Benefits'!AD39-'RIM Costs (Ach Pot)'!AD39</f>
        <v>0</v>
      </c>
      <c r="AE39">
        <f>'RIM &amp; TRC Benefits'!AE39-'RIM Costs (Ach Pot)'!AE39</f>
        <v>0</v>
      </c>
      <c r="AF39">
        <f>'RIM &amp; TRC Benefits'!AF39-'RIM Costs (Ach Pot)'!AF39</f>
        <v>0</v>
      </c>
      <c r="AG39">
        <f>'RIM &amp; TRC Benefits'!AG39-'RIM Costs (Ach Pot)'!AG39</f>
        <v>0</v>
      </c>
      <c r="AH39">
        <f>'RIM &amp; TRC Benefits'!AH39-'RIM Costs (Ach Pot)'!AH39</f>
        <v>0</v>
      </c>
      <c r="AI39" s="2">
        <f t="shared" si="7"/>
        <v>0.57872000000003254</v>
      </c>
      <c r="AJ39" s="2">
        <f t="shared" si="8"/>
        <v>-40.554935278627951</v>
      </c>
      <c r="AK39" s="95">
        <f>'RIM &amp; TRC Benefits'!AJ39/'RIM Costs (Ach Pot)'!AJ39</f>
        <v>0.94343940669184667</v>
      </c>
      <c r="AL39" s="98" t="str">
        <f>IF(AK39&lt;1,"NA",(('RIM Costs (Ach Pot)'!AJ39)+AX39)/AN39)</f>
        <v>NA</v>
      </c>
      <c r="AN39">
        <f>'Customer Costs'!G39</f>
        <v>1009.2</v>
      </c>
      <c r="AO39" s="17">
        <f t="shared" si="9"/>
        <v>657.50523804047987</v>
      </c>
      <c r="AP39" s="18">
        <f t="shared" si="14"/>
        <v>12.831023632843166</v>
      </c>
      <c r="AQ39" s="76" t="str">
        <f t="shared" si="10"/>
        <v>No</v>
      </c>
      <c r="AR39" s="76" t="str">
        <f t="shared" si="11"/>
        <v>No</v>
      </c>
      <c r="AS39" s="76" t="str">
        <f t="shared" si="12"/>
        <v>No</v>
      </c>
      <c r="AT39" s="105" t="s">
        <v>499</v>
      </c>
      <c r="AU39" s="95" t="str">
        <f t="shared" si="0"/>
        <v>Drop</v>
      </c>
      <c r="AV39" s="11">
        <f>IF(AP39&gt;2,AN39-(2*(AO39*$AP$1/100)),0)</f>
        <v>851.89376647132303</v>
      </c>
      <c r="AW39" s="102">
        <f t="shared" si="1"/>
        <v>2.0000000000000009</v>
      </c>
      <c r="AX39" s="11" t="str">
        <f t="shared" si="2"/>
        <v>NA</v>
      </c>
      <c r="AY39" s="52" t="s">
        <v>527</v>
      </c>
      <c r="AZ39" s="11" t="str">
        <f>IF(AU39="Drop","NA",'Program Costs'!G39)</f>
        <v>NA</v>
      </c>
      <c r="BA39" s="20" t="str">
        <f t="shared" si="3"/>
        <v>NA</v>
      </c>
      <c r="BB39" s="12">
        <f>IF(AP39&lt;=10,IF($BB$1="Residential",VLOOKUP(CEILING(AP39,0.05),'Payback-Acceptance'!$A$5:$C$205,2),VLOOKUP(CEILING(AN39,0.05),'Payback-Acceptance'!$A$5:$C$205,3)),IF($BB$1="Residential",VLOOKUP(10,'Payback-Acceptance'!$A$5:$C$205,2),VLOOKUP(10,'Payback-Acceptance'!$A$5:$C$205,3)))</f>
        <v>0.14294960495076253</v>
      </c>
      <c r="BC39" s="17">
        <v>657.50523804047987</v>
      </c>
      <c r="BD39" s="18">
        <v>374.09780785061793</v>
      </c>
      <c r="BE39" s="18">
        <v>0</v>
      </c>
      <c r="BF39" s="22">
        <v>256958.24202206542</v>
      </c>
      <c r="BG39" s="35" t="str">
        <f t="shared" si="18"/>
        <v>NA</v>
      </c>
      <c r="BH39" s="67" t="s">
        <v>499</v>
      </c>
      <c r="BI39" s="29" t="str">
        <f t="shared" si="19"/>
        <v>NA</v>
      </c>
      <c r="BJ39" s="71" t="str">
        <f t="shared" si="17"/>
        <v>NA</v>
      </c>
      <c r="BK39" s="71" t="str">
        <f t="shared" si="17"/>
        <v>NA</v>
      </c>
      <c r="BL39" s="71" t="str">
        <f t="shared" si="17"/>
        <v>NA</v>
      </c>
      <c r="BM39" s="71" t="str">
        <f t="shared" si="17"/>
        <v>NA</v>
      </c>
      <c r="BN39" s="71" t="str">
        <f t="shared" si="17"/>
        <v>NA</v>
      </c>
      <c r="BO39" s="71" t="str">
        <f t="shared" si="17"/>
        <v>NA</v>
      </c>
      <c r="BP39" s="71" t="str">
        <f t="shared" si="17"/>
        <v>NA</v>
      </c>
      <c r="BQ39" s="71" t="str">
        <f t="shared" si="17"/>
        <v>NA</v>
      </c>
      <c r="BR39" s="71" t="str">
        <f t="shared" si="17"/>
        <v>NA</v>
      </c>
      <c r="BS39" s="71" t="str">
        <f t="shared" si="17"/>
        <v>NA</v>
      </c>
    </row>
    <row r="40" spans="1:71" x14ac:dyDescent="0.25">
      <c r="A40" s="4">
        <v>1</v>
      </c>
      <c r="B40" s="4">
        <v>130</v>
      </c>
      <c r="C40">
        <v>145</v>
      </c>
      <c r="D40" t="s">
        <v>74</v>
      </c>
      <c r="E40">
        <f>'RIM &amp; TRC Benefits'!E40-'RIM Costs (Ach Pot)'!E40</f>
        <v>0</v>
      </c>
      <c r="F40">
        <f>'RIM &amp; TRC Benefits'!F40-'RIM Costs (Ach Pot)'!F40</f>
        <v>0</v>
      </c>
      <c r="G40">
        <f>'RIM &amp; TRC Benefits'!G40-'RIM Costs (Ach Pot)'!G40</f>
        <v>-55.265669999999993</v>
      </c>
      <c r="H40">
        <f>'RIM &amp; TRC Benefits'!H40-'RIM Costs (Ach Pot)'!H40</f>
        <v>-17.56373</v>
      </c>
      <c r="I40">
        <f>'RIM &amp; TRC Benefits'!I40-'RIM Costs (Ach Pot)'!I40</f>
        <v>-19.855469999999997</v>
      </c>
      <c r="J40">
        <f>'RIM &amp; TRC Benefits'!J40-'RIM Costs (Ach Pot)'!J40</f>
        <v>28.540129999999991</v>
      </c>
      <c r="K40">
        <f>'RIM &amp; TRC Benefits'!K40-'RIM Costs (Ach Pot)'!K40</f>
        <v>43.762989999999988</v>
      </c>
      <c r="L40">
        <f>'RIM &amp; TRC Benefits'!L40-'RIM Costs (Ach Pot)'!L40</f>
        <v>45.036049999999989</v>
      </c>
      <c r="M40">
        <f>'RIM &amp; TRC Benefits'!M40-'RIM Costs (Ach Pot)'!M40</f>
        <v>67.180999999999983</v>
      </c>
      <c r="N40">
        <f>'RIM &amp; TRC Benefits'!N40-'RIM Costs (Ach Pot)'!N40</f>
        <v>79.498009999999994</v>
      </c>
      <c r="O40">
        <f>'RIM &amp; TRC Benefits'!O40-'RIM Costs (Ach Pot)'!O40</f>
        <v>78.030749999999998</v>
      </c>
      <c r="P40">
        <f>'RIM &amp; TRC Benefits'!P40-'RIM Costs (Ach Pot)'!P40</f>
        <v>46.613399999999999</v>
      </c>
      <c r="Q40">
        <f>'RIM &amp; TRC Benefits'!Q40-'RIM Costs (Ach Pot)'!Q40</f>
        <v>0</v>
      </c>
      <c r="R40">
        <f>'RIM &amp; TRC Benefits'!R40-'RIM Costs (Ach Pot)'!R40</f>
        <v>0</v>
      </c>
      <c r="S40">
        <f>'RIM &amp; TRC Benefits'!S40-'RIM Costs (Ach Pot)'!S40</f>
        <v>0</v>
      </c>
      <c r="T40">
        <f>'RIM &amp; TRC Benefits'!T40-'RIM Costs (Ach Pot)'!T40</f>
        <v>0</v>
      </c>
      <c r="U40">
        <f>'RIM &amp; TRC Benefits'!U40-'RIM Costs (Ach Pot)'!U40</f>
        <v>0</v>
      </c>
      <c r="V40">
        <f>'RIM &amp; TRC Benefits'!V40-'RIM Costs (Ach Pot)'!V40</f>
        <v>0</v>
      </c>
      <c r="W40">
        <f>'RIM &amp; TRC Benefits'!W40-'RIM Costs (Ach Pot)'!W40</f>
        <v>0</v>
      </c>
      <c r="X40">
        <f>'RIM &amp; TRC Benefits'!X40-'RIM Costs (Ach Pot)'!X40</f>
        <v>0</v>
      </c>
      <c r="Y40">
        <f>'RIM &amp; TRC Benefits'!Y40-'RIM Costs (Ach Pot)'!Y40</f>
        <v>0</v>
      </c>
      <c r="Z40">
        <f>'RIM &amp; TRC Benefits'!Z40-'RIM Costs (Ach Pot)'!Z40</f>
        <v>0</v>
      </c>
      <c r="AA40">
        <f>'RIM &amp; TRC Benefits'!AA40-'RIM Costs (Ach Pot)'!AA40</f>
        <v>0</v>
      </c>
      <c r="AB40">
        <f>'RIM &amp; TRC Benefits'!AB40-'RIM Costs (Ach Pot)'!AB40</f>
        <v>0</v>
      </c>
      <c r="AC40">
        <f>'RIM &amp; TRC Benefits'!AC40-'RIM Costs (Ach Pot)'!AC40</f>
        <v>0</v>
      </c>
      <c r="AD40">
        <f>'RIM &amp; TRC Benefits'!AD40-'RIM Costs (Ach Pot)'!AD40</f>
        <v>0</v>
      </c>
      <c r="AE40">
        <f>'RIM &amp; TRC Benefits'!AE40-'RIM Costs (Ach Pot)'!AE40</f>
        <v>0</v>
      </c>
      <c r="AF40">
        <f>'RIM &amp; TRC Benefits'!AF40-'RIM Costs (Ach Pot)'!AF40</f>
        <v>0</v>
      </c>
      <c r="AG40">
        <f>'RIM &amp; TRC Benefits'!AG40-'RIM Costs (Ach Pot)'!AG40</f>
        <v>0</v>
      </c>
      <c r="AH40">
        <f>'RIM &amp; TRC Benefits'!AH40-'RIM Costs (Ach Pot)'!AH40</f>
        <v>0</v>
      </c>
      <c r="AI40" s="2">
        <f t="shared" si="7"/>
        <v>295.97745999999995</v>
      </c>
      <c r="AJ40" s="2">
        <f t="shared" si="8"/>
        <v>172.57972352068015</v>
      </c>
      <c r="AK40" s="95">
        <f>'RIM &amp; TRC Benefits'!AJ40/'RIM Costs (Ach Pot)'!AJ40</f>
        <v>1.3108236142791883</v>
      </c>
      <c r="AL40" s="98">
        <f>IF(AK40&lt;1,"NA",(('RIM Costs (Ach Pot)'!AJ40)+AX40)/AN40)</f>
        <v>1.4251289467743156</v>
      </c>
      <c r="AN40">
        <f>'Customer Costs'!G40</f>
        <v>510.7</v>
      </c>
      <c r="AO40" s="17">
        <f t="shared" si="9"/>
        <v>501</v>
      </c>
      <c r="AP40" s="18">
        <f t="shared" si="14"/>
        <v>8.5214090292691473</v>
      </c>
      <c r="AQ40" s="76" t="str">
        <f t="shared" si="10"/>
        <v>No</v>
      </c>
      <c r="AR40" s="76" t="str">
        <f t="shared" si="11"/>
        <v>No</v>
      </c>
      <c r="AS40" s="76" t="str">
        <f t="shared" si="12"/>
        <v>No</v>
      </c>
      <c r="AT40" s="105">
        <v>152.25983998081216</v>
      </c>
      <c r="AU40" s="95" t="str">
        <f t="shared" si="0"/>
        <v>Keep</v>
      </c>
      <c r="AV40" s="11">
        <f t="shared" si="13"/>
        <v>390.8371936857252</v>
      </c>
      <c r="AW40" s="102">
        <f t="shared" si="1"/>
        <v>2.0000000000000004</v>
      </c>
      <c r="AX40" s="11">
        <f t="shared" si="2"/>
        <v>172.57972352068015</v>
      </c>
      <c r="AY40" s="52" t="s">
        <v>527</v>
      </c>
      <c r="AZ40" s="11">
        <f>IF(AU40="Drop","NA",'Program Costs'!G40)</f>
        <v>37</v>
      </c>
      <c r="BA40" s="20">
        <f t="shared" si="3"/>
        <v>5.6417880888385685</v>
      </c>
      <c r="BB40" s="12">
        <f>IF(AP40&lt;=10,IF($BB$1="Residential",VLOOKUP(CEILING(AP40,0.05),'Payback-Acceptance'!$A$5:$C$205,2),VLOOKUP(CEILING(AN40,0.05),'Payback-Acceptance'!$A$5:$C$205,3)),IF($BB$1="Residential",VLOOKUP(10,'Payback-Acceptance'!$A$5:$C$205,2),VLOOKUP(10,'Payback-Acceptance'!$A$5:$C$205,3)))</f>
        <v>0.16590610419529517</v>
      </c>
      <c r="BC40" s="17">
        <v>501</v>
      </c>
      <c r="BD40" s="18">
        <v>510</v>
      </c>
      <c r="BE40" s="18">
        <v>0</v>
      </c>
      <c r="BF40" s="22">
        <v>243434.1240209041</v>
      </c>
      <c r="BG40" s="35">
        <f t="shared" si="18"/>
        <v>616.11111000000005</v>
      </c>
      <c r="BH40" s="67">
        <v>616.11111000000005</v>
      </c>
      <c r="BI40" s="29">
        <f t="shared" si="19"/>
        <v>20193.603572251261</v>
      </c>
      <c r="BJ40" s="71">
        <f t="shared" si="17"/>
        <v>18.483333300000002</v>
      </c>
      <c r="BK40" s="71">
        <f t="shared" si="17"/>
        <v>49.288888800000002</v>
      </c>
      <c r="BL40" s="71">
        <f t="shared" si="17"/>
        <v>98.577777600000005</v>
      </c>
      <c r="BM40" s="71">
        <f t="shared" si="17"/>
        <v>184.83333300000004</v>
      </c>
      <c r="BN40" s="71">
        <f t="shared" si="17"/>
        <v>308.05555500000003</v>
      </c>
      <c r="BO40" s="71">
        <f t="shared" si="17"/>
        <v>431.27777700000001</v>
      </c>
      <c r="BP40" s="71">
        <f t="shared" si="17"/>
        <v>517.53333240000006</v>
      </c>
      <c r="BQ40" s="71">
        <f t="shared" si="17"/>
        <v>566.82222120000006</v>
      </c>
      <c r="BR40" s="71">
        <f t="shared" si="17"/>
        <v>597.62777670000003</v>
      </c>
      <c r="BS40" s="71">
        <f t="shared" si="17"/>
        <v>616.11111000000005</v>
      </c>
    </row>
    <row r="41" spans="1:71" x14ac:dyDescent="0.25">
      <c r="A41" s="4">
        <v>1</v>
      </c>
      <c r="B41" s="4">
        <v>130</v>
      </c>
      <c r="C41">
        <v>146</v>
      </c>
      <c r="D41" t="s">
        <v>75</v>
      </c>
      <c r="E41">
        <f>'RIM &amp; TRC Benefits'!E41-'RIM Costs (Ach Pot)'!E41</f>
        <v>0</v>
      </c>
      <c r="F41">
        <f>'RIM &amp; TRC Benefits'!F41-'RIM Costs (Ach Pot)'!F41</f>
        <v>0</v>
      </c>
      <c r="G41">
        <f>'RIM &amp; TRC Benefits'!G41-'RIM Costs (Ach Pot)'!G41</f>
        <v>-40.978239000000002</v>
      </c>
      <c r="H41">
        <f>'RIM &amp; TRC Benefits'!H41-'RIM Costs (Ach Pot)'!H41</f>
        <v>-3.8758689999999998</v>
      </c>
      <c r="I41">
        <f>'RIM &amp; TRC Benefits'!I41-'RIM Costs (Ach Pot)'!I41</f>
        <v>-4.541309</v>
      </c>
      <c r="J41">
        <f>'RIM &amp; TRC Benefits'!J41-'RIM Costs (Ach Pot)'!J41</f>
        <v>7.1345979999999987</v>
      </c>
      <c r="K41">
        <f>'RIM &amp; TRC Benefits'!K41-'RIM Costs (Ach Pot)'!K41</f>
        <v>10.275810000000002</v>
      </c>
      <c r="L41">
        <f>'RIM &amp; TRC Benefits'!L41-'RIM Costs (Ach Pot)'!L41</f>
        <v>10.164534</v>
      </c>
      <c r="M41">
        <f>'RIM &amp; TRC Benefits'!M41-'RIM Costs (Ach Pot)'!M41</f>
        <v>15.651391000000004</v>
      </c>
      <c r="N41">
        <f>'RIM &amp; TRC Benefits'!N41-'RIM Costs (Ach Pot)'!N41</f>
        <v>17.150251000000004</v>
      </c>
      <c r="O41">
        <f>'RIM &amp; TRC Benefits'!O41-'RIM Costs (Ach Pot)'!O41</f>
        <v>17.859330999999997</v>
      </c>
      <c r="P41">
        <f>'RIM &amp; TRC Benefits'!P41-'RIM Costs (Ach Pot)'!P41</f>
        <v>11.018820999999999</v>
      </c>
      <c r="Q41">
        <f>'RIM &amp; TRC Benefits'!Q41-'RIM Costs (Ach Pot)'!Q41</f>
        <v>12.557141000000001</v>
      </c>
      <c r="R41">
        <f>'RIM &amp; TRC Benefits'!R41-'RIM Costs (Ach Pot)'!R41</f>
        <v>8.6838459999999991</v>
      </c>
      <c r="S41">
        <f>'RIM &amp; TRC Benefits'!S41-'RIM Costs (Ach Pot)'!S41</f>
        <v>19.262890999999996</v>
      </c>
      <c r="T41">
        <f>'RIM &amp; TRC Benefits'!T41-'RIM Costs (Ach Pot)'!T41</f>
        <v>7.637951000000001</v>
      </c>
      <c r="U41">
        <f>'RIM &amp; TRC Benefits'!U41-'RIM Costs (Ach Pot)'!U41</f>
        <v>12.104013999999999</v>
      </c>
      <c r="V41">
        <f>'RIM &amp; TRC Benefits'!V41-'RIM Costs (Ach Pot)'!V41</f>
        <v>11.302983999999999</v>
      </c>
      <c r="W41">
        <f>'RIM &amp; TRC Benefits'!W41-'RIM Costs (Ach Pot)'!W41</f>
        <v>18.143744000000002</v>
      </c>
      <c r="X41">
        <f>'RIM &amp; TRC Benefits'!X41-'RIM Costs (Ach Pot)'!X41</f>
        <v>17.804144000000001</v>
      </c>
      <c r="Y41">
        <f>'RIM &amp; TRC Benefits'!Y41-'RIM Costs (Ach Pot)'!Y41</f>
        <v>18.647714000000001</v>
      </c>
      <c r="Z41">
        <f>'RIM &amp; TRC Benefits'!Z41-'RIM Costs (Ach Pot)'!Z41</f>
        <v>18.362374000000003</v>
      </c>
      <c r="AA41">
        <f>'RIM &amp; TRC Benefits'!AA41-'RIM Costs (Ach Pot)'!AA41</f>
        <v>18.352914000000002</v>
      </c>
      <c r="AB41">
        <f>'RIM &amp; TRC Benefits'!AB41-'RIM Costs (Ach Pot)'!AB41</f>
        <v>12.919504000000003</v>
      </c>
      <c r="AC41">
        <f>'RIM &amp; TRC Benefits'!AC41-'RIM Costs (Ach Pot)'!AC41</f>
        <v>13.873604000000004</v>
      </c>
      <c r="AD41">
        <f>'RIM &amp; TRC Benefits'!AD41-'RIM Costs (Ach Pot)'!AD41</f>
        <v>8.6306239999999974</v>
      </c>
      <c r="AE41">
        <f>'RIM &amp; TRC Benefits'!AE41-'RIM Costs (Ach Pot)'!AE41</f>
        <v>10.471204</v>
      </c>
      <c r="AF41">
        <f>'RIM &amp; TRC Benefits'!AF41-'RIM Costs (Ach Pot)'!AF41</f>
        <v>11.290964000000002</v>
      </c>
      <c r="AG41">
        <f>'RIM &amp; TRC Benefits'!AG41-'RIM Costs (Ach Pot)'!AG41</f>
        <v>12.246534000000004</v>
      </c>
      <c r="AH41">
        <f>'RIM &amp; TRC Benefits'!AH41-'RIM Costs (Ach Pot)'!AH41</f>
        <v>26.264964000000003</v>
      </c>
      <c r="AI41" s="2">
        <f t="shared" si="7"/>
        <v>298.41643400000004</v>
      </c>
      <c r="AJ41" s="2">
        <f t="shared" si="8"/>
        <v>95.220372927231239</v>
      </c>
      <c r="AK41" s="95">
        <f>'RIM &amp; TRC Benefits'!AJ41/'RIM Costs (Ach Pot)'!AJ41</f>
        <v>1.3579048085950871</v>
      </c>
      <c r="AL41" s="98">
        <f>IF(AK41&lt;1,"NA",(('RIM Costs (Ach Pot)'!AJ41)+AX41)/AN41)</f>
        <v>0.70740123401056043</v>
      </c>
      <c r="AN41">
        <f>'Customer Costs'!G41</f>
        <v>510.7</v>
      </c>
      <c r="AO41" s="17">
        <f t="shared" si="9"/>
        <v>113.47816595892604</v>
      </c>
      <c r="AP41" s="18">
        <f t="shared" si="14"/>
        <v>37.621562593892371</v>
      </c>
      <c r="AQ41" s="76" t="str">
        <f t="shared" si="10"/>
        <v>No</v>
      </c>
      <c r="AR41" s="76" t="str">
        <f t="shared" si="11"/>
        <v>No</v>
      </c>
      <c r="AS41" s="76" t="str">
        <f t="shared" si="12"/>
        <v>No</v>
      </c>
      <c r="AT41" s="105">
        <v>84.008934821802342</v>
      </c>
      <c r="AU41" s="95" t="str">
        <f t="shared" si="0"/>
        <v>Drop</v>
      </c>
      <c r="AV41" s="11">
        <f t="shared" si="13"/>
        <v>483.55067579394432</v>
      </c>
      <c r="AW41" s="102">
        <f t="shared" si="1"/>
        <v>2.0000000000000013</v>
      </c>
      <c r="AX41" s="11">
        <f t="shared" si="2"/>
        <v>95.220372927231239</v>
      </c>
      <c r="AY41" s="52" t="s">
        <v>527</v>
      </c>
      <c r="AZ41" s="11" t="str">
        <f>IF(AU41="Drop","NA",'Program Costs'!G41)</f>
        <v>NA</v>
      </c>
      <c r="BA41" s="20">
        <f t="shared" si="3"/>
        <v>30.606995880957957</v>
      </c>
      <c r="BB41" s="12">
        <f>IF(AP41&lt;=10,IF($BB$1="Residential",VLOOKUP(CEILING(AP41,0.05),'Payback-Acceptance'!$A$5:$C$205,2),VLOOKUP(CEILING(AN41,0.05),'Payback-Acceptance'!$A$5:$C$205,3)),IF($BB$1="Residential",VLOOKUP(10,'Payback-Acceptance'!$A$5:$C$205,2),VLOOKUP(10,'Payback-Acceptance'!$A$5:$C$205,3)))</f>
        <v>0.14294960495076253</v>
      </c>
      <c r="BC41" s="17">
        <v>113.47816595892604</v>
      </c>
      <c r="BD41" s="18">
        <v>115.5166958863319</v>
      </c>
      <c r="BE41" s="18">
        <v>0</v>
      </c>
      <c r="BF41" s="22">
        <v>243434.1240209041</v>
      </c>
      <c r="BG41" s="35" t="str">
        <f t="shared" si="18"/>
        <v>NA</v>
      </c>
      <c r="BH41" s="67">
        <v>0</v>
      </c>
      <c r="BI41" s="29" t="str">
        <f t="shared" si="19"/>
        <v>NA</v>
      </c>
      <c r="BJ41" s="71" t="str">
        <f t="shared" si="17"/>
        <v>NA</v>
      </c>
      <c r="BK41" s="71" t="str">
        <f t="shared" si="17"/>
        <v>NA</v>
      </c>
      <c r="BL41" s="71" t="str">
        <f t="shared" si="17"/>
        <v>NA</v>
      </c>
      <c r="BM41" s="71" t="str">
        <f t="shared" si="17"/>
        <v>NA</v>
      </c>
      <c r="BN41" s="71" t="str">
        <f t="shared" si="17"/>
        <v>NA</v>
      </c>
      <c r="BO41" s="71" t="str">
        <f t="shared" si="17"/>
        <v>NA</v>
      </c>
      <c r="BP41" s="71" t="str">
        <f t="shared" si="17"/>
        <v>NA</v>
      </c>
      <c r="BQ41" s="71" t="str">
        <f t="shared" si="17"/>
        <v>NA</v>
      </c>
      <c r="BR41" s="71" t="str">
        <f t="shared" si="17"/>
        <v>NA</v>
      </c>
      <c r="BS41" s="71" t="str">
        <f t="shared" si="17"/>
        <v>NA</v>
      </c>
    </row>
    <row r="42" spans="1:71" x14ac:dyDescent="0.25">
      <c r="A42" s="4">
        <v>1</v>
      </c>
      <c r="B42" s="4">
        <v>130</v>
      </c>
      <c r="C42">
        <v>147</v>
      </c>
      <c r="D42" t="s">
        <v>76</v>
      </c>
      <c r="E42">
        <f>'RIM &amp; TRC Benefits'!E42-'RIM Costs (Ach Pot)'!E42</f>
        <v>0</v>
      </c>
      <c r="F42">
        <f>'RIM &amp; TRC Benefits'!F42-'RIM Costs (Ach Pot)'!F42</f>
        <v>0</v>
      </c>
      <c r="G42">
        <f>'RIM &amp; TRC Benefits'!G42-'RIM Costs (Ach Pot)'!G42</f>
        <v>-58.236860000000007</v>
      </c>
      <c r="H42">
        <f>'RIM &amp; TRC Benefits'!H42-'RIM Costs (Ach Pot)'!H42</f>
        <v>-20.762570000000004</v>
      </c>
      <c r="I42">
        <f>'RIM &amp; TRC Benefits'!I42-'RIM Costs (Ach Pot)'!I42</f>
        <v>-22.763030000000001</v>
      </c>
      <c r="J42">
        <f>'RIM &amp; TRC Benefits'!J42-'RIM Costs (Ach Pot)'!J42</f>
        <v>21.236579999999989</v>
      </c>
      <c r="K42">
        <f>'RIM &amp; TRC Benefits'!K42-'RIM Costs (Ach Pot)'!K42</f>
        <v>33.864319999999992</v>
      </c>
      <c r="L42">
        <f>'RIM &amp; TRC Benefits'!L42-'RIM Costs (Ach Pot)'!L42</f>
        <v>34.816109999999995</v>
      </c>
      <c r="M42">
        <f>'RIM &amp; TRC Benefits'!M42-'RIM Costs (Ach Pot)'!M42</f>
        <v>54.858829999999998</v>
      </c>
      <c r="N42">
        <f>'RIM &amp; TRC Benefits'!N42-'RIM Costs (Ach Pot)'!N42</f>
        <v>65.952759999999998</v>
      </c>
      <c r="O42">
        <f>'RIM &amp; TRC Benefits'!O42-'RIM Costs (Ach Pot)'!O42</f>
        <v>65.84738999999999</v>
      </c>
      <c r="P42">
        <f>'RIM &amp; TRC Benefits'!P42-'RIM Costs (Ach Pot)'!P42</f>
        <v>36.858249999999998</v>
      </c>
      <c r="Q42">
        <f>'RIM &amp; TRC Benefits'!Q42-'RIM Costs (Ach Pot)'!Q42</f>
        <v>0</v>
      </c>
      <c r="R42">
        <f>'RIM &amp; TRC Benefits'!R42-'RIM Costs (Ach Pot)'!R42</f>
        <v>0</v>
      </c>
      <c r="S42">
        <f>'RIM &amp; TRC Benefits'!S42-'RIM Costs (Ach Pot)'!S42</f>
        <v>0</v>
      </c>
      <c r="T42">
        <f>'RIM &amp; TRC Benefits'!T42-'RIM Costs (Ach Pot)'!T42</f>
        <v>0</v>
      </c>
      <c r="U42">
        <f>'RIM &amp; TRC Benefits'!U42-'RIM Costs (Ach Pot)'!U42</f>
        <v>0</v>
      </c>
      <c r="V42">
        <f>'RIM &amp; TRC Benefits'!V42-'RIM Costs (Ach Pot)'!V42</f>
        <v>0</v>
      </c>
      <c r="W42">
        <f>'RIM &amp; TRC Benefits'!W42-'RIM Costs (Ach Pot)'!W42</f>
        <v>0</v>
      </c>
      <c r="X42">
        <f>'RIM &amp; TRC Benefits'!X42-'RIM Costs (Ach Pot)'!X42</f>
        <v>0</v>
      </c>
      <c r="Y42">
        <f>'RIM &amp; TRC Benefits'!Y42-'RIM Costs (Ach Pot)'!Y42</f>
        <v>0</v>
      </c>
      <c r="Z42">
        <f>'RIM &amp; TRC Benefits'!Z42-'RIM Costs (Ach Pot)'!Z42</f>
        <v>0</v>
      </c>
      <c r="AA42">
        <f>'RIM &amp; TRC Benefits'!AA42-'RIM Costs (Ach Pot)'!AA42</f>
        <v>0</v>
      </c>
      <c r="AB42">
        <f>'RIM &amp; TRC Benefits'!AB42-'RIM Costs (Ach Pot)'!AB42</f>
        <v>0</v>
      </c>
      <c r="AC42">
        <f>'RIM &amp; TRC Benefits'!AC42-'RIM Costs (Ach Pot)'!AC42</f>
        <v>0</v>
      </c>
      <c r="AD42">
        <f>'RIM &amp; TRC Benefits'!AD42-'RIM Costs (Ach Pot)'!AD42</f>
        <v>0</v>
      </c>
      <c r="AE42">
        <f>'RIM &amp; TRC Benefits'!AE42-'RIM Costs (Ach Pot)'!AE42</f>
        <v>0</v>
      </c>
      <c r="AF42">
        <f>'RIM &amp; TRC Benefits'!AF42-'RIM Costs (Ach Pot)'!AF42</f>
        <v>0</v>
      </c>
      <c r="AG42">
        <f>'RIM &amp; TRC Benefits'!AG42-'RIM Costs (Ach Pot)'!AG42</f>
        <v>0</v>
      </c>
      <c r="AH42">
        <f>'RIM &amp; TRC Benefits'!AH42-'RIM Costs (Ach Pot)'!AH42</f>
        <v>0</v>
      </c>
      <c r="AI42" s="2">
        <f t="shared" si="7"/>
        <v>211.67177999999996</v>
      </c>
      <c r="AJ42" s="2">
        <f t="shared" si="8"/>
        <v>112.67702936060275</v>
      </c>
      <c r="AK42" s="95">
        <f>'RIM &amp; TRC Benefits'!AJ42/'RIM Costs (Ach Pot)'!AJ42</f>
        <v>1.1935722178021655</v>
      </c>
      <c r="AL42" s="98">
        <f>IF(AK42&lt;1,"NA",(('RIM Costs (Ach Pot)'!AJ42)+AX42)/AN42)</f>
        <v>4.031979720242834</v>
      </c>
      <c r="AN42">
        <f>'Customer Costs'!G42</f>
        <v>150.4</v>
      </c>
      <c r="AO42" s="17">
        <f t="shared" si="9"/>
        <v>527</v>
      </c>
      <c r="AP42" s="18">
        <f t="shared" si="14"/>
        <v>2.3857256565997784</v>
      </c>
      <c r="AQ42" s="76" t="str">
        <f t="shared" si="10"/>
        <v>No</v>
      </c>
      <c r="AR42" s="76" t="str">
        <f t="shared" si="11"/>
        <v>No</v>
      </c>
      <c r="AS42" s="76" t="str">
        <f t="shared" si="12"/>
        <v>Yes</v>
      </c>
      <c r="AT42" s="105">
        <v>99.410209438090988</v>
      </c>
      <c r="AU42" s="95" t="str">
        <f t="shared" si="0"/>
        <v>Keep</v>
      </c>
      <c r="AV42" s="11">
        <f t="shared" si="13"/>
        <v>24.316768607539331</v>
      </c>
      <c r="AW42" s="102">
        <f t="shared" si="1"/>
        <v>2</v>
      </c>
      <c r="AX42" s="11">
        <f t="shared" si="2"/>
        <v>24.316768607539331</v>
      </c>
      <c r="AY42" s="52" t="s">
        <v>528</v>
      </c>
      <c r="AZ42" s="11">
        <f>IF(AU42="Drop","NA",'Program Costs'!G42)</f>
        <v>37</v>
      </c>
      <c r="BA42" s="20">
        <f t="shared" si="3"/>
        <v>2</v>
      </c>
      <c r="BB42" s="12">
        <f>IF(AP42&lt;=10,IF($BB$1="Residential",VLOOKUP(CEILING(AP42,0.05),'Payback-Acceptance'!$A$5:$C$205,2),VLOOKUP(CEILING(AN42,0.05),'Payback-Acceptance'!$A$5:$C$205,3)),IF($BB$1="Residential",VLOOKUP(10,'Payback-Acceptance'!$A$5:$C$205,2),VLOOKUP(10,'Payback-Acceptance'!$A$5:$C$205,3)))</f>
        <v>0.38176709437659195</v>
      </c>
      <c r="BC42" s="17">
        <v>527</v>
      </c>
      <c r="BD42" s="18">
        <v>460</v>
      </c>
      <c r="BE42" s="18">
        <v>0</v>
      </c>
      <c r="BF42" s="22">
        <v>342610.98936275387</v>
      </c>
      <c r="BG42" s="35">
        <f t="shared" si="18"/>
        <v>69.147000000000006</v>
      </c>
      <c r="BH42" s="67">
        <v>69.147000000000006</v>
      </c>
      <c r="BI42" s="29">
        <f t="shared" si="19"/>
        <v>65398.800955254002</v>
      </c>
      <c r="BJ42" s="71">
        <f t="shared" si="17"/>
        <v>2.0744100000000003</v>
      </c>
      <c r="BK42" s="71">
        <f t="shared" si="17"/>
        <v>5.5317600000000002</v>
      </c>
      <c r="BL42" s="71">
        <f t="shared" si="17"/>
        <v>11.06352</v>
      </c>
      <c r="BM42" s="71">
        <f t="shared" si="17"/>
        <v>20.744100000000003</v>
      </c>
      <c r="BN42" s="71">
        <f t="shared" si="17"/>
        <v>34.573500000000003</v>
      </c>
      <c r="BO42" s="71">
        <f t="shared" si="17"/>
        <v>48.402900000000002</v>
      </c>
      <c r="BP42" s="71">
        <f t="shared" si="17"/>
        <v>58.083480000000002</v>
      </c>
      <c r="BQ42" s="71">
        <f t="shared" si="17"/>
        <v>63.61524</v>
      </c>
      <c r="BR42" s="71">
        <f t="shared" si="17"/>
        <v>67.072590000000005</v>
      </c>
      <c r="BS42" s="71">
        <f t="shared" si="17"/>
        <v>69.147000000000006</v>
      </c>
    </row>
    <row r="43" spans="1:71" x14ac:dyDescent="0.25">
      <c r="A43" s="4">
        <v>1</v>
      </c>
      <c r="B43" s="4">
        <v>130</v>
      </c>
      <c r="C43">
        <v>148</v>
      </c>
      <c r="D43" t="s">
        <v>77</v>
      </c>
      <c r="E43">
        <f>'RIM &amp; TRC Benefits'!E43-'RIM Costs (Ach Pot)'!E43</f>
        <v>0</v>
      </c>
      <c r="F43">
        <f>'RIM &amp; TRC Benefits'!F43-'RIM Costs (Ach Pot)'!F43</f>
        <v>0</v>
      </c>
      <c r="G43">
        <f>'RIM &amp; TRC Benefits'!G43-'RIM Costs (Ach Pot)'!G43</f>
        <v>-87.524320000000017</v>
      </c>
      <c r="H43">
        <f>'RIM &amp; TRC Benefits'!H43-'RIM Costs (Ach Pot)'!H43</f>
        <v>-50.144520000000014</v>
      </c>
      <c r="I43">
        <f>'RIM &amp; TRC Benefits'!I43-'RIM Costs (Ach Pot)'!I43</f>
        <v>-53.087420000000009</v>
      </c>
      <c r="J43">
        <f>'RIM &amp; TRC Benefits'!J43-'RIM Costs (Ach Pot)'!J43</f>
        <v>-4.6370199999999926</v>
      </c>
      <c r="K43">
        <f>'RIM &amp; TRC Benefits'!K43-'RIM Costs (Ach Pot)'!K43</f>
        <v>6.0324300000000051</v>
      </c>
      <c r="L43">
        <f>'RIM &amp; TRC Benefits'!L43-'RIM Costs (Ach Pot)'!L43</f>
        <v>8.439409999999981</v>
      </c>
      <c r="M43">
        <f>'RIM &amp; TRC Benefits'!M43-'RIM Costs (Ach Pot)'!M43</f>
        <v>29.717669999999998</v>
      </c>
      <c r="N43">
        <f>'RIM &amp; TRC Benefits'!N43-'RIM Costs (Ach Pot)'!N43</f>
        <v>41.806529999999981</v>
      </c>
      <c r="O43">
        <f>'RIM &amp; TRC Benefits'!O43-'RIM Costs (Ach Pot)'!O43</f>
        <v>42.802289999999999</v>
      </c>
      <c r="P43">
        <f>'RIM &amp; TRC Benefits'!P43-'RIM Costs (Ach Pot)'!P43</f>
        <v>11.637929999999983</v>
      </c>
      <c r="Q43">
        <f>'RIM &amp; TRC Benefits'!Q43-'RIM Costs (Ach Pot)'!Q43</f>
        <v>23.520460000000014</v>
      </c>
      <c r="R43">
        <f>'RIM &amp; TRC Benefits'!R43-'RIM Costs (Ach Pot)'!R43</f>
        <v>7.105559999999997</v>
      </c>
      <c r="S43">
        <f>'RIM &amp; TRC Benefits'!S43-'RIM Costs (Ach Pot)'!S43</f>
        <v>52.454129999999992</v>
      </c>
      <c r="T43">
        <f>'RIM &amp; TRC Benefits'!T43-'RIM Costs (Ach Pot)'!T43</f>
        <v>4.1732800000000054</v>
      </c>
      <c r="U43">
        <f>'RIM &amp; TRC Benefits'!U43-'RIM Costs (Ach Pot)'!U43</f>
        <v>18.801230000000004</v>
      </c>
      <c r="V43">
        <f>'RIM &amp; TRC Benefits'!V43-'RIM Costs (Ach Pot)'!V43</f>
        <v>18.299329999999998</v>
      </c>
      <c r="W43">
        <f>'RIM &amp; TRC Benefits'!W43-'RIM Costs (Ach Pot)'!W43</f>
        <v>42.830780000000004</v>
      </c>
      <c r="X43">
        <f>'RIM &amp; TRC Benefits'!X43-'RIM Costs (Ach Pot)'!X43</f>
        <v>45.142679999999984</v>
      </c>
      <c r="Y43">
        <f>'RIM &amp; TRC Benefits'!Y43-'RIM Costs (Ach Pot)'!Y43</f>
        <v>50.057379999999995</v>
      </c>
      <c r="Z43">
        <f>'RIM &amp; TRC Benefits'!Z43-'RIM Costs (Ach Pot)'!Z43</f>
        <v>50.396780000000007</v>
      </c>
      <c r="AA43">
        <f>'RIM &amp; TRC Benefits'!AA43-'RIM Costs (Ach Pot)'!AA43</f>
        <v>53.582779999999985</v>
      </c>
      <c r="AB43">
        <f>'RIM &amp; TRC Benefits'!AB43-'RIM Costs (Ach Pot)'!AB43</f>
        <v>28.738479999999981</v>
      </c>
      <c r="AC43">
        <f>'RIM &amp; TRC Benefits'!AC43-'RIM Costs (Ach Pot)'!AC43</f>
        <v>30.174679999999995</v>
      </c>
      <c r="AD43">
        <f>'RIM &amp; TRC Benefits'!AD43-'RIM Costs (Ach Pot)'!AD43</f>
        <v>11.603729999999985</v>
      </c>
      <c r="AE43">
        <f>'RIM &amp; TRC Benefits'!AE43-'RIM Costs (Ach Pot)'!AE43</f>
        <v>13.152979999999985</v>
      </c>
      <c r="AF43">
        <f>'RIM &amp; TRC Benefits'!AF43-'RIM Costs (Ach Pot)'!AF43</f>
        <v>25.711529999999982</v>
      </c>
      <c r="AG43">
        <f>'RIM &amp; TRC Benefits'!AG43-'RIM Costs (Ach Pot)'!AG43</f>
        <v>24.975529999999992</v>
      </c>
      <c r="AH43">
        <f>'RIM &amp; TRC Benefits'!AH43-'RIM Costs (Ach Pot)'!AH43</f>
        <v>81.549980000000033</v>
      </c>
      <c r="AI43" s="2">
        <f t="shared" si="7"/>
        <v>527.31427999999983</v>
      </c>
      <c r="AJ43" s="2">
        <f t="shared" si="8"/>
        <v>87.627542957836852</v>
      </c>
      <c r="AK43" s="95">
        <f>'RIM &amp; TRC Benefits'!AJ43/'RIM Costs (Ach Pot)'!AJ43</f>
        <v>1.0433425018601921</v>
      </c>
      <c r="AL43" s="98">
        <f>IF(AK43&lt;1,"NA",(('RIM Costs (Ach Pot)'!AJ43)+AX43)/AN43)</f>
        <v>1.1545560193345561</v>
      </c>
      <c r="AN43">
        <f>'Customer Costs'!G43</f>
        <v>1827</v>
      </c>
      <c r="AO43" s="17">
        <f t="shared" si="9"/>
        <v>984</v>
      </c>
      <c r="AP43" s="18">
        <f t="shared" si="14"/>
        <v>15.521251244772124</v>
      </c>
      <c r="AQ43" s="76" t="str">
        <f t="shared" si="10"/>
        <v>No</v>
      </c>
      <c r="AR43" s="76" t="str">
        <f t="shared" si="11"/>
        <v>No</v>
      </c>
      <c r="AS43" s="76" t="str">
        <f t="shared" si="12"/>
        <v>No</v>
      </c>
      <c r="AT43" s="105">
        <v>77.310099914913806</v>
      </c>
      <c r="AU43" s="95" t="str">
        <f t="shared" si="0"/>
        <v>Keep</v>
      </c>
      <c r="AV43" s="11">
        <f t="shared" si="13"/>
        <v>1591.5808355025024</v>
      </c>
      <c r="AW43" s="102">
        <f t="shared" si="1"/>
        <v>1.9999999999999991</v>
      </c>
      <c r="AX43" s="11">
        <f t="shared" si="2"/>
        <v>87.627542957836852</v>
      </c>
      <c r="AY43" s="52" t="s">
        <v>526</v>
      </c>
      <c r="AZ43" s="11">
        <f>IF(AU43="Drop","NA",'Program Costs'!G43)</f>
        <v>37</v>
      </c>
      <c r="BA43" s="20">
        <f t="shared" si="3"/>
        <v>14.776812760803516</v>
      </c>
      <c r="BB43" s="12">
        <f>IF(AP43&lt;=10,IF($BB$1="Residential",VLOOKUP(CEILING(AP43,0.05),'Payback-Acceptance'!$A$5:$C$205,2),VLOOKUP(CEILING(AN43,0.05),'Payback-Acceptance'!$A$5:$C$205,3)),IF($BB$1="Residential",VLOOKUP(10,'Payback-Acceptance'!$A$5:$C$205,2),VLOOKUP(10,'Payback-Acceptance'!$A$5:$C$205,3)))</f>
        <v>0.14294960495076253</v>
      </c>
      <c r="BC43" s="17">
        <v>984</v>
      </c>
      <c r="BD43" s="18">
        <v>510</v>
      </c>
      <c r="BE43" s="18">
        <v>0</v>
      </c>
      <c r="BF43" s="22">
        <v>324578.83202787209</v>
      </c>
      <c r="BG43" s="35">
        <f t="shared" si="18"/>
        <v>7327.8990999999996</v>
      </c>
      <c r="BH43" s="67">
        <v>7327.8990999999996</v>
      </c>
      <c r="BI43" s="29">
        <f t="shared" si="19"/>
        <v>23199.207906882111</v>
      </c>
      <c r="BJ43" s="71">
        <f t="shared" si="17"/>
        <v>1534.0983726814311</v>
      </c>
      <c r="BK43" s="71">
        <f t="shared" si="17"/>
        <v>2966.1232549393758</v>
      </c>
      <c r="BL43" s="71">
        <f t="shared" si="17"/>
        <v>4213.9238583941578</v>
      </c>
      <c r="BM43" s="71">
        <f t="shared" si="17"/>
        <v>5228.8558116350505</v>
      </c>
      <c r="BN43" s="71">
        <f t="shared" si="17"/>
        <v>5999.4496286160838</v>
      </c>
      <c r="BO43" s="71">
        <f t="shared" si="17"/>
        <v>6545.5980035387511</v>
      </c>
      <c r="BP43" s="71">
        <f t="shared" si="17"/>
        <v>6906.9179134838969</v>
      </c>
      <c r="BQ43" s="71">
        <f t="shared" si="17"/>
        <v>7130.0534664588449</v>
      </c>
      <c r="BR43" s="71">
        <f t="shared" si="17"/>
        <v>7258.6830069304124</v>
      </c>
      <c r="BS43" s="71">
        <f t="shared" si="17"/>
        <v>7327.8990999999996</v>
      </c>
    </row>
    <row r="44" spans="1:71" x14ac:dyDescent="0.25">
      <c r="A44" s="4">
        <v>1</v>
      </c>
      <c r="B44" s="4">
        <v>130</v>
      </c>
      <c r="C44">
        <v>150</v>
      </c>
      <c r="D44" t="s">
        <v>78</v>
      </c>
      <c r="E44">
        <f>'RIM &amp; TRC Benefits'!E44-'RIM Costs (Ach Pot)'!E44</f>
        <v>0</v>
      </c>
      <c r="F44">
        <f>'RIM &amp; TRC Benefits'!F44-'RIM Costs (Ach Pot)'!F44</f>
        <v>0</v>
      </c>
      <c r="G44">
        <f>'RIM &amp; TRC Benefits'!G44-'RIM Costs (Ach Pot)'!G44</f>
        <v>-52.179949999999991</v>
      </c>
      <c r="H44">
        <f>'RIM &amp; TRC Benefits'!H44-'RIM Costs (Ach Pot)'!H44</f>
        <v>-14.971559999999997</v>
      </c>
      <c r="I44">
        <f>'RIM &amp; TRC Benefits'!I44-'RIM Costs (Ach Pot)'!I44</f>
        <v>-16.808149999999998</v>
      </c>
      <c r="J44">
        <f>'RIM &amp; TRC Benefits'!J44-'RIM Costs (Ach Pot)'!J44</f>
        <v>44.187830000000005</v>
      </c>
      <c r="K44">
        <f>'RIM &amp; TRC Benefits'!K44-'RIM Costs (Ach Pot)'!K44</f>
        <v>64.422189999999986</v>
      </c>
      <c r="L44">
        <f>'RIM &amp; TRC Benefits'!L44-'RIM Costs (Ach Pot)'!L44</f>
        <v>65.528149999999997</v>
      </c>
      <c r="M44">
        <f>'RIM &amp; TRC Benefits'!M44-'RIM Costs (Ach Pot)'!M44</f>
        <v>94.086640000000003</v>
      </c>
      <c r="N44">
        <f>'RIM &amp; TRC Benefits'!N44-'RIM Costs (Ach Pot)'!N44</f>
        <v>109.20575000000001</v>
      </c>
      <c r="O44">
        <f>'RIM &amp; TRC Benefits'!O44-'RIM Costs (Ach Pot)'!O44</f>
        <v>107.49338000000002</v>
      </c>
      <c r="P44">
        <f>'RIM &amp; TRC Benefits'!P44-'RIM Costs (Ach Pot)'!P44</f>
        <v>67.284030000000016</v>
      </c>
      <c r="Q44">
        <f>'RIM &amp; TRC Benefits'!Q44-'RIM Costs (Ach Pot)'!Q44</f>
        <v>80.090609999999998</v>
      </c>
      <c r="R44">
        <f>'RIM &amp; TRC Benefits'!R44-'RIM Costs (Ach Pot)'!R44</f>
        <v>55.772860000000009</v>
      </c>
      <c r="S44">
        <f>'RIM &amp; TRC Benefits'!S44-'RIM Costs (Ach Pot)'!S44</f>
        <v>117.69309</v>
      </c>
      <c r="T44">
        <f>'RIM &amp; TRC Benefits'!T44-'RIM Costs (Ach Pot)'!T44</f>
        <v>57.449070000000006</v>
      </c>
      <c r="U44">
        <f>'RIM &amp; TRC Benefits'!U44-'RIM Costs (Ach Pot)'!U44</f>
        <v>75.648220000000009</v>
      </c>
      <c r="V44">
        <f>'RIM &amp; TRC Benefits'!V44-'RIM Costs (Ach Pot)'!V44</f>
        <v>75.125889999999998</v>
      </c>
      <c r="W44">
        <f>'RIM &amp; TRC Benefits'!W44-'RIM Costs (Ach Pot)'!W44</f>
        <v>107.20023</v>
      </c>
      <c r="X44">
        <f>'RIM &amp; TRC Benefits'!X44-'RIM Costs (Ach Pot)'!X44</f>
        <v>109.05881000000001</v>
      </c>
      <c r="Y44">
        <f>'RIM &amp; TRC Benefits'!Y44-'RIM Costs (Ach Pot)'!Y44</f>
        <v>113.31662</v>
      </c>
      <c r="Z44">
        <f>'RIM &amp; TRC Benefits'!Z44-'RIM Costs (Ach Pot)'!Z44</f>
        <v>110.61582</v>
      </c>
      <c r="AA44">
        <f>'RIM &amp; TRC Benefits'!AA44-'RIM Costs (Ach Pot)'!AA44</f>
        <v>0</v>
      </c>
      <c r="AB44">
        <f>'RIM &amp; TRC Benefits'!AB44-'RIM Costs (Ach Pot)'!AB44</f>
        <v>0</v>
      </c>
      <c r="AC44">
        <f>'RIM &amp; TRC Benefits'!AC44-'RIM Costs (Ach Pot)'!AC44</f>
        <v>0</v>
      </c>
      <c r="AD44">
        <f>'RIM &amp; TRC Benefits'!AD44-'RIM Costs (Ach Pot)'!AD44</f>
        <v>0</v>
      </c>
      <c r="AE44">
        <f>'RIM &amp; TRC Benefits'!AE44-'RIM Costs (Ach Pot)'!AE44</f>
        <v>0</v>
      </c>
      <c r="AF44">
        <f>'RIM &amp; TRC Benefits'!AF44-'RIM Costs (Ach Pot)'!AF44</f>
        <v>0</v>
      </c>
      <c r="AG44">
        <f>'RIM &amp; TRC Benefits'!AG44-'RIM Costs (Ach Pot)'!AG44</f>
        <v>0</v>
      </c>
      <c r="AH44">
        <f>'RIM &amp; TRC Benefits'!AH44-'RIM Costs (Ach Pot)'!AH44</f>
        <v>0</v>
      </c>
      <c r="AI44" s="2">
        <f t="shared" si="7"/>
        <v>1370.2195300000001</v>
      </c>
      <c r="AJ44" s="2">
        <f t="shared" si="8"/>
        <v>651.97643706158294</v>
      </c>
      <c r="AK44" s="95">
        <f>'RIM &amp; TRC Benefits'!AJ44/'RIM Costs (Ach Pot)'!AJ44</f>
        <v>1.7330969725407901</v>
      </c>
      <c r="AL44" s="98">
        <f>IF(AK44&lt;1,"NA",(('RIM Costs (Ach Pot)'!AJ44)+AX44)/AN44)</f>
        <v>2.198918072854426</v>
      </c>
      <c r="AN44">
        <f>'Customer Costs'!G44</f>
        <v>640.79999999999995</v>
      </c>
      <c r="AO44" s="17">
        <f t="shared" si="9"/>
        <v>506.08225760853009</v>
      </c>
      <c r="AP44" s="18">
        <f t="shared" si="14"/>
        <v>10.58484910416691</v>
      </c>
      <c r="AQ44" s="76" t="str">
        <f t="shared" si="10"/>
        <v>No</v>
      </c>
      <c r="AR44" s="76" t="str">
        <f t="shared" si="11"/>
        <v>No</v>
      </c>
      <c r="AS44" s="76" t="str">
        <f t="shared" si="12"/>
        <v>No</v>
      </c>
      <c r="AT44" s="105">
        <v>519.72127819795969</v>
      </c>
      <c r="AU44" s="95" t="str">
        <f t="shared" si="0"/>
        <v>Keep</v>
      </c>
      <c r="AV44" s="11">
        <f t="shared" si="13"/>
        <v>519.72127819795969</v>
      </c>
      <c r="AW44" s="102">
        <f t="shared" si="1"/>
        <v>2.0000000000000009</v>
      </c>
      <c r="AX44" s="11">
        <f t="shared" si="2"/>
        <v>519.72127819795969</v>
      </c>
      <c r="AY44" s="52" t="s">
        <v>526</v>
      </c>
      <c r="AZ44" s="11">
        <f>IF(AU44="Drop","NA",'Program Costs'!G44)</f>
        <v>37</v>
      </c>
      <c r="BA44" s="20">
        <f t="shared" si="3"/>
        <v>2.0000000000000009</v>
      </c>
      <c r="BB44" s="12">
        <f>IF(AP44&lt;=10,IF($BB$1="Residential",VLOOKUP(CEILING(AP44,0.05),'Payback-Acceptance'!$A$5:$C$205,2),VLOOKUP(CEILING(AN44,0.05),'Payback-Acceptance'!$A$5:$C$205,3)),IF($BB$1="Residential",VLOOKUP(10,'Payback-Acceptance'!$A$5:$C$205,2),VLOOKUP(10,'Payback-Acceptance'!$A$5:$C$205,3)))</f>
        <v>0.14294960495076253</v>
      </c>
      <c r="BC44" s="17">
        <v>506.08225760853009</v>
      </c>
      <c r="BD44" s="18">
        <v>462.07510477300571</v>
      </c>
      <c r="BE44" s="18">
        <v>687.78474714640254</v>
      </c>
      <c r="BF44" s="22">
        <v>20068.046066239403</v>
      </c>
      <c r="BG44" s="35">
        <f t="shared" si="18"/>
        <v>305</v>
      </c>
      <c r="BH44" s="67">
        <v>305</v>
      </c>
      <c r="BI44" s="29">
        <f t="shared" si="19"/>
        <v>1434.3596286513134</v>
      </c>
      <c r="BJ44" s="71">
        <f t="shared" ref="BJ44:BS53" si="20">IF($BG44="NA","NA",IF($AY44="M",$BG44*BJ$2,$BG44*BJ$1))</f>
        <v>63.851862216257388</v>
      </c>
      <c r="BK44" s="71">
        <f t="shared" si="20"/>
        <v>123.45524691470024</v>
      </c>
      <c r="BL44" s="71">
        <f t="shared" si="20"/>
        <v>175.39089434381245</v>
      </c>
      <c r="BM44" s="71">
        <f t="shared" si="20"/>
        <v>217.63414053404344</v>
      </c>
      <c r="BN44" s="71">
        <f t="shared" si="20"/>
        <v>249.70760538008852</v>
      </c>
      <c r="BO44" s="71">
        <f t="shared" si="20"/>
        <v>272.439257669271</v>
      </c>
      <c r="BP44" s="71">
        <f t="shared" si="20"/>
        <v>287.47802540193118</v>
      </c>
      <c r="BQ44" s="71">
        <f t="shared" si="20"/>
        <v>296.7653180800412</v>
      </c>
      <c r="BR44" s="71">
        <f t="shared" si="20"/>
        <v>302.11910493060367</v>
      </c>
      <c r="BS44" s="71">
        <f t="shared" si="20"/>
        <v>305</v>
      </c>
    </row>
    <row r="45" spans="1:71" x14ac:dyDescent="0.25">
      <c r="A45" s="4">
        <v>1</v>
      </c>
      <c r="B45" s="4">
        <v>130</v>
      </c>
      <c r="C45">
        <v>151</v>
      </c>
      <c r="D45" t="s">
        <v>79</v>
      </c>
      <c r="E45">
        <f>'RIM &amp; TRC Benefits'!E45-'RIM Costs (Ach Pot)'!E45</f>
        <v>0</v>
      </c>
      <c r="F45">
        <f>'RIM &amp; TRC Benefits'!F45-'RIM Costs (Ach Pot)'!F45</f>
        <v>0</v>
      </c>
      <c r="G45">
        <f>'RIM &amp; TRC Benefits'!G45-'RIM Costs (Ach Pot)'!G45</f>
        <v>-37.8546209</v>
      </c>
      <c r="H45">
        <f>'RIM &amp; TRC Benefits'!H45-'RIM Costs (Ach Pot)'!H45</f>
        <v>-0.58340289999999984</v>
      </c>
      <c r="I45">
        <f>'RIM &amp; TRC Benefits'!I45-'RIM Costs (Ach Pot)'!I45</f>
        <v>-0.64776489999999987</v>
      </c>
      <c r="J45">
        <f>'RIM &amp; TRC Benefits'!J45-'RIM Costs (Ach Pot)'!J45</f>
        <v>1.8879871000000001</v>
      </c>
      <c r="K45">
        <f>'RIM &amp; TRC Benefits'!K45-'RIM Costs (Ach Pot)'!K45</f>
        <v>2.5482190999999994</v>
      </c>
      <c r="L45">
        <f>'RIM &amp; TRC Benefits'!L45-'RIM Costs (Ach Pot)'!L45</f>
        <v>2.2661910999999999</v>
      </c>
      <c r="M45">
        <f>'RIM &amp; TRC Benefits'!M45-'RIM Costs (Ach Pot)'!M45</f>
        <v>4.2090160999999995</v>
      </c>
      <c r="N45">
        <f>'RIM &amp; TRC Benefits'!N45-'RIM Costs (Ach Pot)'!N45</f>
        <v>4.2671668999999994</v>
      </c>
      <c r="O45">
        <f>'RIM &amp; TRC Benefits'!O45-'RIM Costs (Ach Pot)'!O45</f>
        <v>4.462936899999999</v>
      </c>
      <c r="P45">
        <f>'RIM &amp; TRC Benefits'!P45-'RIM Costs (Ach Pot)'!P45</f>
        <v>2.5699008999999999</v>
      </c>
      <c r="Q45">
        <f>'RIM &amp; TRC Benefits'!Q45-'RIM Costs (Ach Pot)'!Q45</f>
        <v>2.8710478999999998</v>
      </c>
      <c r="R45">
        <f>'RIM &amp; TRC Benefits'!R45-'RIM Costs (Ach Pot)'!R45</f>
        <v>1.9665678999999998</v>
      </c>
      <c r="S45">
        <f>'RIM &amp; TRC Benefits'!S45-'RIM Costs (Ach Pot)'!S45</f>
        <v>3.6065218999999997</v>
      </c>
      <c r="T45">
        <f>'RIM &amp; TRC Benefits'!T45-'RIM Costs (Ach Pot)'!T45</f>
        <v>1.6421668999999999</v>
      </c>
      <c r="U45">
        <f>'RIM &amp; TRC Benefits'!U45-'RIM Costs (Ach Pot)'!U45</f>
        <v>2.5830196999999999</v>
      </c>
      <c r="V45">
        <f>'RIM &amp; TRC Benefits'!V45-'RIM Costs (Ach Pot)'!V45</f>
        <v>2.3010367</v>
      </c>
      <c r="W45">
        <f>'RIM &amp; TRC Benefits'!W45-'RIM Costs (Ach Pot)'!W45</f>
        <v>3.3604246999999998</v>
      </c>
      <c r="X45">
        <f>'RIM &amp; TRC Benefits'!X45-'RIM Costs (Ach Pot)'!X45</f>
        <v>3.1733517</v>
      </c>
      <c r="Y45">
        <f>'RIM &amp; TRC Benefits'!Y45-'RIM Costs (Ach Pot)'!Y45</f>
        <v>4.8213007000000001</v>
      </c>
      <c r="Z45">
        <f>'RIM &amp; TRC Benefits'!Z45-'RIM Costs (Ach Pot)'!Z45</f>
        <v>4.2447017000000002</v>
      </c>
      <c r="AA45">
        <f>'RIM &amp; TRC Benefits'!AA45-'RIM Costs (Ach Pot)'!AA45</f>
        <v>0</v>
      </c>
      <c r="AB45">
        <f>'RIM &amp; TRC Benefits'!AB45-'RIM Costs (Ach Pot)'!AB45</f>
        <v>0</v>
      </c>
      <c r="AC45">
        <f>'RIM &amp; TRC Benefits'!AC45-'RIM Costs (Ach Pot)'!AC45</f>
        <v>0</v>
      </c>
      <c r="AD45">
        <f>'RIM &amp; TRC Benefits'!AD45-'RIM Costs (Ach Pot)'!AD45</f>
        <v>0</v>
      </c>
      <c r="AE45">
        <f>'RIM &amp; TRC Benefits'!AE45-'RIM Costs (Ach Pot)'!AE45</f>
        <v>0</v>
      </c>
      <c r="AF45">
        <f>'RIM &amp; TRC Benefits'!AF45-'RIM Costs (Ach Pot)'!AF45</f>
        <v>0</v>
      </c>
      <c r="AG45">
        <f>'RIM &amp; TRC Benefits'!AG45-'RIM Costs (Ach Pot)'!AG45</f>
        <v>0</v>
      </c>
      <c r="AH45">
        <f>'RIM &amp; TRC Benefits'!AH45-'RIM Costs (Ach Pot)'!AH45</f>
        <v>0</v>
      </c>
      <c r="AI45" s="2">
        <f t="shared" si="7"/>
        <v>13.695769199999988</v>
      </c>
      <c r="AJ45" s="2">
        <f t="shared" si="8"/>
        <v>-11.855067255343879</v>
      </c>
      <c r="AK45" s="95">
        <f>'RIM &amp; TRC Benefits'!AJ45/'RIM Costs (Ach Pot)'!AJ45</f>
        <v>0.84506091621955615</v>
      </c>
      <c r="AL45" s="98" t="str">
        <f>IF(AK45&lt;1,"NA",(('RIM Costs (Ach Pot)'!AJ45)+AX45)/AN45)</f>
        <v>NA</v>
      </c>
      <c r="AN45">
        <f>'Customer Costs'!G45</f>
        <v>1199</v>
      </c>
      <c r="AO45" s="17">
        <f t="shared" si="9"/>
        <v>23.46753676555916</v>
      </c>
      <c r="AP45" s="18">
        <f t="shared" si="14"/>
        <v>427.10529560936851</v>
      </c>
      <c r="AQ45" s="76" t="str">
        <f t="shared" si="10"/>
        <v>No</v>
      </c>
      <c r="AR45" s="76" t="str">
        <f t="shared" si="11"/>
        <v>No</v>
      </c>
      <c r="AS45" s="76" t="str">
        <f t="shared" si="12"/>
        <v>No</v>
      </c>
      <c r="AT45" s="105" t="s">
        <v>499</v>
      </c>
      <c r="AU45" s="95" t="str">
        <f t="shared" si="0"/>
        <v>Drop</v>
      </c>
      <c r="AV45" s="11">
        <f t="shared" si="13"/>
        <v>1193.3854594530872</v>
      </c>
      <c r="AW45" s="102">
        <f t="shared" si="1"/>
        <v>1.9999999999999984</v>
      </c>
      <c r="AX45" s="11" t="str">
        <f t="shared" si="2"/>
        <v>NA</v>
      </c>
      <c r="AY45" s="52" t="s">
        <v>526</v>
      </c>
      <c r="AZ45" s="11" t="str">
        <f>IF(AU45="Drop","NA",'Program Costs'!G45)</f>
        <v>NA</v>
      </c>
      <c r="BA45" s="20" t="str">
        <f t="shared" si="3"/>
        <v>NA</v>
      </c>
      <c r="BB45" s="12">
        <f>IF(AP45&lt;=10,IF($BB$1="Residential",VLOOKUP(CEILING(AP45,0.05),'Payback-Acceptance'!$A$5:$C$205,2),VLOOKUP(CEILING(AN45,0.05),'Payback-Acceptance'!$A$5:$C$205,3)),IF($BB$1="Residential",VLOOKUP(10,'Payback-Acceptance'!$A$5:$C$205,2),VLOOKUP(10,'Payback-Acceptance'!$A$5:$C$205,3)))</f>
        <v>0.14294960495076253</v>
      </c>
      <c r="BC45" s="17">
        <v>23.46753676555916</v>
      </c>
      <c r="BD45" s="18">
        <v>16.325242967345503</v>
      </c>
      <c r="BE45" s="18">
        <v>26.97214055474474</v>
      </c>
      <c r="BF45" s="22">
        <v>231742.30587796459</v>
      </c>
      <c r="BG45" s="35" t="str">
        <f t="shared" si="18"/>
        <v>NA</v>
      </c>
      <c r="BH45" s="67" t="s">
        <v>499</v>
      </c>
      <c r="BI45" s="29" t="str">
        <f t="shared" si="19"/>
        <v>NA</v>
      </c>
      <c r="BJ45" s="71" t="str">
        <f t="shared" si="20"/>
        <v>NA</v>
      </c>
      <c r="BK45" s="71" t="str">
        <f t="shared" si="20"/>
        <v>NA</v>
      </c>
      <c r="BL45" s="71" t="str">
        <f t="shared" si="20"/>
        <v>NA</v>
      </c>
      <c r="BM45" s="71" t="str">
        <f t="shared" si="20"/>
        <v>NA</v>
      </c>
      <c r="BN45" s="71" t="str">
        <f t="shared" si="20"/>
        <v>NA</v>
      </c>
      <c r="BO45" s="71" t="str">
        <f t="shared" si="20"/>
        <v>NA</v>
      </c>
      <c r="BP45" s="71" t="str">
        <f t="shared" si="20"/>
        <v>NA</v>
      </c>
      <c r="BQ45" s="71" t="str">
        <f t="shared" si="20"/>
        <v>NA</v>
      </c>
      <c r="BR45" s="71" t="str">
        <f t="shared" si="20"/>
        <v>NA</v>
      </c>
      <c r="BS45" s="71" t="str">
        <f t="shared" si="20"/>
        <v>NA</v>
      </c>
    </row>
    <row r="46" spans="1:71" x14ac:dyDescent="0.25">
      <c r="A46" s="4">
        <v>1</v>
      </c>
      <c r="B46" s="4">
        <v>130</v>
      </c>
      <c r="C46">
        <v>152</v>
      </c>
      <c r="D46" t="s">
        <v>80</v>
      </c>
      <c r="E46">
        <f>'RIM &amp; TRC Benefits'!E46-'RIM Costs (Ach Pot)'!E46</f>
        <v>0</v>
      </c>
      <c r="F46">
        <f>'RIM &amp; TRC Benefits'!F46-'RIM Costs (Ach Pot)'!F46</f>
        <v>0</v>
      </c>
      <c r="G46">
        <f>'RIM &amp; TRC Benefits'!G46-'RIM Costs (Ach Pot)'!G46</f>
        <v>-38.715061999999996</v>
      </c>
      <c r="H46">
        <f>'RIM &amp; TRC Benefits'!H46-'RIM Costs (Ach Pot)'!H46</f>
        <v>-1.2908059999999999</v>
      </c>
      <c r="I46">
        <f>'RIM &amp; TRC Benefits'!I46-'RIM Costs (Ach Pot)'!I46</f>
        <v>-1.6064949999999998</v>
      </c>
      <c r="J46">
        <f>'RIM &amp; TRC Benefits'!J46-'RIM Costs (Ach Pot)'!J46</f>
        <v>3.8969530000000008</v>
      </c>
      <c r="K46">
        <f>'RIM &amp; TRC Benefits'!K46-'RIM Costs (Ach Pot)'!K46</f>
        <v>5.139476000000001</v>
      </c>
      <c r="L46">
        <f>'RIM &amp; TRC Benefits'!L46-'RIM Costs (Ach Pot)'!L46</f>
        <v>4.8197590000000021</v>
      </c>
      <c r="M46">
        <f>'RIM &amp; TRC Benefits'!M46-'RIM Costs (Ach Pot)'!M46</f>
        <v>8.3848219999999998</v>
      </c>
      <c r="N46">
        <f>'RIM &amp; TRC Benefits'!N46-'RIM Costs (Ach Pot)'!N46</f>
        <v>9.1869920000000018</v>
      </c>
      <c r="O46">
        <f>'RIM &amp; TRC Benefits'!O46-'RIM Costs (Ach Pot)'!O46</f>
        <v>9.6717339999999989</v>
      </c>
      <c r="P46">
        <f>'RIM &amp; TRC Benefits'!P46-'RIM Costs (Ach Pot)'!P46</f>
        <v>6.1816520000000015</v>
      </c>
      <c r="Q46">
        <f>'RIM &amp; TRC Benefits'!Q46-'RIM Costs (Ach Pot)'!Q46</f>
        <v>6.5814320000000013</v>
      </c>
      <c r="R46">
        <f>'RIM &amp; TRC Benefits'!R46-'RIM Costs (Ach Pot)'!R46</f>
        <v>5.7311510000000006</v>
      </c>
      <c r="S46">
        <f>'RIM &amp; TRC Benefits'!S46-'RIM Costs (Ach Pot)'!S46</f>
        <v>9.5216170000000009</v>
      </c>
      <c r="T46">
        <f>'RIM &amp; TRC Benefits'!T46-'RIM Costs (Ach Pot)'!T46</f>
        <v>4.3434560000000015</v>
      </c>
      <c r="U46">
        <f>'RIM &amp; TRC Benefits'!U46-'RIM Costs (Ach Pot)'!U46</f>
        <v>6.0387649999999997</v>
      </c>
      <c r="V46">
        <f>'RIM &amp; TRC Benefits'!V46-'RIM Costs (Ach Pot)'!V46</f>
        <v>5.7248000000000001</v>
      </c>
      <c r="W46">
        <f>'RIM &amp; TRC Benefits'!W46-'RIM Costs (Ach Pot)'!W46</f>
        <v>8.856147</v>
      </c>
      <c r="X46">
        <f>'RIM &amp; TRC Benefits'!X46-'RIM Costs (Ach Pot)'!X46</f>
        <v>8.563483999999999</v>
      </c>
      <c r="Y46">
        <f>'RIM &amp; TRC Benefits'!Y46-'RIM Costs (Ach Pot)'!Y46</f>
        <v>10.25489</v>
      </c>
      <c r="Z46">
        <f>'RIM &amp; TRC Benefits'!Z46-'RIM Costs (Ach Pot)'!Z46</f>
        <v>8.8048169999999999</v>
      </c>
      <c r="AA46">
        <f>'RIM &amp; TRC Benefits'!AA46-'RIM Costs (Ach Pot)'!AA46</f>
        <v>0</v>
      </c>
      <c r="AB46">
        <f>'RIM &amp; TRC Benefits'!AB46-'RIM Costs (Ach Pot)'!AB46</f>
        <v>0</v>
      </c>
      <c r="AC46">
        <f>'RIM &amp; TRC Benefits'!AC46-'RIM Costs (Ach Pot)'!AC46</f>
        <v>0</v>
      </c>
      <c r="AD46">
        <f>'RIM &amp; TRC Benefits'!AD46-'RIM Costs (Ach Pot)'!AD46</f>
        <v>0</v>
      </c>
      <c r="AE46">
        <f>'RIM &amp; TRC Benefits'!AE46-'RIM Costs (Ach Pot)'!AE46</f>
        <v>0</v>
      </c>
      <c r="AF46">
        <f>'RIM &amp; TRC Benefits'!AF46-'RIM Costs (Ach Pot)'!AF46</f>
        <v>0</v>
      </c>
      <c r="AG46">
        <f>'RIM &amp; TRC Benefits'!AG46-'RIM Costs (Ach Pot)'!AG46</f>
        <v>0</v>
      </c>
      <c r="AH46">
        <f>'RIM &amp; TRC Benefits'!AH46-'RIM Costs (Ach Pot)'!AH46</f>
        <v>0</v>
      </c>
      <c r="AI46" s="2">
        <f t="shared" si="7"/>
        <v>80.089584000000016</v>
      </c>
      <c r="AJ46" s="2">
        <f t="shared" si="8"/>
        <v>20.233664378403169</v>
      </c>
      <c r="AK46" s="95">
        <f>'RIM &amp; TRC Benefits'!AJ46/'RIM Costs (Ach Pot)'!AJ46</f>
        <v>1.1568994980233636</v>
      </c>
      <c r="AL46" s="98">
        <f>IF(AK46&lt;1,"NA",(('RIM Costs (Ach Pot)'!AJ46)+AX46)/AN46)</f>
        <v>3.9278903619369462E-2</v>
      </c>
      <c r="AN46">
        <f>'Customer Costs'!G46</f>
        <v>3798.3</v>
      </c>
      <c r="AO46" s="17">
        <f t="shared" si="9"/>
        <v>54.617427489664941</v>
      </c>
      <c r="AP46" s="18">
        <f t="shared" si="14"/>
        <v>581.35485376150132</v>
      </c>
      <c r="AQ46" s="76" t="str">
        <f t="shared" si="10"/>
        <v>No</v>
      </c>
      <c r="AR46" s="76" t="str">
        <f t="shared" si="11"/>
        <v>No</v>
      </c>
      <c r="AS46" s="76" t="str">
        <f t="shared" si="12"/>
        <v>No</v>
      </c>
      <c r="AT46" s="105" t="s">
        <v>499</v>
      </c>
      <c r="AU46" s="95" t="str">
        <f t="shared" si="0"/>
        <v>Drop</v>
      </c>
      <c r="AV46" s="11">
        <f t="shared" si="13"/>
        <v>3785.2329378591267</v>
      </c>
      <c r="AW46" s="102">
        <f t="shared" si="1"/>
        <v>1.9999999999999951</v>
      </c>
      <c r="AX46" s="11">
        <f t="shared" si="2"/>
        <v>20.233664378403169</v>
      </c>
      <c r="AY46" s="52" t="s">
        <v>526</v>
      </c>
      <c r="AZ46" s="11" t="str">
        <f>IF(AU46="Drop","NA",'Program Costs'!G46)</f>
        <v>NA</v>
      </c>
      <c r="BA46" s="20">
        <f t="shared" si="3"/>
        <v>578.2579580461113</v>
      </c>
      <c r="BB46" s="12">
        <f>IF(AP46&lt;=10,IF($BB$1="Residential",VLOOKUP(CEILING(AP46,0.05),'Payback-Acceptance'!$A$5:$C$205,2),VLOOKUP(CEILING(AN46,0.05),'Payback-Acceptance'!$A$5:$C$205,3)),IF($BB$1="Residential",VLOOKUP(10,'Payback-Acceptance'!$A$5:$C$205,2),VLOOKUP(10,'Payback-Acceptance'!$A$5:$C$205,3)))</f>
        <v>0.14294960495076253</v>
      </c>
      <c r="BC46" s="17">
        <v>54.617427489664941</v>
      </c>
      <c r="BD46" s="18">
        <v>28.401062294625774</v>
      </c>
      <c r="BE46" s="18">
        <v>62.766347671122965</v>
      </c>
      <c r="BF46" s="22">
        <v>201881.76146661123</v>
      </c>
      <c r="BG46" s="35" t="str">
        <f t="shared" si="18"/>
        <v>NA</v>
      </c>
      <c r="BH46" s="67">
        <v>571</v>
      </c>
      <c r="BI46" s="29" t="str">
        <f t="shared" si="19"/>
        <v>NA</v>
      </c>
      <c r="BJ46" s="71" t="str">
        <f t="shared" si="20"/>
        <v>NA</v>
      </c>
      <c r="BK46" s="71" t="str">
        <f t="shared" si="20"/>
        <v>NA</v>
      </c>
      <c r="BL46" s="71" t="str">
        <f t="shared" si="20"/>
        <v>NA</v>
      </c>
      <c r="BM46" s="71" t="str">
        <f t="shared" si="20"/>
        <v>NA</v>
      </c>
      <c r="BN46" s="71" t="str">
        <f t="shared" si="20"/>
        <v>NA</v>
      </c>
      <c r="BO46" s="71" t="str">
        <f t="shared" si="20"/>
        <v>NA</v>
      </c>
      <c r="BP46" s="71" t="str">
        <f t="shared" si="20"/>
        <v>NA</v>
      </c>
      <c r="BQ46" s="71" t="str">
        <f t="shared" si="20"/>
        <v>NA</v>
      </c>
      <c r="BR46" s="71" t="str">
        <f t="shared" si="20"/>
        <v>NA</v>
      </c>
      <c r="BS46" s="71" t="str">
        <f t="shared" si="20"/>
        <v>NA</v>
      </c>
    </row>
    <row r="47" spans="1:71" x14ac:dyDescent="0.25">
      <c r="A47" s="4">
        <v>1</v>
      </c>
      <c r="B47" s="4">
        <v>130</v>
      </c>
      <c r="C47">
        <v>153</v>
      </c>
      <c r="D47" t="s">
        <v>81</v>
      </c>
      <c r="E47">
        <f>'RIM &amp; TRC Benefits'!E47-'RIM Costs (Ach Pot)'!E47</f>
        <v>0</v>
      </c>
      <c r="F47">
        <f>'RIM &amp; TRC Benefits'!F47-'RIM Costs (Ach Pot)'!F47</f>
        <v>0</v>
      </c>
      <c r="G47">
        <f>'RIM &amp; TRC Benefits'!G47-'RIM Costs (Ach Pot)'!G47</f>
        <v>-44.634999100000002</v>
      </c>
      <c r="H47">
        <f>'RIM &amp; TRC Benefits'!H47-'RIM Costs (Ach Pot)'!H47</f>
        <v>-7.5370391000000003</v>
      </c>
      <c r="I47">
        <f>'RIM &amp; TRC Benefits'!I47-'RIM Costs (Ach Pot)'!I47</f>
        <v>-7.4299290999999998</v>
      </c>
      <c r="J47">
        <f>'RIM &amp; TRC Benefits'!J47-'RIM Costs (Ach Pot)'!J47</f>
        <v>-6.0555468999999995</v>
      </c>
      <c r="K47">
        <f>'RIM &amp; TRC Benefits'!K47-'RIM Costs (Ach Pot)'!K47</f>
        <v>-5.8570478000000001</v>
      </c>
      <c r="L47">
        <f>'RIM &amp; TRC Benefits'!L47-'RIM Costs (Ach Pot)'!L47</f>
        <v>0</v>
      </c>
      <c r="M47">
        <f>'RIM &amp; TRC Benefits'!M47-'RIM Costs (Ach Pot)'!M47</f>
        <v>0</v>
      </c>
      <c r="N47">
        <f>'RIM &amp; TRC Benefits'!N47-'RIM Costs (Ach Pot)'!N47</f>
        <v>0</v>
      </c>
      <c r="O47">
        <f>'RIM &amp; TRC Benefits'!O47-'RIM Costs (Ach Pot)'!O47</f>
        <v>0</v>
      </c>
      <c r="P47">
        <f>'RIM &amp; TRC Benefits'!P47-'RIM Costs (Ach Pot)'!P47</f>
        <v>0</v>
      </c>
      <c r="Q47">
        <f>'RIM &amp; TRC Benefits'!Q47-'RIM Costs (Ach Pot)'!Q47</f>
        <v>0</v>
      </c>
      <c r="R47">
        <f>'RIM &amp; TRC Benefits'!R47-'RIM Costs (Ach Pot)'!R47</f>
        <v>0</v>
      </c>
      <c r="S47">
        <f>'RIM &amp; TRC Benefits'!S47-'RIM Costs (Ach Pot)'!S47</f>
        <v>0</v>
      </c>
      <c r="T47">
        <f>'RIM &amp; TRC Benefits'!T47-'RIM Costs (Ach Pot)'!T47</f>
        <v>0</v>
      </c>
      <c r="U47">
        <f>'RIM &amp; TRC Benefits'!U47-'RIM Costs (Ach Pot)'!U47</f>
        <v>0</v>
      </c>
      <c r="V47">
        <f>'RIM &amp; TRC Benefits'!V47-'RIM Costs (Ach Pot)'!V47</f>
        <v>0</v>
      </c>
      <c r="W47">
        <f>'RIM &amp; TRC Benefits'!W47-'RIM Costs (Ach Pot)'!W47</f>
        <v>0</v>
      </c>
      <c r="X47">
        <f>'RIM &amp; TRC Benefits'!X47-'RIM Costs (Ach Pot)'!X47</f>
        <v>0</v>
      </c>
      <c r="Y47">
        <f>'RIM &amp; TRC Benefits'!Y47-'RIM Costs (Ach Pot)'!Y47</f>
        <v>0</v>
      </c>
      <c r="Z47">
        <f>'RIM &amp; TRC Benefits'!Z47-'RIM Costs (Ach Pot)'!Z47</f>
        <v>0</v>
      </c>
      <c r="AA47">
        <f>'RIM &amp; TRC Benefits'!AA47-'RIM Costs (Ach Pot)'!AA47</f>
        <v>0</v>
      </c>
      <c r="AB47">
        <f>'RIM &amp; TRC Benefits'!AB47-'RIM Costs (Ach Pot)'!AB47</f>
        <v>0</v>
      </c>
      <c r="AC47">
        <f>'RIM &amp; TRC Benefits'!AC47-'RIM Costs (Ach Pot)'!AC47</f>
        <v>0</v>
      </c>
      <c r="AD47">
        <f>'RIM &amp; TRC Benefits'!AD47-'RIM Costs (Ach Pot)'!AD47</f>
        <v>0</v>
      </c>
      <c r="AE47">
        <f>'RIM &amp; TRC Benefits'!AE47-'RIM Costs (Ach Pot)'!AE47</f>
        <v>0</v>
      </c>
      <c r="AF47">
        <f>'RIM &amp; TRC Benefits'!AF47-'RIM Costs (Ach Pot)'!AF47</f>
        <v>0</v>
      </c>
      <c r="AG47">
        <f>'RIM &amp; TRC Benefits'!AG47-'RIM Costs (Ach Pot)'!AG47</f>
        <v>0</v>
      </c>
      <c r="AH47">
        <f>'RIM &amp; TRC Benefits'!AH47-'RIM Costs (Ach Pot)'!AH47</f>
        <v>0</v>
      </c>
      <c r="AI47" s="2">
        <f t="shared" si="7"/>
        <v>-71.514562000000012</v>
      </c>
      <c r="AJ47" s="2">
        <f t="shared" si="8"/>
        <v>-67.846738076775992</v>
      </c>
      <c r="AK47" s="95">
        <f>'RIM &amp; TRC Benefits'!AJ47/'RIM Costs (Ach Pot)'!AJ47</f>
        <v>0.31433037544150733</v>
      </c>
      <c r="AL47" s="98" t="str">
        <f>IF(AK47&lt;1,"NA",(('RIM Costs (Ach Pot)'!AJ47)+AX47)/AN47)</f>
        <v>NA</v>
      </c>
      <c r="AN47">
        <f>'Customer Costs'!G47</f>
        <v>400</v>
      </c>
      <c r="AO47" s="17">
        <f t="shared" si="9"/>
        <v>110.58215876006292</v>
      </c>
      <c r="AP47" s="18">
        <f t="shared" si="14"/>
        <v>30.238358210400662</v>
      </c>
      <c r="AQ47" s="76" t="str">
        <f t="shared" si="10"/>
        <v>No</v>
      </c>
      <c r="AR47" s="76" t="str">
        <f t="shared" si="11"/>
        <v>No</v>
      </c>
      <c r="AS47" s="76" t="str">
        <f t="shared" si="12"/>
        <v>No</v>
      </c>
      <c r="AT47" s="105" t="s">
        <v>499</v>
      </c>
      <c r="AU47" s="95" t="str">
        <f t="shared" si="0"/>
        <v>Drop</v>
      </c>
      <c r="AV47" s="11">
        <f t="shared" si="13"/>
        <v>373.54353717111417</v>
      </c>
      <c r="AW47" s="102">
        <f t="shared" si="1"/>
        <v>1.9999999999999998</v>
      </c>
      <c r="AX47" s="11" t="str">
        <f t="shared" si="2"/>
        <v>NA</v>
      </c>
      <c r="AY47" s="52" t="s">
        <v>526</v>
      </c>
      <c r="AZ47" s="11" t="str">
        <f>IF(AU47="Drop","NA",'Program Costs'!G47)</f>
        <v>NA</v>
      </c>
      <c r="BA47" s="20" t="str">
        <f t="shared" si="3"/>
        <v>NA</v>
      </c>
      <c r="BB47" s="12">
        <f>IF(AP47&lt;=10,IF($BB$1="Residential",VLOOKUP(CEILING(AP47,0.05),'Payback-Acceptance'!$A$5:$C$205,2),VLOOKUP(CEILING(AN47,0.05),'Payback-Acceptance'!$A$5:$C$205,3)),IF($BB$1="Residential",VLOOKUP(10,'Payback-Acceptance'!$A$5:$C$205,2),VLOOKUP(10,'Payback-Acceptance'!$A$5:$C$205,3)))</f>
        <v>0.14294960495076253</v>
      </c>
      <c r="BC47" s="17">
        <v>110.58215876006292</v>
      </c>
      <c r="BD47" s="18">
        <v>3.3558617592623841</v>
      </c>
      <c r="BE47" s="18">
        <v>1.9594121555833568</v>
      </c>
      <c r="BF47" s="22">
        <v>108192.94400929072</v>
      </c>
      <c r="BG47" s="35" t="str">
        <f t="shared" si="18"/>
        <v>NA</v>
      </c>
      <c r="BH47" s="67" t="s">
        <v>499</v>
      </c>
      <c r="BI47" s="29" t="str">
        <f t="shared" si="19"/>
        <v>NA</v>
      </c>
      <c r="BJ47" s="71" t="str">
        <f t="shared" si="20"/>
        <v>NA</v>
      </c>
      <c r="BK47" s="71" t="str">
        <f t="shared" si="20"/>
        <v>NA</v>
      </c>
      <c r="BL47" s="71" t="str">
        <f t="shared" si="20"/>
        <v>NA</v>
      </c>
      <c r="BM47" s="71" t="str">
        <f t="shared" si="20"/>
        <v>NA</v>
      </c>
      <c r="BN47" s="71" t="str">
        <f t="shared" si="20"/>
        <v>NA</v>
      </c>
      <c r="BO47" s="71" t="str">
        <f t="shared" si="20"/>
        <v>NA</v>
      </c>
      <c r="BP47" s="71" t="str">
        <f t="shared" si="20"/>
        <v>NA</v>
      </c>
      <c r="BQ47" s="71" t="str">
        <f t="shared" si="20"/>
        <v>NA</v>
      </c>
      <c r="BR47" s="71" t="str">
        <f t="shared" si="20"/>
        <v>NA</v>
      </c>
      <c r="BS47" s="71" t="str">
        <f t="shared" si="20"/>
        <v>NA</v>
      </c>
    </row>
    <row r="48" spans="1:71" x14ac:dyDescent="0.25">
      <c r="A48" s="4">
        <v>1</v>
      </c>
      <c r="B48" s="4">
        <v>190</v>
      </c>
      <c r="C48">
        <v>191</v>
      </c>
      <c r="D48" t="s">
        <v>82</v>
      </c>
      <c r="E48">
        <f>'RIM &amp; TRC Benefits'!E48-'RIM Costs (Ach Pot)'!E48</f>
        <v>0</v>
      </c>
      <c r="F48">
        <f>'RIM &amp; TRC Benefits'!F48-'RIM Costs (Ach Pot)'!F48</f>
        <v>0</v>
      </c>
      <c r="G48">
        <f>'RIM &amp; TRC Benefits'!G48-'RIM Costs (Ach Pot)'!G48</f>
        <v>-48.553735000000003</v>
      </c>
      <c r="H48">
        <f>'RIM &amp; TRC Benefits'!H48-'RIM Costs (Ach Pot)'!H48</f>
        <v>-11.356465</v>
      </c>
      <c r="I48">
        <f>'RIM &amp; TRC Benefits'!I48-'RIM Costs (Ach Pot)'!I48</f>
        <v>-12.012395000000001</v>
      </c>
      <c r="J48">
        <f>'RIM &amp; TRC Benefits'!J48-'RIM Costs (Ach Pot)'!J48</f>
        <v>-0.93355700000000041</v>
      </c>
      <c r="K48">
        <f>'RIM &amp; TRC Benefits'!K48-'RIM Costs (Ach Pot)'!K48</f>
        <v>0.40460900000000066</v>
      </c>
      <c r="L48">
        <f>'RIM &amp; TRC Benefits'!L48-'RIM Costs (Ach Pot)'!L48</f>
        <v>0.79082500000000167</v>
      </c>
      <c r="M48">
        <f>'RIM &amp; TRC Benefits'!M48-'RIM Costs (Ach Pot)'!M48</f>
        <v>5.9543549999999996</v>
      </c>
      <c r="N48">
        <f>'RIM &amp; TRC Benefits'!N48-'RIM Costs (Ach Pot)'!N48</f>
        <v>7.8728760000000051</v>
      </c>
      <c r="O48">
        <f>'RIM &amp; TRC Benefits'!O48-'RIM Costs (Ach Pot)'!O48</f>
        <v>8.3605460000000065</v>
      </c>
      <c r="P48">
        <f>'RIM &amp; TRC Benefits'!P48-'RIM Costs (Ach Pot)'!P48</f>
        <v>1.9732459999999961</v>
      </c>
      <c r="Q48">
        <f>'RIM &amp; TRC Benefits'!Q48-'RIM Costs (Ach Pot)'!Q48</f>
        <v>4.3070459999999997</v>
      </c>
      <c r="R48">
        <f>'RIM &amp; TRC Benefits'!R48-'RIM Costs (Ach Pot)'!R48</f>
        <v>1.2196409999999958</v>
      </c>
      <c r="S48">
        <f>'RIM &amp; TRC Benefits'!S48-'RIM Costs (Ach Pot)'!S48</f>
        <v>10.632486</v>
      </c>
      <c r="T48">
        <f>'RIM &amp; TRC Benefits'!T48-'RIM Costs (Ach Pot)'!T48</f>
        <v>-0.30135400000000345</v>
      </c>
      <c r="U48">
        <f>'RIM &amp; TRC Benefits'!U48-'RIM Costs (Ach Pot)'!U48</f>
        <v>3.359966</v>
      </c>
      <c r="V48">
        <f>'RIM &amp; TRC Benefits'!V48-'RIM Costs (Ach Pot)'!V48</f>
        <v>0</v>
      </c>
      <c r="W48">
        <f>'RIM &amp; TRC Benefits'!W48-'RIM Costs (Ach Pot)'!W48</f>
        <v>0</v>
      </c>
      <c r="X48">
        <f>'RIM &amp; TRC Benefits'!X48-'RIM Costs (Ach Pot)'!X48</f>
        <v>0</v>
      </c>
      <c r="Y48">
        <f>'RIM &amp; TRC Benefits'!Y48-'RIM Costs (Ach Pot)'!Y48</f>
        <v>0</v>
      </c>
      <c r="Z48">
        <f>'RIM &amp; TRC Benefits'!Z48-'RIM Costs (Ach Pot)'!Z48</f>
        <v>0</v>
      </c>
      <c r="AA48">
        <f>'RIM &amp; TRC Benefits'!AA48-'RIM Costs (Ach Pot)'!AA48</f>
        <v>0</v>
      </c>
      <c r="AB48">
        <f>'RIM &amp; TRC Benefits'!AB48-'RIM Costs (Ach Pot)'!AB48</f>
        <v>0</v>
      </c>
      <c r="AC48">
        <f>'RIM &amp; TRC Benefits'!AC48-'RIM Costs (Ach Pot)'!AC48</f>
        <v>0</v>
      </c>
      <c r="AD48">
        <f>'RIM &amp; TRC Benefits'!AD48-'RIM Costs (Ach Pot)'!AD48</f>
        <v>0</v>
      </c>
      <c r="AE48">
        <f>'RIM &amp; TRC Benefits'!AE48-'RIM Costs (Ach Pot)'!AE48</f>
        <v>0</v>
      </c>
      <c r="AF48">
        <f>'RIM &amp; TRC Benefits'!AF48-'RIM Costs (Ach Pot)'!AF48</f>
        <v>0</v>
      </c>
      <c r="AG48">
        <f>'RIM &amp; TRC Benefits'!AG48-'RIM Costs (Ach Pot)'!AG48</f>
        <v>0</v>
      </c>
      <c r="AH48">
        <f>'RIM &amp; TRC Benefits'!AH48-'RIM Costs (Ach Pot)'!AH48</f>
        <v>0</v>
      </c>
      <c r="AI48" s="2">
        <f t="shared" si="7"/>
        <v>-28.281910000000011</v>
      </c>
      <c r="AJ48" s="2">
        <f t="shared" si="8"/>
        <v>-45.150092876815592</v>
      </c>
      <c r="AK48" s="95">
        <f>'RIM &amp; TRC Benefits'!AJ48/'RIM Costs (Ach Pot)'!AJ48</f>
        <v>0.86905967097031933</v>
      </c>
      <c r="AL48" s="98" t="str">
        <f>IF(AK48&lt;1,"NA",(('RIM Costs (Ach Pot)'!AJ48)+AX48)/AN48)</f>
        <v>NA</v>
      </c>
      <c r="AN48">
        <f>'Customer Costs'!G48</f>
        <v>100</v>
      </c>
      <c r="AO48" s="17">
        <f t="shared" si="9"/>
        <v>220.61798415334164</v>
      </c>
      <c r="AP48" s="18">
        <f t="shared" si="14"/>
        <v>3.7891549742631563</v>
      </c>
      <c r="AQ48" s="76" t="str">
        <f t="shared" si="10"/>
        <v>No</v>
      </c>
      <c r="AR48" s="76" t="str">
        <f t="shared" si="11"/>
        <v>No</v>
      </c>
      <c r="AS48" s="76" t="str">
        <f t="shared" si="12"/>
        <v>No</v>
      </c>
      <c r="AT48" s="105" t="s">
        <v>499</v>
      </c>
      <c r="AU48" s="95" t="str">
        <f t="shared" si="0"/>
        <v>Drop</v>
      </c>
      <c r="AV48" s="11">
        <f>IF(AP48&gt;2,AN48-(2*(AO48*$AP$1/100)),0)</f>
        <v>47.217783025912723</v>
      </c>
      <c r="AW48" s="102">
        <f t="shared" si="1"/>
        <v>2</v>
      </c>
      <c r="AX48" s="11" t="str">
        <f t="shared" si="2"/>
        <v>NA</v>
      </c>
      <c r="AY48" s="52" t="s">
        <v>528</v>
      </c>
      <c r="AZ48" s="11" t="str">
        <f>IF(AU48="Drop","NA",'Program Costs'!G48)</f>
        <v>NA</v>
      </c>
      <c r="BA48" s="20" t="str">
        <f t="shared" si="3"/>
        <v>NA</v>
      </c>
      <c r="BB48" s="12">
        <f>IF(AP48&lt;=10,IF($BB$1="Residential",VLOOKUP(CEILING(AP48,0.05),'Payback-Acceptance'!$A$5:$C$205,2),VLOOKUP(CEILING(AN48,0.05),'Payback-Acceptance'!$A$5:$C$205,3)),IF($BB$1="Residential",VLOOKUP(10,'Payback-Acceptance'!$A$5:$C$205,2),VLOOKUP(10,'Payback-Acceptance'!$A$5:$C$205,3)))</f>
        <v>0.29244309162975529</v>
      </c>
      <c r="BC48" s="17">
        <v>220.61798415334164</v>
      </c>
      <c r="BD48" s="18">
        <v>109.53359431237112</v>
      </c>
      <c r="BE48" s="18">
        <v>0</v>
      </c>
      <c r="BF48" s="22">
        <v>30515.223960338582</v>
      </c>
      <c r="BG48" s="35" t="str">
        <f t="shared" si="18"/>
        <v>NA</v>
      </c>
      <c r="BH48" s="67">
        <v>54.666699999999999</v>
      </c>
      <c r="BI48" s="29" t="str">
        <f t="shared" si="19"/>
        <v>NA</v>
      </c>
      <c r="BJ48" s="71" t="str">
        <f t="shared" si="20"/>
        <v>NA</v>
      </c>
      <c r="BK48" s="71" t="str">
        <f t="shared" si="20"/>
        <v>NA</v>
      </c>
      <c r="BL48" s="71" t="str">
        <f t="shared" si="20"/>
        <v>NA</v>
      </c>
      <c r="BM48" s="71" t="str">
        <f t="shared" si="20"/>
        <v>NA</v>
      </c>
      <c r="BN48" s="71" t="str">
        <f t="shared" si="20"/>
        <v>NA</v>
      </c>
      <c r="BO48" s="71" t="str">
        <f t="shared" si="20"/>
        <v>NA</v>
      </c>
      <c r="BP48" s="71" t="str">
        <f t="shared" si="20"/>
        <v>NA</v>
      </c>
      <c r="BQ48" s="71" t="str">
        <f t="shared" si="20"/>
        <v>NA</v>
      </c>
      <c r="BR48" s="71" t="str">
        <f t="shared" si="20"/>
        <v>NA</v>
      </c>
      <c r="BS48" s="71" t="str">
        <f t="shared" si="20"/>
        <v>NA</v>
      </c>
    </row>
    <row r="49" spans="1:71" x14ac:dyDescent="0.25">
      <c r="A49" s="4">
        <v>1</v>
      </c>
      <c r="B49" s="4">
        <v>190</v>
      </c>
      <c r="C49">
        <v>192</v>
      </c>
      <c r="D49" t="s">
        <v>83</v>
      </c>
      <c r="E49">
        <f>'RIM &amp; TRC Benefits'!E49-'RIM Costs (Ach Pot)'!E49</f>
        <v>0</v>
      </c>
      <c r="F49">
        <f>'RIM &amp; TRC Benefits'!F49-'RIM Costs (Ach Pot)'!F49</f>
        <v>0</v>
      </c>
      <c r="G49">
        <f>'RIM &amp; TRC Benefits'!G49-'RIM Costs (Ach Pot)'!G49</f>
        <v>-58.354428000000013</v>
      </c>
      <c r="H49">
        <f>'RIM &amp; TRC Benefits'!H49-'RIM Costs (Ach Pot)'!H49</f>
        <v>-20.868027999999999</v>
      </c>
      <c r="I49">
        <f>'RIM &amp; TRC Benefits'!I49-'RIM Costs (Ach Pot)'!I49</f>
        <v>-22.256637999999999</v>
      </c>
      <c r="J49">
        <f>'RIM &amp; TRC Benefits'!J49-'RIM Costs (Ach Pot)'!J49</f>
        <v>-3.4151480000000021</v>
      </c>
      <c r="K49">
        <f>'RIM &amp; TRC Benefits'!K49-'RIM Costs (Ach Pot)'!K49</f>
        <v>1.227731999999996</v>
      </c>
      <c r="L49">
        <f>'RIM &amp; TRC Benefits'!L49-'RIM Costs (Ach Pot)'!L49</f>
        <v>2.0631919999999937</v>
      </c>
      <c r="M49">
        <f>'RIM &amp; TRC Benefits'!M49-'RIM Costs (Ach Pot)'!M49</f>
        <v>10.694621999999995</v>
      </c>
      <c r="N49">
        <f>'RIM &amp; TRC Benefits'!N49-'RIM Costs (Ach Pot)'!N49</f>
        <v>15.020303000000006</v>
      </c>
      <c r="O49">
        <f>'RIM &amp; TRC Benefits'!O49-'RIM Costs (Ach Pot)'!O49</f>
        <v>15.28285300000001</v>
      </c>
      <c r="P49">
        <f>'RIM &amp; TRC Benefits'!P49-'RIM Costs (Ach Pot)'!P49</f>
        <v>3.8421530000000104</v>
      </c>
      <c r="Q49">
        <f>'RIM &amp; TRC Benefits'!Q49-'RIM Costs (Ach Pot)'!Q49</f>
        <v>7.7417430000000067</v>
      </c>
      <c r="R49">
        <f>'RIM &amp; TRC Benefits'!R49-'RIM Costs (Ach Pot)'!R49</f>
        <v>1.4219229999999996</v>
      </c>
      <c r="S49">
        <f>'RIM &amp; TRC Benefits'!S49-'RIM Costs (Ach Pot)'!S49</f>
        <v>19.157512999999994</v>
      </c>
      <c r="T49">
        <f>'RIM &amp; TRC Benefits'!T49-'RIM Costs (Ach Pot)'!T49</f>
        <v>-0.38124700000000189</v>
      </c>
      <c r="U49">
        <f>'RIM &amp; TRC Benefits'!U49-'RIM Costs (Ach Pot)'!U49</f>
        <v>5.9644529999999918</v>
      </c>
      <c r="V49">
        <f>'RIM &amp; TRC Benefits'!V49-'RIM Costs (Ach Pot)'!V49</f>
        <v>0</v>
      </c>
      <c r="W49">
        <f>'RIM &amp; TRC Benefits'!W49-'RIM Costs (Ach Pot)'!W49</f>
        <v>0</v>
      </c>
      <c r="X49">
        <f>'RIM &amp; TRC Benefits'!X49-'RIM Costs (Ach Pot)'!X49</f>
        <v>0</v>
      </c>
      <c r="Y49">
        <f>'RIM &amp; TRC Benefits'!Y49-'RIM Costs (Ach Pot)'!Y49</f>
        <v>0</v>
      </c>
      <c r="Z49">
        <f>'RIM &amp; TRC Benefits'!Z49-'RIM Costs (Ach Pot)'!Z49</f>
        <v>0</v>
      </c>
      <c r="AA49">
        <f>'RIM &amp; TRC Benefits'!AA49-'RIM Costs (Ach Pot)'!AA49</f>
        <v>0</v>
      </c>
      <c r="AB49">
        <f>'RIM &amp; TRC Benefits'!AB49-'RIM Costs (Ach Pot)'!AB49</f>
        <v>0</v>
      </c>
      <c r="AC49">
        <f>'RIM &amp; TRC Benefits'!AC49-'RIM Costs (Ach Pot)'!AC49</f>
        <v>0</v>
      </c>
      <c r="AD49">
        <f>'RIM &amp; TRC Benefits'!AD49-'RIM Costs (Ach Pot)'!AD49</f>
        <v>0</v>
      </c>
      <c r="AE49">
        <f>'RIM &amp; TRC Benefits'!AE49-'RIM Costs (Ach Pot)'!AE49</f>
        <v>0</v>
      </c>
      <c r="AF49">
        <f>'RIM &amp; TRC Benefits'!AF49-'RIM Costs (Ach Pot)'!AF49</f>
        <v>0</v>
      </c>
      <c r="AG49">
        <f>'RIM &amp; TRC Benefits'!AG49-'RIM Costs (Ach Pot)'!AG49</f>
        <v>0</v>
      </c>
      <c r="AH49">
        <f>'RIM &amp; TRC Benefits'!AH49-'RIM Costs (Ach Pot)'!AH49</f>
        <v>0</v>
      </c>
      <c r="AI49" s="2">
        <f t="shared" si="7"/>
        <v>-22.859002000000025</v>
      </c>
      <c r="AJ49" s="2">
        <f t="shared" si="8"/>
        <v>-53.278980463074582</v>
      </c>
      <c r="AK49" s="95">
        <f>'RIM &amp; TRC Benefits'!AJ49/'RIM Costs (Ach Pot)'!AJ49</f>
        <v>0.9113628680054976</v>
      </c>
      <c r="AL49" s="98" t="str">
        <f>IF(AK49&lt;1,"NA",(('RIM Costs (Ach Pot)'!AJ49)+AX49)/AN49)</f>
        <v>NA</v>
      </c>
      <c r="AN49">
        <f>'Customer Costs'!G49</f>
        <v>210</v>
      </c>
      <c r="AO49" s="17">
        <f t="shared" si="9"/>
        <v>404.29664520587721</v>
      </c>
      <c r="AP49" s="18">
        <f t="shared" si="14"/>
        <v>4.3421261545363521</v>
      </c>
      <c r="AQ49" s="76" t="str">
        <f t="shared" si="10"/>
        <v>No</v>
      </c>
      <c r="AR49" s="76" t="str">
        <f t="shared" si="11"/>
        <v>No</v>
      </c>
      <c r="AS49" s="76" t="str">
        <f t="shared" si="12"/>
        <v>No</v>
      </c>
      <c r="AT49" s="105" t="s">
        <v>499</v>
      </c>
      <c r="AU49" s="95" t="str">
        <f t="shared" si="0"/>
        <v>Drop</v>
      </c>
      <c r="AV49" s="11">
        <f t="shared" si="13"/>
        <v>113.27319265903569</v>
      </c>
      <c r="AW49" s="102">
        <f t="shared" si="1"/>
        <v>2</v>
      </c>
      <c r="AX49" s="11" t="str">
        <f t="shared" si="2"/>
        <v>NA</v>
      </c>
      <c r="AY49" s="52" t="s">
        <v>528</v>
      </c>
      <c r="AZ49" s="11" t="str">
        <f>IF(AU49="Drop","NA",'Program Costs'!G49)</f>
        <v>NA</v>
      </c>
      <c r="BA49" s="20" t="str">
        <f t="shared" si="3"/>
        <v>NA</v>
      </c>
      <c r="BB49" s="12">
        <f>IF(AP49&lt;=10,IF($BB$1="Residential",VLOOKUP(CEILING(AP49,0.05),'Payback-Acceptance'!$A$5:$C$205,2),VLOOKUP(CEILING(AN49,0.05),'Payback-Acceptance'!$A$5:$C$205,3)),IF($BB$1="Residential",VLOOKUP(10,'Payback-Acceptance'!$A$5:$C$205,2),VLOOKUP(10,'Payback-Acceptance'!$A$5:$C$205,3)))</f>
        <v>0.27096875783540708</v>
      </c>
      <c r="BC49" s="17">
        <v>404.29664520587721</v>
      </c>
      <c r="BD49" s="18">
        <v>200.64312369800186</v>
      </c>
      <c r="BE49" s="18">
        <v>0</v>
      </c>
      <c r="BF49" s="22">
        <v>30686.657802812395</v>
      </c>
      <c r="BG49" s="35" t="str">
        <f t="shared" si="18"/>
        <v>NA</v>
      </c>
      <c r="BH49" s="67">
        <v>163.66669999999999</v>
      </c>
      <c r="BI49" s="29" t="str">
        <f t="shared" si="19"/>
        <v>NA</v>
      </c>
      <c r="BJ49" s="71" t="str">
        <f t="shared" si="20"/>
        <v>NA</v>
      </c>
      <c r="BK49" s="71" t="str">
        <f t="shared" si="20"/>
        <v>NA</v>
      </c>
      <c r="BL49" s="71" t="str">
        <f t="shared" si="20"/>
        <v>NA</v>
      </c>
      <c r="BM49" s="71" t="str">
        <f t="shared" si="20"/>
        <v>NA</v>
      </c>
      <c r="BN49" s="71" t="str">
        <f t="shared" si="20"/>
        <v>NA</v>
      </c>
      <c r="BO49" s="71" t="str">
        <f t="shared" si="20"/>
        <v>NA</v>
      </c>
      <c r="BP49" s="71" t="str">
        <f t="shared" si="20"/>
        <v>NA</v>
      </c>
      <c r="BQ49" s="71" t="str">
        <f t="shared" si="20"/>
        <v>NA</v>
      </c>
      <c r="BR49" s="71" t="str">
        <f t="shared" si="20"/>
        <v>NA</v>
      </c>
      <c r="BS49" s="71" t="str">
        <f t="shared" si="20"/>
        <v>NA</v>
      </c>
    </row>
    <row r="50" spans="1:71" x14ac:dyDescent="0.25">
      <c r="A50" s="4">
        <v>1</v>
      </c>
      <c r="B50" s="4">
        <v>190</v>
      </c>
      <c r="C50">
        <v>196</v>
      </c>
      <c r="D50" t="s">
        <v>84</v>
      </c>
      <c r="E50">
        <f>'RIM &amp; TRC Benefits'!E50-'RIM Costs (Ach Pot)'!E50</f>
        <v>0</v>
      </c>
      <c r="F50">
        <f>'RIM &amp; TRC Benefits'!F50-'RIM Costs (Ach Pot)'!F50</f>
        <v>0</v>
      </c>
      <c r="G50">
        <f>'RIM &amp; TRC Benefits'!G50-'RIM Costs (Ach Pot)'!G50</f>
        <v>-54.080510000000004</v>
      </c>
      <c r="H50">
        <f>'RIM &amp; TRC Benefits'!H50-'RIM Costs (Ach Pot)'!H50</f>
        <v>-16.525189999999998</v>
      </c>
      <c r="I50">
        <f>'RIM &amp; TRC Benefits'!I50-'RIM Costs (Ach Pot)'!I50</f>
        <v>-17.403389999999998</v>
      </c>
      <c r="J50">
        <f>'RIM &amp; TRC Benefits'!J50-'RIM Costs (Ach Pot)'!J50</f>
        <v>1.3094200000000029</v>
      </c>
      <c r="K50">
        <f>'RIM &amp; TRC Benefits'!K50-'RIM Costs (Ach Pot)'!K50</f>
        <v>4.6221000000000032</v>
      </c>
      <c r="L50">
        <f>'RIM &amp; TRC Benefits'!L50-'RIM Costs (Ach Pot)'!L50</f>
        <v>5.6359700000000075</v>
      </c>
      <c r="M50">
        <f>'RIM &amp; TRC Benefits'!M50-'RIM Costs (Ach Pot)'!M50</f>
        <v>13.882450000000006</v>
      </c>
      <c r="N50">
        <f>'RIM &amp; TRC Benefits'!N50-'RIM Costs (Ach Pot)'!N50</f>
        <v>18.369480000000003</v>
      </c>
      <c r="O50">
        <f>'RIM &amp; TRC Benefits'!O50-'RIM Costs (Ach Pot)'!O50</f>
        <v>18.79892000000001</v>
      </c>
      <c r="P50">
        <f>'RIM &amp; TRC Benefits'!P50-'RIM Costs (Ach Pot)'!P50</f>
        <v>7.5681800000000052</v>
      </c>
      <c r="Q50">
        <f>'RIM &amp; TRC Benefits'!Q50-'RIM Costs (Ach Pot)'!Q50</f>
        <v>11.395570000000006</v>
      </c>
      <c r="R50">
        <f>'RIM &amp; TRC Benefits'!R50-'RIM Costs (Ach Pot)'!R50</f>
        <v>5.0985200000000077</v>
      </c>
      <c r="S50">
        <f>'RIM &amp; TRC Benefits'!S50-'RIM Costs (Ach Pot)'!S50</f>
        <v>22.101080000000003</v>
      </c>
      <c r="T50">
        <f>'RIM &amp; TRC Benefits'!T50-'RIM Costs (Ach Pot)'!T50</f>
        <v>3.8006600000000006</v>
      </c>
      <c r="U50">
        <f>'RIM &amp; TRC Benefits'!U50-'RIM Costs (Ach Pot)'!U50</f>
        <v>9.1997100000000032</v>
      </c>
      <c r="V50">
        <f>'RIM &amp; TRC Benefits'!V50-'RIM Costs (Ach Pot)'!V50</f>
        <v>0</v>
      </c>
      <c r="W50">
        <f>'RIM &amp; TRC Benefits'!W50-'RIM Costs (Ach Pot)'!W50</f>
        <v>0</v>
      </c>
      <c r="X50">
        <f>'RIM &amp; TRC Benefits'!X50-'RIM Costs (Ach Pot)'!X50</f>
        <v>0</v>
      </c>
      <c r="Y50">
        <f>'RIM &amp; TRC Benefits'!Y50-'RIM Costs (Ach Pot)'!Y50</f>
        <v>0</v>
      </c>
      <c r="Z50">
        <f>'RIM &amp; TRC Benefits'!Z50-'RIM Costs (Ach Pot)'!Z50</f>
        <v>0</v>
      </c>
      <c r="AA50">
        <f>'RIM &amp; TRC Benefits'!AA50-'RIM Costs (Ach Pot)'!AA50</f>
        <v>0</v>
      </c>
      <c r="AB50">
        <f>'RIM &amp; TRC Benefits'!AB50-'RIM Costs (Ach Pot)'!AB50</f>
        <v>0</v>
      </c>
      <c r="AC50">
        <f>'RIM &amp; TRC Benefits'!AC50-'RIM Costs (Ach Pot)'!AC50</f>
        <v>0</v>
      </c>
      <c r="AD50">
        <f>'RIM &amp; TRC Benefits'!AD50-'RIM Costs (Ach Pot)'!AD50</f>
        <v>0</v>
      </c>
      <c r="AE50">
        <f>'RIM &amp; TRC Benefits'!AE50-'RIM Costs (Ach Pot)'!AE50</f>
        <v>0</v>
      </c>
      <c r="AF50">
        <f>'RIM &amp; TRC Benefits'!AF50-'RIM Costs (Ach Pot)'!AF50</f>
        <v>0</v>
      </c>
      <c r="AG50">
        <f>'RIM &amp; TRC Benefits'!AG50-'RIM Costs (Ach Pot)'!AG50</f>
        <v>0</v>
      </c>
      <c r="AH50">
        <f>'RIM &amp; TRC Benefits'!AH50-'RIM Costs (Ach Pot)'!AH50</f>
        <v>0</v>
      </c>
      <c r="AI50" s="2">
        <f t="shared" si="7"/>
        <v>33.772970000000051</v>
      </c>
      <c r="AJ50" s="2">
        <f t="shared" si="8"/>
        <v>-14.48857000821824</v>
      </c>
      <c r="AK50" s="95">
        <f>'RIM &amp; TRC Benefits'!AJ50/'RIM Costs (Ach Pot)'!AJ50</f>
        <v>0.97174977696418008</v>
      </c>
      <c r="AL50" s="98" t="str">
        <f>IF(AK50&lt;1,"NA",(('RIM Costs (Ach Pot)'!AJ50)+AX50)/AN50)</f>
        <v>NA</v>
      </c>
      <c r="AN50">
        <f>'Customer Costs'!G50</f>
        <v>1441.7</v>
      </c>
      <c r="AO50" s="17">
        <f t="shared" si="9"/>
        <v>341.07766409016932</v>
      </c>
      <c r="AP50" s="18">
        <f t="shared" si="14"/>
        <v>35.334983958425504</v>
      </c>
      <c r="AQ50" s="76" t="str">
        <f t="shared" si="10"/>
        <v>No</v>
      </c>
      <c r="AR50" s="76" t="str">
        <f t="shared" si="11"/>
        <v>No</v>
      </c>
      <c r="AS50" s="76" t="str">
        <f t="shared" si="12"/>
        <v>No</v>
      </c>
      <c r="AT50" s="105" t="s">
        <v>499</v>
      </c>
      <c r="AU50" s="95" t="str">
        <f t="shared" si="0"/>
        <v>Drop</v>
      </c>
      <c r="AV50" s="11">
        <f t="shared" si="13"/>
        <v>1360.0981517186324</v>
      </c>
      <c r="AW50" s="102">
        <f t="shared" si="1"/>
        <v>1.9999999999999987</v>
      </c>
      <c r="AX50" s="11" t="str">
        <f t="shared" si="2"/>
        <v>NA</v>
      </c>
      <c r="AY50" s="52" t="s">
        <v>527</v>
      </c>
      <c r="AZ50" s="11" t="str">
        <f>IF(AU50="Drop","NA",'Program Costs'!G50)</f>
        <v>NA</v>
      </c>
      <c r="BA50" s="20" t="str">
        <f t="shared" si="3"/>
        <v>NA</v>
      </c>
      <c r="BB50" s="12">
        <f>IF(AP50&lt;=10,IF($BB$1="Residential",VLOOKUP(CEILING(AP50,0.05),'Payback-Acceptance'!$A$5:$C$205,2),VLOOKUP(CEILING(AN50,0.05),'Payback-Acceptance'!$A$5:$C$205,3)),IF($BB$1="Residential",VLOOKUP(10,'Payback-Acceptance'!$A$5:$C$205,2),VLOOKUP(10,'Payback-Acceptance'!$A$5:$C$205,3)))</f>
        <v>0.14294960495076253</v>
      </c>
      <c r="BC50" s="17">
        <v>341.07766409016932</v>
      </c>
      <c r="BD50" s="18">
        <v>194.06142956854464</v>
      </c>
      <c r="BE50" s="18">
        <v>0</v>
      </c>
      <c r="BF50" s="22">
        <v>10396.639663592839</v>
      </c>
      <c r="BG50" s="35" t="str">
        <f t="shared" si="18"/>
        <v>NA</v>
      </c>
      <c r="BH50" s="67" t="s">
        <v>499</v>
      </c>
      <c r="BI50" s="29" t="str">
        <f t="shared" si="19"/>
        <v>NA</v>
      </c>
      <c r="BJ50" s="71" t="str">
        <f t="shared" si="20"/>
        <v>NA</v>
      </c>
      <c r="BK50" s="71" t="str">
        <f t="shared" si="20"/>
        <v>NA</v>
      </c>
      <c r="BL50" s="71" t="str">
        <f t="shared" si="20"/>
        <v>NA</v>
      </c>
      <c r="BM50" s="71" t="str">
        <f t="shared" si="20"/>
        <v>NA</v>
      </c>
      <c r="BN50" s="71" t="str">
        <f t="shared" si="20"/>
        <v>NA</v>
      </c>
      <c r="BO50" s="71" t="str">
        <f t="shared" si="20"/>
        <v>NA</v>
      </c>
      <c r="BP50" s="71" t="str">
        <f t="shared" si="20"/>
        <v>NA</v>
      </c>
      <c r="BQ50" s="71" t="str">
        <f t="shared" si="20"/>
        <v>NA</v>
      </c>
      <c r="BR50" s="71" t="str">
        <f t="shared" si="20"/>
        <v>NA</v>
      </c>
      <c r="BS50" s="71" t="str">
        <f t="shared" si="20"/>
        <v>NA</v>
      </c>
    </row>
    <row r="51" spans="1:71" x14ac:dyDescent="0.25">
      <c r="A51" s="4">
        <v>1</v>
      </c>
      <c r="B51" s="4">
        <v>190</v>
      </c>
      <c r="C51">
        <v>197</v>
      </c>
      <c r="D51" t="s">
        <v>85</v>
      </c>
      <c r="E51">
        <f>'RIM &amp; TRC Benefits'!E51-'RIM Costs (Ach Pot)'!E51</f>
        <v>0</v>
      </c>
      <c r="F51">
        <f>'RIM &amp; TRC Benefits'!F51-'RIM Costs (Ach Pot)'!F51</f>
        <v>0</v>
      </c>
      <c r="G51">
        <f>'RIM &amp; TRC Benefits'!G51-'RIM Costs (Ach Pot)'!G51</f>
        <v>-38.576196999999993</v>
      </c>
      <c r="H51">
        <f>'RIM &amp; TRC Benefits'!H51-'RIM Costs (Ach Pot)'!H51</f>
        <v>-1.4063280000000002</v>
      </c>
      <c r="I51">
        <f>'RIM &amp; TRC Benefits'!I51-'RIM Costs (Ach Pot)'!I51</f>
        <v>-1.9333210000000003</v>
      </c>
      <c r="J51">
        <f>'RIM &amp; TRC Benefits'!J51-'RIM Costs (Ach Pot)'!J51</f>
        <v>3.1240820000000014</v>
      </c>
      <c r="K51">
        <f>'RIM &amp; TRC Benefits'!K51-'RIM Costs (Ach Pot)'!K51</f>
        <v>4.3434429999999997</v>
      </c>
      <c r="L51">
        <f>'RIM &amp; TRC Benefits'!L51-'RIM Costs (Ach Pot)'!L51</f>
        <v>3.8182960000000001</v>
      </c>
      <c r="M51">
        <f>'RIM &amp; TRC Benefits'!M51-'RIM Costs (Ach Pot)'!M51</f>
        <v>6.6635260000000001</v>
      </c>
      <c r="N51">
        <f>'RIM &amp; TRC Benefits'!N51-'RIM Costs (Ach Pot)'!N51</f>
        <v>7.4513220000000002</v>
      </c>
      <c r="O51">
        <f>'RIM &amp; TRC Benefits'!O51-'RIM Costs (Ach Pot)'!O51</f>
        <v>7.771634999999999</v>
      </c>
      <c r="P51">
        <f>'RIM &amp; TRC Benefits'!P51-'RIM Costs (Ach Pot)'!P51</f>
        <v>5.3377359999999996</v>
      </c>
      <c r="Q51">
        <f>'RIM &amp; TRC Benefits'!Q51-'RIM Costs (Ach Pot)'!Q51</f>
        <v>0</v>
      </c>
      <c r="R51">
        <f>'RIM &amp; TRC Benefits'!R51-'RIM Costs (Ach Pot)'!R51</f>
        <v>0</v>
      </c>
      <c r="S51">
        <f>'RIM &amp; TRC Benefits'!S51-'RIM Costs (Ach Pot)'!S51</f>
        <v>0</v>
      </c>
      <c r="T51">
        <f>'RIM &amp; TRC Benefits'!T51-'RIM Costs (Ach Pot)'!T51</f>
        <v>0</v>
      </c>
      <c r="U51">
        <f>'RIM &amp; TRC Benefits'!U51-'RIM Costs (Ach Pot)'!U51</f>
        <v>0</v>
      </c>
      <c r="V51">
        <f>'RIM &amp; TRC Benefits'!V51-'RIM Costs (Ach Pot)'!V51</f>
        <v>0</v>
      </c>
      <c r="W51">
        <f>'RIM &amp; TRC Benefits'!W51-'RIM Costs (Ach Pot)'!W51</f>
        <v>0</v>
      </c>
      <c r="X51">
        <f>'RIM &amp; TRC Benefits'!X51-'RIM Costs (Ach Pot)'!X51</f>
        <v>0</v>
      </c>
      <c r="Y51">
        <f>'RIM &amp; TRC Benefits'!Y51-'RIM Costs (Ach Pot)'!Y51</f>
        <v>0</v>
      </c>
      <c r="Z51">
        <f>'RIM &amp; TRC Benefits'!Z51-'RIM Costs (Ach Pot)'!Z51</f>
        <v>0</v>
      </c>
      <c r="AA51">
        <f>'RIM &amp; TRC Benefits'!AA51-'RIM Costs (Ach Pot)'!AA51</f>
        <v>0</v>
      </c>
      <c r="AB51">
        <f>'RIM &amp; TRC Benefits'!AB51-'RIM Costs (Ach Pot)'!AB51</f>
        <v>0</v>
      </c>
      <c r="AC51">
        <f>'RIM &amp; TRC Benefits'!AC51-'RIM Costs (Ach Pot)'!AC51</f>
        <v>0</v>
      </c>
      <c r="AD51">
        <f>'RIM &amp; TRC Benefits'!AD51-'RIM Costs (Ach Pot)'!AD51</f>
        <v>0</v>
      </c>
      <c r="AE51">
        <f>'RIM &amp; TRC Benefits'!AE51-'RIM Costs (Ach Pot)'!AE51</f>
        <v>0</v>
      </c>
      <c r="AF51">
        <f>'RIM &amp; TRC Benefits'!AF51-'RIM Costs (Ach Pot)'!AF51</f>
        <v>0</v>
      </c>
      <c r="AG51">
        <f>'RIM &amp; TRC Benefits'!AG51-'RIM Costs (Ach Pot)'!AG51</f>
        <v>0</v>
      </c>
      <c r="AH51">
        <f>'RIM &amp; TRC Benefits'!AH51-'RIM Costs (Ach Pot)'!AH51</f>
        <v>0</v>
      </c>
      <c r="AI51" s="2">
        <f t="shared" si="7"/>
        <v>-3.4058059999999912</v>
      </c>
      <c r="AJ51" s="2">
        <f t="shared" si="8"/>
        <v>-15.712736490500291</v>
      </c>
      <c r="AK51" s="95">
        <f>'RIM &amp; TRC Benefits'!AJ51/'RIM Costs (Ach Pot)'!AJ51</f>
        <v>0.82255678627086493</v>
      </c>
      <c r="AL51" s="98" t="str">
        <f>IF(AK51&lt;1,"NA",(('RIM Costs (Ach Pot)'!AJ51)+AX51)/AN51)</f>
        <v>NA</v>
      </c>
      <c r="AN51">
        <f>'Customer Costs'!G51</f>
        <v>510.7</v>
      </c>
      <c r="AO51" s="17">
        <f t="shared" si="9"/>
        <v>49.837226236069583</v>
      </c>
      <c r="AP51" s="18">
        <f t="shared" si="14"/>
        <v>85.66339353320592</v>
      </c>
      <c r="AQ51" s="76" t="str">
        <f t="shared" si="10"/>
        <v>No</v>
      </c>
      <c r="AR51" s="76" t="str">
        <f t="shared" si="11"/>
        <v>No</v>
      </c>
      <c r="AS51" s="76" t="str">
        <f t="shared" si="12"/>
        <v>No</v>
      </c>
      <c r="AT51" s="105" t="s">
        <v>499</v>
      </c>
      <c r="AU51" s="95" t="str">
        <f t="shared" si="0"/>
        <v>Drop</v>
      </c>
      <c r="AV51" s="11">
        <f t="shared" si="13"/>
        <v>498.77658723438185</v>
      </c>
      <c r="AW51" s="102">
        <f t="shared" si="1"/>
        <v>1.9999999999999956</v>
      </c>
      <c r="AX51" s="11" t="str">
        <f t="shared" si="2"/>
        <v>NA</v>
      </c>
      <c r="AY51" s="52" t="s">
        <v>527</v>
      </c>
      <c r="AZ51" s="11" t="str">
        <f>IF(AU51="Drop","NA",'Program Costs'!G51)</f>
        <v>NA</v>
      </c>
      <c r="BA51" s="20" t="str">
        <f t="shared" si="3"/>
        <v>NA</v>
      </c>
      <c r="BB51" s="12">
        <f>IF(AP51&lt;=10,IF($BB$1="Residential",VLOOKUP(CEILING(AP51,0.05),'Payback-Acceptance'!$A$5:$C$205,2),VLOOKUP(CEILING(AN51,0.05),'Payback-Acceptance'!$A$5:$C$205,3)),IF($BB$1="Residential",VLOOKUP(10,'Payback-Acceptance'!$A$5:$C$205,2),VLOOKUP(10,'Payback-Acceptance'!$A$5:$C$205,3)))</f>
        <v>0.14294960495076253</v>
      </c>
      <c r="BC51" s="17">
        <v>49.837226236069583</v>
      </c>
      <c r="BD51" s="18">
        <v>50.732505749292393</v>
      </c>
      <c r="BE51" s="18">
        <v>0</v>
      </c>
      <c r="BF51" s="22">
        <v>20713.494016898363</v>
      </c>
      <c r="BG51" s="35" t="str">
        <f t="shared" si="18"/>
        <v>NA</v>
      </c>
      <c r="BH51" s="67">
        <v>616.11111000000005</v>
      </c>
      <c r="BI51" s="29" t="str">
        <f t="shared" si="19"/>
        <v>NA</v>
      </c>
      <c r="BJ51" s="71" t="str">
        <f t="shared" si="20"/>
        <v>NA</v>
      </c>
      <c r="BK51" s="71" t="str">
        <f t="shared" si="20"/>
        <v>NA</v>
      </c>
      <c r="BL51" s="71" t="str">
        <f t="shared" si="20"/>
        <v>NA</v>
      </c>
      <c r="BM51" s="71" t="str">
        <f t="shared" si="20"/>
        <v>NA</v>
      </c>
      <c r="BN51" s="71" t="str">
        <f t="shared" si="20"/>
        <v>NA</v>
      </c>
      <c r="BO51" s="71" t="str">
        <f t="shared" si="20"/>
        <v>NA</v>
      </c>
      <c r="BP51" s="71" t="str">
        <f t="shared" si="20"/>
        <v>NA</v>
      </c>
      <c r="BQ51" s="71" t="str">
        <f t="shared" si="20"/>
        <v>NA</v>
      </c>
      <c r="BR51" s="71" t="str">
        <f t="shared" si="20"/>
        <v>NA</v>
      </c>
      <c r="BS51" s="71" t="str">
        <f t="shared" si="20"/>
        <v>NA</v>
      </c>
    </row>
    <row r="52" spans="1:71" x14ac:dyDescent="0.25">
      <c r="A52" s="4">
        <v>1</v>
      </c>
      <c r="B52" s="4">
        <v>190</v>
      </c>
      <c r="C52">
        <v>198</v>
      </c>
      <c r="D52" t="s">
        <v>86</v>
      </c>
      <c r="E52">
        <f>'RIM &amp; TRC Benefits'!E52-'RIM Costs (Ach Pot)'!E52</f>
        <v>0</v>
      </c>
      <c r="F52">
        <f>'RIM &amp; TRC Benefits'!F52-'RIM Costs (Ach Pot)'!F52</f>
        <v>0</v>
      </c>
      <c r="G52">
        <f>'RIM &amp; TRC Benefits'!G52-'RIM Costs (Ach Pot)'!G52</f>
        <v>-38.576196999999993</v>
      </c>
      <c r="H52">
        <f>'RIM &amp; TRC Benefits'!H52-'RIM Costs (Ach Pot)'!H52</f>
        <v>-1.4063280000000002</v>
      </c>
      <c r="I52">
        <f>'RIM &amp; TRC Benefits'!I52-'RIM Costs (Ach Pot)'!I52</f>
        <v>-1.9333210000000003</v>
      </c>
      <c r="J52">
        <f>'RIM &amp; TRC Benefits'!J52-'RIM Costs (Ach Pot)'!J52</f>
        <v>3.1240820000000014</v>
      </c>
      <c r="K52">
        <f>'RIM &amp; TRC Benefits'!K52-'RIM Costs (Ach Pot)'!K52</f>
        <v>4.3434429999999997</v>
      </c>
      <c r="L52">
        <f>'RIM &amp; TRC Benefits'!L52-'RIM Costs (Ach Pot)'!L52</f>
        <v>3.8182960000000001</v>
      </c>
      <c r="M52">
        <f>'RIM &amp; TRC Benefits'!M52-'RIM Costs (Ach Pot)'!M52</f>
        <v>6.6635260000000001</v>
      </c>
      <c r="N52">
        <f>'RIM &amp; TRC Benefits'!N52-'RIM Costs (Ach Pot)'!N52</f>
        <v>7.4513220000000002</v>
      </c>
      <c r="O52">
        <f>'RIM &amp; TRC Benefits'!O52-'RIM Costs (Ach Pot)'!O52</f>
        <v>7.771634999999999</v>
      </c>
      <c r="P52">
        <f>'RIM &amp; TRC Benefits'!P52-'RIM Costs (Ach Pot)'!P52</f>
        <v>5.3377359999999996</v>
      </c>
      <c r="Q52">
        <f>'RIM &amp; TRC Benefits'!Q52-'RIM Costs (Ach Pot)'!Q52</f>
        <v>5.9884320000000004</v>
      </c>
      <c r="R52">
        <f>'RIM &amp; TRC Benefits'!R52-'RIM Costs (Ach Pot)'!R52</f>
        <v>4.1645789999999998</v>
      </c>
      <c r="S52">
        <f>'RIM &amp; TRC Benefits'!S52-'RIM Costs (Ach Pot)'!S52</f>
        <v>8.1028729999999989</v>
      </c>
      <c r="T52">
        <f>'RIM &amp; TRC Benefits'!T52-'RIM Costs (Ach Pot)'!T52</f>
        <v>3.5051550000000002</v>
      </c>
      <c r="U52">
        <f>'RIM &amp; TRC Benefits'!U52-'RIM Costs (Ach Pot)'!U52</f>
        <v>4.7886030000000002</v>
      </c>
      <c r="V52">
        <f>'RIM &amp; TRC Benefits'!V52-'RIM Costs (Ach Pot)'!V52</f>
        <v>4.9657879999999999</v>
      </c>
      <c r="W52">
        <f>'RIM &amp; TRC Benefits'!W52-'RIM Costs (Ach Pot)'!W52</f>
        <v>7.95059</v>
      </c>
      <c r="X52">
        <f>'RIM &amp; TRC Benefits'!X52-'RIM Costs (Ach Pot)'!X52</f>
        <v>7.6021400000000003</v>
      </c>
      <c r="Y52">
        <f>'RIM &amp; TRC Benefits'!Y52-'RIM Costs (Ach Pot)'!Y52</f>
        <v>8.7703530000000001</v>
      </c>
      <c r="Z52">
        <f>'RIM &amp; TRC Benefits'!Z52-'RIM Costs (Ach Pot)'!Z52</f>
        <v>8.3288860000000007</v>
      </c>
      <c r="AA52">
        <f>'RIM &amp; TRC Benefits'!AA52-'RIM Costs (Ach Pot)'!AA52</f>
        <v>8.0809610000000003</v>
      </c>
      <c r="AB52">
        <f>'RIM &amp; TRC Benefits'!AB52-'RIM Costs (Ach Pot)'!AB52</f>
        <v>5.4392370000000003</v>
      </c>
      <c r="AC52">
        <f>'RIM &amp; TRC Benefits'!AC52-'RIM Costs (Ach Pot)'!AC52</f>
        <v>6.5663739999999997</v>
      </c>
      <c r="AD52">
        <f>'RIM &amp; TRC Benefits'!AD52-'RIM Costs (Ach Pot)'!AD52</f>
        <v>3.3889449999999997</v>
      </c>
      <c r="AE52">
        <f>'RIM &amp; TRC Benefits'!AE52-'RIM Costs (Ach Pot)'!AE52</f>
        <v>4.0179729999999996</v>
      </c>
      <c r="AF52">
        <f>'RIM &amp; TRC Benefits'!AF52-'RIM Costs (Ach Pot)'!AF52</f>
        <v>4.9509559999999997</v>
      </c>
      <c r="AG52">
        <f>'RIM &amp; TRC Benefits'!AG52-'RIM Costs (Ach Pot)'!AG52</f>
        <v>5.1992469999999997</v>
      </c>
      <c r="AH52">
        <f>'RIM &amp; TRC Benefits'!AH52-'RIM Costs (Ach Pot)'!AH52</f>
        <v>10.378323999999999</v>
      </c>
      <c r="AI52" s="2">
        <f t="shared" si="7"/>
        <v>108.78361000000001</v>
      </c>
      <c r="AJ52" s="2">
        <f t="shared" si="8"/>
        <v>20.887484338397584</v>
      </c>
      <c r="AK52" s="95">
        <f>'RIM &amp; TRC Benefits'!AJ52/'RIM Costs (Ach Pot)'!AJ52</f>
        <v>1.1518088901482562</v>
      </c>
      <c r="AL52" s="98">
        <f>IF(AK52&lt;1,"NA",(('RIM Costs (Ach Pot)'!AJ52)+AX52)/AN52)</f>
        <v>0.31031552264622481</v>
      </c>
      <c r="AN52">
        <f>'Customer Costs'!G52</f>
        <v>510.7</v>
      </c>
      <c r="AO52" s="17">
        <f t="shared" si="9"/>
        <v>49.837248255735084</v>
      </c>
      <c r="AP52" s="18">
        <f t="shared" si="14"/>
        <v>85.663355684421376</v>
      </c>
      <c r="AQ52" s="76" t="str">
        <f t="shared" si="10"/>
        <v>No</v>
      </c>
      <c r="AR52" s="76" t="str">
        <f t="shared" si="11"/>
        <v>No</v>
      </c>
      <c r="AS52" s="76" t="str">
        <f t="shared" si="12"/>
        <v>No</v>
      </c>
      <c r="AT52" s="105">
        <v>18.428149947667762</v>
      </c>
      <c r="AU52" s="95" t="str">
        <f t="shared" si="0"/>
        <v>Drop</v>
      </c>
      <c r="AV52" s="11">
        <f t="shared" si="13"/>
        <v>498.77658196624031</v>
      </c>
      <c r="AW52" s="102">
        <f t="shared" si="1"/>
        <v>1.9999999999999982</v>
      </c>
      <c r="AX52" s="11">
        <f t="shared" si="2"/>
        <v>20.887484338397584</v>
      </c>
      <c r="AY52" s="52" t="s">
        <v>527</v>
      </c>
      <c r="AZ52" s="11" t="str">
        <f>IF(AU52="Drop","NA",'Program Costs'!G52)</f>
        <v>NA</v>
      </c>
      <c r="BA52" s="20">
        <f t="shared" si="3"/>
        <v>82.159748869788643</v>
      </c>
      <c r="BB52" s="12">
        <f>IF(AP52&lt;=10,IF($BB$1="Residential",VLOOKUP(CEILING(AP52,0.05),'Payback-Acceptance'!$A$5:$C$205,2),VLOOKUP(CEILING(AN52,0.05),'Payback-Acceptance'!$A$5:$C$205,3)),IF($BB$1="Residential",VLOOKUP(10,'Payback-Acceptance'!$A$5:$C$205,2),VLOOKUP(10,'Payback-Acceptance'!$A$5:$C$205,3)))</f>
        <v>0.14294960495076253</v>
      </c>
      <c r="BC52" s="17">
        <v>49.837248255735084</v>
      </c>
      <c r="BD52" s="18">
        <v>50.732528164520744</v>
      </c>
      <c r="BE52" s="18">
        <v>0</v>
      </c>
      <c r="BF52" s="22">
        <v>20713.494016898363</v>
      </c>
      <c r="BG52" s="35" t="str">
        <f t="shared" si="18"/>
        <v>NA</v>
      </c>
      <c r="BH52" s="67">
        <v>0</v>
      </c>
      <c r="BI52" s="29" t="str">
        <f t="shared" si="19"/>
        <v>NA</v>
      </c>
      <c r="BJ52" s="71" t="str">
        <f t="shared" si="20"/>
        <v>NA</v>
      </c>
      <c r="BK52" s="71" t="str">
        <f t="shared" si="20"/>
        <v>NA</v>
      </c>
      <c r="BL52" s="71" t="str">
        <f t="shared" si="20"/>
        <v>NA</v>
      </c>
      <c r="BM52" s="71" t="str">
        <f t="shared" si="20"/>
        <v>NA</v>
      </c>
      <c r="BN52" s="71" t="str">
        <f t="shared" si="20"/>
        <v>NA</v>
      </c>
      <c r="BO52" s="71" t="str">
        <f t="shared" si="20"/>
        <v>NA</v>
      </c>
      <c r="BP52" s="71" t="str">
        <f t="shared" si="20"/>
        <v>NA</v>
      </c>
      <c r="BQ52" s="71" t="str">
        <f t="shared" si="20"/>
        <v>NA</v>
      </c>
      <c r="BR52" s="71" t="str">
        <f t="shared" si="20"/>
        <v>NA</v>
      </c>
      <c r="BS52" s="71" t="str">
        <f t="shared" si="20"/>
        <v>NA</v>
      </c>
    </row>
    <row r="53" spans="1:71" x14ac:dyDescent="0.25">
      <c r="A53" s="4">
        <v>1</v>
      </c>
      <c r="B53" s="4">
        <v>190</v>
      </c>
      <c r="C53">
        <v>199</v>
      </c>
      <c r="D53" t="s">
        <v>87</v>
      </c>
      <c r="E53">
        <f>'RIM &amp; TRC Benefits'!E53-'RIM Costs (Ach Pot)'!E53</f>
        <v>0</v>
      </c>
      <c r="F53">
        <f>'RIM &amp; TRC Benefits'!F53-'RIM Costs (Ach Pot)'!F53</f>
        <v>0</v>
      </c>
      <c r="G53">
        <f>'RIM &amp; TRC Benefits'!G53-'RIM Costs (Ach Pot)'!G53</f>
        <v>-40.520989999999998</v>
      </c>
      <c r="H53">
        <f>'RIM &amp; TRC Benefits'!H53-'RIM Costs (Ach Pot)'!H53</f>
        <v>-3.8048999999999999</v>
      </c>
      <c r="I53">
        <f>'RIM &amp; TRC Benefits'!I53-'RIM Costs (Ach Pot)'!I53</f>
        <v>-3.9947299999999988</v>
      </c>
      <c r="J53">
        <f>'RIM &amp; TRC Benefits'!J53-'RIM Costs (Ach Pot)'!J53</f>
        <v>6.2685300000000019</v>
      </c>
      <c r="K53">
        <f>'RIM &amp; TRC Benefits'!K53-'RIM Costs (Ach Pot)'!K53</f>
        <v>8.9791469999999993</v>
      </c>
      <c r="L53">
        <f>'RIM &amp; TRC Benefits'!L53-'RIM Costs (Ach Pot)'!L53</f>
        <v>8.6286710000000006</v>
      </c>
      <c r="M53">
        <f>'RIM &amp; TRC Benefits'!M53-'RIM Costs (Ach Pot)'!M53</f>
        <v>13.752280000000003</v>
      </c>
      <c r="N53">
        <f>'RIM &amp; TRC Benefits'!N53-'RIM Costs (Ach Pot)'!N53</f>
        <v>15.75318</v>
      </c>
      <c r="O53">
        <f>'RIM &amp; TRC Benefits'!O53-'RIM Costs (Ach Pot)'!O53</f>
        <v>15.445810000000003</v>
      </c>
      <c r="P53">
        <f>'RIM &amp; TRC Benefits'!P53-'RIM Costs (Ach Pot)'!P53</f>
        <v>10.220590000000003</v>
      </c>
      <c r="Q53">
        <f>'RIM &amp; TRC Benefits'!Q53-'RIM Costs (Ach Pot)'!Q53</f>
        <v>0</v>
      </c>
      <c r="R53">
        <f>'RIM &amp; TRC Benefits'!R53-'RIM Costs (Ach Pot)'!R53</f>
        <v>0</v>
      </c>
      <c r="S53">
        <f>'RIM &amp; TRC Benefits'!S53-'RIM Costs (Ach Pot)'!S53</f>
        <v>0</v>
      </c>
      <c r="T53">
        <f>'RIM &amp; TRC Benefits'!T53-'RIM Costs (Ach Pot)'!T53</f>
        <v>0</v>
      </c>
      <c r="U53">
        <f>'RIM &amp; TRC Benefits'!U53-'RIM Costs (Ach Pot)'!U53</f>
        <v>0</v>
      </c>
      <c r="V53">
        <f>'RIM &amp; TRC Benefits'!V53-'RIM Costs (Ach Pot)'!V53</f>
        <v>0</v>
      </c>
      <c r="W53">
        <f>'RIM &amp; TRC Benefits'!W53-'RIM Costs (Ach Pot)'!W53</f>
        <v>0</v>
      </c>
      <c r="X53">
        <f>'RIM &amp; TRC Benefits'!X53-'RIM Costs (Ach Pot)'!X53</f>
        <v>0</v>
      </c>
      <c r="Y53">
        <f>'RIM &amp; TRC Benefits'!Y53-'RIM Costs (Ach Pot)'!Y53</f>
        <v>0</v>
      </c>
      <c r="Z53">
        <f>'RIM &amp; TRC Benefits'!Z53-'RIM Costs (Ach Pot)'!Z53</f>
        <v>0</v>
      </c>
      <c r="AA53">
        <f>'RIM &amp; TRC Benefits'!AA53-'RIM Costs (Ach Pot)'!AA53</f>
        <v>0</v>
      </c>
      <c r="AB53">
        <f>'RIM &amp; TRC Benefits'!AB53-'RIM Costs (Ach Pot)'!AB53</f>
        <v>0</v>
      </c>
      <c r="AC53">
        <f>'RIM &amp; TRC Benefits'!AC53-'RIM Costs (Ach Pot)'!AC53</f>
        <v>0</v>
      </c>
      <c r="AD53">
        <f>'RIM &amp; TRC Benefits'!AD53-'RIM Costs (Ach Pot)'!AD53</f>
        <v>0</v>
      </c>
      <c r="AE53">
        <f>'RIM &amp; TRC Benefits'!AE53-'RIM Costs (Ach Pot)'!AE53</f>
        <v>0</v>
      </c>
      <c r="AF53">
        <f>'RIM &amp; TRC Benefits'!AF53-'RIM Costs (Ach Pot)'!AF53</f>
        <v>0</v>
      </c>
      <c r="AG53">
        <f>'RIM &amp; TRC Benefits'!AG53-'RIM Costs (Ach Pot)'!AG53</f>
        <v>0</v>
      </c>
      <c r="AH53">
        <f>'RIM &amp; TRC Benefits'!AH53-'RIM Costs (Ach Pot)'!AH53</f>
        <v>0</v>
      </c>
      <c r="AI53" s="2">
        <f t="shared" si="7"/>
        <v>30.727588000000011</v>
      </c>
      <c r="AJ53" s="2">
        <f t="shared" si="8"/>
        <v>5.6533476139226408</v>
      </c>
      <c r="AK53" s="95">
        <f>'RIM &amp; TRC Benefits'!AJ53/'RIM Costs (Ach Pot)'!AJ53</f>
        <v>1.03995871716252</v>
      </c>
      <c r="AL53" s="98">
        <f>IF(AK53&lt;1,"NA",(('RIM Costs (Ach Pot)'!AJ53)+AX53)/AN53)</f>
        <v>0.97827829159717006</v>
      </c>
      <c r="AN53">
        <f>'Customer Costs'!G53</f>
        <v>150.4</v>
      </c>
      <c r="AO53" s="17">
        <f t="shared" si="9"/>
        <v>101.00469522711658</v>
      </c>
      <c r="AP53" s="18">
        <f t="shared" si="14"/>
        <v>12.44771263554631</v>
      </c>
      <c r="AQ53" s="76" t="str">
        <f t="shared" si="10"/>
        <v>No</v>
      </c>
      <c r="AR53" s="76" t="str">
        <f t="shared" si="11"/>
        <v>No</v>
      </c>
      <c r="AS53" s="76" t="str">
        <f t="shared" si="12"/>
        <v>No</v>
      </c>
      <c r="AT53" s="105">
        <v>4.9877111023915877</v>
      </c>
      <c r="AU53" s="95" t="str">
        <f t="shared" si="0"/>
        <v>Drop</v>
      </c>
      <c r="AV53" s="11">
        <f t="shared" si="13"/>
        <v>126.2349177228738</v>
      </c>
      <c r="AW53" s="102">
        <f t="shared" si="1"/>
        <v>2</v>
      </c>
      <c r="AX53" s="11">
        <f t="shared" si="2"/>
        <v>5.6533476139226408</v>
      </c>
      <c r="AY53" s="52" t="s">
        <v>528</v>
      </c>
      <c r="AZ53" s="11" t="str">
        <f>IF(AU53="Drop","NA",'Program Costs'!G53)</f>
        <v>NA</v>
      </c>
      <c r="BA53" s="20">
        <f t="shared" si="3"/>
        <v>11.979818709170242</v>
      </c>
      <c r="BB53" s="12">
        <f>IF(AP53&lt;=10,IF($BB$1="Residential",VLOOKUP(CEILING(AP53,0.05),'Payback-Acceptance'!$A$5:$C$205,2),VLOOKUP(CEILING(AN53,0.05),'Payback-Acceptance'!$A$5:$C$205,3)),IF($BB$1="Residential",VLOOKUP(10,'Payback-Acceptance'!$A$5:$C$205,2),VLOOKUP(10,'Payback-Acceptance'!$A$5:$C$205,3)))</f>
        <v>0.14294960495076253</v>
      </c>
      <c r="BC53" s="17">
        <v>101.00469522711658</v>
      </c>
      <c r="BD53" s="18">
        <v>102.81915082999893</v>
      </c>
      <c r="BE53" s="18">
        <v>0</v>
      </c>
      <c r="BF53" s="22">
        <v>29152.324912671775</v>
      </c>
      <c r="BG53" s="35" t="str">
        <f t="shared" si="18"/>
        <v>NA</v>
      </c>
      <c r="BH53" s="67" t="s">
        <v>499</v>
      </c>
      <c r="BI53" s="29" t="str">
        <f t="shared" si="19"/>
        <v>NA</v>
      </c>
      <c r="BJ53" s="71" t="str">
        <f t="shared" si="20"/>
        <v>NA</v>
      </c>
      <c r="BK53" s="71" t="str">
        <f t="shared" si="20"/>
        <v>NA</v>
      </c>
      <c r="BL53" s="71" t="str">
        <f t="shared" si="20"/>
        <v>NA</v>
      </c>
      <c r="BM53" s="71" t="str">
        <f t="shared" si="20"/>
        <v>NA</v>
      </c>
      <c r="BN53" s="71" t="str">
        <f t="shared" si="20"/>
        <v>NA</v>
      </c>
      <c r="BO53" s="71" t="str">
        <f t="shared" si="20"/>
        <v>NA</v>
      </c>
      <c r="BP53" s="71" t="str">
        <f t="shared" si="20"/>
        <v>NA</v>
      </c>
      <c r="BQ53" s="71" t="str">
        <f t="shared" si="20"/>
        <v>NA</v>
      </c>
      <c r="BR53" s="71" t="str">
        <f t="shared" si="20"/>
        <v>NA</v>
      </c>
      <c r="BS53" s="71" t="str">
        <f t="shared" si="20"/>
        <v>NA</v>
      </c>
    </row>
    <row r="54" spans="1:71" x14ac:dyDescent="0.25">
      <c r="A54" s="4">
        <v>1</v>
      </c>
      <c r="B54" s="4">
        <v>190</v>
      </c>
      <c r="C54">
        <v>200</v>
      </c>
      <c r="D54" t="s">
        <v>88</v>
      </c>
      <c r="E54">
        <f>'RIM &amp; TRC Benefits'!E54-'RIM Costs (Ach Pot)'!E54</f>
        <v>0</v>
      </c>
      <c r="F54">
        <f>'RIM &amp; TRC Benefits'!F54-'RIM Costs (Ach Pot)'!F54</f>
        <v>0</v>
      </c>
      <c r="G54">
        <f>'RIM &amp; TRC Benefits'!G54-'RIM Costs (Ach Pot)'!G54</f>
        <v>-57.601584000000003</v>
      </c>
      <c r="H54">
        <f>'RIM &amp; TRC Benefits'!H54-'RIM Costs (Ach Pot)'!H54</f>
        <v>-19.867204000000001</v>
      </c>
      <c r="I54">
        <f>'RIM &amp; TRC Benefits'!I54-'RIM Costs (Ach Pot)'!I54</f>
        <v>-21.360384000000003</v>
      </c>
      <c r="J54">
        <f>'RIM &amp; TRC Benefits'!J54-'RIM Costs (Ach Pot)'!J54</f>
        <v>-0.68402400000000085</v>
      </c>
      <c r="K54">
        <f>'RIM &amp; TRC Benefits'!K54-'RIM Costs (Ach Pot)'!K54</f>
        <v>3.764955999999998</v>
      </c>
      <c r="L54">
        <f>'RIM &amp; TRC Benefits'!L54-'RIM Costs (Ach Pot)'!L54</f>
        <v>4.613355999999996</v>
      </c>
      <c r="M54">
        <f>'RIM &amp; TRC Benefits'!M54-'RIM Costs (Ach Pot)'!M54</f>
        <v>13.855345999999997</v>
      </c>
      <c r="N54">
        <f>'RIM &amp; TRC Benefits'!N54-'RIM Costs (Ach Pot)'!N54</f>
        <v>18.728636000000002</v>
      </c>
      <c r="O54">
        <f>'RIM &amp; TRC Benefits'!O54-'RIM Costs (Ach Pot)'!O54</f>
        <v>19.039855999999993</v>
      </c>
      <c r="P54">
        <f>'RIM &amp; TRC Benefits'!P54-'RIM Costs (Ach Pot)'!P54</f>
        <v>6.6120659999999987</v>
      </c>
      <c r="Q54">
        <f>'RIM &amp; TRC Benefits'!Q54-'RIM Costs (Ach Pot)'!Q54</f>
        <v>10.534126000000001</v>
      </c>
      <c r="R54">
        <f>'RIM &amp; TRC Benefits'!R54-'RIM Costs (Ach Pot)'!R54</f>
        <v>3.6878060000000019</v>
      </c>
      <c r="S54">
        <f>'RIM &amp; TRC Benefits'!S54-'RIM Costs (Ach Pot)'!S54</f>
        <v>22.748475999999997</v>
      </c>
      <c r="T54">
        <f>'RIM &amp; TRC Benefits'!T54-'RIM Costs (Ach Pot)'!T54</f>
        <v>2.5292359999999974</v>
      </c>
      <c r="U54">
        <f>'RIM &amp; TRC Benefits'!U54-'RIM Costs (Ach Pot)'!U54</f>
        <v>9.2614690000000053</v>
      </c>
      <c r="V54">
        <f>'RIM &amp; TRC Benefits'!V54-'RIM Costs (Ach Pot)'!V54</f>
        <v>8.0837989999999991</v>
      </c>
      <c r="W54">
        <f>'RIM &amp; TRC Benefits'!W54-'RIM Costs (Ach Pot)'!W54</f>
        <v>19.011899</v>
      </c>
      <c r="X54">
        <f>'RIM &amp; TRC Benefits'!X54-'RIM Costs (Ach Pot)'!X54</f>
        <v>19.568838999999997</v>
      </c>
      <c r="Y54">
        <f>'RIM &amp; TRC Benefits'!Y54-'RIM Costs (Ach Pot)'!Y54</f>
        <v>22.303578999999999</v>
      </c>
      <c r="Z54">
        <f>'RIM &amp; TRC Benefits'!Z54-'RIM Costs (Ach Pot)'!Z54</f>
        <v>21.923089000000004</v>
      </c>
      <c r="AA54">
        <f>'RIM &amp; TRC Benefits'!AA54-'RIM Costs (Ach Pot)'!AA54</f>
        <v>22.625788999999997</v>
      </c>
      <c r="AB54">
        <f>'RIM &amp; TRC Benefits'!AB54-'RIM Costs (Ach Pot)'!AB54</f>
        <v>13.649529000000001</v>
      </c>
      <c r="AC54">
        <f>'RIM &amp; TRC Benefits'!AC54-'RIM Costs (Ach Pot)'!AC54</f>
        <v>13.280389</v>
      </c>
      <c r="AD54">
        <f>'RIM &amp; TRC Benefits'!AD54-'RIM Costs (Ach Pot)'!AD54</f>
        <v>5.3074289999999991</v>
      </c>
      <c r="AE54">
        <f>'RIM &amp; TRC Benefits'!AE54-'RIM Costs (Ach Pot)'!AE54</f>
        <v>6.3458190000000059</v>
      </c>
      <c r="AF54">
        <f>'RIM &amp; TRC Benefits'!AF54-'RIM Costs (Ach Pot)'!AF54</f>
        <v>12.085379000000003</v>
      </c>
      <c r="AG54">
        <f>'RIM &amp; TRC Benefits'!AG54-'RIM Costs (Ach Pot)'!AG54</f>
        <v>11.521788999999998</v>
      </c>
      <c r="AH54">
        <f>'RIM &amp; TRC Benefits'!AH54-'RIM Costs (Ach Pot)'!AH54</f>
        <v>35.331359000000006</v>
      </c>
      <c r="AI54" s="2">
        <f t="shared" si="7"/>
        <v>226.90082000000001</v>
      </c>
      <c r="AJ54" s="2">
        <f t="shared" si="8"/>
        <v>28.926375277336163</v>
      </c>
      <c r="AK54" s="95">
        <f>'RIM &amp; TRC Benefits'!AJ54/'RIM Costs (Ach Pot)'!AJ54</f>
        <v>1.03413611988395</v>
      </c>
      <c r="AL54" s="98">
        <f>IF(AK54&lt;1,"NA",(('RIM Costs (Ach Pot)'!AJ54)+AX54)/AN54)</f>
        <v>0.46649184617896711</v>
      </c>
      <c r="AN54">
        <f>'Customer Costs'!G54</f>
        <v>1878.51</v>
      </c>
      <c r="AO54" s="17">
        <f t="shared" si="9"/>
        <v>401.77231140892439</v>
      </c>
      <c r="AP54" s="18">
        <f t="shared" si="14"/>
        <v>39.085600417247747</v>
      </c>
      <c r="AQ54" s="76" t="str">
        <f t="shared" si="10"/>
        <v>No</v>
      </c>
      <c r="AR54" s="76" t="str">
        <f t="shared" si="11"/>
        <v>No</v>
      </c>
      <c r="AS54" s="76" t="str">
        <f t="shared" si="12"/>
        <v>No</v>
      </c>
      <c r="AT54" s="105">
        <v>25.520525708944959</v>
      </c>
      <c r="AU54" s="95" t="str">
        <f t="shared" si="0"/>
        <v>Drop</v>
      </c>
      <c r="AV54" s="11">
        <f t="shared" si="13"/>
        <v>1782.3871322458156</v>
      </c>
      <c r="AW54" s="102">
        <f t="shared" si="1"/>
        <v>2.0000000000000004</v>
      </c>
      <c r="AX54" s="11">
        <f t="shared" si="2"/>
        <v>28.926375277336163</v>
      </c>
      <c r="AY54" s="52" t="s">
        <v>526</v>
      </c>
      <c r="AZ54" s="11" t="str">
        <f>IF(AU54="Drop","NA",'Program Costs'!G54)</f>
        <v>NA</v>
      </c>
      <c r="BA54" s="20">
        <f t="shared" si="3"/>
        <v>38.483737906210109</v>
      </c>
      <c r="BB54" s="12">
        <f>IF(AP54&lt;=10,IF($BB$1="Residential",VLOOKUP(CEILING(AP54,0.05),'Payback-Acceptance'!$A$5:$C$205,2),VLOOKUP(CEILING(AN54,0.05),'Payback-Acceptance'!$A$5:$C$205,3)),IF($BB$1="Residential",VLOOKUP(10,'Payback-Acceptance'!$A$5:$C$205,2),VLOOKUP(10,'Payback-Acceptance'!$A$5:$C$205,3)))</f>
        <v>0.14294960495076253</v>
      </c>
      <c r="BC54" s="17">
        <v>401.77231140892439</v>
      </c>
      <c r="BD54" s="18">
        <v>208.23564920584496</v>
      </c>
      <c r="BE54" s="18">
        <v>230.66753824631203</v>
      </c>
      <c r="BF54" s="22">
        <v>27617.992022531154</v>
      </c>
      <c r="BG54" s="35" t="str">
        <f t="shared" si="18"/>
        <v>NA</v>
      </c>
      <c r="BH54" s="67">
        <v>2282.5554999999999</v>
      </c>
      <c r="BI54" s="29" t="str">
        <f t="shared" si="19"/>
        <v>NA</v>
      </c>
      <c r="BJ54" s="71" t="str">
        <f t="shared" ref="BJ54:BS63" si="21">IF($BG54="NA","NA",IF($AY54="M",$BG54*BJ$2,$BG54*BJ$1))</f>
        <v>NA</v>
      </c>
      <c r="BK54" s="71" t="str">
        <f t="shared" si="21"/>
        <v>NA</v>
      </c>
      <c r="BL54" s="71" t="str">
        <f t="shared" si="21"/>
        <v>NA</v>
      </c>
      <c r="BM54" s="71" t="str">
        <f t="shared" si="21"/>
        <v>NA</v>
      </c>
      <c r="BN54" s="71" t="str">
        <f t="shared" si="21"/>
        <v>NA</v>
      </c>
      <c r="BO54" s="71" t="str">
        <f t="shared" si="21"/>
        <v>NA</v>
      </c>
      <c r="BP54" s="71" t="str">
        <f t="shared" si="21"/>
        <v>NA</v>
      </c>
      <c r="BQ54" s="71" t="str">
        <f t="shared" si="21"/>
        <v>NA</v>
      </c>
      <c r="BR54" s="71" t="str">
        <f t="shared" si="21"/>
        <v>NA</v>
      </c>
      <c r="BS54" s="71" t="str">
        <f t="shared" si="21"/>
        <v>NA</v>
      </c>
    </row>
    <row r="55" spans="1:71" x14ac:dyDescent="0.25">
      <c r="A55" s="4">
        <v>1</v>
      </c>
      <c r="B55" s="4">
        <v>190</v>
      </c>
      <c r="C55">
        <v>202</v>
      </c>
      <c r="D55" t="s">
        <v>89</v>
      </c>
      <c r="E55">
        <f>'RIM &amp; TRC Benefits'!E55-'RIM Costs (Ach Pot)'!E55</f>
        <v>0</v>
      </c>
      <c r="F55">
        <f>'RIM &amp; TRC Benefits'!F55-'RIM Costs (Ach Pot)'!F55</f>
        <v>0</v>
      </c>
      <c r="G55">
        <f>'RIM &amp; TRC Benefits'!G55-'RIM Costs (Ach Pot)'!G55</f>
        <v>-54.699819999999995</v>
      </c>
      <c r="H55">
        <f>'RIM &amp; TRC Benefits'!H55-'RIM Costs (Ach Pot)'!H55</f>
        <v>-17.052990000000001</v>
      </c>
      <c r="I55">
        <f>'RIM &amp; TRC Benefits'!I55-'RIM Costs (Ach Pot)'!I55</f>
        <v>-19.455009999999994</v>
      </c>
      <c r="J55">
        <f>'RIM &amp; TRC Benefits'!J55-'RIM Costs (Ach Pot)'!J55</f>
        <v>50.659809999999993</v>
      </c>
      <c r="K55">
        <f>'RIM &amp; TRC Benefits'!K55-'RIM Costs (Ach Pot)'!K55</f>
        <v>73.64506999999999</v>
      </c>
      <c r="L55">
        <f>'RIM &amp; TRC Benefits'!L55-'RIM Costs (Ach Pot)'!L55</f>
        <v>74.093569999999985</v>
      </c>
      <c r="M55">
        <f>'RIM &amp; TRC Benefits'!M55-'RIM Costs (Ach Pot)'!M55</f>
        <v>107.61715</v>
      </c>
      <c r="N55">
        <f>'RIM &amp; TRC Benefits'!N55-'RIM Costs (Ach Pot)'!N55</f>
        <v>123.97685</v>
      </c>
      <c r="O55">
        <f>'RIM &amp; TRC Benefits'!O55-'RIM Costs (Ach Pot)'!O55</f>
        <v>122.09510999999999</v>
      </c>
      <c r="P55">
        <f>'RIM &amp; TRC Benefits'!P55-'RIM Costs (Ach Pot)'!P55</f>
        <v>76.482319999999987</v>
      </c>
      <c r="Q55">
        <f>'RIM &amp; TRC Benefits'!Q55-'RIM Costs (Ach Pot)'!Q55</f>
        <v>91.249409999999997</v>
      </c>
      <c r="R55">
        <f>'RIM &amp; TRC Benefits'!R55-'RIM Costs (Ach Pot)'!R55</f>
        <v>64.548789999999997</v>
      </c>
      <c r="S55">
        <f>'RIM &amp; TRC Benefits'!S55-'RIM Costs (Ach Pot)'!S55</f>
        <v>133.79895999999997</v>
      </c>
      <c r="T55">
        <f>'RIM &amp; TRC Benefits'!T55-'RIM Costs (Ach Pot)'!T55</f>
        <v>65.125999999999991</v>
      </c>
      <c r="U55">
        <f>'RIM &amp; TRC Benefits'!U55-'RIM Costs (Ach Pot)'!U55</f>
        <v>85.62697</v>
      </c>
      <c r="V55">
        <f>'RIM &amp; TRC Benefits'!V55-'RIM Costs (Ach Pot)'!V55</f>
        <v>85.413779999999988</v>
      </c>
      <c r="W55">
        <f>'RIM &amp; TRC Benefits'!W55-'RIM Costs (Ach Pot)'!W55</f>
        <v>121.23707</v>
      </c>
      <c r="X55">
        <f>'RIM &amp; TRC Benefits'!X55-'RIM Costs (Ach Pot)'!X55</f>
        <v>124.72004000000001</v>
      </c>
      <c r="Y55">
        <f>'RIM &amp; TRC Benefits'!Y55-'RIM Costs (Ach Pot)'!Y55</f>
        <v>129.20783</v>
      </c>
      <c r="Z55">
        <f>'RIM &amp; TRC Benefits'!Z55-'RIM Costs (Ach Pot)'!Z55</f>
        <v>126.27413</v>
      </c>
      <c r="AA55">
        <f>'RIM &amp; TRC Benefits'!AA55-'RIM Costs (Ach Pot)'!AA55</f>
        <v>0</v>
      </c>
      <c r="AB55">
        <f>'RIM &amp; TRC Benefits'!AB55-'RIM Costs (Ach Pot)'!AB55</f>
        <v>0</v>
      </c>
      <c r="AC55">
        <f>'RIM &amp; TRC Benefits'!AC55-'RIM Costs (Ach Pot)'!AC55</f>
        <v>0</v>
      </c>
      <c r="AD55">
        <f>'RIM &amp; TRC Benefits'!AD55-'RIM Costs (Ach Pot)'!AD55</f>
        <v>0</v>
      </c>
      <c r="AE55">
        <f>'RIM &amp; TRC Benefits'!AE55-'RIM Costs (Ach Pot)'!AE55</f>
        <v>0</v>
      </c>
      <c r="AF55">
        <f>'RIM &amp; TRC Benefits'!AF55-'RIM Costs (Ach Pot)'!AF55</f>
        <v>0</v>
      </c>
      <c r="AG55">
        <f>'RIM &amp; TRC Benefits'!AG55-'RIM Costs (Ach Pot)'!AG55</f>
        <v>0</v>
      </c>
      <c r="AH55">
        <f>'RIM &amp; TRC Benefits'!AH55-'RIM Costs (Ach Pot)'!AH55</f>
        <v>0</v>
      </c>
      <c r="AI55" s="2">
        <f t="shared" si="7"/>
        <v>1564.5650399999997</v>
      </c>
      <c r="AJ55" s="2">
        <f t="shared" si="8"/>
        <v>746.8741536104759</v>
      </c>
      <c r="AK55" s="95">
        <f>'RIM &amp; TRC Benefits'!AJ55/'RIM Costs (Ach Pot)'!AJ55</f>
        <v>1.741483170312164</v>
      </c>
      <c r="AL55" s="98">
        <f>IF(AK55&lt;1,"NA",(('RIM Costs (Ach Pot)'!AJ55)+AX55)/AN55)</f>
        <v>2.3568038981082671</v>
      </c>
      <c r="AN55">
        <f>'Customer Costs'!G55</f>
        <v>640.79999999999995</v>
      </c>
      <c r="AO55" s="17">
        <f t="shared" si="9"/>
        <v>576.10141077080857</v>
      </c>
      <c r="AP55" s="18">
        <f t="shared" si="14"/>
        <v>9.2983704447367241</v>
      </c>
      <c r="AQ55" s="76" t="str">
        <f t="shared" si="10"/>
        <v>No</v>
      </c>
      <c r="AR55" s="76" t="str">
        <f t="shared" si="11"/>
        <v>No</v>
      </c>
      <c r="AS55" s="76" t="str">
        <f t="shared" si="12"/>
        <v>No</v>
      </c>
      <c r="AT55" s="105">
        <v>502.96939757165291</v>
      </c>
      <c r="AU55" s="95" t="str">
        <f t="shared" si="0"/>
        <v>Keep</v>
      </c>
      <c r="AV55" s="11">
        <f t="shared" si="13"/>
        <v>502.96939757165291</v>
      </c>
      <c r="AW55" s="102">
        <f t="shared" si="1"/>
        <v>2</v>
      </c>
      <c r="AX55" s="11">
        <f t="shared" si="2"/>
        <v>502.96939757165291</v>
      </c>
      <c r="AY55" s="52" t="s">
        <v>526</v>
      </c>
      <c r="AZ55" s="11">
        <f>IF(AU55="Drop","NA",'Program Costs'!G55)</f>
        <v>37</v>
      </c>
      <c r="BA55" s="20">
        <f t="shared" si="3"/>
        <v>2</v>
      </c>
      <c r="BB55" s="12">
        <f>IF(AP55&lt;=10,IF($BB$1="Residential",VLOOKUP(CEILING(AP55,0.05),'Payback-Acceptance'!$A$5:$C$205,2),VLOOKUP(CEILING(AN55,0.05),'Payback-Acceptance'!$A$5:$C$205,3)),IF($BB$1="Residential",VLOOKUP(10,'Payback-Acceptance'!$A$5:$C$205,2),VLOOKUP(10,'Payback-Acceptance'!$A$5:$C$205,3)))</f>
        <v>0.15307256132018027</v>
      </c>
      <c r="BC55" s="17">
        <v>576.10141077080857</v>
      </c>
      <c r="BD55" s="18">
        <v>526.00563592117305</v>
      </c>
      <c r="BE55" s="18">
        <v>782.94339937952373</v>
      </c>
      <c r="BF55" s="22">
        <v>1707.5640228984314</v>
      </c>
      <c r="BG55" s="35">
        <f t="shared" si="18"/>
        <v>130.69059930162692</v>
      </c>
      <c r="BH55" s="67" t="s">
        <v>499</v>
      </c>
      <c r="BI55" s="29">
        <f t="shared" si="19"/>
        <v>130.69059930162692</v>
      </c>
      <c r="BJ55" s="71">
        <f t="shared" si="21"/>
        <v>27.360125047762576</v>
      </c>
      <c r="BK55" s="71">
        <f t="shared" si="21"/>
        <v>52.89980395479509</v>
      </c>
      <c r="BL55" s="71">
        <f t="shared" si="21"/>
        <v>75.153905225708769</v>
      </c>
      <c r="BM55" s="71">
        <f t="shared" si="21"/>
        <v>93.254872966847969</v>
      </c>
      <c r="BN55" s="71">
        <f t="shared" si="21"/>
        <v>106.99815277802598</v>
      </c>
      <c r="BO55" s="71">
        <f t="shared" si="21"/>
        <v>116.73852412487668</v>
      </c>
      <c r="BP55" s="71">
        <f t="shared" si="21"/>
        <v>123.18254237975971</v>
      </c>
      <c r="BQ55" s="71">
        <f t="shared" si="21"/>
        <v>127.16208941579843</v>
      </c>
      <c r="BR55" s="71">
        <f t="shared" si="21"/>
        <v>129.45615371754656</v>
      </c>
      <c r="BS55" s="71">
        <f t="shared" si="21"/>
        <v>130.69059930162692</v>
      </c>
    </row>
    <row r="56" spans="1:71" x14ac:dyDescent="0.25">
      <c r="A56" s="4">
        <v>1</v>
      </c>
      <c r="B56" s="4">
        <v>190</v>
      </c>
      <c r="C56">
        <v>203</v>
      </c>
      <c r="D56" t="s">
        <v>90</v>
      </c>
      <c r="E56">
        <f>'RIM &amp; TRC Benefits'!E56-'RIM Costs (Ach Pot)'!E56</f>
        <v>0</v>
      </c>
      <c r="F56">
        <f>'RIM &amp; TRC Benefits'!F56-'RIM Costs (Ach Pot)'!F56</f>
        <v>0</v>
      </c>
      <c r="G56">
        <f>'RIM &amp; TRC Benefits'!G56-'RIM Costs (Ach Pot)'!G56</f>
        <v>-37.8429249</v>
      </c>
      <c r="H56">
        <f>'RIM &amp; TRC Benefits'!H56-'RIM Costs (Ach Pot)'!H56</f>
        <v>-0.57092190000000009</v>
      </c>
      <c r="I56">
        <f>'RIM &amp; TRC Benefits'!I56-'RIM Costs (Ach Pot)'!I56</f>
        <v>-0.76793589999999989</v>
      </c>
      <c r="J56">
        <f>'RIM &amp; TRC Benefits'!J56-'RIM Costs (Ach Pot)'!J56</f>
        <v>1.7635670999999999</v>
      </c>
      <c r="K56">
        <f>'RIM &amp; TRC Benefits'!K56-'RIM Costs (Ach Pot)'!K56</f>
        <v>2.3615591</v>
      </c>
      <c r="L56">
        <f>'RIM &amp; TRC Benefits'!L56-'RIM Costs (Ach Pot)'!L56</f>
        <v>2.3825240999999999</v>
      </c>
      <c r="M56">
        <f>'RIM &amp; TRC Benefits'!M56-'RIM Costs (Ach Pot)'!M56</f>
        <v>4.0712750999999994</v>
      </c>
      <c r="N56">
        <f>'RIM &amp; TRC Benefits'!N56-'RIM Costs (Ach Pot)'!N56</f>
        <v>4.1305710999999992</v>
      </c>
      <c r="O56">
        <f>'RIM &amp; TRC Benefits'!O56-'RIM Costs (Ach Pot)'!O56</f>
        <v>4.4203971000000006</v>
      </c>
      <c r="P56">
        <f>'RIM &amp; TRC Benefits'!P56-'RIM Costs (Ach Pot)'!P56</f>
        <v>2.6828780999999995</v>
      </c>
      <c r="Q56">
        <f>'RIM &amp; TRC Benefits'!Q56-'RIM Costs (Ach Pot)'!Q56</f>
        <v>3.2344520999999995</v>
      </c>
      <c r="R56">
        <f>'RIM &amp; TRC Benefits'!R56-'RIM Costs (Ach Pot)'!R56</f>
        <v>1.8305220999999996</v>
      </c>
      <c r="S56">
        <f>'RIM &amp; TRC Benefits'!S56-'RIM Costs (Ach Pot)'!S56</f>
        <v>3.4657150999999997</v>
      </c>
      <c r="T56">
        <f>'RIM &amp; TRC Benefits'!T56-'RIM Costs (Ach Pot)'!T56</f>
        <v>1.7478800999999997</v>
      </c>
      <c r="U56">
        <f>'RIM &amp; TRC Benefits'!U56-'RIM Costs (Ach Pot)'!U56</f>
        <v>2.7649090999999997</v>
      </c>
      <c r="V56">
        <f>'RIM &amp; TRC Benefits'!V56-'RIM Costs (Ach Pot)'!V56</f>
        <v>2.5112470999999994</v>
      </c>
      <c r="W56">
        <f>'RIM &amp; TRC Benefits'!W56-'RIM Costs (Ach Pot)'!W56</f>
        <v>3.8177650999999999</v>
      </c>
      <c r="X56">
        <f>'RIM &amp; TRC Benefits'!X56-'RIM Costs (Ach Pot)'!X56</f>
        <v>3.1916670999999992</v>
      </c>
      <c r="Y56">
        <f>'RIM &amp; TRC Benefits'!Y56-'RIM Costs (Ach Pot)'!Y56</f>
        <v>5.2754680999999994</v>
      </c>
      <c r="Z56">
        <f>'RIM &amp; TRC Benefits'!Z56-'RIM Costs (Ach Pot)'!Z56</f>
        <v>4.2903610999999993</v>
      </c>
      <c r="AA56">
        <f>'RIM &amp; TRC Benefits'!AA56-'RIM Costs (Ach Pot)'!AA56</f>
        <v>0</v>
      </c>
      <c r="AB56">
        <f>'RIM &amp; TRC Benefits'!AB56-'RIM Costs (Ach Pot)'!AB56</f>
        <v>0</v>
      </c>
      <c r="AC56">
        <f>'RIM &amp; TRC Benefits'!AC56-'RIM Costs (Ach Pot)'!AC56</f>
        <v>0</v>
      </c>
      <c r="AD56">
        <f>'RIM &amp; TRC Benefits'!AD56-'RIM Costs (Ach Pot)'!AD56</f>
        <v>0</v>
      </c>
      <c r="AE56">
        <f>'RIM &amp; TRC Benefits'!AE56-'RIM Costs (Ach Pot)'!AE56</f>
        <v>0</v>
      </c>
      <c r="AF56">
        <f>'RIM &amp; TRC Benefits'!AF56-'RIM Costs (Ach Pot)'!AF56</f>
        <v>0</v>
      </c>
      <c r="AG56">
        <f>'RIM &amp; TRC Benefits'!AG56-'RIM Costs (Ach Pot)'!AG56</f>
        <v>0</v>
      </c>
      <c r="AH56">
        <f>'RIM &amp; TRC Benefits'!AH56-'RIM Costs (Ach Pot)'!AH56</f>
        <v>0</v>
      </c>
      <c r="AI56" s="2">
        <f t="shared" si="7"/>
        <v>14.760975999999999</v>
      </c>
      <c r="AJ56" s="2">
        <f t="shared" si="8"/>
        <v>-11.645818655061269</v>
      </c>
      <c r="AK56" s="95">
        <f>'RIM &amp; TRC Benefits'!AJ56/'RIM Costs (Ach Pot)'!AJ56</f>
        <v>0.85090116150019679</v>
      </c>
      <c r="AL56" s="98" t="str">
        <f>IF(AK56&lt;1,"NA",(('RIM Costs (Ach Pot)'!AJ56)+AX56)/AN56)</f>
        <v>NA</v>
      </c>
      <c r="AN56">
        <f>'Customer Costs'!G56</f>
        <v>1199</v>
      </c>
      <c r="AO56" s="17">
        <f t="shared" si="9"/>
        <v>24.41732745996957</v>
      </c>
      <c r="AP56" s="18">
        <f t="shared" si="14"/>
        <v>410.49165777499718</v>
      </c>
      <c r="AQ56" s="76" t="str">
        <f t="shared" si="10"/>
        <v>No</v>
      </c>
      <c r="AR56" s="76" t="str">
        <f t="shared" si="11"/>
        <v>No</v>
      </c>
      <c r="AS56" s="76" t="str">
        <f t="shared" si="12"/>
        <v>No</v>
      </c>
      <c r="AT56" s="105" t="s">
        <v>499</v>
      </c>
      <c r="AU56" s="95" t="str">
        <f t="shared" si="0"/>
        <v>Drop</v>
      </c>
      <c r="AV56" s="11">
        <f t="shared" si="13"/>
        <v>1193.1582247663741</v>
      </c>
      <c r="AW56" s="102">
        <f t="shared" si="1"/>
        <v>2.0000000000000031</v>
      </c>
      <c r="AX56" s="11" t="str">
        <f t="shared" si="2"/>
        <v>NA</v>
      </c>
      <c r="AY56" s="52" t="s">
        <v>526</v>
      </c>
      <c r="AZ56" s="11" t="str">
        <f>IF(AU56="Drop","NA",'Program Costs'!G56)</f>
        <v>NA</v>
      </c>
      <c r="BA56" s="20" t="str">
        <f t="shared" si="3"/>
        <v>NA</v>
      </c>
      <c r="BB56" s="12">
        <f>IF(AP56&lt;=10,IF($BB$1="Residential",VLOOKUP(CEILING(AP56,0.05),'Payback-Acceptance'!$A$5:$C$205,2),VLOOKUP(CEILING(AN56,0.05),'Payback-Acceptance'!$A$5:$C$205,3)),IF($BB$1="Residential",VLOOKUP(10,'Payback-Acceptance'!$A$5:$C$205,2),VLOOKUP(10,'Payback-Acceptance'!$A$5:$C$205,3)))</f>
        <v>0.14294960495076253</v>
      </c>
      <c r="BC56" s="17">
        <v>24.41732745996957</v>
      </c>
      <c r="BD56" s="18">
        <v>16.985966928674483</v>
      </c>
      <c r="BE56" s="18">
        <v>28.063771447375231</v>
      </c>
      <c r="BF56" s="22">
        <v>19718.652368774932</v>
      </c>
      <c r="BG56" s="35" t="str">
        <f t="shared" si="18"/>
        <v>NA</v>
      </c>
      <c r="BH56" s="67" t="s">
        <v>499</v>
      </c>
      <c r="BI56" s="29" t="str">
        <f t="shared" si="19"/>
        <v>NA</v>
      </c>
      <c r="BJ56" s="71" t="str">
        <f t="shared" si="21"/>
        <v>NA</v>
      </c>
      <c r="BK56" s="71" t="str">
        <f t="shared" si="21"/>
        <v>NA</v>
      </c>
      <c r="BL56" s="71" t="str">
        <f t="shared" si="21"/>
        <v>NA</v>
      </c>
      <c r="BM56" s="71" t="str">
        <f t="shared" si="21"/>
        <v>NA</v>
      </c>
      <c r="BN56" s="71" t="str">
        <f t="shared" si="21"/>
        <v>NA</v>
      </c>
      <c r="BO56" s="71" t="str">
        <f t="shared" si="21"/>
        <v>NA</v>
      </c>
      <c r="BP56" s="71" t="str">
        <f t="shared" si="21"/>
        <v>NA</v>
      </c>
      <c r="BQ56" s="71" t="str">
        <f t="shared" si="21"/>
        <v>NA</v>
      </c>
      <c r="BR56" s="71" t="str">
        <f t="shared" si="21"/>
        <v>NA</v>
      </c>
      <c r="BS56" s="71" t="str">
        <f t="shared" si="21"/>
        <v>NA</v>
      </c>
    </row>
    <row r="57" spans="1:71" x14ac:dyDescent="0.25">
      <c r="A57" s="4">
        <v>1</v>
      </c>
      <c r="B57" s="4">
        <v>190</v>
      </c>
      <c r="C57">
        <v>204</v>
      </c>
      <c r="D57" t="s">
        <v>91</v>
      </c>
      <c r="E57">
        <f>'RIM &amp; TRC Benefits'!E57-'RIM Costs (Ach Pot)'!E57</f>
        <v>0</v>
      </c>
      <c r="F57">
        <f>'RIM &amp; TRC Benefits'!F57-'RIM Costs (Ach Pot)'!F57</f>
        <v>0</v>
      </c>
      <c r="G57">
        <f>'RIM &amp; TRC Benefits'!G57-'RIM Costs (Ach Pot)'!G57</f>
        <v>-37.654280399999998</v>
      </c>
      <c r="H57">
        <f>'RIM &amp; TRC Benefits'!H57-'RIM Costs (Ach Pot)'!H57</f>
        <v>-0.63030940000000024</v>
      </c>
      <c r="I57">
        <f>'RIM &amp; TRC Benefits'!I57-'RIM Costs (Ach Pot)'!I57</f>
        <v>-0.71901640000000011</v>
      </c>
      <c r="J57">
        <f>'RIM &amp; TRC Benefits'!J57-'RIM Costs (Ach Pot)'!J57</f>
        <v>2.2096865999999999</v>
      </c>
      <c r="K57">
        <f>'RIM &amp; TRC Benefits'!K57-'RIM Costs (Ach Pot)'!K57</f>
        <v>2.8540195999999995</v>
      </c>
      <c r="L57">
        <f>'RIM &amp; TRC Benefits'!L57-'RIM Costs (Ach Pot)'!L57</f>
        <v>2.5608216000000001</v>
      </c>
      <c r="M57">
        <f>'RIM &amp; TRC Benefits'!M57-'RIM Costs (Ach Pot)'!M57</f>
        <v>4.5032205999999988</v>
      </c>
      <c r="N57">
        <f>'RIM &amp; TRC Benefits'!N57-'RIM Costs (Ach Pot)'!N57</f>
        <v>4.3211065999999985</v>
      </c>
      <c r="O57">
        <f>'RIM &amp; TRC Benefits'!O57-'RIM Costs (Ach Pot)'!O57</f>
        <v>4.4898075999999989</v>
      </c>
      <c r="P57">
        <f>'RIM &amp; TRC Benefits'!P57-'RIM Costs (Ach Pot)'!P57</f>
        <v>3.2321475999999998</v>
      </c>
      <c r="Q57">
        <f>'RIM &amp; TRC Benefits'!Q57-'RIM Costs (Ach Pot)'!Q57</f>
        <v>3.5332955999999998</v>
      </c>
      <c r="R57">
        <f>'RIM &amp; TRC Benefits'!R57-'RIM Costs (Ach Pot)'!R57</f>
        <v>2.2722476</v>
      </c>
      <c r="S57">
        <f>'RIM &amp; TRC Benefits'!S57-'RIM Costs (Ach Pot)'!S57</f>
        <v>3.7104195999999998</v>
      </c>
      <c r="T57">
        <f>'RIM &amp; TRC Benefits'!T57-'RIM Costs (Ach Pot)'!T57</f>
        <v>2.2030956000000002</v>
      </c>
      <c r="U57">
        <f>'RIM &amp; TRC Benefits'!U57-'RIM Costs (Ach Pot)'!U57</f>
        <v>2.9662785999999999</v>
      </c>
      <c r="V57">
        <f>'RIM &amp; TRC Benefits'!V57-'RIM Costs (Ach Pot)'!V57</f>
        <v>2.7043156000000002</v>
      </c>
      <c r="W57">
        <f>'RIM &amp; TRC Benefits'!W57-'RIM Costs (Ach Pot)'!W57</f>
        <v>4.1930245999999993</v>
      </c>
      <c r="X57">
        <f>'RIM &amp; TRC Benefits'!X57-'RIM Costs (Ach Pot)'!X57</f>
        <v>3.8138125999999986</v>
      </c>
      <c r="Y57">
        <f>'RIM &amp; TRC Benefits'!Y57-'RIM Costs (Ach Pot)'!Y57</f>
        <v>4.9261785999999992</v>
      </c>
      <c r="Z57">
        <f>'RIM &amp; TRC Benefits'!Z57-'RIM Costs (Ach Pot)'!Z57</f>
        <v>4.8735055999999988</v>
      </c>
      <c r="AA57">
        <f>'RIM &amp; TRC Benefits'!AA57-'RIM Costs (Ach Pot)'!AA57</f>
        <v>0</v>
      </c>
      <c r="AB57">
        <f>'RIM &amp; TRC Benefits'!AB57-'RIM Costs (Ach Pot)'!AB57</f>
        <v>0</v>
      </c>
      <c r="AC57">
        <f>'RIM &amp; TRC Benefits'!AC57-'RIM Costs (Ach Pot)'!AC57</f>
        <v>0</v>
      </c>
      <c r="AD57">
        <f>'RIM &amp; TRC Benefits'!AD57-'RIM Costs (Ach Pot)'!AD57</f>
        <v>0</v>
      </c>
      <c r="AE57">
        <f>'RIM &amp; TRC Benefits'!AE57-'RIM Costs (Ach Pot)'!AE57</f>
        <v>0</v>
      </c>
      <c r="AF57">
        <f>'RIM &amp; TRC Benefits'!AF57-'RIM Costs (Ach Pot)'!AF57</f>
        <v>0</v>
      </c>
      <c r="AG57">
        <f>'RIM &amp; TRC Benefits'!AG57-'RIM Costs (Ach Pot)'!AG57</f>
        <v>0</v>
      </c>
      <c r="AH57">
        <f>'RIM &amp; TRC Benefits'!AH57-'RIM Costs (Ach Pot)'!AH57</f>
        <v>0</v>
      </c>
      <c r="AI57" s="2">
        <f t="shared" si="7"/>
        <v>20.36337799999999</v>
      </c>
      <c r="AJ57" s="2">
        <f t="shared" si="8"/>
        <v>-8.5379051804705277</v>
      </c>
      <c r="AK57" s="95">
        <f>'RIM &amp; TRC Benefits'!AJ57/'RIM Costs (Ach Pot)'!AJ57</f>
        <v>0.89535698459361945</v>
      </c>
      <c r="AL57" s="98" t="str">
        <f>IF(AK57&lt;1,"NA",(('RIM Costs (Ach Pot)'!AJ57)+AX57)/AN57)</f>
        <v>NA</v>
      </c>
      <c r="AN57">
        <f>'Customer Costs'!G57</f>
        <v>3798.3</v>
      </c>
      <c r="AO57" s="17">
        <f t="shared" si="9"/>
        <v>26.483752287922282</v>
      </c>
      <c r="AP57" s="18">
        <f t="shared" si="14"/>
        <v>1198.9277888527856</v>
      </c>
      <c r="AQ57" s="76" t="str">
        <f t="shared" si="10"/>
        <v>No</v>
      </c>
      <c r="AR57" s="76" t="str">
        <f t="shared" si="11"/>
        <v>No</v>
      </c>
      <c r="AS57" s="76" t="str">
        <f t="shared" si="12"/>
        <v>No</v>
      </c>
      <c r="AT57" s="105" t="s">
        <v>499</v>
      </c>
      <c r="AU57" s="95" t="str">
        <f t="shared" si="0"/>
        <v>Drop</v>
      </c>
      <c r="AV57" s="11">
        <f t="shared" si="13"/>
        <v>3791.9638385809135</v>
      </c>
      <c r="AW57" s="102">
        <f t="shared" si="1"/>
        <v>1.9999999999999836</v>
      </c>
      <c r="AX57" s="11" t="str">
        <f t="shared" si="2"/>
        <v>NA</v>
      </c>
      <c r="AY57" s="52" t="s">
        <v>526</v>
      </c>
      <c r="AZ57" s="11" t="str">
        <f>IF(AU57="Drop","NA",'Program Costs'!G57)</f>
        <v>NA</v>
      </c>
      <c r="BA57" s="20" t="str">
        <f t="shared" si="3"/>
        <v>NA</v>
      </c>
      <c r="BB57" s="12">
        <f>IF(AP57&lt;=10,IF($BB$1="Residential",VLOOKUP(CEILING(AP57,0.05),'Payback-Acceptance'!$A$5:$C$205,2),VLOOKUP(CEILING(AN57,0.05),'Payback-Acceptance'!$A$5:$C$205,3)),IF($BB$1="Residential",VLOOKUP(10,'Payback-Acceptance'!$A$5:$C$205,2),VLOOKUP(10,'Payback-Acceptance'!$A$5:$C$205,3)))</f>
        <v>0.14294960495076253</v>
      </c>
      <c r="BC57" s="17">
        <v>26.483752287922282</v>
      </c>
      <c r="BD57" s="18">
        <v>13.771551189719586</v>
      </c>
      <c r="BE57" s="18">
        <v>30.435128129280287</v>
      </c>
      <c r="BF57" s="22">
        <v>17177.857357009107</v>
      </c>
      <c r="BG57" s="35" t="str">
        <f t="shared" si="18"/>
        <v>NA</v>
      </c>
      <c r="BH57" s="67" t="s">
        <v>499</v>
      </c>
      <c r="BI57" s="29" t="str">
        <f t="shared" si="19"/>
        <v>NA</v>
      </c>
      <c r="BJ57" s="71" t="str">
        <f t="shared" si="21"/>
        <v>NA</v>
      </c>
      <c r="BK57" s="71" t="str">
        <f t="shared" si="21"/>
        <v>NA</v>
      </c>
      <c r="BL57" s="71" t="str">
        <f t="shared" si="21"/>
        <v>NA</v>
      </c>
      <c r="BM57" s="71" t="str">
        <f t="shared" si="21"/>
        <v>NA</v>
      </c>
      <c r="BN57" s="71" t="str">
        <f t="shared" si="21"/>
        <v>NA</v>
      </c>
      <c r="BO57" s="71" t="str">
        <f t="shared" si="21"/>
        <v>NA</v>
      </c>
      <c r="BP57" s="71" t="str">
        <f t="shared" si="21"/>
        <v>NA</v>
      </c>
      <c r="BQ57" s="71" t="str">
        <f t="shared" si="21"/>
        <v>NA</v>
      </c>
      <c r="BR57" s="71" t="str">
        <f t="shared" si="21"/>
        <v>NA</v>
      </c>
      <c r="BS57" s="71" t="str">
        <f t="shared" si="21"/>
        <v>NA</v>
      </c>
    </row>
    <row r="58" spans="1:71" x14ac:dyDescent="0.25">
      <c r="A58" s="4">
        <v>1</v>
      </c>
      <c r="B58" s="4">
        <v>190</v>
      </c>
      <c r="C58">
        <v>205</v>
      </c>
      <c r="D58" t="s">
        <v>92</v>
      </c>
      <c r="E58">
        <f>'RIM &amp; TRC Benefits'!E58-'RIM Costs (Ach Pot)'!E58</f>
        <v>0</v>
      </c>
      <c r="F58">
        <f>'RIM &amp; TRC Benefits'!F58-'RIM Costs (Ach Pot)'!F58</f>
        <v>0</v>
      </c>
      <c r="G58">
        <f>'RIM &amp; TRC Benefits'!G58-'RIM Costs (Ach Pot)'!G58</f>
        <v>-40.369176600000003</v>
      </c>
      <c r="H58">
        <f>'RIM &amp; TRC Benefits'!H58-'RIM Costs (Ach Pot)'!H58</f>
        <v>-3.1964786000000003</v>
      </c>
      <c r="I58">
        <f>'RIM &amp; TRC Benefits'!I58-'RIM Costs (Ach Pot)'!I58</f>
        <v>-3.2542475999999998</v>
      </c>
      <c r="J58">
        <f>'RIM &amp; TRC Benefits'!J58-'RIM Costs (Ach Pot)'!J58</f>
        <v>-2.3217984999999999</v>
      </c>
      <c r="K58">
        <f>'RIM &amp; TRC Benefits'!K58-'RIM Costs (Ach Pot)'!K58</f>
        <v>-2.1929685999999995</v>
      </c>
      <c r="L58">
        <f>'RIM &amp; TRC Benefits'!L58-'RIM Costs (Ach Pot)'!L58</f>
        <v>0</v>
      </c>
      <c r="M58">
        <f>'RIM &amp; TRC Benefits'!M58-'RIM Costs (Ach Pot)'!M58</f>
        <v>0</v>
      </c>
      <c r="N58">
        <f>'RIM &amp; TRC Benefits'!N58-'RIM Costs (Ach Pot)'!N58</f>
        <v>0</v>
      </c>
      <c r="O58">
        <f>'RIM &amp; TRC Benefits'!O58-'RIM Costs (Ach Pot)'!O58</f>
        <v>0</v>
      </c>
      <c r="P58">
        <f>'RIM &amp; TRC Benefits'!P58-'RIM Costs (Ach Pot)'!P58</f>
        <v>0</v>
      </c>
      <c r="Q58">
        <f>'RIM &amp; TRC Benefits'!Q58-'RIM Costs (Ach Pot)'!Q58</f>
        <v>0</v>
      </c>
      <c r="R58">
        <f>'RIM &amp; TRC Benefits'!R58-'RIM Costs (Ach Pot)'!R58</f>
        <v>0</v>
      </c>
      <c r="S58">
        <f>'RIM &amp; TRC Benefits'!S58-'RIM Costs (Ach Pot)'!S58</f>
        <v>0</v>
      </c>
      <c r="T58">
        <f>'RIM &amp; TRC Benefits'!T58-'RIM Costs (Ach Pot)'!T58</f>
        <v>0</v>
      </c>
      <c r="U58">
        <f>'RIM &amp; TRC Benefits'!U58-'RIM Costs (Ach Pot)'!U58</f>
        <v>0</v>
      </c>
      <c r="V58">
        <f>'RIM &amp; TRC Benefits'!V58-'RIM Costs (Ach Pot)'!V58</f>
        <v>0</v>
      </c>
      <c r="W58">
        <f>'RIM &amp; TRC Benefits'!W58-'RIM Costs (Ach Pot)'!W58</f>
        <v>0</v>
      </c>
      <c r="X58">
        <f>'RIM &amp; TRC Benefits'!X58-'RIM Costs (Ach Pot)'!X58</f>
        <v>0</v>
      </c>
      <c r="Y58">
        <f>'RIM &amp; TRC Benefits'!Y58-'RIM Costs (Ach Pot)'!Y58</f>
        <v>0</v>
      </c>
      <c r="Z58">
        <f>'RIM &amp; TRC Benefits'!Z58-'RIM Costs (Ach Pot)'!Z58</f>
        <v>0</v>
      </c>
      <c r="AA58">
        <f>'RIM &amp; TRC Benefits'!AA58-'RIM Costs (Ach Pot)'!AA58</f>
        <v>0</v>
      </c>
      <c r="AB58">
        <f>'RIM &amp; TRC Benefits'!AB58-'RIM Costs (Ach Pot)'!AB58</f>
        <v>0</v>
      </c>
      <c r="AC58">
        <f>'RIM &amp; TRC Benefits'!AC58-'RIM Costs (Ach Pot)'!AC58</f>
        <v>0</v>
      </c>
      <c r="AD58">
        <f>'RIM &amp; TRC Benefits'!AD58-'RIM Costs (Ach Pot)'!AD58</f>
        <v>0</v>
      </c>
      <c r="AE58">
        <f>'RIM &amp; TRC Benefits'!AE58-'RIM Costs (Ach Pot)'!AE58</f>
        <v>0</v>
      </c>
      <c r="AF58">
        <f>'RIM &amp; TRC Benefits'!AF58-'RIM Costs (Ach Pot)'!AF58</f>
        <v>0</v>
      </c>
      <c r="AG58">
        <f>'RIM &amp; TRC Benefits'!AG58-'RIM Costs (Ach Pot)'!AG58</f>
        <v>0</v>
      </c>
      <c r="AH58">
        <f>'RIM &amp; TRC Benefits'!AH58-'RIM Costs (Ach Pot)'!AH58</f>
        <v>0</v>
      </c>
      <c r="AI58" s="2">
        <f t="shared" si="7"/>
        <v>-51.334669900000002</v>
      </c>
      <c r="AJ58" s="2">
        <f t="shared" si="8"/>
        <v>-49.873687830751557</v>
      </c>
      <c r="AK58" s="95">
        <f>'RIM &amp; TRC Benefits'!AJ58/'RIM Costs (Ach Pot)'!AJ58</f>
        <v>0.25592364661367167</v>
      </c>
      <c r="AL58" s="98" t="str">
        <f>IF(AK58&lt;1,"NA",(('RIM Costs (Ach Pot)'!AJ58)+AX58)/AN58)</f>
        <v>NA</v>
      </c>
      <c r="AN58">
        <f>'Customer Costs'!G58</f>
        <v>400</v>
      </c>
      <c r="AO58" s="17">
        <f t="shared" si="9"/>
        <v>53.611156676140688</v>
      </c>
      <c r="AP58" s="18">
        <f t="shared" si="14"/>
        <v>62.371773630363144</v>
      </c>
      <c r="AQ58" s="76" t="str">
        <f t="shared" si="10"/>
        <v>No</v>
      </c>
      <c r="AR58" s="76" t="str">
        <f t="shared" si="11"/>
        <v>No</v>
      </c>
      <c r="AS58" s="76" t="str">
        <f t="shared" si="12"/>
        <v>No</v>
      </c>
      <c r="AT58" s="105" t="s">
        <v>499</v>
      </c>
      <c r="AU58" s="95" t="str">
        <f t="shared" si="0"/>
        <v>Drop</v>
      </c>
      <c r="AV58" s="11">
        <f>IF(AP58&gt;2,AN58-(2*(AO58*$AP$1/100)),0)</f>
        <v>387.17368525158383</v>
      </c>
      <c r="AW58" s="102">
        <f t="shared" si="1"/>
        <v>2.0000000000000031</v>
      </c>
      <c r="AX58" s="11" t="str">
        <f t="shared" si="2"/>
        <v>NA</v>
      </c>
      <c r="AY58" s="52" t="s">
        <v>526</v>
      </c>
      <c r="AZ58" s="11" t="str">
        <f>IF(AU58="Drop","NA",'Program Costs'!G58)</f>
        <v>NA</v>
      </c>
      <c r="BA58" s="20" t="str">
        <f t="shared" si="3"/>
        <v>NA</v>
      </c>
      <c r="BB58" s="12">
        <f>IF(AP58&lt;=10,IF($BB$1="Residential",VLOOKUP(CEILING(AP58,0.05),'Payback-Acceptance'!$A$5:$C$205,2),VLOOKUP(CEILING(AN58,0.05),'Payback-Acceptance'!$A$5:$C$205,3)),IF($BB$1="Residential",VLOOKUP(10,'Payback-Acceptance'!$A$5:$C$205,2),VLOOKUP(10,'Payback-Acceptance'!$A$5:$C$205,3)))</f>
        <v>0.14294960495076253</v>
      </c>
      <c r="BC58" s="17">
        <v>53.611156676140688</v>
      </c>
      <c r="BD58" s="18">
        <v>1.6273259523713384</v>
      </c>
      <c r="BE58" s="18">
        <v>0.94993942281448474</v>
      </c>
      <c r="BF58" s="22">
        <v>9205.9973408437181</v>
      </c>
      <c r="BG58" s="35" t="str">
        <f t="shared" si="18"/>
        <v>NA</v>
      </c>
      <c r="BH58" s="67" t="s">
        <v>499</v>
      </c>
      <c r="BI58" s="29" t="str">
        <f t="shared" si="19"/>
        <v>NA</v>
      </c>
      <c r="BJ58" s="71" t="str">
        <f t="shared" si="21"/>
        <v>NA</v>
      </c>
      <c r="BK58" s="71" t="str">
        <f t="shared" si="21"/>
        <v>NA</v>
      </c>
      <c r="BL58" s="71" t="str">
        <f t="shared" si="21"/>
        <v>NA</v>
      </c>
      <c r="BM58" s="71" t="str">
        <f t="shared" si="21"/>
        <v>NA</v>
      </c>
      <c r="BN58" s="71" t="str">
        <f t="shared" si="21"/>
        <v>NA</v>
      </c>
      <c r="BO58" s="71" t="str">
        <f t="shared" si="21"/>
        <v>NA</v>
      </c>
      <c r="BP58" s="71" t="str">
        <f t="shared" si="21"/>
        <v>NA</v>
      </c>
      <c r="BQ58" s="71" t="str">
        <f t="shared" si="21"/>
        <v>NA</v>
      </c>
      <c r="BR58" s="71" t="str">
        <f t="shared" si="21"/>
        <v>NA</v>
      </c>
      <c r="BS58" s="71" t="str">
        <f t="shared" si="21"/>
        <v>NA</v>
      </c>
    </row>
    <row r="59" spans="1:71" x14ac:dyDescent="0.25">
      <c r="A59" s="4">
        <v>1</v>
      </c>
      <c r="B59" s="4">
        <v>220</v>
      </c>
      <c r="C59">
        <v>221</v>
      </c>
      <c r="D59" t="s">
        <v>93</v>
      </c>
      <c r="E59">
        <f>'RIM &amp; TRC Benefits'!E59-'RIM Costs (Ach Pot)'!E59</f>
        <v>0</v>
      </c>
      <c r="F59">
        <f>'RIM &amp; TRC Benefits'!F59-'RIM Costs (Ach Pot)'!F59</f>
        <v>0</v>
      </c>
      <c r="G59">
        <f>'RIM &amp; TRC Benefits'!G59-'RIM Costs (Ach Pot)'!G59</f>
        <v>-39.144320899999997</v>
      </c>
      <c r="H59">
        <f>'RIM &amp; TRC Benefits'!H59-'RIM Costs (Ach Pot)'!H59</f>
        <v>-1.9860338999999998</v>
      </c>
      <c r="I59">
        <f>'RIM &amp; TRC Benefits'!I59-'RIM Costs (Ach Pot)'!I59</f>
        <v>-2.2881578999999999</v>
      </c>
      <c r="J59">
        <f>'RIM &amp; TRC Benefits'!J59-'RIM Costs (Ach Pot)'!J59</f>
        <v>-1.7466851000000001</v>
      </c>
      <c r="K59">
        <f>'RIM &amp; TRC Benefits'!K59-'RIM Costs (Ach Pot)'!K59</f>
        <v>-1.4962420999999995</v>
      </c>
      <c r="L59">
        <f>'RIM &amp; TRC Benefits'!L59-'RIM Costs (Ach Pot)'!L59</f>
        <v>-1.7980310999999998</v>
      </c>
      <c r="M59">
        <f>'RIM &amp; TRC Benefits'!M59-'RIM Costs (Ach Pot)'!M59</f>
        <v>-0.90804689999999955</v>
      </c>
      <c r="N59">
        <f>'RIM &amp; TRC Benefits'!N59-'RIM Costs (Ach Pot)'!N59</f>
        <v>-1.1889149000000003</v>
      </c>
      <c r="O59">
        <f>'RIM &amp; TRC Benefits'!O59-'RIM Costs (Ach Pot)'!O59</f>
        <v>-0.55399689999999957</v>
      </c>
      <c r="P59">
        <f>'RIM &amp; TRC Benefits'!P59-'RIM Costs (Ach Pot)'!P59</f>
        <v>-1.3919179000000002</v>
      </c>
      <c r="Q59">
        <f>'RIM &amp; TRC Benefits'!Q59-'RIM Costs (Ach Pot)'!Q59</f>
        <v>-1.1033438999999996</v>
      </c>
      <c r="R59">
        <f>'RIM &amp; TRC Benefits'!R59-'RIM Costs (Ach Pot)'!R59</f>
        <v>-1.4152949000000001</v>
      </c>
      <c r="S59">
        <f>'RIM &amp; TRC Benefits'!S59-'RIM Costs (Ach Pot)'!S59</f>
        <v>-0.85773790000000005</v>
      </c>
      <c r="T59">
        <f>'RIM &amp; TRC Benefits'!T59-'RIM Costs (Ach Pot)'!T59</f>
        <v>-1.7179678999999997</v>
      </c>
      <c r="U59">
        <f>'RIM &amp; TRC Benefits'!U59-'RIM Costs (Ach Pot)'!U59</f>
        <v>-1.2391468999999997</v>
      </c>
      <c r="V59">
        <f>'RIM &amp; TRC Benefits'!V59-'RIM Costs (Ach Pot)'!V59</f>
        <v>-1.0731928999999996</v>
      </c>
      <c r="W59">
        <f>'RIM &amp; TRC Benefits'!W59-'RIM Costs (Ach Pot)'!W59</f>
        <v>-1.0000719</v>
      </c>
      <c r="X59">
        <f>'RIM &amp; TRC Benefits'!X59-'RIM Costs (Ach Pot)'!X59</f>
        <v>-0.76917589999999958</v>
      </c>
      <c r="Y59">
        <f>'RIM &amp; TRC Benefits'!Y59-'RIM Costs (Ach Pot)'!Y59</f>
        <v>-0.23810989999999954</v>
      </c>
      <c r="Z59">
        <f>'RIM &amp; TRC Benefits'!Z59-'RIM Costs (Ach Pot)'!Z59</f>
        <v>-0.83924489999999974</v>
      </c>
      <c r="AA59">
        <f>'RIM &amp; TRC Benefits'!AA59-'RIM Costs (Ach Pot)'!AA59</f>
        <v>-0.82221589999999978</v>
      </c>
      <c r="AB59">
        <f>'RIM &amp; TRC Benefits'!AB59-'RIM Costs (Ach Pot)'!AB59</f>
        <v>-1.3946038999999999</v>
      </c>
      <c r="AC59">
        <f>'RIM &amp; TRC Benefits'!AC59-'RIM Costs (Ach Pot)'!AC59</f>
        <v>-1.0376088999999995</v>
      </c>
      <c r="AD59">
        <f>'RIM &amp; TRC Benefits'!AD59-'RIM Costs (Ach Pot)'!AD59</f>
        <v>-0.79133190000000031</v>
      </c>
      <c r="AE59">
        <f>'RIM &amp; TRC Benefits'!AE59-'RIM Costs (Ach Pot)'!AE59</f>
        <v>-1.9063219</v>
      </c>
      <c r="AF59">
        <f>'RIM &amp; TRC Benefits'!AF59-'RIM Costs (Ach Pot)'!AF59</f>
        <v>-0.97590190000000021</v>
      </c>
      <c r="AG59">
        <f>'RIM &amp; TRC Benefits'!AG59-'RIM Costs (Ach Pot)'!AG59</f>
        <v>-2.2587998999999996</v>
      </c>
      <c r="AH59">
        <f>'RIM &amp; TRC Benefits'!AH59-'RIM Costs (Ach Pot)'!AH59</f>
        <v>0</v>
      </c>
      <c r="AI59" s="2">
        <f t="shared" si="7"/>
        <v>-71.942418899999993</v>
      </c>
      <c r="AJ59" s="2">
        <f t="shared" si="8"/>
        <v>-55.968299808423382</v>
      </c>
      <c r="AK59" s="95">
        <f>'RIM &amp; TRC Benefits'!AJ59/'RIM Costs (Ach Pot)'!AJ59</f>
        <v>0.49634903483028175</v>
      </c>
      <c r="AL59" s="98" t="str">
        <f>IF(AK59&lt;1,"NA",(('RIM Costs (Ach Pot)'!AJ59)+AX59)/AN59)</f>
        <v>NA</v>
      </c>
      <c r="AN59">
        <f>'Customer Costs'!G59</f>
        <v>14.72</v>
      </c>
      <c r="AO59" s="17">
        <f t="shared" si="9"/>
        <v>37.430465155375941</v>
      </c>
      <c r="AP59" s="18">
        <f t="shared" si="14"/>
        <v>3.2875007897817148</v>
      </c>
      <c r="AQ59" s="76" t="str">
        <f t="shared" si="10"/>
        <v>No</v>
      </c>
      <c r="AR59" s="76" t="str">
        <f t="shared" si="11"/>
        <v>No</v>
      </c>
      <c r="AS59" s="76" t="str">
        <f t="shared" si="12"/>
        <v>No</v>
      </c>
      <c r="AT59" s="105" t="s">
        <v>499</v>
      </c>
      <c r="AU59" s="95" t="str">
        <f t="shared" si="0"/>
        <v>Drop</v>
      </c>
      <c r="AV59" s="11">
        <f t="shared" si="13"/>
        <v>5.7648690715129014</v>
      </c>
      <c r="AW59" s="102">
        <f t="shared" si="1"/>
        <v>2</v>
      </c>
      <c r="AX59" s="11" t="str">
        <f t="shared" si="2"/>
        <v>NA</v>
      </c>
      <c r="AY59" s="52" t="s">
        <v>528</v>
      </c>
      <c r="AZ59" s="11" t="str">
        <f>IF(AU59="Drop","NA",'Program Costs'!G59)</f>
        <v>NA</v>
      </c>
      <c r="BA59" s="20" t="str">
        <f t="shared" si="3"/>
        <v>NA</v>
      </c>
      <c r="BB59" s="12">
        <f>IF(AP59&lt;=10,IF($BB$1="Residential",VLOOKUP(CEILING(AP59,0.05),'Payback-Acceptance'!$A$5:$C$205,2),VLOOKUP(CEILING(AN59,0.05),'Payback-Acceptance'!$A$5:$C$205,3)),IF($BB$1="Residential",VLOOKUP(10,'Payback-Acceptance'!$A$5:$C$205,2),VLOOKUP(10,'Payback-Acceptance'!$A$5:$C$205,3)))</f>
        <v>0.3164234795143463</v>
      </c>
      <c r="BC59" s="17">
        <v>37.430465155375941</v>
      </c>
      <c r="BD59" s="18">
        <v>1.9929311057128214</v>
      </c>
      <c r="BE59" s="18">
        <v>2.7922957091158334</v>
      </c>
      <c r="BF59" s="22">
        <v>624989.88476021111</v>
      </c>
      <c r="BG59" s="35" t="str">
        <f t="shared" si="18"/>
        <v>NA</v>
      </c>
      <c r="BH59" s="67">
        <v>0</v>
      </c>
      <c r="BI59" s="29" t="str">
        <f t="shared" si="19"/>
        <v>NA</v>
      </c>
      <c r="BJ59" s="71" t="str">
        <f t="shared" si="21"/>
        <v>NA</v>
      </c>
      <c r="BK59" s="71" t="str">
        <f t="shared" si="21"/>
        <v>NA</v>
      </c>
      <c r="BL59" s="71" t="str">
        <f t="shared" si="21"/>
        <v>NA</v>
      </c>
      <c r="BM59" s="71" t="str">
        <f t="shared" si="21"/>
        <v>NA</v>
      </c>
      <c r="BN59" s="71" t="str">
        <f t="shared" si="21"/>
        <v>NA</v>
      </c>
      <c r="BO59" s="71" t="str">
        <f t="shared" si="21"/>
        <v>NA</v>
      </c>
      <c r="BP59" s="71" t="str">
        <f t="shared" si="21"/>
        <v>NA</v>
      </c>
      <c r="BQ59" s="71" t="str">
        <f t="shared" si="21"/>
        <v>NA</v>
      </c>
      <c r="BR59" s="71" t="str">
        <f t="shared" si="21"/>
        <v>NA</v>
      </c>
      <c r="BS59" s="71" t="str">
        <f t="shared" si="21"/>
        <v>NA</v>
      </c>
    </row>
    <row r="60" spans="1:71" x14ac:dyDescent="0.25">
      <c r="A60" s="4">
        <v>1</v>
      </c>
      <c r="B60" s="4">
        <v>230</v>
      </c>
      <c r="C60">
        <v>231</v>
      </c>
      <c r="D60" t="s">
        <v>94</v>
      </c>
      <c r="E60">
        <f>'RIM &amp; TRC Benefits'!E60-'RIM Costs (Ach Pot)'!E60</f>
        <v>0</v>
      </c>
      <c r="F60">
        <f>'RIM &amp; TRC Benefits'!F60-'RIM Costs (Ach Pot)'!F60</f>
        <v>0</v>
      </c>
      <c r="G60">
        <f>'RIM &amp; TRC Benefits'!G60-'RIM Costs (Ach Pot)'!G60</f>
        <v>-59.395128</v>
      </c>
      <c r="H60">
        <f>'RIM &amp; TRC Benefits'!H60-'RIM Costs (Ach Pot)'!H60</f>
        <v>-22.104977999999999</v>
      </c>
      <c r="I60">
        <f>'RIM &amp; TRC Benefits'!I60-'RIM Costs (Ach Pot)'!I60</f>
        <v>-23.249508000000002</v>
      </c>
      <c r="J60">
        <f>'RIM &amp; TRC Benefits'!J60-'RIM Costs (Ach Pot)'!J60</f>
        <v>-18.517847999999997</v>
      </c>
      <c r="K60">
        <f>'RIM &amp; TRC Benefits'!K60-'RIM Costs (Ach Pot)'!K60</f>
        <v>-19.678773000000003</v>
      </c>
      <c r="L60">
        <f>'RIM &amp; TRC Benefits'!L60-'RIM Costs (Ach Pot)'!L60</f>
        <v>0</v>
      </c>
      <c r="M60">
        <f>'RIM &amp; TRC Benefits'!M60-'RIM Costs (Ach Pot)'!M60</f>
        <v>0</v>
      </c>
      <c r="N60">
        <f>'RIM &amp; TRC Benefits'!N60-'RIM Costs (Ach Pot)'!N60</f>
        <v>0</v>
      </c>
      <c r="O60">
        <f>'RIM &amp; TRC Benefits'!O60-'RIM Costs (Ach Pot)'!O60</f>
        <v>0</v>
      </c>
      <c r="P60">
        <f>'RIM &amp; TRC Benefits'!P60-'RIM Costs (Ach Pot)'!P60</f>
        <v>0</v>
      </c>
      <c r="Q60">
        <f>'RIM &amp; TRC Benefits'!Q60-'RIM Costs (Ach Pot)'!Q60</f>
        <v>0</v>
      </c>
      <c r="R60">
        <f>'RIM &amp; TRC Benefits'!R60-'RIM Costs (Ach Pot)'!R60</f>
        <v>0</v>
      </c>
      <c r="S60">
        <f>'RIM &amp; TRC Benefits'!S60-'RIM Costs (Ach Pot)'!S60</f>
        <v>0</v>
      </c>
      <c r="T60">
        <f>'RIM &amp; TRC Benefits'!T60-'RIM Costs (Ach Pot)'!T60</f>
        <v>0</v>
      </c>
      <c r="U60">
        <f>'RIM &amp; TRC Benefits'!U60-'RIM Costs (Ach Pot)'!U60</f>
        <v>0</v>
      </c>
      <c r="V60">
        <f>'RIM &amp; TRC Benefits'!V60-'RIM Costs (Ach Pot)'!V60</f>
        <v>0</v>
      </c>
      <c r="W60">
        <f>'RIM &amp; TRC Benefits'!W60-'RIM Costs (Ach Pot)'!W60</f>
        <v>0</v>
      </c>
      <c r="X60">
        <f>'RIM &amp; TRC Benefits'!X60-'RIM Costs (Ach Pot)'!X60</f>
        <v>0</v>
      </c>
      <c r="Y60">
        <f>'RIM &amp; TRC Benefits'!Y60-'RIM Costs (Ach Pot)'!Y60</f>
        <v>0</v>
      </c>
      <c r="Z60">
        <f>'RIM &amp; TRC Benefits'!Z60-'RIM Costs (Ach Pot)'!Z60</f>
        <v>0</v>
      </c>
      <c r="AA60">
        <f>'RIM &amp; TRC Benefits'!AA60-'RIM Costs (Ach Pot)'!AA60</f>
        <v>0</v>
      </c>
      <c r="AB60">
        <f>'RIM &amp; TRC Benefits'!AB60-'RIM Costs (Ach Pot)'!AB60</f>
        <v>0</v>
      </c>
      <c r="AC60">
        <f>'RIM &amp; TRC Benefits'!AC60-'RIM Costs (Ach Pot)'!AC60</f>
        <v>0</v>
      </c>
      <c r="AD60">
        <f>'RIM &amp; TRC Benefits'!AD60-'RIM Costs (Ach Pot)'!AD60</f>
        <v>0</v>
      </c>
      <c r="AE60">
        <f>'RIM &amp; TRC Benefits'!AE60-'RIM Costs (Ach Pot)'!AE60</f>
        <v>0</v>
      </c>
      <c r="AF60">
        <f>'RIM &amp; TRC Benefits'!AF60-'RIM Costs (Ach Pot)'!AF60</f>
        <v>0</v>
      </c>
      <c r="AG60">
        <f>'RIM &amp; TRC Benefits'!AG60-'RIM Costs (Ach Pot)'!AG60</f>
        <v>0</v>
      </c>
      <c r="AH60">
        <f>'RIM &amp; TRC Benefits'!AH60-'RIM Costs (Ach Pot)'!AH60</f>
        <v>0</v>
      </c>
      <c r="AI60" s="2">
        <f t="shared" si="7"/>
        <v>-142.946235</v>
      </c>
      <c r="AJ60" s="2">
        <f t="shared" si="8"/>
        <v>-131.33323449076391</v>
      </c>
      <c r="AK60" s="95">
        <f>'RIM &amp; TRC Benefits'!AJ60/'RIM Costs (Ach Pot)'!AJ60</f>
        <v>0.40433319111809746</v>
      </c>
      <c r="AL60" s="98" t="str">
        <f>IF(AK60&lt;1,"NA",(('RIM Costs (Ach Pot)'!AJ60)+AX60)/AN60)</f>
        <v>NA</v>
      </c>
      <c r="AN60">
        <f>'Customer Costs'!G60</f>
        <v>25.76</v>
      </c>
      <c r="AO60" s="17">
        <f t="shared" si="9"/>
        <v>327.51657010953949</v>
      </c>
      <c r="AP60" s="18">
        <f t="shared" si="14"/>
        <v>0.65750015795634309</v>
      </c>
      <c r="AQ60" s="76" t="str">
        <f t="shared" si="10"/>
        <v>Yes</v>
      </c>
      <c r="AR60" s="76" t="str">
        <f t="shared" si="11"/>
        <v>Yes</v>
      </c>
      <c r="AS60" s="76" t="str">
        <f t="shared" si="12"/>
        <v>Yes</v>
      </c>
      <c r="AT60" s="105" t="s">
        <v>499</v>
      </c>
      <c r="AU60" s="95" t="str">
        <f t="shared" si="0"/>
        <v>Drop</v>
      </c>
      <c r="AV60" s="11">
        <f t="shared" si="13"/>
        <v>0</v>
      </c>
      <c r="AW60" s="102">
        <f t="shared" si="1"/>
        <v>0.65750015795634309</v>
      </c>
      <c r="AX60" s="11" t="str">
        <f t="shared" si="2"/>
        <v>NA</v>
      </c>
      <c r="AY60" s="52" t="s">
        <v>528</v>
      </c>
      <c r="AZ60" s="11" t="str">
        <f>IF(AU60="Drop","NA",'Program Costs'!G60)</f>
        <v>NA</v>
      </c>
      <c r="BA60" s="20" t="str">
        <f t="shared" si="3"/>
        <v>NA</v>
      </c>
      <c r="BB60" s="12">
        <f>IF(AP60&lt;=10,IF($BB$1="Residential",VLOOKUP(CEILING(AP60,0.05),'Payback-Acceptance'!$A$5:$C$205,2),VLOOKUP(CEILING(AN60,0.05),'Payback-Acceptance'!$A$5:$C$205,3)),IF($BB$1="Residential",VLOOKUP(10,'Payback-Acceptance'!$A$5:$C$205,2),VLOOKUP(10,'Payback-Acceptance'!$A$5:$C$205,3)))</f>
        <v>0.53839533523752858</v>
      </c>
      <c r="BC60" s="17">
        <v>327.51657010953949</v>
      </c>
      <c r="BD60" s="18">
        <v>17.43814700866449</v>
      </c>
      <c r="BE60" s="18">
        <v>24.432587454763542</v>
      </c>
      <c r="BF60" s="22">
        <v>624989.88476021111</v>
      </c>
      <c r="BG60" s="35" t="str">
        <f t="shared" si="18"/>
        <v>NA</v>
      </c>
      <c r="BH60" s="67">
        <v>0</v>
      </c>
      <c r="BI60" s="29" t="str">
        <f t="shared" si="19"/>
        <v>NA</v>
      </c>
      <c r="BJ60" s="71" t="str">
        <f t="shared" si="21"/>
        <v>NA</v>
      </c>
      <c r="BK60" s="71" t="str">
        <f t="shared" si="21"/>
        <v>NA</v>
      </c>
      <c r="BL60" s="71" t="str">
        <f t="shared" si="21"/>
        <v>NA</v>
      </c>
      <c r="BM60" s="71" t="str">
        <f t="shared" si="21"/>
        <v>NA</v>
      </c>
      <c r="BN60" s="71" t="str">
        <f t="shared" si="21"/>
        <v>NA</v>
      </c>
      <c r="BO60" s="71" t="str">
        <f t="shared" si="21"/>
        <v>NA</v>
      </c>
      <c r="BP60" s="71" t="str">
        <f t="shared" si="21"/>
        <v>NA</v>
      </c>
      <c r="BQ60" s="71" t="str">
        <f t="shared" si="21"/>
        <v>NA</v>
      </c>
      <c r="BR60" s="71" t="str">
        <f t="shared" si="21"/>
        <v>NA</v>
      </c>
      <c r="BS60" s="71" t="str">
        <f t="shared" si="21"/>
        <v>NA</v>
      </c>
    </row>
    <row r="61" spans="1:71" x14ac:dyDescent="0.25">
      <c r="A61" s="4">
        <v>1</v>
      </c>
      <c r="B61" s="4">
        <v>240</v>
      </c>
      <c r="C61">
        <v>241</v>
      </c>
      <c r="D61" t="s">
        <v>95</v>
      </c>
      <c r="E61">
        <f>'RIM &amp; TRC Benefits'!E61-'RIM Costs (Ach Pot)'!E61</f>
        <v>0</v>
      </c>
      <c r="F61">
        <f>'RIM &amp; TRC Benefits'!F61-'RIM Costs (Ach Pot)'!F61</f>
        <v>0</v>
      </c>
      <c r="G61">
        <f>'RIM &amp; TRC Benefits'!G61-'RIM Costs (Ach Pot)'!G61</f>
        <v>-48.363892099999994</v>
      </c>
      <c r="H61">
        <f>'RIM &amp; TRC Benefits'!H61-'RIM Costs (Ach Pot)'!H61</f>
        <v>-10.839732100000001</v>
      </c>
      <c r="I61">
        <f>'RIM &amp; TRC Benefits'!I61-'RIM Costs (Ach Pot)'!I61</f>
        <v>0</v>
      </c>
      <c r="J61">
        <f>'RIM &amp; TRC Benefits'!J61-'RIM Costs (Ach Pot)'!J61</f>
        <v>0</v>
      </c>
      <c r="K61">
        <f>'RIM &amp; TRC Benefits'!K61-'RIM Costs (Ach Pot)'!K61</f>
        <v>0</v>
      </c>
      <c r="L61">
        <f>'RIM &amp; TRC Benefits'!L61-'RIM Costs (Ach Pot)'!L61</f>
        <v>0</v>
      </c>
      <c r="M61">
        <f>'RIM &amp; TRC Benefits'!M61-'RIM Costs (Ach Pot)'!M61</f>
        <v>0</v>
      </c>
      <c r="N61">
        <f>'RIM &amp; TRC Benefits'!N61-'RIM Costs (Ach Pot)'!N61</f>
        <v>0</v>
      </c>
      <c r="O61">
        <f>'RIM &amp; TRC Benefits'!O61-'RIM Costs (Ach Pot)'!O61</f>
        <v>0</v>
      </c>
      <c r="P61">
        <f>'RIM &amp; TRC Benefits'!P61-'RIM Costs (Ach Pot)'!P61</f>
        <v>0</v>
      </c>
      <c r="Q61">
        <f>'RIM &amp; TRC Benefits'!Q61-'RIM Costs (Ach Pot)'!Q61</f>
        <v>0</v>
      </c>
      <c r="R61">
        <f>'RIM &amp; TRC Benefits'!R61-'RIM Costs (Ach Pot)'!R61</f>
        <v>0</v>
      </c>
      <c r="S61">
        <f>'RIM &amp; TRC Benefits'!S61-'RIM Costs (Ach Pot)'!S61</f>
        <v>0</v>
      </c>
      <c r="T61">
        <f>'RIM &amp; TRC Benefits'!T61-'RIM Costs (Ach Pot)'!T61</f>
        <v>0</v>
      </c>
      <c r="U61">
        <f>'RIM &amp; TRC Benefits'!U61-'RIM Costs (Ach Pot)'!U61</f>
        <v>0</v>
      </c>
      <c r="V61">
        <f>'RIM &amp; TRC Benefits'!V61-'RIM Costs (Ach Pot)'!V61</f>
        <v>0</v>
      </c>
      <c r="W61">
        <f>'RIM &amp; TRC Benefits'!W61-'RIM Costs (Ach Pot)'!W61</f>
        <v>0</v>
      </c>
      <c r="X61">
        <f>'RIM &amp; TRC Benefits'!X61-'RIM Costs (Ach Pot)'!X61</f>
        <v>0</v>
      </c>
      <c r="Y61">
        <f>'RIM &amp; TRC Benefits'!Y61-'RIM Costs (Ach Pot)'!Y61</f>
        <v>0</v>
      </c>
      <c r="Z61">
        <f>'RIM &amp; TRC Benefits'!Z61-'RIM Costs (Ach Pot)'!Z61</f>
        <v>0</v>
      </c>
      <c r="AA61">
        <f>'RIM &amp; TRC Benefits'!AA61-'RIM Costs (Ach Pot)'!AA61</f>
        <v>0</v>
      </c>
      <c r="AB61">
        <f>'RIM &amp; TRC Benefits'!AB61-'RIM Costs (Ach Pot)'!AB61</f>
        <v>0</v>
      </c>
      <c r="AC61">
        <f>'RIM &amp; TRC Benefits'!AC61-'RIM Costs (Ach Pot)'!AC61</f>
        <v>0</v>
      </c>
      <c r="AD61">
        <f>'RIM &amp; TRC Benefits'!AD61-'RIM Costs (Ach Pot)'!AD61</f>
        <v>0</v>
      </c>
      <c r="AE61">
        <f>'RIM &amp; TRC Benefits'!AE61-'RIM Costs (Ach Pot)'!AE61</f>
        <v>0</v>
      </c>
      <c r="AF61">
        <f>'RIM &amp; TRC Benefits'!AF61-'RIM Costs (Ach Pot)'!AF61</f>
        <v>0</v>
      </c>
      <c r="AG61">
        <f>'RIM &amp; TRC Benefits'!AG61-'RIM Costs (Ach Pot)'!AG61</f>
        <v>0</v>
      </c>
      <c r="AH61">
        <f>'RIM &amp; TRC Benefits'!AH61-'RIM Costs (Ach Pot)'!AH61</f>
        <v>0</v>
      </c>
      <c r="AI61" s="2">
        <f t="shared" si="7"/>
        <v>-59.203624199999993</v>
      </c>
      <c r="AJ61" s="2">
        <f t="shared" si="8"/>
        <v>-58.54549955217405</v>
      </c>
      <c r="AK61" s="95">
        <f>'RIM &amp; TRC Benefits'!AJ61/'RIM Costs (Ach Pot)'!AJ61</f>
        <v>0.22885750917920983</v>
      </c>
      <c r="AL61" s="98" t="str">
        <f>IF(AK61&lt;1,"NA",(('RIM Costs (Ach Pot)'!AJ61)+AX61)/AN61)</f>
        <v>NA</v>
      </c>
      <c r="AN61">
        <f>'Customer Costs'!G61</f>
        <v>5.5200000000000005</v>
      </c>
      <c r="AO61" s="17">
        <f t="shared" si="9"/>
        <v>168.43709319919174</v>
      </c>
      <c r="AP61" s="18">
        <f t="shared" si="14"/>
        <v>0.27395839914847625</v>
      </c>
      <c r="AQ61" s="76" t="str">
        <f t="shared" si="10"/>
        <v>Yes</v>
      </c>
      <c r="AR61" s="76" t="str">
        <f t="shared" si="11"/>
        <v>Yes</v>
      </c>
      <c r="AS61" s="76" t="str">
        <f t="shared" si="12"/>
        <v>Yes</v>
      </c>
      <c r="AT61" s="105" t="s">
        <v>499</v>
      </c>
      <c r="AU61" s="95" t="str">
        <f t="shared" si="0"/>
        <v>Drop</v>
      </c>
      <c r="AV61" s="11">
        <f t="shared" si="13"/>
        <v>0</v>
      </c>
      <c r="AW61" s="102">
        <f t="shared" si="1"/>
        <v>0.27395839914847625</v>
      </c>
      <c r="AX61" s="11" t="str">
        <f t="shared" si="2"/>
        <v>NA</v>
      </c>
      <c r="AY61" s="52" t="s">
        <v>528</v>
      </c>
      <c r="AZ61" s="11" t="str">
        <f>IF(AU61="Drop","NA",'Program Costs'!G61)</f>
        <v>NA</v>
      </c>
      <c r="BA61" s="20" t="str">
        <f t="shared" si="3"/>
        <v>NA</v>
      </c>
      <c r="BB61" s="12">
        <f>IF(AP61&lt;=10,IF($BB$1="Residential",VLOOKUP(CEILING(AP61,0.05),'Payback-Acceptance'!$A$5:$C$205,2),VLOOKUP(CEILING(AN61,0.05),'Payback-Acceptance'!$A$5:$C$205,3)),IF($BB$1="Residential",VLOOKUP(10,'Payback-Acceptance'!$A$5:$C$205,2),VLOOKUP(10,'Payback-Acceptance'!$A$5:$C$205,3)))</f>
        <v>0.57625866551826022</v>
      </c>
      <c r="BC61" s="17">
        <v>168.43709319919174</v>
      </c>
      <c r="BD61" s="18">
        <v>8.9681903083530887</v>
      </c>
      <c r="BE61" s="18">
        <v>12.565330691021249</v>
      </c>
      <c r="BF61" s="22">
        <v>624989.88476021111</v>
      </c>
      <c r="BG61" s="35" t="str">
        <f t="shared" si="18"/>
        <v>NA</v>
      </c>
      <c r="BH61" s="67">
        <v>0</v>
      </c>
      <c r="BI61" s="29" t="str">
        <f t="shared" si="19"/>
        <v>NA</v>
      </c>
      <c r="BJ61" s="71" t="str">
        <f t="shared" si="21"/>
        <v>NA</v>
      </c>
      <c r="BK61" s="71" t="str">
        <f t="shared" si="21"/>
        <v>NA</v>
      </c>
      <c r="BL61" s="71" t="str">
        <f t="shared" si="21"/>
        <v>NA</v>
      </c>
      <c r="BM61" s="71" t="str">
        <f t="shared" si="21"/>
        <v>NA</v>
      </c>
      <c r="BN61" s="71" t="str">
        <f t="shared" si="21"/>
        <v>NA</v>
      </c>
      <c r="BO61" s="71" t="str">
        <f t="shared" si="21"/>
        <v>NA</v>
      </c>
      <c r="BP61" s="71" t="str">
        <f t="shared" si="21"/>
        <v>NA</v>
      </c>
      <c r="BQ61" s="71" t="str">
        <f t="shared" si="21"/>
        <v>NA</v>
      </c>
      <c r="BR61" s="71" t="str">
        <f t="shared" si="21"/>
        <v>NA</v>
      </c>
      <c r="BS61" s="71" t="str">
        <f t="shared" si="21"/>
        <v>NA</v>
      </c>
    </row>
    <row r="62" spans="1:71" x14ac:dyDescent="0.25">
      <c r="A62" s="4">
        <v>1</v>
      </c>
      <c r="B62" s="4">
        <v>250</v>
      </c>
      <c r="C62">
        <v>251</v>
      </c>
      <c r="D62" t="s">
        <v>96</v>
      </c>
      <c r="E62">
        <f>'RIM &amp; TRC Benefits'!E62-'RIM Costs (Ach Pot)'!E62</f>
        <v>0</v>
      </c>
      <c r="F62">
        <f>'RIM &amp; TRC Benefits'!F62-'RIM Costs (Ach Pot)'!F62</f>
        <v>0</v>
      </c>
      <c r="G62">
        <f>'RIM &amp; TRC Benefits'!G62-'RIM Costs (Ach Pot)'!G62</f>
        <v>-37.77086207</v>
      </c>
      <c r="H62">
        <f>'RIM &amp; TRC Benefits'!H62-'RIM Costs (Ach Pot)'!H62</f>
        <v>-0.50986807000000001</v>
      </c>
      <c r="I62">
        <f>'RIM &amp; TRC Benefits'!I62-'RIM Costs (Ach Pot)'!I62</f>
        <v>-0.73455406999999995</v>
      </c>
      <c r="J62">
        <f>'RIM &amp; TRC Benefits'!J62-'RIM Costs (Ach Pot)'!J62</f>
        <v>-0.37842916999999998</v>
      </c>
      <c r="K62">
        <f>'RIM &amp; TRC Benefits'!K62-'RIM Costs (Ach Pot)'!K62</f>
        <v>-0.25466447000000003</v>
      </c>
      <c r="L62">
        <f>'RIM &amp; TRC Benefits'!L62-'RIM Costs (Ach Pot)'!L62</f>
        <v>-0.96567896999999991</v>
      </c>
      <c r="M62">
        <f>'RIM &amp; TRC Benefits'!M62-'RIM Costs (Ach Pot)'!M62</f>
        <v>-0.47257557000000006</v>
      </c>
      <c r="N62">
        <f>'RIM &amp; TRC Benefits'!N62-'RIM Costs (Ach Pot)'!N62</f>
        <v>-0.17554807000000006</v>
      </c>
      <c r="O62">
        <f>'RIM &amp; TRC Benefits'!O62-'RIM Costs (Ach Pot)'!O62</f>
        <v>5.2235430000000083E-2</v>
      </c>
      <c r="P62">
        <f>'RIM &amp; TRC Benefits'!P62-'RIM Costs (Ach Pot)'!P62</f>
        <v>-0.35502206999999997</v>
      </c>
      <c r="Q62">
        <f>'RIM &amp; TRC Benefits'!Q62-'RIM Costs (Ach Pot)'!Q62</f>
        <v>-0.61368906999999995</v>
      </c>
      <c r="R62">
        <f>'RIM &amp; TRC Benefits'!R62-'RIM Costs (Ach Pot)'!R62</f>
        <v>-0.73301306999999993</v>
      </c>
      <c r="S62">
        <f>'RIM &amp; TRC Benefits'!S62-'RIM Costs (Ach Pot)'!S62</f>
        <v>-0.65079807000000001</v>
      </c>
      <c r="T62">
        <f>'RIM &amp; TRC Benefits'!T62-'RIM Costs (Ach Pot)'!T62</f>
        <v>-0.32206307000000001</v>
      </c>
      <c r="U62">
        <f>'RIM &amp; TRC Benefits'!U62-'RIM Costs (Ach Pot)'!U62</f>
        <v>-0.94902025000000001</v>
      </c>
      <c r="V62">
        <f>'RIM &amp; TRC Benefits'!V62-'RIM Costs (Ach Pot)'!V62</f>
        <v>-0.96519424999999992</v>
      </c>
      <c r="W62">
        <f>'RIM &amp; TRC Benefits'!W62-'RIM Costs (Ach Pot)'!W62</f>
        <v>-0.15934724999999972</v>
      </c>
      <c r="X62">
        <f>'RIM &amp; TRC Benefits'!X62-'RIM Costs (Ach Pot)'!X62</f>
        <v>-0.64439324999999981</v>
      </c>
      <c r="Y62">
        <f>'RIM &amp; TRC Benefits'!Y62-'RIM Costs (Ach Pot)'!Y62</f>
        <v>0.36537175</v>
      </c>
      <c r="Z62">
        <f>'RIM &amp; TRC Benefits'!Z62-'RIM Costs (Ach Pot)'!Z62</f>
        <v>-0.21977225000000011</v>
      </c>
      <c r="AA62">
        <f>'RIM &amp; TRC Benefits'!AA62-'RIM Costs (Ach Pot)'!AA62</f>
        <v>-0.7346642499999998</v>
      </c>
      <c r="AB62">
        <f>'RIM &amp; TRC Benefits'!AB62-'RIM Costs (Ach Pot)'!AB62</f>
        <v>-0.38407824999999995</v>
      </c>
      <c r="AC62">
        <f>'RIM &amp; TRC Benefits'!AC62-'RIM Costs (Ach Pot)'!AC62</f>
        <v>-1.3892662499999999</v>
      </c>
      <c r="AD62">
        <f>'RIM &amp; TRC Benefits'!AD62-'RIM Costs (Ach Pot)'!AD62</f>
        <v>-0.44297724999999977</v>
      </c>
      <c r="AE62">
        <f>'RIM &amp; TRC Benefits'!AE62-'RIM Costs (Ach Pot)'!AE62</f>
        <v>-0.48142925000000014</v>
      </c>
      <c r="AF62">
        <f>'RIM &amp; TRC Benefits'!AF62-'RIM Costs (Ach Pot)'!AF62</f>
        <v>-4.5516249999999925E-2</v>
      </c>
      <c r="AG62">
        <f>'RIM &amp; TRC Benefits'!AG62-'RIM Costs (Ach Pot)'!AG62</f>
        <v>-0.63853424999999975</v>
      </c>
      <c r="AH62">
        <f>'RIM &amp; TRC Benefits'!AH62-'RIM Costs (Ach Pot)'!AH62</f>
        <v>-0.81584125000000007</v>
      </c>
      <c r="AI62" s="2">
        <f t="shared" si="7"/>
        <v>-51.389192879999989</v>
      </c>
      <c r="AJ62" s="2">
        <f t="shared" si="8"/>
        <v>-44.031119755446319</v>
      </c>
      <c r="AK62" s="95">
        <f>'RIM &amp; TRC Benefits'!AJ62/'RIM Costs (Ach Pot)'!AJ62</f>
        <v>0.28874385558255777</v>
      </c>
      <c r="AL62" s="98" t="str">
        <f>IF(AK62&lt;1,"NA",(('RIM Costs (Ach Pot)'!AJ62)+AX62)/AN62)</f>
        <v>NA</v>
      </c>
      <c r="AN62">
        <f>'Customer Costs'!G62</f>
        <v>0.7</v>
      </c>
      <c r="AO62" s="17">
        <f t="shared" si="9"/>
        <v>12.350453174108363</v>
      </c>
      <c r="AP62" s="18">
        <f t="shared" si="14"/>
        <v>0.47380367683457675</v>
      </c>
      <c r="AQ62" s="76" t="str">
        <f t="shared" si="10"/>
        <v>Yes</v>
      </c>
      <c r="AR62" s="76" t="str">
        <f t="shared" si="11"/>
        <v>Yes</v>
      </c>
      <c r="AS62" s="76" t="str">
        <f t="shared" si="12"/>
        <v>Yes</v>
      </c>
      <c r="AT62" s="105" t="s">
        <v>499</v>
      </c>
      <c r="AU62" s="95" t="str">
        <f t="shared" si="0"/>
        <v>Drop</v>
      </c>
      <c r="AV62" s="11">
        <f t="shared" si="13"/>
        <v>0</v>
      </c>
      <c r="AW62" s="102">
        <f t="shared" si="1"/>
        <v>0.47380367683457675</v>
      </c>
      <c r="AX62" s="11" t="str">
        <f t="shared" si="2"/>
        <v>NA</v>
      </c>
      <c r="AY62" s="52" t="s">
        <v>528</v>
      </c>
      <c r="AZ62" s="11" t="str">
        <f>IF(AU62="Drop","NA",'Program Costs'!G62)</f>
        <v>NA</v>
      </c>
      <c r="BA62" s="20" t="str">
        <f t="shared" si="3"/>
        <v>NA</v>
      </c>
      <c r="BB62" s="12">
        <f>IF(AP62&lt;=10,IF($BB$1="Residential",VLOOKUP(CEILING(AP62,0.05),'Payback-Acceptance'!$A$5:$C$205,2),VLOOKUP(CEILING(AN62,0.05),'Payback-Acceptance'!$A$5:$C$205,3)),IF($BB$1="Residential",VLOOKUP(10,'Payback-Acceptance'!$A$5:$C$205,2),VLOOKUP(10,'Payback-Acceptance'!$A$5:$C$205,3)))</f>
        <v>0.558039447996167</v>
      </c>
      <c r="BC62" s="17">
        <v>12.350453174108363</v>
      </c>
      <c r="BD62" s="18">
        <v>0.6507705638838247</v>
      </c>
      <c r="BE62" s="18">
        <v>0.92133820032812885</v>
      </c>
      <c r="BF62" s="22">
        <v>841880.79449999996</v>
      </c>
      <c r="BG62" s="35" t="str">
        <f t="shared" si="18"/>
        <v>NA</v>
      </c>
      <c r="BH62" s="67">
        <v>0</v>
      </c>
      <c r="BI62" s="29" t="str">
        <f t="shared" si="19"/>
        <v>NA</v>
      </c>
      <c r="BJ62" s="71" t="str">
        <f t="shared" si="21"/>
        <v>NA</v>
      </c>
      <c r="BK62" s="71" t="str">
        <f t="shared" si="21"/>
        <v>NA</v>
      </c>
      <c r="BL62" s="71" t="str">
        <f t="shared" si="21"/>
        <v>NA</v>
      </c>
      <c r="BM62" s="71" t="str">
        <f t="shared" si="21"/>
        <v>NA</v>
      </c>
      <c r="BN62" s="71" t="str">
        <f t="shared" si="21"/>
        <v>NA</v>
      </c>
      <c r="BO62" s="71" t="str">
        <f t="shared" si="21"/>
        <v>NA</v>
      </c>
      <c r="BP62" s="71" t="str">
        <f t="shared" si="21"/>
        <v>NA</v>
      </c>
      <c r="BQ62" s="71" t="str">
        <f t="shared" si="21"/>
        <v>NA</v>
      </c>
      <c r="BR62" s="71" t="str">
        <f t="shared" si="21"/>
        <v>NA</v>
      </c>
      <c r="BS62" s="71" t="str">
        <f t="shared" si="21"/>
        <v>NA</v>
      </c>
    </row>
    <row r="63" spans="1:71" x14ac:dyDescent="0.25">
      <c r="A63" s="4">
        <v>1</v>
      </c>
      <c r="B63" s="4">
        <v>250</v>
      </c>
      <c r="C63">
        <v>252</v>
      </c>
      <c r="D63" t="s">
        <v>97</v>
      </c>
      <c r="E63">
        <f>'RIM &amp; TRC Benefits'!E63-'RIM Costs (Ach Pot)'!E63</f>
        <v>0</v>
      </c>
      <c r="F63">
        <f>'RIM &amp; TRC Benefits'!F63-'RIM Costs (Ach Pot)'!F63</f>
        <v>0</v>
      </c>
      <c r="G63">
        <f>'RIM &amp; TRC Benefits'!G63-'RIM Costs (Ach Pot)'!G63</f>
        <v>-37.77086207</v>
      </c>
      <c r="H63">
        <f>'RIM &amp; TRC Benefits'!H63-'RIM Costs (Ach Pot)'!H63</f>
        <v>-0.50986807000000001</v>
      </c>
      <c r="I63">
        <f>'RIM &amp; TRC Benefits'!I63-'RIM Costs (Ach Pot)'!I63</f>
        <v>-0.73455406999999995</v>
      </c>
      <c r="J63">
        <f>'RIM &amp; TRC Benefits'!J63-'RIM Costs (Ach Pot)'!J63</f>
        <v>-0.37842916999999998</v>
      </c>
      <c r="K63">
        <f>'RIM &amp; TRC Benefits'!K63-'RIM Costs (Ach Pot)'!K63</f>
        <v>-0.25466447000000003</v>
      </c>
      <c r="L63">
        <f>'RIM &amp; TRC Benefits'!L63-'RIM Costs (Ach Pot)'!L63</f>
        <v>-0.96567896999999991</v>
      </c>
      <c r="M63">
        <f>'RIM &amp; TRC Benefits'!M63-'RIM Costs (Ach Pot)'!M63</f>
        <v>-0.47257557000000006</v>
      </c>
      <c r="N63">
        <f>'RIM &amp; TRC Benefits'!N63-'RIM Costs (Ach Pot)'!N63</f>
        <v>-0.17554807000000006</v>
      </c>
      <c r="O63">
        <f>'RIM &amp; TRC Benefits'!O63-'RIM Costs (Ach Pot)'!O63</f>
        <v>5.2235430000000083E-2</v>
      </c>
      <c r="P63">
        <f>'RIM &amp; TRC Benefits'!P63-'RIM Costs (Ach Pot)'!P63</f>
        <v>-0.35502206999999997</v>
      </c>
      <c r="Q63">
        <f>'RIM &amp; TRC Benefits'!Q63-'RIM Costs (Ach Pot)'!Q63</f>
        <v>-0.61368906999999995</v>
      </c>
      <c r="R63">
        <f>'RIM &amp; TRC Benefits'!R63-'RIM Costs (Ach Pot)'!R63</f>
        <v>-0.73301306999999993</v>
      </c>
      <c r="S63">
        <f>'RIM &amp; TRC Benefits'!S63-'RIM Costs (Ach Pot)'!S63</f>
        <v>-0.65079807000000001</v>
      </c>
      <c r="T63">
        <f>'RIM &amp; TRC Benefits'!T63-'RIM Costs (Ach Pot)'!T63</f>
        <v>-0.32206307000000001</v>
      </c>
      <c r="U63">
        <f>'RIM &amp; TRC Benefits'!U63-'RIM Costs (Ach Pot)'!U63</f>
        <v>-0.94902025000000001</v>
      </c>
      <c r="V63">
        <f>'RIM &amp; TRC Benefits'!V63-'RIM Costs (Ach Pot)'!V63</f>
        <v>-0.96519424999999992</v>
      </c>
      <c r="W63">
        <f>'RIM &amp; TRC Benefits'!W63-'RIM Costs (Ach Pot)'!W63</f>
        <v>-0.15934724999999972</v>
      </c>
      <c r="X63">
        <f>'RIM &amp; TRC Benefits'!X63-'RIM Costs (Ach Pot)'!X63</f>
        <v>-0.64439324999999981</v>
      </c>
      <c r="Y63">
        <f>'RIM &amp; TRC Benefits'!Y63-'RIM Costs (Ach Pot)'!Y63</f>
        <v>0.36537175</v>
      </c>
      <c r="Z63">
        <f>'RIM &amp; TRC Benefits'!Z63-'RIM Costs (Ach Pot)'!Z63</f>
        <v>-0.21977225000000011</v>
      </c>
      <c r="AA63">
        <f>'RIM &amp; TRC Benefits'!AA63-'RIM Costs (Ach Pot)'!AA63</f>
        <v>-0.7346642499999998</v>
      </c>
      <c r="AB63">
        <f>'RIM &amp; TRC Benefits'!AB63-'RIM Costs (Ach Pot)'!AB63</f>
        <v>-0.38407824999999995</v>
      </c>
      <c r="AC63">
        <f>'RIM &amp; TRC Benefits'!AC63-'RIM Costs (Ach Pot)'!AC63</f>
        <v>-1.3892662499999999</v>
      </c>
      <c r="AD63">
        <f>'RIM &amp; TRC Benefits'!AD63-'RIM Costs (Ach Pot)'!AD63</f>
        <v>-0.44297724999999977</v>
      </c>
      <c r="AE63">
        <f>'RIM &amp; TRC Benefits'!AE63-'RIM Costs (Ach Pot)'!AE63</f>
        <v>-0.48142925000000014</v>
      </c>
      <c r="AF63">
        <f>'RIM &amp; TRC Benefits'!AF63-'RIM Costs (Ach Pot)'!AF63</f>
        <v>-4.5516249999999925E-2</v>
      </c>
      <c r="AG63">
        <f>'RIM &amp; TRC Benefits'!AG63-'RIM Costs (Ach Pot)'!AG63</f>
        <v>-0.63853424999999975</v>
      </c>
      <c r="AH63">
        <f>'RIM &amp; TRC Benefits'!AH63-'RIM Costs (Ach Pot)'!AH63</f>
        <v>-0.81584125000000007</v>
      </c>
      <c r="AI63" s="2">
        <f t="shared" si="7"/>
        <v>-51.389192879999989</v>
      </c>
      <c r="AJ63" s="2">
        <f t="shared" si="8"/>
        <v>-44.031119755446319</v>
      </c>
      <c r="AK63" s="95">
        <f>'RIM &amp; TRC Benefits'!AJ63/'RIM Costs (Ach Pot)'!AJ63</f>
        <v>0.28874385558255777</v>
      </c>
      <c r="AL63" s="98" t="str">
        <f>IF(AK63&lt;1,"NA",(('RIM Costs (Ach Pot)'!AJ63)+AX63)/AN63)</f>
        <v>NA</v>
      </c>
      <c r="AN63">
        <f>'Customer Costs'!G63</f>
        <v>0.7</v>
      </c>
      <c r="AO63" s="17">
        <f t="shared" si="9"/>
        <v>12.350453174108363</v>
      </c>
      <c r="AP63" s="18">
        <f t="shared" si="14"/>
        <v>0.47380367683457675</v>
      </c>
      <c r="AQ63" s="76" t="str">
        <f t="shared" si="10"/>
        <v>Yes</v>
      </c>
      <c r="AR63" s="76" t="str">
        <f t="shared" si="11"/>
        <v>Yes</v>
      </c>
      <c r="AS63" s="76" t="str">
        <f t="shared" si="12"/>
        <v>Yes</v>
      </c>
      <c r="AT63" s="105" t="s">
        <v>499</v>
      </c>
      <c r="AU63" s="95" t="str">
        <f t="shared" si="0"/>
        <v>Drop</v>
      </c>
      <c r="AV63" s="11">
        <f t="shared" si="13"/>
        <v>0</v>
      </c>
      <c r="AW63" s="102">
        <f t="shared" si="1"/>
        <v>0.47380367683457675</v>
      </c>
      <c r="AX63" s="11" t="str">
        <f t="shared" si="2"/>
        <v>NA</v>
      </c>
      <c r="AY63" s="52" t="s">
        <v>528</v>
      </c>
      <c r="AZ63" s="11" t="str">
        <f>IF(AU63="Drop","NA",'Program Costs'!G63)</f>
        <v>NA</v>
      </c>
      <c r="BA63" s="20" t="str">
        <f t="shared" si="3"/>
        <v>NA</v>
      </c>
      <c r="BB63" s="12">
        <f>IF(AP63&lt;=10,IF($BB$1="Residential",VLOOKUP(CEILING(AP63,0.05),'Payback-Acceptance'!$A$5:$C$205,2),VLOOKUP(CEILING(AN63,0.05),'Payback-Acceptance'!$A$5:$C$205,3)),IF($BB$1="Residential",VLOOKUP(10,'Payback-Acceptance'!$A$5:$C$205,2),VLOOKUP(10,'Payback-Acceptance'!$A$5:$C$205,3)))</f>
        <v>0.558039447996167</v>
      </c>
      <c r="BC63" s="17">
        <v>12.350453174108363</v>
      </c>
      <c r="BD63" s="18">
        <v>0.6507705638838247</v>
      </c>
      <c r="BE63" s="18">
        <v>0.92133820032812885</v>
      </c>
      <c r="BF63" s="22">
        <v>841880.79449999996</v>
      </c>
      <c r="BG63" s="35" t="str">
        <f t="shared" si="18"/>
        <v>NA</v>
      </c>
      <c r="BH63" s="67">
        <v>0</v>
      </c>
      <c r="BI63" s="29" t="str">
        <f t="shared" si="19"/>
        <v>NA</v>
      </c>
      <c r="BJ63" s="71" t="str">
        <f t="shared" si="21"/>
        <v>NA</v>
      </c>
      <c r="BK63" s="71" t="str">
        <f t="shared" si="21"/>
        <v>NA</v>
      </c>
      <c r="BL63" s="71" t="str">
        <f t="shared" si="21"/>
        <v>NA</v>
      </c>
      <c r="BM63" s="71" t="str">
        <f t="shared" si="21"/>
        <v>NA</v>
      </c>
      <c r="BN63" s="71" t="str">
        <f t="shared" si="21"/>
        <v>NA</v>
      </c>
      <c r="BO63" s="71" t="str">
        <f t="shared" si="21"/>
        <v>NA</v>
      </c>
      <c r="BP63" s="71" t="str">
        <f t="shared" si="21"/>
        <v>NA</v>
      </c>
      <c r="BQ63" s="71" t="str">
        <f t="shared" si="21"/>
        <v>NA</v>
      </c>
      <c r="BR63" s="71" t="str">
        <f t="shared" si="21"/>
        <v>NA</v>
      </c>
      <c r="BS63" s="71" t="str">
        <f t="shared" si="21"/>
        <v>NA</v>
      </c>
    </row>
    <row r="64" spans="1:71" x14ac:dyDescent="0.25">
      <c r="A64" s="4">
        <v>1</v>
      </c>
      <c r="B64" s="4">
        <v>260</v>
      </c>
      <c r="C64">
        <v>261</v>
      </c>
      <c r="D64" t="s">
        <v>98</v>
      </c>
      <c r="E64">
        <f>'RIM &amp; TRC Benefits'!E64-'RIM Costs (Ach Pot)'!E64</f>
        <v>0</v>
      </c>
      <c r="F64">
        <f>'RIM &amp; TRC Benefits'!F64-'RIM Costs (Ach Pot)'!F64</f>
        <v>0</v>
      </c>
      <c r="G64">
        <f>'RIM &amp; TRC Benefits'!G64-'RIM Costs (Ach Pot)'!G64</f>
        <v>-41.657510799999997</v>
      </c>
      <c r="H64">
        <f>'RIM &amp; TRC Benefits'!H64-'RIM Costs (Ach Pot)'!H64</f>
        <v>-4.2195377999999995</v>
      </c>
      <c r="I64">
        <f>'RIM &amp; TRC Benefits'!I64-'RIM Costs (Ach Pot)'!I64</f>
        <v>0</v>
      </c>
      <c r="J64">
        <f>'RIM &amp; TRC Benefits'!J64-'RIM Costs (Ach Pot)'!J64</f>
        <v>0</v>
      </c>
      <c r="K64">
        <f>'RIM &amp; TRC Benefits'!K64-'RIM Costs (Ach Pot)'!K64</f>
        <v>0</v>
      </c>
      <c r="L64">
        <f>'RIM &amp; TRC Benefits'!L64-'RIM Costs (Ach Pot)'!L64</f>
        <v>0</v>
      </c>
      <c r="M64">
        <f>'RIM &amp; TRC Benefits'!M64-'RIM Costs (Ach Pot)'!M64</f>
        <v>0</v>
      </c>
      <c r="N64">
        <f>'RIM &amp; TRC Benefits'!N64-'RIM Costs (Ach Pot)'!N64</f>
        <v>0</v>
      </c>
      <c r="O64">
        <f>'RIM &amp; TRC Benefits'!O64-'RIM Costs (Ach Pot)'!O64</f>
        <v>0</v>
      </c>
      <c r="P64">
        <f>'RIM &amp; TRC Benefits'!P64-'RIM Costs (Ach Pot)'!P64</f>
        <v>0</v>
      </c>
      <c r="Q64">
        <f>'RIM &amp; TRC Benefits'!Q64-'RIM Costs (Ach Pot)'!Q64</f>
        <v>0</v>
      </c>
      <c r="R64">
        <f>'RIM &amp; TRC Benefits'!R64-'RIM Costs (Ach Pot)'!R64</f>
        <v>0</v>
      </c>
      <c r="S64">
        <f>'RIM &amp; TRC Benefits'!S64-'RIM Costs (Ach Pot)'!S64</f>
        <v>0</v>
      </c>
      <c r="T64">
        <f>'RIM &amp; TRC Benefits'!T64-'RIM Costs (Ach Pot)'!T64</f>
        <v>0</v>
      </c>
      <c r="U64">
        <f>'RIM &amp; TRC Benefits'!U64-'RIM Costs (Ach Pot)'!U64</f>
        <v>0</v>
      </c>
      <c r="V64">
        <f>'RIM &amp; TRC Benefits'!V64-'RIM Costs (Ach Pot)'!V64</f>
        <v>0</v>
      </c>
      <c r="W64">
        <f>'RIM &amp; TRC Benefits'!W64-'RIM Costs (Ach Pot)'!W64</f>
        <v>0</v>
      </c>
      <c r="X64">
        <f>'RIM &amp; TRC Benefits'!X64-'RIM Costs (Ach Pot)'!X64</f>
        <v>0</v>
      </c>
      <c r="Y64">
        <f>'RIM &amp; TRC Benefits'!Y64-'RIM Costs (Ach Pot)'!Y64</f>
        <v>0</v>
      </c>
      <c r="Z64">
        <f>'RIM &amp; TRC Benefits'!Z64-'RIM Costs (Ach Pot)'!Z64</f>
        <v>0</v>
      </c>
      <c r="AA64">
        <f>'RIM &amp; TRC Benefits'!AA64-'RIM Costs (Ach Pot)'!AA64</f>
        <v>0</v>
      </c>
      <c r="AB64">
        <f>'RIM &amp; TRC Benefits'!AB64-'RIM Costs (Ach Pot)'!AB64</f>
        <v>0</v>
      </c>
      <c r="AC64">
        <f>'RIM &amp; TRC Benefits'!AC64-'RIM Costs (Ach Pot)'!AC64</f>
        <v>0</v>
      </c>
      <c r="AD64">
        <f>'RIM &amp; TRC Benefits'!AD64-'RIM Costs (Ach Pot)'!AD64</f>
        <v>0</v>
      </c>
      <c r="AE64">
        <f>'RIM &amp; TRC Benefits'!AE64-'RIM Costs (Ach Pot)'!AE64</f>
        <v>0</v>
      </c>
      <c r="AF64">
        <f>'RIM &amp; TRC Benefits'!AF64-'RIM Costs (Ach Pot)'!AF64</f>
        <v>0</v>
      </c>
      <c r="AG64">
        <f>'RIM &amp; TRC Benefits'!AG64-'RIM Costs (Ach Pot)'!AG64</f>
        <v>0</v>
      </c>
      <c r="AH64">
        <f>'RIM &amp; TRC Benefits'!AH64-'RIM Costs (Ach Pot)'!AH64</f>
        <v>0</v>
      </c>
      <c r="AI64" s="2">
        <f t="shared" si="7"/>
        <v>-45.877048599999995</v>
      </c>
      <c r="AJ64" s="2">
        <f t="shared" si="8"/>
        <v>-45.620863133145768</v>
      </c>
      <c r="AK64" s="95">
        <f>'RIM &amp; TRC Benefits'!AJ64/'RIM Costs (Ach Pot)'!AJ64</f>
        <v>0.14394449330741396</v>
      </c>
      <c r="AL64" s="98" t="str">
        <f>IF(AK64&lt;1,"NA",(('RIM Costs (Ach Pot)'!AJ64)+AX64)/AN64)</f>
        <v>NA</v>
      </c>
      <c r="AN64">
        <f>'Customer Costs'!G64</f>
        <v>8</v>
      </c>
      <c r="AO64" s="17">
        <f t="shared" si="9"/>
        <v>70.519953846486914</v>
      </c>
      <c r="AP64" s="18">
        <f t="shared" si="14"/>
        <v>0.94833383911318514</v>
      </c>
      <c r="AQ64" s="76" t="str">
        <f t="shared" si="10"/>
        <v>Yes</v>
      </c>
      <c r="AR64" s="76" t="str">
        <f t="shared" si="11"/>
        <v>Yes</v>
      </c>
      <c r="AS64" s="76" t="str">
        <f t="shared" si="12"/>
        <v>Yes</v>
      </c>
      <c r="AT64" s="105" t="s">
        <v>499</v>
      </c>
      <c r="AU64" s="95" t="str">
        <f t="shared" si="0"/>
        <v>Drop</v>
      </c>
      <c r="AV64" s="11">
        <f t="shared" si="13"/>
        <v>0</v>
      </c>
      <c r="AW64" s="102">
        <f t="shared" si="1"/>
        <v>0.94833383911318514</v>
      </c>
      <c r="AX64" s="11" t="str">
        <f t="shared" si="2"/>
        <v>NA</v>
      </c>
      <c r="AY64" s="52" t="s">
        <v>528</v>
      </c>
      <c r="AZ64" s="11" t="str">
        <f>IF(AU64="Drop","NA",'Program Costs'!G64)</f>
        <v>NA</v>
      </c>
      <c r="BA64" s="20" t="str">
        <f t="shared" si="3"/>
        <v>NA</v>
      </c>
      <c r="BB64" s="12">
        <f>IF(AP64&lt;=10,IF($BB$1="Residential",VLOOKUP(CEILING(AP64,0.05),'Payback-Acceptance'!$A$5:$C$205,2),VLOOKUP(CEILING(AN64,0.05),'Payback-Acceptance'!$A$5:$C$205,3)),IF($BB$1="Residential",VLOOKUP(10,'Payback-Acceptance'!$A$5:$C$205,2),VLOOKUP(10,'Payback-Acceptance'!$A$5:$C$205,3)))</f>
        <v>0.5147045847177647</v>
      </c>
      <c r="BC64" s="17">
        <v>70.519953846486914</v>
      </c>
      <c r="BD64" s="18">
        <v>3.7676032572597768</v>
      </c>
      <c r="BE64" s="18">
        <v>5.2607565445739723</v>
      </c>
      <c r="BF64" s="22">
        <v>617538.18262708723</v>
      </c>
      <c r="BG64" s="35" t="str">
        <f t="shared" si="18"/>
        <v>NA</v>
      </c>
      <c r="BH64" s="67" t="s">
        <v>499</v>
      </c>
      <c r="BI64" s="29" t="str">
        <f t="shared" si="19"/>
        <v>NA</v>
      </c>
      <c r="BJ64" s="71" t="str">
        <f t="shared" ref="BJ64:BS73" si="22">IF($BG64="NA","NA",IF($AY64="M",$BG64*BJ$2,$BG64*BJ$1))</f>
        <v>NA</v>
      </c>
      <c r="BK64" s="71" t="str">
        <f t="shared" si="22"/>
        <v>NA</v>
      </c>
      <c r="BL64" s="71" t="str">
        <f t="shared" si="22"/>
        <v>NA</v>
      </c>
      <c r="BM64" s="71" t="str">
        <f t="shared" si="22"/>
        <v>NA</v>
      </c>
      <c r="BN64" s="71" t="str">
        <f t="shared" si="22"/>
        <v>NA</v>
      </c>
      <c r="BO64" s="71" t="str">
        <f t="shared" si="22"/>
        <v>NA</v>
      </c>
      <c r="BP64" s="71" t="str">
        <f t="shared" si="22"/>
        <v>NA</v>
      </c>
      <c r="BQ64" s="71" t="str">
        <f t="shared" si="22"/>
        <v>NA</v>
      </c>
      <c r="BR64" s="71" t="str">
        <f t="shared" si="22"/>
        <v>NA</v>
      </c>
      <c r="BS64" s="71" t="str">
        <f t="shared" si="22"/>
        <v>NA</v>
      </c>
    </row>
    <row r="65" spans="1:71" x14ac:dyDescent="0.25">
      <c r="A65" s="4">
        <v>1</v>
      </c>
      <c r="B65" s="4">
        <v>260</v>
      </c>
      <c r="C65">
        <v>262</v>
      </c>
      <c r="D65" t="s">
        <v>99</v>
      </c>
      <c r="E65">
        <f>'RIM &amp; TRC Benefits'!E65-'RIM Costs (Ach Pot)'!E65</f>
        <v>0</v>
      </c>
      <c r="F65">
        <f>'RIM &amp; TRC Benefits'!F65-'RIM Costs (Ach Pot)'!F65</f>
        <v>0</v>
      </c>
      <c r="G65">
        <f>'RIM &amp; TRC Benefits'!G65-'RIM Costs (Ach Pot)'!G65</f>
        <v>-37.555530070000003</v>
      </c>
      <c r="H65">
        <f>'RIM &amp; TRC Benefits'!H65-'RIM Costs (Ach Pot)'!H65</f>
        <v>-0.66743006999999999</v>
      </c>
      <c r="I65">
        <f>'RIM &amp; TRC Benefits'!I65-'RIM Costs (Ach Pot)'!I65</f>
        <v>-0.78632707000000002</v>
      </c>
      <c r="J65">
        <f>'RIM &amp; TRC Benefits'!J65-'RIM Costs (Ach Pot)'!J65</f>
        <v>-0.69105116999999994</v>
      </c>
      <c r="K65">
        <f>'RIM &amp; TRC Benefits'!K65-'RIM Costs (Ach Pot)'!K65</f>
        <v>-0.52024416999999978</v>
      </c>
      <c r="L65">
        <f>'RIM &amp; TRC Benefits'!L65-'RIM Costs (Ach Pot)'!L65</f>
        <v>-0.80124996999999998</v>
      </c>
      <c r="M65">
        <f>'RIM &amp; TRC Benefits'!M65-'RIM Costs (Ach Pot)'!M65</f>
        <v>-0.31864456999999979</v>
      </c>
      <c r="N65">
        <f>'RIM &amp; TRC Benefits'!N65-'RIM Costs (Ach Pot)'!N65</f>
        <v>-0.52885007000000006</v>
      </c>
      <c r="O65">
        <f>'RIM &amp; TRC Benefits'!O65-'RIM Costs (Ach Pot)'!O65</f>
        <v>9.4043929999999776E-2</v>
      </c>
      <c r="P65">
        <f>'RIM &amp; TRC Benefits'!P65-'RIM Costs (Ach Pot)'!P65</f>
        <v>-0.46012406999999977</v>
      </c>
      <c r="Q65">
        <f>'RIM &amp; TRC Benefits'!Q65-'RIM Costs (Ach Pot)'!Q65</f>
        <v>-0.71696007000000006</v>
      </c>
      <c r="R65">
        <f>'RIM &amp; TRC Benefits'!R65-'RIM Costs (Ach Pot)'!R65</f>
        <v>-0.83524707000000009</v>
      </c>
      <c r="S65">
        <f>'RIM &amp; TRC Benefits'!S65-'RIM Costs (Ach Pot)'!S65</f>
        <v>-0.76462907000000002</v>
      </c>
      <c r="T65">
        <f>'RIM &amp; TRC Benefits'!T65-'RIM Costs (Ach Pot)'!T65</f>
        <v>-0.44480506999999991</v>
      </c>
      <c r="U65">
        <f>'RIM &amp; TRC Benefits'!U65-'RIM Costs (Ach Pot)'!U65</f>
        <v>-0.71506806999999983</v>
      </c>
      <c r="V65">
        <f>'RIM &amp; TRC Benefits'!V65-'RIM Costs (Ach Pot)'!V65</f>
        <v>-1.0231130700000002</v>
      </c>
      <c r="W65">
        <f>'RIM &amp; TRC Benefits'!W65-'RIM Costs (Ach Pot)'!W65</f>
        <v>-0.41190707000000026</v>
      </c>
      <c r="X65">
        <f>'RIM &amp; TRC Benefits'!X65-'RIM Costs (Ach Pot)'!X65</f>
        <v>-0.93137707000000014</v>
      </c>
      <c r="Y65">
        <f>'RIM &amp; TRC Benefits'!Y65-'RIM Costs (Ach Pot)'!Y65</f>
        <v>0.13777592999999966</v>
      </c>
      <c r="Z65">
        <f>'RIM &amp; TRC Benefits'!Z65-'RIM Costs (Ach Pot)'!Z65</f>
        <v>-0.48368407000000024</v>
      </c>
      <c r="AA65">
        <f>'RIM &amp; TRC Benefits'!AA65-'RIM Costs (Ach Pot)'!AA65</f>
        <v>-0.93937206999999989</v>
      </c>
      <c r="AB65">
        <f>'RIM &amp; TRC Benefits'!AB65-'RIM Costs (Ach Pot)'!AB65</f>
        <v>-0.65507106999999976</v>
      </c>
      <c r="AC65">
        <f>'RIM &amp; TRC Benefits'!AC65-'RIM Costs (Ach Pot)'!AC65</f>
        <v>-0.70011507000000006</v>
      </c>
      <c r="AD65">
        <f>'RIM &amp; TRC Benefits'!AD65-'RIM Costs (Ach Pot)'!AD65</f>
        <v>-1.2883100699999999</v>
      </c>
      <c r="AE65">
        <f>'RIM &amp; TRC Benefits'!AE65-'RIM Costs (Ach Pot)'!AE65</f>
        <v>-0.83311006999999981</v>
      </c>
      <c r="AF65">
        <f>'RIM &amp; TRC Benefits'!AF65-'RIM Costs (Ach Pot)'!AF65</f>
        <v>9.6515929999999805E-2</v>
      </c>
      <c r="AG65">
        <f>'RIM &amp; TRC Benefits'!AG65-'RIM Costs (Ach Pot)'!AG65</f>
        <v>-0.51444606999999998</v>
      </c>
      <c r="AH65">
        <f>'RIM &amp; TRC Benefits'!AH65-'RIM Costs (Ach Pot)'!AH65</f>
        <v>-1.08292707</v>
      </c>
      <c r="AI65" s="2">
        <f t="shared" si="7"/>
        <v>-54.341257559999995</v>
      </c>
      <c r="AJ65" s="2">
        <f t="shared" si="8"/>
        <v>-45.22830692671851</v>
      </c>
      <c r="AK65" s="95">
        <f>'RIM &amp; TRC Benefits'!AJ65/'RIM Costs (Ach Pot)'!AJ65</f>
        <v>0.32201081602004761</v>
      </c>
      <c r="AL65" s="98" t="str">
        <f>IF(AK65&lt;1,"NA",(('RIM Costs (Ach Pot)'!AJ65)+AX65)/AN65)</f>
        <v>NA</v>
      </c>
      <c r="AN65">
        <f>'Customer Costs'!G65</f>
        <v>8</v>
      </c>
      <c r="AO65" s="17">
        <f t="shared" si="9"/>
        <v>14.730941705479704</v>
      </c>
      <c r="AP65" s="18">
        <f t="shared" si="14"/>
        <v>4.5398630924217462</v>
      </c>
      <c r="AQ65" s="76" t="str">
        <f t="shared" si="10"/>
        <v>No</v>
      </c>
      <c r="AR65" s="76" t="str">
        <f t="shared" si="11"/>
        <v>No</v>
      </c>
      <c r="AS65" s="76" t="str">
        <f t="shared" si="12"/>
        <v>No</v>
      </c>
      <c r="AT65" s="105" t="s">
        <v>499</v>
      </c>
      <c r="AU65" s="95" t="str">
        <f t="shared" si="0"/>
        <v>Drop</v>
      </c>
      <c r="AV65" s="11">
        <f>IF(AP65&gt;2,AN65-(2*(AO65*$AP$1/100)),0)</f>
        <v>4.4756646457668943</v>
      </c>
      <c r="AW65" s="102">
        <f t="shared" si="1"/>
        <v>1.9999999999999998</v>
      </c>
      <c r="AX65" s="11" t="str">
        <f t="shared" si="2"/>
        <v>NA</v>
      </c>
      <c r="AY65" s="52" t="s">
        <v>528</v>
      </c>
      <c r="AZ65" s="11" t="str">
        <f>IF(AU65="Drop","NA",'Program Costs'!G65)</f>
        <v>NA</v>
      </c>
      <c r="BA65" s="20" t="str">
        <f t="shared" si="3"/>
        <v>NA</v>
      </c>
      <c r="BB65" s="12">
        <f>IF(AP65&lt;=10,IF($BB$1="Residential",VLOOKUP(CEILING(AP65,0.05),'Payback-Acceptance'!$A$5:$C$205,2),VLOOKUP(CEILING(AN65,0.05),'Payback-Acceptance'!$A$5:$C$205,3)),IF($BB$1="Residential",VLOOKUP(10,'Payback-Acceptance'!$A$5:$C$205,2),VLOOKUP(10,'Payback-Acceptance'!$A$5:$C$205,3)))</f>
        <v>0.26400862287542698</v>
      </c>
      <c r="BC65" s="17">
        <v>14.730941705479704</v>
      </c>
      <c r="BD65" s="18">
        <v>0.77308903940674434</v>
      </c>
      <c r="BE65" s="18">
        <v>1.0989215641510326</v>
      </c>
      <c r="BF65" s="22">
        <v>631410.595875</v>
      </c>
      <c r="BG65" s="35" t="str">
        <f t="shared" si="18"/>
        <v>NA</v>
      </c>
      <c r="BH65" s="67">
        <v>1149.6667</v>
      </c>
      <c r="BI65" s="29" t="str">
        <f t="shared" si="19"/>
        <v>NA</v>
      </c>
      <c r="BJ65" s="71" t="str">
        <f t="shared" si="22"/>
        <v>NA</v>
      </c>
      <c r="BK65" s="71" t="str">
        <f t="shared" si="22"/>
        <v>NA</v>
      </c>
      <c r="BL65" s="71" t="str">
        <f t="shared" si="22"/>
        <v>NA</v>
      </c>
      <c r="BM65" s="71" t="str">
        <f t="shared" si="22"/>
        <v>NA</v>
      </c>
      <c r="BN65" s="71" t="str">
        <f t="shared" si="22"/>
        <v>NA</v>
      </c>
      <c r="BO65" s="71" t="str">
        <f t="shared" si="22"/>
        <v>NA</v>
      </c>
      <c r="BP65" s="71" t="str">
        <f t="shared" si="22"/>
        <v>NA</v>
      </c>
      <c r="BQ65" s="71" t="str">
        <f t="shared" si="22"/>
        <v>NA</v>
      </c>
      <c r="BR65" s="71" t="str">
        <f t="shared" si="22"/>
        <v>NA</v>
      </c>
      <c r="BS65" s="71" t="str">
        <f t="shared" si="22"/>
        <v>NA</v>
      </c>
    </row>
    <row r="66" spans="1:71" x14ac:dyDescent="0.25">
      <c r="A66" s="4">
        <v>1</v>
      </c>
      <c r="B66" s="4">
        <v>300</v>
      </c>
      <c r="C66">
        <v>301</v>
      </c>
      <c r="D66" t="s">
        <v>100</v>
      </c>
      <c r="E66">
        <f>'RIM &amp; TRC Benefits'!E66-'RIM Costs (Ach Pot)'!E66</f>
        <v>0</v>
      </c>
      <c r="F66">
        <f>'RIM &amp; TRC Benefits'!F66-'RIM Costs (Ach Pot)'!F66</f>
        <v>0</v>
      </c>
      <c r="G66">
        <f>'RIM &amp; TRC Benefits'!G66-'RIM Costs (Ach Pot)'!G66</f>
        <v>-52.070455199999998</v>
      </c>
      <c r="H66">
        <f>'RIM &amp; TRC Benefits'!H66-'RIM Costs (Ach Pot)'!H66</f>
        <v>-14.624505199999998</v>
      </c>
      <c r="I66">
        <f>'RIM &amp; TRC Benefits'!I66-'RIM Costs (Ach Pot)'!I66</f>
        <v>-15.032615199999999</v>
      </c>
      <c r="J66">
        <f>'RIM &amp; TRC Benefits'!J66-'RIM Costs (Ach Pot)'!J66</f>
        <v>-12.235149199999999</v>
      </c>
      <c r="K66">
        <f>'RIM &amp; TRC Benefits'!K66-'RIM Costs (Ach Pot)'!K66</f>
        <v>-12.603402200000001</v>
      </c>
      <c r="L66">
        <f>'RIM &amp; TRC Benefits'!L66-'RIM Costs (Ach Pot)'!L66</f>
        <v>-12.744313200000001</v>
      </c>
      <c r="M66">
        <f>'RIM &amp; TRC Benefits'!M66-'RIM Costs (Ach Pot)'!M66</f>
        <v>-11.229140199999996</v>
      </c>
      <c r="N66">
        <f>'RIM &amp; TRC Benefits'!N66-'RIM Costs (Ach Pot)'!N66</f>
        <v>-11.017922200000001</v>
      </c>
      <c r="O66">
        <f>'RIM &amp; TRC Benefits'!O66-'RIM Costs (Ach Pot)'!O66</f>
        <v>-10.799630200000003</v>
      </c>
      <c r="P66">
        <f>'RIM &amp; TRC Benefits'!P66-'RIM Costs (Ach Pot)'!P66</f>
        <v>-11.6981252</v>
      </c>
      <c r="Q66">
        <f>'RIM &amp; TRC Benefits'!Q66-'RIM Costs (Ach Pot)'!Q66</f>
        <v>-10.994275199999997</v>
      </c>
      <c r="R66">
        <f>'RIM &amp; TRC Benefits'!R66-'RIM Costs (Ach Pot)'!R66</f>
        <v>-11.594305200000001</v>
      </c>
      <c r="S66">
        <f>'RIM &amp; TRC Benefits'!S66-'RIM Costs (Ach Pot)'!S66</f>
        <v>-9.6062152000000012</v>
      </c>
      <c r="T66">
        <f>'RIM &amp; TRC Benefits'!T66-'RIM Costs (Ach Pot)'!T66</f>
        <v>-12.566595200000002</v>
      </c>
      <c r="U66">
        <f>'RIM &amp; TRC Benefits'!U66-'RIM Costs (Ach Pot)'!U66</f>
        <v>0</v>
      </c>
      <c r="V66">
        <f>'RIM &amp; TRC Benefits'!V66-'RIM Costs (Ach Pot)'!V66</f>
        <v>0</v>
      </c>
      <c r="W66">
        <f>'RIM &amp; TRC Benefits'!W66-'RIM Costs (Ach Pot)'!W66</f>
        <v>0</v>
      </c>
      <c r="X66">
        <f>'RIM &amp; TRC Benefits'!X66-'RIM Costs (Ach Pot)'!X66</f>
        <v>0</v>
      </c>
      <c r="Y66">
        <f>'RIM &amp; TRC Benefits'!Y66-'RIM Costs (Ach Pot)'!Y66</f>
        <v>0</v>
      </c>
      <c r="Z66">
        <f>'RIM &amp; TRC Benefits'!Z66-'RIM Costs (Ach Pot)'!Z66</f>
        <v>0</v>
      </c>
      <c r="AA66">
        <f>'RIM &amp; TRC Benefits'!AA66-'RIM Costs (Ach Pot)'!AA66</f>
        <v>0</v>
      </c>
      <c r="AB66">
        <f>'RIM &amp; TRC Benefits'!AB66-'RIM Costs (Ach Pot)'!AB66</f>
        <v>0</v>
      </c>
      <c r="AC66">
        <f>'RIM &amp; TRC Benefits'!AC66-'RIM Costs (Ach Pot)'!AC66</f>
        <v>0</v>
      </c>
      <c r="AD66">
        <f>'RIM &amp; TRC Benefits'!AD66-'RIM Costs (Ach Pot)'!AD66</f>
        <v>0</v>
      </c>
      <c r="AE66">
        <f>'RIM &amp; TRC Benefits'!AE66-'RIM Costs (Ach Pot)'!AE66</f>
        <v>0</v>
      </c>
      <c r="AF66">
        <f>'RIM &amp; TRC Benefits'!AF66-'RIM Costs (Ach Pot)'!AF66</f>
        <v>0</v>
      </c>
      <c r="AG66">
        <f>'RIM &amp; TRC Benefits'!AG66-'RIM Costs (Ach Pot)'!AG66</f>
        <v>0</v>
      </c>
      <c r="AH66">
        <f>'RIM &amp; TRC Benefits'!AH66-'RIM Costs (Ach Pot)'!AH66</f>
        <v>0</v>
      </c>
      <c r="AI66" s="2">
        <f t="shared" si="7"/>
        <v>-208.81664879999997</v>
      </c>
      <c r="AJ66" s="2">
        <f t="shared" si="8"/>
        <v>-158.15061578673945</v>
      </c>
      <c r="AK66" s="95">
        <f>'RIM &amp; TRC Benefits'!AJ66/'RIM Costs (Ach Pot)'!AJ66</f>
        <v>0.52181454282145301</v>
      </c>
      <c r="AL66" s="98" t="str">
        <f>IF(AK66&lt;1,"NA",(('RIM Costs (Ach Pot)'!AJ66)+AX66)/AN66)</f>
        <v>NA</v>
      </c>
      <c r="AN66">
        <f>'Customer Costs'!G66</f>
        <v>99.2</v>
      </c>
      <c r="AO66" s="17">
        <f t="shared" si="9"/>
        <v>220.8797686698299</v>
      </c>
      <c r="AP66" s="18">
        <f t="shared" si="14"/>
        <v>3.7543867924345684</v>
      </c>
      <c r="AQ66" s="76" t="str">
        <f t="shared" si="10"/>
        <v>No</v>
      </c>
      <c r="AR66" s="76" t="str">
        <f t="shared" si="11"/>
        <v>No</v>
      </c>
      <c r="AS66" s="76" t="str">
        <f t="shared" si="12"/>
        <v>No</v>
      </c>
      <c r="AT66" s="105" t="s">
        <v>499</v>
      </c>
      <c r="AU66" s="95" t="str">
        <f t="shared" si="0"/>
        <v>Drop</v>
      </c>
      <c r="AV66" s="11">
        <f t="shared" si="13"/>
        <v>46.355151834703321</v>
      </c>
      <c r="AW66" s="102">
        <f t="shared" si="1"/>
        <v>2</v>
      </c>
      <c r="AX66" s="11" t="str">
        <f t="shared" si="2"/>
        <v>NA</v>
      </c>
      <c r="AY66" s="52" t="s">
        <v>528</v>
      </c>
      <c r="AZ66" s="11" t="str">
        <f>IF(AU66="Drop","NA",'Program Costs'!G66)</f>
        <v>NA</v>
      </c>
      <c r="BA66" s="20" t="str">
        <f t="shared" si="3"/>
        <v>NA</v>
      </c>
      <c r="BB66" s="12">
        <f>IF(AP66&lt;=10,IF($BB$1="Residential",VLOOKUP(CEILING(AP66,0.05),'Payback-Acceptance'!$A$5:$C$205,2),VLOOKUP(CEILING(AN66,0.05),'Payback-Acceptance'!$A$5:$C$205,3)),IF($BB$1="Residential",VLOOKUP(10,'Payback-Acceptance'!$A$5:$C$205,2),VLOOKUP(10,'Payback-Acceptance'!$A$5:$C$205,3)))</f>
        <v>0.29244309162975529</v>
      </c>
      <c r="BC66" s="17">
        <v>220.8797686698299</v>
      </c>
      <c r="BD66" s="18">
        <v>29.445491712051894</v>
      </c>
      <c r="BE66" s="18">
        <v>27.27295173435369</v>
      </c>
      <c r="BF66" s="22">
        <v>754283.97223122208</v>
      </c>
      <c r="BG66" s="35" t="str">
        <f t="shared" si="18"/>
        <v>NA</v>
      </c>
      <c r="BH66" s="67">
        <v>0</v>
      </c>
      <c r="BI66" s="29" t="str">
        <f t="shared" si="19"/>
        <v>NA</v>
      </c>
      <c r="BJ66" s="71" t="str">
        <f t="shared" si="22"/>
        <v>NA</v>
      </c>
      <c r="BK66" s="71" t="str">
        <f t="shared" si="22"/>
        <v>NA</v>
      </c>
      <c r="BL66" s="71" t="str">
        <f t="shared" si="22"/>
        <v>NA</v>
      </c>
      <c r="BM66" s="71" t="str">
        <f t="shared" si="22"/>
        <v>NA</v>
      </c>
      <c r="BN66" s="71" t="str">
        <f t="shared" si="22"/>
        <v>NA</v>
      </c>
      <c r="BO66" s="71" t="str">
        <f t="shared" si="22"/>
        <v>NA</v>
      </c>
      <c r="BP66" s="71" t="str">
        <f t="shared" si="22"/>
        <v>NA</v>
      </c>
      <c r="BQ66" s="71" t="str">
        <f t="shared" si="22"/>
        <v>NA</v>
      </c>
      <c r="BR66" s="71" t="str">
        <f t="shared" si="22"/>
        <v>NA</v>
      </c>
      <c r="BS66" s="71" t="str">
        <f t="shared" si="22"/>
        <v>NA</v>
      </c>
    </row>
    <row r="67" spans="1:71" x14ac:dyDescent="0.25">
      <c r="A67" s="4">
        <v>1</v>
      </c>
      <c r="B67" s="4">
        <v>350</v>
      </c>
      <c r="C67">
        <v>351</v>
      </c>
      <c r="D67" t="s">
        <v>101</v>
      </c>
      <c r="E67">
        <f>'RIM &amp; TRC Benefits'!E67-'RIM Costs (Ach Pot)'!E67</f>
        <v>0</v>
      </c>
      <c r="F67">
        <f>'RIM &amp; TRC Benefits'!F67-'RIM Costs (Ach Pot)'!F67</f>
        <v>0</v>
      </c>
      <c r="G67">
        <f>'RIM &amp; TRC Benefits'!G67-'RIM Costs (Ach Pot)'!G67</f>
        <v>-40.753916399999994</v>
      </c>
      <c r="H67">
        <f>'RIM &amp; TRC Benefits'!H67-'RIM Costs (Ach Pot)'!H67</f>
        <v>-3.2041343999999996</v>
      </c>
      <c r="I67">
        <f>'RIM &amp; TRC Benefits'!I67-'RIM Costs (Ach Pot)'!I67</f>
        <v>-3.5305503999999996</v>
      </c>
      <c r="J67">
        <f>'RIM &amp; TRC Benefits'!J67-'RIM Costs (Ach Pot)'!J67</f>
        <v>-2.309801199999999</v>
      </c>
      <c r="K67">
        <f>'RIM &amp; TRC Benefits'!K67-'RIM Costs (Ach Pot)'!K67</f>
        <v>-1.9430253000000004</v>
      </c>
      <c r="L67">
        <f>'RIM &amp; TRC Benefits'!L67-'RIM Costs (Ach Pot)'!L67</f>
        <v>-2.287736999999999</v>
      </c>
      <c r="M67">
        <f>'RIM &amp; TRC Benefits'!M67-'RIM Costs (Ach Pot)'!M67</f>
        <v>-1.3155383999999994</v>
      </c>
      <c r="N67">
        <f>'RIM &amp; TRC Benefits'!N67-'RIM Costs (Ach Pot)'!N67</f>
        <v>-1.3891473999999988</v>
      </c>
      <c r="O67">
        <f>'RIM &amp; TRC Benefits'!O67-'RIM Costs (Ach Pot)'!O67</f>
        <v>-0.75990439999999815</v>
      </c>
      <c r="P67">
        <f>'RIM &amp; TRC Benefits'!P67-'RIM Costs (Ach Pot)'!P67</f>
        <v>-1.5475943999999995</v>
      </c>
      <c r="Q67">
        <f>'RIM &amp; TRC Benefits'!Q67-'RIM Costs (Ach Pot)'!Q67</f>
        <v>-1.7493763999999992</v>
      </c>
      <c r="R67">
        <f>'RIM &amp; TRC Benefits'!R67-'RIM Costs (Ach Pot)'!R67</f>
        <v>0</v>
      </c>
      <c r="S67">
        <f>'RIM &amp; TRC Benefits'!S67-'RIM Costs (Ach Pot)'!S67</f>
        <v>0</v>
      </c>
      <c r="T67">
        <f>'RIM &amp; TRC Benefits'!T67-'RIM Costs (Ach Pot)'!T67</f>
        <v>0</v>
      </c>
      <c r="U67">
        <f>'RIM &amp; TRC Benefits'!U67-'RIM Costs (Ach Pot)'!U67</f>
        <v>0</v>
      </c>
      <c r="V67">
        <f>'RIM &amp; TRC Benefits'!V67-'RIM Costs (Ach Pot)'!V67</f>
        <v>0</v>
      </c>
      <c r="W67">
        <f>'RIM &amp; TRC Benefits'!W67-'RIM Costs (Ach Pot)'!W67</f>
        <v>0</v>
      </c>
      <c r="X67">
        <f>'RIM &amp; TRC Benefits'!X67-'RIM Costs (Ach Pot)'!X67</f>
        <v>0</v>
      </c>
      <c r="Y67">
        <f>'RIM &amp; TRC Benefits'!Y67-'RIM Costs (Ach Pot)'!Y67</f>
        <v>0</v>
      </c>
      <c r="Z67">
        <f>'RIM &amp; TRC Benefits'!Z67-'RIM Costs (Ach Pot)'!Z67</f>
        <v>0</v>
      </c>
      <c r="AA67">
        <f>'RIM &amp; TRC Benefits'!AA67-'RIM Costs (Ach Pot)'!AA67</f>
        <v>0</v>
      </c>
      <c r="AB67">
        <f>'RIM &amp; TRC Benefits'!AB67-'RIM Costs (Ach Pot)'!AB67</f>
        <v>0</v>
      </c>
      <c r="AC67">
        <f>'RIM &amp; TRC Benefits'!AC67-'RIM Costs (Ach Pot)'!AC67</f>
        <v>0</v>
      </c>
      <c r="AD67">
        <f>'RIM &amp; TRC Benefits'!AD67-'RIM Costs (Ach Pot)'!AD67</f>
        <v>0</v>
      </c>
      <c r="AE67">
        <f>'RIM &amp; TRC Benefits'!AE67-'RIM Costs (Ach Pot)'!AE67</f>
        <v>0</v>
      </c>
      <c r="AF67">
        <f>'RIM &amp; TRC Benefits'!AF67-'RIM Costs (Ach Pot)'!AF67</f>
        <v>0</v>
      </c>
      <c r="AG67">
        <f>'RIM &amp; TRC Benefits'!AG67-'RIM Costs (Ach Pot)'!AG67</f>
        <v>0</v>
      </c>
      <c r="AH67">
        <f>'RIM &amp; TRC Benefits'!AH67-'RIM Costs (Ach Pot)'!AH67</f>
        <v>0</v>
      </c>
      <c r="AI67" s="2">
        <f t="shared" si="7"/>
        <v>-60.790725699999996</v>
      </c>
      <c r="AJ67" s="2">
        <f t="shared" si="8"/>
        <v>-56.053212817272964</v>
      </c>
      <c r="AK67" s="95">
        <f>'RIM &amp; TRC Benefits'!AJ67/'RIM Costs (Ach Pot)'!AJ67</f>
        <v>0.43543033457161595</v>
      </c>
      <c r="AL67" s="98" t="str">
        <f>IF(AK67&lt;1,"NA",(('RIM Costs (Ach Pot)'!AJ67)+AX67)/AN67)</f>
        <v>NA</v>
      </c>
      <c r="AN67">
        <f>'Customer Costs'!G67</f>
        <v>49.8</v>
      </c>
      <c r="AO67" s="17">
        <f t="shared" si="9"/>
        <v>55.918191595346443</v>
      </c>
      <c r="AP67" s="18">
        <f t="shared" si="14"/>
        <v>7.44491090809497</v>
      </c>
      <c r="AQ67" s="76" t="str">
        <f t="shared" si="10"/>
        <v>No</v>
      </c>
      <c r="AR67" s="76" t="str">
        <f t="shared" si="11"/>
        <v>No</v>
      </c>
      <c r="AS67" s="76" t="str">
        <f t="shared" si="12"/>
        <v>No</v>
      </c>
      <c r="AT67" s="105" t="s">
        <v>499</v>
      </c>
      <c r="AU67" s="95" t="str">
        <f t="shared" si="0"/>
        <v>Drop</v>
      </c>
      <c r="AV67" s="11">
        <f t="shared" si="13"/>
        <v>36.421733795134692</v>
      </c>
      <c r="AW67" s="102">
        <f t="shared" si="1"/>
        <v>2.0000000000000004</v>
      </c>
      <c r="AX67" s="11" t="str">
        <f t="shared" si="2"/>
        <v>NA</v>
      </c>
      <c r="AY67" s="52" t="s">
        <v>528</v>
      </c>
      <c r="AZ67" s="11" t="str">
        <f>IF(AU67="Drop","NA",'Program Costs'!G67)</f>
        <v>NA</v>
      </c>
      <c r="BA67" s="20" t="str">
        <f t="shared" si="3"/>
        <v>NA</v>
      </c>
      <c r="BB67" s="12">
        <f>IF(AP67&lt;=10,IF($BB$1="Residential",VLOOKUP(CEILING(AP67,0.05),'Payback-Acceptance'!$A$5:$C$205,2),VLOOKUP(CEILING(AN67,0.05),'Payback-Acceptance'!$A$5:$C$205,3)),IF($BB$1="Residential",VLOOKUP(10,'Payback-Acceptance'!$A$5:$C$205,2),VLOOKUP(10,'Payback-Acceptance'!$A$5:$C$205,3)))</f>
        <v>0.1887294649821781</v>
      </c>
      <c r="BC67" s="17">
        <v>55.918191595346443</v>
      </c>
      <c r="BD67" s="18">
        <v>7.4516274838702499</v>
      </c>
      <c r="BE67" s="18">
        <v>6.904453719941503</v>
      </c>
      <c r="BF67" s="22">
        <v>218263.77461568313</v>
      </c>
      <c r="BG67" s="35" t="str">
        <f t="shared" si="18"/>
        <v>NA</v>
      </c>
      <c r="BH67" s="67">
        <v>0</v>
      </c>
      <c r="BI67" s="29" t="str">
        <f t="shared" si="19"/>
        <v>NA</v>
      </c>
      <c r="BJ67" s="71" t="str">
        <f t="shared" si="22"/>
        <v>NA</v>
      </c>
      <c r="BK67" s="71" t="str">
        <f t="shared" si="22"/>
        <v>NA</v>
      </c>
      <c r="BL67" s="71" t="str">
        <f t="shared" si="22"/>
        <v>NA</v>
      </c>
      <c r="BM67" s="71" t="str">
        <f t="shared" si="22"/>
        <v>NA</v>
      </c>
      <c r="BN67" s="71" t="str">
        <f t="shared" si="22"/>
        <v>NA</v>
      </c>
      <c r="BO67" s="71" t="str">
        <f t="shared" si="22"/>
        <v>NA</v>
      </c>
      <c r="BP67" s="71" t="str">
        <f t="shared" si="22"/>
        <v>NA</v>
      </c>
      <c r="BQ67" s="71" t="str">
        <f t="shared" si="22"/>
        <v>NA</v>
      </c>
      <c r="BR67" s="71" t="str">
        <f t="shared" si="22"/>
        <v>NA</v>
      </c>
      <c r="BS67" s="71" t="str">
        <f t="shared" si="22"/>
        <v>NA</v>
      </c>
    </row>
    <row r="68" spans="1:71" x14ac:dyDescent="0.25">
      <c r="A68" s="4">
        <v>1</v>
      </c>
      <c r="B68" s="4">
        <v>400</v>
      </c>
      <c r="C68">
        <v>401</v>
      </c>
      <c r="D68" t="s">
        <v>102</v>
      </c>
      <c r="E68">
        <f>'RIM &amp; TRC Benefits'!E68-'RIM Costs (Ach Pot)'!E68</f>
        <v>0</v>
      </c>
      <c r="F68">
        <f>'RIM &amp; TRC Benefits'!F68-'RIM Costs (Ach Pot)'!F68</f>
        <v>0</v>
      </c>
      <c r="G68">
        <f>'RIM &amp; TRC Benefits'!G68-'RIM Costs (Ach Pot)'!G68</f>
        <v>-155.05364900000001</v>
      </c>
      <c r="H68">
        <f>'RIM &amp; TRC Benefits'!H68-'RIM Costs (Ach Pot)'!H68</f>
        <v>-116.18064899999999</v>
      </c>
      <c r="I68">
        <f>'RIM &amp; TRC Benefits'!I68-'RIM Costs (Ach Pot)'!I68</f>
        <v>-120.907149</v>
      </c>
      <c r="J68">
        <f>'RIM &amp; TRC Benefits'!J68-'RIM Costs (Ach Pot)'!J68</f>
        <v>-87.903508999999985</v>
      </c>
      <c r="K68">
        <f>'RIM &amp; TRC Benefits'!K68-'RIM Costs (Ach Pot)'!K68</f>
        <v>-88.941208999999986</v>
      </c>
      <c r="L68">
        <f>'RIM &amp; TRC Benefits'!L68-'RIM Costs (Ach Pot)'!L68</f>
        <v>-83.853418999999974</v>
      </c>
      <c r="M68">
        <f>'RIM &amp; TRC Benefits'!M68-'RIM Costs (Ach Pot)'!M68</f>
        <v>-69.49195899999998</v>
      </c>
      <c r="N68">
        <f>'RIM &amp; TRC Benefits'!N68-'RIM Costs (Ach Pot)'!N68</f>
        <v>-61.614548999999982</v>
      </c>
      <c r="O68">
        <f>'RIM &amp; TRC Benefits'!O68-'RIM Costs (Ach Pot)'!O68</f>
        <v>-59.451088999999996</v>
      </c>
      <c r="P68">
        <f>'RIM &amp; TRC Benefits'!P68-'RIM Costs (Ach Pot)'!P68</f>
        <v>-78.640848999999974</v>
      </c>
      <c r="Q68">
        <f>'RIM &amp; TRC Benefits'!Q68-'RIM Costs (Ach Pot)'!Q68</f>
        <v>0</v>
      </c>
      <c r="R68">
        <f>'RIM &amp; TRC Benefits'!R68-'RIM Costs (Ach Pot)'!R68</f>
        <v>0</v>
      </c>
      <c r="S68">
        <f>'RIM &amp; TRC Benefits'!S68-'RIM Costs (Ach Pot)'!S68</f>
        <v>0</v>
      </c>
      <c r="T68">
        <f>'RIM &amp; TRC Benefits'!T68-'RIM Costs (Ach Pot)'!T68</f>
        <v>0</v>
      </c>
      <c r="U68">
        <f>'RIM &amp; TRC Benefits'!U68-'RIM Costs (Ach Pot)'!U68</f>
        <v>0</v>
      </c>
      <c r="V68">
        <f>'RIM &amp; TRC Benefits'!V68-'RIM Costs (Ach Pot)'!V68</f>
        <v>0</v>
      </c>
      <c r="W68">
        <f>'RIM &amp; TRC Benefits'!W68-'RIM Costs (Ach Pot)'!W68</f>
        <v>0</v>
      </c>
      <c r="X68">
        <f>'RIM &amp; TRC Benefits'!X68-'RIM Costs (Ach Pot)'!X68</f>
        <v>0</v>
      </c>
      <c r="Y68">
        <f>'RIM &amp; TRC Benefits'!Y68-'RIM Costs (Ach Pot)'!Y68</f>
        <v>0</v>
      </c>
      <c r="Z68">
        <f>'RIM &amp; TRC Benefits'!Z68-'RIM Costs (Ach Pot)'!Z68</f>
        <v>0</v>
      </c>
      <c r="AA68">
        <f>'RIM &amp; TRC Benefits'!AA68-'RIM Costs (Ach Pot)'!AA68</f>
        <v>0</v>
      </c>
      <c r="AB68">
        <f>'RIM &amp; TRC Benefits'!AB68-'RIM Costs (Ach Pot)'!AB68</f>
        <v>0</v>
      </c>
      <c r="AC68">
        <f>'RIM &amp; TRC Benefits'!AC68-'RIM Costs (Ach Pot)'!AC68</f>
        <v>0</v>
      </c>
      <c r="AD68">
        <f>'RIM &amp; TRC Benefits'!AD68-'RIM Costs (Ach Pot)'!AD68</f>
        <v>0</v>
      </c>
      <c r="AE68">
        <f>'RIM &amp; TRC Benefits'!AE68-'RIM Costs (Ach Pot)'!AE68</f>
        <v>0</v>
      </c>
      <c r="AF68">
        <f>'RIM &amp; TRC Benefits'!AF68-'RIM Costs (Ach Pot)'!AF68</f>
        <v>0</v>
      </c>
      <c r="AG68">
        <f>'RIM &amp; TRC Benefits'!AG68-'RIM Costs (Ach Pot)'!AG68</f>
        <v>0</v>
      </c>
      <c r="AH68">
        <f>'RIM &amp; TRC Benefits'!AH68-'RIM Costs (Ach Pot)'!AH68</f>
        <v>0</v>
      </c>
      <c r="AI68" s="2">
        <f t="shared" si="7"/>
        <v>-922.03802999999982</v>
      </c>
      <c r="AJ68" s="2">
        <f t="shared" si="8"/>
        <v>-742.47319136780675</v>
      </c>
      <c r="AK68" s="95">
        <f>'RIM &amp; TRC Benefits'!AJ68/'RIM Costs (Ach Pot)'!AJ68</f>
        <v>0.61411568556357787</v>
      </c>
      <c r="AL68" s="98" t="str">
        <f>IF(AK68&lt;1,"NA",(('RIM Costs (Ach Pot)'!AJ68)+AX68)/AN68)</f>
        <v>NA</v>
      </c>
      <c r="AN68">
        <f>'Customer Costs'!G68</f>
        <v>891</v>
      </c>
      <c r="AO68" s="17">
        <f t="shared" si="9"/>
        <v>1824.1960606918778</v>
      </c>
      <c r="AP68" s="18">
        <f t="shared" si="14"/>
        <v>4.0830948674935241</v>
      </c>
      <c r="AQ68" s="76" t="str">
        <f t="shared" si="10"/>
        <v>No</v>
      </c>
      <c r="AR68" s="76" t="str">
        <f t="shared" si="11"/>
        <v>No</v>
      </c>
      <c r="AS68" s="76" t="str">
        <f t="shared" si="12"/>
        <v>No</v>
      </c>
      <c r="AT68" s="105" t="s">
        <v>499</v>
      </c>
      <c r="AU68" s="95" t="str">
        <f t="shared" ref="AU68:AU131" si="23">IF(OR(AK68&lt;1,AP68&lt;2,AL68&lt;1),"Drop","Keep")</f>
        <v>Drop</v>
      </c>
      <c r="AV68" s="11">
        <f t="shared" si="13"/>
        <v>454.56634909785714</v>
      </c>
      <c r="AW68" s="102">
        <f t="shared" ref="AW68:AW131" si="24">IF(AV68="NA",AV68,(AN68-AV68)/(AO68*$AP$1/100))</f>
        <v>2</v>
      </c>
      <c r="AX68" s="11" t="str">
        <f t="shared" ref="AX68:AX131" si="25">IF(AK68&lt;1,"NA",IF(AND(AJ68&gt;=0,AJ68-AV68&gt;=0),AV68,AJ68))</f>
        <v>NA</v>
      </c>
      <c r="AY68" s="52" t="s">
        <v>528</v>
      </c>
      <c r="AZ68" s="11" t="str">
        <f>IF(AU68="Drop","NA",'Program Costs'!G68)</f>
        <v>NA</v>
      </c>
      <c r="BA68" s="20" t="str">
        <f t="shared" ref="BA68:BA131" si="26">IF(AX68="NA",AX68,(AN68-AX68)/(AO68*$AP$1/100))</f>
        <v>NA</v>
      </c>
      <c r="BB68" s="12">
        <f>IF(AP68&lt;=10,IF($BB$1="Residential",VLOOKUP(CEILING(AP68,0.05),'Payback-Acceptance'!$A$5:$C$205,2),VLOOKUP(CEILING(AN68,0.05),'Payback-Acceptance'!$A$5:$C$205,3)),IF($BB$1="Residential",VLOOKUP(10,'Payback-Acceptance'!$A$5:$C$205,2),VLOOKUP(10,'Payback-Acceptance'!$A$5:$C$205,3)))</f>
        <v>0.28031264090911595</v>
      </c>
      <c r="BC68" s="17">
        <v>1824.1960606918778</v>
      </c>
      <c r="BD68" s="18">
        <v>138.92196153587935</v>
      </c>
      <c r="BE68" s="18">
        <v>401.88738943392053</v>
      </c>
      <c r="BF68" s="22">
        <v>350947.96585714293</v>
      </c>
      <c r="BG68" s="35" t="str">
        <f t="shared" ref="BG68:BG98" si="27">IF(AU68="Drop","NA",IF(AND(BI68&gt;=0,BH68&gt;=0),IF(BH68&gt;BF68,BI68,BH68),BI68))</f>
        <v>NA</v>
      </c>
      <c r="BH68" s="67">
        <v>1858.3330000000001</v>
      </c>
      <c r="BI68" s="29" t="str">
        <f t="shared" ref="BI68:BI98" si="28">IF(AU68="Drop","NA",BF68/2*BB68)</f>
        <v>NA</v>
      </c>
      <c r="BJ68" s="71" t="str">
        <f t="shared" si="22"/>
        <v>NA</v>
      </c>
      <c r="BK68" s="71" t="str">
        <f t="shared" si="22"/>
        <v>NA</v>
      </c>
      <c r="BL68" s="71" t="str">
        <f t="shared" si="22"/>
        <v>NA</v>
      </c>
      <c r="BM68" s="71" t="str">
        <f t="shared" si="22"/>
        <v>NA</v>
      </c>
      <c r="BN68" s="71" t="str">
        <f t="shared" si="22"/>
        <v>NA</v>
      </c>
      <c r="BO68" s="71" t="str">
        <f t="shared" si="22"/>
        <v>NA</v>
      </c>
      <c r="BP68" s="71" t="str">
        <f t="shared" si="22"/>
        <v>NA</v>
      </c>
      <c r="BQ68" s="71" t="str">
        <f t="shared" si="22"/>
        <v>NA</v>
      </c>
      <c r="BR68" s="71" t="str">
        <f t="shared" si="22"/>
        <v>NA</v>
      </c>
      <c r="BS68" s="71" t="str">
        <f t="shared" si="22"/>
        <v>NA</v>
      </c>
    </row>
    <row r="69" spans="1:71" x14ac:dyDescent="0.25">
      <c r="A69" s="4">
        <v>1</v>
      </c>
      <c r="B69" s="4">
        <v>400</v>
      </c>
      <c r="C69">
        <v>403</v>
      </c>
      <c r="D69" t="s">
        <v>103</v>
      </c>
      <c r="E69">
        <f>'RIM &amp; TRC Benefits'!E69-'RIM Costs (Ach Pot)'!E69</f>
        <v>0</v>
      </c>
      <c r="F69">
        <f>'RIM &amp; TRC Benefits'!F69-'RIM Costs (Ach Pot)'!F69</f>
        <v>0</v>
      </c>
      <c r="G69">
        <f>'RIM &amp; TRC Benefits'!G69-'RIM Costs (Ach Pot)'!G69</f>
        <v>-163.99894700000004</v>
      </c>
      <c r="H69">
        <f>'RIM &amp; TRC Benefits'!H69-'RIM Costs (Ach Pot)'!H69</f>
        <v>-123.623147</v>
      </c>
      <c r="I69">
        <f>'RIM &amp; TRC Benefits'!I69-'RIM Costs (Ach Pot)'!I69</f>
        <v>-129.31124699999998</v>
      </c>
      <c r="J69">
        <f>'RIM &amp; TRC Benefits'!J69-'RIM Costs (Ach Pot)'!J69</f>
        <v>-105.582797</v>
      </c>
      <c r="K69">
        <f>'RIM &amp; TRC Benefits'!K69-'RIM Costs (Ach Pot)'!K69</f>
        <v>-109.46963700000003</v>
      </c>
      <c r="L69">
        <f>'RIM &amp; TRC Benefits'!L69-'RIM Costs (Ach Pot)'!L69</f>
        <v>-104.16915700000004</v>
      </c>
      <c r="M69">
        <f>'RIM &amp; TRC Benefits'!M69-'RIM Costs (Ach Pot)'!M69</f>
        <v>-95.215557000000047</v>
      </c>
      <c r="N69">
        <f>'RIM &amp; TRC Benefits'!N69-'RIM Costs (Ach Pot)'!N69</f>
        <v>-90.365767000000005</v>
      </c>
      <c r="O69">
        <f>'RIM &amp; TRC Benefits'!O69-'RIM Costs (Ach Pot)'!O69</f>
        <v>-88.033307000000036</v>
      </c>
      <c r="P69">
        <f>'RIM &amp; TRC Benefits'!P69-'RIM Costs (Ach Pot)'!P69</f>
        <v>-100.720867</v>
      </c>
      <c r="Q69">
        <f>'RIM &amp; TRC Benefits'!Q69-'RIM Costs (Ach Pot)'!Q69</f>
        <v>-90.914246999999989</v>
      </c>
      <c r="R69">
        <f>'RIM &amp; TRC Benefits'!R69-'RIM Costs (Ach Pot)'!R69</f>
        <v>-96.207967000000053</v>
      </c>
      <c r="S69">
        <f>'RIM &amp; TRC Benefits'!S69-'RIM Costs (Ach Pot)'!S69</f>
        <v>-74.668047000000001</v>
      </c>
      <c r="T69">
        <f>'RIM &amp; TRC Benefits'!T69-'RIM Costs (Ach Pot)'!T69</f>
        <v>-103.70169700000002</v>
      </c>
      <c r="U69">
        <f>'RIM &amp; TRC Benefits'!U69-'RIM Costs (Ach Pot)'!U69</f>
        <v>-93.785097000000007</v>
      </c>
      <c r="V69">
        <f>'RIM &amp; TRC Benefits'!V69-'RIM Costs (Ach Pot)'!V69</f>
        <v>0</v>
      </c>
      <c r="W69">
        <f>'RIM &amp; TRC Benefits'!W69-'RIM Costs (Ach Pot)'!W69</f>
        <v>0</v>
      </c>
      <c r="X69">
        <f>'RIM &amp; TRC Benefits'!X69-'RIM Costs (Ach Pot)'!X69</f>
        <v>0</v>
      </c>
      <c r="Y69">
        <f>'RIM &amp; TRC Benefits'!Y69-'RIM Costs (Ach Pot)'!Y69</f>
        <v>0</v>
      </c>
      <c r="Z69">
        <f>'RIM &amp; TRC Benefits'!Z69-'RIM Costs (Ach Pot)'!Z69</f>
        <v>0</v>
      </c>
      <c r="AA69">
        <f>'RIM &amp; TRC Benefits'!AA69-'RIM Costs (Ach Pot)'!AA69</f>
        <v>0</v>
      </c>
      <c r="AB69">
        <f>'RIM &amp; TRC Benefits'!AB69-'RIM Costs (Ach Pot)'!AB69</f>
        <v>0</v>
      </c>
      <c r="AC69">
        <f>'RIM &amp; TRC Benefits'!AC69-'RIM Costs (Ach Pot)'!AC69</f>
        <v>0</v>
      </c>
      <c r="AD69">
        <f>'RIM &amp; TRC Benefits'!AD69-'RIM Costs (Ach Pot)'!AD69</f>
        <v>0</v>
      </c>
      <c r="AE69">
        <f>'RIM &amp; TRC Benefits'!AE69-'RIM Costs (Ach Pot)'!AE69</f>
        <v>0</v>
      </c>
      <c r="AF69">
        <f>'RIM &amp; TRC Benefits'!AF69-'RIM Costs (Ach Pot)'!AF69</f>
        <v>0</v>
      </c>
      <c r="AG69">
        <f>'RIM &amp; TRC Benefits'!AG69-'RIM Costs (Ach Pot)'!AG69</f>
        <v>0</v>
      </c>
      <c r="AH69">
        <f>'RIM &amp; TRC Benefits'!AH69-'RIM Costs (Ach Pot)'!AH69</f>
        <v>0</v>
      </c>
      <c r="AI69" s="2">
        <f t="shared" ref="AI69:AI132" si="29">SUM(E69:AH69)</f>
        <v>-1569.7674850000003</v>
      </c>
      <c r="AJ69" s="2">
        <f t="shared" ref="AJ69:AJ132" si="30">G69+(NPV(6.463858/100,H69:AH69))</f>
        <v>-1094.4728261446833</v>
      </c>
      <c r="AK69" s="95">
        <f>'RIM &amp; TRC Benefits'!AJ69/'RIM Costs (Ach Pot)'!AJ69</f>
        <v>0.57863777466196575</v>
      </c>
      <c r="AL69" s="98" t="str">
        <f>IF(AK69&lt;1,"NA",(('RIM Costs (Ach Pot)'!AJ69)+AX69)/AN69)</f>
        <v>NA</v>
      </c>
      <c r="AN69">
        <f>'Customer Costs'!G69</f>
        <v>3892</v>
      </c>
      <c r="AO69" s="17">
        <f t="shared" ref="AO69:AO132" si="31">BC69</f>
        <v>1834.7047694456367</v>
      </c>
      <c r="AP69" s="18">
        <f t="shared" ref="AP69:AP132" si="32">AN69/(AO69*$AP$1/100)</f>
        <v>17.733314718455009</v>
      </c>
      <c r="AQ69" s="76" t="str">
        <f t="shared" ref="AQ69:AQ132" si="33">IF($AP69&lt;1,"Yes","No")</f>
        <v>No</v>
      </c>
      <c r="AR69" s="76" t="str">
        <f t="shared" ref="AR69:AR132" si="34">IF($AP69&lt;2,"Yes","No")</f>
        <v>No</v>
      </c>
      <c r="AS69" s="76" t="str">
        <f t="shared" ref="AS69:AS132" si="35">IF($AP69&lt;3,"Yes","No")</f>
        <v>No</v>
      </c>
      <c r="AT69" s="105" t="s">
        <v>499</v>
      </c>
      <c r="AU69" s="95" t="str">
        <f t="shared" si="23"/>
        <v>Drop</v>
      </c>
      <c r="AV69" s="11">
        <f t="shared" ref="AV69:AV70" si="36">IF(AP69&gt;2,AN69-(2*(AO69*$AP$1/100)),0)</f>
        <v>3453.052170810502</v>
      </c>
      <c r="AW69" s="102">
        <f t="shared" si="24"/>
        <v>2</v>
      </c>
      <c r="AX69" s="11" t="str">
        <f t="shared" si="25"/>
        <v>NA</v>
      </c>
      <c r="AY69" s="52" t="s">
        <v>528</v>
      </c>
      <c r="AZ69" s="11" t="str">
        <f>IF(AU69="Drop","NA",'Program Costs'!G69)</f>
        <v>NA</v>
      </c>
      <c r="BA69" s="20" t="str">
        <f t="shared" si="26"/>
        <v>NA</v>
      </c>
      <c r="BB69" s="12">
        <f>IF(AP69&lt;=10,IF($BB$1="Residential",VLOOKUP(CEILING(AP69,0.05),'Payback-Acceptance'!$A$5:$C$205,2),VLOOKUP(CEILING(AN69,0.05),'Payback-Acceptance'!$A$5:$C$205,3)),IF($BB$1="Residential",VLOOKUP(10,'Payback-Acceptance'!$A$5:$C$205,2),VLOOKUP(10,'Payback-Acceptance'!$A$5:$C$205,3)))</f>
        <v>0.14294960495076253</v>
      </c>
      <c r="BC69" s="17">
        <v>1834.7047694456367</v>
      </c>
      <c r="BD69" s="18">
        <v>199.54688980129578</v>
      </c>
      <c r="BE69" s="18">
        <v>0</v>
      </c>
      <c r="BF69" s="22">
        <v>542140.01304601657</v>
      </c>
      <c r="BG69" s="35" t="str">
        <f t="shared" si="27"/>
        <v>NA</v>
      </c>
      <c r="BH69" s="67" t="s">
        <v>499</v>
      </c>
      <c r="BI69" s="29" t="str">
        <f t="shared" si="28"/>
        <v>NA</v>
      </c>
      <c r="BJ69" s="71" t="str">
        <f t="shared" si="22"/>
        <v>NA</v>
      </c>
      <c r="BK69" s="71" t="str">
        <f t="shared" si="22"/>
        <v>NA</v>
      </c>
      <c r="BL69" s="71" t="str">
        <f t="shared" si="22"/>
        <v>NA</v>
      </c>
      <c r="BM69" s="71" t="str">
        <f t="shared" si="22"/>
        <v>NA</v>
      </c>
      <c r="BN69" s="71" t="str">
        <f t="shared" si="22"/>
        <v>NA</v>
      </c>
      <c r="BO69" s="71" t="str">
        <f t="shared" si="22"/>
        <v>NA</v>
      </c>
      <c r="BP69" s="71" t="str">
        <f t="shared" si="22"/>
        <v>NA</v>
      </c>
      <c r="BQ69" s="71" t="str">
        <f t="shared" si="22"/>
        <v>NA</v>
      </c>
      <c r="BR69" s="71" t="str">
        <f t="shared" si="22"/>
        <v>NA</v>
      </c>
      <c r="BS69" s="71" t="str">
        <f t="shared" si="22"/>
        <v>NA</v>
      </c>
    </row>
    <row r="70" spans="1:71" x14ac:dyDescent="0.25">
      <c r="A70" s="4">
        <v>1</v>
      </c>
      <c r="B70" s="4">
        <v>400</v>
      </c>
      <c r="C70">
        <v>404</v>
      </c>
      <c r="D70" t="s">
        <v>104</v>
      </c>
      <c r="E70">
        <f>'RIM &amp; TRC Benefits'!E70-'RIM Costs (Ach Pot)'!E70</f>
        <v>0</v>
      </c>
      <c r="F70">
        <f>'RIM &amp; TRC Benefits'!F70-'RIM Costs (Ach Pot)'!F70</f>
        <v>0</v>
      </c>
      <c r="G70">
        <f>'RIM &amp; TRC Benefits'!G70-'RIM Costs (Ach Pot)'!G70</f>
        <v>-54.443534999999997</v>
      </c>
      <c r="H70">
        <f>'RIM &amp; TRC Benefits'!H70-'RIM Costs (Ach Pot)'!H70</f>
        <v>-16.931474999999999</v>
      </c>
      <c r="I70">
        <f>'RIM &amp; TRC Benefits'!I70-'RIM Costs (Ach Pot)'!I70</f>
        <v>-18.305115000000001</v>
      </c>
      <c r="J70">
        <f>'RIM &amp; TRC Benefits'!J70-'RIM Costs (Ach Pot)'!J70</f>
        <v>-8.6297429999999977</v>
      </c>
      <c r="K70">
        <f>'RIM &amp; TRC Benefits'!K70-'RIM Costs (Ach Pot)'!K70</f>
        <v>-7.6477509999999995</v>
      </c>
      <c r="L70">
        <f>'RIM &amp; TRC Benefits'!L70-'RIM Costs (Ach Pot)'!L70</f>
        <v>-7.1500199999999978</v>
      </c>
      <c r="M70">
        <f>'RIM &amp; TRC Benefits'!M70-'RIM Costs (Ach Pot)'!M70</f>
        <v>-2.7214249999999964</v>
      </c>
      <c r="N70">
        <f>'RIM &amp; TRC Benefits'!N70-'RIM Costs (Ach Pot)'!N70</f>
        <v>-0.78846499999999509</v>
      </c>
      <c r="O70">
        <f>'RIM &amp; TRC Benefits'!O70-'RIM Costs (Ach Pot)'!O70</f>
        <v>5.1805000000001655E-2</v>
      </c>
      <c r="P70">
        <f>'RIM &amp; TRC Benefits'!P70-'RIM Costs (Ach Pot)'!P70</f>
        <v>-5.2886549999999986</v>
      </c>
      <c r="Q70">
        <f>'RIM &amp; TRC Benefits'!Q70-'RIM Costs (Ach Pot)'!Q70</f>
        <v>0</v>
      </c>
      <c r="R70">
        <f>'RIM &amp; TRC Benefits'!R70-'RIM Costs (Ach Pot)'!R70</f>
        <v>0</v>
      </c>
      <c r="S70">
        <f>'RIM &amp; TRC Benefits'!S70-'RIM Costs (Ach Pot)'!S70</f>
        <v>0</v>
      </c>
      <c r="T70">
        <f>'RIM &amp; TRC Benefits'!T70-'RIM Costs (Ach Pot)'!T70</f>
        <v>0</v>
      </c>
      <c r="U70">
        <f>'RIM &amp; TRC Benefits'!U70-'RIM Costs (Ach Pot)'!U70</f>
        <v>0</v>
      </c>
      <c r="V70">
        <f>'RIM &amp; TRC Benefits'!V70-'RIM Costs (Ach Pot)'!V70</f>
        <v>0</v>
      </c>
      <c r="W70">
        <f>'RIM &amp; TRC Benefits'!W70-'RIM Costs (Ach Pot)'!W70</f>
        <v>0</v>
      </c>
      <c r="X70">
        <f>'RIM &amp; TRC Benefits'!X70-'RIM Costs (Ach Pot)'!X70</f>
        <v>0</v>
      </c>
      <c r="Y70">
        <f>'RIM &amp; TRC Benefits'!Y70-'RIM Costs (Ach Pot)'!Y70</f>
        <v>0</v>
      </c>
      <c r="Z70">
        <f>'RIM &amp; TRC Benefits'!Z70-'RIM Costs (Ach Pot)'!Z70</f>
        <v>0</v>
      </c>
      <c r="AA70">
        <f>'RIM &amp; TRC Benefits'!AA70-'RIM Costs (Ach Pot)'!AA70</f>
        <v>0</v>
      </c>
      <c r="AB70">
        <f>'RIM &amp; TRC Benefits'!AB70-'RIM Costs (Ach Pot)'!AB70</f>
        <v>0</v>
      </c>
      <c r="AC70">
        <f>'RIM &amp; TRC Benefits'!AC70-'RIM Costs (Ach Pot)'!AC70</f>
        <v>0</v>
      </c>
      <c r="AD70">
        <f>'RIM &amp; TRC Benefits'!AD70-'RIM Costs (Ach Pot)'!AD70</f>
        <v>0</v>
      </c>
      <c r="AE70">
        <f>'RIM &amp; TRC Benefits'!AE70-'RIM Costs (Ach Pot)'!AE70</f>
        <v>0</v>
      </c>
      <c r="AF70">
        <f>'RIM &amp; TRC Benefits'!AF70-'RIM Costs (Ach Pot)'!AF70</f>
        <v>0</v>
      </c>
      <c r="AG70">
        <f>'RIM &amp; TRC Benefits'!AG70-'RIM Costs (Ach Pot)'!AG70</f>
        <v>0</v>
      </c>
      <c r="AH70">
        <f>'RIM &amp; TRC Benefits'!AH70-'RIM Costs (Ach Pot)'!AH70</f>
        <v>0</v>
      </c>
      <c r="AI70" s="2">
        <f t="shared" si="29"/>
        <v>-121.85437899999999</v>
      </c>
      <c r="AJ70" s="2">
        <f t="shared" si="30"/>
        <v>-110.18444918897539</v>
      </c>
      <c r="AK70" s="95">
        <f>'RIM &amp; TRC Benefits'!AJ70/'RIM Costs (Ach Pot)'!AJ70</f>
        <v>0.67703340874827467</v>
      </c>
      <c r="AL70" s="98" t="str">
        <f>IF(AK70&lt;1,"NA",(('RIM Costs (Ach Pot)'!AJ70)+AX70)/AN70)</f>
        <v>NA</v>
      </c>
      <c r="AN70">
        <f>'Customer Costs'!G70</f>
        <v>525</v>
      </c>
      <c r="AO70" s="17">
        <f t="shared" si="31"/>
        <v>294.04266917654377</v>
      </c>
      <c r="AP70" s="18">
        <f t="shared" si="32"/>
        <v>14.925614726733198</v>
      </c>
      <c r="AQ70" s="76" t="str">
        <f t="shared" si="33"/>
        <v>No</v>
      </c>
      <c r="AR70" s="76" t="str">
        <f t="shared" si="34"/>
        <v>No</v>
      </c>
      <c r="AS70" s="76" t="str">
        <f t="shared" si="35"/>
        <v>No</v>
      </c>
      <c r="AT70" s="105" t="s">
        <v>499</v>
      </c>
      <c r="AU70" s="95" t="str">
        <f t="shared" si="23"/>
        <v>Drop</v>
      </c>
      <c r="AV70" s="11">
        <f t="shared" si="36"/>
        <v>454.65113871528854</v>
      </c>
      <c r="AW70" s="102">
        <f t="shared" si="24"/>
        <v>2.0000000000000004</v>
      </c>
      <c r="AX70" s="11" t="str">
        <f t="shared" si="25"/>
        <v>NA</v>
      </c>
      <c r="AY70" s="52" t="s">
        <v>528</v>
      </c>
      <c r="AZ70" s="11" t="str">
        <f>IF(AU70="Drop","NA",'Program Costs'!G70)</f>
        <v>NA</v>
      </c>
      <c r="BA70" s="20" t="str">
        <f t="shared" si="26"/>
        <v>NA</v>
      </c>
      <c r="BB70" s="12">
        <f>IF(AP70&lt;=10,IF($BB$1="Residential",VLOOKUP(CEILING(AP70,0.05),'Payback-Acceptance'!$A$5:$C$205,2),VLOOKUP(CEILING(AN70,0.05),'Payback-Acceptance'!$A$5:$C$205,3)),IF($BB$1="Residential",VLOOKUP(10,'Payback-Acceptance'!$A$5:$C$205,2),VLOOKUP(10,'Payback-Acceptance'!$A$5:$C$205,3)))</f>
        <v>0.14294960495076253</v>
      </c>
      <c r="BC70" s="17">
        <v>294.04266917654377</v>
      </c>
      <c r="BD70" s="18">
        <v>98.92270805106115</v>
      </c>
      <c r="BE70" s="18">
        <v>0</v>
      </c>
      <c r="BF70" s="22">
        <v>537504.51612857159</v>
      </c>
      <c r="BG70" s="35" t="str">
        <f t="shared" si="27"/>
        <v>NA</v>
      </c>
      <c r="BH70" s="67">
        <v>32.666670000000003</v>
      </c>
      <c r="BI70" s="29" t="str">
        <f t="shared" si="28"/>
        <v>NA</v>
      </c>
      <c r="BJ70" s="71" t="str">
        <f t="shared" si="22"/>
        <v>NA</v>
      </c>
      <c r="BK70" s="71" t="str">
        <f t="shared" si="22"/>
        <v>NA</v>
      </c>
      <c r="BL70" s="71" t="str">
        <f t="shared" si="22"/>
        <v>NA</v>
      </c>
      <c r="BM70" s="71" t="str">
        <f t="shared" si="22"/>
        <v>NA</v>
      </c>
      <c r="BN70" s="71" t="str">
        <f t="shared" si="22"/>
        <v>NA</v>
      </c>
      <c r="BO70" s="71" t="str">
        <f t="shared" si="22"/>
        <v>NA</v>
      </c>
      <c r="BP70" s="71" t="str">
        <f t="shared" si="22"/>
        <v>NA</v>
      </c>
      <c r="BQ70" s="71" t="str">
        <f t="shared" si="22"/>
        <v>NA</v>
      </c>
      <c r="BR70" s="71" t="str">
        <f t="shared" si="22"/>
        <v>NA</v>
      </c>
      <c r="BS70" s="71" t="str">
        <f t="shared" si="22"/>
        <v>NA</v>
      </c>
    </row>
    <row r="71" spans="1:71" x14ac:dyDescent="0.25">
      <c r="A71" s="4">
        <v>1</v>
      </c>
      <c r="B71" s="4">
        <v>400</v>
      </c>
      <c r="C71">
        <v>405</v>
      </c>
      <c r="D71" t="s">
        <v>105</v>
      </c>
      <c r="E71">
        <f>'RIM &amp; TRC Benefits'!E71-'RIM Costs (Ach Pot)'!E71</f>
        <v>0</v>
      </c>
      <c r="F71">
        <f>'RIM &amp; TRC Benefits'!F71-'RIM Costs (Ach Pot)'!F71</f>
        <v>0</v>
      </c>
      <c r="G71">
        <f>'RIM &amp; TRC Benefits'!G71-'RIM Costs (Ach Pot)'!G71</f>
        <v>-49.493046800000002</v>
      </c>
      <c r="H71">
        <f>'RIM &amp; TRC Benefits'!H71-'RIM Costs (Ach Pot)'!H71</f>
        <v>-12.1929868</v>
      </c>
      <c r="I71">
        <f>'RIM &amp; TRC Benefits'!I71-'RIM Costs (Ach Pot)'!I71</f>
        <v>-13.030866800000002</v>
      </c>
      <c r="J71">
        <f>'RIM &amp; TRC Benefits'!J71-'RIM Costs (Ach Pot)'!J71</f>
        <v>-8.9613948000000008</v>
      </c>
      <c r="K71">
        <f>'RIM &amp; TRC Benefits'!K71-'RIM Costs (Ach Pot)'!K71</f>
        <v>-9.1755608000000031</v>
      </c>
      <c r="L71">
        <f>'RIM &amp; TRC Benefits'!L71-'RIM Costs (Ach Pot)'!L71</f>
        <v>-8.9662548000000015</v>
      </c>
      <c r="M71">
        <f>'RIM &amp; TRC Benefits'!M71-'RIM Costs (Ach Pot)'!M71</f>
        <v>-7.4327018000000002</v>
      </c>
      <c r="N71">
        <f>'RIM &amp; TRC Benefits'!N71-'RIM Costs (Ach Pot)'!N71</f>
        <v>-7.1479738000000026</v>
      </c>
      <c r="O71">
        <f>'RIM &amp; TRC Benefits'!O71-'RIM Costs (Ach Pot)'!O71</f>
        <v>-6.2214338000000033</v>
      </c>
      <c r="P71">
        <f>'RIM &amp; TRC Benefits'!P71-'RIM Costs (Ach Pot)'!P71</f>
        <v>-7.8520818000000006</v>
      </c>
      <c r="Q71">
        <f>'RIM &amp; TRC Benefits'!Q71-'RIM Costs (Ach Pot)'!Q71</f>
        <v>0</v>
      </c>
      <c r="R71">
        <f>'RIM &amp; TRC Benefits'!R71-'RIM Costs (Ach Pot)'!R71</f>
        <v>0</v>
      </c>
      <c r="S71">
        <f>'RIM &amp; TRC Benefits'!S71-'RIM Costs (Ach Pot)'!S71</f>
        <v>0</v>
      </c>
      <c r="T71">
        <f>'RIM &amp; TRC Benefits'!T71-'RIM Costs (Ach Pot)'!T71</f>
        <v>0</v>
      </c>
      <c r="U71">
        <f>'RIM &amp; TRC Benefits'!U71-'RIM Costs (Ach Pot)'!U71</f>
        <v>0</v>
      </c>
      <c r="V71">
        <f>'RIM &amp; TRC Benefits'!V71-'RIM Costs (Ach Pot)'!V71</f>
        <v>0</v>
      </c>
      <c r="W71">
        <f>'RIM &amp; TRC Benefits'!W71-'RIM Costs (Ach Pot)'!W71</f>
        <v>0</v>
      </c>
      <c r="X71">
        <f>'RIM &amp; TRC Benefits'!X71-'RIM Costs (Ach Pot)'!X71</f>
        <v>0</v>
      </c>
      <c r="Y71">
        <f>'RIM &amp; TRC Benefits'!Y71-'RIM Costs (Ach Pot)'!Y71</f>
        <v>0</v>
      </c>
      <c r="Z71">
        <f>'RIM &amp; TRC Benefits'!Z71-'RIM Costs (Ach Pot)'!Z71</f>
        <v>0</v>
      </c>
      <c r="AA71">
        <f>'RIM &amp; TRC Benefits'!AA71-'RIM Costs (Ach Pot)'!AA71</f>
        <v>0</v>
      </c>
      <c r="AB71">
        <f>'RIM &amp; TRC Benefits'!AB71-'RIM Costs (Ach Pot)'!AB71</f>
        <v>0</v>
      </c>
      <c r="AC71">
        <f>'RIM &amp; TRC Benefits'!AC71-'RIM Costs (Ach Pot)'!AC71</f>
        <v>0</v>
      </c>
      <c r="AD71">
        <f>'RIM &amp; TRC Benefits'!AD71-'RIM Costs (Ach Pot)'!AD71</f>
        <v>0</v>
      </c>
      <c r="AE71">
        <f>'RIM &amp; TRC Benefits'!AE71-'RIM Costs (Ach Pot)'!AE71</f>
        <v>0</v>
      </c>
      <c r="AF71">
        <f>'RIM &amp; TRC Benefits'!AF71-'RIM Costs (Ach Pot)'!AF71</f>
        <v>0</v>
      </c>
      <c r="AG71">
        <f>'RIM &amp; TRC Benefits'!AG71-'RIM Costs (Ach Pot)'!AG71</f>
        <v>0</v>
      </c>
      <c r="AH71">
        <f>'RIM &amp; TRC Benefits'!AH71-'RIM Costs (Ach Pot)'!AH71</f>
        <v>0</v>
      </c>
      <c r="AI71" s="2">
        <f t="shared" si="29"/>
        <v>-130.47430200000002</v>
      </c>
      <c r="AJ71" s="2">
        <f t="shared" si="30"/>
        <v>-111.51896773758759</v>
      </c>
      <c r="AK71" s="95">
        <f>'RIM &amp; TRC Benefits'!AJ71/'RIM Costs (Ach Pot)'!AJ71</f>
        <v>0.53624542717965207</v>
      </c>
      <c r="AL71" s="98" t="str">
        <f>IF(AK71&lt;1,"NA",(('RIM Costs (Ach Pot)'!AJ71)+AX71)/AN71)</f>
        <v>NA</v>
      </c>
      <c r="AN71">
        <f>'Customer Costs'!G71</f>
        <v>13</v>
      </c>
      <c r="AO71" s="17">
        <f t="shared" si="31"/>
        <v>196.69045448614642</v>
      </c>
      <c r="AP71" s="18">
        <f t="shared" si="32"/>
        <v>0.55251407828896493</v>
      </c>
      <c r="AQ71" s="76" t="str">
        <f t="shared" si="33"/>
        <v>Yes</v>
      </c>
      <c r="AR71" s="76" t="str">
        <f t="shared" si="34"/>
        <v>Yes</v>
      </c>
      <c r="AS71" s="76" t="str">
        <f t="shared" si="35"/>
        <v>Yes</v>
      </c>
      <c r="AT71" s="105" t="s">
        <v>499</v>
      </c>
      <c r="AU71" s="95" t="str">
        <f t="shared" si="23"/>
        <v>Drop</v>
      </c>
      <c r="AV71" s="11">
        <f>IF(AP71&gt;2,AN71-(2*(AO71*$AP$1/100)),0)</f>
        <v>0</v>
      </c>
      <c r="AW71" s="102">
        <f t="shared" si="24"/>
        <v>0.55251407828896493</v>
      </c>
      <c r="AX71" s="11" t="str">
        <f t="shared" si="25"/>
        <v>NA</v>
      </c>
      <c r="AY71" s="52" t="s">
        <v>528</v>
      </c>
      <c r="AZ71" s="11" t="str">
        <f>IF(AU71="Drop","NA",'Program Costs'!G71)</f>
        <v>NA</v>
      </c>
      <c r="BA71" s="20" t="str">
        <f t="shared" si="26"/>
        <v>NA</v>
      </c>
      <c r="BB71" s="12">
        <f>IF(AP71&lt;=10,IF($BB$1="Residential",VLOOKUP(CEILING(AP71,0.05),'Payback-Acceptance'!$A$5:$C$205,2),VLOOKUP(CEILING(AN71,0.05),'Payback-Acceptance'!$A$5:$C$205,3)),IF($BB$1="Residential",VLOOKUP(10,'Payback-Acceptance'!$A$5:$C$205,2),VLOOKUP(10,'Payback-Acceptance'!$A$5:$C$205,3)))</f>
        <v>0.54821739161684779</v>
      </c>
      <c r="BC71" s="17">
        <v>196.69045448614642</v>
      </c>
      <c r="BD71" s="18">
        <v>14.986042147860704</v>
      </c>
      <c r="BE71" s="18">
        <v>43.332739820755769</v>
      </c>
      <c r="BF71" s="22">
        <v>340331.71105638921</v>
      </c>
      <c r="BG71" s="35" t="str">
        <f t="shared" si="27"/>
        <v>NA</v>
      </c>
      <c r="BH71" s="67">
        <v>1149.6667</v>
      </c>
      <c r="BI71" s="29" t="str">
        <f t="shared" si="28"/>
        <v>NA</v>
      </c>
      <c r="BJ71" s="71" t="str">
        <f t="shared" si="22"/>
        <v>NA</v>
      </c>
      <c r="BK71" s="71" t="str">
        <f t="shared" si="22"/>
        <v>NA</v>
      </c>
      <c r="BL71" s="71" t="str">
        <f t="shared" si="22"/>
        <v>NA</v>
      </c>
      <c r="BM71" s="71" t="str">
        <f t="shared" si="22"/>
        <v>NA</v>
      </c>
      <c r="BN71" s="71" t="str">
        <f t="shared" si="22"/>
        <v>NA</v>
      </c>
      <c r="BO71" s="71" t="str">
        <f t="shared" si="22"/>
        <v>NA</v>
      </c>
      <c r="BP71" s="71" t="str">
        <f t="shared" si="22"/>
        <v>NA</v>
      </c>
      <c r="BQ71" s="71" t="str">
        <f t="shared" si="22"/>
        <v>NA</v>
      </c>
      <c r="BR71" s="71" t="str">
        <f t="shared" si="22"/>
        <v>NA</v>
      </c>
      <c r="BS71" s="71" t="str">
        <f t="shared" si="22"/>
        <v>NA</v>
      </c>
    </row>
    <row r="72" spans="1:71" x14ac:dyDescent="0.25">
      <c r="A72" s="4">
        <v>1</v>
      </c>
      <c r="B72" s="4">
        <v>400</v>
      </c>
      <c r="C72">
        <v>406</v>
      </c>
      <c r="D72" t="s">
        <v>106</v>
      </c>
      <c r="E72">
        <f>'RIM &amp; TRC Benefits'!E72-'RIM Costs (Ach Pot)'!E72</f>
        <v>0</v>
      </c>
      <c r="F72">
        <f>'RIM &amp; TRC Benefits'!F72-'RIM Costs (Ach Pot)'!F72</f>
        <v>0</v>
      </c>
      <c r="G72">
        <f>'RIM &amp; TRC Benefits'!G72-'RIM Costs (Ach Pot)'!G72</f>
        <v>-40.234087199999998</v>
      </c>
      <c r="H72">
        <f>'RIM &amp; TRC Benefits'!H72-'RIM Costs (Ach Pot)'!H72</f>
        <v>-2.8136622</v>
      </c>
      <c r="I72">
        <f>'RIM &amp; TRC Benefits'!I72-'RIM Costs (Ach Pot)'!I72</f>
        <v>-2.9756952000000001</v>
      </c>
      <c r="J72">
        <f>'RIM &amp; TRC Benefits'!J72-'RIM Costs (Ach Pot)'!J72</f>
        <v>-2.3884910000000001</v>
      </c>
      <c r="K72">
        <f>'RIM &amp; TRC Benefits'!K72-'RIM Costs (Ach Pot)'!K72</f>
        <v>-1.9810205999999999</v>
      </c>
      <c r="L72">
        <f>'RIM &amp; TRC Benefits'!L72-'RIM Costs (Ach Pot)'!L72</f>
        <v>-2.8269068000000006</v>
      </c>
      <c r="M72">
        <f>'RIM &amp; TRC Benefits'!M72-'RIM Costs (Ach Pot)'!M72</f>
        <v>-2.3488942000000002</v>
      </c>
      <c r="N72">
        <f>'RIM &amp; TRC Benefits'!N72-'RIM Costs (Ach Pot)'!N72</f>
        <v>-1.6566791999999992</v>
      </c>
      <c r="O72">
        <f>'RIM &amp; TRC Benefits'!O72-'RIM Costs (Ach Pot)'!O72</f>
        <v>-1.2639791999999996</v>
      </c>
      <c r="P72">
        <f>'RIM &amp; TRC Benefits'!P72-'RIM Costs (Ach Pot)'!P72</f>
        <v>-1.9302391999999999</v>
      </c>
      <c r="Q72">
        <f>'RIM &amp; TRC Benefits'!Q72-'RIM Costs (Ach Pot)'!Q72</f>
        <v>-1.8691431999999999</v>
      </c>
      <c r="R72">
        <f>'RIM &amp; TRC Benefits'!R72-'RIM Costs (Ach Pot)'!R72</f>
        <v>-2.0176411999999999</v>
      </c>
      <c r="S72">
        <f>'RIM &amp; TRC Benefits'!S72-'RIM Costs (Ach Pot)'!S72</f>
        <v>-1.8063991999999995</v>
      </c>
      <c r="T72">
        <f>'RIM &amp; TRC Benefits'!T72-'RIM Costs (Ach Pot)'!T72</f>
        <v>0</v>
      </c>
      <c r="U72">
        <f>'RIM &amp; TRC Benefits'!U72-'RIM Costs (Ach Pot)'!U72</f>
        <v>0</v>
      </c>
      <c r="V72">
        <f>'RIM &amp; TRC Benefits'!V72-'RIM Costs (Ach Pot)'!V72</f>
        <v>0</v>
      </c>
      <c r="W72">
        <f>'RIM &amp; TRC Benefits'!W72-'RIM Costs (Ach Pot)'!W72</f>
        <v>0</v>
      </c>
      <c r="X72">
        <f>'RIM &amp; TRC Benefits'!X72-'RIM Costs (Ach Pot)'!X72</f>
        <v>0</v>
      </c>
      <c r="Y72">
        <f>'RIM &amp; TRC Benefits'!Y72-'RIM Costs (Ach Pot)'!Y72</f>
        <v>0</v>
      </c>
      <c r="Z72">
        <f>'RIM &amp; TRC Benefits'!Z72-'RIM Costs (Ach Pot)'!Z72</f>
        <v>0</v>
      </c>
      <c r="AA72">
        <f>'RIM &amp; TRC Benefits'!AA72-'RIM Costs (Ach Pot)'!AA72</f>
        <v>0</v>
      </c>
      <c r="AB72">
        <f>'RIM &amp; TRC Benefits'!AB72-'RIM Costs (Ach Pot)'!AB72</f>
        <v>0</v>
      </c>
      <c r="AC72">
        <f>'RIM &amp; TRC Benefits'!AC72-'RIM Costs (Ach Pot)'!AC72</f>
        <v>0</v>
      </c>
      <c r="AD72">
        <f>'RIM &amp; TRC Benefits'!AD72-'RIM Costs (Ach Pot)'!AD72</f>
        <v>0</v>
      </c>
      <c r="AE72">
        <f>'RIM &amp; TRC Benefits'!AE72-'RIM Costs (Ach Pot)'!AE72</f>
        <v>0</v>
      </c>
      <c r="AF72">
        <f>'RIM &amp; TRC Benefits'!AF72-'RIM Costs (Ach Pot)'!AF72</f>
        <v>0</v>
      </c>
      <c r="AG72">
        <f>'RIM &amp; TRC Benefits'!AG72-'RIM Costs (Ach Pot)'!AG72</f>
        <v>0</v>
      </c>
      <c r="AH72">
        <f>'RIM &amp; TRC Benefits'!AH72-'RIM Costs (Ach Pot)'!AH72</f>
        <v>0</v>
      </c>
      <c r="AI72" s="2">
        <f t="shared" si="29"/>
        <v>-66.112838400000015</v>
      </c>
      <c r="AJ72" s="2">
        <f t="shared" si="30"/>
        <v>-58.500387415616267</v>
      </c>
      <c r="AK72" s="95">
        <f>'RIM &amp; TRC Benefits'!AJ72/'RIM Costs (Ach Pot)'!AJ72</f>
        <v>0.42256198649304783</v>
      </c>
      <c r="AL72" s="98" t="str">
        <f>IF(AK72&lt;1,"NA",(('RIM Costs (Ach Pot)'!AJ72)+AX72)/AN72)</f>
        <v>NA</v>
      </c>
      <c r="AN72">
        <f>'Customer Costs'!G72</f>
        <v>10</v>
      </c>
      <c r="AO72" s="17">
        <f t="shared" si="31"/>
        <v>51.028062353431416</v>
      </c>
      <c r="AP72" s="18">
        <f t="shared" si="32"/>
        <v>1.6382274644812771</v>
      </c>
      <c r="AQ72" s="76" t="str">
        <f t="shared" si="33"/>
        <v>No</v>
      </c>
      <c r="AR72" s="76" t="str">
        <f t="shared" si="34"/>
        <v>Yes</v>
      </c>
      <c r="AS72" s="76" t="str">
        <f t="shared" si="35"/>
        <v>Yes</v>
      </c>
      <c r="AT72" s="105" t="s">
        <v>499</v>
      </c>
      <c r="AU72" s="95" t="str">
        <f t="shared" si="23"/>
        <v>Drop</v>
      </c>
      <c r="AV72" s="11">
        <f t="shared" ref="AV72:AV75" si="37">IF(AP72&gt;2,AN72-(2*(AO72*$AP$1/100)),0)</f>
        <v>0</v>
      </c>
      <c r="AW72" s="102">
        <f t="shared" si="24"/>
        <v>1.6382274644812771</v>
      </c>
      <c r="AX72" s="11" t="str">
        <f t="shared" si="25"/>
        <v>NA</v>
      </c>
      <c r="AY72" s="52" t="s">
        <v>528</v>
      </c>
      <c r="AZ72" s="11" t="str">
        <f>IF(AU72="Drop","NA",'Program Costs'!G72)</f>
        <v>NA</v>
      </c>
      <c r="BA72" s="20" t="str">
        <f t="shared" si="26"/>
        <v>NA</v>
      </c>
      <c r="BB72" s="12">
        <f>IF(AP72&lt;=10,IF($BB$1="Residential",VLOOKUP(CEILING(AP72,0.05),'Payback-Acceptance'!$A$5:$C$205,2),VLOOKUP(CEILING(AN72,0.05),'Payback-Acceptance'!$A$5:$C$205,3)),IF($BB$1="Residential",VLOOKUP(10,'Payback-Acceptance'!$A$5:$C$205,2),VLOOKUP(10,'Payback-Acceptance'!$A$5:$C$205,3)))</f>
        <v>0.45068179182786755</v>
      </c>
      <c r="BC72" s="17">
        <v>51.028062353431416</v>
      </c>
      <c r="BD72" s="18">
        <v>3.8845670048315482</v>
      </c>
      <c r="BE72" s="18">
        <v>11.241957599291062</v>
      </c>
      <c r="BF72" s="22">
        <v>444048.0293348608</v>
      </c>
      <c r="BG72" s="35" t="str">
        <f t="shared" si="27"/>
        <v>NA</v>
      </c>
      <c r="BH72" s="67">
        <v>1149.6666700000001</v>
      </c>
      <c r="BI72" s="29" t="str">
        <f t="shared" si="28"/>
        <v>NA</v>
      </c>
      <c r="BJ72" s="71" t="str">
        <f t="shared" si="22"/>
        <v>NA</v>
      </c>
      <c r="BK72" s="71" t="str">
        <f t="shared" si="22"/>
        <v>NA</v>
      </c>
      <c r="BL72" s="71" t="str">
        <f t="shared" si="22"/>
        <v>NA</v>
      </c>
      <c r="BM72" s="71" t="str">
        <f t="shared" si="22"/>
        <v>NA</v>
      </c>
      <c r="BN72" s="71" t="str">
        <f t="shared" si="22"/>
        <v>NA</v>
      </c>
      <c r="BO72" s="71" t="str">
        <f t="shared" si="22"/>
        <v>NA</v>
      </c>
      <c r="BP72" s="71" t="str">
        <f t="shared" si="22"/>
        <v>NA</v>
      </c>
      <c r="BQ72" s="71" t="str">
        <f t="shared" si="22"/>
        <v>NA</v>
      </c>
      <c r="BR72" s="71" t="str">
        <f t="shared" si="22"/>
        <v>NA</v>
      </c>
      <c r="BS72" s="71" t="str">
        <f t="shared" si="22"/>
        <v>NA</v>
      </c>
    </row>
    <row r="73" spans="1:71" x14ac:dyDescent="0.25">
      <c r="A73" s="4">
        <v>1</v>
      </c>
      <c r="B73" s="4">
        <v>400</v>
      </c>
      <c r="C73">
        <v>407</v>
      </c>
      <c r="D73" t="s">
        <v>107</v>
      </c>
      <c r="E73">
        <f>'RIM &amp; TRC Benefits'!E73-'RIM Costs (Ach Pot)'!E73</f>
        <v>0</v>
      </c>
      <c r="F73">
        <f>'RIM &amp; TRC Benefits'!F73-'RIM Costs (Ach Pot)'!F73</f>
        <v>0</v>
      </c>
      <c r="G73">
        <f>'RIM &amp; TRC Benefits'!G73-'RIM Costs (Ach Pot)'!G73</f>
        <v>-41.725196500000003</v>
      </c>
      <c r="H73">
        <f>'RIM &amp; TRC Benefits'!H73-'RIM Costs (Ach Pot)'!H73</f>
        <v>-4.4067455000000004</v>
      </c>
      <c r="I73">
        <f>'RIM &amp; TRC Benefits'!I73-'RIM Costs (Ach Pot)'!I73</f>
        <v>-4.9027324999999999</v>
      </c>
      <c r="J73">
        <f>'RIM &amp; TRC Benefits'!J73-'RIM Costs (Ach Pot)'!J73</f>
        <v>-3.4264291999999994</v>
      </c>
      <c r="K73">
        <f>'RIM &amp; TRC Benefits'!K73-'RIM Costs (Ach Pot)'!K73</f>
        <v>-3.2718539</v>
      </c>
      <c r="L73">
        <f>'RIM &amp; TRC Benefits'!L73-'RIM Costs (Ach Pot)'!L73</f>
        <v>-3.8514935999999986</v>
      </c>
      <c r="M73">
        <f>'RIM &amp; TRC Benefits'!M73-'RIM Costs (Ach Pot)'!M73</f>
        <v>-3.0557505000000003</v>
      </c>
      <c r="N73">
        <f>'RIM &amp; TRC Benefits'!N73-'RIM Costs (Ach Pot)'!N73</f>
        <v>-2.6707204999999998</v>
      </c>
      <c r="O73">
        <f>'RIM &amp; TRC Benefits'!O73-'RIM Costs (Ach Pot)'!O73</f>
        <v>-2.7058824999999995</v>
      </c>
      <c r="P73">
        <f>'RIM &amp; TRC Benefits'!P73-'RIM Costs (Ach Pot)'!P73</f>
        <v>-2.7018855000000013</v>
      </c>
      <c r="Q73">
        <f>'RIM &amp; TRC Benefits'!Q73-'RIM Costs (Ach Pot)'!Q73</f>
        <v>0</v>
      </c>
      <c r="R73">
        <f>'RIM &amp; TRC Benefits'!R73-'RIM Costs (Ach Pot)'!R73</f>
        <v>0</v>
      </c>
      <c r="S73">
        <f>'RIM &amp; TRC Benefits'!S73-'RIM Costs (Ach Pot)'!S73</f>
        <v>0</v>
      </c>
      <c r="T73">
        <f>'RIM &amp; TRC Benefits'!T73-'RIM Costs (Ach Pot)'!T73</f>
        <v>0</v>
      </c>
      <c r="U73">
        <f>'RIM &amp; TRC Benefits'!U73-'RIM Costs (Ach Pot)'!U73</f>
        <v>0</v>
      </c>
      <c r="V73">
        <f>'RIM &amp; TRC Benefits'!V73-'RIM Costs (Ach Pot)'!V73</f>
        <v>0</v>
      </c>
      <c r="W73">
        <f>'RIM &amp; TRC Benefits'!W73-'RIM Costs (Ach Pot)'!W73</f>
        <v>0</v>
      </c>
      <c r="X73">
        <f>'RIM &amp; TRC Benefits'!X73-'RIM Costs (Ach Pot)'!X73</f>
        <v>0</v>
      </c>
      <c r="Y73">
        <f>'RIM &amp; TRC Benefits'!Y73-'RIM Costs (Ach Pot)'!Y73</f>
        <v>0</v>
      </c>
      <c r="Z73">
        <f>'RIM &amp; TRC Benefits'!Z73-'RIM Costs (Ach Pot)'!Z73</f>
        <v>0</v>
      </c>
      <c r="AA73">
        <f>'RIM &amp; TRC Benefits'!AA73-'RIM Costs (Ach Pot)'!AA73</f>
        <v>0</v>
      </c>
      <c r="AB73">
        <f>'RIM &amp; TRC Benefits'!AB73-'RIM Costs (Ach Pot)'!AB73</f>
        <v>0</v>
      </c>
      <c r="AC73">
        <f>'RIM &amp; TRC Benefits'!AC73-'RIM Costs (Ach Pot)'!AC73</f>
        <v>0</v>
      </c>
      <c r="AD73">
        <f>'RIM &amp; TRC Benefits'!AD73-'RIM Costs (Ach Pot)'!AD73</f>
        <v>0</v>
      </c>
      <c r="AE73">
        <f>'RIM &amp; TRC Benefits'!AE73-'RIM Costs (Ach Pot)'!AE73</f>
        <v>0</v>
      </c>
      <c r="AF73">
        <f>'RIM &amp; TRC Benefits'!AF73-'RIM Costs (Ach Pot)'!AF73</f>
        <v>0</v>
      </c>
      <c r="AG73">
        <f>'RIM &amp; TRC Benefits'!AG73-'RIM Costs (Ach Pot)'!AG73</f>
        <v>0</v>
      </c>
      <c r="AH73">
        <f>'RIM &amp; TRC Benefits'!AH73-'RIM Costs (Ach Pot)'!AH73</f>
        <v>0</v>
      </c>
      <c r="AI73" s="2">
        <f t="shared" si="29"/>
        <v>-72.718690200000012</v>
      </c>
      <c r="AJ73" s="2">
        <f t="shared" si="30"/>
        <v>-65.390200774390919</v>
      </c>
      <c r="AK73" s="95">
        <f>'RIM &amp; TRC Benefits'!AJ73/'RIM Costs (Ach Pot)'!AJ73</f>
        <v>0.43905323566805926</v>
      </c>
      <c r="AL73" s="98" t="str">
        <f>IF(AK73&lt;1,"NA",(('RIM Costs (Ach Pot)'!AJ73)+AX73)/AN73)</f>
        <v>NA</v>
      </c>
      <c r="AN73">
        <f>'Customer Costs'!G73</f>
        <v>4</v>
      </c>
      <c r="AO73" s="17">
        <f t="shared" si="31"/>
        <v>76.920074312675155</v>
      </c>
      <c r="AP73" s="18">
        <f t="shared" si="32"/>
        <v>0.43471394927073953</v>
      </c>
      <c r="AQ73" s="76" t="str">
        <f t="shared" si="33"/>
        <v>Yes</v>
      </c>
      <c r="AR73" s="76" t="str">
        <f t="shared" si="34"/>
        <v>Yes</v>
      </c>
      <c r="AS73" s="76" t="str">
        <f t="shared" si="35"/>
        <v>Yes</v>
      </c>
      <c r="AT73" s="105" t="s">
        <v>499</v>
      </c>
      <c r="AU73" s="95" t="str">
        <f t="shared" si="23"/>
        <v>Drop</v>
      </c>
      <c r="AV73" s="11">
        <f t="shared" si="37"/>
        <v>0</v>
      </c>
      <c r="AW73" s="102">
        <f t="shared" si="24"/>
        <v>0.43471394927073953</v>
      </c>
      <c r="AX73" s="11" t="str">
        <f t="shared" si="25"/>
        <v>NA</v>
      </c>
      <c r="AY73" s="52" t="s">
        <v>528</v>
      </c>
      <c r="AZ73" s="11" t="str">
        <f>IF(AU73="Drop","NA",'Program Costs'!G73)</f>
        <v>NA</v>
      </c>
      <c r="BA73" s="20" t="str">
        <f t="shared" si="26"/>
        <v>NA</v>
      </c>
      <c r="BB73" s="12">
        <f>IF(AP73&lt;=10,IF($BB$1="Residential",VLOOKUP(CEILING(AP73,0.05),'Payback-Acceptance'!$A$5:$C$205,2),VLOOKUP(CEILING(AN73,0.05),'Payback-Acceptance'!$A$5:$C$205,3)),IF($BB$1="Residential",VLOOKUP(10,'Payback-Acceptance'!$A$5:$C$205,2),VLOOKUP(10,'Payback-Acceptance'!$A$5:$C$205,3)))</f>
        <v>0.56259425237669014</v>
      </c>
      <c r="BC73" s="17">
        <v>76.920074312675155</v>
      </c>
      <c r="BD73" s="18">
        <v>5.8565082734329099</v>
      </c>
      <c r="BE73" s="18">
        <v>16.946209087229079</v>
      </c>
      <c r="BF73" s="22">
        <v>465089.42723878508</v>
      </c>
      <c r="BG73" s="35" t="str">
        <f t="shared" si="27"/>
        <v>NA</v>
      </c>
      <c r="BH73" s="67">
        <v>1149.6659999999999</v>
      </c>
      <c r="BI73" s="29" t="str">
        <f t="shared" si="28"/>
        <v>NA</v>
      </c>
      <c r="BJ73" s="71" t="str">
        <f t="shared" si="22"/>
        <v>NA</v>
      </c>
      <c r="BK73" s="71" t="str">
        <f t="shared" si="22"/>
        <v>NA</v>
      </c>
      <c r="BL73" s="71" t="str">
        <f t="shared" si="22"/>
        <v>NA</v>
      </c>
      <c r="BM73" s="71" t="str">
        <f t="shared" si="22"/>
        <v>NA</v>
      </c>
      <c r="BN73" s="71" t="str">
        <f t="shared" si="22"/>
        <v>NA</v>
      </c>
      <c r="BO73" s="71" t="str">
        <f t="shared" si="22"/>
        <v>NA</v>
      </c>
      <c r="BP73" s="71" t="str">
        <f t="shared" si="22"/>
        <v>NA</v>
      </c>
      <c r="BQ73" s="71" t="str">
        <f t="shared" si="22"/>
        <v>NA</v>
      </c>
      <c r="BR73" s="71" t="str">
        <f t="shared" si="22"/>
        <v>NA</v>
      </c>
      <c r="BS73" s="71" t="str">
        <f t="shared" si="22"/>
        <v>NA</v>
      </c>
    </row>
    <row r="74" spans="1:71" x14ac:dyDescent="0.25">
      <c r="A74" s="4">
        <v>1</v>
      </c>
      <c r="B74" s="4">
        <v>400</v>
      </c>
      <c r="C74">
        <v>408</v>
      </c>
      <c r="D74" t="s">
        <v>108</v>
      </c>
      <c r="E74">
        <f>'RIM &amp; TRC Benefits'!E74-'RIM Costs (Ach Pot)'!E74</f>
        <v>0</v>
      </c>
      <c r="F74">
        <f>'RIM &amp; TRC Benefits'!F74-'RIM Costs (Ach Pot)'!F74</f>
        <v>0</v>
      </c>
      <c r="G74">
        <f>'RIM &amp; TRC Benefits'!G74-'RIM Costs (Ach Pot)'!G74</f>
        <v>-53.864027000000007</v>
      </c>
      <c r="H74">
        <f>'RIM &amp; TRC Benefits'!H74-'RIM Costs (Ach Pot)'!H74</f>
        <v>-16.506107</v>
      </c>
      <c r="I74">
        <f>'RIM &amp; TRC Benefits'!I74-'RIM Costs (Ach Pot)'!I74</f>
        <v>-17.244447000000001</v>
      </c>
      <c r="J74">
        <f>'RIM &amp; TRC Benefits'!J74-'RIM Costs (Ach Pot)'!J74</f>
        <v>-12.503188999999999</v>
      </c>
      <c r="K74">
        <f>'RIM &amp; TRC Benefits'!K74-'RIM Costs (Ach Pot)'!K74</f>
        <v>-12.449662000000004</v>
      </c>
      <c r="L74">
        <f>'RIM &amp; TRC Benefits'!L74-'RIM Costs (Ach Pot)'!L74</f>
        <v>-12.3476</v>
      </c>
      <c r="M74">
        <f>'RIM &amp; TRC Benefits'!M74-'RIM Costs (Ach Pot)'!M74</f>
        <v>-10.172381999999999</v>
      </c>
      <c r="N74">
        <f>'RIM &amp; TRC Benefits'!N74-'RIM Costs (Ach Pot)'!N74</f>
        <v>0</v>
      </c>
      <c r="O74">
        <f>'RIM &amp; TRC Benefits'!O74-'RIM Costs (Ach Pot)'!O74</f>
        <v>0</v>
      </c>
      <c r="P74">
        <f>'RIM &amp; TRC Benefits'!P74-'RIM Costs (Ach Pot)'!P74</f>
        <v>0</v>
      </c>
      <c r="Q74">
        <f>'RIM &amp; TRC Benefits'!Q74-'RIM Costs (Ach Pot)'!Q74</f>
        <v>0</v>
      </c>
      <c r="R74">
        <f>'RIM &amp; TRC Benefits'!R74-'RIM Costs (Ach Pot)'!R74</f>
        <v>0</v>
      </c>
      <c r="S74">
        <f>'RIM &amp; TRC Benefits'!S74-'RIM Costs (Ach Pot)'!S74</f>
        <v>0</v>
      </c>
      <c r="T74">
        <f>'RIM &amp; TRC Benefits'!T74-'RIM Costs (Ach Pot)'!T74</f>
        <v>0</v>
      </c>
      <c r="U74">
        <f>'RIM &amp; TRC Benefits'!U74-'RIM Costs (Ach Pot)'!U74</f>
        <v>0</v>
      </c>
      <c r="V74">
        <f>'RIM &amp; TRC Benefits'!V74-'RIM Costs (Ach Pot)'!V74</f>
        <v>0</v>
      </c>
      <c r="W74">
        <f>'RIM &amp; TRC Benefits'!W74-'RIM Costs (Ach Pot)'!W74</f>
        <v>0</v>
      </c>
      <c r="X74">
        <f>'RIM &amp; TRC Benefits'!X74-'RIM Costs (Ach Pot)'!X74</f>
        <v>0</v>
      </c>
      <c r="Y74">
        <f>'RIM &amp; TRC Benefits'!Y74-'RIM Costs (Ach Pot)'!Y74</f>
        <v>0</v>
      </c>
      <c r="Z74">
        <f>'RIM &amp; TRC Benefits'!Z74-'RIM Costs (Ach Pot)'!Z74</f>
        <v>0</v>
      </c>
      <c r="AA74">
        <f>'RIM &amp; TRC Benefits'!AA74-'RIM Costs (Ach Pot)'!AA74</f>
        <v>0</v>
      </c>
      <c r="AB74">
        <f>'RIM &amp; TRC Benefits'!AB74-'RIM Costs (Ach Pot)'!AB74</f>
        <v>0</v>
      </c>
      <c r="AC74">
        <f>'RIM &amp; TRC Benefits'!AC74-'RIM Costs (Ach Pot)'!AC74</f>
        <v>0</v>
      </c>
      <c r="AD74">
        <f>'RIM &amp; TRC Benefits'!AD74-'RIM Costs (Ach Pot)'!AD74</f>
        <v>0</v>
      </c>
      <c r="AE74">
        <f>'RIM &amp; TRC Benefits'!AE74-'RIM Costs (Ach Pot)'!AE74</f>
        <v>0</v>
      </c>
      <c r="AF74">
        <f>'RIM &amp; TRC Benefits'!AF74-'RIM Costs (Ach Pot)'!AF74</f>
        <v>0</v>
      </c>
      <c r="AG74">
        <f>'RIM &amp; TRC Benefits'!AG74-'RIM Costs (Ach Pot)'!AG74</f>
        <v>0</v>
      </c>
      <c r="AH74">
        <f>'RIM &amp; TRC Benefits'!AH74-'RIM Costs (Ach Pot)'!AH74</f>
        <v>0</v>
      </c>
      <c r="AI74" s="2">
        <f t="shared" si="29"/>
        <v>-135.08741400000002</v>
      </c>
      <c r="AJ74" s="2">
        <f t="shared" si="30"/>
        <v>-120.64716456778709</v>
      </c>
      <c r="AK74" s="95">
        <f>'RIM &amp; TRC Benefits'!AJ74/'RIM Costs (Ach Pot)'!AJ74</f>
        <v>0.49044779973810237</v>
      </c>
      <c r="AL74" s="98" t="str">
        <f>IF(AK74&lt;1,"NA",(('RIM Costs (Ach Pot)'!AJ74)+AX74)/AN74)</f>
        <v>NA</v>
      </c>
      <c r="AN74">
        <f>'Customer Costs'!G74</f>
        <v>21</v>
      </c>
      <c r="AO74" s="17">
        <f t="shared" si="31"/>
        <v>261.77793761258516</v>
      </c>
      <c r="AP74" s="18">
        <f t="shared" si="32"/>
        <v>0.67060923978161346</v>
      </c>
      <c r="AQ74" s="76" t="str">
        <f t="shared" si="33"/>
        <v>Yes</v>
      </c>
      <c r="AR74" s="76" t="str">
        <f t="shared" si="34"/>
        <v>Yes</v>
      </c>
      <c r="AS74" s="76" t="str">
        <f t="shared" si="35"/>
        <v>Yes</v>
      </c>
      <c r="AT74" s="105" t="s">
        <v>499</v>
      </c>
      <c r="AU74" s="95" t="str">
        <f t="shared" si="23"/>
        <v>Drop</v>
      </c>
      <c r="AV74" s="11">
        <f t="shared" si="37"/>
        <v>0</v>
      </c>
      <c r="AW74" s="102">
        <f t="shared" si="24"/>
        <v>0.67060923978161346</v>
      </c>
      <c r="AX74" s="11" t="str">
        <f t="shared" si="25"/>
        <v>NA</v>
      </c>
      <c r="AY74" s="52" t="s">
        <v>528</v>
      </c>
      <c r="AZ74" s="11" t="str">
        <f>IF(AU74="Drop","NA",'Program Costs'!G74)</f>
        <v>NA</v>
      </c>
      <c r="BA74" s="20" t="str">
        <f t="shared" si="26"/>
        <v>NA</v>
      </c>
      <c r="BB74" s="12">
        <f>IF(AP74&lt;=10,IF($BB$1="Residential",VLOOKUP(CEILING(AP74,0.05),'Payback-Acceptance'!$A$5:$C$205,2),VLOOKUP(CEILING(AN74,0.05),'Payback-Acceptance'!$A$5:$C$205,3)),IF($BB$1="Residential",VLOOKUP(10,'Payback-Acceptance'!$A$5:$C$205,2),VLOOKUP(10,'Payback-Acceptance'!$A$5:$C$205,3)))</f>
        <v>0.53839533523752858</v>
      </c>
      <c r="BC74" s="17">
        <v>261.77793761258516</v>
      </c>
      <c r="BD74" s="18">
        <v>19.943986165910999</v>
      </c>
      <c r="BE74" s="18">
        <v>57.672118817434296</v>
      </c>
      <c r="BF74" s="22">
        <v>310311.88560000004</v>
      </c>
      <c r="BG74" s="35" t="str">
        <f t="shared" si="27"/>
        <v>NA</v>
      </c>
      <c r="BH74" s="67">
        <v>1149.6667</v>
      </c>
      <c r="BI74" s="29" t="str">
        <f t="shared" si="28"/>
        <v>NA</v>
      </c>
      <c r="BJ74" s="71" t="str">
        <f t="shared" ref="BJ74:BS83" si="38">IF($BG74="NA","NA",IF($AY74="M",$BG74*BJ$2,$BG74*BJ$1))</f>
        <v>NA</v>
      </c>
      <c r="BK74" s="71" t="str">
        <f t="shared" si="38"/>
        <v>NA</v>
      </c>
      <c r="BL74" s="71" t="str">
        <f t="shared" si="38"/>
        <v>NA</v>
      </c>
      <c r="BM74" s="71" t="str">
        <f t="shared" si="38"/>
        <v>NA</v>
      </c>
      <c r="BN74" s="71" t="str">
        <f t="shared" si="38"/>
        <v>NA</v>
      </c>
      <c r="BO74" s="71" t="str">
        <f t="shared" si="38"/>
        <v>NA</v>
      </c>
      <c r="BP74" s="71" t="str">
        <f t="shared" si="38"/>
        <v>NA</v>
      </c>
      <c r="BQ74" s="71" t="str">
        <f t="shared" si="38"/>
        <v>NA</v>
      </c>
      <c r="BR74" s="71" t="str">
        <f t="shared" si="38"/>
        <v>NA</v>
      </c>
      <c r="BS74" s="71" t="str">
        <f t="shared" si="38"/>
        <v>NA</v>
      </c>
    </row>
    <row r="75" spans="1:71" x14ac:dyDescent="0.25">
      <c r="A75" s="4">
        <v>1</v>
      </c>
      <c r="B75" s="4">
        <v>400</v>
      </c>
      <c r="C75">
        <v>409</v>
      </c>
      <c r="D75" t="s">
        <v>109</v>
      </c>
      <c r="E75">
        <f>'RIM &amp; TRC Benefits'!E75-'RIM Costs (Ach Pot)'!E75</f>
        <v>0</v>
      </c>
      <c r="F75">
        <f>'RIM &amp; TRC Benefits'!F75-'RIM Costs (Ach Pot)'!F75</f>
        <v>0</v>
      </c>
      <c r="G75">
        <f>'RIM &amp; TRC Benefits'!G75-'RIM Costs (Ach Pot)'!G75</f>
        <v>-38.658290299999997</v>
      </c>
      <c r="H75">
        <f>'RIM &amp; TRC Benefits'!H75-'RIM Costs (Ach Pot)'!H75</f>
        <v>-1.1356153000000002</v>
      </c>
      <c r="I75">
        <f>'RIM &amp; TRC Benefits'!I75-'RIM Costs (Ach Pot)'!I75</f>
        <v>-1.5917462999999998</v>
      </c>
      <c r="J75">
        <f>'RIM &amp; TRC Benefits'!J75-'RIM Costs (Ach Pot)'!J75</f>
        <v>-1.1404674000000004</v>
      </c>
      <c r="K75">
        <f>'RIM &amp; TRC Benefits'!K75-'RIM Costs (Ach Pot)'!K75</f>
        <v>-0.86144499999999979</v>
      </c>
      <c r="L75">
        <f>'RIM &amp; TRC Benefits'!L75-'RIM Costs (Ach Pot)'!L75</f>
        <v>0</v>
      </c>
      <c r="M75">
        <f>'RIM &amp; TRC Benefits'!M75-'RIM Costs (Ach Pot)'!M75</f>
        <v>0</v>
      </c>
      <c r="N75">
        <f>'RIM &amp; TRC Benefits'!N75-'RIM Costs (Ach Pot)'!N75</f>
        <v>0</v>
      </c>
      <c r="O75">
        <f>'RIM &amp; TRC Benefits'!O75-'RIM Costs (Ach Pot)'!O75</f>
        <v>0</v>
      </c>
      <c r="P75">
        <f>'RIM &amp; TRC Benefits'!P75-'RIM Costs (Ach Pot)'!P75</f>
        <v>0</v>
      </c>
      <c r="Q75">
        <f>'RIM &amp; TRC Benefits'!Q75-'RIM Costs (Ach Pot)'!Q75</f>
        <v>0</v>
      </c>
      <c r="R75">
        <f>'RIM &amp; TRC Benefits'!R75-'RIM Costs (Ach Pot)'!R75</f>
        <v>0</v>
      </c>
      <c r="S75">
        <f>'RIM &amp; TRC Benefits'!S75-'RIM Costs (Ach Pot)'!S75</f>
        <v>0</v>
      </c>
      <c r="T75">
        <f>'RIM &amp; TRC Benefits'!T75-'RIM Costs (Ach Pot)'!T75</f>
        <v>0</v>
      </c>
      <c r="U75">
        <f>'RIM &amp; TRC Benefits'!U75-'RIM Costs (Ach Pot)'!U75</f>
        <v>0</v>
      </c>
      <c r="V75">
        <f>'RIM &amp; TRC Benefits'!V75-'RIM Costs (Ach Pot)'!V75</f>
        <v>0</v>
      </c>
      <c r="W75">
        <f>'RIM &amp; TRC Benefits'!W75-'RIM Costs (Ach Pot)'!W75</f>
        <v>0</v>
      </c>
      <c r="X75">
        <f>'RIM &amp; TRC Benefits'!X75-'RIM Costs (Ach Pot)'!X75</f>
        <v>0</v>
      </c>
      <c r="Y75">
        <f>'RIM &amp; TRC Benefits'!Y75-'RIM Costs (Ach Pot)'!Y75</f>
        <v>0</v>
      </c>
      <c r="Z75">
        <f>'RIM &amp; TRC Benefits'!Z75-'RIM Costs (Ach Pot)'!Z75</f>
        <v>0</v>
      </c>
      <c r="AA75">
        <f>'RIM &amp; TRC Benefits'!AA75-'RIM Costs (Ach Pot)'!AA75</f>
        <v>0</v>
      </c>
      <c r="AB75">
        <f>'RIM &amp; TRC Benefits'!AB75-'RIM Costs (Ach Pot)'!AB75</f>
        <v>0</v>
      </c>
      <c r="AC75">
        <f>'RIM &amp; TRC Benefits'!AC75-'RIM Costs (Ach Pot)'!AC75</f>
        <v>0</v>
      </c>
      <c r="AD75">
        <f>'RIM &amp; TRC Benefits'!AD75-'RIM Costs (Ach Pot)'!AD75</f>
        <v>0</v>
      </c>
      <c r="AE75">
        <f>'RIM &amp; TRC Benefits'!AE75-'RIM Costs (Ach Pot)'!AE75</f>
        <v>0</v>
      </c>
      <c r="AF75">
        <f>'RIM &amp; TRC Benefits'!AF75-'RIM Costs (Ach Pot)'!AF75</f>
        <v>0</v>
      </c>
      <c r="AG75">
        <f>'RIM &amp; TRC Benefits'!AG75-'RIM Costs (Ach Pot)'!AG75</f>
        <v>0</v>
      </c>
      <c r="AH75">
        <f>'RIM &amp; TRC Benefits'!AH75-'RIM Costs (Ach Pot)'!AH75</f>
        <v>0</v>
      </c>
      <c r="AI75" s="2">
        <f t="shared" si="29"/>
        <v>-43.387564299999994</v>
      </c>
      <c r="AJ75" s="2">
        <f t="shared" si="30"/>
        <v>-42.744916222446058</v>
      </c>
      <c r="AK75" s="95">
        <f>'RIM &amp; TRC Benefits'!AJ75/'RIM Costs (Ach Pot)'!AJ75</f>
        <v>0.16684312311078808</v>
      </c>
      <c r="AL75" s="98" t="str">
        <f>IF(AK75&lt;1,"NA",(('RIM Costs (Ach Pot)'!AJ75)+AX75)/AN75)</f>
        <v>NA</v>
      </c>
      <c r="AN75">
        <f>'Customer Costs'!G75</f>
        <v>5</v>
      </c>
      <c r="AO75" s="17">
        <f t="shared" si="31"/>
        <v>25.539581694162663</v>
      </c>
      <c r="AP75" s="18">
        <f t="shared" si="32"/>
        <v>1.636588535546788</v>
      </c>
      <c r="AQ75" s="76" t="str">
        <f t="shared" si="33"/>
        <v>No</v>
      </c>
      <c r="AR75" s="76" t="str">
        <f t="shared" si="34"/>
        <v>Yes</v>
      </c>
      <c r="AS75" s="76" t="str">
        <f t="shared" si="35"/>
        <v>Yes</v>
      </c>
      <c r="AT75" s="105" t="s">
        <v>499</v>
      </c>
      <c r="AU75" s="95" t="str">
        <f t="shared" si="23"/>
        <v>Drop</v>
      </c>
      <c r="AV75" s="11">
        <f t="shared" si="37"/>
        <v>0</v>
      </c>
      <c r="AW75" s="102">
        <f t="shared" si="24"/>
        <v>1.636588535546788</v>
      </c>
      <c r="AX75" s="11" t="str">
        <f t="shared" si="25"/>
        <v>NA</v>
      </c>
      <c r="AY75" s="52" t="s">
        <v>528</v>
      </c>
      <c r="AZ75" s="11" t="str">
        <f>IF(AU75="Drop","NA",'Program Costs'!G75)</f>
        <v>NA</v>
      </c>
      <c r="BA75" s="20" t="str">
        <f t="shared" si="26"/>
        <v>NA</v>
      </c>
      <c r="BB75" s="12">
        <f>IF(AP75&lt;=10,IF($BB$1="Residential",VLOOKUP(CEILING(AP75,0.05),'Payback-Acceptance'!$A$5:$C$205,2),VLOOKUP(CEILING(AN75,0.05),'Payback-Acceptance'!$A$5:$C$205,3)),IF($BB$1="Residential",VLOOKUP(10,'Payback-Acceptance'!$A$5:$C$205,2),VLOOKUP(10,'Payback-Acceptance'!$A$5:$C$205,3)))</f>
        <v>0.45068179182786755</v>
      </c>
      <c r="BC75" s="17">
        <v>25.539581694162663</v>
      </c>
      <c r="BD75" s="18">
        <v>1.9442880269924128</v>
      </c>
      <c r="BE75" s="18">
        <v>5.6266078167104761</v>
      </c>
      <c r="BF75" s="22">
        <v>221651.3468571429</v>
      </c>
      <c r="BG75" s="35" t="str">
        <f t="shared" si="27"/>
        <v>NA</v>
      </c>
      <c r="BH75" s="67">
        <v>1149.6667</v>
      </c>
      <c r="BI75" s="29" t="str">
        <f t="shared" si="28"/>
        <v>NA</v>
      </c>
      <c r="BJ75" s="71" t="str">
        <f t="shared" si="38"/>
        <v>NA</v>
      </c>
      <c r="BK75" s="71" t="str">
        <f t="shared" si="38"/>
        <v>NA</v>
      </c>
      <c r="BL75" s="71" t="str">
        <f t="shared" si="38"/>
        <v>NA</v>
      </c>
      <c r="BM75" s="71" t="str">
        <f t="shared" si="38"/>
        <v>NA</v>
      </c>
      <c r="BN75" s="71" t="str">
        <f t="shared" si="38"/>
        <v>NA</v>
      </c>
      <c r="BO75" s="71" t="str">
        <f t="shared" si="38"/>
        <v>NA</v>
      </c>
      <c r="BP75" s="71" t="str">
        <f t="shared" si="38"/>
        <v>NA</v>
      </c>
      <c r="BQ75" s="71" t="str">
        <f t="shared" si="38"/>
        <v>NA</v>
      </c>
      <c r="BR75" s="71" t="str">
        <f t="shared" si="38"/>
        <v>NA</v>
      </c>
      <c r="BS75" s="71" t="str">
        <f t="shared" si="38"/>
        <v>NA</v>
      </c>
    </row>
    <row r="76" spans="1:71" x14ac:dyDescent="0.25">
      <c r="A76" s="4">
        <v>1</v>
      </c>
      <c r="B76" s="4">
        <v>400</v>
      </c>
      <c r="C76">
        <v>410</v>
      </c>
      <c r="D76" t="s">
        <v>110</v>
      </c>
      <c r="E76">
        <f>'RIM &amp; TRC Benefits'!E76-'RIM Costs (Ach Pot)'!E76</f>
        <v>0</v>
      </c>
      <c r="F76">
        <f>'RIM &amp; TRC Benefits'!F76-'RIM Costs (Ach Pot)'!F76</f>
        <v>0</v>
      </c>
      <c r="G76">
        <f>'RIM &amp; TRC Benefits'!G76-'RIM Costs (Ach Pot)'!G76</f>
        <v>-45.195659900000003</v>
      </c>
      <c r="H76">
        <f>'RIM &amp; TRC Benefits'!H76-'RIM Costs (Ach Pot)'!H76</f>
        <v>-7.5820599000000009</v>
      </c>
      <c r="I76">
        <f>'RIM &amp; TRC Benefits'!I76-'RIM Costs (Ach Pot)'!I76</f>
        <v>-8.6129799000000009</v>
      </c>
      <c r="J76">
        <f>'RIM &amp; TRC Benefits'!J76-'RIM Costs (Ach Pot)'!J76</f>
        <v>-5.5550719000000015</v>
      </c>
      <c r="K76">
        <f>'RIM &amp; TRC Benefits'!K76-'RIM Costs (Ach Pot)'!K76</f>
        <v>-6.0186568999999999</v>
      </c>
      <c r="L76">
        <f>'RIM &amp; TRC Benefits'!L76-'RIM Costs (Ach Pot)'!L76</f>
        <v>-5.9333778999999982</v>
      </c>
      <c r="M76">
        <f>'RIM &amp; TRC Benefits'!M76-'RIM Costs (Ach Pot)'!M76</f>
        <v>-4.9469449000000001</v>
      </c>
      <c r="N76">
        <f>'RIM &amp; TRC Benefits'!N76-'RIM Costs (Ach Pot)'!N76</f>
        <v>-4.9508804999999985</v>
      </c>
      <c r="O76">
        <f>'RIM &amp; TRC Benefits'!O76-'RIM Costs (Ach Pot)'!O76</f>
        <v>-4.0290675</v>
      </c>
      <c r="P76">
        <f>'RIM &amp; TRC Benefits'!P76-'RIM Costs (Ach Pot)'!P76</f>
        <v>-5.2158604999999998</v>
      </c>
      <c r="Q76">
        <f>'RIM &amp; TRC Benefits'!Q76-'RIM Costs (Ach Pot)'!Q76</f>
        <v>0</v>
      </c>
      <c r="R76">
        <f>'RIM &amp; TRC Benefits'!R76-'RIM Costs (Ach Pot)'!R76</f>
        <v>0</v>
      </c>
      <c r="S76">
        <f>'RIM &amp; TRC Benefits'!S76-'RIM Costs (Ach Pot)'!S76</f>
        <v>0</v>
      </c>
      <c r="T76">
        <f>'RIM &amp; TRC Benefits'!T76-'RIM Costs (Ach Pot)'!T76</f>
        <v>0</v>
      </c>
      <c r="U76">
        <f>'RIM &amp; TRC Benefits'!U76-'RIM Costs (Ach Pot)'!U76</f>
        <v>0</v>
      </c>
      <c r="V76">
        <f>'RIM &amp; TRC Benefits'!V76-'RIM Costs (Ach Pot)'!V76</f>
        <v>0</v>
      </c>
      <c r="W76">
        <f>'RIM &amp; TRC Benefits'!W76-'RIM Costs (Ach Pot)'!W76</f>
        <v>0</v>
      </c>
      <c r="X76">
        <f>'RIM &amp; TRC Benefits'!X76-'RIM Costs (Ach Pot)'!X76</f>
        <v>0</v>
      </c>
      <c r="Y76">
        <f>'RIM &amp; TRC Benefits'!Y76-'RIM Costs (Ach Pot)'!Y76</f>
        <v>0</v>
      </c>
      <c r="Z76">
        <f>'RIM &amp; TRC Benefits'!Z76-'RIM Costs (Ach Pot)'!Z76</f>
        <v>0</v>
      </c>
      <c r="AA76">
        <f>'RIM &amp; TRC Benefits'!AA76-'RIM Costs (Ach Pot)'!AA76</f>
        <v>0</v>
      </c>
      <c r="AB76">
        <f>'RIM &amp; TRC Benefits'!AB76-'RIM Costs (Ach Pot)'!AB76</f>
        <v>0</v>
      </c>
      <c r="AC76">
        <f>'RIM &amp; TRC Benefits'!AC76-'RIM Costs (Ach Pot)'!AC76</f>
        <v>0</v>
      </c>
      <c r="AD76">
        <f>'RIM &amp; TRC Benefits'!AD76-'RIM Costs (Ach Pot)'!AD76</f>
        <v>0</v>
      </c>
      <c r="AE76">
        <f>'RIM &amp; TRC Benefits'!AE76-'RIM Costs (Ach Pot)'!AE76</f>
        <v>0</v>
      </c>
      <c r="AF76">
        <f>'RIM &amp; TRC Benefits'!AF76-'RIM Costs (Ach Pot)'!AF76</f>
        <v>0</v>
      </c>
      <c r="AG76">
        <f>'RIM &amp; TRC Benefits'!AG76-'RIM Costs (Ach Pot)'!AG76</f>
        <v>0</v>
      </c>
      <c r="AH76">
        <f>'RIM &amp; TRC Benefits'!AH76-'RIM Costs (Ach Pot)'!AH76</f>
        <v>0</v>
      </c>
      <c r="AI76" s="2">
        <f t="shared" si="29"/>
        <v>-98.040559799999997</v>
      </c>
      <c r="AJ76" s="2">
        <f t="shared" si="30"/>
        <v>-85.542629295255949</v>
      </c>
      <c r="AK76" s="95">
        <f>'RIM &amp; TRC Benefits'!AJ76/'RIM Costs (Ach Pot)'!AJ76</f>
        <v>0.49412739757780338</v>
      </c>
      <c r="AL76" s="98" t="str">
        <f>IF(AK76&lt;1,"NA",(('RIM Costs (Ach Pot)'!AJ76)+AX76)/AN76)</f>
        <v>NA</v>
      </c>
      <c r="AN76">
        <f>'Customer Costs'!G76</f>
        <v>46</v>
      </c>
      <c r="AO76" s="17">
        <f t="shared" si="31"/>
        <v>127.69790847081333</v>
      </c>
      <c r="AP76" s="18">
        <f t="shared" si="32"/>
        <v>3.0113229054060895</v>
      </c>
      <c r="AQ76" s="76" t="str">
        <f t="shared" si="33"/>
        <v>No</v>
      </c>
      <c r="AR76" s="76" t="str">
        <f t="shared" si="34"/>
        <v>No</v>
      </c>
      <c r="AS76" s="76" t="str">
        <f t="shared" si="35"/>
        <v>No</v>
      </c>
      <c r="AT76" s="105" t="s">
        <v>499</v>
      </c>
      <c r="AU76" s="95" t="str">
        <f t="shared" si="23"/>
        <v>Drop</v>
      </c>
      <c r="AV76" s="11">
        <f>IF(AP76&gt;2,AN76-(2*(AO76*$AP$1/100)),0)</f>
        <v>15.448643373702424</v>
      </c>
      <c r="AW76" s="102">
        <f t="shared" si="24"/>
        <v>2</v>
      </c>
      <c r="AX76" s="11" t="str">
        <f t="shared" si="25"/>
        <v>NA</v>
      </c>
      <c r="AY76" s="52" t="s">
        <v>528</v>
      </c>
      <c r="AZ76" s="11" t="str">
        <f>IF(AU76="Drop","NA",'Program Costs'!G76)</f>
        <v>NA</v>
      </c>
      <c r="BA76" s="20" t="str">
        <f t="shared" si="26"/>
        <v>NA</v>
      </c>
      <c r="BB76" s="12">
        <f>IF(AP76&lt;=10,IF($BB$1="Residential",VLOOKUP(CEILING(AP76,0.05),'Payback-Acceptance'!$A$5:$C$205,2),VLOOKUP(CEILING(AN76,0.05),'Payback-Acceptance'!$A$5:$C$205,3)),IF($BB$1="Residential",VLOOKUP(10,'Payback-Acceptance'!$A$5:$C$205,2),VLOOKUP(10,'Payback-Acceptance'!$A$5:$C$205,3)))</f>
        <v>0.33191135431998869</v>
      </c>
      <c r="BC76" s="17">
        <v>127.69790847081333</v>
      </c>
      <c r="BD76" s="18">
        <v>9.7214401349620641</v>
      </c>
      <c r="BE76" s="18">
        <v>28.133039083552383</v>
      </c>
      <c r="BF76" s="22">
        <v>398972.42434285721</v>
      </c>
      <c r="BG76" s="35" t="str">
        <f t="shared" si="27"/>
        <v>NA</v>
      </c>
      <c r="BH76" s="67">
        <v>1149.6667</v>
      </c>
      <c r="BI76" s="29" t="str">
        <f t="shared" si="28"/>
        <v>NA</v>
      </c>
      <c r="BJ76" s="71" t="str">
        <f t="shared" si="38"/>
        <v>NA</v>
      </c>
      <c r="BK76" s="71" t="str">
        <f t="shared" si="38"/>
        <v>NA</v>
      </c>
      <c r="BL76" s="71" t="str">
        <f t="shared" si="38"/>
        <v>NA</v>
      </c>
      <c r="BM76" s="71" t="str">
        <f t="shared" si="38"/>
        <v>NA</v>
      </c>
      <c r="BN76" s="71" t="str">
        <f t="shared" si="38"/>
        <v>NA</v>
      </c>
      <c r="BO76" s="71" t="str">
        <f t="shared" si="38"/>
        <v>NA</v>
      </c>
      <c r="BP76" s="71" t="str">
        <f t="shared" si="38"/>
        <v>NA</v>
      </c>
      <c r="BQ76" s="71" t="str">
        <f t="shared" si="38"/>
        <v>NA</v>
      </c>
      <c r="BR76" s="71" t="str">
        <f t="shared" si="38"/>
        <v>NA</v>
      </c>
      <c r="BS76" s="71" t="str">
        <f t="shared" si="38"/>
        <v>NA</v>
      </c>
    </row>
    <row r="77" spans="1:71" x14ac:dyDescent="0.25">
      <c r="A77" s="4">
        <v>1</v>
      </c>
      <c r="B77" s="4">
        <v>400</v>
      </c>
      <c r="C77">
        <v>411</v>
      </c>
      <c r="D77" t="s">
        <v>111</v>
      </c>
      <c r="E77">
        <f>'RIM &amp; TRC Benefits'!E77-'RIM Costs (Ach Pot)'!E77</f>
        <v>0</v>
      </c>
      <c r="F77">
        <f>'RIM &amp; TRC Benefits'!F77-'RIM Costs (Ach Pot)'!F77</f>
        <v>0</v>
      </c>
      <c r="G77">
        <f>'RIM &amp; TRC Benefits'!G77-'RIM Costs (Ach Pot)'!G77</f>
        <v>-51.779845000000002</v>
      </c>
      <c r="H77">
        <f>'RIM &amp; TRC Benefits'!H77-'RIM Costs (Ach Pot)'!H77</f>
        <v>-14.449545000000002</v>
      </c>
      <c r="I77">
        <f>'RIM &amp; TRC Benefits'!I77-'RIM Costs (Ach Pot)'!I77</f>
        <v>-15.187395</v>
      </c>
      <c r="J77">
        <f>'RIM &amp; TRC Benefits'!J77-'RIM Costs (Ach Pot)'!J77</f>
        <v>-10.615256999999996</v>
      </c>
      <c r="K77">
        <f>'RIM &amp; TRC Benefits'!K77-'RIM Costs (Ach Pot)'!K77</f>
        <v>-11.520981999999997</v>
      </c>
      <c r="L77">
        <f>'RIM &amp; TRC Benefits'!L77-'RIM Costs (Ach Pot)'!L77</f>
        <v>-10.927252000000003</v>
      </c>
      <c r="M77">
        <f>'RIM &amp; TRC Benefits'!M77-'RIM Costs (Ach Pot)'!M77</f>
        <v>-8.8496299999999977</v>
      </c>
      <c r="N77">
        <f>'RIM &amp; TRC Benefits'!N77-'RIM Costs (Ach Pot)'!N77</f>
        <v>-8.3822199999999967</v>
      </c>
      <c r="O77">
        <f>'RIM &amp; TRC Benefits'!O77-'RIM Costs (Ach Pot)'!O77</f>
        <v>-6.8789220000000029</v>
      </c>
      <c r="P77">
        <f>'RIM &amp; TRC Benefits'!P77-'RIM Costs (Ach Pot)'!P77</f>
        <v>-9.7389399999999995</v>
      </c>
      <c r="Q77">
        <f>'RIM &amp; TRC Benefits'!Q77-'RIM Costs (Ach Pot)'!Q77</f>
        <v>0</v>
      </c>
      <c r="R77">
        <f>'RIM &amp; TRC Benefits'!R77-'RIM Costs (Ach Pot)'!R77</f>
        <v>0</v>
      </c>
      <c r="S77">
        <f>'RIM &amp; TRC Benefits'!S77-'RIM Costs (Ach Pot)'!S77</f>
        <v>0</v>
      </c>
      <c r="T77">
        <f>'RIM &amp; TRC Benefits'!T77-'RIM Costs (Ach Pot)'!T77</f>
        <v>0</v>
      </c>
      <c r="U77">
        <f>'RIM &amp; TRC Benefits'!U77-'RIM Costs (Ach Pot)'!U77</f>
        <v>0</v>
      </c>
      <c r="V77">
        <f>'RIM &amp; TRC Benefits'!V77-'RIM Costs (Ach Pot)'!V77</f>
        <v>0</v>
      </c>
      <c r="W77">
        <f>'RIM &amp; TRC Benefits'!W77-'RIM Costs (Ach Pot)'!W77</f>
        <v>0</v>
      </c>
      <c r="X77">
        <f>'RIM &amp; TRC Benefits'!X77-'RIM Costs (Ach Pot)'!X77</f>
        <v>0</v>
      </c>
      <c r="Y77">
        <f>'RIM &amp; TRC Benefits'!Y77-'RIM Costs (Ach Pot)'!Y77</f>
        <v>0</v>
      </c>
      <c r="Z77">
        <f>'RIM &amp; TRC Benefits'!Z77-'RIM Costs (Ach Pot)'!Z77</f>
        <v>0</v>
      </c>
      <c r="AA77">
        <f>'RIM &amp; TRC Benefits'!AA77-'RIM Costs (Ach Pot)'!AA77</f>
        <v>0</v>
      </c>
      <c r="AB77">
        <f>'RIM &amp; TRC Benefits'!AB77-'RIM Costs (Ach Pot)'!AB77</f>
        <v>0</v>
      </c>
      <c r="AC77">
        <f>'RIM &amp; TRC Benefits'!AC77-'RIM Costs (Ach Pot)'!AC77</f>
        <v>0</v>
      </c>
      <c r="AD77">
        <f>'RIM &amp; TRC Benefits'!AD77-'RIM Costs (Ach Pot)'!AD77</f>
        <v>0</v>
      </c>
      <c r="AE77">
        <f>'RIM &amp; TRC Benefits'!AE77-'RIM Costs (Ach Pot)'!AE77</f>
        <v>0</v>
      </c>
      <c r="AF77">
        <f>'RIM &amp; TRC Benefits'!AF77-'RIM Costs (Ach Pot)'!AF77</f>
        <v>0</v>
      </c>
      <c r="AG77">
        <f>'RIM &amp; TRC Benefits'!AG77-'RIM Costs (Ach Pot)'!AG77</f>
        <v>0</v>
      </c>
      <c r="AH77">
        <f>'RIM &amp; TRC Benefits'!AH77-'RIM Costs (Ach Pot)'!AH77</f>
        <v>0</v>
      </c>
      <c r="AI77" s="2">
        <f t="shared" si="29"/>
        <v>-148.32998800000001</v>
      </c>
      <c r="AJ77" s="2">
        <f t="shared" si="30"/>
        <v>-125.69915762268866</v>
      </c>
      <c r="AK77" s="95">
        <f>'RIM &amp; TRC Benefits'!AJ77/'RIM Costs (Ach Pot)'!AJ77</f>
        <v>0.54409216058078158</v>
      </c>
      <c r="AL77" s="98" t="str">
        <f>IF(AK77&lt;1,"NA",(('RIM Costs (Ach Pot)'!AJ77)+AX77)/AN77)</f>
        <v>NA</v>
      </c>
      <c r="AN77">
        <f>'Customer Costs'!G77</f>
        <v>17</v>
      </c>
      <c r="AO77" s="17">
        <f t="shared" si="31"/>
        <v>230.75636609113499</v>
      </c>
      <c r="AP77" s="18">
        <f t="shared" si="32"/>
        <v>0.61585505465615897</v>
      </c>
      <c r="AQ77" s="76" t="str">
        <f t="shared" si="33"/>
        <v>Yes</v>
      </c>
      <c r="AR77" s="76" t="str">
        <f t="shared" si="34"/>
        <v>Yes</v>
      </c>
      <c r="AS77" s="76" t="str">
        <f t="shared" si="35"/>
        <v>Yes</v>
      </c>
      <c r="AT77" s="105" t="s">
        <v>499</v>
      </c>
      <c r="AU77" s="95" t="str">
        <f t="shared" si="23"/>
        <v>Drop</v>
      </c>
      <c r="AV77" s="11">
        <f t="shared" ref="AV77:AV91" si="39">IF(AP77&gt;2,AN77-(2*(AO77*$AP$1/100)),0)</f>
        <v>0</v>
      </c>
      <c r="AW77" s="102">
        <f t="shared" si="24"/>
        <v>0.61585505465615897</v>
      </c>
      <c r="AX77" s="11" t="str">
        <f t="shared" si="25"/>
        <v>NA</v>
      </c>
      <c r="AY77" s="52" t="s">
        <v>528</v>
      </c>
      <c r="AZ77" s="11" t="str">
        <f>IF(AU77="Drop","NA",'Program Costs'!G77)</f>
        <v>NA</v>
      </c>
      <c r="BA77" s="20" t="str">
        <f t="shared" si="26"/>
        <v>NA</v>
      </c>
      <c r="BB77" s="12">
        <f>IF(AP77&lt;=10,IF($BB$1="Residential",VLOOKUP(CEILING(AP77,0.05),'Payback-Acceptance'!$A$5:$C$205,2),VLOOKUP(CEILING(AN77,0.05),'Payback-Acceptance'!$A$5:$C$205,3)),IF($BB$1="Residential",VLOOKUP(10,'Payback-Acceptance'!$A$5:$C$205,2),VLOOKUP(10,'Payback-Acceptance'!$A$5:$C$205,3)))</f>
        <v>0.54330636342718819</v>
      </c>
      <c r="BC77" s="17">
        <v>230.75636609113499</v>
      </c>
      <c r="BD77" s="18">
        <v>17.569222924289615</v>
      </c>
      <c r="BE77" s="18">
        <v>50.837777562380424</v>
      </c>
      <c r="BF77" s="22">
        <v>398972.42434285721</v>
      </c>
      <c r="BG77" s="35" t="str">
        <f t="shared" si="27"/>
        <v>NA</v>
      </c>
      <c r="BH77" s="67">
        <v>1149.6667</v>
      </c>
      <c r="BI77" s="29" t="str">
        <f t="shared" si="28"/>
        <v>NA</v>
      </c>
      <c r="BJ77" s="71" t="str">
        <f t="shared" si="38"/>
        <v>NA</v>
      </c>
      <c r="BK77" s="71" t="str">
        <f t="shared" si="38"/>
        <v>NA</v>
      </c>
      <c r="BL77" s="71" t="str">
        <f t="shared" si="38"/>
        <v>NA</v>
      </c>
      <c r="BM77" s="71" t="str">
        <f t="shared" si="38"/>
        <v>NA</v>
      </c>
      <c r="BN77" s="71" t="str">
        <f t="shared" si="38"/>
        <v>NA</v>
      </c>
      <c r="BO77" s="71" t="str">
        <f t="shared" si="38"/>
        <v>NA</v>
      </c>
      <c r="BP77" s="71" t="str">
        <f t="shared" si="38"/>
        <v>NA</v>
      </c>
      <c r="BQ77" s="71" t="str">
        <f t="shared" si="38"/>
        <v>NA</v>
      </c>
      <c r="BR77" s="71" t="str">
        <f t="shared" si="38"/>
        <v>NA</v>
      </c>
      <c r="BS77" s="71" t="str">
        <f t="shared" si="38"/>
        <v>NA</v>
      </c>
    </row>
    <row r="78" spans="1:71" x14ac:dyDescent="0.25">
      <c r="A78" s="4">
        <v>1</v>
      </c>
      <c r="B78" s="4">
        <v>500</v>
      </c>
      <c r="C78">
        <v>502</v>
      </c>
      <c r="D78" t="s">
        <v>112</v>
      </c>
      <c r="E78">
        <f>'RIM &amp; TRC Benefits'!E78-'RIM Costs (Ach Pot)'!E78</f>
        <v>0</v>
      </c>
      <c r="F78">
        <f>'RIM &amp; TRC Benefits'!F78-'RIM Costs (Ach Pot)'!F78</f>
        <v>0</v>
      </c>
      <c r="G78">
        <f>'RIM &amp; TRC Benefits'!G78-'RIM Costs (Ach Pot)'!G78</f>
        <v>-49.056364799999997</v>
      </c>
      <c r="H78">
        <f>'RIM &amp; TRC Benefits'!H78-'RIM Costs (Ach Pot)'!H78</f>
        <v>-11.6475448</v>
      </c>
      <c r="I78">
        <f>'RIM &amp; TRC Benefits'!I78-'RIM Costs (Ach Pot)'!I78</f>
        <v>-12.592614799999998</v>
      </c>
      <c r="J78">
        <f>'RIM &amp; TRC Benefits'!J78-'RIM Costs (Ach Pot)'!J78</f>
        <v>-9.4142187999999987</v>
      </c>
      <c r="K78">
        <f>'RIM &amp; TRC Benefits'!K78-'RIM Costs (Ach Pot)'!K78</f>
        <v>-9.9722697999999994</v>
      </c>
      <c r="L78">
        <f>'RIM &amp; TRC Benefits'!L78-'RIM Costs (Ach Pot)'!L78</f>
        <v>-10.287263799999998</v>
      </c>
      <c r="M78">
        <f>'RIM &amp; TRC Benefits'!M78-'RIM Costs (Ach Pot)'!M78</f>
        <v>-9.0711098000000021</v>
      </c>
      <c r="N78">
        <f>'RIM &amp; TRC Benefits'!N78-'RIM Costs (Ach Pot)'!N78</f>
        <v>-8.7612017999999985</v>
      </c>
      <c r="O78">
        <f>'RIM &amp; TRC Benefits'!O78-'RIM Costs (Ach Pot)'!O78</f>
        <v>-7.9856967999999995</v>
      </c>
      <c r="P78">
        <f>'RIM &amp; TRC Benefits'!P78-'RIM Costs (Ach Pot)'!P78</f>
        <v>-9.1479298</v>
      </c>
      <c r="Q78">
        <f>'RIM &amp; TRC Benefits'!Q78-'RIM Costs (Ach Pot)'!Q78</f>
        <v>-8.7220198000000018</v>
      </c>
      <c r="R78">
        <f>'RIM &amp; TRC Benefits'!R78-'RIM Costs (Ach Pot)'!R78</f>
        <v>0</v>
      </c>
      <c r="S78">
        <f>'RIM &amp; TRC Benefits'!S78-'RIM Costs (Ach Pot)'!S78</f>
        <v>0</v>
      </c>
      <c r="T78">
        <f>'RIM &amp; TRC Benefits'!T78-'RIM Costs (Ach Pot)'!T78</f>
        <v>0</v>
      </c>
      <c r="U78">
        <f>'RIM &amp; TRC Benefits'!U78-'RIM Costs (Ach Pot)'!U78</f>
        <v>0</v>
      </c>
      <c r="V78">
        <f>'RIM &amp; TRC Benefits'!V78-'RIM Costs (Ach Pot)'!V78</f>
        <v>0</v>
      </c>
      <c r="W78">
        <f>'RIM &amp; TRC Benefits'!W78-'RIM Costs (Ach Pot)'!W78</f>
        <v>0</v>
      </c>
      <c r="X78">
        <f>'RIM &amp; TRC Benefits'!X78-'RIM Costs (Ach Pot)'!X78</f>
        <v>0</v>
      </c>
      <c r="Y78">
        <f>'RIM &amp; TRC Benefits'!Y78-'RIM Costs (Ach Pot)'!Y78</f>
        <v>0</v>
      </c>
      <c r="Z78">
        <f>'RIM &amp; TRC Benefits'!Z78-'RIM Costs (Ach Pot)'!Z78</f>
        <v>0</v>
      </c>
      <c r="AA78">
        <f>'RIM &amp; TRC Benefits'!AA78-'RIM Costs (Ach Pot)'!AA78</f>
        <v>0</v>
      </c>
      <c r="AB78">
        <f>'RIM &amp; TRC Benefits'!AB78-'RIM Costs (Ach Pot)'!AB78</f>
        <v>0</v>
      </c>
      <c r="AC78">
        <f>'RIM &amp; TRC Benefits'!AC78-'RIM Costs (Ach Pot)'!AC78</f>
        <v>0</v>
      </c>
      <c r="AD78">
        <f>'RIM &amp; TRC Benefits'!AD78-'RIM Costs (Ach Pot)'!AD78</f>
        <v>0</v>
      </c>
      <c r="AE78">
        <f>'RIM &amp; TRC Benefits'!AE78-'RIM Costs (Ach Pot)'!AE78</f>
        <v>0</v>
      </c>
      <c r="AF78">
        <f>'RIM &amp; TRC Benefits'!AF78-'RIM Costs (Ach Pot)'!AF78</f>
        <v>0</v>
      </c>
      <c r="AG78">
        <f>'RIM &amp; TRC Benefits'!AG78-'RIM Costs (Ach Pot)'!AG78</f>
        <v>0</v>
      </c>
      <c r="AH78">
        <f>'RIM &amp; TRC Benefits'!AH78-'RIM Costs (Ach Pot)'!AH78</f>
        <v>0</v>
      </c>
      <c r="AI78" s="2">
        <f t="shared" si="29"/>
        <v>-146.6582348</v>
      </c>
      <c r="AJ78" s="2">
        <f t="shared" si="30"/>
        <v>-120.77887534292839</v>
      </c>
      <c r="AK78" s="95">
        <f>'RIM &amp; TRC Benefits'!AJ78/'RIM Costs (Ach Pot)'!AJ78</f>
        <v>0.48913894192649771</v>
      </c>
      <c r="AL78" s="98" t="str">
        <f>IF(AK78&lt;1,"NA",(('RIM Costs (Ach Pot)'!AJ78)+AX78)/AN78)</f>
        <v>NA</v>
      </c>
      <c r="AN78">
        <f>'Customer Costs'!G78</f>
        <v>185.25</v>
      </c>
      <c r="AO78" s="17">
        <f t="shared" si="31"/>
        <v>179.01897536433387</v>
      </c>
      <c r="AP78" s="18">
        <f t="shared" si="32"/>
        <v>8.6505242838173704</v>
      </c>
      <c r="AQ78" s="76" t="str">
        <f t="shared" si="33"/>
        <v>No</v>
      </c>
      <c r="AR78" s="76" t="str">
        <f t="shared" si="34"/>
        <v>No</v>
      </c>
      <c r="AS78" s="76" t="str">
        <f t="shared" si="35"/>
        <v>No</v>
      </c>
      <c r="AT78" s="105" t="s">
        <v>499</v>
      </c>
      <c r="AU78" s="95" t="str">
        <f t="shared" si="23"/>
        <v>Drop</v>
      </c>
      <c r="AV78" s="11">
        <f t="shared" si="39"/>
        <v>142.42022600663657</v>
      </c>
      <c r="AW78" s="102">
        <f t="shared" si="24"/>
        <v>2.0000000000000004</v>
      </c>
      <c r="AX78" s="11" t="str">
        <f t="shared" si="25"/>
        <v>NA</v>
      </c>
      <c r="AY78" s="52" t="s">
        <v>528</v>
      </c>
      <c r="AZ78" s="11" t="str">
        <f>IF(AU78="Drop","NA",'Program Costs'!G78)</f>
        <v>NA</v>
      </c>
      <c r="BA78" s="20" t="str">
        <f t="shared" si="26"/>
        <v>NA</v>
      </c>
      <c r="BB78" s="12">
        <f>IF(AP78&lt;=10,IF($BB$1="Residential",VLOOKUP(CEILING(AP78,0.05),'Payback-Acceptance'!$A$5:$C$205,2),VLOOKUP(CEILING(AN78,0.05),'Payback-Acceptance'!$A$5:$C$205,3)),IF($BB$1="Residential",VLOOKUP(10,'Payback-Acceptance'!$A$5:$C$205,2),VLOOKUP(10,'Payback-Acceptance'!$A$5:$C$205,3)))</f>
        <v>0.16331364751260941</v>
      </c>
      <c r="BC78" s="17">
        <v>179.01897536433387</v>
      </c>
      <c r="BD78" s="18">
        <v>25.152544332536309</v>
      </c>
      <c r="BE78" s="18">
        <v>25.094256230694093</v>
      </c>
      <c r="BF78" s="22">
        <v>825219.59134924319</v>
      </c>
      <c r="BG78" s="35" t="str">
        <f t="shared" si="27"/>
        <v>NA</v>
      </c>
      <c r="BH78" s="67">
        <v>0</v>
      </c>
      <c r="BI78" s="29" t="str">
        <f t="shared" si="28"/>
        <v>NA</v>
      </c>
      <c r="BJ78" s="71" t="str">
        <f t="shared" si="38"/>
        <v>NA</v>
      </c>
      <c r="BK78" s="71" t="str">
        <f t="shared" si="38"/>
        <v>NA</v>
      </c>
      <c r="BL78" s="71" t="str">
        <f t="shared" si="38"/>
        <v>NA</v>
      </c>
      <c r="BM78" s="71" t="str">
        <f t="shared" si="38"/>
        <v>NA</v>
      </c>
      <c r="BN78" s="71" t="str">
        <f t="shared" si="38"/>
        <v>NA</v>
      </c>
      <c r="BO78" s="71" t="str">
        <f t="shared" si="38"/>
        <v>NA</v>
      </c>
      <c r="BP78" s="71" t="str">
        <f t="shared" si="38"/>
        <v>NA</v>
      </c>
      <c r="BQ78" s="71" t="str">
        <f t="shared" si="38"/>
        <v>NA</v>
      </c>
      <c r="BR78" s="71" t="str">
        <f t="shared" si="38"/>
        <v>NA</v>
      </c>
      <c r="BS78" s="71" t="str">
        <f t="shared" si="38"/>
        <v>NA</v>
      </c>
    </row>
    <row r="79" spans="1:71" x14ac:dyDescent="0.25">
      <c r="A79" s="4">
        <v>1</v>
      </c>
      <c r="B79" s="4">
        <v>500</v>
      </c>
      <c r="C79">
        <v>503</v>
      </c>
      <c r="D79" t="s">
        <v>113</v>
      </c>
      <c r="E79">
        <f>'RIM &amp; TRC Benefits'!E79-'RIM Costs (Ach Pot)'!E79</f>
        <v>0</v>
      </c>
      <c r="F79">
        <f>'RIM &amp; TRC Benefits'!F79-'RIM Costs (Ach Pot)'!F79</f>
        <v>0</v>
      </c>
      <c r="G79">
        <f>'RIM &amp; TRC Benefits'!G79-'RIM Costs (Ach Pot)'!G79</f>
        <v>-53.422370699999995</v>
      </c>
      <c r="H79">
        <f>'RIM &amp; TRC Benefits'!H79-'RIM Costs (Ach Pot)'!H79</f>
        <v>-16.207190699999998</v>
      </c>
      <c r="I79">
        <f>'RIM &amp; TRC Benefits'!I79-'RIM Costs (Ach Pot)'!I79</f>
        <v>-16.9135007</v>
      </c>
      <c r="J79">
        <f>'RIM &amp; TRC Benefits'!J79-'RIM Costs (Ach Pot)'!J79</f>
        <v>-13.5102467</v>
      </c>
      <c r="K79">
        <f>'RIM &amp; TRC Benefits'!K79-'RIM Costs (Ach Pot)'!K79</f>
        <v>-14.292320699999998</v>
      </c>
      <c r="L79">
        <f>'RIM &amp; TRC Benefits'!L79-'RIM Costs (Ach Pot)'!L79</f>
        <v>-13.966071700000001</v>
      </c>
      <c r="M79">
        <f>'RIM &amp; TRC Benefits'!M79-'RIM Costs (Ach Pot)'!M79</f>
        <v>-11.978805699999995</v>
      </c>
      <c r="N79">
        <f>'RIM &amp; TRC Benefits'!N79-'RIM Costs (Ach Pot)'!N79</f>
        <v>-12.068622699999999</v>
      </c>
      <c r="O79">
        <f>'RIM &amp; TRC Benefits'!O79-'RIM Costs (Ach Pot)'!O79</f>
        <v>-11.320512700000002</v>
      </c>
      <c r="P79">
        <f>'RIM &amp; TRC Benefits'!P79-'RIM Costs (Ach Pot)'!P79</f>
        <v>-13.1514807</v>
      </c>
      <c r="Q79">
        <f>'RIM &amp; TRC Benefits'!Q79-'RIM Costs (Ach Pot)'!Q79</f>
        <v>-12.185110699999996</v>
      </c>
      <c r="R79">
        <f>'RIM &amp; TRC Benefits'!R79-'RIM Costs (Ach Pot)'!R79</f>
        <v>0</v>
      </c>
      <c r="S79">
        <f>'RIM &amp; TRC Benefits'!S79-'RIM Costs (Ach Pot)'!S79</f>
        <v>0</v>
      </c>
      <c r="T79">
        <f>'RIM &amp; TRC Benefits'!T79-'RIM Costs (Ach Pot)'!T79</f>
        <v>0</v>
      </c>
      <c r="U79">
        <f>'RIM &amp; TRC Benefits'!U79-'RIM Costs (Ach Pot)'!U79</f>
        <v>0</v>
      </c>
      <c r="V79">
        <f>'RIM &amp; TRC Benefits'!V79-'RIM Costs (Ach Pot)'!V79</f>
        <v>0</v>
      </c>
      <c r="W79">
        <f>'RIM &amp; TRC Benefits'!W79-'RIM Costs (Ach Pot)'!W79</f>
        <v>0</v>
      </c>
      <c r="X79">
        <f>'RIM &amp; TRC Benefits'!X79-'RIM Costs (Ach Pot)'!X79</f>
        <v>0</v>
      </c>
      <c r="Y79">
        <f>'RIM &amp; TRC Benefits'!Y79-'RIM Costs (Ach Pot)'!Y79</f>
        <v>0</v>
      </c>
      <c r="Z79">
        <f>'RIM &amp; TRC Benefits'!Z79-'RIM Costs (Ach Pot)'!Z79</f>
        <v>0</v>
      </c>
      <c r="AA79">
        <f>'RIM &amp; TRC Benefits'!AA79-'RIM Costs (Ach Pot)'!AA79</f>
        <v>0</v>
      </c>
      <c r="AB79">
        <f>'RIM &amp; TRC Benefits'!AB79-'RIM Costs (Ach Pot)'!AB79</f>
        <v>0</v>
      </c>
      <c r="AC79">
        <f>'RIM &amp; TRC Benefits'!AC79-'RIM Costs (Ach Pot)'!AC79</f>
        <v>0</v>
      </c>
      <c r="AD79">
        <f>'RIM &amp; TRC Benefits'!AD79-'RIM Costs (Ach Pot)'!AD79</f>
        <v>0</v>
      </c>
      <c r="AE79">
        <f>'RIM &amp; TRC Benefits'!AE79-'RIM Costs (Ach Pot)'!AE79</f>
        <v>0</v>
      </c>
      <c r="AF79">
        <f>'RIM &amp; TRC Benefits'!AF79-'RIM Costs (Ach Pot)'!AF79</f>
        <v>0</v>
      </c>
      <c r="AG79">
        <f>'RIM &amp; TRC Benefits'!AG79-'RIM Costs (Ach Pot)'!AG79</f>
        <v>0</v>
      </c>
      <c r="AH79">
        <f>'RIM &amp; TRC Benefits'!AH79-'RIM Costs (Ach Pot)'!AH79</f>
        <v>0</v>
      </c>
      <c r="AI79" s="2">
        <f t="shared" si="29"/>
        <v>-189.01623370000002</v>
      </c>
      <c r="AJ79" s="2">
        <f t="shared" si="30"/>
        <v>-152.96668665344956</v>
      </c>
      <c r="AK79" s="95">
        <f>'RIM &amp; TRC Benefits'!AJ79/'RIM Costs (Ach Pot)'!AJ79</f>
        <v>0.50166413915540176</v>
      </c>
      <c r="AL79" s="98" t="str">
        <f>IF(AK79&lt;1,"NA",(('RIM Costs (Ach Pot)'!AJ79)+AX79)/AN79)</f>
        <v>NA</v>
      </c>
      <c r="AN79">
        <f>'Customer Costs'!G79</f>
        <v>313.67</v>
      </c>
      <c r="AO79" s="17">
        <f t="shared" si="31"/>
        <v>242.3365345627378</v>
      </c>
      <c r="AP79" s="18">
        <f t="shared" si="32"/>
        <v>10.820251884448284</v>
      </c>
      <c r="AQ79" s="76" t="str">
        <f t="shared" si="33"/>
        <v>No</v>
      </c>
      <c r="AR79" s="76" t="str">
        <f t="shared" si="34"/>
        <v>No</v>
      </c>
      <c r="AS79" s="76" t="str">
        <f t="shared" si="35"/>
        <v>No</v>
      </c>
      <c r="AT79" s="105" t="s">
        <v>499</v>
      </c>
      <c r="AU79" s="95" t="str">
        <f t="shared" si="23"/>
        <v>Drop</v>
      </c>
      <c r="AV79" s="11">
        <f t="shared" si="39"/>
        <v>255.6916824248184</v>
      </c>
      <c r="AW79" s="102">
        <f t="shared" si="24"/>
        <v>2</v>
      </c>
      <c r="AX79" s="11" t="str">
        <f t="shared" si="25"/>
        <v>NA</v>
      </c>
      <c r="AY79" s="52" t="s">
        <v>528</v>
      </c>
      <c r="AZ79" s="11" t="str">
        <f>IF(AU79="Drop","NA",'Program Costs'!G79)</f>
        <v>NA</v>
      </c>
      <c r="BA79" s="20" t="str">
        <f t="shared" si="26"/>
        <v>NA</v>
      </c>
      <c r="BB79" s="12">
        <f>IF(AP79&lt;=10,IF($BB$1="Residential",VLOOKUP(CEILING(AP79,0.05),'Payback-Acceptance'!$A$5:$C$205,2),VLOOKUP(CEILING(AN79,0.05),'Payback-Acceptance'!$A$5:$C$205,3)),IF($BB$1="Residential",VLOOKUP(10,'Payback-Acceptance'!$A$5:$C$205,2),VLOOKUP(10,'Payback-Acceptance'!$A$5:$C$205,3)))</f>
        <v>0.14294960495076253</v>
      </c>
      <c r="BC79" s="17">
        <v>242.3365345627378</v>
      </c>
      <c r="BD79" s="18">
        <v>34.048795020380979</v>
      </c>
      <c r="BE79" s="18">
        <v>33.969891068806625</v>
      </c>
      <c r="BF79" s="22">
        <v>859965.6794060535</v>
      </c>
      <c r="BG79" s="35" t="str">
        <f t="shared" si="27"/>
        <v>NA</v>
      </c>
      <c r="BH79" s="67">
        <v>0</v>
      </c>
      <c r="BI79" s="29" t="str">
        <f t="shared" si="28"/>
        <v>NA</v>
      </c>
      <c r="BJ79" s="71" t="str">
        <f t="shared" si="38"/>
        <v>NA</v>
      </c>
      <c r="BK79" s="71" t="str">
        <f t="shared" si="38"/>
        <v>NA</v>
      </c>
      <c r="BL79" s="71" t="str">
        <f t="shared" si="38"/>
        <v>NA</v>
      </c>
      <c r="BM79" s="71" t="str">
        <f t="shared" si="38"/>
        <v>NA</v>
      </c>
      <c r="BN79" s="71" t="str">
        <f t="shared" si="38"/>
        <v>NA</v>
      </c>
      <c r="BO79" s="71" t="str">
        <f t="shared" si="38"/>
        <v>NA</v>
      </c>
      <c r="BP79" s="71" t="str">
        <f t="shared" si="38"/>
        <v>NA</v>
      </c>
      <c r="BQ79" s="71" t="str">
        <f t="shared" si="38"/>
        <v>NA</v>
      </c>
      <c r="BR79" s="71" t="str">
        <f t="shared" si="38"/>
        <v>NA</v>
      </c>
      <c r="BS79" s="71" t="str">
        <f t="shared" si="38"/>
        <v>NA</v>
      </c>
    </row>
    <row r="80" spans="1:71" x14ac:dyDescent="0.25">
      <c r="A80" s="4">
        <v>1</v>
      </c>
      <c r="B80" s="4">
        <v>700</v>
      </c>
      <c r="C80">
        <v>701</v>
      </c>
      <c r="D80" t="s">
        <v>114</v>
      </c>
      <c r="E80">
        <f>'RIM &amp; TRC Benefits'!E80-'RIM Costs (Ach Pot)'!E80</f>
        <v>0</v>
      </c>
      <c r="F80">
        <f>'RIM &amp; TRC Benefits'!F80-'RIM Costs (Ach Pot)'!F80</f>
        <v>0</v>
      </c>
      <c r="G80">
        <f>'RIM &amp; TRC Benefits'!G80-'RIM Costs (Ach Pot)'!G80</f>
        <v>-52.441885199999994</v>
      </c>
      <c r="H80">
        <f>'RIM &amp; TRC Benefits'!H80-'RIM Costs (Ach Pot)'!H80</f>
        <v>-15.239725199999999</v>
      </c>
      <c r="I80">
        <f>'RIM &amp; TRC Benefits'!I80-'RIM Costs (Ach Pot)'!I80</f>
        <v>-15.957055199999999</v>
      </c>
      <c r="J80">
        <f>'RIM &amp; TRC Benefits'!J80-'RIM Costs (Ach Pot)'!J80</f>
        <v>-12.845743199999998</v>
      </c>
      <c r="K80">
        <f>'RIM &amp; TRC Benefits'!K80-'RIM Costs (Ach Pot)'!K80</f>
        <v>-13.269173200000001</v>
      </c>
      <c r="L80">
        <f>'RIM &amp; TRC Benefits'!L80-'RIM Costs (Ach Pot)'!L80</f>
        <v>-13.169857200000003</v>
      </c>
      <c r="M80">
        <f>'RIM &amp; TRC Benefits'!M80-'RIM Costs (Ach Pot)'!M80</f>
        <v>-11.758070199999999</v>
      </c>
      <c r="N80">
        <f>'RIM &amp; TRC Benefits'!N80-'RIM Costs (Ach Pot)'!N80</f>
        <v>-11.311500199999998</v>
      </c>
      <c r="O80">
        <f>'RIM &amp; TRC Benefits'!O80-'RIM Costs (Ach Pot)'!O80</f>
        <v>-10.836312200000002</v>
      </c>
      <c r="P80">
        <f>'RIM &amp; TRC Benefits'!P80-'RIM Costs (Ach Pot)'!P80</f>
        <v>-12.083080199999998</v>
      </c>
      <c r="Q80">
        <f>'RIM &amp; TRC Benefits'!Q80-'RIM Costs (Ach Pot)'!Q80</f>
        <v>-11.358715199999999</v>
      </c>
      <c r="R80">
        <f>'RIM &amp; TRC Benefits'!R80-'RIM Costs (Ach Pot)'!R80</f>
        <v>-11.2997552</v>
      </c>
      <c r="S80">
        <f>'RIM &amp; TRC Benefits'!S80-'RIM Costs (Ach Pot)'!S80</f>
        <v>-10.1274552</v>
      </c>
      <c r="T80">
        <f>'RIM &amp; TRC Benefits'!T80-'RIM Costs (Ach Pot)'!T80</f>
        <v>0</v>
      </c>
      <c r="U80">
        <f>'RIM &amp; TRC Benefits'!U80-'RIM Costs (Ach Pot)'!U80</f>
        <v>0</v>
      </c>
      <c r="V80">
        <f>'RIM &amp; TRC Benefits'!V80-'RIM Costs (Ach Pot)'!V80</f>
        <v>0</v>
      </c>
      <c r="W80">
        <f>'RIM &amp; TRC Benefits'!W80-'RIM Costs (Ach Pot)'!W80</f>
        <v>0</v>
      </c>
      <c r="X80">
        <f>'RIM &amp; TRC Benefits'!X80-'RIM Costs (Ach Pot)'!X80</f>
        <v>0</v>
      </c>
      <c r="Y80">
        <f>'RIM &amp; TRC Benefits'!Y80-'RIM Costs (Ach Pot)'!Y80</f>
        <v>0</v>
      </c>
      <c r="Z80">
        <f>'RIM &amp; TRC Benefits'!Z80-'RIM Costs (Ach Pot)'!Z80</f>
        <v>0</v>
      </c>
      <c r="AA80">
        <f>'RIM &amp; TRC Benefits'!AA80-'RIM Costs (Ach Pot)'!AA80</f>
        <v>0</v>
      </c>
      <c r="AB80">
        <f>'RIM &amp; TRC Benefits'!AB80-'RIM Costs (Ach Pot)'!AB80</f>
        <v>0</v>
      </c>
      <c r="AC80">
        <f>'RIM &amp; TRC Benefits'!AC80-'RIM Costs (Ach Pot)'!AC80</f>
        <v>0</v>
      </c>
      <c r="AD80">
        <f>'RIM &amp; TRC Benefits'!AD80-'RIM Costs (Ach Pot)'!AD80</f>
        <v>0</v>
      </c>
      <c r="AE80">
        <f>'RIM &amp; TRC Benefits'!AE80-'RIM Costs (Ach Pot)'!AE80</f>
        <v>0</v>
      </c>
      <c r="AF80">
        <f>'RIM &amp; TRC Benefits'!AF80-'RIM Costs (Ach Pot)'!AF80</f>
        <v>0</v>
      </c>
      <c r="AG80">
        <f>'RIM &amp; TRC Benefits'!AG80-'RIM Costs (Ach Pot)'!AG80</f>
        <v>0</v>
      </c>
      <c r="AH80">
        <f>'RIM &amp; TRC Benefits'!AH80-'RIM Costs (Ach Pot)'!AH80</f>
        <v>0</v>
      </c>
      <c r="AI80" s="2">
        <f t="shared" si="29"/>
        <v>-201.69832759999997</v>
      </c>
      <c r="AJ80" s="2">
        <f t="shared" si="30"/>
        <v>-156.77089594839265</v>
      </c>
      <c r="AK80" s="95">
        <f>'RIM &amp; TRC Benefits'!AJ80/'RIM Costs (Ach Pot)'!AJ80</f>
        <v>0.51702819156174695</v>
      </c>
      <c r="AL80" s="98" t="str">
        <f>IF(AK80&lt;1,"NA",(('RIM Costs (Ach Pot)'!AJ80)+AX80)/AN80)</f>
        <v>NA</v>
      </c>
      <c r="AN80">
        <f>'Customer Costs'!G80</f>
        <v>263</v>
      </c>
      <c r="AO80" s="17">
        <f t="shared" si="31"/>
        <v>228.16569067974876</v>
      </c>
      <c r="AP80" s="18">
        <f t="shared" si="32"/>
        <v>9.6358202181277814</v>
      </c>
      <c r="AQ80" s="76" t="str">
        <f t="shared" si="33"/>
        <v>No</v>
      </c>
      <c r="AR80" s="76" t="str">
        <f t="shared" si="34"/>
        <v>No</v>
      </c>
      <c r="AS80" s="76" t="str">
        <f t="shared" si="35"/>
        <v>No</v>
      </c>
      <c r="AT80" s="105" t="s">
        <v>499</v>
      </c>
      <c r="AU80" s="95" t="str">
        <f t="shared" si="23"/>
        <v>Drop</v>
      </c>
      <c r="AV80" s="11">
        <f t="shared" si="39"/>
        <v>208.41201598900309</v>
      </c>
      <c r="AW80" s="102">
        <f t="shared" si="24"/>
        <v>2</v>
      </c>
      <c r="AX80" s="11" t="str">
        <f t="shared" si="25"/>
        <v>NA</v>
      </c>
      <c r="AY80" s="52" t="s">
        <v>528</v>
      </c>
      <c r="AZ80" s="11" t="str">
        <f>IF(AU80="Drop","NA",'Program Costs'!G80)</f>
        <v>NA</v>
      </c>
      <c r="BA80" s="20" t="str">
        <f t="shared" si="26"/>
        <v>NA</v>
      </c>
      <c r="BB80" s="12">
        <f>IF(AP80&lt;=10,IF($BB$1="Residential",VLOOKUP(CEILING(AP80,0.05),'Payback-Acceptance'!$A$5:$C$205,2),VLOOKUP(CEILING(AN80,0.05),'Payback-Acceptance'!$A$5:$C$205,3)),IF($BB$1="Residential",VLOOKUP(10,'Payback-Acceptance'!$A$5:$C$205,2),VLOOKUP(10,'Payback-Acceptance'!$A$5:$C$205,3)))</f>
        <v>0.14801499206775334</v>
      </c>
      <c r="BC80" s="17">
        <v>228.16569067974876</v>
      </c>
      <c r="BD80" s="18">
        <v>22.375236957267322</v>
      </c>
      <c r="BE80" s="18">
        <v>16.201821561068417</v>
      </c>
      <c r="BF80" s="22">
        <v>581946.33014604729</v>
      </c>
      <c r="BG80" s="35" t="str">
        <f t="shared" si="27"/>
        <v>NA</v>
      </c>
      <c r="BH80" s="67">
        <v>0</v>
      </c>
      <c r="BI80" s="29" t="str">
        <f t="shared" si="28"/>
        <v>NA</v>
      </c>
      <c r="BJ80" s="71" t="str">
        <f t="shared" si="38"/>
        <v>NA</v>
      </c>
      <c r="BK80" s="71" t="str">
        <f t="shared" si="38"/>
        <v>NA</v>
      </c>
      <c r="BL80" s="71" t="str">
        <f t="shared" si="38"/>
        <v>NA</v>
      </c>
      <c r="BM80" s="71" t="str">
        <f t="shared" si="38"/>
        <v>NA</v>
      </c>
      <c r="BN80" s="71" t="str">
        <f t="shared" si="38"/>
        <v>NA</v>
      </c>
      <c r="BO80" s="71" t="str">
        <f t="shared" si="38"/>
        <v>NA</v>
      </c>
      <c r="BP80" s="71" t="str">
        <f t="shared" si="38"/>
        <v>NA</v>
      </c>
      <c r="BQ80" s="71" t="str">
        <f t="shared" si="38"/>
        <v>NA</v>
      </c>
      <c r="BR80" s="71" t="str">
        <f t="shared" si="38"/>
        <v>NA</v>
      </c>
      <c r="BS80" s="71" t="str">
        <f t="shared" si="38"/>
        <v>NA</v>
      </c>
    </row>
    <row r="81" spans="1:71" x14ac:dyDescent="0.25">
      <c r="A81" s="4">
        <v>1</v>
      </c>
      <c r="B81" s="4">
        <v>800</v>
      </c>
      <c r="C81">
        <v>801</v>
      </c>
      <c r="D81" t="s">
        <v>115</v>
      </c>
      <c r="E81">
        <f>'RIM &amp; TRC Benefits'!E81-'RIM Costs (Ach Pot)'!E81</f>
        <v>0</v>
      </c>
      <c r="F81">
        <f>'RIM &amp; TRC Benefits'!F81-'RIM Costs (Ach Pot)'!F81</f>
        <v>0</v>
      </c>
      <c r="G81">
        <f>'RIM &amp; TRC Benefits'!G81-'RIM Costs (Ach Pot)'!G81</f>
        <v>-138.01596499999999</v>
      </c>
      <c r="H81">
        <f>'RIM &amp; TRC Benefits'!H81-'RIM Costs (Ach Pot)'!H81</f>
        <v>-99.245965000000012</v>
      </c>
      <c r="I81">
        <f>'RIM &amp; TRC Benefits'!I81-'RIM Costs (Ach Pot)'!I81</f>
        <v>-103.77696499999999</v>
      </c>
      <c r="J81">
        <f>'RIM &amp; TRC Benefits'!J81-'RIM Costs (Ach Pot)'!J81</f>
        <v>-73.811385000000001</v>
      </c>
      <c r="K81">
        <f>'RIM &amp; TRC Benefits'!K81-'RIM Costs (Ach Pot)'!K81</f>
        <v>-73.692675000000008</v>
      </c>
      <c r="L81">
        <f>'RIM &amp; TRC Benefits'!L81-'RIM Costs (Ach Pot)'!L81</f>
        <v>0</v>
      </c>
      <c r="M81">
        <f>'RIM &amp; TRC Benefits'!M81-'RIM Costs (Ach Pot)'!M81</f>
        <v>0</v>
      </c>
      <c r="N81">
        <f>'RIM &amp; TRC Benefits'!N81-'RIM Costs (Ach Pot)'!N81</f>
        <v>0</v>
      </c>
      <c r="O81">
        <f>'RIM &amp; TRC Benefits'!O81-'RIM Costs (Ach Pot)'!O81</f>
        <v>0</v>
      </c>
      <c r="P81">
        <f>'RIM &amp; TRC Benefits'!P81-'RIM Costs (Ach Pot)'!P81</f>
        <v>0</v>
      </c>
      <c r="Q81">
        <f>'RIM &amp; TRC Benefits'!Q81-'RIM Costs (Ach Pot)'!Q81</f>
        <v>0</v>
      </c>
      <c r="R81">
        <f>'RIM &amp; TRC Benefits'!R81-'RIM Costs (Ach Pot)'!R81</f>
        <v>0</v>
      </c>
      <c r="S81">
        <f>'RIM &amp; TRC Benefits'!S81-'RIM Costs (Ach Pot)'!S81</f>
        <v>0</v>
      </c>
      <c r="T81">
        <f>'RIM &amp; TRC Benefits'!T81-'RIM Costs (Ach Pot)'!T81</f>
        <v>0</v>
      </c>
      <c r="U81">
        <f>'RIM &amp; TRC Benefits'!U81-'RIM Costs (Ach Pot)'!U81</f>
        <v>0</v>
      </c>
      <c r="V81">
        <f>'RIM &amp; TRC Benefits'!V81-'RIM Costs (Ach Pot)'!V81</f>
        <v>0</v>
      </c>
      <c r="W81">
        <f>'RIM &amp; TRC Benefits'!W81-'RIM Costs (Ach Pot)'!W81</f>
        <v>0</v>
      </c>
      <c r="X81">
        <f>'RIM &amp; TRC Benefits'!X81-'RIM Costs (Ach Pot)'!X81</f>
        <v>0</v>
      </c>
      <c r="Y81">
        <f>'RIM &amp; TRC Benefits'!Y81-'RIM Costs (Ach Pot)'!Y81</f>
        <v>0</v>
      </c>
      <c r="Z81">
        <f>'RIM &amp; TRC Benefits'!Z81-'RIM Costs (Ach Pot)'!Z81</f>
        <v>0</v>
      </c>
      <c r="AA81">
        <f>'RIM &amp; TRC Benefits'!AA81-'RIM Costs (Ach Pot)'!AA81</f>
        <v>0</v>
      </c>
      <c r="AB81">
        <f>'RIM &amp; TRC Benefits'!AB81-'RIM Costs (Ach Pot)'!AB81</f>
        <v>0</v>
      </c>
      <c r="AC81">
        <f>'RIM &amp; TRC Benefits'!AC81-'RIM Costs (Ach Pot)'!AC81</f>
        <v>0</v>
      </c>
      <c r="AD81">
        <f>'RIM &amp; TRC Benefits'!AD81-'RIM Costs (Ach Pot)'!AD81</f>
        <v>0</v>
      </c>
      <c r="AE81">
        <f>'RIM &amp; TRC Benefits'!AE81-'RIM Costs (Ach Pot)'!AE81</f>
        <v>0</v>
      </c>
      <c r="AF81">
        <f>'RIM &amp; TRC Benefits'!AF81-'RIM Costs (Ach Pot)'!AF81</f>
        <v>0</v>
      </c>
      <c r="AG81">
        <f>'RIM &amp; TRC Benefits'!AG81-'RIM Costs (Ach Pot)'!AG81</f>
        <v>0</v>
      </c>
      <c r="AH81">
        <f>'RIM &amp; TRC Benefits'!AH81-'RIM Costs (Ach Pot)'!AH81</f>
        <v>0</v>
      </c>
      <c r="AI81" s="2">
        <f t="shared" si="29"/>
        <v>-488.54295500000001</v>
      </c>
      <c r="AJ81" s="2">
        <f t="shared" si="30"/>
        <v>-441.32213901534311</v>
      </c>
      <c r="AK81" s="95">
        <f>'RIM &amp; TRC Benefits'!AJ81/'RIM Costs (Ach Pot)'!AJ81</f>
        <v>0.51774503028444108</v>
      </c>
      <c r="AL81" s="98" t="str">
        <f>IF(AK81&lt;1,"NA",(('RIM Costs (Ach Pot)'!AJ81)+AX81)/AN81)</f>
        <v>NA</v>
      </c>
      <c r="AN81">
        <f>'Customer Costs'!G81</f>
        <v>245</v>
      </c>
      <c r="AO81" s="17">
        <f t="shared" si="31"/>
        <v>1567.698617161012</v>
      </c>
      <c r="AP81" s="18">
        <f t="shared" si="32"/>
        <v>1.3064319386030834</v>
      </c>
      <c r="AQ81" s="76" t="str">
        <f t="shared" si="33"/>
        <v>No</v>
      </c>
      <c r="AR81" s="76" t="str">
        <f t="shared" si="34"/>
        <v>Yes</v>
      </c>
      <c r="AS81" s="76" t="str">
        <f t="shared" si="35"/>
        <v>Yes</v>
      </c>
      <c r="AT81" s="105" t="s">
        <v>499</v>
      </c>
      <c r="AU81" s="95" t="str">
        <f t="shared" si="23"/>
        <v>Drop</v>
      </c>
      <c r="AV81" s="11">
        <f t="shared" si="39"/>
        <v>0</v>
      </c>
      <c r="AW81" s="102">
        <f t="shared" si="24"/>
        <v>1.3064319386030834</v>
      </c>
      <c r="AX81" s="11" t="str">
        <f t="shared" si="25"/>
        <v>NA</v>
      </c>
      <c r="AY81" s="52" t="s">
        <v>528</v>
      </c>
      <c r="AZ81" s="11" t="str">
        <f>IF(AU81="Drop","NA",'Program Costs'!G81)</f>
        <v>NA</v>
      </c>
      <c r="BA81" s="20" t="str">
        <f t="shared" si="26"/>
        <v>NA</v>
      </c>
      <c r="BB81" s="12">
        <f>IF(AP81&lt;=10,IF($BB$1="Residential",VLOOKUP(CEILING(AP81,0.05),'Payback-Acceptance'!$A$5:$C$205,2),VLOOKUP(CEILING(AN81,0.05),'Payback-Acceptance'!$A$5:$C$205,3)),IF($BB$1="Residential",VLOOKUP(10,'Payback-Acceptance'!$A$5:$C$205,2),VLOOKUP(10,'Payback-Acceptance'!$A$5:$C$205,3)))</f>
        <v>0.4788866311505045</v>
      </c>
      <c r="BC81" s="17">
        <v>1567.698617161012</v>
      </c>
      <c r="BD81" s="18">
        <v>334.70687297297206</v>
      </c>
      <c r="BE81" s="18">
        <v>65.080991330802476</v>
      </c>
      <c r="BF81" s="22">
        <v>251878.18880849823</v>
      </c>
      <c r="BG81" s="35" t="str">
        <f t="shared" si="27"/>
        <v>NA</v>
      </c>
      <c r="BH81" s="67">
        <v>1149.6667</v>
      </c>
      <c r="BI81" s="29" t="str">
        <f t="shared" si="28"/>
        <v>NA</v>
      </c>
      <c r="BJ81" s="71" t="str">
        <f t="shared" si="38"/>
        <v>NA</v>
      </c>
      <c r="BK81" s="71" t="str">
        <f t="shared" si="38"/>
        <v>NA</v>
      </c>
      <c r="BL81" s="71" t="str">
        <f t="shared" si="38"/>
        <v>NA</v>
      </c>
      <c r="BM81" s="71" t="str">
        <f t="shared" si="38"/>
        <v>NA</v>
      </c>
      <c r="BN81" s="71" t="str">
        <f t="shared" si="38"/>
        <v>NA</v>
      </c>
      <c r="BO81" s="71" t="str">
        <f t="shared" si="38"/>
        <v>NA</v>
      </c>
      <c r="BP81" s="71" t="str">
        <f t="shared" si="38"/>
        <v>NA</v>
      </c>
      <c r="BQ81" s="71" t="str">
        <f t="shared" si="38"/>
        <v>NA</v>
      </c>
      <c r="BR81" s="71" t="str">
        <f t="shared" si="38"/>
        <v>NA</v>
      </c>
      <c r="BS81" s="71" t="str">
        <f t="shared" si="38"/>
        <v>NA</v>
      </c>
    </row>
    <row r="82" spans="1:71" x14ac:dyDescent="0.25">
      <c r="A82" s="4">
        <v>1</v>
      </c>
      <c r="B82" s="4">
        <v>800</v>
      </c>
      <c r="C82">
        <v>802</v>
      </c>
      <c r="D82" t="s">
        <v>116</v>
      </c>
      <c r="E82">
        <f>'RIM &amp; TRC Benefits'!E82-'RIM Costs (Ach Pot)'!E82</f>
        <v>0</v>
      </c>
      <c r="F82">
        <f>'RIM &amp; TRC Benefits'!F82-'RIM Costs (Ach Pot)'!F82</f>
        <v>0</v>
      </c>
      <c r="G82">
        <f>'RIM &amp; TRC Benefits'!G82-'RIM Costs (Ach Pot)'!G82</f>
        <v>-87.978352999999984</v>
      </c>
      <c r="H82">
        <f>'RIM &amp; TRC Benefits'!H82-'RIM Costs (Ach Pot)'!H82</f>
        <v>-49.900182999999998</v>
      </c>
      <c r="I82">
        <f>'RIM &amp; TRC Benefits'!I82-'RIM Costs (Ach Pot)'!I82</f>
        <v>-51.903913000000003</v>
      </c>
      <c r="J82">
        <f>'RIM &amp; TRC Benefits'!J82-'RIM Costs (Ach Pot)'!J82</f>
        <v>-37.144997000000004</v>
      </c>
      <c r="K82">
        <f>'RIM &amp; TRC Benefits'!K82-'RIM Costs (Ach Pot)'!K82</f>
        <v>-37.433370999999994</v>
      </c>
      <c r="L82">
        <f>'RIM &amp; TRC Benefits'!L82-'RIM Costs (Ach Pot)'!L82</f>
        <v>0</v>
      </c>
      <c r="M82">
        <f>'RIM &amp; TRC Benefits'!M82-'RIM Costs (Ach Pot)'!M82</f>
        <v>0</v>
      </c>
      <c r="N82">
        <f>'RIM &amp; TRC Benefits'!N82-'RIM Costs (Ach Pot)'!N82</f>
        <v>0</v>
      </c>
      <c r="O82">
        <f>'RIM &amp; TRC Benefits'!O82-'RIM Costs (Ach Pot)'!O82</f>
        <v>0</v>
      </c>
      <c r="P82">
        <f>'RIM &amp; TRC Benefits'!P82-'RIM Costs (Ach Pot)'!P82</f>
        <v>0</v>
      </c>
      <c r="Q82">
        <f>'RIM &amp; TRC Benefits'!Q82-'RIM Costs (Ach Pot)'!Q82</f>
        <v>0</v>
      </c>
      <c r="R82">
        <f>'RIM &amp; TRC Benefits'!R82-'RIM Costs (Ach Pot)'!R82</f>
        <v>0</v>
      </c>
      <c r="S82">
        <f>'RIM &amp; TRC Benefits'!S82-'RIM Costs (Ach Pot)'!S82</f>
        <v>0</v>
      </c>
      <c r="T82">
        <f>'RIM &amp; TRC Benefits'!T82-'RIM Costs (Ach Pot)'!T82</f>
        <v>0</v>
      </c>
      <c r="U82">
        <f>'RIM &amp; TRC Benefits'!U82-'RIM Costs (Ach Pot)'!U82</f>
        <v>0</v>
      </c>
      <c r="V82">
        <f>'RIM &amp; TRC Benefits'!V82-'RIM Costs (Ach Pot)'!V82</f>
        <v>0</v>
      </c>
      <c r="W82">
        <f>'RIM &amp; TRC Benefits'!W82-'RIM Costs (Ach Pot)'!W82</f>
        <v>0</v>
      </c>
      <c r="X82">
        <f>'RIM &amp; TRC Benefits'!X82-'RIM Costs (Ach Pot)'!X82</f>
        <v>0</v>
      </c>
      <c r="Y82">
        <f>'RIM &amp; TRC Benefits'!Y82-'RIM Costs (Ach Pot)'!Y82</f>
        <v>0</v>
      </c>
      <c r="Z82">
        <f>'RIM &amp; TRC Benefits'!Z82-'RIM Costs (Ach Pot)'!Z82</f>
        <v>0</v>
      </c>
      <c r="AA82">
        <f>'RIM &amp; TRC Benefits'!AA82-'RIM Costs (Ach Pot)'!AA82</f>
        <v>0</v>
      </c>
      <c r="AB82">
        <f>'RIM &amp; TRC Benefits'!AB82-'RIM Costs (Ach Pot)'!AB82</f>
        <v>0</v>
      </c>
      <c r="AC82">
        <f>'RIM &amp; TRC Benefits'!AC82-'RIM Costs (Ach Pot)'!AC82</f>
        <v>0</v>
      </c>
      <c r="AD82">
        <f>'RIM &amp; TRC Benefits'!AD82-'RIM Costs (Ach Pot)'!AD82</f>
        <v>0</v>
      </c>
      <c r="AE82">
        <f>'RIM &amp; TRC Benefits'!AE82-'RIM Costs (Ach Pot)'!AE82</f>
        <v>0</v>
      </c>
      <c r="AF82">
        <f>'RIM &amp; TRC Benefits'!AF82-'RIM Costs (Ach Pot)'!AF82</f>
        <v>0</v>
      </c>
      <c r="AG82">
        <f>'RIM &amp; TRC Benefits'!AG82-'RIM Costs (Ach Pot)'!AG82</f>
        <v>0</v>
      </c>
      <c r="AH82">
        <f>'RIM &amp; TRC Benefits'!AH82-'RIM Costs (Ach Pot)'!AH82</f>
        <v>0</v>
      </c>
      <c r="AI82" s="2">
        <f t="shared" si="29"/>
        <v>-264.360817</v>
      </c>
      <c r="AJ82" s="2">
        <f t="shared" si="30"/>
        <v>-240.56066869271575</v>
      </c>
      <c r="AK82" s="95">
        <f>'RIM &amp; TRC Benefits'!AJ82/'RIM Costs (Ach Pot)'!AJ82</f>
        <v>0.4983895543037879</v>
      </c>
      <c r="AL82" s="98" t="str">
        <f>IF(AK82&lt;1,"NA",(('RIM Costs (Ach Pot)'!AJ82)+AX82)/AN82)</f>
        <v>NA</v>
      </c>
      <c r="AN82">
        <f>'Customer Costs'!G82</f>
        <v>80</v>
      </c>
      <c r="AO82" s="17">
        <f t="shared" si="31"/>
        <v>790.12658254944472</v>
      </c>
      <c r="AP82" s="18">
        <f t="shared" si="32"/>
        <v>0.84640183031860661</v>
      </c>
      <c r="AQ82" s="76" t="str">
        <f t="shared" si="33"/>
        <v>Yes</v>
      </c>
      <c r="AR82" s="76" t="str">
        <f t="shared" si="34"/>
        <v>Yes</v>
      </c>
      <c r="AS82" s="76" t="str">
        <f t="shared" si="35"/>
        <v>Yes</v>
      </c>
      <c r="AT82" s="105" t="s">
        <v>499</v>
      </c>
      <c r="AU82" s="95" t="str">
        <f t="shared" si="23"/>
        <v>Drop</v>
      </c>
      <c r="AV82" s="11">
        <f t="shared" si="39"/>
        <v>0</v>
      </c>
      <c r="AW82" s="102">
        <f t="shared" si="24"/>
        <v>0.84640183031860661</v>
      </c>
      <c r="AX82" s="11" t="str">
        <f t="shared" si="25"/>
        <v>NA</v>
      </c>
      <c r="AY82" s="52" t="s">
        <v>528</v>
      </c>
      <c r="AZ82" s="11" t="str">
        <f>IF(AU82="Drop","NA",'Program Costs'!G82)</f>
        <v>NA</v>
      </c>
      <c r="BA82" s="20" t="str">
        <f t="shared" si="26"/>
        <v>NA</v>
      </c>
      <c r="BB82" s="12">
        <f>IF(AP82&lt;=10,IF($BB$1="Residential",VLOOKUP(CEILING(AP82,0.05),'Payback-Acceptance'!$A$5:$C$205,2),VLOOKUP(CEILING(AN82,0.05),'Payback-Acceptance'!$A$5:$C$205,3)),IF($BB$1="Residential",VLOOKUP(10,'Payback-Acceptance'!$A$5:$C$205,2),VLOOKUP(10,'Payback-Acceptance'!$A$5:$C$205,3)))</f>
        <v>0.52409444588281673</v>
      </c>
      <c r="BC82" s="17">
        <v>790.12658254944472</v>
      </c>
      <c r="BD82" s="18">
        <v>168.69364424826648</v>
      </c>
      <c r="BE82" s="18">
        <v>32.80108861884365</v>
      </c>
      <c r="BF82" s="22">
        <v>251878.18880849823</v>
      </c>
      <c r="BG82" s="35" t="str">
        <f t="shared" si="27"/>
        <v>NA</v>
      </c>
      <c r="BH82" s="67">
        <v>1149.6667</v>
      </c>
      <c r="BI82" s="29" t="str">
        <f t="shared" si="28"/>
        <v>NA</v>
      </c>
      <c r="BJ82" s="71" t="str">
        <f t="shared" si="38"/>
        <v>NA</v>
      </c>
      <c r="BK82" s="71" t="str">
        <f t="shared" si="38"/>
        <v>NA</v>
      </c>
      <c r="BL82" s="71" t="str">
        <f t="shared" si="38"/>
        <v>NA</v>
      </c>
      <c r="BM82" s="71" t="str">
        <f t="shared" si="38"/>
        <v>NA</v>
      </c>
      <c r="BN82" s="71" t="str">
        <f t="shared" si="38"/>
        <v>NA</v>
      </c>
      <c r="BO82" s="71" t="str">
        <f t="shared" si="38"/>
        <v>NA</v>
      </c>
      <c r="BP82" s="71" t="str">
        <f t="shared" si="38"/>
        <v>NA</v>
      </c>
      <c r="BQ82" s="71" t="str">
        <f t="shared" si="38"/>
        <v>NA</v>
      </c>
      <c r="BR82" s="71" t="str">
        <f t="shared" si="38"/>
        <v>NA</v>
      </c>
      <c r="BS82" s="71" t="str">
        <f t="shared" si="38"/>
        <v>NA</v>
      </c>
    </row>
    <row r="83" spans="1:71" x14ac:dyDescent="0.25">
      <c r="A83" s="4">
        <v>1</v>
      </c>
      <c r="B83" s="4">
        <v>800</v>
      </c>
      <c r="C83">
        <v>803</v>
      </c>
      <c r="D83" t="s">
        <v>117</v>
      </c>
      <c r="E83">
        <f>'RIM &amp; TRC Benefits'!E83-'RIM Costs (Ach Pot)'!E83</f>
        <v>0</v>
      </c>
      <c r="F83">
        <f>'RIM &amp; TRC Benefits'!F83-'RIM Costs (Ach Pot)'!F83</f>
        <v>0</v>
      </c>
      <c r="G83">
        <f>'RIM &amp; TRC Benefits'!G83-'RIM Costs (Ach Pot)'!G83</f>
        <v>-188.93834999999999</v>
      </c>
      <c r="H83">
        <f>'RIM &amp; TRC Benefits'!H83-'RIM Costs (Ach Pot)'!H83</f>
        <v>-149.46484999999998</v>
      </c>
      <c r="I83">
        <f>'RIM &amp; TRC Benefits'!I83-'RIM Costs (Ach Pot)'!I83</f>
        <v>-155.75415000000001</v>
      </c>
      <c r="J83">
        <f>'RIM &amp; TRC Benefits'!J83-'RIM Costs (Ach Pot)'!J83</f>
        <v>-110.48050000000001</v>
      </c>
      <c r="K83">
        <f>'RIM &amp; TRC Benefits'!K83-'RIM Costs (Ach Pot)'!K83</f>
        <v>-111.42539000000002</v>
      </c>
      <c r="L83">
        <f>'RIM &amp; TRC Benefits'!L83-'RIM Costs (Ach Pot)'!L83</f>
        <v>-104.94471000000001</v>
      </c>
      <c r="M83">
        <f>'RIM &amp; TRC Benefits'!M83-'RIM Costs (Ach Pot)'!M83</f>
        <v>-86.505890000000022</v>
      </c>
      <c r="N83">
        <f>'RIM &amp; TRC Benefits'!N83-'RIM Costs (Ach Pot)'!N83</f>
        <v>-75.428499999999985</v>
      </c>
      <c r="O83">
        <f>'RIM &amp; TRC Benefits'!O83-'RIM Costs (Ach Pot)'!O83</f>
        <v>-71.912180000000035</v>
      </c>
      <c r="P83">
        <f>'RIM &amp; TRC Benefits'!P83-'RIM Costs (Ach Pot)'!P83</f>
        <v>-98.720530000000025</v>
      </c>
      <c r="Q83">
        <f>'RIM &amp; TRC Benefits'!Q83-'RIM Costs (Ach Pot)'!Q83</f>
        <v>0</v>
      </c>
      <c r="R83">
        <f>'RIM &amp; TRC Benefits'!R83-'RIM Costs (Ach Pot)'!R83</f>
        <v>0</v>
      </c>
      <c r="S83">
        <f>'RIM &amp; TRC Benefits'!S83-'RIM Costs (Ach Pot)'!S83</f>
        <v>0</v>
      </c>
      <c r="T83">
        <f>'RIM &amp; TRC Benefits'!T83-'RIM Costs (Ach Pot)'!T83</f>
        <v>0</v>
      </c>
      <c r="U83">
        <f>'RIM &amp; TRC Benefits'!U83-'RIM Costs (Ach Pot)'!U83</f>
        <v>0</v>
      </c>
      <c r="V83">
        <f>'RIM &amp; TRC Benefits'!V83-'RIM Costs (Ach Pot)'!V83</f>
        <v>0</v>
      </c>
      <c r="W83">
        <f>'RIM &amp; TRC Benefits'!W83-'RIM Costs (Ach Pot)'!W83</f>
        <v>0</v>
      </c>
      <c r="X83">
        <f>'RIM &amp; TRC Benefits'!X83-'RIM Costs (Ach Pot)'!X83</f>
        <v>0</v>
      </c>
      <c r="Y83">
        <f>'RIM &amp; TRC Benefits'!Y83-'RIM Costs (Ach Pot)'!Y83</f>
        <v>0</v>
      </c>
      <c r="Z83">
        <f>'RIM &amp; TRC Benefits'!Z83-'RIM Costs (Ach Pot)'!Z83</f>
        <v>0</v>
      </c>
      <c r="AA83">
        <f>'RIM &amp; TRC Benefits'!AA83-'RIM Costs (Ach Pot)'!AA83</f>
        <v>0</v>
      </c>
      <c r="AB83">
        <f>'RIM &amp; TRC Benefits'!AB83-'RIM Costs (Ach Pot)'!AB83</f>
        <v>0</v>
      </c>
      <c r="AC83">
        <f>'RIM &amp; TRC Benefits'!AC83-'RIM Costs (Ach Pot)'!AC83</f>
        <v>0</v>
      </c>
      <c r="AD83">
        <f>'RIM &amp; TRC Benefits'!AD83-'RIM Costs (Ach Pot)'!AD83</f>
        <v>0</v>
      </c>
      <c r="AE83">
        <f>'RIM &amp; TRC Benefits'!AE83-'RIM Costs (Ach Pot)'!AE83</f>
        <v>0</v>
      </c>
      <c r="AF83">
        <f>'RIM &amp; TRC Benefits'!AF83-'RIM Costs (Ach Pot)'!AF83</f>
        <v>0</v>
      </c>
      <c r="AG83">
        <f>'RIM &amp; TRC Benefits'!AG83-'RIM Costs (Ach Pot)'!AG83</f>
        <v>0</v>
      </c>
      <c r="AH83">
        <f>'RIM &amp; TRC Benefits'!AH83-'RIM Costs (Ach Pot)'!AH83</f>
        <v>0</v>
      </c>
      <c r="AI83" s="2">
        <f t="shared" si="29"/>
        <v>-1153.5750499999999</v>
      </c>
      <c r="AJ83" s="2">
        <f t="shared" si="30"/>
        <v>-929.56768036135588</v>
      </c>
      <c r="AK83" s="95">
        <f>'RIM &amp; TRC Benefits'!AJ83/'RIM Costs (Ach Pot)'!AJ83</f>
        <v>0.62467979134915697</v>
      </c>
      <c r="AL83" s="98" t="str">
        <f>IF(AK83&lt;1,"NA",(('RIM Costs (Ach Pot)'!AJ83)+AX83)/AN83)</f>
        <v>NA</v>
      </c>
      <c r="AN83">
        <f>'Customer Costs'!G83</f>
        <v>850</v>
      </c>
      <c r="AO83" s="17">
        <f t="shared" si="31"/>
        <v>2358.4382876364853</v>
      </c>
      <c r="AP83" s="18">
        <f t="shared" si="32"/>
        <v>3.0128512413553747</v>
      </c>
      <c r="AQ83" s="76" t="str">
        <f t="shared" si="33"/>
        <v>No</v>
      </c>
      <c r="AR83" s="76" t="str">
        <f t="shared" si="34"/>
        <v>No</v>
      </c>
      <c r="AS83" s="76" t="str">
        <f t="shared" si="35"/>
        <v>No</v>
      </c>
      <c r="AT83" s="105" t="s">
        <v>499</v>
      </c>
      <c r="AU83" s="95" t="str">
        <f t="shared" si="23"/>
        <v>Drop</v>
      </c>
      <c r="AV83" s="11">
        <f t="shared" si="39"/>
        <v>285.75043577815995</v>
      </c>
      <c r="AW83" s="102">
        <f t="shared" si="24"/>
        <v>2</v>
      </c>
      <c r="AX83" s="11" t="str">
        <f t="shared" si="25"/>
        <v>NA</v>
      </c>
      <c r="AY83" s="52" t="s">
        <v>528</v>
      </c>
      <c r="AZ83" s="11" t="str">
        <f>IF(AU83="Drop","NA",'Program Costs'!G83)</f>
        <v>NA</v>
      </c>
      <c r="BA83" s="20" t="str">
        <f t="shared" si="26"/>
        <v>NA</v>
      </c>
      <c r="BB83" s="12">
        <f>IF(AP83&lt;=10,IF($BB$1="Residential",VLOOKUP(CEILING(AP83,0.05),'Payback-Acceptance'!$A$5:$C$205,2),VLOOKUP(CEILING(AN83,0.05),'Payback-Acceptance'!$A$5:$C$205,3)),IF($BB$1="Residential",VLOOKUP(10,'Payback-Acceptance'!$A$5:$C$205,2),VLOOKUP(10,'Payback-Acceptance'!$A$5:$C$205,3)))</f>
        <v>0.33191135431998869</v>
      </c>
      <c r="BC83" s="17">
        <v>2358.4382876364853</v>
      </c>
      <c r="BD83" s="18">
        <v>503.53141805800834</v>
      </c>
      <c r="BE83" s="18">
        <v>97.907531506190296</v>
      </c>
      <c r="BF83" s="22">
        <v>262483.58623201394</v>
      </c>
      <c r="BG83" s="35" t="str">
        <f t="shared" si="27"/>
        <v>NA</v>
      </c>
      <c r="BH83" s="67">
        <v>3540.6667000000002</v>
      </c>
      <c r="BI83" s="29" t="str">
        <f t="shared" si="28"/>
        <v>NA</v>
      </c>
      <c r="BJ83" s="71" t="str">
        <f t="shared" si="38"/>
        <v>NA</v>
      </c>
      <c r="BK83" s="71" t="str">
        <f t="shared" si="38"/>
        <v>NA</v>
      </c>
      <c r="BL83" s="71" t="str">
        <f t="shared" si="38"/>
        <v>NA</v>
      </c>
      <c r="BM83" s="71" t="str">
        <f t="shared" si="38"/>
        <v>NA</v>
      </c>
      <c r="BN83" s="71" t="str">
        <f t="shared" si="38"/>
        <v>NA</v>
      </c>
      <c r="BO83" s="71" t="str">
        <f t="shared" si="38"/>
        <v>NA</v>
      </c>
      <c r="BP83" s="71" t="str">
        <f t="shared" si="38"/>
        <v>NA</v>
      </c>
      <c r="BQ83" s="71" t="str">
        <f t="shared" si="38"/>
        <v>NA</v>
      </c>
      <c r="BR83" s="71" t="str">
        <f t="shared" si="38"/>
        <v>NA</v>
      </c>
      <c r="BS83" s="71" t="str">
        <f t="shared" si="38"/>
        <v>NA</v>
      </c>
    </row>
    <row r="84" spans="1:71" x14ac:dyDescent="0.25">
      <c r="A84" s="4">
        <v>1</v>
      </c>
      <c r="B84" s="4">
        <v>800</v>
      </c>
      <c r="C84">
        <v>804</v>
      </c>
      <c r="D84" t="s">
        <v>118</v>
      </c>
      <c r="E84">
        <f>'RIM &amp; TRC Benefits'!E84-'RIM Costs (Ach Pot)'!E84</f>
        <v>0</v>
      </c>
      <c r="F84">
        <f>'RIM &amp; TRC Benefits'!F84-'RIM Costs (Ach Pot)'!F84</f>
        <v>0</v>
      </c>
      <c r="G84">
        <f>'RIM &amp; TRC Benefits'!G84-'RIM Costs (Ach Pot)'!G84</f>
        <v>-240.49904000000001</v>
      </c>
      <c r="H84">
        <f>'RIM &amp; TRC Benefits'!H84-'RIM Costs (Ach Pot)'!H84</f>
        <v>-199.69404</v>
      </c>
      <c r="I84">
        <f>'RIM &amp; TRC Benefits'!I84-'RIM Costs (Ach Pot)'!I84</f>
        <v>-208.39394000000001</v>
      </c>
      <c r="J84">
        <f>'RIM &amp; TRC Benefits'!J84-'RIM Costs (Ach Pot)'!J84</f>
        <v>-147.03447</v>
      </c>
      <c r="K84">
        <f>'RIM &amp; TRC Benefits'!K84-'RIM Costs (Ach Pot)'!K84</f>
        <v>-149.25286</v>
      </c>
      <c r="L84">
        <f>'RIM &amp; TRC Benefits'!L84-'RIM Costs (Ach Pot)'!L84</f>
        <v>-140.65260999999998</v>
      </c>
      <c r="M84">
        <f>'RIM &amp; TRC Benefits'!M84-'RIM Costs (Ach Pot)'!M84</f>
        <v>-114.81274000000002</v>
      </c>
      <c r="N84">
        <f>'RIM &amp; TRC Benefits'!N84-'RIM Costs (Ach Pot)'!N84</f>
        <v>-100.76111000000003</v>
      </c>
      <c r="O84">
        <f>'RIM &amp; TRC Benefits'!O84-'RIM Costs (Ach Pot)'!O84</f>
        <v>-97.920410000000061</v>
      </c>
      <c r="P84">
        <f>'RIM &amp; TRC Benefits'!P84-'RIM Costs (Ach Pot)'!P84</f>
        <v>-132.06368000000003</v>
      </c>
      <c r="Q84">
        <f>'RIM &amp; TRC Benefits'!Q84-'RIM Costs (Ach Pot)'!Q84</f>
        <v>0</v>
      </c>
      <c r="R84">
        <f>'RIM &amp; TRC Benefits'!R84-'RIM Costs (Ach Pot)'!R84</f>
        <v>0</v>
      </c>
      <c r="S84">
        <f>'RIM &amp; TRC Benefits'!S84-'RIM Costs (Ach Pot)'!S84</f>
        <v>0</v>
      </c>
      <c r="T84">
        <f>'RIM &amp; TRC Benefits'!T84-'RIM Costs (Ach Pot)'!T84</f>
        <v>0</v>
      </c>
      <c r="U84">
        <f>'RIM &amp; TRC Benefits'!U84-'RIM Costs (Ach Pot)'!U84</f>
        <v>0</v>
      </c>
      <c r="V84">
        <f>'RIM &amp; TRC Benefits'!V84-'RIM Costs (Ach Pot)'!V84</f>
        <v>0</v>
      </c>
      <c r="W84">
        <f>'RIM &amp; TRC Benefits'!W84-'RIM Costs (Ach Pot)'!W84</f>
        <v>0</v>
      </c>
      <c r="X84">
        <f>'RIM &amp; TRC Benefits'!X84-'RIM Costs (Ach Pot)'!X84</f>
        <v>0</v>
      </c>
      <c r="Y84">
        <f>'RIM &amp; TRC Benefits'!Y84-'RIM Costs (Ach Pot)'!Y84</f>
        <v>0</v>
      </c>
      <c r="Z84">
        <f>'RIM &amp; TRC Benefits'!Z84-'RIM Costs (Ach Pot)'!Z84</f>
        <v>0</v>
      </c>
      <c r="AA84">
        <f>'RIM &amp; TRC Benefits'!AA84-'RIM Costs (Ach Pot)'!AA84</f>
        <v>0</v>
      </c>
      <c r="AB84">
        <f>'RIM &amp; TRC Benefits'!AB84-'RIM Costs (Ach Pot)'!AB84</f>
        <v>0</v>
      </c>
      <c r="AC84">
        <f>'RIM &amp; TRC Benefits'!AC84-'RIM Costs (Ach Pot)'!AC84</f>
        <v>0</v>
      </c>
      <c r="AD84">
        <f>'RIM &amp; TRC Benefits'!AD84-'RIM Costs (Ach Pot)'!AD84</f>
        <v>0</v>
      </c>
      <c r="AE84">
        <f>'RIM &amp; TRC Benefits'!AE84-'RIM Costs (Ach Pot)'!AE84</f>
        <v>0</v>
      </c>
      <c r="AF84">
        <f>'RIM &amp; TRC Benefits'!AF84-'RIM Costs (Ach Pot)'!AF84</f>
        <v>0</v>
      </c>
      <c r="AG84">
        <f>'RIM &amp; TRC Benefits'!AG84-'RIM Costs (Ach Pot)'!AG84</f>
        <v>0</v>
      </c>
      <c r="AH84">
        <f>'RIM &amp; TRC Benefits'!AH84-'RIM Costs (Ach Pot)'!AH84</f>
        <v>0</v>
      </c>
      <c r="AI84" s="2">
        <f t="shared" si="29"/>
        <v>-1531.0849000000005</v>
      </c>
      <c r="AJ84" s="2">
        <f t="shared" si="30"/>
        <v>-1231.1053114180263</v>
      </c>
      <c r="AK84" s="95">
        <f>'RIM &amp; TRC Benefits'!AJ84/'RIM Costs (Ach Pot)'!AJ84</f>
        <v>0.62673334614467435</v>
      </c>
      <c r="AL84" s="98" t="str">
        <f>IF(AK84&lt;1,"NA",(('RIM Costs (Ach Pot)'!AJ84)+AX84)/AN84)</f>
        <v>NA</v>
      </c>
      <c r="AN84">
        <f>'Customer Costs'!G84</f>
        <v>4900</v>
      </c>
      <c r="AO84" s="17">
        <f t="shared" si="31"/>
        <v>3152.5252533879625</v>
      </c>
      <c r="AP84" s="18">
        <f t="shared" si="32"/>
        <v>12.993339491012717</v>
      </c>
      <c r="AQ84" s="76" t="str">
        <f t="shared" si="33"/>
        <v>No</v>
      </c>
      <c r="AR84" s="76" t="str">
        <f t="shared" si="34"/>
        <v>No</v>
      </c>
      <c r="AS84" s="76" t="str">
        <f t="shared" si="35"/>
        <v>No</v>
      </c>
      <c r="AT84" s="105" t="s">
        <v>499</v>
      </c>
      <c r="AU84" s="95" t="str">
        <f t="shared" si="23"/>
        <v>Drop</v>
      </c>
      <c r="AV84" s="11">
        <f t="shared" si="39"/>
        <v>4145.7674174696585</v>
      </c>
      <c r="AW84" s="102">
        <f t="shared" si="24"/>
        <v>1.9999999999999989</v>
      </c>
      <c r="AX84" s="11" t="str">
        <f t="shared" si="25"/>
        <v>NA</v>
      </c>
      <c r="AY84" s="52" t="s">
        <v>528</v>
      </c>
      <c r="AZ84" s="11" t="str">
        <f>IF(AU84="Drop","NA",'Program Costs'!G84)</f>
        <v>NA</v>
      </c>
      <c r="BA84" s="20" t="str">
        <f t="shared" si="26"/>
        <v>NA</v>
      </c>
      <c r="BB84" s="12">
        <f>IF(AP84&lt;=10,IF($BB$1="Residential",VLOOKUP(CEILING(AP84,0.05),'Payback-Acceptance'!$A$5:$C$205,2),VLOOKUP(CEILING(AN84,0.05),'Payback-Acceptance'!$A$5:$C$205,3)),IF($BB$1="Residential",VLOOKUP(10,'Payback-Acceptance'!$A$5:$C$205,2),VLOOKUP(10,'Payback-Acceptance'!$A$5:$C$205,3)))</f>
        <v>0.14294960495076253</v>
      </c>
      <c r="BC84" s="17">
        <v>3152.5252533879625</v>
      </c>
      <c r="BD84" s="18">
        <v>673.07057419976604</v>
      </c>
      <c r="BE84" s="18">
        <v>130.87303033884461</v>
      </c>
      <c r="BF84" s="22">
        <v>173239.16691312924</v>
      </c>
      <c r="BG84" s="35" t="str">
        <f t="shared" si="27"/>
        <v>NA</v>
      </c>
      <c r="BH84" s="67">
        <v>367</v>
      </c>
      <c r="BI84" s="29" t="str">
        <f t="shared" si="28"/>
        <v>NA</v>
      </c>
      <c r="BJ84" s="71" t="str">
        <f t="shared" ref="BJ84:BS93" si="40">IF($BG84="NA","NA",IF($AY84="M",$BG84*BJ$2,$BG84*BJ$1))</f>
        <v>NA</v>
      </c>
      <c r="BK84" s="71" t="str">
        <f t="shared" si="40"/>
        <v>NA</v>
      </c>
      <c r="BL84" s="71" t="str">
        <f t="shared" si="40"/>
        <v>NA</v>
      </c>
      <c r="BM84" s="71" t="str">
        <f t="shared" si="40"/>
        <v>NA</v>
      </c>
      <c r="BN84" s="71" t="str">
        <f t="shared" si="40"/>
        <v>NA</v>
      </c>
      <c r="BO84" s="71" t="str">
        <f t="shared" si="40"/>
        <v>NA</v>
      </c>
      <c r="BP84" s="71" t="str">
        <f t="shared" si="40"/>
        <v>NA</v>
      </c>
      <c r="BQ84" s="71" t="str">
        <f t="shared" si="40"/>
        <v>NA</v>
      </c>
      <c r="BR84" s="71" t="str">
        <f t="shared" si="40"/>
        <v>NA</v>
      </c>
      <c r="BS84" s="71" t="str">
        <f t="shared" si="40"/>
        <v>NA</v>
      </c>
    </row>
    <row r="85" spans="1:71" x14ac:dyDescent="0.25">
      <c r="A85" s="4">
        <v>1</v>
      </c>
      <c r="B85" s="4">
        <v>900</v>
      </c>
      <c r="C85">
        <v>901</v>
      </c>
      <c r="D85" t="s">
        <v>119</v>
      </c>
      <c r="E85">
        <f>'RIM &amp; TRC Benefits'!E85-'RIM Costs (Ach Pot)'!E85</f>
        <v>0</v>
      </c>
      <c r="F85">
        <f>'RIM &amp; TRC Benefits'!F85-'RIM Costs (Ach Pot)'!F85</f>
        <v>0</v>
      </c>
      <c r="G85">
        <f>'RIM &amp; TRC Benefits'!G85-'RIM Costs (Ach Pot)'!G85</f>
        <v>-37.73202525</v>
      </c>
      <c r="H85">
        <f>'RIM &amp; TRC Benefits'!H85-'RIM Costs (Ach Pot)'!H85</f>
        <v>-0.47143524999999997</v>
      </c>
      <c r="I85">
        <f>'RIM &amp; TRC Benefits'!I85-'RIM Costs (Ach Pot)'!I85</f>
        <v>-0.44240524999999997</v>
      </c>
      <c r="J85">
        <f>'RIM &amp; TRC Benefits'!J85-'RIM Costs (Ach Pot)'!J85</f>
        <v>-0.64350865000000002</v>
      </c>
      <c r="K85">
        <f>'RIM &amp; TRC Benefits'!K85-'RIM Costs (Ach Pot)'!K85</f>
        <v>-0.51162668999999994</v>
      </c>
      <c r="L85">
        <f>'RIM &amp; TRC Benefits'!L85-'RIM Costs (Ach Pot)'!L85</f>
        <v>-0.96821595000000005</v>
      </c>
      <c r="M85">
        <f>'RIM &amp; TRC Benefits'!M85-'RIM Costs (Ach Pot)'!M85</f>
        <v>-3.909224999999994E-2</v>
      </c>
      <c r="N85">
        <f>'RIM &amp; TRC Benefits'!N85-'RIM Costs (Ach Pot)'!N85</f>
        <v>0</v>
      </c>
      <c r="O85">
        <f>'RIM &amp; TRC Benefits'!O85-'RIM Costs (Ach Pot)'!O85</f>
        <v>0</v>
      </c>
      <c r="P85">
        <f>'RIM &amp; TRC Benefits'!P85-'RIM Costs (Ach Pot)'!P85</f>
        <v>0</v>
      </c>
      <c r="Q85">
        <f>'RIM &amp; TRC Benefits'!Q85-'RIM Costs (Ach Pot)'!Q85</f>
        <v>0</v>
      </c>
      <c r="R85">
        <f>'RIM &amp; TRC Benefits'!R85-'RIM Costs (Ach Pot)'!R85</f>
        <v>0</v>
      </c>
      <c r="S85">
        <f>'RIM &amp; TRC Benefits'!S85-'RIM Costs (Ach Pot)'!S85</f>
        <v>0</v>
      </c>
      <c r="T85">
        <f>'RIM &amp; TRC Benefits'!T85-'RIM Costs (Ach Pot)'!T85</f>
        <v>0</v>
      </c>
      <c r="U85">
        <f>'RIM &amp; TRC Benefits'!U85-'RIM Costs (Ach Pot)'!U85</f>
        <v>0</v>
      </c>
      <c r="V85">
        <f>'RIM &amp; TRC Benefits'!V85-'RIM Costs (Ach Pot)'!V85</f>
        <v>0</v>
      </c>
      <c r="W85">
        <f>'RIM &amp; TRC Benefits'!W85-'RIM Costs (Ach Pot)'!W85</f>
        <v>0</v>
      </c>
      <c r="X85">
        <f>'RIM &amp; TRC Benefits'!X85-'RIM Costs (Ach Pot)'!X85</f>
        <v>0</v>
      </c>
      <c r="Y85">
        <f>'RIM &amp; TRC Benefits'!Y85-'RIM Costs (Ach Pot)'!Y85</f>
        <v>0</v>
      </c>
      <c r="Z85">
        <f>'RIM &amp; TRC Benefits'!Z85-'RIM Costs (Ach Pot)'!Z85</f>
        <v>0</v>
      </c>
      <c r="AA85">
        <f>'RIM &amp; TRC Benefits'!AA85-'RIM Costs (Ach Pot)'!AA85</f>
        <v>0</v>
      </c>
      <c r="AB85">
        <f>'RIM &amp; TRC Benefits'!AB85-'RIM Costs (Ach Pot)'!AB85</f>
        <v>0</v>
      </c>
      <c r="AC85">
        <f>'RIM &amp; TRC Benefits'!AC85-'RIM Costs (Ach Pot)'!AC85</f>
        <v>0</v>
      </c>
      <c r="AD85">
        <f>'RIM &amp; TRC Benefits'!AD85-'RIM Costs (Ach Pot)'!AD85</f>
        <v>0</v>
      </c>
      <c r="AE85">
        <f>'RIM &amp; TRC Benefits'!AE85-'RIM Costs (Ach Pot)'!AE85</f>
        <v>0</v>
      </c>
      <c r="AF85">
        <f>'RIM &amp; TRC Benefits'!AF85-'RIM Costs (Ach Pot)'!AF85</f>
        <v>0</v>
      </c>
      <c r="AG85">
        <f>'RIM &amp; TRC Benefits'!AG85-'RIM Costs (Ach Pot)'!AG85</f>
        <v>0</v>
      </c>
      <c r="AH85">
        <f>'RIM &amp; TRC Benefits'!AH85-'RIM Costs (Ach Pot)'!AH85</f>
        <v>0</v>
      </c>
      <c r="AI85" s="2">
        <f t="shared" si="29"/>
        <v>-40.808309290000004</v>
      </c>
      <c r="AJ85" s="2">
        <f t="shared" si="30"/>
        <v>-40.231392094420727</v>
      </c>
      <c r="AK85" s="95">
        <f>'RIM &amp; TRC Benefits'!AJ85/'RIM Costs (Ach Pot)'!AJ85</f>
        <v>0.12676866185365498</v>
      </c>
      <c r="AL85" s="98" t="str">
        <f>IF(AK85&lt;1,"NA",(('RIM Costs (Ach Pot)'!AJ85)+AX85)/AN85)</f>
        <v>NA</v>
      </c>
      <c r="AN85">
        <f>'Customer Costs'!G85</f>
        <v>0</v>
      </c>
      <c r="AO85" s="17">
        <f t="shared" si="31"/>
        <v>11.890134669987642</v>
      </c>
      <c r="AP85" s="18">
        <f t="shared" si="32"/>
        <v>0</v>
      </c>
      <c r="AQ85" s="76" t="str">
        <f t="shared" si="33"/>
        <v>Yes</v>
      </c>
      <c r="AR85" s="76" t="str">
        <f t="shared" si="34"/>
        <v>Yes</v>
      </c>
      <c r="AS85" s="76" t="str">
        <f t="shared" si="35"/>
        <v>Yes</v>
      </c>
      <c r="AT85" s="105" t="s">
        <v>499</v>
      </c>
      <c r="AU85" s="95" t="str">
        <f t="shared" si="23"/>
        <v>Drop</v>
      </c>
      <c r="AV85" s="11">
        <f t="shared" si="39"/>
        <v>0</v>
      </c>
      <c r="AW85" s="102">
        <f t="shared" si="24"/>
        <v>0</v>
      </c>
      <c r="AX85" s="11" t="str">
        <f t="shared" si="25"/>
        <v>NA</v>
      </c>
      <c r="AY85" s="52" t="s">
        <v>528</v>
      </c>
      <c r="AZ85" s="11" t="str">
        <f>IF(AU85="Drop","NA",'Program Costs'!G85)</f>
        <v>NA</v>
      </c>
      <c r="BA85" s="20" t="str">
        <f t="shared" si="26"/>
        <v>NA</v>
      </c>
      <c r="BB85" s="12">
        <f>IF(AP85&lt;=10,IF($BB$1="Residential",VLOOKUP(CEILING(AP85,0.05),'Payback-Acceptance'!$A$5:$C$205,2),VLOOKUP(CEILING(AN85,0.05),'Payback-Acceptance'!$A$5:$C$205,3)),IF($BB$1="Residential",VLOOKUP(10,'Payback-Acceptance'!$A$5:$C$205,2),VLOOKUP(10,'Payback-Acceptance'!$A$5:$C$205,3)))</f>
        <v>0.6</v>
      </c>
      <c r="BC85" s="17">
        <v>11.890134669987642</v>
      </c>
      <c r="BD85" s="18">
        <v>1.4900295664837571</v>
      </c>
      <c r="BE85" s="18">
        <v>1.3058245945461306</v>
      </c>
      <c r="BF85" s="22">
        <v>255520.21953039913</v>
      </c>
      <c r="BG85" s="35" t="str">
        <f t="shared" si="27"/>
        <v>NA</v>
      </c>
      <c r="BH85" s="67">
        <v>0</v>
      </c>
      <c r="BI85" s="29" t="str">
        <f t="shared" si="28"/>
        <v>NA</v>
      </c>
      <c r="BJ85" s="71" t="str">
        <f t="shared" si="40"/>
        <v>NA</v>
      </c>
      <c r="BK85" s="71" t="str">
        <f t="shared" si="40"/>
        <v>NA</v>
      </c>
      <c r="BL85" s="71" t="str">
        <f t="shared" si="40"/>
        <v>NA</v>
      </c>
      <c r="BM85" s="71" t="str">
        <f t="shared" si="40"/>
        <v>NA</v>
      </c>
      <c r="BN85" s="71" t="str">
        <f t="shared" si="40"/>
        <v>NA</v>
      </c>
      <c r="BO85" s="71" t="str">
        <f t="shared" si="40"/>
        <v>NA</v>
      </c>
      <c r="BP85" s="71" t="str">
        <f t="shared" si="40"/>
        <v>NA</v>
      </c>
      <c r="BQ85" s="71" t="str">
        <f t="shared" si="40"/>
        <v>NA</v>
      </c>
      <c r="BR85" s="71" t="str">
        <f t="shared" si="40"/>
        <v>NA</v>
      </c>
      <c r="BS85" s="71" t="str">
        <f t="shared" si="40"/>
        <v>NA</v>
      </c>
    </row>
    <row r="86" spans="1:71" x14ac:dyDescent="0.25">
      <c r="A86" s="4">
        <v>1</v>
      </c>
      <c r="B86" s="4">
        <v>910</v>
      </c>
      <c r="C86">
        <v>911</v>
      </c>
      <c r="D86" t="s">
        <v>120</v>
      </c>
      <c r="E86">
        <f>'RIM &amp; TRC Benefits'!E86-'RIM Costs (Ach Pot)'!E86</f>
        <v>0</v>
      </c>
      <c r="F86">
        <f>'RIM &amp; TRC Benefits'!F86-'RIM Costs (Ach Pot)'!F86</f>
        <v>0</v>
      </c>
      <c r="G86">
        <f>'RIM &amp; TRC Benefits'!G86-'RIM Costs (Ach Pot)'!G86</f>
        <v>-39.725281899999999</v>
      </c>
      <c r="H86">
        <f>'RIM &amp; TRC Benefits'!H86-'RIM Costs (Ach Pot)'!H86</f>
        <v>-2.5595569</v>
      </c>
      <c r="I86">
        <f>'RIM &amp; TRC Benefits'!I86-'RIM Costs (Ach Pot)'!I86</f>
        <v>-3.0540099000000001</v>
      </c>
      <c r="J86">
        <f>'RIM &amp; TRC Benefits'!J86-'RIM Costs (Ach Pot)'!J86</f>
        <v>-1.9425367000000007</v>
      </c>
      <c r="K86">
        <f>'RIM &amp; TRC Benefits'!K86-'RIM Costs (Ach Pot)'!K86</f>
        <v>-1.9938672999999998</v>
      </c>
      <c r="L86">
        <f>'RIM &amp; TRC Benefits'!L86-'RIM Costs (Ach Pot)'!L86</f>
        <v>-1.8300335000000008</v>
      </c>
      <c r="M86">
        <f>'RIM &amp; TRC Benefits'!M86-'RIM Costs (Ach Pot)'!M86</f>
        <v>-1.3292099000000004</v>
      </c>
      <c r="N86">
        <f>'RIM &amp; TRC Benefits'!N86-'RIM Costs (Ach Pot)'!N86</f>
        <v>0</v>
      </c>
      <c r="O86">
        <f>'RIM &amp; TRC Benefits'!O86-'RIM Costs (Ach Pot)'!O86</f>
        <v>0</v>
      </c>
      <c r="P86">
        <f>'RIM &amp; TRC Benefits'!P86-'RIM Costs (Ach Pot)'!P86</f>
        <v>0</v>
      </c>
      <c r="Q86">
        <f>'RIM &amp; TRC Benefits'!Q86-'RIM Costs (Ach Pot)'!Q86</f>
        <v>0</v>
      </c>
      <c r="R86">
        <f>'RIM &amp; TRC Benefits'!R86-'RIM Costs (Ach Pot)'!R86</f>
        <v>0</v>
      </c>
      <c r="S86">
        <f>'RIM &amp; TRC Benefits'!S86-'RIM Costs (Ach Pot)'!S86</f>
        <v>0</v>
      </c>
      <c r="T86">
        <f>'RIM &amp; TRC Benefits'!T86-'RIM Costs (Ach Pot)'!T86</f>
        <v>0</v>
      </c>
      <c r="U86">
        <f>'RIM &amp; TRC Benefits'!U86-'RIM Costs (Ach Pot)'!U86</f>
        <v>0</v>
      </c>
      <c r="V86">
        <f>'RIM &amp; TRC Benefits'!V86-'RIM Costs (Ach Pot)'!V86</f>
        <v>0</v>
      </c>
      <c r="W86">
        <f>'RIM &amp; TRC Benefits'!W86-'RIM Costs (Ach Pot)'!W86</f>
        <v>0</v>
      </c>
      <c r="X86">
        <f>'RIM &amp; TRC Benefits'!X86-'RIM Costs (Ach Pot)'!X86</f>
        <v>0</v>
      </c>
      <c r="Y86">
        <f>'RIM &amp; TRC Benefits'!Y86-'RIM Costs (Ach Pot)'!Y86</f>
        <v>0</v>
      </c>
      <c r="Z86">
        <f>'RIM &amp; TRC Benefits'!Z86-'RIM Costs (Ach Pot)'!Z86</f>
        <v>0</v>
      </c>
      <c r="AA86">
        <f>'RIM &amp; TRC Benefits'!AA86-'RIM Costs (Ach Pot)'!AA86</f>
        <v>0</v>
      </c>
      <c r="AB86">
        <f>'RIM &amp; TRC Benefits'!AB86-'RIM Costs (Ach Pot)'!AB86</f>
        <v>0</v>
      </c>
      <c r="AC86">
        <f>'RIM &amp; TRC Benefits'!AC86-'RIM Costs (Ach Pot)'!AC86</f>
        <v>0</v>
      </c>
      <c r="AD86">
        <f>'RIM &amp; TRC Benefits'!AD86-'RIM Costs (Ach Pot)'!AD86</f>
        <v>0</v>
      </c>
      <c r="AE86">
        <f>'RIM &amp; TRC Benefits'!AE86-'RIM Costs (Ach Pot)'!AE86</f>
        <v>0</v>
      </c>
      <c r="AF86">
        <f>'RIM &amp; TRC Benefits'!AF86-'RIM Costs (Ach Pot)'!AF86</f>
        <v>0</v>
      </c>
      <c r="AG86">
        <f>'RIM &amp; TRC Benefits'!AG86-'RIM Costs (Ach Pot)'!AG86</f>
        <v>0</v>
      </c>
      <c r="AH86">
        <f>'RIM &amp; TRC Benefits'!AH86-'RIM Costs (Ach Pot)'!AH86</f>
        <v>0</v>
      </c>
      <c r="AI86" s="2">
        <f t="shared" si="29"/>
        <v>-52.43449609999999</v>
      </c>
      <c r="AJ86" s="2">
        <f t="shared" si="30"/>
        <v>-50.236397628164909</v>
      </c>
      <c r="AK86" s="95">
        <f>'RIM &amp; TRC Benefits'!AJ86/'RIM Costs (Ach Pot)'!AJ86</f>
        <v>0.30151172977532859</v>
      </c>
      <c r="AL86" s="98" t="str">
        <f>IF(AK86&lt;1,"NA",(('RIM Costs (Ach Pot)'!AJ86)+AX86)/AN86)</f>
        <v>NA</v>
      </c>
      <c r="AN86">
        <f>'Customer Costs'!G86</f>
        <v>0</v>
      </c>
      <c r="AO86" s="17">
        <f t="shared" si="31"/>
        <v>45.763025004510617</v>
      </c>
      <c r="AP86" s="18">
        <f t="shared" si="32"/>
        <v>0</v>
      </c>
      <c r="AQ86" s="76" t="str">
        <f t="shared" si="33"/>
        <v>Yes</v>
      </c>
      <c r="AR86" s="76" t="str">
        <f t="shared" si="34"/>
        <v>Yes</v>
      </c>
      <c r="AS86" s="76" t="str">
        <f t="shared" si="35"/>
        <v>Yes</v>
      </c>
      <c r="AT86" s="105" t="s">
        <v>499</v>
      </c>
      <c r="AU86" s="95" t="str">
        <f t="shared" si="23"/>
        <v>Drop</v>
      </c>
      <c r="AV86" s="11">
        <f t="shared" si="39"/>
        <v>0</v>
      </c>
      <c r="AW86" s="102">
        <f t="shared" si="24"/>
        <v>0</v>
      </c>
      <c r="AX86" s="11" t="str">
        <f t="shared" si="25"/>
        <v>NA</v>
      </c>
      <c r="AY86" s="52" t="s">
        <v>528</v>
      </c>
      <c r="AZ86" s="11" t="str">
        <f>IF(AU86="Drop","NA",'Program Costs'!G86)</f>
        <v>NA</v>
      </c>
      <c r="BA86" s="20" t="str">
        <f t="shared" si="26"/>
        <v>NA</v>
      </c>
      <c r="BB86" s="12">
        <f>IF(AP86&lt;=10,IF($BB$1="Residential",VLOOKUP(CEILING(AP86,0.05),'Payback-Acceptance'!$A$5:$C$205,2),VLOOKUP(CEILING(AN86,0.05),'Payback-Acceptance'!$A$5:$C$205,3)),IF($BB$1="Residential",VLOOKUP(10,'Payback-Acceptance'!$A$5:$C$205,2),VLOOKUP(10,'Payback-Acceptance'!$A$5:$C$205,3)))</f>
        <v>0.6</v>
      </c>
      <c r="BC86" s="17">
        <v>45.763025004510617</v>
      </c>
      <c r="BD86" s="18">
        <v>5.7348603830422729</v>
      </c>
      <c r="BE86" s="18">
        <v>5.0258878667336084</v>
      </c>
      <c r="BF86" s="22">
        <v>290358.88684418052</v>
      </c>
      <c r="BG86" s="35" t="str">
        <f t="shared" si="27"/>
        <v>NA</v>
      </c>
      <c r="BH86" s="67">
        <v>0</v>
      </c>
      <c r="BI86" s="29" t="str">
        <f t="shared" si="28"/>
        <v>NA</v>
      </c>
      <c r="BJ86" s="71" t="str">
        <f t="shared" si="40"/>
        <v>NA</v>
      </c>
      <c r="BK86" s="71" t="str">
        <f t="shared" si="40"/>
        <v>NA</v>
      </c>
      <c r="BL86" s="71" t="str">
        <f t="shared" si="40"/>
        <v>NA</v>
      </c>
      <c r="BM86" s="71" t="str">
        <f t="shared" si="40"/>
        <v>NA</v>
      </c>
      <c r="BN86" s="71" t="str">
        <f t="shared" si="40"/>
        <v>NA</v>
      </c>
      <c r="BO86" s="71" t="str">
        <f t="shared" si="40"/>
        <v>NA</v>
      </c>
      <c r="BP86" s="71" t="str">
        <f t="shared" si="40"/>
        <v>NA</v>
      </c>
      <c r="BQ86" s="71" t="str">
        <f t="shared" si="40"/>
        <v>NA</v>
      </c>
      <c r="BR86" s="71" t="str">
        <f t="shared" si="40"/>
        <v>NA</v>
      </c>
      <c r="BS86" s="71" t="str">
        <f t="shared" si="40"/>
        <v>NA</v>
      </c>
    </row>
    <row r="87" spans="1:71" x14ac:dyDescent="0.25">
      <c r="A87" s="4">
        <v>1</v>
      </c>
      <c r="B87" s="4">
        <v>920</v>
      </c>
      <c r="C87">
        <v>921</v>
      </c>
      <c r="D87" t="s">
        <v>121</v>
      </c>
      <c r="E87">
        <f>'RIM &amp; TRC Benefits'!E87-'RIM Costs (Ach Pot)'!E87</f>
        <v>0</v>
      </c>
      <c r="F87">
        <f>'RIM &amp; TRC Benefits'!F87-'RIM Costs (Ach Pot)'!F87</f>
        <v>0</v>
      </c>
      <c r="G87">
        <f>'RIM &amp; TRC Benefits'!G87-'RIM Costs (Ach Pot)'!G87</f>
        <v>-40.1107479</v>
      </c>
      <c r="H87">
        <f>'RIM &amp; TRC Benefits'!H87-'RIM Costs (Ach Pot)'!H87</f>
        <v>-2.8150089</v>
      </c>
      <c r="I87">
        <f>'RIM &amp; TRC Benefits'!I87-'RIM Costs (Ach Pot)'!I87</f>
        <v>-2.9800409000000001</v>
      </c>
      <c r="J87">
        <f>'RIM &amp; TRC Benefits'!J87-'RIM Costs (Ach Pot)'!J87</f>
        <v>-2.0376507999999989</v>
      </c>
      <c r="K87">
        <f>'RIM &amp; TRC Benefits'!K87-'RIM Costs (Ach Pot)'!K87</f>
        <v>-1.9466929999999998</v>
      </c>
      <c r="L87">
        <f>'RIM &amp; TRC Benefits'!L87-'RIM Costs (Ach Pot)'!L87</f>
        <v>-2.7232277000000007</v>
      </c>
      <c r="M87">
        <f>'RIM &amp; TRC Benefits'!M87-'RIM Costs (Ach Pot)'!M87</f>
        <v>-1.7982709000000003</v>
      </c>
      <c r="N87">
        <f>'RIM &amp; TRC Benefits'!N87-'RIM Costs (Ach Pot)'!N87</f>
        <v>0</v>
      </c>
      <c r="O87">
        <f>'RIM &amp; TRC Benefits'!O87-'RIM Costs (Ach Pot)'!O87</f>
        <v>0</v>
      </c>
      <c r="P87">
        <f>'RIM &amp; TRC Benefits'!P87-'RIM Costs (Ach Pot)'!P87</f>
        <v>0</v>
      </c>
      <c r="Q87">
        <f>'RIM &amp; TRC Benefits'!Q87-'RIM Costs (Ach Pot)'!Q87</f>
        <v>0</v>
      </c>
      <c r="R87">
        <f>'RIM &amp; TRC Benefits'!R87-'RIM Costs (Ach Pot)'!R87</f>
        <v>0</v>
      </c>
      <c r="S87">
        <f>'RIM &amp; TRC Benefits'!S87-'RIM Costs (Ach Pot)'!S87</f>
        <v>0</v>
      </c>
      <c r="T87">
        <f>'RIM &amp; TRC Benefits'!T87-'RIM Costs (Ach Pot)'!T87</f>
        <v>0</v>
      </c>
      <c r="U87">
        <f>'RIM &amp; TRC Benefits'!U87-'RIM Costs (Ach Pot)'!U87</f>
        <v>0</v>
      </c>
      <c r="V87">
        <f>'RIM &amp; TRC Benefits'!V87-'RIM Costs (Ach Pot)'!V87</f>
        <v>0</v>
      </c>
      <c r="W87">
        <f>'RIM &amp; TRC Benefits'!W87-'RIM Costs (Ach Pot)'!W87</f>
        <v>0</v>
      </c>
      <c r="X87">
        <f>'RIM &amp; TRC Benefits'!X87-'RIM Costs (Ach Pot)'!X87</f>
        <v>0</v>
      </c>
      <c r="Y87">
        <f>'RIM &amp; TRC Benefits'!Y87-'RIM Costs (Ach Pot)'!Y87</f>
        <v>0</v>
      </c>
      <c r="Z87">
        <f>'RIM &amp; TRC Benefits'!Z87-'RIM Costs (Ach Pot)'!Z87</f>
        <v>0</v>
      </c>
      <c r="AA87">
        <f>'RIM &amp; TRC Benefits'!AA87-'RIM Costs (Ach Pot)'!AA87</f>
        <v>0</v>
      </c>
      <c r="AB87">
        <f>'RIM &amp; TRC Benefits'!AB87-'RIM Costs (Ach Pot)'!AB87</f>
        <v>0</v>
      </c>
      <c r="AC87">
        <f>'RIM &amp; TRC Benefits'!AC87-'RIM Costs (Ach Pot)'!AC87</f>
        <v>0</v>
      </c>
      <c r="AD87">
        <f>'RIM &amp; TRC Benefits'!AD87-'RIM Costs (Ach Pot)'!AD87</f>
        <v>0</v>
      </c>
      <c r="AE87">
        <f>'RIM &amp; TRC Benefits'!AE87-'RIM Costs (Ach Pot)'!AE87</f>
        <v>0</v>
      </c>
      <c r="AF87">
        <f>'RIM &amp; TRC Benefits'!AF87-'RIM Costs (Ach Pot)'!AF87</f>
        <v>0</v>
      </c>
      <c r="AG87">
        <f>'RIM &amp; TRC Benefits'!AG87-'RIM Costs (Ach Pot)'!AG87</f>
        <v>0</v>
      </c>
      <c r="AH87">
        <f>'RIM &amp; TRC Benefits'!AH87-'RIM Costs (Ach Pot)'!AH87</f>
        <v>0</v>
      </c>
      <c r="AI87" s="2">
        <f t="shared" si="29"/>
        <v>-54.4116401</v>
      </c>
      <c r="AJ87" s="2">
        <f t="shared" si="30"/>
        <v>-51.813798682844677</v>
      </c>
      <c r="AK87" s="95">
        <f>'RIM &amp; TRC Benefits'!AJ87/'RIM Costs (Ach Pot)'!AJ87</f>
        <v>0.32034302693807382</v>
      </c>
      <c r="AL87" s="98" t="str">
        <f>IF(AK87&lt;1,"NA",(('RIM Costs (Ach Pot)'!AJ87)+AX87)/AN87)</f>
        <v>NA</v>
      </c>
      <c r="AN87">
        <f>'Customer Costs'!G87</f>
        <v>0</v>
      </c>
      <c r="AO87" s="17">
        <f t="shared" si="31"/>
        <v>51.416103683085289</v>
      </c>
      <c r="AP87" s="18">
        <f t="shared" si="32"/>
        <v>0</v>
      </c>
      <c r="AQ87" s="76" t="str">
        <f t="shared" si="33"/>
        <v>Yes</v>
      </c>
      <c r="AR87" s="76" t="str">
        <f t="shared" si="34"/>
        <v>Yes</v>
      </c>
      <c r="AS87" s="76" t="str">
        <f t="shared" si="35"/>
        <v>Yes</v>
      </c>
      <c r="AT87" s="105" t="s">
        <v>499</v>
      </c>
      <c r="AU87" s="95" t="str">
        <f t="shared" si="23"/>
        <v>Drop</v>
      </c>
      <c r="AV87" s="11">
        <f t="shared" si="39"/>
        <v>0</v>
      </c>
      <c r="AW87" s="102">
        <f t="shared" si="24"/>
        <v>0</v>
      </c>
      <c r="AX87" s="11" t="str">
        <f t="shared" si="25"/>
        <v>NA</v>
      </c>
      <c r="AY87" s="52" t="s">
        <v>528</v>
      </c>
      <c r="AZ87" s="11" t="str">
        <f>IF(AU87="Drop","NA",'Program Costs'!G87)</f>
        <v>NA</v>
      </c>
      <c r="BA87" s="20" t="str">
        <f t="shared" si="26"/>
        <v>NA</v>
      </c>
      <c r="BB87" s="12">
        <f>IF(AP87&lt;=10,IF($BB$1="Residential",VLOOKUP(CEILING(AP87,0.05),'Payback-Acceptance'!$A$5:$C$205,2),VLOOKUP(CEILING(AN87,0.05),'Payback-Acceptance'!$A$5:$C$205,3)),IF($BB$1="Residential",VLOOKUP(10,'Payback-Acceptance'!$A$5:$C$205,2),VLOOKUP(10,'Payback-Acceptance'!$A$5:$C$205,3)))</f>
        <v>0.6</v>
      </c>
      <c r="BC87" s="17">
        <v>51.416103683085289</v>
      </c>
      <c r="BD87" s="18">
        <v>6.4432848039680408</v>
      </c>
      <c r="BE87" s="18">
        <v>5.6467327417727597</v>
      </c>
      <c r="BF87" s="22">
        <v>743052.68273159151</v>
      </c>
      <c r="BG87" s="35" t="str">
        <f t="shared" si="27"/>
        <v>NA</v>
      </c>
      <c r="BH87" s="67">
        <v>0</v>
      </c>
      <c r="BI87" s="29" t="str">
        <f t="shared" si="28"/>
        <v>NA</v>
      </c>
      <c r="BJ87" s="71" t="str">
        <f t="shared" si="40"/>
        <v>NA</v>
      </c>
      <c r="BK87" s="71" t="str">
        <f t="shared" si="40"/>
        <v>NA</v>
      </c>
      <c r="BL87" s="71" t="str">
        <f t="shared" si="40"/>
        <v>NA</v>
      </c>
      <c r="BM87" s="71" t="str">
        <f t="shared" si="40"/>
        <v>NA</v>
      </c>
      <c r="BN87" s="71" t="str">
        <f t="shared" si="40"/>
        <v>NA</v>
      </c>
      <c r="BO87" s="71" t="str">
        <f t="shared" si="40"/>
        <v>NA</v>
      </c>
      <c r="BP87" s="71" t="str">
        <f t="shared" si="40"/>
        <v>NA</v>
      </c>
      <c r="BQ87" s="71" t="str">
        <f t="shared" si="40"/>
        <v>NA</v>
      </c>
      <c r="BR87" s="71" t="str">
        <f t="shared" si="40"/>
        <v>NA</v>
      </c>
      <c r="BS87" s="71" t="str">
        <f t="shared" si="40"/>
        <v>NA</v>
      </c>
    </row>
    <row r="88" spans="1:71" x14ac:dyDescent="0.25">
      <c r="A88" s="4">
        <v>1</v>
      </c>
      <c r="B88" s="4">
        <v>930</v>
      </c>
      <c r="C88">
        <v>931</v>
      </c>
      <c r="D88" t="s">
        <v>122</v>
      </c>
      <c r="E88">
        <f>'RIM &amp; TRC Benefits'!E88-'RIM Costs (Ach Pot)'!E88</f>
        <v>0</v>
      </c>
      <c r="F88">
        <f>'RIM &amp; TRC Benefits'!F88-'RIM Costs (Ach Pot)'!F88</f>
        <v>0</v>
      </c>
      <c r="G88">
        <f>'RIM &amp; TRC Benefits'!G88-'RIM Costs (Ach Pot)'!G88</f>
        <v>-38.806403099999997</v>
      </c>
      <c r="H88">
        <f>'RIM &amp; TRC Benefits'!H88-'RIM Costs (Ach Pot)'!H88</f>
        <v>-1.2815921000000001</v>
      </c>
      <c r="I88">
        <f>'RIM &amp; TRC Benefits'!I88-'RIM Costs (Ach Pot)'!I88</f>
        <v>-1.6322770999999998</v>
      </c>
      <c r="J88">
        <f>'RIM &amp; TRC Benefits'!J88-'RIM Costs (Ach Pot)'!J88</f>
        <v>-1.1437600000000003</v>
      </c>
      <c r="K88">
        <f>'RIM &amp; TRC Benefits'!K88-'RIM Costs (Ach Pot)'!K88</f>
        <v>-0.82140270000000015</v>
      </c>
      <c r="L88">
        <f>'RIM &amp; TRC Benefits'!L88-'RIM Costs (Ach Pot)'!L88</f>
        <v>-1.3707952000000003</v>
      </c>
      <c r="M88">
        <f>'RIM &amp; TRC Benefits'!M88-'RIM Costs (Ach Pot)'!M88</f>
        <v>-0.35698609999999986</v>
      </c>
      <c r="N88">
        <f>'RIM &amp; TRC Benefits'!N88-'RIM Costs (Ach Pot)'!N88</f>
        <v>0</v>
      </c>
      <c r="O88">
        <f>'RIM &amp; TRC Benefits'!O88-'RIM Costs (Ach Pot)'!O88</f>
        <v>0</v>
      </c>
      <c r="P88">
        <f>'RIM &amp; TRC Benefits'!P88-'RIM Costs (Ach Pot)'!P88</f>
        <v>0</v>
      </c>
      <c r="Q88">
        <f>'RIM &amp; TRC Benefits'!Q88-'RIM Costs (Ach Pot)'!Q88</f>
        <v>0</v>
      </c>
      <c r="R88">
        <f>'RIM &amp; TRC Benefits'!R88-'RIM Costs (Ach Pot)'!R88</f>
        <v>0</v>
      </c>
      <c r="S88">
        <f>'RIM &amp; TRC Benefits'!S88-'RIM Costs (Ach Pot)'!S88</f>
        <v>0</v>
      </c>
      <c r="T88">
        <f>'RIM &amp; TRC Benefits'!T88-'RIM Costs (Ach Pot)'!T88</f>
        <v>0</v>
      </c>
      <c r="U88">
        <f>'RIM &amp; TRC Benefits'!U88-'RIM Costs (Ach Pot)'!U88</f>
        <v>0</v>
      </c>
      <c r="V88">
        <f>'RIM &amp; TRC Benefits'!V88-'RIM Costs (Ach Pot)'!V88</f>
        <v>0</v>
      </c>
      <c r="W88">
        <f>'RIM &amp; TRC Benefits'!W88-'RIM Costs (Ach Pot)'!W88</f>
        <v>0</v>
      </c>
      <c r="X88">
        <f>'RIM &amp; TRC Benefits'!X88-'RIM Costs (Ach Pot)'!X88</f>
        <v>0</v>
      </c>
      <c r="Y88">
        <f>'RIM &amp; TRC Benefits'!Y88-'RIM Costs (Ach Pot)'!Y88</f>
        <v>0</v>
      </c>
      <c r="Z88">
        <f>'RIM &amp; TRC Benefits'!Z88-'RIM Costs (Ach Pot)'!Z88</f>
        <v>0</v>
      </c>
      <c r="AA88">
        <f>'RIM &amp; TRC Benefits'!AA88-'RIM Costs (Ach Pot)'!AA88</f>
        <v>0</v>
      </c>
      <c r="AB88">
        <f>'RIM &amp; TRC Benefits'!AB88-'RIM Costs (Ach Pot)'!AB88</f>
        <v>0</v>
      </c>
      <c r="AC88">
        <f>'RIM &amp; TRC Benefits'!AC88-'RIM Costs (Ach Pot)'!AC88</f>
        <v>0</v>
      </c>
      <c r="AD88">
        <f>'RIM &amp; TRC Benefits'!AD88-'RIM Costs (Ach Pot)'!AD88</f>
        <v>0</v>
      </c>
      <c r="AE88">
        <f>'RIM &amp; TRC Benefits'!AE88-'RIM Costs (Ach Pot)'!AE88</f>
        <v>0</v>
      </c>
      <c r="AF88">
        <f>'RIM &amp; TRC Benefits'!AF88-'RIM Costs (Ach Pot)'!AF88</f>
        <v>0</v>
      </c>
      <c r="AG88">
        <f>'RIM &amp; TRC Benefits'!AG88-'RIM Costs (Ach Pot)'!AG88</f>
        <v>0</v>
      </c>
      <c r="AH88">
        <f>'RIM &amp; TRC Benefits'!AH88-'RIM Costs (Ach Pot)'!AH88</f>
        <v>0</v>
      </c>
      <c r="AI88" s="2">
        <f t="shared" si="29"/>
        <v>-45.413216300000002</v>
      </c>
      <c r="AJ88" s="2">
        <f t="shared" si="30"/>
        <v>-44.284832121594057</v>
      </c>
      <c r="AK88" s="95">
        <f>'RIM &amp; TRC Benefits'!AJ88/'RIM Costs (Ach Pot)'!AJ88</f>
        <v>0.24087191137008762</v>
      </c>
      <c r="AL88" s="98" t="str">
        <f>IF(AK88&lt;1,"NA",(('RIM Costs (Ach Pot)'!AJ88)+AX88)/AN88)</f>
        <v>NA</v>
      </c>
      <c r="AN88">
        <f>'Customer Costs'!G88</f>
        <v>0</v>
      </c>
      <c r="AO88" s="17">
        <f t="shared" si="31"/>
        <v>27.960364229227206</v>
      </c>
      <c r="AP88" s="18">
        <f t="shared" si="32"/>
        <v>0</v>
      </c>
      <c r="AQ88" s="76" t="str">
        <f t="shared" si="33"/>
        <v>Yes</v>
      </c>
      <c r="AR88" s="76" t="str">
        <f t="shared" si="34"/>
        <v>Yes</v>
      </c>
      <c r="AS88" s="76" t="str">
        <f t="shared" si="35"/>
        <v>Yes</v>
      </c>
      <c r="AT88" s="105" t="s">
        <v>499</v>
      </c>
      <c r="AU88" s="95" t="str">
        <f t="shared" si="23"/>
        <v>Drop</v>
      </c>
      <c r="AV88" s="11">
        <f>IF(AP88&gt;2,AN88-(2*(AO88*$AP$1/100)),0)</f>
        <v>0</v>
      </c>
      <c r="AW88" s="102">
        <f t="shared" si="24"/>
        <v>0</v>
      </c>
      <c r="AX88" s="11" t="str">
        <f t="shared" si="25"/>
        <v>NA</v>
      </c>
      <c r="AY88" s="52" t="s">
        <v>528</v>
      </c>
      <c r="AZ88" s="11" t="str">
        <f>IF(AU88="Drop","NA",'Program Costs'!G88)</f>
        <v>NA</v>
      </c>
      <c r="BA88" s="20" t="str">
        <f t="shared" si="26"/>
        <v>NA</v>
      </c>
      <c r="BB88" s="12">
        <f>IF(AP88&lt;=10,IF($BB$1="Residential",VLOOKUP(CEILING(AP88,0.05),'Payback-Acceptance'!$A$5:$C$205,2),VLOOKUP(CEILING(AN88,0.05),'Payback-Acceptance'!$A$5:$C$205,3)),IF($BB$1="Residential",VLOOKUP(10,'Payback-Acceptance'!$A$5:$C$205,2),VLOOKUP(10,'Payback-Acceptance'!$A$5:$C$205,3)))</f>
        <v>0.6</v>
      </c>
      <c r="BC88" s="17">
        <v>27.960364229227206</v>
      </c>
      <c r="BD88" s="18">
        <v>3.5038939482612261</v>
      </c>
      <c r="BE88" s="18">
        <v>3.070724789615078</v>
      </c>
      <c r="BF88" s="22">
        <v>345233.07186100271</v>
      </c>
      <c r="BG88" s="35" t="str">
        <f t="shared" si="27"/>
        <v>NA</v>
      </c>
      <c r="BH88" s="67">
        <v>0</v>
      </c>
      <c r="BI88" s="29" t="str">
        <f t="shared" si="28"/>
        <v>NA</v>
      </c>
      <c r="BJ88" s="71" t="str">
        <f t="shared" si="40"/>
        <v>NA</v>
      </c>
      <c r="BK88" s="71" t="str">
        <f t="shared" si="40"/>
        <v>NA</v>
      </c>
      <c r="BL88" s="71" t="str">
        <f t="shared" si="40"/>
        <v>NA</v>
      </c>
      <c r="BM88" s="71" t="str">
        <f t="shared" si="40"/>
        <v>NA</v>
      </c>
      <c r="BN88" s="71" t="str">
        <f t="shared" si="40"/>
        <v>NA</v>
      </c>
      <c r="BO88" s="71" t="str">
        <f t="shared" si="40"/>
        <v>NA</v>
      </c>
      <c r="BP88" s="71" t="str">
        <f t="shared" si="40"/>
        <v>NA</v>
      </c>
      <c r="BQ88" s="71" t="str">
        <f t="shared" si="40"/>
        <v>NA</v>
      </c>
      <c r="BR88" s="71" t="str">
        <f t="shared" si="40"/>
        <v>NA</v>
      </c>
      <c r="BS88" s="71" t="str">
        <f t="shared" si="40"/>
        <v>NA</v>
      </c>
    </row>
    <row r="89" spans="1:71" x14ac:dyDescent="0.25">
      <c r="A89" s="4">
        <v>1</v>
      </c>
      <c r="B89" s="4">
        <v>940</v>
      </c>
      <c r="C89">
        <v>941</v>
      </c>
      <c r="D89" t="s">
        <v>123</v>
      </c>
      <c r="E89">
        <f>'RIM &amp; TRC Benefits'!E89-'RIM Costs (Ach Pot)'!E89</f>
        <v>0</v>
      </c>
      <c r="F89">
        <f>'RIM &amp; TRC Benefits'!F89-'RIM Costs (Ach Pot)'!F89</f>
        <v>0</v>
      </c>
      <c r="G89">
        <f>'RIM &amp; TRC Benefits'!G89-'RIM Costs (Ach Pot)'!G89</f>
        <v>-40.848789999999994</v>
      </c>
      <c r="H89">
        <f>'RIM &amp; TRC Benefits'!H89-'RIM Costs (Ach Pot)'!H89</f>
        <v>-3.4221620000000001</v>
      </c>
      <c r="I89">
        <f>'RIM &amp; TRC Benefits'!I89-'RIM Costs (Ach Pot)'!I89</f>
        <v>-3.5148289999999998</v>
      </c>
      <c r="J89">
        <f>'RIM &amp; TRC Benefits'!J89-'RIM Costs (Ach Pot)'!J89</f>
        <v>-2.5048956999999996</v>
      </c>
      <c r="K89">
        <f>'RIM &amp; TRC Benefits'!K89-'RIM Costs (Ach Pot)'!K89</f>
        <v>-1.7023439000000007</v>
      </c>
      <c r="L89">
        <f>'RIM &amp; TRC Benefits'!L89-'RIM Costs (Ach Pot)'!L89</f>
        <v>-2.7488526999999996</v>
      </c>
      <c r="M89">
        <f>'RIM &amp; TRC Benefits'!M89-'RIM Costs (Ach Pot)'!M89</f>
        <v>-1.423214999999999</v>
      </c>
      <c r="N89">
        <f>'RIM &amp; TRC Benefits'!N89-'RIM Costs (Ach Pot)'!N89</f>
        <v>0</v>
      </c>
      <c r="O89">
        <f>'RIM &amp; TRC Benefits'!O89-'RIM Costs (Ach Pot)'!O89</f>
        <v>0</v>
      </c>
      <c r="P89">
        <f>'RIM &amp; TRC Benefits'!P89-'RIM Costs (Ach Pot)'!P89</f>
        <v>0</v>
      </c>
      <c r="Q89">
        <f>'RIM &amp; TRC Benefits'!Q89-'RIM Costs (Ach Pot)'!Q89</f>
        <v>0</v>
      </c>
      <c r="R89">
        <f>'RIM &amp; TRC Benefits'!R89-'RIM Costs (Ach Pot)'!R89</f>
        <v>0</v>
      </c>
      <c r="S89">
        <f>'RIM &amp; TRC Benefits'!S89-'RIM Costs (Ach Pot)'!S89</f>
        <v>0</v>
      </c>
      <c r="T89">
        <f>'RIM &amp; TRC Benefits'!T89-'RIM Costs (Ach Pot)'!T89</f>
        <v>0</v>
      </c>
      <c r="U89">
        <f>'RIM &amp; TRC Benefits'!U89-'RIM Costs (Ach Pot)'!U89</f>
        <v>0</v>
      </c>
      <c r="V89">
        <f>'RIM &amp; TRC Benefits'!V89-'RIM Costs (Ach Pot)'!V89</f>
        <v>0</v>
      </c>
      <c r="W89">
        <f>'RIM &amp; TRC Benefits'!W89-'RIM Costs (Ach Pot)'!W89</f>
        <v>0</v>
      </c>
      <c r="X89">
        <f>'RIM &amp; TRC Benefits'!X89-'RIM Costs (Ach Pot)'!X89</f>
        <v>0</v>
      </c>
      <c r="Y89">
        <f>'RIM &amp; TRC Benefits'!Y89-'RIM Costs (Ach Pot)'!Y89</f>
        <v>0</v>
      </c>
      <c r="Z89">
        <f>'RIM &amp; TRC Benefits'!Z89-'RIM Costs (Ach Pot)'!Z89</f>
        <v>0</v>
      </c>
      <c r="AA89">
        <f>'RIM &amp; TRC Benefits'!AA89-'RIM Costs (Ach Pot)'!AA89</f>
        <v>0</v>
      </c>
      <c r="AB89">
        <f>'RIM &amp; TRC Benefits'!AB89-'RIM Costs (Ach Pot)'!AB89</f>
        <v>0</v>
      </c>
      <c r="AC89">
        <f>'RIM &amp; TRC Benefits'!AC89-'RIM Costs (Ach Pot)'!AC89</f>
        <v>0</v>
      </c>
      <c r="AD89">
        <f>'RIM &amp; TRC Benefits'!AD89-'RIM Costs (Ach Pot)'!AD89</f>
        <v>0</v>
      </c>
      <c r="AE89">
        <f>'RIM &amp; TRC Benefits'!AE89-'RIM Costs (Ach Pot)'!AE89</f>
        <v>0</v>
      </c>
      <c r="AF89">
        <f>'RIM &amp; TRC Benefits'!AF89-'RIM Costs (Ach Pot)'!AF89</f>
        <v>0</v>
      </c>
      <c r="AG89">
        <f>'RIM &amp; TRC Benefits'!AG89-'RIM Costs (Ach Pot)'!AG89</f>
        <v>0</v>
      </c>
      <c r="AH89">
        <f>'RIM &amp; TRC Benefits'!AH89-'RIM Costs (Ach Pot)'!AH89</f>
        <v>0</v>
      </c>
      <c r="AI89" s="2">
        <f t="shared" si="29"/>
        <v>-56.165088299999994</v>
      </c>
      <c r="AJ89" s="2">
        <f t="shared" si="30"/>
        <v>-53.552130652261752</v>
      </c>
      <c r="AK89" s="95">
        <f>'RIM &amp; TRC Benefits'!AJ89/'RIM Costs (Ach Pot)'!AJ89</f>
        <v>0.34051874642313429</v>
      </c>
      <c r="AL89" s="98" t="str">
        <f>IF(AK89&lt;1,"NA",(('RIM Costs (Ach Pot)'!AJ89)+AX89)/AN89)</f>
        <v>NA</v>
      </c>
      <c r="AN89">
        <f>'Customer Costs'!G89</f>
        <v>0</v>
      </c>
      <c r="AO89" s="17">
        <f t="shared" si="31"/>
        <v>57.926451229635433</v>
      </c>
      <c r="AP89" s="18">
        <f t="shared" si="32"/>
        <v>0</v>
      </c>
      <c r="AQ89" s="76" t="str">
        <f t="shared" si="33"/>
        <v>Yes</v>
      </c>
      <c r="AR89" s="76" t="str">
        <f t="shared" si="34"/>
        <v>Yes</v>
      </c>
      <c r="AS89" s="76" t="str">
        <f t="shared" si="35"/>
        <v>Yes</v>
      </c>
      <c r="AT89" s="105" t="s">
        <v>499</v>
      </c>
      <c r="AU89" s="95" t="str">
        <f t="shared" si="23"/>
        <v>Drop</v>
      </c>
      <c r="AV89" s="11">
        <f>IF(AP89&gt;2,AN89-(2*(AO89*$AP$1/100)),0)</f>
        <v>0</v>
      </c>
      <c r="AW89" s="102">
        <f t="shared" si="24"/>
        <v>0</v>
      </c>
      <c r="AX89" s="11" t="str">
        <f t="shared" si="25"/>
        <v>NA</v>
      </c>
      <c r="AY89" s="52" t="s">
        <v>528</v>
      </c>
      <c r="AZ89" s="11" t="str">
        <f>IF(AU89="Drop","NA",'Program Costs'!G89)</f>
        <v>NA</v>
      </c>
      <c r="BA89" s="20" t="str">
        <f t="shared" si="26"/>
        <v>NA</v>
      </c>
      <c r="BB89" s="12">
        <f>IF(AP89&lt;=10,IF($BB$1="Residential",VLOOKUP(CEILING(AP89,0.05),'Payback-Acceptance'!$A$5:$C$205,2),VLOOKUP(CEILING(AN89,0.05),'Payback-Acceptance'!$A$5:$C$205,3)),IF($BB$1="Residential",VLOOKUP(10,'Payback-Acceptance'!$A$5:$C$205,2),VLOOKUP(10,'Payback-Acceptance'!$A$5:$C$205,3)))</f>
        <v>0.6</v>
      </c>
      <c r="BC89" s="17">
        <v>57.926451229635433</v>
      </c>
      <c r="BD89" s="18">
        <v>7.2591382419752009</v>
      </c>
      <c r="BE89" s="18">
        <v>6.3617264892184364</v>
      </c>
      <c r="BF89" s="22">
        <v>67113.615122381409</v>
      </c>
      <c r="BG89" s="35" t="str">
        <f t="shared" si="27"/>
        <v>NA</v>
      </c>
      <c r="BH89" s="67">
        <v>0</v>
      </c>
      <c r="BI89" s="29" t="str">
        <f t="shared" si="28"/>
        <v>NA</v>
      </c>
      <c r="BJ89" s="71" t="str">
        <f t="shared" si="40"/>
        <v>NA</v>
      </c>
      <c r="BK89" s="71" t="str">
        <f t="shared" si="40"/>
        <v>NA</v>
      </c>
      <c r="BL89" s="71" t="str">
        <f t="shared" si="40"/>
        <v>NA</v>
      </c>
      <c r="BM89" s="71" t="str">
        <f t="shared" si="40"/>
        <v>NA</v>
      </c>
      <c r="BN89" s="71" t="str">
        <f t="shared" si="40"/>
        <v>NA</v>
      </c>
      <c r="BO89" s="71" t="str">
        <f t="shared" si="40"/>
        <v>NA</v>
      </c>
      <c r="BP89" s="71" t="str">
        <f t="shared" si="40"/>
        <v>NA</v>
      </c>
      <c r="BQ89" s="71" t="str">
        <f t="shared" si="40"/>
        <v>NA</v>
      </c>
      <c r="BR89" s="71" t="str">
        <f t="shared" si="40"/>
        <v>NA</v>
      </c>
      <c r="BS89" s="71" t="str">
        <f t="shared" si="40"/>
        <v>NA</v>
      </c>
    </row>
    <row r="90" spans="1:71" x14ac:dyDescent="0.25">
      <c r="A90" s="4">
        <v>1</v>
      </c>
      <c r="B90" s="4">
        <v>950</v>
      </c>
      <c r="C90">
        <v>951</v>
      </c>
      <c r="D90" t="s">
        <v>124</v>
      </c>
      <c r="E90">
        <f>'RIM &amp; TRC Benefits'!E90-'RIM Costs (Ach Pot)'!E90</f>
        <v>0</v>
      </c>
      <c r="F90">
        <f>'RIM &amp; TRC Benefits'!F90-'RIM Costs (Ach Pot)'!F90</f>
        <v>0</v>
      </c>
      <c r="G90">
        <f>'RIM &amp; TRC Benefits'!G90-'RIM Costs (Ach Pot)'!G90</f>
        <v>-38.821045400000003</v>
      </c>
      <c r="H90">
        <f>'RIM &amp; TRC Benefits'!H90-'RIM Costs (Ach Pot)'!H90</f>
        <v>-1.5421453999999999</v>
      </c>
      <c r="I90">
        <f>'RIM &amp; TRC Benefits'!I90-'RIM Costs (Ach Pot)'!I90</f>
        <v>-1.9292004</v>
      </c>
      <c r="J90">
        <f>'RIM &amp; TRC Benefits'!J90-'RIM Costs (Ach Pot)'!J90</f>
        <v>-1.1623691999999997</v>
      </c>
      <c r="K90">
        <f>'RIM &amp; TRC Benefits'!K90-'RIM Costs (Ach Pot)'!K90</f>
        <v>-1.4244090000000003</v>
      </c>
      <c r="L90">
        <f>'RIM &amp; TRC Benefits'!L90-'RIM Costs (Ach Pot)'!L90</f>
        <v>-1.4314431999999995</v>
      </c>
      <c r="M90">
        <f>'RIM &amp; TRC Benefits'!M90-'RIM Costs (Ach Pot)'!M90</f>
        <v>-0.84713839999999951</v>
      </c>
      <c r="N90">
        <f>'RIM &amp; TRC Benefits'!N90-'RIM Costs (Ach Pot)'!N90</f>
        <v>0</v>
      </c>
      <c r="O90">
        <f>'RIM &amp; TRC Benefits'!O90-'RIM Costs (Ach Pot)'!O90</f>
        <v>0</v>
      </c>
      <c r="P90">
        <f>'RIM &amp; TRC Benefits'!P90-'RIM Costs (Ach Pot)'!P90</f>
        <v>0</v>
      </c>
      <c r="Q90">
        <f>'RIM &amp; TRC Benefits'!Q90-'RIM Costs (Ach Pot)'!Q90</f>
        <v>0</v>
      </c>
      <c r="R90">
        <f>'RIM &amp; TRC Benefits'!R90-'RIM Costs (Ach Pot)'!R90</f>
        <v>0</v>
      </c>
      <c r="S90">
        <f>'RIM &amp; TRC Benefits'!S90-'RIM Costs (Ach Pot)'!S90</f>
        <v>0</v>
      </c>
      <c r="T90">
        <f>'RIM &amp; TRC Benefits'!T90-'RIM Costs (Ach Pot)'!T90</f>
        <v>0</v>
      </c>
      <c r="U90">
        <f>'RIM &amp; TRC Benefits'!U90-'RIM Costs (Ach Pot)'!U90</f>
        <v>0</v>
      </c>
      <c r="V90">
        <f>'RIM &amp; TRC Benefits'!V90-'RIM Costs (Ach Pot)'!V90</f>
        <v>0</v>
      </c>
      <c r="W90">
        <f>'RIM &amp; TRC Benefits'!W90-'RIM Costs (Ach Pot)'!W90</f>
        <v>0</v>
      </c>
      <c r="X90">
        <f>'RIM &amp; TRC Benefits'!X90-'RIM Costs (Ach Pot)'!X90</f>
        <v>0</v>
      </c>
      <c r="Y90">
        <f>'RIM &amp; TRC Benefits'!Y90-'RIM Costs (Ach Pot)'!Y90</f>
        <v>0</v>
      </c>
      <c r="Z90">
        <f>'RIM &amp; TRC Benefits'!Z90-'RIM Costs (Ach Pot)'!Z90</f>
        <v>0</v>
      </c>
      <c r="AA90">
        <f>'RIM &amp; TRC Benefits'!AA90-'RIM Costs (Ach Pot)'!AA90</f>
        <v>0</v>
      </c>
      <c r="AB90">
        <f>'RIM &amp; TRC Benefits'!AB90-'RIM Costs (Ach Pot)'!AB90</f>
        <v>0</v>
      </c>
      <c r="AC90">
        <f>'RIM &amp; TRC Benefits'!AC90-'RIM Costs (Ach Pot)'!AC90</f>
        <v>0</v>
      </c>
      <c r="AD90">
        <f>'RIM &amp; TRC Benefits'!AD90-'RIM Costs (Ach Pot)'!AD90</f>
        <v>0</v>
      </c>
      <c r="AE90">
        <f>'RIM &amp; TRC Benefits'!AE90-'RIM Costs (Ach Pot)'!AE90</f>
        <v>0</v>
      </c>
      <c r="AF90">
        <f>'RIM &amp; TRC Benefits'!AF90-'RIM Costs (Ach Pot)'!AF90</f>
        <v>0</v>
      </c>
      <c r="AG90">
        <f>'RIM &amp; TRC Benefits'!AG90-'RIM Costs (Ach Pot)'!AG90</f>
        <v>0</v>
      </c>
      <c r="AH90">
        <f>'RIM &amp; TRC Benefits'!AH90-'RIM Costs (Ach Pot)'!AH90</f>
        <v>0</v>
      </c>
      <c r="AI90" s="2">
        <f t="shared" si="29"/>
        <v>-47.157750999999998</v>
      </c>
      <c r="AJ90" s="2">
        <f t="shared" si="30"/>
        <v>-45.671904150441456</v>
      </c>
      <c r="AK90" s="95">
        <f>'RIM &amp; TRC Benefits'!AJ90/'RIM Costs (Ach Pot)'!AJ90</f>
        <v>0.26066510806432702</v>
      </c>
      <c r="AL90" s="98" t="str">
        <f>IF(AK90&lt;1,"NA",(('RIM Costs (Ach Pot)'!AJ90)+AX90)/AN90)</f>
        <v>NA</v>
      </c>
      <c r="AN90">
        <f>'Customer Costs'!G90</f>
        <v>0</v>
      </c>
      <c r="AO90" s="17">
        <f t="shared" si="31"/>
        <v>32.465907857717781</v>
      </c>
      <c r="AP90" s="18">
        <f t="shared" si="32"/>
        <v>0</v>
      </c>
      <c r="AQ90" s="76" t="str">
        <f t="shared" si="33"/>
        <v>Yes</v>
      </c>
      <c r="AR90" s="76" t="str">
        <f t="shared" si="34"/>
        <v>Yes</v>
      </c>
      <c r="AS90" s="76" t="str">
        <f t="shared" si="35"/>
        <v>Yes</v>
      </c>
      <c r="AT90" s="105" t="s">
        <v>499</v>
      </c>
      <c r="AU90" s="95" t="str">
        <f t="shared" si="23"/>
        <v>Drop</v>
      </c>
      <c r="AV90" s="11">
        <f t="shared" si="39"/>
        <v>0</v>
      </c>
      <c r="AW90" s="102">
        <f t="shared" si="24"/>
        <v>0</v>
      </c>
      <c r="AX90" s="11" t="str">
        <f t="shared" si="25"/>
        <v>NA</v>
      </c>
      <c r="AY90" s="52" t="s">
        <v>528</v>
      </c>
      <c r="AZ90" s="11" t="str">
        <f>IF(AU90="Drop","NA",'Program Costs'!G90)</f>
        <v>NA</v>
      </c>
      <c r="BA90" s="20" t="str">
        <f t="shared" si="26"/>
        <v>NA</v>
      </c>
      <c r="BB90" s="12">
        <f>IF(AP90&lt;=10,IF($BB$1="Residential",VLOOKUP(CEILING(AP90,0.05),'Payback-Acceptance'!$A$5:$C$205,2),VLOOKUP(CEILING(AN90,0.05),'Payback-Acceptance'!$A$5:$C$205,3)),IF($BB$1="Residential",VLOOKUP(10,'Payback-Acceptance'!$A$5:$C$205,2),VLOOKUP(10,'Payback-Acceptance'!$A$5:$C$205,3)))</f>
        <v>0.6</v>
      </c>
      <c r="BC90" s="17">
        <v>32.465907857717781</v>
      </c>
      <c r="BD90" s="18">
        <v>4.0685128881695523</v>
      </c>
      <c r="BE90" s="18">
        <v>3.5655425393865969</v>
      </c>
      <c r="BF90" s="22">
        <v>498054.88037007063</v>
      </c>
      <c r="BG90" s="35" t="str">
        <f t="shared" si="27"/>
        <v>NA</v>
      </c>
      <c r="BH90" s="67">
        <v>0</v>
      </c>
      <c r="BI90" s="29" t="str">
        <f t="shared" si="28"/>
        <v>NA</v>
      </c>
      <c r="BJ90" s="71" t="str">
        <f t="shared" si="40"/>
        <v>NA</v>
      </c>
      <c r="BK90" s="71" t="str">
        <f t="shared" si="40"/>
        <v>NA</v>
      </c>
      <c r="BL90" s="71" t="str">
        <f t="shared" si="40"/>
        <v>NA</v>
      </c>
      <c r="BM90" s="71" t="str">
        <f t="shared" si="40"/>
        <v>NA</v>
      </c>
      <c r="BN90" s="71" t="str">
        <f t="shared" si="40"/>
        <v>NA</v>
      </c>
      <c r="BO90" s="71" t="str">
        <f t="shared" si="40"/>
        <v>NA</v>
      </c>
      <c r="BP90" s="71" t="str">
        <f t="shared" si="40"/>
        <v>NA</v>
      </c>
      <c r="BQ90" s="71" t="str">
        <f t="shared" si="40"/>
        <v>NA</v>
      </c>
      <c r="BR90" s="71" t="str">
        <f t="shared" si="40"/>
        <v>NA</v>
      </c>
      <c r="BS90" s="71" t="str">
        <f t="shared" si="40"/>
        <v>NA</v>
      </c>
    </row>
    <row r="91" spans="1:71" x14ac:dyDescent="0.25">
      <c r="A91" s="4">
        <v>1</v>
      </c>
      <c r="B91" s="4">
        <v>960</v>
      </c>
      <c r="C91">
        <v>961</v>
      </c>
      <c r="D91" t="s">
        <v>125</v>
      </c>
      <c r="E91">
        <f>'RIM &amp; TRC Benefits'!E91-'RIM Costs (Ach Pot)'!E91</f>
        <v>0</v>
      </c>
      <c r="F91">
        <f>'RIM &amp; TRC Benefits'!F91-'RIM Costs (Ach Pot)'!F91</f>
        <v>0</v>
      </c>
      <c r="G91">
        <f>'RIM &amp; TRC Benefits'!G91-'RIM Costs (Ach Pot)'!G91</f>
        <v>-37.623744070000001</v>
      </c>
      <c r="H91">
        <f>'RIM &amp; TRC Benefits'!H91-'RIM Costs (Ach Pot)'!H91</f>
        <v>-0.61199506999999986</v>
      </c>
      <c r="I91">
        <f>'RIM &amp; TRC Benefits'!I91-'RIM Costs (Ach Pot)'!I91</f>
        <v>-0.59366206999999993</v>
      </c>
      <c r="J91">
        <f>'RIM &amp; TRC Benefits'!J91-'RIM Costs (Ach Pot)'!J91</f>
        <v>-0.49143516999999992</v>
      </c>
      <c r="K91">
        <f>'RIM &amp; TRC Benefits'!K91-'RIM Costs (Ach Pot)'!K91</f>
        <v>-0.37444647000000009</v>
      </c>
      <c r="L91">
        <f>'RIM &amp; TRC Benefits'!L91-'RIM Costs (Ach Pot)'!L91</f>
        <v>-0.83695596999999999</v>
      </c>
      <c r="M91">
        <f>'RIM &amp; TRC Benefits'!M91-'RIM Costs (Ach Pot)'!M91</f>
        <v>-0.34765157000000002</v>
      </c>
      <c r="N91">
        <f>'RIM &amp; TRC Benefits'!N91-'RIM Costs (Ach Pot)'!N91</f>
        <v>0</v>
      </c>
      <c r="O91">
        <f>'RIM &amp; TRC Benefits'!O91-'RIM Costs (Ach Pot)'!O91</f>
        <v>0</v>
      </c>
      <c r="P91">
        <f>'RIM &amp; TRC Benefits'!P91-'RIM Costs (Ach Pot)'!P91</f>
        <v>0</v>
      </c>
      <c r="Q91">
        <f>'RIM &amp; TRC Benefits'!Q91-'RIM Costs (Ach Pot)'!Q91</f>
        <v>0</v>
      </c>
      <c r="R91">
        <f>'RIM &amp; TRC Benefits'!R91-'RIM Costs (Ach Pot)'!R91</f>
        <v>0</v>
      </c>
      <c r="S91">
        <f>'RIM &amp; TRC Benefits'!S91-'RIM Costs (Ach Pot)'!S91</f>
        <v>0</v>
      </c>
      <c r="T91">
        <f>'RIM &amp; TRC Benefits'!T91-'RIM Costs (Ach Pot)'!T91</f>
        <v>0</v>
      </c>
      <c r="U91">
        <f>'RIM &amp; TRC Benefits'!U91-'RIM Costs (Ach Pot)'!U91</f>
        <v>0</v>
      </c>
      <c r="V91">
        <f>'RIM &amp; TRC Benefits'!V91-'RIM Costs (Ach Pot)'!V91</f>
        <v>0</v>
      </c>
      <c r="W91">
        <f>'RIM &amp; TRC Benefits'!W91-'RIM Costs (Ach Pot)'!W91</f>
        <v>0</v>
      </c>
      <c r="X91">
        <f>'RIM &amp; TRC Benefits'!X91-'RIM Costs (Ach Pot)'!X91</f>
        <v>0</v>
      </c>
      <c r="Y91">
        <f>'RIM &amp; TRC Benefits'!Y91-'RIM Costs (Ach Pot)'!Y91</f>
        <v>0</v>
      </c>
      <c r="Z91">
        <f>'RIM &amp; TRC Benefits'!Z91-'RIM Costs (Ach Pot)'!Z91</f>
        <v>0</v>
      </c>
      <c r="AA91">
        <f>'RIM &amp; TRC Benefits'!AA91-'RIM Costs (Ach Pot)'!AA91</f>
        <v>0</v>
      </c>
      <c r="AB91">
        <f>'RIM &amp; TRC Benefits'!AB91-'RIM Costs (Ach Pot)'!AB91</f>
        <v>0</v>
      </c>
      <c r="AC91">
        <f>'RIM &amp; TRC Benefits'!AC91-'RIM Costs (Ach Pot)'!AC91</f>
        <v>0</v>
      </c>
      <c r="AD91">
        <f>'RIM &amp; TRC Benefits'!AD91-'RIM Costs (Ach Pot)'!AD91</f>
        <v>0</v>
      </c>
      <c r="AE91">
        <f>'RIM &amp; TRC Benefits'!AE91-'RIM Costs (Ach Pot)'!AE91</f>
        <v>0</v>
      </c>
      <c r="AF91">
        <f>'RIM &amp; TRC Benefits'!AF91-'RIM Costs (Ach Pot)'!AF91</f>
        <v>0</v>
      </c>
      <c r="AG91">
        <f>'RIM &amp; TRC Benefits'!AG91-'RIM Costs (Ach Pot)'!AG91</f>
        <v>0</v>
      </c>
      <c r="AH91">
        <f>'RIM &amp; TRC Benefits'!AH91-'RIM Costs (Ach Pot)'!AH91</f>
        <v>0</v>
      </c>
      <c r="AI91" s="2">
        <f t="shared" si="29"/>
        <v>-40.87989039</v>
      </c>
      <c r="AJ91" s="2">
        <f t="shared" si="30"/>
        <v>-40.271714385759807</v>
      </c>
      <c r="AK91" s="95">
        <f>'RIM &amp; TRC Benefits'!AJ91/'RIM Costs (Ach Pot)'!AJ91</f>
        <v>0.14461620795376076</v>
      </c>
      <c r="AL91" s="98" t="str">
        <f>IF(AK91&lt;1,"NA",(('RIM Costs (Ach Pot)'!AJ91)+AX91)/AN91)</f>
        <v>NA</v>
      </c>
      <c r="AN91">
        <f>'Customer Costs'!G91</f>
        <v>0</v>
      </c>
      <c r="AO91" s="17">
        <f t="shared" si="31"/>
        <v>13.211386247364192</v>
      </c>
      <c r="AP91" s="18">
        <f t="shared" si="32"/>
        <v>0</v>
      </c>
      <c r="AQ91" s="76" t="str">
        <f t="shared" si="33"/>
        <v>Yes</v>
      </c>
      <c r="AR91" s="76" t="str">
        <f t="shared" si="34"/>
        <v>Yes</v>
      </c>
      <c r="AS91" s="76" t="str">
        <f t="shared" si="35"/>
        <v>Yes</v>
      </c>
      <c r="AT91" s="105" t="s">
        <v>499</v>
      </c>
      <c r="AU91" s="95" t="str">
        <f t="shared" si="23"/>
        <v>Drop</v>
      </c>
      <c r="AV91" s="11">
        <f t="shared" si="39"/>
        <v>0</v>
      </c>
      <c r="AW91" s="102">
        <f t="shared" si="24"/>
        <v>0</v>
      </c>
      <c r="AX91" s="11" t="str">
        <f t="shared" si="25"/>
        <v>NA</v>
      </c>
      <c r="AY91" s="52" t="s">
        <v>528</v>
      </c>
      <c r="AZ91" s="11" t="str">
        <f>IF(AU91="Drop","NA",'Program Costs'!G91)</f>
        <v>NA</v>
      </c>
      <c r="BA91" s="20" t="str">
        <f t="shared" si="26"/>
        <v>NA</v>
      </c>
      <c r="BB91" s="12">
        <f>IF(AP91&lt;=10,IF($BB$1="Residential",VLOOKUP(CEILING(AP91,0.05),'Payback-Acceptance'!$A$5:$C$205,2),VLOOKUP(CEILING(AN91,0.05),'Payback-Acceptance'!$A$5:$C$205,3)),IF($BB$1="Residential",VLOOKUP(10,'Payback-Acceptance'!$A$5:$C$205,2),VLOOKUP(10,'Payback-Acceptance'!$A$5:$C$205,3)))</f>
        <v>0.6</v>
      </c>
      <c r="BC91" s="17">
        <v>13.211386247364192</v>
      </c>
      <c r="BD91" s="18">
        <v>1.6556041690720658</v>
      </c>
      <c r="BE91" s="18">
        <v>1.4509299994223364</v>
      </c>
      <c r="BF91" s="22">
        <v>139455.36650361976</v>
      </c>
      <c r="BG91" s="35" t="str">
        <f t="shared" si="27"/>
        <v>NA</v>
      </c>
      <c r="BH91" s="67">
        <v>0</v>
      </c>
      <c r="BI91" s="29" t="str">
        <f t="shared" si="28"/>
        <v>NA</v>
      </c>
      <c r="BJ91" s="71" t="str">
        <f t="shared" si="40"/>
        <v>NA</v>
      </c>
      <c r="BK91" s="71" t="str">
        <f t="shared" si="40"/>
        <v>NA</v>
      </c>
      <c r="BL91" s="71" t="str">
        <f t="shared" si="40"/>
        <v>NA</v>
      </c>
      <c r="BM91" s="71" t="str">
        <f t="shared" si="40"/>
        <v>NA</v>
      </c>
      <c r="BN91" s="71" t="str">
        <f t="shared" si="40"/>
        <v>NA</v>
      </c>
      <c r="BO91" s="71" t="str">
        <f t="shared" si="40"/>
        <v>NA</v>
      </c>
      <c r="BP91" s="71" t="str">
        <f t="shared" si="40"/>
        <v>NA</v>
      </c>
      <c r="BQ91" s="71" t="str">
        <f t="shared" si="40"/>
        <v>NA</v>
      </c>
      <c r="BR91" s="71" t="str">
        <f t="shared" si="40"/>
        <v>NA</v>
      </c>
      <c r="BS91" s="71" t="str">
        <f t="shared" si="40"/>
        <v>NA</v>
      </c>
    </row>
    <row r="92" spans="1:71" x14ac:dyDescent="0.25">
      <c r="A92" s="4">
        <v>2</v>
      </c>
      <c r="B92" s="4">
        <v>100</v>
      </c>
      <c r="C92">
        <v>102</v>
      </c>
      <c r="D92" t="s">
        <v>126</v>
      </c>
      <c r="E92">
        <f>'RIM &amp; TRC Benefits'!E92-'RIM Costs (Ach Pot)'!E92</f>
        <v>0</v>
      </c>
      <c r="F92">
        <f>'RIM &amp; TRC Benefits'!F92-'RIM Costs (Ach Pot)'!F92</f>
        <v>0</v>
      </c>
      <c r="G92">
        <f>'RIM &amp; TRC Benefits'!G92-'RIM Costs (Ach Pot)'!G92</f>
        <v>-45.636939999999996</v>
      </c>
      <c r="H92">
        <f>'RIM &amp; TRC Benefits'!H92-'RIM Costs (Ach Pot)'!H92</f>
        <v>-8.6036999999999981</v>
      </c>
      <c r="I92">
        <f>'RIM &amp; TRC Benefits'!I92-'RIM Costs (Ach Pot)'!I92</f>
        <v>-9.2815700000000003</v>
      </c>
      <c r="J92">
        <f>'RIM &amp; TRC Benefits'!J92-'RIM Costs (Ach Pot)'!J92</f>
        <v>0.22390099999999791</v>
      </c>
      <c r="K92">
        <f>'RIM &amp; TRC Benefits'!K92-'RIM Costs (Ach Pot)'!K92</f>
        <v>1.8094709999999985</v>
      </c>
      <c r="L92">
        <f>'RIM &amp; TRC Benefits'!L92-'RIM Costs (Ach Pot)'!L92</f>
        <v>1.8278779999999983</v>
      </c>
      <c r="M92">
        <f>'RIM &amp; TRC Benefits'!M92-'RIM Costs (Ach Pot)'!M92</f>
        <v>6.2040299999999995</v>
      </c>
      <c r="N92">
        <f>'RIM &amp; TRC Benefits'!N92-'RIM Costs (Ach Pot)'!N92</f>
        <v>8.193480000000001</v>
      </c>
      <c r="O92">
        <f>'RIM &amp; TRC Benefits'!O92-'RIM Costs (Ach Pot)'!O92</f>
        <v>8.2878699999999945</v>
      </c>
      <c r="P92">
        <f>'RIM &amp; TRC Benefits'!P92-'RIM Costs (Ach Pot)'!P92</f>
        <v>3.4829399999999993</v>
      </c>
      <c r="Q92">
        <f>'RIM &amp; TRC Benefits'!Q92-'RIM Costs (Ach Pot)'!Q92</f>
        <v>5.2618699999999983</v>
      </c>
      <c r="R92">
        <f>'RIM &amp; TRC Benefits'!R92-'RIM Costs (Ach Pot)'!R92</f>
        <v>2.3883949999999992</v>
      </c>
      <c r="S92">
        <f>'RIM &amp; TRC Benefits'!S92-'RIM Costs (Ach Pot)'!S92</f>
        <v>10.039700000000003</v>
      </c>
      <c r="T92">
        <f>'RIM &amp; TRC Benefits'!T92-'RIM Costs (Ach Pot)'!T92</f>
        <v>0.92793999999999954</v>
      </c>
      <c r="U92">
        <f>'RIM &amp; TRC Benefits'!U92-'RIM Costs (Ach Pot)'!U92</f>
        <v>4.2608219999999974</v>
      </c>
      <c r="V92">
        <f>'RIM &amp; TRC Benefits'!V92-'RIM Costs (Ach Pot)'!V92</f>
        <v>3.3453619999999979</v>
      </c>
      <c r="W92">
        <f>'RIM &amp; TRC Benefits'!W92-'RIM Costs (Ach Pot)'!W92</f>
        <v>8.1302719999999979</v>
      </c>
      <c r="X92">
        <f>'RIM &amp; TRC Benefits'!X92-'RIM Costs (Ach Pot)'!X92</f>
        <v>8.3930919999999958</v>
      </c>
      <c r="Y92">
        <f>'RIM &amp; TRC Benefits'!Y92-'RIM Costs (Ach Pot)'!Y92</f>
        <v>0</v>
      </c>
      <c r="Z92">
        <f>'RIM &amp; TRC Benefits'!Z92-'RIM Costs (Ach Pot)'!Z92</f>
        <v>0</v>
      </c>
      <c r="AA92">
        <f>'RIM &amp; TRC Benefits'!AA92-'RIM Costs (Ach Pot)'!AA92</f>
        <v>0</v>
      </c>
      <c r="AB92">
        <f>'RIM &amp; TRC Benefits'!AB92-'RIM Costs (Ach Pot)'!AB92</f>
        <v>0</v>
      </c>
      <c r="AC92">
        <f>'RIM &amp; TRC Benefits'!AC92-'RIM Costs (Ach Pot)'!AC92</f>
        <v>0</v>
      </c>
      <c r="AD92">
        <f>'RIM &amp; TRC Benefits'!AD92-'RIM Costs (Ach Pot)'!AD92</f>
        <v>0</v>
      </c>
      <c r="AE92">
        <f>'RIM &amp; TRC Benefits'!AE92-'RIM Costs (Ach Pot)'!AE92</f>
        <v>0</v>
      </c>
      <c r="AF92">
        <f>'RIM &amp; TRC Benefits'!AF92-'RIM Costs (Ach Pot)'!AF92</f>
        <v>0</v>
      </c>
      <c r="AG92">
        <f>'RIM &amp; TRC Benefits'!AG92-'RIM Costs (Ach Pot)'!AG92</f>
        <v>0</v>
      </c>
      <c r="AH92">
        <f>'RIM &amp; TRC Benefits'!AH92-'RIM Costs (Ach Pot)'!AH92</f>
        <v>0</v>
      </c>
      <c r="AI92" s="2">
        <f t="shared" si="29"/>
        <v>9.2548129999999809</v>
      </c>
      <c r="AJ92" s="2">
        <f t="shared" si="30"/>
        <v>-24.311288976498442</v>
      </c>
      <c r="AK92" s="95">
        <f>'RIM &amp; TRC Benefits'!AJ92/'RIM Costs (Ach Pot)'!AJ92</f>
        <v>0.92303343201890331</v>
      </c>
      <c r="AL92" s="98" t="str">
        <f>IF(AK92&lt;1,"NA",(('RIM Costs (Ach Pot)'!AJ92)+AX92)/AN92)</f>
        <v>NA</v>
      </c>
      <c r="AN92">
        <f>'Customer Costs'!G92</f>
        <v>400</v>
      </c>
      <c r="AO92" s="17">
        <f t="shared" si="31"/>
        <v>176.88988581068398</v>
      </c>
      <c r="AP92" s="18">
        <f t="shared" si="32"/>
        <v>18.90341504230998</v>
      </c>
      <c r="AQ92" s="76" t="str">
        <f t="shared" si="33"/>
        <v>No</v>
      </c>
      <c r="AR92" s="76" t="str">
        <f t="shared" si="34"/>
        <v>No</v>
      </c>
      <c r="AS92" s="76" t="str">
        <f t="shared" si="35"/>
        <v>No</v>
      </c>
      <c r="AT92" s="105" t="s">
        <v>499</v>
      </c>
      <c r="AU92" s="95" t="str">
        <f t="shared" si="23"/>
        <v>Drop</v>
      </c>
      <c r="AV92" s="11">
        <f>IF(AP92&gt;2,AN92-(2*(AO92*$AP$1/100)),0)</f>
        <v>357.67960454714535</v>
      </c>
      <c r="AW92" s="102">
        <f t="shared" si="24"/>
        <v>1.9999999999999989</v>
      </c>
      <c r="AX92" s="11" t="str">
        <f t="shared" si="25"/>
        <v>NA</v>
      </c>
      <c r="AY92" s="52" t="s">
        <v>526</v>
      </c>
      <c r="AZ92" s="11" t="str">
        <f>IF(AU92="Drop","NA",'Program Costs'!G92)</f>
        <v>NA</v>
      </c>
      <c r="BA92" s="20" t="str">
        <f t="shared" si="26"/>
        <v>NA</v>
      </c>
      <c r="BB92" s="12">
        <f>IF(AP92&lt;=10,IF($BB$1="Residential",VLOOKUP(CEILING(AP92,0.05),'Payback-Acceptance'!$A$5:$C$205,2),VLOOKUP(CEILING(AN92,0.05),'Payback-Acceptance'!$A$5:$C$205,3)),IF($BB$1="Residential",VLOOKUP(10,'Payback-Acceptance'!$A$5:$C$205,2),VLOOKUP(10,'Payback-Acceptance'!$A$5:$C$205,3)))</f>
        <v>0.14294960495076253</v>
      </c>
      <c r="BC92" s="17">
        <v>176.88988581068398</v>
      </c>
      <c r="BD92" s="18">
        <v>95.331693948519643</v>
      </c>
      <c r="BE92" s="18">
        <v>0</v>
      </c>
      <c r="BF92" s="22">
        <v>149043.81365665552</v>
      </c>
      <c r="BG92" s="35" t="str">
        <f t="shared" si="27"/>
        <v>NA</v>
      </c>
      <c r="BH92" s="67" t="s">
        <v>499</v>
      </c>
      <c r="BI92" s="29" t="str">
        <f t="shared" si="28"/>
        <v>NA</v>
      </c>
      <c r="BJ92" s="71" t="str">
        <f t="shared" si="40"/>
        <v>NA</v>
      </c>
      <c r="BK92" s="71" t="str">
        <f t="shared" si="40"/>
        <v>NA</v>
      </c>
      <c r="BL92" s="71" t="str">
        <f t="shared" si="40"/>
        <v>NA</v>
      </c>
      <c r="BM92" s="71" t="str">
        <f t="shared" si="40"/>
        <v>NA</v>
      </c>
      <c r="BN92" s="71" t="str">
        <f t="shared" si="40"/>
        <v>NA</v>
      </c>
      <c r="BO92" s="71" t="str">
        <f t="shared" si="40"/>
        <v>NA</v>
      </c>
      <c r="BP92" s="71" t="str">
        <f t="shared" si="40"/>
        <v>NA</v>
      </c>
      <c r="BQ92" s="71" t="str">
        <f t="shared" si="40"/>
        <v>NA</v>
      </c>
      <c r="BR92" s="71" t="str">
        <f t="shared" si="40"/>
        <v>NA</v>
      </c>
      <c r="BS92" s="71" t="str">
        <f t="shared" si="40"/>
        <v>NA</v>
      </c>
    </row>
    <row r="93" spans="1:71" x14ac:dyDescent="0.25">
      <c r="A93" s="4">
        <v>2</v>
      </c>
      <c r="B93" s="4">
        <v>100</v>
      </c>
      <c r="C93">
        <v>103</v>
      </c>
      <c r="D93" t="s">
        <v>127</v>
      </c>
      <c r="E93">
        <f>'RIM &amp; TRC Benefits'!E93-'RIM Costs (Ach Pot)'!E93</f>
        <v>0</v>
      </c>
      <c r="F93">
        <f>'RIM &amp; TRC Benefits'!F93-'RIM Costs (Ach Pot)'!F93</f>
        <v>0</v>
      </c>
      <c r="G93">
        <f>'RIM &amp; TRC Benefits'!G93-'RIM Costs (Ach Pot)'!G93</f>
        <v>-57.702034000000005</v>
      </c>
      <c r="H93">
        <f>'RIM &amp; TRC Benefits'!H93-'RIM Costs (Ach Pot)'!H93</f>
        <v>-19.828823999999997</v>
      </c>
      <c r="I93">
        <f>'RIM &amp; TRC Benefits'!I93-'RIM Costs (Ach Pot)'!I93</f>
        <v>-21.193604000000001</v>
      </c>
      <c r="J93">
        <f>'RIM &amp; TRC Benefits'!J93-'RIM Costs (Ach Pot)'!J93</f>
        <v>1.3560060000000007</v>
      </c>
      <c r="K93">
        <f>'RIM &amp; TRC Benefits'!K93-'RIM Costs (Ach Pot)'!K93</f>
        <v>7.2094260000000006</v>
      </c>
      <c r="L93">
        <f>'RIM &amp; TRC Benefits'!L93-'RIM Costs (Ach Pot)'!L93</f>
        <v>8.0848660000000052</v>
      </c>
      <c r="M93">
        <f>'RIM &amp; TRC Benefits'!M93-'RIM Costs (Ach Pot)'!M93</f>
        <v>18.582836000000007</v>
      </c>
      <c r="N93">
        <f>'RIM &amp; TRC Benefits'!N93-'RIM Costs (Ach Pot)'!N93</f>
        <v>23.966566000000007</v>
      </c>
      <c r="O93">
        <f>'RIM &amp; TRC Benefits'!O93-'RIM Costs (Ach Pot)'!O93</f>
        <v>23.711995999999999</v>
      </c>
      <c r="P93">
        <f>'RIM &amp; TRC Benefits'!P93-'RIM Costs (Ach Pot)'!P93</f>
        <v>10.444725999999996</v>
      </c>
      <c r="Q93">
        <f>'RIM &amp; TRC Benefits'!Q93-'RIM Costs (Ach Pot)'!Q93</f>
        <v>15.175185999999997</v>
      </c>
      <c r="R93">
        <f>'RIM &amp; TRC Benefits'!R93-'RIM Costs (Ach Pot)'!R93</f>
        <v>7.1554159999999953</v>
      </c>
      <c r="S93">
        <f>'RIM &amp; TRC Benefits'!S93-'RIM Costs (Ach Pot)'!S93</f>
        <v>28.645396000000012</v>
      </c>
      <c r="T93">
        <f>'RIM &amp; TRC Benefits'!T93-'RIM Costs (Ach Pot)'!T93</f>
        <v>5.4931760000000054</v>
      </c>
      <c r="U93">
        <f>'RIM &amp; TRC Benefits'!U93-'RIM Costs (Ach Pot)'!U93</f>
        <v>12.643266000000011</v>
      </c>
      <c r="V93">
        <f>'RIM &amp; TRC Benefits'!V93-'RIM Costs (Ach Pot)'!V93</f>
        <v>12.498246000000009</v>
      </c>
      <c r="W93">
        <f>'RIM &amp; TRC Benefits'!W93-'RIM Costs (Ach Pot)'!W93</f>
        <v>23.825816000000003</v>
      </c>
      <c r="X93">
        <f>'RIM &amp; TRC Benefits'!X93-'RIM Costs (Ach Pot)'!X93</f>
        <v>25.050306000000006</v>
      </c>
      <c r="Y93">
        <f>'RIM &amp; TRC Benefits'!Y93-'RIM Costs (Ach Pot)'!Y93</f>
        <v>0</v>
      </c>
      <c r="Z93">
        <f>'RIM &amp; TRC Benefits'!Z93-'RIM Costs (Ach Pot)'!Z93</f>
        <v>0</v>
      </c>
      <c r="AA93">
        <f>'RIM &amp; TRC Benefits'!AA93-'RIM Costs (Ach Pot)'!AA93</f>
        <v>0</v>
      </c>
      <c r="AB93">
        <f>'RIM &amp; TRC Benefits'!AB93-'RIM Costs (Ach Pot)'!AB93</f>
        <v>0</v>
      </c>
      <c r="AC93">
        <f>'RIM &amp; TRC Benefits'!AC93-'RIM Costs (Ach Pot)'!AC93</f>
        <v>0</v>
      </c>
      <c r="AD93">
        <f>'RIM &amp; TRC Benefits'!AD93-'RIM Costs (Ach Pot)'!AD93</f>
        <v>0</v>
      </c>
      <c r="AE93">
        <f>'RIM &amp; TRC Benefits'!AE93-'RIM Costs (Ach Pot)'!AE93</f>
        <v>0</v>
      </c>
      <c r="AF93">
        <f>'RIM &amp; TRC Benefits'!AF93-'RIM Costs (Ach Pot)'!AF93</f>
        <v>0</v>
      </c>
      <c r="AG93">
        <f>'RIM &amp; TRC Benefits'!AG93-'RIM Costs (Ach Pot)'!AG93</f>
        <v>0</v>
      </c>
      <c r="AH93">
        <f>'RIM &amp; TRC Benefits'!AH93-'RIM Costs (Ach Pot)'!AH93</f>
        <v>0</v>
      </c>
      <c r="AI93" s="2">
        <f t="shared" si="29"/>
        <v>125.11876800000007</v>
      </c>
      <c r="AJ93" s="2">
        <f t="shared" si="30"/>
        <v>21.327457790167834</v>
      </c>
      <c r="AK93" s="95">
        <f>'RIM &amp; TRC Benefits'!AJ93/'RIM Costs (Ach Pot)'!AJ93</f>
        <v>1.0307238624209198</v>
      </c>
      <c r="AL93" s="98">
        <f>IF(AK93&lt;1,"NA",(('RIM Costs (Ach Pot)'!AJ93)+AX93)/AN93)</f>
        <v>0.42087844922956935</v>
      </c>
      <c r="AN93">
        <f>'Customer Costs'!G93</f>
        <v>1700</v>
      </c>
      <c r="AO93" s="17">
        <f t="shared" si="31"/>
        <v>416.85122291376865</v>
      </c>
      <c r="AP93" s="18">
        <f t="shared" si="32"/>
        <v>34.091893375759746</v>
      </c>
      <c r="AQ93" s="76" t="str">
        <f t="shared" si="33"/>
        <v>No</v>
      </c>
      <c r="AR93" s="76" t="str">
        <f t="shared" si="34"/>
        <v>No</v>
      </c>
      <c r="AS93" s="76" t="str">
        <f t="shared" si="35"/>
        <v>No</v>
      </c>
      <c r="AT93" s="105" t="s">
        <v>499</v>
      </c>
      <c r="AU93" s="95" t="str">
        <f t="shared" si="23"/>
        <v>Drop</v>
      </c>
      <c r="AV93" s="11">
        <f t="shared" ref="AV93:AV110" si="41">IF(AP93&gt;2,AN93-(2*(AO93*$AP$1/100)),0)</f>
        <v>1600.2695461197973</v>
      </c>
      <c r="AW93" s="102">
        <f t="shared" si="24"/>
        <v>1.9999999999999978</v>
      </c>
      <c r="AX93" s="11">
        <f t="shared" si="25"/>
        <v>21.327457790167834</v>
      </c>
      <c r="AY93" s="52" t="s">
        <v>526</v>
      </c>
      <c r="AZ93" s="11" t="str">
        <f>IF(AU93="Drop","NA",'Program Costs'!G93)</f>
        <v>NA</v>
      </c>
      <c r="BA93" s="20">
        <f t="shared" si="26"/>
        <v>33.664191365784205</v>
      </c>
      <c r="BB93" s="12">
        <f>IF(AP93&lt;=10,IF($BB$1="Residential",VLOOKUP(CEILING(AP93,0.05),'Payback-Acceptance'!$A$5:$C$205,2),VLOOKUP(CEILING(AN93,0.05),'Payback-Acceptance'!$A$5:$C$205,3)),IF($BB$1="Residential",VLOOKUP(10,'Payback-Acceptance'!$A$5:$C$205,2),VLOOKUP(10,'Payback-Acceptance'!$A$5:$C$205,3)))</f>
        <v>0.14294960495076253</v>
      </c>
      <c r="BC93" s="17">
        <v>416.85122291376865</v>
      </c>
      <c r="BD93" s="18">
        <v>241.14583915936606</v>
      </c>
      <c r="BE93" s="18">
        <v>0</v>
      </c>
      <c r="BF93" s="22">
        <v>149912.51379148572</v>
      </c>
      <c r="BG93" s="35" t="str">
        <f t="shared" si="27"/>
        <v>NA</v>
      </c>
      <c r="BH93" s="67">
        <f>(BF93/1697084.38414)*143154</f>
        <v>12645.556225644916</v>
      </c>
      <c r="BI93" s="29" t="str">
        <f t="shared" si="28"/>
        <v>NA</v>
      </c>
      <c r="BJ93" s="71" t="str">
        <f t="shared" si="40"/>
        <v>NA</v>
      </c>
      <c r="BK93" s="71" t="str">
        <f t="shared" si="40"/>
        <v>NA</v>
      </c>
      <c r="BL93" s="71" t="str">
        <f t="shared" si="40"/>
        <v>NA</v>
      </c>
      <c r="BM93" s="71" t="str">
        <f t="shared" si="40"/>
        <v>NA</v>
      </c>
      <c r="BN93" s="71" t="str">
        <f t="shared" si="40"/>
        <v>NA</v>
      </c>
      <c r="BO93" s="71" t="str">
        <f t="shared" si="40"/>
        <v>NA</v>
      </c>
      <c r="BP93" s="71" t="str">
        <f t="shared" si="40"/>
        <v>NA</v>
      </c>
      <c r="BQ93" s="71" t="str">
        <f t="shared" si="40"/>
        <v>NA</v>
      </c>
      <c r="BR93" s="71" t="str">
        <f t="shared" si="40"/>
        <v>NA</v>
      </c>
      <c r="BS93" s="71" t="str">
        <f t="shared" si="40"/>
        <v>NA</v>
      </c>
    </row>
    <row r="94" spans="1:71" x14ac:dyDescent="0.25">
      <c r="A94" s="4">
        <v>2</v>
      </c>
      <c r="B94" s="4">
        <v>100</v>
      </c>
      <c r="C94">
        <v>104</v>
      </c>
      <c r="D94" t="s">
        <v>128</v>
      </c>
      <c r="E94">
        <f>'RIM &amp; TRC Benefits'!E94-'RIM Costs (Ach Pot)'!E94</f>
        <v>0</v>
      </c>
      <c r="F94">
        <f>'RIM &amp; TRC Benefits'!F94-'RIM Costs (Ach Pot)'!F94</f>
        <v>0</v>
      </c>
      <c r="G94">
        <f>'RIM &amp; TRC Benefits'!G94-'RIM Costs (Ach Pot)'!G94</f>
        <v>-66.01251400000001</v>
      </c>
      <c r="H94">
        <f>'RIM &amp; TRC Benefits'!H94-'RIM Costs (Ach Pot)'!H94</f>
        <v>-28.853354000000003</v>
      </c>
      <c r="I94">
        <f>'RIM &amp; TRC Benefits'!I94-'RIM Costs (Ach Pot)'!I94</f>
        <v>-30.669233999999996</v>
      </c>
      <c r="J94">
        <f>'RIM &amp; TRC Benefits'!J94-'RIM Costs (Ach Pot)'!J94</f>
        <v>2.0834260000000029</v>
      </c>
      <c r="K94">
        <f>'RIM &amp; TRC Benefits'!K94-'RIM Costs (Ach Pot)'!K94</f>
        <v>9.8494460000000004</v>
      </c>
      <c r="L94">
        <f>'RIM &amp; TRC Benefits'!L94-'RIM Costs (Ach Pot)'!L94</f>
        <v>10.885805999999988</v>
      </c>
      <c r="M94">
        <f>'RIM &amp; TRC Benefits'!M94-'RIM Costs (Ach Pot)'!M94</f>
        <v>26.210286000000011</v>
      </c>
      <c r="N94">
        <f>'RIM &amp; TRC Benefits'!N94-'RIM Costs (Ach Pot)'!N94</f>
        <v>33.542016000000004</v>
      </c>
      <c r="O94">
        <f>'RIM &amp; TRC Benefits'!O94-'RIM Costs (Ach Pot)'!O94</f>
        <v>34.526205999999988</v>
      </c>
      <c r="P94">
        <f>'RIM &amp; TRC Benefits'!P94-'RIM Costs (Ach Pot)'!P94</f>
        <v>13.671046000000004</v>
      </c>
      <c r="Q94">
        <f>'RIM &amp; TRC Benefits'!Q94-'RIM Costs (Ach Pot)'!Q94</f>
        <v>21.474146000000005</v>
      </c>
      <c r="R94">
        <f>'RIM &amp; TRC Benefits'!R94-'RIM Costs (Ach Pot)'!R94</f>
        <v>9.585166000000001</v>
      </c>
      <c r="S94">
        <f>'RIM &amp; TRC Benefits'!S94-'RIM Costs (Ach Pot)'!S94</f>
        <v>39.978785999999999</v>
      </c>
      <c r="T94">
        <f>'RIM &amp; TRC Benefits'!T94-'RIM Costs (Ach Pot)'!T94</f>
        <v>7.7331760000000003</v>
      </c>
      <c r="U94">
        <f>'RIM &amp; TRC Benefits'!U94-'RIM Costs (Ach Pot)'!U94</f>
        <v>18.317955999999995</v>
      </c>
      <c r="V94">
        <f>'RIM &amp; TRC Benefits'!V94-'RIM Costs (Ach Pot)'!V94</f>
        <v>17.307025999999993</v>
      </c>
      <c r="W94">
        <f>'RIM &amp; TRC Benefits'!W94-'RIM Costs (Ach Pot)'!W94</f>
        <v>34.22566599999999</v>
      </c>
      <c r="X94">
        <f>'RIM &amp; TRC Benefits'!X94-'RIM Costs (Ach Pot)'!X94</f>
        <v>35.430256</v>
      </c>
      <c r="Y94">
        <f>'RIM &amp; TRC Benefits'!Y94-'RIM Costs (Ach Pot)'!Y94</f>
        <v>0</v>
      </c>
      <c r="Z94">
        <f>'RIM &amp; TRC Benefits'!Z94-'RIM Costs (Ach Pot)'!Z94</f>
        <v>0</v>
      </c>
      <c r="AA94">
        <f>'RIM &amp; TRC Benefits'!AA94-'RIM Costs (Ach Pot)'!AA94</f>
        <v>0</v>
      </c>
      <c r="AB94">
        <f>'RIM &amp; TRC Benefits'!AB94-'RIM Costs (Ach Pot)'!AB94</f>
        <v>0</v>
      </c>
      <c r="AC94">
        <f>'RIM &amp; TRC Benefits'!AC94-'RIM Costs (Ach Pot)'!AC94</f>
        <v>0</v>
      </c>
      <c r="AD94">
        <f>'RIM &amp; TRC Benefits'!AD94-'RIM Costs (Ach Pot)'!AD94</f>
        <v>0</v>
      </c>
      <c r="AE94">
        <f>'RIM &amp; TRC Benefits'!AE94-'RIM Costs (Ach Pot)'!AE94</f>
        <v>0</v>
      </c>
      <c r="AF94">
        <f>'RIM &amp; TRC Benefits'!AF94-'RIM Costs (Ach Pot)'!AF94</f>
        <v>0</v>
      </c>
      <c r="AG94">
        <f>'RIM &amp; TRC Benefits'!AG94-'RIM Costs (Ach Pot)'!AG94</f>
        <v>0</v>
      </c>
      <c r="AH94">
        <f>'RIM &amp; TRC Benefits'!AH94-'RIM Costs (Ach Pot)'!AH94</f>
        <v>0</v>
      </c>
      <c r="AI94" s="2">
        <f t="shared" si="29"/>
        <v>189.28530799999999</v>
      </c>
      <c r="AJ94" s="2">
        <f t="shared" si="30"/>
        <v>43.249649304004279</v>
      </c>
      <c r="AK94" s="95">
        <f>'RIM &amp; TRC Benefits'!AJ94/'RIM Costs (Ach Pot)'!AJ94</f>
        <v>1.0442418139593044</v>
      </c>
      <c r="AL94" s="98">
        <f>IF(AK94&lt;1,"NA",(('RIM Costs (Ach Pot)'!AJ94)+AX94)/AN94)</f>
        <v>0.34027456682992502</v>
      </c>
      <c r="AN94">
        <f>'Customer Costs'!G94</f>
        <v>3000</v>
      </c>
      <c r="AO94" s="17">
        <f t="shared" si="31"/>
        <v>596.62342184469696</v>
      </c>
      <c r="AP94" s="18">
        <f t="shared" si="32"/>
        <v>42.034340328872311</v>
      </c>
      <c r="AQ94" s="76" t="str">
        <f t="shared" si="33"/>
        <v>No</v>
      </c>
      <c r="AR94" s="76" t="str">
        <f t="shared" si="34"/>
        <v>No</v>
      </c>
      <c r="AS94" s="76" t="str">
        <f t="shared" si="35"/>
        <v>No</v>
      </c>
      <c r="AT94" s="105" t="s">
        <v>499</v>
      </c>
      <c r="AU94" s="95" t="str">
        <f t="shared" si="23"/>
        <v>Drop</v>
      </c>
      <c r="AV94" s="11">
        <f t="shared" si="41"/>
        <v>2857.259565558621</v>
      </c>
      <c r="AW94" s="102">
        <f t="shared" si="24"/>
        <v>2.0000000000000031</v>
      </c>
      <c r="AX94" s="11">
        <f t="shared" si="25"/>
        <v>43.249649304004279</v>
      </c>
      <c r="AY94" s="52" t="s">
        <v>526</v>
      </c>
      <c r="AZ94" s="11" t="str">
        <f>IF(AU94="Drop","NA",'Program Costs'!G94)</f>
        <v>NA</v>
      </c>
      <c r="BA94" s="20">
        <f t="shared" si="26"/>
        <v>41.428350169556012</v>
      </c>
      <c r="BB94" s="12">
        <f>IF(AP94&lt;=10,IF($BB$1="Residential",VLOOKUP(CEILING(AP94,0.05),'Payback-Acceptance'!$A$5:$C$205,2),VLOOKUP(CEILING(AN94,0.05),'Payback-Acceptance'!$A$5:$C$205,3)),IF($BB$1="Residential",VLOOKUP(10,'Payback-Acceptance'!$A$5:$C$205,2),VLOOKUP(10,'Payback-Acceptance'!$A$5:$C$205,3)))</f>
        <v>0.14294960495076253</v>
      </c>
      <c r="BC94" s="17">
        <v>596.62342184469696</v>
      </c>
      <c r="BD94" s="18">
        <v>344.95841561948276</v>
      </c>
      <c r="BE94" s="18">
        <v>0</v>
      </c>
      <c r="BF94" s="22">
        <v>151275.35482595378</v>
      </c>
      <c r="BG94" s="35" t="str">
        <f t="shared" si="27"/>
        <v>NA</v>
      </c>
      <c r="BH94" s="67">
        <f>(BF94/1697084.38414)*143154</f>
        <v>12760.515827696234</v>
      </c>
      <c r="BI94" s="29" t="str">
        <f t="shared" si="28"/>
        <v>NA</v>
      </c>
      <c r="BJ94" s="71" t="str">
        <f t="shared" ref="BJ94:BS103" si="42">IF($BG94="NA","NA",IF($AY94="M",$BG94*BJ$2,$BG94*BJ$1))</f>
        <v>NA</v>
      </c>
      <c r="BK94" s="71" t="str">
        <f t="shared" si="42"/>
        <v>NA</v>
      </c>
      <c r="BL94" s="71" t="str">
        <f t="shared" si="42"/>
        <v>NA</v>
      </c>
      <c r="BM94" s="71" t="str">
        <f t="shared" si="42"/>
        <v>NA</v>
      </c>
      <c r="BN94" s="71" t="str">
        <f t="shared" si="42"/>
        <v>NA</v>
      </c>
      <c r="BO94" s="71" t="str">
        <f t="shared" si="42"/>
        <v>NA</v>
      </c>
      <c r="BP94" s="71" t="str">
        <f t="shared" si="42"/>
        <v>NA</v>
      </c>
      <c r="BQ94" s="71" t="str">
        <f t="shared" si="42"/>
        <v>NA</v>
      </c>
      <c r="BR94" s="71" t="str">
        <f t="shared" si="42"/>
        <v>NA</v>
      </c>
      <c r="BS94" s="71" t="str">
        <f t="shared" si="42"/>
        <v>NA</v>
      </c>
    </row>
    <row r="95" spans="1:71" x14ac:dyDescent="0.25">
      <c r="A95" s="4">
        <v>2</v>
      </c>
      <c r="B95" s="4">
        <v>100</v>
      </c>
      <c r="C95">
        <v>105</v>
      </c>
      <c r="D95" t="s">
        <v>129</v>
      </c>
      <c r="E95">
        <f>'RIM &amp; TRC Benefits'!E95-'RIM Costs (Ach Pot)'!E95</f>
        <v>0</v>
      </c>
      <c r="F95">
        <f>'RIM &amp; TRC Benefits'!F95-'RIM Costs (Ach Pot)'!F95</f>
        <v>0</v>
      </c>
      <c r="G95">
        <f>'RIM &amp; TRC Benefits'!G95-'RIM Costs (Ach Pot)'!G95</f>
        <v>-64.009223999999989</v>
      </c>
      <c r="H95">
        <f>'RIM &amp; TRC Benefits'!H95-'RIM Costs (Ach Pot)'!H95</f>
        <v>-26.745663999999998</v>
      </c>
      <c r="I95">
        <f>'RIM &amp; TRC Benefits'!I95-'RIM Costs (Ach Pot)'!I95</f>
        <v>-28.619734000000001</v>
      </c>
      <c r="J95">
        <f>'RIM &amp; TRC Benefits'!J95-'RIM Costs (Ach Pot)'!J95</f>
        <v>5.4612359999999995</v>
      </c>
      <c r="K95">
        <f>'RIM &amp; TRC Benefits'!K95-'RIM Costs (Ach Pot)'!K95</f>
        <v>14.193545999999998</v>
      </c>
      <c r="L95">
        <f>'RIM &amp; TRC Benefits'!L95-'RIM Costs (Ach Pot)'!L95</f>
        <v>14.782585999999995</v>
      </c>
      <c r="M95">
        <f>'RIM &amp; TRC Benefits'!M95-'RIM Costs (Ach Pot)'!M95</f>
        <v>30.629306000000014</v>
      </c>
      <c r="N95">
        <f>'RIM &amp; TRC Benefits'!N95-'RIM Costs (Ach Pot)'!N95</f>
        <v>38.565557000000013</v>
      </c>
      <c r="O95">
        <f>'RIM &amp; TRC Benefits'!O95-'RIM Costs (Ach Pot)'!O95</f>
        <v>39.364347000000009</v>
      </c>
      <c r="P95">
        <f>'RIM &amp; TRC Benefits'!P95-'RIM Costs (Ach Pot)'!P95</f>
        <v>17.61752700000001</v>
      </c>
      <c r="Q95">
        <f>'RIM &amp; TRC Benefits'!Q95-'RIM Costs (Ach Pot)'!Q95</f>
        <v>25.679417000000001</v>
      </c>
      <c r="R95">
        <f>'RIM &amp; TRC Benefits'!R95-'RIM Costs (Ach Pot)'!R95</f>
        <v>12.554047000000011</v>
      </c>
      <c r="S95">
        <f>'RIM &amp; TRC Benefits'!S95-'RIM Costs (Ach Pot)'!S95</f>
        <v>45.419397000000018</v>
      </c>
      <c r="T95">
        <f>'RIM &amp; TRC Benefits'!T95-'RIM Costs (Ach Pot)'!T95</f>
        <v>11.762667000000008</v>
      </c>
      <c r="U95">
        <f>'RIM &amp; TRC Benefits'!U95-'RIM Costs (Ach Pot)'!U95</f>
        <v>22.292509999999993</v>
      </c>
      <c r="V95">
        <f>'RIM &amp; TRC Benefits'!V95-'RIM Costs (Ach Pot)'!V95</f>
        <v>0</v>
      </c>
      <c r="W95">
        <f>'RIM &amp; TRC Benefits'!W95-'RIM Costs (Ach Pot)'!W95</f>
        <v>0</v>
      </c>
      <c r="X95">
        <f>'RIM &amp; TRC Benefits'!X95-'RIM Costs (Ach Pot)'!X95</f>
        <v>0</v>
      </c>
      <c r="Y95">
        <f>'RIM &amp; TRC Benefits'!Y95-'RIM Costs (Ach Pot)'!Y95</f>
        <v>0</v>
      </c>
      <c r="Z95">
        <f>'RIM &amp; TRC Benefits'!Z95-'RIM Costs (Ach Pot)'!Z95</f>
        <v>0</v>
      </c>
      <c r="AA95">
        <f>'RIM &amp; TRC Benefits'!AA95-'RIM Costs (Ach Pot)'!AA95</f>
        <v>0</v>
      </c>
      <c r="AB95">
        <f>'RIM &amp; TRC Benefits'!AB95-'RIM Costs (Ach Pot)'!AB95</f>
        <v>0</v>
      </c>
      <c r="AC95">
        <f>'RIM &amp; TRC Benefits'!AC95-'RIM Costs (Ach Pot)'!AC95</f>
        <v>0</v>
      </c>
      <c r="AD95">
        <f>'RIM &amp; TRC Benefits'!AD95-'RIM Costs (Ach Pot)'!AD95</f>
        <v>0</v>
      </c>
      <c r="AE95">
        <f>'RIM &amp; TRC Benefits'!AE95-'RIM Costs (Ach Pot)'!AE95</f>
        <v>0</v>
      </c>
      <c r="AF95">
        <f>'RIM &amp; TRC Benefits'!AF95-'RIM Costs (Ach Pot)'!AF95</f>
        <v>0</v>
      </c>
      <c r="AG95">
        <f>'RIM &amp; TRC Benefits'!AG95-'RIM Costs (Ach Pot)'!AG95</f>
        <v>0</v>
      </c>
      <c r="AH95">
        <f>'RIM &amp; TRC Benefits'!AH95-'RIM Costs (Ach Pot)'!AH95</f>
        <v>0</v>
      </c>
      <c r="AI95" s="2">
        <f t="shared" si="29"/>
        <v>158.94752100000008</v>
      </c>
      <c r="AJ95" s="2">
        <f t="shared" si="30"/>
        <v>47.721890694975897</v>
      </c>
      <c r="AK95" s="95">
        <f>'RIM &amp; TRC Benefits'!AJ95/'RIM Costs (Ach Pot)'!AJ95</f>
        <v>1.057064415794384</v>
      </c>
      <c r="AL95" s="98">
        <f>IF(AK95&lt;1,"NA",(('RIM Costs (Ach Pot)'!AJ95)+AX95)/AN95)</f>
        <v>2.9466765353884266</v>
      </c>
      <c r="AN95">
        <f>'Customer Costs'!G95</f>
        <v>300</v>
      </c>
      <c r="AO95" s="17">
        <f t="shared" si="31"/>
        <v>572.87701105456154</v>
      </c>
      <c r="AP95" s="18">
        <f t="shared" si="32"/>
        <v>4.3776712065703416</v>
      </c>
      <c r="AQ95" s="76" t="str">
        <f t="shared" si="33"/>
        <v>No</v>
      </c>
      <c r="AR95" s="76" t="str">
        <f t="shared" si="34"/>
        <v>No</v>
      </c>
      <c r="AS95" s="76" t="str">
        <f t="shared" si="35"/>
        <v>No</v>
      </c>
      <c r="AT95" s="105">
        <v>42.103019361530883</v>
      </c>
      <c r="AU95" s="95" t="str">
        <f t="shared" si="23"/>
        <v>Keep</v>
      </c>
      <c r="AV95" s="11">
        <f t="shared" si="41"/>
        <v>162.94082591230827</v>
      </c>
      <c r="AW95" s="102">
        <f t="shared" si="24"/>
        <v>2</v>
      </c>
      <c r="AX95" s="11">
        <f t="shared" si="25"/>
        <v>47.721890694975897</v>
      </c>
      <c r="AY95" s="52" t="s">
        <v>526</v>
      </c>
      <c r="AZ95" s="11">
        <f>IF(AU95="Drop","NA",'Program Costs'!G95)</f>
        <v>37</v>
      </c>
      <c r="BA95" s="20">
        <f t="shared" si="26"/>
        <v>3.6813020505086982</v>
      </c>
      <c r="BB95" s="12">
        <f>IF(AP95&lt;=10,IF($BB$1="Residential",VLOOKUP(CEILING(AP95,0.05),'Payback-Acceptance'!$A$5:$C$205,2),VLOOKUP(CEILING(AN95,0.05),'Payback-Acceptance'!$A$5:$C$205,3)),IF($BB$1="Residential",VLOOKUP(10,'Payback-Acceptance'!$A$5:$C$205,2),VLOOKUP(10,'Payback-Acceptance'!$A$5:$C$205,3)))</f>
        <v>0.26914604339344761</v>
      </c>
      <c r="BC95" s="17">
        <v>572.87701105456154</v>
      </c>
      <c r="BD95" s="18">
        <v>89.793846346228264</v>
      </c>
      <c r="BE95" s="18">
        <v>382.91951552151812</v>
      </c>
      <c r="BF95" s="22">
        <v>143627.97740459681</v>
      </c>
      <c r="BG95" s="35">
        <f t="shared" si="27"/>
        <v>12115.43731680551</v>
      </c>
      <c r="BH95" s="67">
        <f>(BF95/1697084.38414)*143154</f>
        <v>12115.43731680551</v>
      </c>
      <c r="BI95" s="29">
        <f t="shared" si="28"/>
        <v>19328.450919525363</v>
      </c>
      <c r="BJ95" s="71">
        <f t="shared" si="42"/>
        <v>2536.3712598110442</v>
      </c>
      <c r="BK95" s="71">
        <f t="shared" si="42"/>
        <v>4903.9813292649105</v>
      </c>
      <c r="BL95" s="71">
        <f t="shared" si="42"/>
        <v>6967.0078241341562</v>
      </c>
      <c r="BM95" s="71">
        <f t="shared" si="42"/>
        <v>8645.0255332362103</v>
      </c>
      <c r="BN95" s="71">
        <f t="shared" si="42"/>
        <v>9919.0716082362906</v>
      </c>
      <c r="BO95" s="71">
        <f t="shared" si="42"/>
        <v>10822.035242390419</v>
      </c>
      <c r="BP95" s="71">
        <f t="shared" si="42"/>
        <v>11419.416382675801</v>
      </c>
      <c r="BQ95" s="71">
        <f t="shared" si="42"/>
        <v>11788.333144264223</v>
      </c>
      <c r="BR95" s="71">
        <f t="shared" si="42"/>
        <v>12001.000255724966</v>
      </c>
      <c r="BS95" s="71">
        <f t="shared" si="42"/>
        <v>12115.43731680551</v>
      </c>
    </row>
    <row r="96" spans="1:71" x14ac:dyDescent="0.25">
      <c r="A96" s="4">
        <v>2</v>
      </c>
      <c r="B96" s="4">
        <v>100</v>
      </c>
      <c r="C96">
        <v>106</v>
      </c>
      <c r="D96" t="s">
        <v>130</v>
      </c>
      <c r="E96">
        <f>'RIM &amp; TRC Benefits'!E96-'RIM Costs (Ach Pot)'!E96</f>
        <v>0</v>
      </c>
      <c r="F96">
        <f>'RIM &amp; TRC Benefits'!F96-'RIM Costs (Ach Pot)'!F96</f>
        <v>0</v>
      </c>
      <c r="G96">
        <f>'RIM &amp; TRC Benefits'!G96-'RIM Costs (Ach Pot)'!G96</f>
        <v>-76.371016999999995</v>
      </c>
      <c r="H96">
        <f>'RIM &amp; TRC Benefits'!H96-'RIM Costs (Ach Pot)'!H96</f>
        <v>-38.929487000000009</v>
      </c>
      <c r="I96">
        <f>'RIM &amp; TRC Benefits'!I96-'RIM Costs (Ach Pot)'!I96</f>
        <v>-41.672047000000006</v>
      </c>
      <c r="J96">
        <f>'RIM &amp; TRC Benefits'!J96-'RIM Costs (Ach Pot)'!J96</f>
        <v>-2.7287570000000017</v>
      </c>
      <c r="K96">
        <f>'RIM &amp; TRC Benefits'!K96-'RIM Costs (Ach Pot)'!K96</f>
        <v>6.0648230000000041</v>
      </c>
      <c r="L96">
        <f>'RIM &amp; TRC Benefits'!L96-'RIM Costs (Ach Pot)'!L96</f>
        <v>7.3134629999999987</v>
      </c>
      <c r="M96">
        <f>'RIM &amp; TRC Benefits'!M96-'RIM Costs (Ach Pot)'!M96</f>
        <v>25.027012999999982</v>
      </c>
      <c r="N96">
        <f>'RIM &amp; TRC Benefits'!N96-'RIM Costs (Ach Pot)'!N96</f>
        <v>33.989293000000004</v>
      </c>
      <c r="O96">
        <f>'RIM &amp; TRC Benefits'!O96-'RIM Costs (Ach Pot)'!O96</f>
        <v>34.937282999999994</v>
      </c>
      <c r="P96">
        <f>'RIM &amp; TRC Benefits'!P96-'RIM Costs (Ach Pot)'!P96</f>
        <v>10.387732999999997</v>
      </c>
      <c r="Q96">
        <f>'RIM &amp; TRC Benefits'!Q96-'RIM Costs (Ach Pot)'!Q96</f>
        <v>19.674162999999979</v>
      </c>
      <c r="R96">
        <f>'RIM &amp; TRC Benefits'!R96-'RIM Costs (Ach Pot)'!R96</f>
        <v>6.1027830000000023</v>
      </c>
      <c r="S96">
        <f>'RIM &amp; TRC Benefits'!S96-'RIM Costs (Ach Pot)'!S96</f>
        <v>43.303133000000003</v>
      </c>
      <c r="T96">
        <f>'RIM &amp; TRC Benefits'!T96-'RIM Costs (Ach Pot)'!T96</f>
        <v>4.6366829999999908</v>
      </c>
      <c r="U96">
        <f>'RIM &amp; TRC Benefits'!U96-'RIM Costs (Ach Pot)'!U96</f>
        <v>16.58913299999999</v>
      </c>
      <c r="V96">
        <f>'RIM &amp; TRC Benefits'!V96-'RIM Costs (Ach Pot)'!V96</f>
        <v>0</v>
      </c>
      <c r="W96">
        <f>'RIM &amp; TRC Benefits'!W96-'RIM Costs (Ach Pot)'!W96</f>
        <v>0</v>
      </c>
      <c r="X96">
        <f>'RIM &amp; TRC Benefits'!X96-'RIM Costs (Ach Pot)'!X96</f>
        <v>0</v>
      </c>
      <c r="Y96">
        <f>'RIM &amp; TRC Benefits'!Y96-'RIM Costs (Ach Pot)'!Y96</f>
        <v>0</v>
      </c>
      <c r="Z96">
        <f>'RIM &amp; TRC Benefits'!Z96-'RIM Costs (Ach Pot)'!Z96</f>
        <v>0</v>
      </c>
      <c r="AA96">
        <f>'RIM &amp; TRC Benefits'!AA96-'RIM Costs (Ach Pot)'!AA96</f>
        <v>0</v>
      </c>
      <c r="AB96">
        <f>'RIM &amp; TRC Benefits'!AB96-'RIM Costs (Ach Pot)'!AB96</f>
        <v>0</v>
      </c>
      <c r="AC96">
        <f>'RIM &amp; TRC Benefits'!AC96-'RIM Costs (Ach Pot)'!AC96</f>
        <v>0</v>
      </c>
      <c r="AD96">
        <f>'RIM &amp; TRC Benefits'!AD96-'RIM Costs (Ach Pot)'!AD96</f>
        <v>0</v>
      </c>
      <c r="AE96">
        <f>'RIM &amp; TRC Benefits'!AE96-'RIM Costs (Ach Pot)'!AE96</f>
        <v>0</v>
      </c>
      <c r="AF96">
        <f>'RIM &amp; TRC Benefits'!AF96-'RIM Costs (Ach Pot)'!AF96</f>
        <v>0</v>
      </c>
      <c r="AG96">
        <f>'RIM &amp; TRC Benefits'!AG96-'RIM Costs (Ach Pot)'!AG96</f>
        <v>0</v>
      </c>
      <c r="AH96">
        <f>'RIM &amp; TRC Benefits'!AH96-'RIM Costs (Ach Pot)'!AH96</f>
        <v>0</v>
      </c>
      <c r="AI96" s="2">
        <f t="shared" si="29"/>
        <v>48.32419499999996</v>
      </c>
      <c r="AJ96" s="2">
        <f t="shared" si="30"/>
        <v>-32.747044520012693</v>
      </c>
      <c r="AK96" s="95">
        <f>'RIM &amp; TRC Benefits'!AJ96/'RIM Costs (Ach Pot)'!AJ96</f>
        <v>0.97065651039222001</v>
      </c>
      <c r="AL96" s="98" t="str">
        <f>IF(AK96&lt;1,"NA",(('RIM Costs (Ach Pot)'!AJ96)+AX96)/AN96)</f>
        <v>NA</v>
      </c>
      <c r="AN96">
        <f>'Customer Costs'!G96</f>
        <v>2629.38</v>
      </c>
      <c r="AO96" s="17">
        <f t="shared" si="31"/>
        <v>773.35060663426293</v>
      </c>
      <c r="AP96" s="18">
        <f t="shared" si="32"/>
        <v>28.422364499684715</v>
      </c>
      <c r="AQ96" s="76" t="str">
        <f t="shared" si="33"/>
        <v>No</v>
      </c>
      <c r="AR96" s="76" t="str">
        <f t="shared" si="34"/>
        <v>No</v>
      </c>
      <c r="AS96" s="76" t="str">
        <f t="shared" si="35"/>
        <v>No</v>
      </c>
      <c r="AT96" s="105" t="s">
        <v>499</v>
      </c>
      <c r="AU96" s="95" t="str">
        <f t="shared" si="23"/>
        <v>Drop</v>
      </c>
      <c r="AV96" s="11">
        <f t="shared" si="41"/>
        <v>2444.3580958562284</v>
      </c>
      <c r="AW96" s="102">
        <f t="shared" si="24"/>
        <v>2.0000000000000022</v>
      </c>
      <c r="AX96" s="11" t="str">
        <f t="shared" si="25"/>
        <v>NA</v>
      </c>
      <c r="AY96" s="52" t="s">
        <v>526</v>
      </c>
      <c r="AZ96" s="11" t="str">
        <f>IF(AU96="Drop","NA",'Program Costs'!G96)</f>
        <v>NA</v>
      </c>
      <c r="BA96" s="20" t="str">
        <f t="shared" si="26"/>
        <v>NA</v>
      </c>
      <c r="BB96" s="12">
        <f>IF(AP96&lt;=10,IF($BB$1="Residential",VLOOKUP(CEILING(AP96,0.05),'Payback-Acceptance'!$A$5:$C$205,2),VLOOKUP(CEILING(AN96,0.05),'Payback-Acceptance'!$A$5:$C$205,3)),IF($BB$1="Residential",VLOOKUP(10,'Payback-Acceptance'!$A$5:$C$205,2),VLOOKUP(10,'Payback-Acceptance'!$A$5:$C$205,3)))</f>
        <v>0.14294960495076253</v>
      </c>
      <c r="BC96" s="17">
        <v>773.35060663426293</v>
      </c>
      <c r="BD96" s="18">
        <v>184.25578989361662</v>
      </c>
      <c r="BE96" s="18">
        <v>437.09745536891535</v>
      </c>
      <c r="BF96" s="22">
        <v>149043.81365665552</v>
      </c>
      <c r="BG96" s="35" t="str">
        <f t="shared" si="27"/>
        <v>NA</v>
      </c>
      <c r="BH96" s="67" t="s">
        <v>499</v>
      </c>
      <c r="BI96" s="29" t="str">
        <f t="shared" si="28"/>
        <v>NA</v>
      </c>
      <c r="BJ96" s="71" t="str">
        <f t="shared" si="42"/>
        <v>NA</v>
      </c>
      <c r="BK96" s="71" t="str">
        <f t="shared" si="42"/>
        <v>NA</v>
      </c>
      <c r="BL96" s="71" t="str">
        <f t="shared" si="42"/>
        <v>NA</v>
      </c>
      <c r="BM96" s="71" t="str">
        <f t="shared" si="42"/>
        <v>NA</v>
      </c>
      <c r="BN96" s="71" t="str">
        <f t="shared" si="42"/>
        <v>NA</v>
      </c>
      <c r="BO96" s="71" t="str">
        <f t="shared" si="42"/>
        <v>NA</v>
      </c>
      <c r="BP96" s="71" t="str">
        <f t="shared" si="42"/>
        <v>NA</v>
      </c>
      <c r="BQ96" s="71" t="str">
        <f t="shared" si="42"/>
        <v>NA</v>
      </c>
      <c r="BR96" s="71" t="str">
        <f t="shared" si="42"/>
        <v>NA</v>
      </c>
      <c r="BS96" s="71" t="str">
        <f t="shared" si="42"/>
        <v>NA</v>
      </c>
    </row>
    <row r="97" spans="1:71" x14ac:dyDescent="0.25">
      <c r="A97" s="4">
        <v>2</v>
      </c>
      <c r="B97" s="4">
        <v>100</v>
      </c>
      <c r="C97">
        <v>107</v>
      </c>
      <c r="D97" t="s">
        <v>131</v>
      </c>
      <c r="E97">
        <f>'RIM &amp; TRC Benefits'!E97-'RIM Costs (Ach Pot)'!E97</f>
        <v>0</v>
      </c>
      <c r="F97">
        <f>'RIM &amp; TRC Benefits'!F97-'RIM Costs (Ach Pot)'!F97</f>
        <v>0</v>
      </c>
      <c r="G97">
        <f>'RIM &amp; TRC Benefits'!G97-'RIM Costs (Ach Pot)'!G97</f>
        <v>-93.797860000000014</v>
      </c>
      <c r="H97">
        <f>'RIM &amp; TRC Benefits'!H97-'RIM Costs (Ach Pot)'!H97</f>
        <v>-56.484459999999999</v>
      </c>
      <c r="I97">
        <f>'RIM &amp; TRC Benefits'!I97-'RIM Costs (Ach Pot)'!I97</f>
        <v>-60.092759999999998</v>
      </c>
      <c r="J97">
        <f>'RIM &amp; TRC Benefits'!J97-'RIM Costs (Ach Pot)'!J97</f>
        <v>-14.356520000000017</v>
      </c>
      <c r="K97">
        <f>'RIM &amp; TRC Benefits'!K97-'RIM Costs (Ach Pot)'!K97</f>
        <v>-6.0506500000000187</v>
      </c>
      <c r="L97">
        <f>'RIM &amp; TRC Benefits'!L97-'RIM Costs (Ach Pot)'!L97</f>
        <v>-3.2903699999999958</v>
      </c>
      <c r="M97">
        <f>'RIM &amp; TRC Benefits'!M97-'RIM Costs (Ach Pot)'!M97</f>
        <v>16.640199999999993</v>
      </c>
      <c r="N97">
        <f>'RIM &amp; TRC Benefits'!N97-'RIM Costs (Ach Pot)'!N97</f>
        <v>27.425219999999996</v>
      </c>
      <c r="O97">
        <f>'RIM &amp; TRC Benefits'!O97-'RIM Costs (Ach Pot)'!O97</f>
        <v>28.243719999999996</v>
      </c>
      <c r="P97">
        <f>'RIM &amp; TRC Benefits'!P97-'RIM Costs (Ach Pot)'!P97</f>
        <v>0.50981999999999061</v>
      </c>
      <c r="Q97">
        <f>'RIM &amp; TRC Benefits'!Q97-'RIM Costs (Ach Pot)'!Q97</f>
        <v>11.630319999999983</v>
      </c>
      <c r="R97">
        <f>'RIM &amp; TRC Benefits'!R97-'RIM Costs (Ach Pot)'!R97</f>
        <v>-3.8057300000000112</v>
      </c>
      <c r="S97">
        <f>'RIM &amp; TRC Benefits'!S97-'RIM Costs (Ach Pot)'!S97</f>
        <v>39.115569999999991</v>
      </c>
      <c r="T97">
        <f>'RIM &amp; TRC Benefits'!T97-'RIM Costs (Ach Pot)'!T97</f>
        <v>-6.7273800000000108</v>
      </c>
      <c r="U97">
        <f>'RIM &amp; TRC Benefits'!U97-'RIM Costs (Ach Pot)'!U97</f>
        <v>7.6345499999999902</v>
      </c>
      <c r="V97">
        <f>'RIM &amp; TRC Benefits'!V97-'RIM Costs (Ach Pot)'!V97</f>
        <v>0</v>
      </c>
      <c r="W97">
        <f>'RIM &amp; TRC Benefits'!W97-'RIM Costs (Ach Pot)'!W97</f>
        <v>0</v>
      </c>
      <c r="X97">
        <f>'RIM &amp; TRC Benefits'!X97-'RIM Costs (Ach Pot)'!X97</f>
        <v>0</v>
      </c>
      <c r="Y97">
        <f>'RIM &amp; TRC Benefits'!Y97-'RIM Costs (Ach Pot)'!Y97</f>
        <v>0</v>
      </c>
      <c r="Z97">
        <f>'RIM &amp; TRC Benefits'!Z97-'RIM Costs (Ach Pot)'!Z97</f>
        <v>0</v>
      </c>
      <c r="AA97">
        <f>'RIM &amp; TRC Benefits'!AA97-'RIM Costs (Ach Pot)'!AA97</f>
        <v>0</v>
      </c>
      <c r="AB97">
        <f>'RIM &amp; TRC Benefits'!AB97-'RIM Costs (Ach Pot)'!AB97</f>
        <v>0</v>
      </c>
      <c r="AC97">
        <f>'RIM &amp; TRC Benefits'!AC97-'RIM Costs (Ach Pot)'!AC97</f>
        <v>0</v>
      </c>
      <c r="AD97">
        <f>'RIM &amp; TRC Benefits'!AD97-'RIM Costs (Ach Pot)'!AD97</f>
        <v>0</v>
      </c>
      <c r="AE97">
        <f>'RIM &amp; TRC Benefits'!AE97-'RIM Costs (Ach Pot)'!AE97</f>
        <v>0</v>
      </c>
      <c r="AF97">
        <f>'RIM &amp; TRC Benefits'!AF97-'RIM Costs (Ach Pot)'!AF97</f>
        <v>0</v>
      </c>
      <c r="AG97">
        <f>'RIM &amp; TRC Benefits'!AG97-'RIM Costs (Ach Pot)'!AG97</f>
        <v>0</v>
      </c>
      <c r="AH97">
        <f>'RIM &amp; TRC Benefits'!AH97-'RIM Costs (Ach Pot)'!AH97</f>
        <v>0</v>
      </c>
      <c r="AI97" s="2">
        <f t="shared" si="29"/>
        <v>-113.40633000000014</v>
      </c>
      <c r="AJ97" s="2">
        <f t="shared" si="30"/>
        <v>-149.41337315564536</v>
      </c>
      <c r="AK97" s="95">
        <f>'RIM &amp; TRC Benefits'!AJ97/'RIM Costs (Ach Pot)'!AJ97</f>
        <v>0.90061031017997939</v>
      </c>
      <c r="AL97" s="98" t="str">
        <f>IF(AK97&lt;1,"NA",(('RIM Costs (Ach Pot)'!AJ97)+AX97)/AN97)</f>
        <v>NA</v>
      </c>
      <c r="AN97">
        <f>'Customer Costs'!G97</f>
        <v>4844.82</v>
      </c>
      <c r="AO97" s="17">
        <f t="shared" si="31"/>
        <v>1050.912722468586</v>
      </c>
      <c r="AP97" s="18">
        <f t="shared" si="32"/>
        <v>38.538452939432375</v>
      </c>
      <c r="AQ97" s="76" t="str">
        <f t="shared" si="33"/>
        <v>No</v>
      </c>
      <c r="AR97" s="76" t="str">
        <f t="shared" si="34"/>
        <v>No</v>
      </c>
      <c r="AS97" s="76" t="str">
        <f t="shared" si="35"/>
        <v>No</v>
      </c>
      <c r="AT97" s="105" t="s">
        <v>499</v>
      </c>
      <c r="AU97" s="95" t="str">
        <f t="shared" si="23"/>
        <v>Drop</v>
      </c>
      <c r="AV97" s="11">
        <f t="shared" si="41"/>
        <v>4593.3921594681451</v>
      </c>
      <c r="AW97" s="102">
        <f t="shared" si="24"/>
        <v>1.9999999999999973</v>
      </c>
      <c r="AX97" s="11" t="str">
        <f t="shared" si="25"/>
        <v>NA</v>
      </c>
      <c r="AY97" s="52" t="s">
        <v>526</v>
      </c>
      <c r="AZ97" s="11" t="str">
        <f>IF(AU97="Drop","NA",'Program Costs'!G97)</f>
        <v>NA</v>
      </c>
      <c r="BA97" s="20" t="str">
        <f t="shared" si="26"/>
        <v>NA</v>
      </c>
      <c r="BB97" s="12">
        <f>IF(AP97&lt;=10,IF($BB$1="Residential",VLOOKUP(CEILING(AP97,0.05),'Payback-Acceptance'!$A$5:$C$205,2),VLOOKUP(CEILING(AN97,0.05),'Payback-Acceptance'!$A$5:$C$205,3)),IF($BB$1="Residential",VLOOKUP(10,'Payback-Acceptance'!$A$5:$C$205,2),VLOOKUP(10,'Payback-Acceptance'!$A$5:$C$205,3)))</f>
        <v>0.14294960495076253</v>
      </c>
      <c r="BC97" s="17">
        <v>1050.912722468586</v>
      </c>
      <c r="BD97" s="18">
        <v>330.40804698766283</v>
      </c>
      <c r="BE97" s="18">
        <v>509.54947370002412</v>
      </c>
      <c r="BF97" s="22">
        <v>149912.51379148572</v>
      </c>
      <c r="BG97" s="35" t="str">
        <f t="shared" si="27"/>
        <v>NA</v>
      </c>
      <c r="BH97" s="67" t="s">
        <v>499</v>
      </c>
      <c r="BI97" s="29" t="str">
        <f t="shared" si="28"/>
        <v>NA</v>
      </c>
      <c r="BJ97" s="71" t="str">
        <f t="shared" si="42"/>
        <v>NA</v>
      </c>
      <c r="BK97" s="71" t="str">
        <f t="shared" si="42"/>
        <v>NA</v>
      </c>
      <c r="BL97" s="71" t="str">
        <f t="shared" si="42"/>
        <v>NA</v>
      </c>
      <c r="BM97" s="71" t="str">
        <f t="shared" si="42"/>
        <v>NA</v>
      </c>
      <c r="BN97" s="71" t="str">
        <f t="shared" si="42"/>
        <v>NA</v>
      </c>
      <c r="BO97" s="71" t="str">
        <f t="shared" si="42"/>
        <v>NA</v>
      </c>
      <c r="BP97" s="71" t="str">
        <f t="shared" si="42"/>
        <v>NA</v>
      </c>
      <c r="BQ97" s="71" t="str">
        <f t="shared" si="42"/>
        <v>NA</v>
      </c>
      <c r="BR97" s="71" t="str">
        <f t="shared" si="42"/>
        <v>NA</v>
      </c>
      <c r="BS97" s="71" t="str">
        <f t="shared" si="42"/>
        <v>NA</v>
      </c>
    </row>
    <row r="98" spans="1:71" x14ac:dyDescent="0.25">
      <c r="A98" s="4">
        <v>2</v>
      </c>
      <c r="B98" s="4">
        <v>100</v>
      </c>
      <c r="C98">
        <v>108</v>
      </c>
      <c r="D98" t="s">
        <v>132</v>
      </c>
      <c r="E98">
        <f>'RIM &amp; TRC Benefits'!E98-'RIM Costs (Ach Pot)'!E98</f>
        <v>0</v>
      </c>
      <c r="F98">
        <f>'RIM &amp; TRC Benefits'!F98-'RIM Costs (Ach Pot)'!F98</f>
        <v>0</v>
      </c>
      <c r="G98">
        <f>'RIM &amp; TRC Benefits'!G98-'RIM Costs (Ach Pot)'!G98</f>
        <v>-93.810900000000004</v>
      </c>
      <c r="H98">
        <f>'RIM &amp; TRC Benefits'!H98-'RIM Costs (Ach Pot)'!H98</f>
        <v>-56.870500000000007</v>
      </c>
      <c r="I98">
        <f>'RIM &amp; TRC Benefits'!I98-'RIM Costs (Ach Pot)'!I98</f>
        <v>-60.122199999999992</v>
      </c>
      <c r="J98">
        <f>'RIM &amp; TRC Benefits'!J98-'RIM Costs (Ach Pot)'!J98</f>
        <v>-14.646160000000009</v>
      </c>
      <c r="K98">
        <f>'RIM &amp; TRC Benefits'!K98-'RIM Costs (Ach Pot)'!K98</f>
        <v>-6.663550000000015</v>
      </c>
      <c r="L98">
        <f>'RIM &amp; TRC Benefits'!L98-'RIM Costs (Ach Pot)'!L98</f>
        <v>-3.6021099999999819</v>
      </c>
      <c r="M98">
        <f>'RIM &amp; TRC Benefits'!M98-'RIM Costs (Ach Pot)'!M98</f>
        <v>16.568559999999991</v>
      </c>
      <c r="N98">
        <f>'RIM &amp; TRC Benefits'!N98-'RIM Costs (Ach Pot)'!N98</f>
        <v>27.092649999999992</v>
      </c>
      <c r="O98">
        <f>'RIM &amp; TRC Benefits'!O98-'RIM Costs (Ach Pot)'!O98</f>
        <v>28.042059999999992</v>
      </c>
      <c r="P98">
        <f>'RIM &amp; TRC Benefits'!P98-'RIM Costs (Ach Pot)'!P98</f>
        <v>-7.3749999999989768E-2</v>
      </c>
      <c r="Q98">
        <f>'RIM &amp; TRC Benefits'!Q98-'RIM Costs (Ach Pot)'!Q98</f>
        <v>11.298550000000006</v>
      </c>
      <c r="R98">
        <f>'RIM &amp; TRC Benefits'!R98-'RIM Costs (Ach Pot)'!R98</f>
        <v>-3.6373000000000104</v>
      </c>
      <c r="S98">
        <f>'RIM &amp; TRC Benefits'!S98-'RIM Costs (Ach Pot)'!S98</f>
        <v>38.773099999999999</v>
      </c>
      <c r="T98">
        <f>'RIM &amp; TRC Benefits'!T98-'RIM Costs (Ach Pot)'!T98</f>
        <v>-6.5784500000000037</v>
      </c>
      <c r="U98">
        <f>'RIM &amp; TRC Benefits'!U98-'RIM Costs (Ach Pot)'!U98</f>
        <v>7.7173699999999883</v>
      </c>
      <c r="V98">
        <f>'RIM &amp; TRC Benefits'!V98-'RIM Costs (Ach Pot)'!V98</f>
        <v>0</v>
      </c>
      <c r="W98">
        <f>'RIM &amp; TRC Benefits'!W98-'RIM Costs (Ach Pot)'!W98</f>
        <v>0</v>
      </c>
      <c r="X98">
        <f>'RIM &amp; TRC Benefits'!X98-'RIM Costs (Ach Pot)'!X98</f>
        <v>0</v>
      </c>
      <c r="Y98">
        <f>'RIM &amp; TRC Benefits'!Y98-'RIM Costs (Ach Pot)'!Y98</f>
        <v>0</v>
      </c>
      <c r="Z98">
        <f>'RIM &amp; TRC Benefits'!Z98-'RIM Costs (Ach Pot)'!Z98</f>
        <v>0</v>
      </c>
      <c r="AA98">
        <f>'RIM &amp; TRC Benefits'!AA98-'RIM Costs (Ach Pot)'!AA98</f>
        <v>0</v>
      </c>
      <c r="AB98">
        <f>'RIM &amp; TRC Benefits'!AB98-'RIM Costs (Ach Pot)'!AB98</f>
        <v>0</v>
      </c>
      <c r="AC98">
        <f>'RIM &amp; TRC Benefits'!AC98-'RIM Costs (Ach Pot)'!AC98</f>
        <v>0</v>
      </c>
      <c r="AD98">
        <f>'RIM &amp; TRC Benefits'!AD98-'RIM Costs (Ach Pot)'!AD98</f>
        <v>0</v>
      </c>
      <c r="AE98">
        <f>'RIM &amp; TRC Benefits'!AE98-'RIM Costs (Ach Pot)'!AE98</f>
        <v>0</v>
      </c>
      <c r="AF98">
        <f>'RIM &amp; TRC Benefits'!AF98-'RIM Costs (Ach Pot)'!AF98</f>
        <v>0</v>
      </c>
      <c r="AG98">
        <f>'RIM &amp; TRC Benefits'!AG98-'RIM Costs (Ach Pot)'!AG98</f>
        <v>0</v>
      </c>
      <c r="AH98">
        <f>'RIM &amp; TRC Benefits'!AH98-'RIM Costs (Ach Pot)'!AH98</f>
        <v>0</v>
      </c>
      <c r="AI98" s="2">
        <f t="shared" si="29"/>
        <v>-116.51263000000003</v>
      </c>
      <c r="AJ98" s="2">
        <f t="shared" si="30"/>
        <v>-151.63185667779561</v>
      </c>
      <c r="AK98" s="95">
        <f>'RIM &amp; TRC Benefits'!AJ98/'RIM Costs (Ach Pot)'!AJ98</f>
        <v>0.89934632473091147</v>
      </c>
      <c r="AL98" s="98" t="str">
        <f>IF(AK98&lt;1,"NA",(('RIM Costs (Ach Pot)'!AJ98)+AX98)/AN98)</f>
        <v>NA</v>
      </c>
      <c r="AN98">
        <f>'Customer Costs'!G98</f>
        <v>11184.9</v>
      </c>
      <c r="AO98" s="17">
        <f t="shared" si="31"/>
        <v>1053.1824343899968</v>
      </c>
      <c r="AP98" s="18">
        <f t="shared" si="32"/>
        <v>88.779312702899944</v>
      </c>
      <c r="AQ98" s="76" t="str">
        <f t="shared" si="33"/>
        <v>No</v>
      </c>
      <c r="AR98" s="76" t="str">
        <f t="shared" si="34"/>
        <v>No</v>
      </c>
      <c r="AS98" s="76" t="str">
        <f t="shared" si="35"/>
        <v>No</v>
      </c>
      <c r="AT98" s="105" t="s">
        <v>499</v>
      </c>
      <c r="AU98" s="95" t="str">
        <f t="shared" si="23"/>
        <v>Drop</v>
      </c>
      <c r="AV98" s="11">
        <f t="shared" si="41"/>
        <v>10932.929137431367</v>
      </c>
      <c r="AW98" s="102">
        <f t="shared" si="24"/>
        <v>2.0000000000000053</v>
      </c>
      <c r="AX98" s="11" t="str">
        <f t="shared" si="25"/>
        <v>NA</v>
      </c>
      <c r="AY98" s="52" t="s">
        <v>528</v>
      </c>
      <c r="AZ98" s="11" t="str">
        <f>IF(AU98="Drop","NA",'Program Costs'!G98)</f>
        <v>NA</v>
      </c>
      <c r="BA98" s="20" t="str">
        <f t="shared" si="26"/>
        <v>NA</v>
      </c>
      <c r="BB98" s="12">
        <f>IF(AP98&lt;=10,IF($BB$1="Residential",VLOOKUP(CEILING(AP98,0.05),'Payback-Acceptance'!$A$5:$C$205,2),VLOOKUP(CEILING(AN98,0.05),'Payback-Acceptance'!$A$5:$C$205,3)),IF($BB$1="Residential",VLOOKUP(10,'Payback-Acceptance'!$A$5:$C$205,2),VLOOKUP(10,'Payback-Acceptance'!$A$5:$C$205,3)))</f>
        <v>0.14294960495076253</v>
      </c>
      <c r="BC98" s="17">
        <v>1053.1824343899968</v>
      </c>
      <c r="BD98" s="18">
        <v>331.29656642307975</v>
      </c>
      <c r="BE98" s="18">
        <v>510.64997471240986</v>
      </c>
      <c r="BF98" s="22">
        <v>74341.960779227098</v>
      </c>
      <c r="BG98" s="35" t="str">
        <f t="shared" si="27"/>
        <v>NA</v>
      </c>
      <c r="BH98" s="67" t="s">
        <v>499</v>
      </c>
      <c r="BI98" s="29" t="str">
        <f t="shared" si="28"/>
        <v>NA</v>
      </c>
      <c r="BJ98" s="71" t="str">
        <f t="shared" si="42"/>
        <v>NA</v>
      </c>
      <c r="BK98" s="71" t="str">
        <f t="shared" si="42"/>
        <v>NA</v>
      </c>
      <c r="BL98" s="71" t="str">
        <f t="shared" si="42"/>
        <v>NA</v>
      </c>
      <c r="BM98" s="71" t="str">
        <f t="shared" si="42"/>
        <v>NA</v>
      </c>
      <c r="BN98" s="71" t="str">
        <f t="shared" si="42"/>
        <v>NA</v>
      </c>
      <c r="BO98" s="71" t="str">
        <f t="shared" si="42"/>
        <v>NA</v>
      </c>
      <c r="BP98" s="71" t="str">
        <f t="shared" si="42"/>
        <v>NA</v>
      </c>
      <c r="BQ98" s="71" t="str">
        <f t="shared" si="42"/>
        <v>NA</v>
      </c>
      <c r="BR98" s="71" t="str">
        <f t="shared" si="42"/>
        <v>NA</v>
      </c>
      <c r="BS98" s="71" t="str">
        <f t="shared" si="42"/>
        <v>NA</v>
      </c>
    </row>
    <row r="99" spans="1:71" x14ac:dyDescent="0.25">
      <c r="A99" s="4">
        <v>2</v>
      </c>
      <c r="B99" s="4">
        <v>100</v>
      </c>
      <c r="C99" s="15">
        <v>109</v>
      </c>
      <c r="D99" s="15" t="s">
        <v>133</v>
      </c>
      <c r="E99">
        <f>'RIM &amp; TRC Benefits'!E99-'RIM Costs (Ach Pot)'!E99</f>
        <v>0</v>
      </c>
      <c r="F99">
        <f>'RIM &amp; TRC Benefits'!F99-'RIM Costs (Ach Pot)'!F99</f>
        <v>0</v>
      </c>
      <c r="G99">
        <f>'RIM &amp; TRC Benefits'!G99-'RIM Costs (Ach Pot)'!G99</f>
        <v>-38.958297999999999</v>
      </c>
      <c r="H99">
        <f>'RIM &amp; TRC Benefits'!H99-'RIM Costs (Ach Pot)'!H99</f>
        <v>-1.7671889999999992</v>
      </c>
      <c r="I99">
        <f>'RIM &amp; TRC Benefits'!I99-'RIM Costs (Ach Pot)'!I99</f>
        <v>-2.3557049999999995</v>
      </c>
      <c r="J99">
        <f>'RIM &amp; TRC Benefits'!J99-'RIM Costs (Ach Pot)'!J99</f>
        <v>7.0209879999999991</v>
      </c>
      <c r="K99">
        <f>'RIM &amp; TRC Benefits'!K99-'RIM Costs (Ach Pot)'!K99</f>
        <v>9.4176539999999971</v>
      </c>
      <c r="L99">
        <f>'RIM &amp; TRC Benefits'!L99-'RIM Costs (Ach Pot)'!L99</f>
        <v>9.6247039999999995</v>
      </c>
      <c r="M99">
        <f>'RIM &amp; TRC Benefits'!M99-'RIM Costs (Ach Pot)'!M99</f>
        <v>14.034200999999998</v>
      </c>
      <c r="N99">
        <f>'RIM &amp; TRC Benefits'!N99-'RIM Costs (Ach Pot)'!N99</f>
        <v>15.615781</v>
      </c>
      <c r="O99">
        <f>'RIM &amp; TRC Benefits'!O99-'RIM Costs (Ach Pot)'!O99</f>
        <v>16.067490999999997</v>
      </c>
      <c r="P99">
        <f>'RIM &amp; TRC Benefits'!P99-'RIM Costs (Ach Pot)'!P99</f>
        <v>10.519561000000001</v>
      </c>
      <c r="Q99">
        <f>'RIM &amp; TRC Benefits'!Q99-'RIM Costs (Ach Pot)'!Q99</f>
        <v>11.978351</v>
      </c>
      <c r="R99">
        <f>'RIM &amp; TRC Benefits'!R99-'RIM Costs (Ach Pot)'!R99</f>
        <v>8.6302109999999992</v>
      </c>
      <c r="S99">
        <f>'RIM &amp; TRC Benefits'!S99-'RIM Costs (Ach Pot)'!S99</f>
        <v>16.571190999999999</v>
      </c>
      <c r="T99">
        <f>'RIM &amp; TRC Benefits'!T99-'RIM Costs (Ach Pot)'!T99</f>
        <v>7.7893909999999984</v>
      </c>
      <c r="U99">
        <f>'RIM &amp; TRC Benefits'!U99-'RIM Costs (Ach Pot)'!U99</f>
        <v>11.193078999999997</v>
      </c>
      <c r="V99">
        <f>'RIM &amp; TRC Benefits'!V99-'RIM Costs (Ach Pot)'!V99</f>
        <v>0</v>
      </c>
      <c r="W99">
        <f>'RIM &amp; TRC Benefits'!W99-'RIM Costs (Ach Pot)'!W99</f>
        <v>0</v>
      </c>
      <c r="X99">
        <f>'RIM &amp; TRC Benefits'!X99-'RIM Costs (Ach Pot)'!X99</f>
        <v>0</v>
      </c>
      <c r="Y99">
        <f>'RIM &amp; TRC Benefits'!Y99-'RIM Costs (Ach Pot)'!Y99</f>
        <v>0</v>
      </c>
      <c r="Z99">
        <f>'RIM &amp; TRC Benefits'!Z99-'RIM Costs (Ach Pot)'!Z99</f>
        <v>0</v>
      </c>
      <c r="AA99">
        <f>'RIM &amp; TRC Benefits'!AA99-'RIM Costs (Ach Pot)'!AA99</f>
        <v>0</v>
      </c>
      <c r="AB99">
        <f>'RIM &amp; TRC Benefits'!AB99-'RIM Costs (Ach Pot)'!AB99</f>
        <v>0</v>
      </c>
      <c r="AC99">
        <f>'RIM &amp; TRC Benefits'!AC99-'RIM Costs (Ach Pot)'!AC99</f>
        <v>0</v>
      </c>
      <c r="AD99">
        <f>'RIM &amp; TRC Benefits'!AD99-'RIM Costs (Ach Pot)'!AD99</f>
        <v>0</v>
      </c>
      <c r="AE99">
        <f>'RIM &amp; TRC Benefits'!AE99-'RIM Costs (Ach Pot)'!AE99</f>
        <v>0</v>
      </c>
      <c r="AF99">
        <f>'RIM &amp; TRC Benefits'!AF99-'RIM Costs (Ach Pot)'!AF99</f>
        <v>0</v>
      </c>
      <c r="AG99">
        <f>'RIM &amp; TRC Benefits'!AG99-'RIM Costs (Ach Pot)'!AG99</f>
        <v>0</v>
      </c>
      <c r="AH99">
        <f>'RIM &amp; TRC Benefits'!AH99-'RIM Costs (Ach Pot)'!AH99</f>
        <v>0</v>
      </c>
      <c r="AI99" s="2">
        <f t="shared" si="29"/>
        <v>95.381410999999986</v>
      </c>
      <c r="AJ99" s="2">
        <f t="shared" si="30"/>
        <v>39.57946314840251</v>
      </c>
      <c r="AK99" s="95">
        <f>'RIM &amp; TRC Benefits'!AJ99/'RIM Costs (Ach Pot)'!AJ99</f>
        <v>1.2853579814712113</v>
      </c>
      <c r="AL99" s="98" t="e">
        <f>IF(AK99&lt;1,"NA",(('RIM Costs (Ach Pot)'!AJ99)+AX99)/AN99)</f>
        <v>#DIV/0!</v>
      </c>
      <c r="AN99">
        <f>'Customer Costs'!G99</f>
        <v>0</v>
      </c>
      <c r="AO99" s="17">
        <f t="shared" si="31"/>
        <v>72.854521300573793</v>
      </c>
      <c r="AP99" s="18">
        <f t="shared" si="32"/>
        <v>0</v>
      </c>
      <c r="AQ99" s="76" t="str">
        <f t="shared" si="33"/>
        <v>Yes</v>
      </c>
      <c r="AR99" s="76" t="str">
        <f t="shared" si="34"/>
        <v>Yes</v>
      </c>
      <c r="AS99" s="76" t="str">
        <f t="shared" si="35"/>
        <v>Yes</v>
      </c>
      <c r="AT99" s="105" t="s">
        <v>499</v>
      </c>
      <c r="AU99" s="95" t="e">
        <f t="shared" si="23"/>
        <v>#DIV/0!</v>
      </c>
      <c r="AV99" s="11">
        <f t="shared" si="41"/>
        <v>0</v>
      </c>
      <c r="AW99" s="102">
        <f t="shared" si="24"/>
        <v>0</v>
      </c>
      <c r="AX99" s="11">
        <f t="shared" si="25"/>
        <v>0</v>
      </c>
      <c r="AY99" s="52"/>
      <c r="AZ99" s="11">
        <v>0</v>
      </c>
      <c r="BA99" s="20">
        <f t="shared" si="26"/>
        <v>0</v>
      </c>
      <c r="BB99" s="12">
        <f>IF(AP99&lt;=10,IF($BB$1="Residential",VLOOKUP(CEILING(AP99,0.05),'Payback-Acceptance'!$A$5:$C$205,2),VLOOKUP(CEILING(AN99,0.05),'Payback-Acceptance'!$A$5:$C$205,3)),IF($BB$1="Residential",VLOOKUP(10,'Payback-Acceptance'!$A$5:$C$205,2),VLOOKUP(10,'Payback-Acceptance'!$A$5:$C$205,3)))</f>
        <v>0.6</v>
      </c>
      <c r="BC99" s="17">
        <v>72.854521300573793</v>
      </c>
      <c r="BD99" s="18">
        <v>99.490789571794409</v>
      </c>
      <c r="BE99" s="18">
        <v>0</v>
      </c>
      <c r="BF99" s="22">
        <v>75713.390803780669</v>
      </c>
      <c r="BG99" s="35">
        <v>0</v>
      </c>
      <c r="BH99" s="67">
        <v>0</v>
      </c>
      <c r="BI99" s="29">
        <v>0</v>
      </c>
      <c r="BJ99" s="71">
        <f t="shared" si="42"/>
        <v>0</v>
      </c>
      <c r="BK99" s="71">
        <f t="shared" si="42"/>
        <v>0</v>
      </c>
      <c r="BL99" s="71">
        <f t="shared" si="42"/>
        <v>0</v>
      </c>
      <c r="BM99" s="71">
        <f t="shared" si="42"/>
        <v>0</v>
      </c>
      <c r="BN99" s="71">
        <f t="shared" si="42"/>
        <v>0</v>
      </c>
      <c r="BO99" s="71">
        <f t="shared" si="42"/>
        <v>0</v>
      </c>
      <c r="BP99" s="71">
        <f t="shared" si="42"/>
        <v>0</v>
      </c>
      <c r="BQ99" s="71">
        <f t="shared" si="42"/>
        <v>0</v>
      </c>
      <c r="BR99" s="71">
        <f t="shared" si="42"/>
        <v>0</v>
      </c>
      <c r="BS99" s="71">
        <f t="shared" si="42"/>
        <v>0</v>
      </c>
    </row>
    <row r="100" spans="1:71" x14ac:dyDescent="0.25">
      <c r="A100" s="4">
        <v>2</v>
      </c>
      <c r="B100" s="4">
        <v>100</v>
      </c>
      <c r="C100">
        <v>110</v>
      </c>
      <c r="D100" t="s">
        <v>134</v>
      </c>
      <c r="E100">
        <f>'RIM &amp; TRC Benefits'!E100-'RIM Costs (Ach Pot)'!E100</f>
        <v>0</v>
      </c>
      <c r="F100">
        <f>'RIM &amp; TRC Benefits'!F100-'RIM Costs (Ach Pot)'!F100</f>
        <v>0</v>
      </c>
      <c r="G100">
        <f>'RIM &amp; TRC Benefits'!G100-'RIM Costs (Ach Pot)'!G100</f>
        <v>-47.457775000000005</v>
      </c>
      <c r="H100">
        <f>'RIM &amp; TRC Benefits'!H100-'RIM Costs (Ach Pot)'!H100</f>
        <v>-10.416974999999999</v>
      </c>
      <c r="I100">
        <f>'RIM &amp; TRC Benefits'!I100-'RIM Costs (Ach Pot)'!I100</f>
        <v>-10.917425</v>
      </c>
      <c r="J100">
        <f>'RIM &amp; TRC Benefits'!J100-'RIM Costs (Ach Pot)'!J100</f>
        <v>-3.9418949999999988</v>
      </c>
      <c r="K100">
        <f>'RIM &amp; TRC Benefits'!K100-'RIM Costs (Ach Pot)'!K100</f>
        <v>-3.2276589999999992</v>
      </c>
      <c r="L100">
        <f>'RIM &amp; TRC Benefits'!L100-'RIM Costs (Ach Pot)'!L100</f>
        <v>-2.7411869999999965</v>
      </c>
      <c r="M100">
        <f>'RIM &amp; TRC Benefits'!M100-'RIM Costs (Ach Pot)'!M100</f>
        <v>1.0980549999999987</v>
      </c>
      <c r="N100">
        <f>'RIM &amp; TRC Benefits'!N100-'RIM Costs (Ach Pot)'!N100</f>
        <v>2.2914449999999995</v>
      </c>
      <c r="O100">
        <f>'RIM &amp; TRC Benefits'!O100-'RIM Costs (Ach Pot)'!O100</f>
        <v>2.5168750000000024</v>
      </c>
      <c r="P100">
        <f>'RIM &amp; TRC Benefits'!P100-'RIM Costs (Ach Pot)'!P100</f>
        <v>-1.4808050000000001</v>
      </c>
      <c r="Q100">
        <f>'RIM &amp; TRC Benefits'!Q100-'RIM Costs (Ach Pot)'!Q100</f>
        <v>0</v>
      </c>
      <c r="R100">
        <f>'RIM &amp; TRC Benefits'!R100-'RIM Costs (Ach Pot)'!R100</f>
        <v>0</v>
      </c>
      <c r="S100">
        <f>'RIM &amp; TRC Benefits'!S100-'RIM Costs (Ach Pot)'!S100</f>
        <v>0</v>
      </c>
      <c r="T100">
        <f>'RIM &amp; TRC Benefits'!T100-'RIM Costs (Ach Pot)'!T100</f>
        <v>0</v>
      </c>
      <c r="U100">
        <f>'RIM &amp; TRC Benefits'!U100-'RIM Costs (Ach Pot)'!U100</f>
        <v>0</v>
      </c>
      <c r="V100">
        <f>'RIM &amp; TRC Benefits'!V100-'RIM Costs (Ach Pot)'!V100</f>
        <v>0</v>
      </c>
      <c r="W100">
        <f>'RIM &amp; TRC Benefits'!W100-'RIM Costs (Ach Pot)'!W100</f>
        <v>0</v>
      </c>
      <c r="X100">
        <f>'RIM &amp; TRC Benefits'!X100-'RIM Costs (Ach Pot)'!X100</f>
        <v>0</v>
      </c>
      <c r="Y100">
        <f>'RIM &amp; TRC Benefits'!Y100-'RIM Costs (Ach Pot)'!Y100</f>
        <v>0</v>
      </c>
      <c r="Z100">
        <f>'RIM &amp; TRC Benefits'!Z100-'RIM Costs (Ach Pot)'!Z100</f>
        <v>0</v>
      </c>
      <c r="AA100">
        <f>'RIM &amp; TRC Benefits'!AA100-'RIM Costs (Ach Pot)'!AA100</f>
        <v>0</v>
      </c>
      <c r="AB100">
        <f>'RIM &amp; TRC Benefits'!AB100-'RIM Costs (Ach Pot)'!AB100</f>
        <v>0</v>
      </c>
      <c r="AC100">
        <f>'RIM &amp; TRC Benefits'!AC100-'RIM Costs (Ach Pot)'!AC100</f>
        <v>0</v>
      </c>
      <c r="AD100">
        <f>'RIM &amp; TRC Benefits'!AD100-'RIM Costs (Ach Pot)'!AD100</f>
        <v>0</v>
      </c>
      <c r="AE100">
        <f>'RIM &amp; TRC Benefits'!AE100-'RIM Costs (Ach Pot)'!AE100</f>
        <v>0</v>
      </c>
      <c r="AF100">
        <f>'RIM &amp; TRC Benefits'!AF100-'RIM Costs (Ach Pot)'!AF100</f>
        <v>0</v>
      </c>
      <c r="AG100">
        <f>'RIM &amp; TRC Benefits'!AG100-'RIM Costs (Ach Pot)'!AG100</f>
        <v>0</v>
      </c>
      <c r="AH100">
        <f>'RIM &amp; TRC Benefits'!AH100-'RIM Costs (Ach Pot)'!AH100</f>
        <v>0</v>
      </c>
      <c r="AI100" s="2">
        <f t="shared" si="29"/>
        <v>-74.277346000000009</v>
      </c>
      <c r="AJ100" s="2">
        <f t="shared" si="30"/>
        <v>-71.743042613650346</v>
      </c>
      <c r="AK100" s="95">
        <f>'RIM &amp; TRC Benefits'!AJ100/'RIM Costs (Ach Pot)'!AJ100</f>
        <v>0.68706366811997566</v>
      </c>
      <c r="AL100" s="98" t="str">
        <f>IF(AK100&lt;1,"NA",(('RIM Costs (Ach Pot)'!AJ100)+AX100)/AN100)</f>
        <v>NA</v>
      </c>
      <c r="AN100">
        <f>'Customer Costs'!G100</f>
        <v>500</v>
      </c>
      <c r="AO100" s="17">
        <f t="shared" si="31"/>
        <v>185.86838580666949</v>
      </c>
      <c r="AP100" s="18">
        <f t="shared" si="32"/>
        <v>22.487840749207926</v>
      </c>
      <c r="AQ100" s="76" t="str">
        <f t="shared" si="33"/>
        <v>No</v>
      </c>
      <c r="AR100" s="76" t="str">
        <f t="shared" si="34"/>
        <v>No</v>
      </c>
      <c r="AS100" s="76" t="str">
        <f t="shared" si="35"/>
        <v>No</v>
      </c>
      <c r="AT100" s="105" t="s">
        <v>499</v>
      </c>
      <c r="AU100" s="95" t="str">
        <f t="shared" si="23"/>
        <v>Drop</v>
      </c>
      <c r="AV100" s="11">
        <f t="shared" si="41"/>
        <v>455.53152429562533</v>
      </c>
      <c r="AW100" s="102">
        <f t="shared" si="24"/>
        <v>1.9999999999999987</v>
      </c>
      <c r="AX100" s="11" t="str">
        <f t="shared" si="25"/>
        <v>NA</v>
      </c>
      <c r="AY100" s="52" t="s">
        <v>528</v>
      </c>
      <c r="AZ100" s="11" t="str">
        <f>IF(AU100="Drop","NA",'Program Costs'!G100)</f>
        <v>NA</v>
      </c>
      <c r="BA100" s="20" t="str">
        <f t="shared" si="26"/>
        <v>NA</v>
      </c>
      <c r="BB100" s="12">
        <f>IF(AP100&lt;=10,IF($BB$1="Residential",VLOOKUP(CEILING(AP100,0.05),'Payback-Acceptance'!$A$5:$C$205,2),VLOOKUP(CEILING(AN100,0.05),'Payback-Acceptance'!$A$5:$C$205,3)),IF($BB$1="Residential",VLOOKUP(10,'Payback-Acceptance'!$A$5:$C$205,2),VLOOKUP(10,'Payback-Acceptance'!$A$5:$C$205,3)))</f>
        <v>0.14294960495076253</v>
      </c>
      <c r="BC100" s="17">
        <v>185.86838580666949</v>
      </c>
      <c r="BD100" s="18">
        <v>40.1968525505673</v>
      </c>
      <c r="BE100" s="18">
        <v>78.419406540665719</v>
      </c>
      <c r="BF100" s="22">
        <v>68142.051723402605</v>
      </c>
      <c r="BG100" s="35" t="str">
        <f t="shared" ref="BG100:BG131" si="43">IF(AU100="Drop","NA",IF(AND(BI100&gt;=0,BH100&gt;=0),IF(BH100&gt;BF100,BI100,BH100),BI100))</f>
        <v>NA</v>
      </c>
      <c r="BH100" s="67">
        <v>0</v>
      </c>
      <c r="BI100" s="29" t="str">
        <f t="shared" ref="BI100:BI131" si="44">IF(AU100="Drop","NA",BF100/2*BB100)</f>
        <v>NA</v>
      </c>
      <c r="BJ100" s="71" t="str">
        <f t="shared" si="42"/>
        <v>NA</v>
      </c>
      <c r="BK100" s="71" t="str">
        <f t="shared" si="42"/>
        <v>NA</v>
      </c>
      <c r="BL100" s="71" t="str">
        <f t="shared" si="42"/>
        <v>NA</v>
      </c>
      <c r="BM100" s="71" t="str">
        <f t="shared" si="42"/>
        <v>NA</v>
      </c>
      <c r="BN100" s="71" t="str">
        <f t="shared" si="42"/>
        <v>NA</v>
      </c>
      <c r="BO100" s="71" t="str">
        <f t="shared" si="42"/>
        <v>NA</v>
      </c>
      <c r="BP100" s="71" t="str">
        <f t="shared" si="42"/>
        <v>NA</v>
      </c>
      <c r="BQ100" s="71" t="str">
        <f t="shared" si="42"/>
        <v>NA</v>
      </c>
      <c r="BR100" s="71" t="str">
        <f t="shared" si="42"/>
        <v>NA</v>
      </c>
      <c r="BS100" s="71" t="str">
        <f t="shared" si="42"/>
        <v>NA</v>
      </c>
    </row>
    <row r="101" spans="1:71" x14ac:dyDescent="0.25">
      <c r="A101" s="4">
        <v>2</v>
      </c>
      <c r="B101" s="4">
        <v>100</v>
      </c>
      <c r="C101">
        <v>111</v>
      </c>
      <c r="D101" t="s">
        <v>135</v>
      </c>
      <c r="E101">
        <f>'RIM &amp; TRC Benefits'!E101-'RIM Costs (Ach Pot)'!E101</f>
        <v>0</v>
      </c>
      <c r="F101">
        <f>'RIM &amp; TRC Benefits'!F101-'RIM Costs (Ach Pot)'!F101</f>
        <v>0</v>
      </c>
      <c r="G101">
        <f>'RIM &amp; TRC Benefits'!G101-'RIM Costs (Ach Pot)'!G101</f>
        <v>-51.532651000000001</v>
      </c>
      <c r="H101">
        <f>'RIM &amp; TRC Benefits'!H101-'RIM Costs (Ach Pot)'!H101</f>
        <v>-13.732010999999996</v>
      </c>
      <c r="I101">
        <f>'RIM &amp; TRC Benefits'!I101-'RIM Costs (Ach Pot)'!I101</f>
        <v>-14.930030999999996</v>
      </c>
      <c r="J101">
        <f>'RIM &amp; TRC Benefits'!J101-'RIM Costs (Ach Pot)'!J101</f>
        <v>10.388539000000002</v>
      </c>
      <c r="K101">
        <f>'RIM &amp; TRC Benefits'!K101-'RIM Costs (Ach Pot)'!K101</f>
        <v>17.492119000000002</v>
      </c>
      <c r="L101">
        <f>'RIM &amp; TRC Benefits'!L101-'RIM Costs (Ach Pot)'!L101</f>
        <v>17.992108999999999</v>
      </c>
      <c r="M101">
        <f>'RIM &amp; TRC Benefits'!M101-'RIM Costs (Ach Pot)'!M101</f>
        <v>29.858398999999999</v>
      </c>
      <c r="N101">
        <f>'RIM &amp; TRC Benefits'!N101-'RIM Costs (Ach Pot)'!N101</f>
        <v>35.550539000000001</v>
      </c>
      <c r="O101">
        <f>'RIM &amp; TRC Benefits'!O101-'RIM Costs (Ach Pot)'!O101</f>
        <v>35.601529000000006</v>
      </c>
      <c r="P101">
        <f>'RIM &amp; TRC Benefits'!P101-'RIM Costs (Ach Pot)'!P101</f>
        <v>19.657438999999997</v>
      </c>
      <c r="Q101">
        <f>'RIM &amp; TRC Benefits'!Q101-'RIM Costs (Ach Pot)'!Q101</f>
        <v>25.149498999999999</v>
      </c>
      <c r="R101">
        <f>'RIM &amp; TRC Benefits'!R101-'RIM Costs (Ach Pot)'!R101</f>
        <v>15.468539</v>
      </c>
      <c r="S101">
        <f>'RIM &amp; TRC Benefits'!S101-'RIM Costs (Ach Pot)'!S101</f>
        <v>39.507289</v>
      </c>
      <c r="T101">
        <f>'RIM &amp; TRC Benefits'!T101-'RIM Costs (Ach Pot)'!T101</f>
        <v>14.912689</v>
      </c>
      <c r="U101">
        <f>'RIM &amp; TRC Benefits'!U101-'RIM Costs (Ach Pot)'!U101</f>
        <v>22.188258999999995</v>
      </c>
      <c r="V101">
        <f>'RIM &amp; TRC Benefits'!V101-'RIM Costs (Ach Pot)'!V101</f>
        <v>22.198208999999999</v>
      </c>
      <c r="W101">
        <f>'RIM &amp; TRC Benefits'!W101-'RIM Costs (Ach Pot)'!W101</f>
        <v>36.237209</v>
      </c>
      <c r="X101">
        <f>'RIM &amp; TRC Benefits'!X101-'RIM Costs (Ach Pot)'!X101</f>
        <v>36.415678999999997</v>
      </c>
      <c r="Y101">
        <f>'RIM &amp; TRC Benefits'!Y101-'RIM Costs (Ach Pot)'!Y101</f>
        <v>38.952418999999999</v>
      </c>
      <c r="Z101">
        <f>'RIM &amp; TRC Benefits'!Z101-'RIM Costs (Ach Pot)'!Z101</f>
        <v>38.404938999999999</v>
      </c>
      <c r="AA101">
        <f>'RIM &amp; TRC Benefits'!AA101-'RIM Costs (Ach Pot)'!AA101</f>
        <v>40.001858999999996</v>
      </c>
      <c r="AB101">
        <f>'RIM &amp; TRC Benefits'!AB101-'RIM Costs (Ach Pot)'!AB101</f>
        <v>26.560209</v>
      </c>
      <c r="AC101">
        <f>'RIM &amp; TRC Benefits'!AC101-'RIM Costs (Ach Pot)'!AC101</f>
        <v>27.106228999999999</v>
      </c>
      <c r="AD101">
        <f>'RIM &amp; TRC Benefits'!AD101-'RIM Costs (Ach Pot)'!AD101</f>
        <v>17.598358999999995</v>
      </c>
      <c r="AE101">
        <f>'RIM &amp; TRC Benefits'!AE101-'RIM Costs (Ach Pot)'!AE101</f>
        <v>17.693019</v>
      </c>
      <c r="AF101">
        <f>'RIM &amp; TRC Benefits'!AF101-'RIM Costs (Ach Pot)'!AF101</f>
        <v>24.159698999999996</v>
      </c>
      <c r="AG101">
        <f>'RIM &amp; TRC Benefits'!AG101-'RIM Costs (Ach Pot)'!AG101</f>
        <v>25.700468999999998</v>
      </c>
      <c r="AH101">
        <f>'RIM &amp; TRC Benefits'!AH101-'RIM Costs (Ach Pot)'!AH101</f>
        <v>55.579798999999994</v>
      </c>
      <c r="AI101" s="2">
        <f t="shared" si="29"/>
        <v>610.18035200000008</v>
      </c>
      <c r="AJ101" s="2">
        <f t="shared" si="30"/>
        <v>202.30618541382535</v>
      </c>
      <c r="AK101" s="95">
        <f>'RIM &amp; TRC Benefits'!AJ101/'RIM Costs (Ach Pot)'!AJ101</f>
        <v>1.2842447405001556</v>
      </c>
      <c r="AL101" s="98">
        <f>IF(AK101&lt;1,"NA",(('RIM Costs (Ach Pot)'!AJ101)+AX101)/AN101)</f>
        <v>0.39787514236385357</v>
      </c>
      <c r="AN101">
        <f>'Customer Costs'!G101</f>
        <v>2297.3000000000002</v>
      </c>
      <c r="AO101" s="17">
        <f t="shared" si="31"/>
        <v>334.40684881152731</v>
      </c>
      <c r="AP101" s="18">
        <f t="shared" si="32"/>
        <v>57.428282647370047</v>
      </c>
      <c r="AQ101" s="76" t="str">
        <f t="shared" si="33"/>
        <v>No</v>
      </c>
      <c r="AR101" s="76" t="str">
        <f t="shared" si="34"/>
        <v>No</v>
      </c>
      <c r="AS101" s="76" t="str">
        <f t="shared" si="35"/>
        <v>No</v>
      </c>
      <c r="AT101" s="105" t="s">
        <v>499</v>
      </c>
      <c r="AU101" s="95" t="str">
        <f t="shared" si="23"/>
        <v>Drop</v>
      </c>
      <c r="AV101" s="11">
        <f t="shared" si="41"/>
        <v>2217.2941250513713</v>
      </c>
      <c r="AW101" s="102">
        <f t="shared" si="24"/>
        <v>1.9999999999999996</v>
      </c>
      <c r="AX101" s="11">
        <f t="shared" si="25"/>
        <v>202.30618541382535</v>
      </c>
      <c r="AY101" s="52" t="s">
        <v>527</v>
      </c>
      <c r="AZ101" s="11" t="str">
        <f>IF(AU101="Drop","NA",'Program Costs'!G101)</f>
        <v>NA</v>
      </c>
      <c r="BA101" s="20">
        <f t="shared" si="26"/>
        <v>52.370999403015183</v>
      </c>
      <c r="BB101" s="12">
        <f>IF(AP101&lt;=10,IF($BB$1="Residential",VLOOKUP(CEILING(AP101,0.05),'Payback-Acceptance'!$A$5:$C$205,2),VLOOKUP(CEILING(AN101,0.05),'Payback-Acceptance'!$A$5:$C$205,3)),IF($BB$1="Residential",VLOOKUP(10,'Payback-Acceptance'!$A$5:$C$205,2),VLOOKUP(10,'Payback-Acceptance'!$A$5:$C$205,3)))</f>
        <v>0.14294960495076253</v>
      </c>
      <c r="BC101" s="17">
        <v>334.40684881152731</v>
      </c>
      <c r="BD101" s="18">
        <v>123.9431375432237</v>
      </c>
      <c r="BE101" s="18">
        <v>285.54791653511882</v>
      </c>
      <c r="BF101" s="22">
        <v>230168.70804349324</v>
      </c>
      <c r="BG101" s="35" t="str">
        <f t="shared" si="43"/>
        <v>NA</v>
      </c>
      <c r="BH101" s="67">
        <v>272</v>
      </c>
      <c r="BI101" s="29" t="str">
        <f t="shared" si="44"/>
        <v>NA</v>
      </c>
      <c r="BJ101" s="71" t="str">
        <f t="shared" si="42"/>
        <v>NA</v>
      </c>
      <c r="BK101" s="71" t="str">
        <f t="shared" si="42"/>
        <v>NA</v>
      </c>
      <c r="BL101" s="71" t="str">
        <f t="shared" si="42"/>
        <v>NA</v>
      </c>
      <c r="BM101" s="71" t="str">
        <f t="shared" si="42"/>
        <v>NA</v>
      </c>
      <c r="BN101" s="71" t="str">
        <f t="shared" si="42"/>
        <v>NA</v>
      </c>
      <c r="BO101" s="71" t="str">
        <f t="shared" si="42"/>
        <v>NA</v>
      </c>
      <c r="BP101" s="71" t="str">
        <f t="shared" si="42"/>
        <v>NA</v>
      </c>
      <c r="BQ101" s="71" t="str">
        <f t="shared" si="42"/>
        <v>NA</v>
      </c>
      <c r="BR101" s="71" t="str">
        <f t="shared" si="42"/>
        <v>NA</v>
      </c>
      <c r="BS101" s="71" t="str">
        <f t="shared" si="42"/>
        <v>NA</v>
      </c>
    </row>
    <row r="102" spans="1:71" x14ac:dyDescent="0.25">
      <c r="A102" s="4">
        <v>2</v>
      </c>
      <c r="B102" s="4">
        <v>100</v>
      </c>
      <c r="C102">
        <v>112</v>
      </c>
      <c r="D102" t="s">
        <v>136</v>
      </c>
      <c r="E102">
        <f>'RIM &amp; TRC Benefits'!E102-'RIM Costs (Ach Pot)'!E102</f>
        <v>0</v>
      </c>
      <c r="F102">
        <f>'RIM &amp; TRC Benefits'!F102-'RIM Costs (Ach Pot)'!F102</f>
        <v>0</v>
      </c>
      <c r="G102">
        <f>'RIM &amp; TRC Benefits'!G102-'RIM Costs (Ach Pot)'!G102</f>
        <v>-47.409009999999995</v>
      </c>
      <c r="H102">
        <f>'RIM &amp; TRC Benefits'!H102-'RIM Costs (Ach Pot)'!H102</f>
        <v>-10.208629999999999</v>
      </c>
      <c r="I102">
        <f>'RIM &amp; TRC Benefits'!I102-'RIM Costs (Ach Pot)'!I102</f>
        <v>-11.350999999999999</v>
      </c>
      <c r="J102">
        <f>'RIM &amp; TRC Benefits'!J102-'RIM Costs (Ach Pot)'!J102</f>
        <v>33.180300000000003</v>
      </c>
      <c r="K102">
        <f>'RIM &amp; TRC Benefits'!K102-'RIM Costs (Ach Pot)'!K102</f>
        <v>0</v>
      </c>
      <c r="L102">
        <f>'RIM &amp; TRC Benefits'!L102-'RIM Costs (Ach Pot)'!L102</f>
        <v>0</v>
      </c>
      <c r="M102">
        <f>'RIM &amp; TRC Benefits'!M102-'RIM Costs (Ach Pot)'!M102</f>
        <v>0</v>
      </c>
      <c r="N102">
        <f>'RIM &amp; TRC Benefits'!N102-'RIM Costs (Ach Pot)'!N102</f>
        <v>0</v>
      </c>
      <c r="O102">
        <f>'RIM &amp; TRC Benefits'!O102-'RIM Costs (Ach Pot)'!O102</f>
        <v>0</v>
      </c>
      <c r="P102">
        <f>'RIM &amp; TRC Benefits'!P102-'RIM Costs (Ach Pot)'!P102</f>
        <v>0</v>
      </c>
      <c r="Q102">
        <f>'RIM &amp; TRC Benefits'!Q102-'RIM Costs (Ach Pot)'!Q102</f>
        <v>0</v>
      </c>
      <c r="R102">
        <f>'RIM &amp; TRC Benefits'!R102-'RIM Costs (Ach Pot)'!R102</f>
        <v>0</v>
      </c>
      <c r="S102">
        <f>'RIM &amp; TRC Benefits'!S102-'RIM Costs (Ach Pot)'!S102</f>
        <v>0</v>
      </c>
      <c r="T102">
        <f>'RIM &amp; TRC Benefits'!T102-'RIM Costs (Ach Pot)'!T102</f>
        <v>0</v>
      </c>
      <c r="U102">
        <f>'RIM &amp; TRC Benefits'!U102-'RIM Costs (Ach Pot)'!U102</f>
        <v>0</v>
      </c>
      <c r="V102">
        <f>'RIM &amp; TRC Benefits'!V102-'RIM Costs (Ach Pot)'!V102</f>
        <v>0</v>
      </c>
      <c r="W102">
        <f>'RIM &amp; TRC Benefits'!W102-'RIM Costs (Ach Pot)'!W102</f>
        <v>0</v>
      </c>
      <c r="X102">
        <f>'RIM &amp; TRC Benefits'!X102-'RIM Costs (Ach Pot)'!X102</f>
        <v>0</v>
      </c>
      <c r="Y102">
        <f>'RIM &amp; TRC Benefits'!Y102-'RIM Costs (Ach Pot)'!Y102</f>
        <v>0</v>
      </c>
      <c r="Z102">
        <f>'RIM &amp; TRC Benefits'!Z102-'RIM Costs (Ach Pot)'!Z102</f>
        <v>0</v>
      </c>
      <c r="AA102">
        <f>'RIM &amp; TRC Benefits'!AA102-'RIM Costs (Ach Pot)'!AA102</f>
        <v>0</v>
      </c>
      <c r="AB102">
        <f>'RIM &amp; TRC Benefits'!AB102-'RIM Costs (Ach Pot)'!AB102</f>
        <v>0</v>
      </c>
      <c r="AC102">
        <f>'RIM &amp; TRC Benefits'!AC102-'RIM Costs (Ach Pot)'!AC102</f>
        <v>0</v>
      </c>
      <c r="AD102">
        <f>'RIM &amp; TRC Benefits'!AD102-'RIM Costs (Ach Pot)'!AD102</f>
        <v>0</v>
      </c>
      <c r="AE102">
        <f>'RIM &amp; TRC Benefits'!AE102-'RIM Costs (Ach Pot)'!AE102</f>
        <v>0</v>
      </c>
      <c r="AF102">
        <f>'RIM &amp; TRC Benefits'!AF102-'RIM Costs (Ach Pot)'!AF102</f>
        <v>0</v>
      </c>
      <c r="AG102">
        <f>'RIM &amp; TRC Benefits'!AG102-'RIM Costs (Ach Pot)'!AG102</f>
        <v>0</v>
      </c>
      <c r="AH102">
        <f>'RIM &amp; TRC Benefits'!AH102-'RIM Costs (Ach Pot)'!AH102</f>
        <v>0</v>
      </c>
      <c r="AI102" s="2">
        <f t="shared" si="29"/>
        <v>-35.788339999999991</v>
      </c>
      <c r="AJ102" s="2">
        <f t="shared" si="30"/>
        <v>-39.516077352671154</v>
      </c>
      <c r="AK102" s="95">
        <f>'RIM &amp; TRC Benefits'!AJ102/'RIM Costs (Ach Pot)'!AJ102</f>
        <v>0.80090249093639387</v>
      </c>
      <c r="AL102" s="98" t="str">
        <f>IF(AK102&lt;1,"NA",(('RIM Costs (Ach Pot)'!AJ102)+AX102)/AN102)</f>
        <v>NA</v>
      </c>
      <c r="AN102">
        <f>'Customer Costs'!G102</f>
        <v>79</v>
      </c>
      <c r="AO102" s="17">
        <f t="shared" si="31"/>
        <v>358</v>
      </c>
      <c r="AP102" s="18">
        <f t="shared" si="32"/>
        <v>1.8447067830518722</v>
      </c>
      <c r="AQ102" s="76" t="str">
        <f t="shared" si="33"/>
        <v>No</v>
      </c>
      <c r="AR102" s="76" t="str">
        <f t="shared" si="34"/>
        <v>Yes</v>
      </c>
      <c r="AS102" s="76" t="str">
        <f t="shared" si="35"/>
        <v>Yes</v>
      </c>
      <c r="AT102" s="105" t="s">
        <v>499</v>
      </c>
      <c r="AU102" s="95" t="str">
        <f t="shared" si="23"/>
        <v>Drop</v>
      </c>
      <c r="AV102" s="11">
        <f t="shared" si="41"/>
        <v>0</v>
      </c>
      <c r="AW102" s="102">
        <f t="shared" si="24"/>
        <v>1.8447067830518722</v>
      </c>
      <c r="AX102" s="11" t="str">
        <f t="shared" si="25"/>
        <v>NA</v>
      </c>
      <c r="AY102" s="52" t="s">
        <v>527</v>
      </c>
      <c r="AZ102" s="11" t="str">
        <f>IF(AU102="Drop","NA",'Program Costs'!G102)</f>
        <v>NA</v>
      </c>
      <c r="BA102" s="20" t="str">
        <f t="shared" si="26"/>
        <v>NA</v>
      </c>
      <c r="BB102" s="12">
        <f>IF(AP102&lt;=10,IF($BB$1="Residential",VLOOKUP(CEILING(AP102,0.05),'Payback-Acceptance'!$A$5:$C$205,2),VLOOKUP(CEILING(AN102,0.05),'Payback-Acceptance'!$A$5:$C$205,3)),IF($BB$1="Residential",VLOOKUP(10,'Payback-Acceptance'!$A$5:$C$205,2),VLOOKUP(10,'Payback-Acceptance'!$A$5:$C$205,3)))</f>
        <v>0.43172606760008225</v>
      </c>
      <c r="BC102" s="17">
        <v>358</v>
      </c>
      <c r="BD102" s="18">
        <v>190</v>
      </c>
      <c r="BE102" s="18">
        <v>530</v>
      </c>
      <c r="BF102" s="22">
        <v>181712.13792907359</v>
      </c>
      <c r="BG102" s="35" t="str">
        <f t="shared" si="43"/>
        <v>NA</v>
      </c>
      <c r="BH102" s="67">
        <v>5568.1665999999996</v>
      </c>
      <c r="BI102" s="29" t="str">
        <f t="shared" si="44"/>
        <v>NA</v>
      </c>
      <c r="BJ102" s="71" t="str">
        <f t="shared" si="42"/>
        <v>NA</v>
      </c>
      <c r="BK102" s="71" t="str">
        <f t="shared" si="42"/>
        <v>NA</v>
      </c>
      <c r="BL102" s="71" t="str">
        <f t="shared" si="42"/>
        <v>NA</v>
      </c>
      <c r="BM102" s="71" t="str">
        <f t="shared" si="42"/>
        <v>NA</v>
      </c>
      <c r="BN102" s="71" t="str">
        <f t="shared" si="42"/>
        <v>NA</v>
      </c>
      <c r="BO102" s="71" t="str">
        <f t="shared" si="42"/>
        <v>NA</v>
      </c>
      <c r="BP102" s="71" t="str">
        <f t="shared" si="42"/>
        <v>NA</v>
      </c>
      <c r="BQ102" s="71" t="str">
        <f t="shared" si="42"/>
        <v>NA</v>
      </c>
      <c r="BR102" s="71" t="str">
        <f t="shared" si="42"/>
        <v>NA</v>
      </c>
      <c r="BS102" s="71" t="str">
        <f t="shared" si="42"/>
        <v>NA</v>
      </c>
    </row>
    <row r="103" spans="1:71" x14ac:dyDescent="0.25">
      <c r="A103" s="4">
        <v>2</v>
      </c>
      <c r="B103" s="4">
        <v>100</v>
      </c>
      <c r="C103">
        <v>113</v>
      </c>
      <c r="D103" t="s">
        <v>137</v>
      </c>
      <c r="E103">
        <f>'RIM &amp; TRC Benefits'!E103-'RIM Costs (Ach Pot)'!E103</f>
        <v>0</v>
      </c>
      <c r="F103">
        <f>'RIM &amp; TRC Benefits'!F103-'RIM Costs (Ach Pot)'!F103</f>
        <v>0</v>
      </c>
      <c r="G103">
        <f>'RIM &amp; TRC Benefits'!G103-'RIM Costs (Ach Pot)'!G103</f>
        <v>-47.409009999999995</v>
      </c>
      <c r="H103">
        <f>'RIM &amp; TRC Benefits'!H103-'RIM Costs (Ach Pot)'!H103</f>
        <v>-10.208629999999999</v>
      </c>
      <c r="I103">
        <f>'RIM &amp; TRC Benefits'!I103-'RIM Costs (Ach Pot)'!I103</f>
        <v>-11.350999999999999</v>
      </c>
      <c r="J103">
        <f>'RIM &amp; TRC Benefits'!J103-'RIM Costs (Ach Pot)'!J103</f>
        <v>33.180300000000003</v>
      </c>
      <c r="K103">
        <f>'RIM &amp; TRC Benefits'!K103-'RIM Costs (Ach Pot)'!K103</f>
        <v>0</v>
      </c>
      <c r="L103">
        <f>'RIM &amp; TRC Benefits'!L103-'RIM Costs (Ach Pot)'!L103</f>
        <v>0</v>
      </c>
      <c r="M103">
        <f>'RIM &amp; TRC Benefits'!M103-'RIM Costs (Ach Pot)'!M103</f>
        <v>0</v>
      </c>
      <c r="N103">
        <f>'RIM &amp; TRC Benefits'!N103-'RIM Costs (Ach Pot)'!N103</f>
        <v>0</v>
      </c>
      <c r="O103">
        <f>'RIM &amp; TRC Benefits'!O103-'RIM Costs (Ach Pot)'!O103</f>
        <v>0</v>
      </c>
      <c r="P103">
        <f>'RIM &amp; TRC Benefits'!P103-'RIM Costs (Ach Pot)'!P103</f>
        <v>0</v>
      </c>
      <c r="Q103">
        <f>'RIM &amp; TRC Benefits'!Q103-'RIM Costs (Ach Pot)'!Q103</f>
        <v>0</v>
      </c>
      <c r="R103">
        <f>'RIM &amp; TRC Benefits'!R103-'RIM Costs (Ach Pot)'!R103</f>
        <v>0</v>
      </c>
      <c r="S103">
        <f>'RIM &amp; TRC Benefits'!S103-'RIM Costs (Ach Pot)'!S103</f>
        <v>0</v>
      </c>
      <c r="T103">
        <f>'RIM &amp; TRC Benefits'!T103-'RIM Costs (Ach Pot)'!T103</f>
        <v>0</v>
      </c>
      <c r="U103">
        <f>'RIM &amp; TRC Benefits'!U103-'RIM Costs (Ach Pot)'!U103</f>
        <v>0</v>
      </c>
      <c r="V103">
        <f>'RIM &amp; TRC Benefits'!V103-'RIM Costs (Ach Pot)'!V103</f>
        <v>0</v>
      </c>
      <c r="W103">
        <f>'RIM &amp; TRC Benefits'!W103-'RIM Costs (Ach Pot)'!W103</f>
        <v>0</v>
      </c>
      <c r="X103">
        <f>'RIM &amp; TRC Benefits'!X103-'RIM Costs (Ach Pot)'!X103</f>
        <v>0</v>
      </c>
      <c r="Y103">
        <f>'RIM &amp; TRC Benefits'!Y103-'RIM Costs (Ach Pot)'!Y103</f>
        <v>0</v>
      </c>
      <c r="Z103">
        <f>'RIM &amp; TRC Benefits'!Z103-'RIM Costs (Ach Pot)'!Z103</f>
        <v>0</v>
      </c>
      <c r="AA103">
        <f>'RIM &amp; TRC Benefits'!AA103-'RIM Costs (Ach Pot)'!AA103</f>
        <v>0</v>
      </c>
      <c r="AB103">
        <f>'RIM &amp; TRC Benefits'!AB103-'RIM Costs (Ach Pot)'!AB103</f>
        <v>0</v>
      </c>
      <c r="AC103">
        <f>'RIM &amp; TRC Benefits'!AC103-'RIM Costs (Ach Pot)'!AC103</f>
        <v>0</v>
      </c>
      <c r="AD103">
        <f>'RIM &amp; TRC Benefits'!AD103-'RIM Costs (Ach Pot)'!AD103</f>
        <v>0</v>
      </c>
      <c r="AE103">
        <f>'RIM &amp; TRC Benefits'!AE103-'RIM Costs (Ach Pot)'!AE103</f>
        <v>0</v>
      </c>
      <c r="AF103">
        <f>'RIM &amp; TRC Benefits'!AF103-'RIM Costs (Ach Pot)'!AF103</f>
        <v>0</v>
      </c>
      <c r="AG103">
        <f>'RIM &amp; TRC Benefits'!AG103-'RIM Costs (Ach Pot)'!AG103</f>
        <v>0</v>
      </c>
      <c r="AH103">
        <f>'RIM &amp; TRC Benefits'!AH103-'RIM Costs (Ach Pot)'!AH103</f>
        <v>0</v>
      </c>
      <c r="AI103" s="2">
        <f t="shared" si="29"/>
        <v>-35.788339999999991</v>
      </c>
      <c r="AJ103" s="2">
        <f t="shared" si="30"/>
        <v>-39.516077352671154</v>
      </c>
      <c r="AK103" s="95">
        <f>'RIM &amp; TRC Benefits'!AJ103/'RIM Costs (Ach Pot)'!AJ103</f>
        <v>0.80090249093639387</v>
      </c>
      <c r="AL103" s="98" t="str">
        <f>IF(AK103&lt;1,"NA",(('RIM Costs (Ach Pot)'!AJ103)+AX103)/AN103)</f>
        <v>NA</v>
      </c>
      <c r="AN103">
        <f>'Customer Costs'!G103</f>
        <v>79</v>
      </c>
      <c r="AO103" s="17">
        <f t="shared" si="31"/>
        <v>358</v>
      </c>
      <c r="AP103" s="18">
        <f t="shared" si="32"/>
        <v>1.8447067830518722</v>
      </c>
      <c r="AQ103" s="76" t="str">
        <f t="shared" si="33"/>
        <v>No</v>
      </c>
      <c r="AR103" s="76" t="str">
        <f t="shared" si="34"/>
        <v>Yes</v>
      </c>
      <c r="AS103" s="76" t="str">
        <f t="shared" si="35"/>
        <v>Yes</v>
      </c>
      <c r="AT103" s="105" t="s">
        <v>499</v>
      </c>
      <c r="AU103" s="95" t="str">
        <f t="shared" si="23"/>
        <v>Drop</v>
      </c>
      <c r="AV103" s="11">
        <f t="shared" si="41"/>
        <v>0</v>
      </c>
      <c r="AW103" s="102">
        <f t="shared" si="24"/>
        <v>1.8447067830518722</v>
      </c>
      <c r="AX103" s="11" t="str">
        <f t="shared" si="25"/>
        <v>NA</v>
      </c>
      <c r="AY103" s="52" t="s">
        <v>527</v>
      </c>
      <c r="AZ103" s="11" t="str">
        <f>IF(AU103="Drop","NA",'Program Costs'!G103)</f>
        <v>NA</v>
      </c>
      <c r="BA103" s="20" t="str">
        <f t="shared" si="26"/>
        <v>NA</v>
      </c>
      <c r="BB103" s="12">
        <f>IF(AP103&lt;=10,IF($BB$1="Residential",VLOOKUP(CEILING(AP103,0.05),'Payback-Acceptance'!$A$5:$C$205,2),VLOOKUP(CEILING(AN103,0.05),'Payback-Acceptance'!$A$5:$C$205,3)),IF($BB$1="Residential",VLOOKUP(10,'Payback-Acceptance'!$A$5:$C$205,2),VLOOKUP(10,'Payback-Acceptance'!$A$5:$C$205,3)))</f>
        <v>0.43172606760008225</v>
      </c>
      <c r="BC103" s="17">
        <v>358</v>
      </c>
      <c r="BD103" s="18">
        <v>190</v>
      </c>
      <c r="BE103" s="18">
        <v>530</v>
      </c>
      <c r="BF103" s="22">
        <v>193826.28045767854</v>
      </c>
      <c r="BG103" s="35" t="str">
        <f t="shared" si="43"/>
        <v>NA</v>
      </c>
      <c r="BH103" s="67">
        <v>5568.1666660000001</v>
      </c>
      <c r="BI103" s="29" t="str">
        <f t="shared" si="44"/>
        <v>NA</v>
      </c>
      <c r="BJ103" s="71" t="str">
        <f t="shared" si="42"/>
        <v>NA</v>
      </c>
      <c r="BK103" s="71" t="str">
        <f t="shared" si="42"/>
        <v>NA</v>
      </c>
      <c r="BL103" s="71" t="str">
        <f t="shared" si="42"/>
        <v>NA</v>
      </c>
      <c r="BM103" s="71" t="str">
        <f t="shared" si="42"/>
        <v>NA</v>
      </c>
      <c r="BN103" s="71" t="str">
        <f t="shared" si="42"/>
        <v>NA</v>
      </c>
      <c r="BO103" s="71" t="str">
        <f t="shared" si="42"/>
        <v>NA</v>
      </c>
      <c r="BP103" s="71" t="str">
        <f t="shared" si="42"/>
        <v>NA</v>
      </c>
      <c r="BQ103" s="71" t="str">
        <f t="shared" si="42"/>
        <v>NA</v>
      </c>
      <c r="BR103" s="71" t="str">
        <f t="shared" si="42"/>
        <v>NA</v>
      </c>
      <c r="BS103" s="71" t="str">
        <f t="shared" si="42"/>
        <v>NA</v>
      </c>
    </row>
    <row r="104" spans="1:71" x14ac:dyDescent="0.25">
      <c r="A104" s="4">
        <v>2</v>
      </c>
      <c r="B104" s="4">
        <v>100</v>
      </c>
      <c r="C104">
        <v>114</v>
      </c>
      <c r="D104" t="s">
        <v>138</v>
      </c>
      <c r="E104">
        <f>'RIM &amp; TRC Benefits'!E104-'RIM Costs (Ach Pot)'!E104</f>
        <v>0</v>
      </c>
      <c r="F104">
        <f>'RIM &amp; TRC Benefits'!F104-'RIM Costs (Ach Pot)'!F104</f>
        <v>0</v>
      </c>
      <c r="G104">
        <f>'RIM &amp; TRC Benefits'!G104-'RIM Costs (Ach Pot)'!G104</f>
        <v>-56.702654999999993</v>
      </c>
      <c r="H104">
        <f>'RIM &amp; TRC Benefits'!H104-'RIM Costs (Ach Pot)'!H104</f>
        <v>-19.147394999999999</v>
      </c>
      <c r="I104">
        <f>'RIM &amp; TRC Benefits'!I104-'RIM Costs (Ach Pot)'!I104</f>
        <v>-20.284305</v>
      </c>
      <c r="J104">
        <f>'RIM &amp; TRC Benefits'!J104-'RIM Costs (Ach Pot)'!J104</f>
        <v>-6.9165869999999998</v>
      </c>
      <c r="K104">
        <f>'RIM &amp; TRC Benefits'!K104-'RIM Costs (Ach Pot)'!K104</f>
        <v>-5.2161170000000041</v>
      </c>
      <c r="L104">
        <f>'RIM &amp; TRC Benefits'!L104-'RIM Costs (Ach Pot)'!L104</f>
        <v>-3.7776820000000058</v>
      </c>
      <c r="M104">
        <f>'RIM &amp; TRC Benefits'!M104-'RIM Costs (Ach Pot)'!M104</f>
        <v>1.7129850000000033</v>
      </c>
      <c r="N104">
        <f>'RIM &amp; TRC Benefits'!N104-'RIM Costs (Ach Pot)'!N104</f>
        <v>4.3022549999999953</v>
      </c>
      <c r="O104">
        <f>'RIM &amp; TRC Benefits'!O104-'RIM Costs (Ach Pot)'!O104</f>
        <v>5.4832249999999974</v>
      </c>
      <c r="P104">
        <f>'RIM &amp; TRC Benefits'!P104-'RIM Costs (Ach Pot)'!P104</f>
        <v>-2.232165000000002</v>
      </c>
      <c r="Q104">
        <f>'RIM &amp; TRC Benefits'!Q104-'RIM Costs (Ach Pot)'!Q104</f>
        <v>0</v>
      </c>
      <c r="R104">
        <f>'RIM &amp; TRC Benefits'!R104-'RIM Costs (Ach Pot)'!R104</f>
        <v>0</v>
      </c>
      <c r="S104">
        <f>'RIM &amp; TRC Benefits'!S104-'RIM Costs (Ach Pot)'!S104</f>
        <v>0</v>
      </c>
      <c r="T104">
        <f>'RIM &amp; TRC Benefits'!T104-'RIM Costs (Ach Pot)'!T104</f>
        <v>0</v>
      </c>
      <c r="U104">
        <f>'RIM &amp; TRC Benefits'!U104-'RIM Costs (Ach Pot)'!U104</f>
        <v>0</v>
      </c>
      <c r="V104">
        <f>'RIM &amp; TRC Benefits'!V104-'RIM Costs (Ach Pot)'!V104</f>
        <v>0</v>
      </c>
      <c r="W104">
        <f>'RIM &amp; TRC Benefits'!W104-'RIM Costs (Ach Pot)'!W104</f>
        <v>0</v>
      </c>
      <c r="X104">
        <f>'RIM &amp; TRC Benefits'!X104-'RIM Costs (Ach Pot)'!X104</f>
        <v>0</v>
      </c>
      <c r="Y104">
        <f>'RIM &amp; TRC Benefits'!Y104-'RIM Costs (Ach Pot)'!Y104</f>
        <v>0</v>
      </c>
      <c r="Z104">
        <f>'RIM &amp; TRC Benefits'!Z104-'RIM Costs (Ach Pot)'!Z104</f>
        <v>0</v>
      </c>
      <c r="AA104">
        <f>'RIM &amp; TRC Benefits'!AA104-'RIM Costs (Ach Pot)'!AA104</f>
        <v>0</v>
      </c>
      <c r="AB104">
        <f>'RIM &amp; TRC Benefits'!AB104-'RIM Costs (Ach Pot)'!AB104</f>
        <v>0</v>
      </c>
      <c r="AC104">
        <f>'RIM &amp; TRC Benefits'!AC104-'RIM Costs (Ach Pot)'!AC104</f>
        <v>0</v>
      </c>
      <c r="AD104">
        <f>'RIM &amp; TRC Benefits'!AD104-'RIM Costs (Ach Pot)'!AD104</f>
        <v>0</v>
      </c>
      <c r="AE104">
        <f>'RIM &amp; TRC Benefits'!AE104-'RIM Costs (Ach Pot)'!AE104</f>
        <v>0</v>
      </c>
      <c r="AF104">
        <f>'RIM &amp; TRC Benefits'!AF104-'RIM Costs (Ach Pot)'!AF104</f>
        <v>0</v>
      </c>
      <c r="AG104">
        <f>'RIM &amp; TRC Benefits'!AG104-'RIM Costs (Ach Pot)'!AG104</f>
        <v>0</v>
      </c>
      <c r="AH104">
        <f>'RIM &amp; TRC Benefits'!AH104-'RIM Costs (Ach Pot)'!AH104</f>
        <v>0</v>
      </c>
      <c r="AI104" s="2">
        <f t="shared" si="29"/>
        <v>-102.77844099999999</v>
      </c>
      <c r="AJ104" s="2">
        <f t="shared" si="30"/>
        <v>-99.133987292008044</v>
      </c>
      <c r="AK104" s="95">
        <f>'RIM &amp; TRC Benefits'!AJ104/'RIM Costs (Ach Pot)'!AJ104</f>
        <v>0.74638763665954233</v>
      </c>
      <c r="AL104" s="98" t="str">
        <f>IF(AK104&lt;1,"NA",(('RIM Costs (Ach Pot)'!AJ104)+AX104)/AN104)</f>
        <v>NA</v>
      </c>
      <c r="AN104">
        <f>'Customer Costs'!G104</f>
        <v>79</v>
      </c>
      <c r="AO104" s="17">
        <f t="shared" si="31"/>
        <v>342.12893674019239</v>
      </c>
      <c r="AP104" s="18">
        <f t="shared" si="32"/>
        <v>1.9302811233241928</v>
      </c>
      <c r="AQ104" s="76" t="str">
        <f t="shared" si="33"/>
        <v>No</v>
      </c>
      <c r="AR104" s="76" t="str">
        <f t="shared" si="34"/>
        <v>Yes</v>
      </c>
      <c r="AS104" s="76" t="str">
        <f t="shared" si="35"/>
        <v>Yes</v>
      </c>
      <c r="AT104" s="105" t="s">
        <v>499</v>
      </c>
      <c r="AU104" s="95" t="str">
        <f t="shared" si="23"/>
        <v>Drop</v>
      </c>
      <c r="AV104" s="11">
        <f>IF(AP104&gt;2,AN104-(2*(AO104*$AP$1/100)),0)</f>
        <v>0</v>
      </c>
      <c r="AW104" s="102">
        <f t="shared" si="24"/>
        <v>1.9302811233241928</v>
      </c>
      <c r="AX104" s="11" t="str">
        <f t="shared" si="25"/>
        <v>NA</v>
      </c>
      <c r="AY104" s="52" t="s">
        <v>527</v>
      </c>
      <c r="AZ104" s="11" t="str">
        <f>IF(AU104="Drop","NA",'Program Costs'!G104)</f>
        <v>NA</v>
      </c>
      <c r="BA104" s="20" t="str">
        <f t="shared" si="26"/>
        <v>NA</v>
      </c>
      <c r="BB104" s="12">
        <f>IF(AP104&lt;=10,IF($BB$1="Residential",VLOOKUP(CEILING(AP104,0.05),'Payback-Acceptance'!$A$5:$C$205,2),VLOOKUP(CEILING(AN104,0.05),'Payback-Acceptance'!$A$5:$C$205,3)),IF($BB$1="Residential",VLOOKUP(10,'Payback-Acceptance'!$A$5:$C$205,2),VLOOKUP(10,'Payback-Acceptance'!$A$5:$C$205,3)))</f>
        <v>0.4222824146714842</v>
      </c>
      <c r="BC104" s="17">
        <v>342.12893674019239</v>
      </c>
      <c r="BD104" s="18">
        <v>137.83513502327799</v>
      </c>
      <c r="BE104" s="18">
        <v>0</v>
      </c>
      <c r="BF104" s="22">
        <v>121141.42528604908</v>
      </c>
      <c r="BG104" s="35" t="str">
        <f t="shared" si="43"/>
        <v>NA</v>
      </c>
      <c r="BH104" s="67">
        <v>5568.1666699999996</v>
      </c>
      <c r="BI104" s="29" t="str">
        <f t="shared" si="44"/>
        <v>NA</v>
      </c>
      <c r="BJ104" s="71" t="str">
        <f t="shared" ref="BJ104:BS113" si="45">IF($BG104="NA","NA",IF($AY104="M",$BG104*BJ$2,$BG104*BJ$1))</f>
        <v>NA</v>
      </c>
      <c r="BK104" s="71" t="str">
        <f t="shared" si="45"/>
        <v>NA</v>
      </c>
      <c r="BL104" s="71" t="str">
        <f t="shared" si="45"/>
        <v>NA</v>
      </c>
      <c r="BM104" s="71" t="str">
        <f t="shared" si="45"/>
        <v>NA</v>
      </c>
      <c r="BN104" s="71" t="str">
        <f t="shared" si="45"/>
        <v>NA</v>
      </c>
      <c r="BO104" s="71" t="str">
        <f t="shared" si="45"/>
        <v>NA</v>
      </c>
      <c r="BP104" s="71" t="str">
        <f t="shared" si="45"/>
        <v>NA</v>
      </c>
      <c r="BQ104" s="71" t="str">
        <f t="shared" si="45"/>
        <v>NA</v>
      </c>
      <c r="BR104" s="71" t="str">
        <f t="shared" si="45"/>
        <v>NA</v>
      </c>
      <c r="BS104" s="71" t="str">
        <f t="shared" si="45"/>
        <v>NA</v>
      </c>
    </row>
    <row r="105" spans="1:71" x14ac:dyDescent="0.25">
      <c r="A105" s="4">
        <v>2</v>
      </c>
      <c r="B105" s="4">
        <v>100</v>
      </c>
      <c r="C105">
        <v>115</v>
      </c>
      <c r="D105" t="s">
        <v>139</v>
      </c>
      <c r="E105">
        <f>'RIM &amp; TRC Benefits'!E105-'RIM Costs (Ach Pot)'!E105</f>
        <v>0</v>
      </c>
      <c r="F105">
        <f>'RIM &amp; TRC Benefits'!F105-'RIM Costs (Ach Pot)'!F105</f>
        <v>0</v>
      </c>
      <c r="G105">
        <f>'RIM &amp; TRC Benefits'!G105-'RIM Costs (Ach Pot)'!G105</f>
        <v>-50.488707000000005</v>
      </c>
      <c r="H105">
        <f>'RIM &amp; TRC Benefits'!H105-'RIM Costs (Ach Pot)'!H105</f>
        <v>-13.035496999999999</v>
      </c>
      <c r="I105">
        <f>'RIM &amp; TRC Benefits'!I105-'RIM Costs (Ach Pot)'!I105</f>
        <v>-13.625507000000002</v>
      </c>
      <c r="J105">
        <f>'RIM &amp; TRC Benefits'!J105-'RIM Costs (Ach Pot)'!J105</f>
        <v>-6.0318369999999994</v>
      </c>
      <c r="K105">
        <f>'RIM &amp; TRC Benefits'!K105-'RIM Costs (Ach Pot)'!K105</f>
        <v>-5.4006679999999996</v>
      </c>
      <c r="L105">
        <f>'RIM &amp; TRC Benefits'!L105-'RIM Costs (Ach Pot)'!L105</f>
        <v>-5.7193470000000026</v>
      </c>
      <c r="M105">
        <f>'RIM &amp; TRC Benefits'!M105-'RIM Costs (Ach Pot)'!M105</f>
        <v>-1.0898770000000013</v>
      </c>
      <c r="N105">
        <f>'RIM &amp; TRC Benefits'!N105-'RIM Costs (Ach Pot)'!N105</f>
        <v>-1.909700000000214E-2</v>
      </c>
      <c r="O105">
        <f>'RIM &amp; TRC Benefits'!O105-'RIM Costs (Ach Pot)'!O105</f>
        <v>0.46185299999999785</v>
      </c>
      <c r="P105">
        <f>'RIM &amp; TRC Benefits'!P105-'RIM Costs (Ach Pot)'!P105</f>
        <v>-4.0211220000000019</v>
      </c>
      <c r="Q105">
        <f>'RIM &amp; TRC Benefits'!Q105-'RIM Costs (Ach Pot)'!Q105</f>
        <v>-2.2291869999999996</v>
      </c>
      <c r="R105">
        <f>'RIM &amp; TRC Benefits'!R105-'RIM Costs (Ach Pot)'!R105</f>
        <v>-4.4976170000000018</v>
      </c>
      <c r="S105">
        <f>'RIM &amp; TRC Benefits'!S105-'RIM Costs (Ach Pot)'!S105</f>
        <v>1.6153529999999989</v>
      </c>
      <c r="T105">
        <f>'RIM &amp; TRC Benefits'!T105-'RIM Costs (Ach Pot)'!T105</f>
        <v>-5.9997569999999989</v>
      </c>
      <c r="U105">
        <f>'RIM &amp; TRC Benefits'!U105-'RIM Costs (Ach Pot)'!U105</f>
        <v>-3.1441070000000053</v>
      </c>
      <c r="V105">
        <f>'RIM &amp; TRC Benefits'!V105-'RIM Costs (Ach Pot)'!V105</f>
        <v>0</v>
      </c>
      <c r="W105">
        <f>'RIM &amp; TRC Benefits'!W105-'RIM Costs (Ach Pot)'!W105</f>
        <v>0</v>
      </c>
      <c r="X105">
        <f>'RIM &amp; TRC Benefits'!X105-'RIM Costs (Ach Pot)'!X105</f>
        <v>0</v>
      </c>
      <c r="Y105">
        <f>'RIM &amp; TRC Benefits'!Y105-'RIM Costs (Ach Pot)'!Y105</f>
        <v>0</v>
      </c>
      <c r="Z105">
        <f>'RIM &amp; TRC Benefits'!Z105-'RIM Costs (Ach Pot)'!Z105</f>
        <v>0</v>
      </c>
      <c r="AA105">
        <f>'RIM &amp; TRC Benefits'!AA105-'RIM Costs (Ach Pot)'!AA105</f>
        <v>0</v>
      </c>
      <c r="AB105">
        <f>'RIM &amp; TRC Benefits'!AB105-'RIM Costs (Ach Pot)'!AB105</f>
        <v>0</v>
      </c>
      <c r="AC105">
        <f>'RIM &amp; TRC Benefits'!AC105-'RIM Costs (Ach Pot)'!AC105</f>
        <v>0</v>
      </c>
      <c r="AD105">
        <f>'RIM &amp; TRC Benefits'!AD105-'RIM Costs (Ach Pot)'!AD105</f>
        <v>0</v>
      </c>
      <c r="AE105">
        <f>'RIM &amp; TRC Benefits'!AE105-'RIM Costs (Ach Pot)'!AE105</f>
        <v>0</v>
      </c>
      <c r="AF105">
        <f>'RIM &amp; TRC Benefits'!AF105-'RIM Costs (Ach Pot)'!AF105</f>
        <v>0</v>
      </c>
      <c r="AG105">
        <f>'RIM &amp; TRC Benefits'!AG105-'RIM Costs (Ach Pot)'!AG105</f>
        <v>0</v>
      </c>
      <c r="AH105">
        <f>'RIM &amp; TRC Benefits'!AH105-'RIM Costs (Ach Pot)'!AH105</f>
        <v>0</v>
      </c>
      <c r="AI105" s="2">
        <f t="shared" si="29"/>
        <v>-113.22512100000003</v>
      </c>
      <c r="AJ105" s="2">
        <f t="shared" si="30"/>
        <v>-97.560971406005962</v>
      </c>
      <c r="AK105" s="95">
        <f>'RIM &amp; TRC Benefits'!AJ105/'RIM Costs (Ach Pot)'!AJ105</f>
        <v>0.72522306635064859</v>
      </c>
      <c r="AL105" s="98" t="str">
        <f>IF(AK105&lt;1,"NA",(('RIM Costs (Ach Pot)'!AJ105)+AX105)/AN105)</f>
        <v>NA</v>
      </c>
      <c r="AN105">
        <f>'Customer Costs'!G105</f>
        <v>89.9</v>
      </c>
      <c r="AO105" s="17">
        <f t="shared" si="31"/>
        <v>227.93904791412993</v>
      </c>
      <c r="AP105" s="18">
        <f t="shared" si="32"/>
        <v>3.2970401956357245</v>
      </c>
      <c r="AQ105" s="76" t="str">
        <f t="shared" si="33"/>
        <v>No</v>
      </c>
      <c r="AR105" s="76" t="str">
        <f t="shared" si="34"/>
        <v>No</v>
      </c>
      <c r="AS105" s="76" t="str">
        <f t="shared" si="35"/>
        <v>No</v>
      </c>
      <c r="AT105" s="105" t="s">
        <v>499</v>
      </c>
      <c r="AU105" s="95" t="str">
        <f t="shared" si="23"/>
        <v>Drop</v>
      </c>
      <c r="AV105" s="11">
        <f>IF(AP105&gt;2,AN105-(2*(AO105*$AP$1/100)),0)</f>
        <v>35.366239617581748</v>
      </c>
      <c r="AW105" s="102">
        <f t="shared" si="24"/>
        <v>2</v>
      </c>
      <c r="AX105" s="11" t="str">
        <f t="shared" si="25"/>
        <v>NA</v>
      </c>
      <c r="AY105" s="52" t="s">
        <v>526</v>
      </c>
      <c r="AZ105" s="11" t="str">
        <f>IF(AU105="Drop","NA",'Program Costs'!G105)</f>
        <v>NA</v>
      </c>
      <c r="BA105" s="20" t="str">
        <f t="shared" si="26"/>
        <v>NA</v>
      </c>
      <c r="BB105" s="12">
        <f>IF(AP105&lt;=10,IF($BB$1="Residential",VLOOKUP(CEILING(AP105,0.05),'Payback-Acceptance'!$A$5:$C$205,2),VLOOKUP(CEILING(AN105,0.05),'Payback-Acceptance'!$A$5:$C$205,3)),IF($BB$1="Residential",VLOOKUP(10,'Payback-Acceptance'!$A$5:$C$205,2),VLOOKUP(10,'Payback-Acceptance'!$A$5:$C$205,3)))</f>
        <v>0.3164234795143463</v>
      </c>
      <c r="BC105" s="17">
        <v>227.93904791412993</v>
      </c>
      <c r="BD105" s="18">
        <v>78.855075108758413</v>
      </c>
      <c r="BE105" s="18">
        <v>0</v>
      </c>
      <c r="BF105" s="22">
        <v>161187.78427754759</v>
      </c>
      <c r="BG105" s="35" t="str">
        <f t="shared" si="43"/>
        <v>NA</v>
      </c>
      <c r="BH105" s="67" t="s">
        <v>499</v>
      </c>
      <c r="BI105" s="29" t="str">
        <f t="shared" si="44"/>
        <v>NA</v>
      </c>
      <c r="BJ105" s="71" t="str">
        <f t="shared" si="45"/>
        <v>NA</v>
      </c>
      <c r="BK105" s="71" t="str">
        <f t="shared" si="45"/>
        <v>NA</v>
      </c>
      <c r="BL105" s="71" t="str">
        <f t="shared" si="45"/>
        <v>NA</v>
      </c>
      <c r="BM105" s="71" t="str">
        <f t="shared" si="45"/>
        <v>NA</v>
      </c>
      <c r="BN105" s="71" t="str">
        <f t="shared" si="45"/>
        <v>NA</v>
      </c>
      <c r="BO105" s="71" t="str">
        <f t="shared" si="45"/>
        <v>NA</v>
      </c>
      <c r="BP105" s="71" t="str">
        <f t="shared" si="45"/>
        <v>NA</v>
      </c>
      <c r="BQ105" s="71" t="str">
        <f t="shared" si="45"/>
        <v>NA</v>
      </c>
      <c r="BR105" s="71" t="str">
        <f t="shared" si="45"/>
        <v>NA</v>
      </c>
      <c r="BS105" s="71" t="str">
        <f t="shared" si="45"/>
        <v>NA</v>
      </c>
    </row>
    <row r="106" spans="1:71" x14ac:dyDescent="0.25">
      <c r="A106" s="4">
        <v>2</v>
      </c>
      <c r="B106" s="4">
        <v>100</v>
      </c>
      <c r="C106">
        <v>116</v>
      </c>
      <c r="D106" t="s">
        <v>140</v>
      </c>
      <c r="E106">
        <f>'RIM &amp; TRC Benefits'!E106-'RIM Costs (Ach Pot)'!E106</f>
        <v>0</v>
      </c>
      <c r="F106">
        <f>'RIM &amp; TRC Benefits'!F106-'RIM Costs (Ach Pot)'!F106</f>
        <v>0</v>
      </c>
      <c r="G106">
        <f>'RIM &amp; TRC Benefits'!G106-'RIM Costs (Ach Pot)'!G106</f>
        <v>-48.838300000000004</v>
      </c>
      <c r="H106">
        <f>'RIM &amp; TRC Benefits'!H106-'RIM Costs (Ach Pot)'!H106</f>
        <v>-11.444680000000005</v>
      </c>
      <c r="I106">
        <f>'RIM &amp; TRC Benefits'!I106-'RIM Costs (Ach Pot)'!I106</f>
        <v>-13.171600000000005</v>
      </c>
      <c r="J106">
        <f>'RIM &amp; TRC Benefits'!J106-'RIM Costs (Ach Pot)'!J106</f>
        <v>40.536349999999999</v>
      </c>
      <c r="K106">
        <f>'RIM &amp; TRC Benefits'!K106-'RIM Costs (Ach Pot)'!K106</f>
        <v>58.138620000000003</v>
      </c>
      <c r="L106">
        <f>'RIM &amp; TRC Benefits'!L106-'RIM Costs (Ach Pot)'!L106</f>
        <v>58.107410000000002</v>
      </c>
      <c r="M106">
        <f>'RIM &amp; TRC Benefits'!M106-'RIM Costs (Ach Pot)'!M106</f>
        <v>84.006749999999982</v>
      </c>
      <c r="N106">
        <f>'RIM &amp; TRC Benefits'!N106-'RIM Costs (Ach Pot)'!N106</f>
        <v>96.401609999999991</v>
      </c>
      <c r="O106">
        <f>'RIM &amp; TRC Benefits'!O106-'RIM Costs (Ach Pot)'!O106</f>
        <v>95.022799999999989</v>
      </c>
      <c r="P106">
        <f>'RIM &amp; TRC Benefits'!P106-'RIM Costs (Ach Pot)'!P106</f>
        <v>60.322249999999997</v>
      </c>
      <c r="Q106">
        <f>'RIM &amp; TRC Benefits'!Q106-'RIM Costs (Ach Pot)'!Q106</f>
        <v>71.663619999999995</v>
      </c>
      <c r="R106">
        <f>'RIM &amp; TRC Benefits'!R106-'RIM Costs (Ach Pot)'!R106</f>
        <v>50.541789999999999</v>
      </c>
      <c r="S106">
        <f>'RIM &amp; TRC Benefits'!S106-'RIM Costs (Ach Pot)'!S106</f>
        <v>103.98776999999998</v>
      </c>
      <c r="T106">
        <f>'RIM &amp; TRC Benefits'!T106-'RIM Costs (Ach Pot)'!T106</f>
        <v>51.130219999999994</v>
      </c>
      <c r="U106">
        <f>'RIM &amp; TRC Benefits'!U106-'RIM Costs (Ach Pot)'!U106</f>
        <v>68.034459999999982</v>
      </c>
      <c r="V106">
        <f>'RIM &amp; TRC Benefits'!V106-'RIM Costs (Ach Pot)'!V106</f>
        <v>75.654149999999987</v>
      </c>
      <c r="W106">
        <f>'RIM &amp; TRC Benefits'!W106-'RIM Costs (Ach Pot)'!W106</f>
        <v>94.410189999999986</v>
      </c>
      <c r="X106">
        <f>'RIM &amp; TRC Benefits'!X106-'RIM Costs (Ach Pot)'!X106</f>
        <v>96.433749999999989</v>
      </c>
      <c r="Y106">
        <f>'RIM &amp; TRC Benefits'!Y106-'RIM Costs (Ach Pot)'!Y106</f>
        <v>0</v>
      </c>
      <c r="Z106">
        <f>'RIM &amp; TRC Benefits'!Z106-'RIM Costs (Ach Pot)'!Z106</f>
        <v>0</v>
      </c>
      <c r="AA106">
        <f>'RIM &amp; TRC Benefits'!AA106-'RIM Costs (Ach Pot)'!AA106</f>
        <v>0</v>
      </c>
      <c r="AB106">
        <f>'RIM &amp; TRC Benefits'!AB106-'RIM Costs (Ach Pot)'!AB106</f>
        <v>0</v>
      </c>
      <c r="AC106">
        <f>'RIM &amp; TRC Benefits'!AC106-'RIM Costs (Ach Pot)'!AC106</f>
        <v>0</v>
      </c>
      <c r="AD106">
        <f>'RIM &amp; TRC Benefits'!AD106-'RIM Costs (Ach Pot)'!AD106</f>
        <v>0</v>
      </c>
      <c r="AE106">
        <f>'RIM &amp; TRC Benefits'!AE106-'RIM Costs (Ach Pot)'!AE106</f>
        <v>0</v>
      </c>
      <c r="AF106">
        <f>'RIM &amp; TRC Benefits'!AF106-'RIM Costs (Ach Pot)'!AF106</f>
        <v>0</v>
      </c>
      <c r="AG106">
        <f>'RIM &amp; TRC Benefits'!AG106-'RIM Costs (Ach Pot)'!AG106</f>
        <v>0</v>
      </c>
      <c r="AH106">
        <f>'RIM &amp; TRC Benefits'!AH106-'RIM Costs (Ach Pot)'!AH106</f>
        <v>0</v>
      </c>
      <c r="AI106" s="2">
        <f t="shared" si="29"/>
        <v>1030.9371599999997</v>
      </c>
      <c r="AJ106" s="2">
        <f t="shared" si="30"/>
        <v>523.04681726467095</v>
      </c>
      <c r="AK106" s="95">
        <f>'RIM &amp; TRC Benefits'!AJ106/'RIM Costs (Ach Pot)'!AJ106</f>
        <v>1.7311193692753808</v>
      </c>
      <c r="AL106" s="98">
        <f>IF(AK106&lt;1,"NA",(('RIM Costs (Ach Pot)'!AJ106)+AX106)/AN106)</f>
        <v>4.3109688549898966</v>
      </c>
      <c r="AN106">
        <f>'Customer Costs'!G106</f>
        <v>185</v>
      </c>
      <c r="AO106" s="17">
        <f t="shared" si="31"/>
        <v>430</v>
      </c>
      <c r="AP106" s="18">
        <f t="shared" si="32"/>
        <v>3.5965537309839708</v>
      </c>
      <c r="AQ106" s="76" t="str">
        <f t="shared" si="33"/>
        <v>No</v>
      </c>
      <c r="AR106" s="76" t="str">
        <f t="shared" si="34"/>
        <v>No</v>
      </c>
      <c r="AS106" s="76" t="str">
        <f t="shared" si="35"/>
        <v>No</v>
      </c>
      <c r="AT106" s="105">
        <v>142.12786992158991</v>
      </c>
      <c r="AU106" s="95" t="str">
        <f t="shared" si="23"/>
        <v>Keep</v>
      </c>
      <c r="AV106" s="11">
        <f t="shared" si="41"/>
        <v>82.123739091540628</v>
      </c>
      <c r="AW106" s="102">
        <f t="shared" si="24"/>
        <v>2</v>
      </c>
      <c r="AX106" s="11">
        <f t="shared" si="25"/>
        <v>82.123739091540628</v>
      </c>
      <c r="AY106" s="52" t="s">
        <v>526</v>
      </c>
      <c r="AZ106" s="11">
        <f>IF(AU106="Drop","NA",'Program Costs'!G106)</f>
        <v>37</v>
      </c>
      <c r="BA106" s="20">
        <f t="shared" si="26"/>
        <v>2</v>
      </c>
      <c r="BB106" s="12">
        <f>IF(AP106&lt;=10,IF($BB$1="Residential",VLOOKUP(CEILING(AP106,0.05),'Payback-Acceptance'!$A$5:$C$205,2),VLOOKUP(CEILING(AN106,0.05),'Payback-Acceptance'!$A$5:$C$205,3)),IF($BB$1="Residential",VLOOKUP(10,'Payback-Acceptance'!$A$5:$C$205,2),VLOOKUP(10,'Payback-Acceptance'!$A$5:$C$205,3)))</f>
        <v>0.30110669619669778</v>
      </c>
      <c r="BC106" s="17">
        <v>430</v>
      </c>
      <c r="BD106" s="18">
        <v>390</v>
      </c>
      <c r="BE106" s="18">
        <v>750</v>
      </c>
      <c r="BF106" s="22">
        <v>272568.20689361042</v>
      </c>
      <c r="BG106" s="35">
        <f t="shared" si="43"/>
        <v>18242.46</v>
      </c>
      <c r="BH106" s="67">
        <v>18242.46</v>
      </c>
      <c r="BI106" s="29">
        <f t="shared" si="44"/>
        <v>41036.056132996506</v>
      </c>
      <c r="BJ106" s="71">
        <f t="shared" si="45"/>
        <v>3819.0657128052021</v>
      </c>
      <c r="BK106" s="71">
        <f t="shared" si="45"/>
        <v>7384.024274201779</v>
      </c>
      <c r="BL106" s="71">
        <f t="shared" si="45"/>
        <v>10490.365162069589</v>
      </c>
      <c r="BM106" s="71">
        <f t="shared" si="45"/>
        <v>13016.99050271038</v>
      </c>
      <c r="BN106" s="71">
        <f t="shared" si="45"/>
        <v>14935.347550301802</v>
      </c>
      <c r="BO106" s="71">
        <f t="shared" si="45"/>
        <v>16294.958231020884</v>
      </c>
      <c r="BP106" s="71">
        <f t="shared" si="45"/>
        <v>17194.447145159716</v>
      </c>
      <c r="BQ106" s="71">
        <f t="shared" si="45"/>
        <v>17749.932604794849</v>
      </c>
      <c r="BR106" s="71">
        <f t="shared" si="45"/>
        <v>18070.149793220786</v>
      </c>
      <c r="BS106" s="71">
        <f t="shared" si="45"/>
        <v>18242.46</v>
      </c>
    </row>
    <row r="107" spans="1:71" x14ac:dyDescent="0.25">
      <c r="A107" s="4">
        <v>2</v>
      </c>
      <c r="B107" s="4">
        <v>100</v>
      </c>
      <c r="C107">
        <v>117</v>
      </c>
      <c r="D107" t="s">
        <v>141</v>
      </c>
      <c r="E107">
        <f>'RIM &amp; TRC Benefits'!E107-'RIM Costs (Ach Pot)'!E107</f>
        <v>0</v>
      </c>
      <c r="F107">
        <f>'RIM &amp; TRC Benefits'!F107-'RIM Costs (Ach Pot)'!F107</f>
        <v>0</v>
      </c>
      <c r="G107">
        <f>'RIM &amp; TRC Benefits'!G107-'RIM Costs (Ach Pot)'!G107</f>
        <v>-64.792749000000001</v>
      </c>
      <c r="H107">
        <f>'RIM &amp; TRC Benefits'!H107-'RIM Costs (Ach Pot)'!H107</f>
        <v>-27.416698999999994</v>
      </c>
      <c r="I107">
        <f>'RIM &amp; TRC Benefits'!I107-'RIM Costs (Ach Pot)'!I107</f>
        <v>-29.312028999999995</v>
      </c>
      <c r="J107">
        <f>'RIM &amp; TRC Benefits'!J107-'RIM Costs (Ach Pot)'!J107</f>
        <v>0.15056099999999617</v>
      </c>
      <c r="K107">
        <f>'RIM &amp; TRC Benefits'!K107-'RIM Costs (Ach Pot)'!K107</f>
        <v>6.5477409999999878</v>
      </c>
      <c r="L107">
        <f>'RIM &amp; TRC Benefits'!L107-'RIM Costs (Ach Pot)'!L107</f>
        <v>7.2063310000000058</v>
      </c>
      <c r="M107">
        <f>'RIM &amp; TRC Benefits'!M107-'RIM Costs (Ach Pot)'!M107</f>
        <v>21.502701000000002</v>
      </c>
      <c r="N107">
        <f>'RIM &amp; TRC Benefits'!N107-'RIM Costs (Ach Pot)'!N107</f>
        <v>28.619001000000011</v>
      </c>
      <c r="O107">
        <f>'RIM &amp; TRC Benefits'!O107-'RIM Costs (Ach Pot)'!O107</f>
        <v>28.890281000000002</v>
      </c>
      <c r="P107">
        <f>'RIM &amp; TRC Benefits'!P107-'RIM Costs (Ach Pot)'!P107</f>
        <v>10.392041000000006</v>
      </c>
      <c r="Q107">
        <f>'RIM &amp; TRC Benefits'!Q107-'RIM Costs (Ach Pot)'!Q107</f>
        <v>17.579240999999996</v>
      </c>
      <c r="R107">
        <f>'RIM &amp; TRC Benefits'!R107-'RIM Costs (Ach Pot)'!R107</f>
        <v>6.9302509999999984</v>
      </c>
      <c r="S107">
        <f>'RIM &amp; TRC Benefits'!S107-'RIM Costs (Ach Pot)'!S107</f>
        <v>34.511000999999993</v>
      </c>
      <c r="T107">
        <f>'RIM &amp; TRC Benefits'!T107-'RIM Costs (Ach Pot)'!T107</f>
        <v>5.1880610000000047</v>
      </c>
      <c r="U107">
        <f>'RIM &amp; TRC Benefits'!U107-'RIM Costs (Ach Pot)'!U107</f>
        <v>14.527170999999996</v>
      </c>
      <c r="V107">
        <f>'RIM &amp; TRC Benefits'!V107-'RIM Costs (Ach Pot)'!V107</f>
        <v>0</v>
      </c>
      <c r="W107">
        <f>'RIM &amp; TRC Benefits'!W107-'RIM Costs (Ach Pot)'!W107</f>
        <v>0</v>
      </c>
      <c r="X107">
        <f>'RIM &amp; TRC Benefits'!X107-'RIM Costs (Ach Pot)'!X107</f>
        <v>0</v>
      </c>
      <c r="Y107">
        <f>'RIM &amp; TRC Benefits'!Y107-'RIM Costs (Ach Pot)'!Y107</f>
        <v>0</v>
      </c>
      <c r="Z107">
        <f>'RIM &amp; TRC Benefits'!Z107-'RIM Costs (Ach Pot)'!Z107</f>
        <v>0</v>
      </c>
      <c r="AA107">
        <f>'RIM &amp; TRC Benefits'!AA107-'RIM Costs (Ach Pot)'!AA107</f>
        <v>0</v>
      </c>
      <c r="AB107">
        <f>'RIM &amp; TRC Benefits'!AB107-'RIM Costs (Ach Pot)'!AB107</f>
        <v>0</v>
      </c>
      <c r="AC107">
        <f>'RIM &amp; TRC Benefits'!AC107-'RIM Costs (Ach Pot)'!AC107</f>
        <v>0</v>
      </c>
      <c r="AD107">
        <f>'RIM &amp; TRC Benefits'!AD107-'RIM Costs (Ach Pot)'!AD107</f>
        <v>0</v>
      </c>
      <c r="AE107">
        <f>'RIM &amp; TRC Benefits'!AE107-'RIM Costs (Ach Pot)'!AE107</f>
        <v>0</v>
      </c>
      <c r="AF107">
        <f>'RIM &amp; TRC Benefits'!AF107-'RIM Costs (Ach Pot)'!AF107</f>
        <v>0</v>
      </c>
      <c r="AG107">
        <f>'RIM &amp; TRC Benefits'!AG107-'RIM Costs (Ach Pot)'!AG107</f>
        <v>0</v>
      </c>
      <c r="AH107">
        <f>'RIM &amp; TRC Benefits'!AH107-'RIM Costs (Ach Pot)'!AH107</f>
        <v>0</v>
      </c>
      <c r="AI107" s="2">
        <f t="shared" si="29"/>
        <v>60.522905000000009</v>
      </c>
      <c r="AJ107" s="2">
        <f t="shared" si="30"/>
        <v>-11.776586148498957</v>
      </c>
      <c r="AK107" s="95">
        <f>'RIM &amp; TRC Benefits'!AJ107/'RIM Costs (Ach Pot)'!AJ107</f>
        <v>0.98560860401147976</v>
      </c>
      <c r="AL107" s="98" t="str">
        <f>IF(AK107&lt;1,"NA",(('RIM Costs (Ach Pot)'!AJ107)+AX107)/AN107)</f>
        <v>NA</v>
      </c>
      <c r="AN107">
        <f>'Customer Costs'!G107</f>
        <v>835.4</v>
      </c>
      <c r="AO107" s="17">
        <f t="shared" si="31"/>
        <v>560</v>
      </c>
      <c r="AP107" s="18">
        <f t="shared" si="32"/>
        <v>12.470668188721275</v>
      </c>
      <c r="AQ107" s="76" t="str">
        <f t="shared" si="33"/>
        <v>No</v>
      </c>
      <c r="AR107" s="76" t="str">
        <f t="shared" si="34"/>
        <v>No</v>
      </c>
      <c r="AS107" s="76" t="str">
        <f t="shared" si="35"/>
        <v>No</v>
      </c>
      <c r="AT107" s="105" t="s">
        <v>499</v>
      </c>
      <c r="AU107" s="95" t="str">
        <f t="shared" si="23"/>
        <v>Drop</v>
      </c>
      <c r="AV107" s="11">
        <f t="shared" si="41"/>
        <v>701.42161370061103</v>
      </c>
      <c r="AW107" s="102">
        <f t="shared" si="24"/>
        <v>2</v>
      </c>
      <c r="AX107" s="11" t="str">
        <f t="shared" si="25"/>
        <v>NA</v>
      </c>
      <c r="AY107" s="52" t="s">
        <v>527</v>
      </c>
      <c r="AZ107" s="11" t="str">
        <f>IF(AU107="Drop","NA",'Program Costs'!G107)</f>
        <v>NA</v>
      </c>
      <c r="BA107" s="20" t="str">
        <f t="shared" si="26"/>
        <v>NA</v>
      </c>
      <c r="BB107" s="12">
        <f>IF(AP107&lt;=10,IF($BB$1="Residential",VLOOKUP(CEILING(AP107,0.05),'Payback-Acceptance'!$A$5:$C$205,2),VLOOKUP(CEILING(AN107,0.05),'Payback-Acceptance'!$A$5:$C$205,3)),IF($BB$1="Residential",VLOOKUP(10,'Payback-Acceptance'!$A$5:$C$205,2),VLOOKUP(10,'Payback-Acceptance'!$A$5:$C$205,3)))</f>
        <v>0.14294960495076253</v>
      </c>
      <c r="BC107" s="17">
        <v>560</v>
      </c>
      <c r="BD107" s="18">
        <v>310</v>
      </c>
      <c r="BE107" s="18">
        <v>10</v>
      </c>
      <c r="BF107" s="22">
        <v>102606.78721728356</v>
      </c>
      <c r="BG107" s="35" t="str">
        <f t="shared" si="43"/>
        <v>NA</v>
      </c>
      <c r="BH107" s="67" t="s">
        <v>499</v>
      </c>
      <c r="BI107" s="29" t="str">
        <f t="shared" si="44"/>
        <v>NA</v>
      </c>
      <c r="BJ107" s="71" t="str">
        <f t="shared" si="45"/>
        <v>NA</v>
      </c>
      <c r="BK107" s="71" t="str">
        <f t="shared" si="45"/>
        <v>NA</v>
      </c>
      <c r="BL107" s="71" t="str">
        <f t="shared" si="45"/>
        <v>NA</v>
      </c>
      <c r="BM107" s="71" t="str">
        <f t="shared" si="45"/>
        <v>NA</v>
      </c>
      <c r="BN107" s="71" t="str">
        <f t="shared" si="45"/>
        <v>NA</v>
      </c>
      <c r="BO107" s="71" t="str">
        <f t="shared" si="45"/>
        <v>NA</v>
      </c>
      <c r="BP107" s="71" t="str">
        <f t="shared" si="45"/>
        <v>NA</v>
      </c>
      <c r="BQ107" s="71" t="str">
        <f t="shared" si="45"/>
        <v>NA</v>
      </c>
      <c r="BR107" s="71" t="str">
        <f t="shared" si="45"/>
        <v>NA</v>
      </c>
      <c r="BS107" s="71" t="str">
        <f t="shared" si="45"/>
        <v>NA</v>
      </c>
    </row>
    <row r="108" spans="1:71" x14ac:dyDescent="0.25">
      <c r="A108" s="4">
        <v>2</v>
      </c>
      <c r="B108" s="4">
        <v>100</v>
      </c>
      <c r="C108">
        <v>118</v>
      </c>
      <c r="D108" t="s">
        <v>538</v>
      </c>
      <c r="E108">
        <f>'RIM &amp; TRC Benefits'!E108-'RIM Costs (Ach Pot)'!E108</f>
        <v>0</v>
      </c>
      <c r="F108">
        <f>'RIM &amp; TRC Benefits'!F108-'RIM Costs (Ach Pot)'!F108</f>
        <v>0</v>
      </c>
      <c r="G108">
        <f>'RIM &amp; TRC Benefits'!G108-'RIM Costs (Ach Pot)'!G108</f>
        <v>-51.572572999999991</v>
      </c>
      <c r="H108">
        <f>'RIM &amp; TRC Benefits'!H108-'RIM Costs (Ach Pot)'!H108</f>
        <v>-14.431483</v>
      </c>
      <c r="I108">
        <f>'RIM &amp; TRC Benefits'!I108-'RIM Costs (Ach Pot)'!I108</f>
        <v>-15.079833000000001</v>
      </c>
      <c r="J108">
        <f>'RIM &amp; TRC Benefits'!J108-'RIM Costs (Ach Pot)'!J108</f>
        <v>1.3526930000000021</v>
      </c>
      <c r="K108">
        <f>'RIM &amp; TRC Benefits'!K108-'RIM Costs (Ach Pot)'!K108</f>
        <v>4.4439369999999982</v>
      </c>
      <c r="L108">
        <f>'RIM &amp; TRC Benefits'!L108-'RIM Costs (Ach Pot)'!L108</f>
        <v>5.5250470000000007</v>
      </c>
      <c r="M108">
        <f>'RIM &amp; TRC Benefits'!M108-'RIM Costs (Ach Pot)'!M108</f>
        <v>12.722227000000004</v>
      </c>
      <c r="N108">
        <f>'RIM &amp; TRC Benefits'!N108-'RIM Costs (Ach Pot)'!N108</f>
        <v>16.544556999999998</v>
      </c>
      <c r="O108">
        <f>'RIM &amp; TRC Benefits'!O108-'RIM Costs (Ach Pot)'!O108</f>
        <v>16.447907000000001</v>
      </c>
      <c r="P108">
        <f>'RIM &amp; TRC Benefits'!P108-'RIM Costs (Ach Pot)'!P108</f>
        <v>7.2810770000000034</v>
      </c>
      <c r="Q108">
        <f>'RIM &amp; TRC Benefits'!Q108-'RIM Costs (Ach Pot)'!Q108</f>
        <v>0</v>
      </c>
      <c r="R108">
        <f>'RIM &amp; TRC Benefits'!R108-'RIM Costs (Ach Pot)'!R108</f>
        <v>0</v>
      </c>
      <c r="S108">
        <f>'RIM &amp; TRC Benefits'!S108-'RIM Costs (Ach Pot)'!S108</f>
        <v>0</v>
      </c>
      <c r="T108">
        <f>'RIM &amp; TRC Benefits'!T108-'RIM Costs (Ach Pot)'!T108</f>
        <v>0</v>
      </c>
      <c r="U108">
        <f>'RIM &amp; TRC Benefits'!U108-'RIM Costs (Ach Pot)'!U108</f>
        <v>0</v>
      </c>
      <c r="V108">
        <f>'RIM &amp; TRC Benefits'!V108-'RIM Costs (Ach Pot)'!V108</f>
        <v>0</v>
      </c>
      <c r="W108">
        <f>'RIM &amp; TRC Benefits'!W108-'RIM Costs (Ach Pot)'!W108</f>
        <v>0</v>
      </c>
      <c r="X108">
        <f>'RIM &amp; TRC Benefits'!X108-'RIM Costs (Ach Pot)'!X108</f>
        <v>0</v>
      </c>
      <c r="Y108">
        <f>'RIM &amp; TRC Benefits'!Y108-'RIM Costs (Ach Pot)'!Y108</f>
        <v>0</v>
      </c>
      <c r="Z108">
        <f>'RIM &amp; TRC Benefits'!Z108-'RIM Costs (Ach Pot)'!Z108</f>
        <v>0</v>
      </c>
      <c r="AA108">
        <f>'RIM &amp; TRC Benefits'!AA108-'RIM Costs (Ach Pot)'!AA108</f>
        <v>0</v>
      </c>
      <c r="AB108">
        <f>'RIM &amp; TRC Benefits'!AB108-'RIM Costs (Ach Pot)'!AB108</f>
        <v>0</v>
      </c>
      <c r="AC108">
        <f>'RIM &amp; TRC Benefits'!AC108-'RIM Costs (Ach Pot)'!AC108</f>
        <v>0</v>
      </c>
      <c r="AD108">
        <f>'RIM &amp; TRC Benefits'!AD108-'RIM Costs (Ach Pot)'!AD108</f>
        <v>0</v>
      </c>
      <c r="AE108">
        <f>'RIM &amp; TRC Benefits'!AE108-'RIM Costs (Ach Pot)'!AE108</f>
        <v>0</v>
      </c>
      <c r="AF108">
        <f>'RIM &amp; TRC Benefits'!AF108-'RIM Costs (Ach Pot)'!AF108</f>
        <v>0</v>
      </c>
      <c r="AG108">
        <f>'RIM &amp; TRC Benefits'!AG108-'RIM Costs (Ach Pot)'!AG108</f>
        <v>0</v>
      </c>
      <c r="AH108">
        <f>'RIM &amp; TRC Benefits'!AH108-'RIM Costs (Ach Pot)'!AH108</f>
        <v>0</v>
      </c>
      <c r="AI108" s="2">
        <f t="shared" si="29"/>
        <v>-16.766444</v>
      </c>
      <c r="AJ108" s="2">
        <f t="shared" si="30"/>
        <v>-36.295111118939047</v>
      </c>
      <c r="AK108" s="95">
        <f>'RIM &amp; TRC Benefits'!AJ108/'RIM Costs (Ach Pot)'!AJ108</f>
        <v>0.8945772333227584</v>
      </c>
      <c r="AL108" s="98" t="str">
        <f>IF(AK108&lt;1,"NA",(('RIM Costs (Ach Pot)'!AJ108)+AX108)/AN108)</f>
        <v>NA</v>
      </c>
      <c r="AN108">
        <f>'Customer Costs'!G108</f>
        <v>584.70000000000005</v>
      </c>
      <c r="AO108" s="17">
        <f t="shared" si="31"/>
        <v>297.11051542277301</v>
      </c>
      <c r="AP108" s="18">
        <f t="shared" si="32"/>
        <v>16.451229127444215</v>
      </c>
      <c r="AQ108" s="76" t="str">
        <f t="shared" si="33"/>
        <v>No</v>
      </c>
      <c r="AR108" s="76" t="str">
        <f t="shared" si="34"/>
        <v>No</v>
      </c>
      <c r="AS108" s="76" t="str">
        <f t="shared" si="35"/>
        <v>No</v>
      </c>
      <c r="AT108" s="105" t="s">
        <v>499</v>
      </c>
      <c r="AU108" s="95" t="str">
        <f t="shared" si="23"/>
        <v>Drop</v>
      </c>
      <c r="AV108" s="11">
        <f t="shared" si="41"/>
        <v>513.61716534120922</v>
      </c>
      <c r="AW108" s="102">
        <f t="shared" si="24"/>
        <v>2.0000000000000013</v>
      </c>
      <c r="AX108" s="11" t="str">
        <f t="shared" si="25"/>
        <v>NA</v>
      </c>
      <c r="AY108" s="52" t="s">
        <v>527</v>
      </c>
      <c r="AZ108" s="11" t="str">
        <f>IF(AU108="Drop","NA",'Program Costs'!G108)</f>
        <v>NA</v>
      </c>
      <c r="BA108" s="20" t="str">
        <f t="shared" si="26"/>
        <v>NA</v>
      </c>
      <c r="BB108" s="12">
        <f>IF(AP108&lt;=10,IF($BB$1="Residential",VLOOKUP(CEILING(AP108,0.05),'Payback-Acceptance'!$A$5:$C$205,2),VLOOKUP(CEILING(AN108,0.05),'Payback-Acceptance'!$A$5:$C$205,3)),IF($BB$1="Residential",VLOOKUP(10,'Payback-Acceptance'!$A$5:$C$205,2),VLOOKUP(10,'Payback-Acceptance'!$A$5:$C$205,3)))</f>
        <v>0.14294960495076253</v>
      </c>
      <c r="BC108" s="17">
        <v>297.11051542277301</v>
      </c>
      <c r="BD108" s="18">
        <v>171.33453877958047</v>
      </c>
      <c r="BE108" s="18">
        <v>74.296692427884011</v>
      </c>
      <c r="BF108" s="22">
        <v>215783.16379077488</v>
      </c>
      <c r="BG108" s="35" t="str">
        <f t="shared" si="43"/>
        <v>NA</v>
      </c>
      <c r="BH108" s="67" t="s">
        <v>499</v>
      </c>
      <c r="BI108" s="29" t="str">
        <f t="shared" si="44"/>
        <v>NA</v>
      </c>
      <c r="BJ108" s="71" t="str">
        <f t="shared" si="45"/>
        <v>NA</v>
      </c>
      <c r="BK108" s="71" t="str">
        <f t="shared" si="45"/>
        <v>NA</v>
      </c>
      <c r="BL108" s="71" t="str">
        <f t="shared" si="45"/>
        <v>NA</v>
      </c>
      <c r="BM108" s="71" t="str">
        <f t="shared" si="45"/>
        <v>NA</v>
      </c>
      <c r="BN108" s="71" t="str">
        <f t="shared" si="45"/>
        <v>NA</v>
      </c>
      <c r="BO108" s="71" t="str">
        <f t="shared" si="45"/>
        <v>NA</v>
      </c>
      <c r="BP108" s="71" t="str">
        <f t="shared" si="45"/>
        <v>NA</v>
      </c>
      <c r="BQ108" s="71" t="str">
        <f t="shared" si="45"/>
        <v>NA</v>
      </c>
      <c r="BR108" s="71" t="str">
        <f t="shared" si="45"/>
        <v>NA</v>
      </c>
      <c r="BS108" s="71" t="str">
        <f t="shared" si="45"/>
        <v>NA</v>
      </c>
    </row>
    <row r="109" spans="1:71" x14ac:dyDescent="0.25">
      <c r="A109" s="4">
        <v>2</v>
      </c>
      <c r="B109" s="4">
        <v>100</v>
      </c>
      <c r="C109">
        <v>119</v>
      </c>
      <c r="D109" t="s">
        <v>143</v>
      </c>
      <c r="E109">
        <f>'RIM &amp; TRC Benefits'!E109-'RIM Costs (Ach Pot)'!E109</f>
        <v>0</v>
      </c>
      <c r="F109">
        <f>'RIM &amp; TRC Benefits'!F109-'RIM Costs (Ach Pot)'!F109</f>
        <v>0</v>
      </c>
      <c r="G109">
        <f>'RIM &amp; TRC Benefits'!G109-'RIM Costs (Ach Pot)'!G109</f>
        <v>-51.097450000000002</v>
      </c>
      <c r="H109">
        <f>'RIM &amp; TRC Benefits'!H109-'RIM Costs (Ach Pot)'!H109</f>
        <v>-13.633269999999996</v>
      </c>
      <c r="I109">
        <f>'RIM &amp; TRC Benefits'!I109-'RIM Costs (Ach Pot)'!I109</f>
        <v>-14.666550000000001</v>
      </c>
      <c r="J109">
        <f>'RIM &amp; TRC Benefits'!J109-'RIM Costs (Ach Pot)'!J109</f>
        <v>21.290399999999998</v>
      </c>
      <c r="K109">
        <f>'RIM &amp; TRC Benefits'!K109-'RIM Costs (Ach Pot)'!K109</f>
        <v>32.887929999999997</v>
      </c>
      <c r="L109">
        <f>'RIM &amp; TRC Benefits'!L109-'RIM Costs (Ach Pot)'!L109</f>
        <v>33.08973000000001</v>
      </c>
      <c r="M109">
        <f>'RIM &amp; TRC Benefits'!M109-'RIM Costs (Ach Pot)'!M109</f>
        <v>50.268709999999999</v>
      </c>
      <c r="N109">
        <f>'RIM &amp; TRC Benefits'!N109-'RIM Costs (Ach Pot)'!N109</f>
        <v>58.632560000000005</v>
      </c>
      <c r="O109">
        <f>'RIM &amp; TRC Benefits'!O109-'RIM Costs (Ach Pot)'!O109</f>
        <v>57.971460000000008</v>
      </c>
      <c r="P109">
        <f>'RIM &amp; TRC Benefits'!P109-'RIM Costs (Ach Pot)'!P109</f>
        <v>34.796720000000008</v>
      </c>
      <c r="Q109">
        <f>'RIM &amp; TRC Benefits'!Q109-'RIM Costs (Ach Pot)'!Q109</f>
        <v>0</v>
      </c>
      <c r="R109">
        <f>'RIM &amp; TRC Benefits'!R109-'RIM Costs (Ach Pot)'!R109</f>
        <v>0</v>
      </c>
      <c r="S109">
        <f>'RIM &amp; TRC Benefits'!S109-'RIM Costs (Ach Pot)'!S109</f>
        <v>0</v>
      </c>
      <c r="T109">
        <f>'RIM &amp; TRC Benefits'!T109-'RIM Costs (Ach Pot)'!T109</f>
        <v>0</v>
      </c>
      <c r="U109">
        <f>'RIM &amp; TRC Benefits'!U109-'RIM Costs (Ach Pot)'!U109</f>
        <v>0</v>
      </c>
      <c r="V109">
        <f>'RIM &amp; TRC Benefits'!V109-'RIM Costs (Ach Pot)'!V109</f>
        <v>0</v>
      </c>
      <c r="W109">
        <f>'RIM &amp; TRC Benefits'!W109-'RIM Costs (Ach Pot)'!W109</f>
        <v>0</v>
      </c>
      <c r="X109">
        <f>'RIM &amp; TRC Benefits'!X109-'RIM Costs (Ach Pot)'!X109</f>
        <v>0</v>
      </c>
      <c r="Y109">
        <f>'RIM &amp; TRC Benefits'!Y109-'RIM Costs (Ach Pot)'!Y109</f>
        <v>0</v>
      </c>
      <c r="Z109">
        <f>'RIM &amp; TRC Benefits'!Z109-'RIM Costs (Ach Pot)'!Z109</f>
        <v>0</v>
      </c>
      <c r="AA109">
        <f>'RIM &amp; TRC Benefits'!AA109-'RIM Costs (Ach Pot)'!AA109</f>
        <v>0</v>
      </c>
      <c r="AB109">
        <f>'RIM &amp; TRC Benefits'!AB109-'RIM Costs (Ach Pot)'!AB109</f>
        <v>0</v>
      </c>
      <c r="AC109">
        <f>'RIM &amp; TRC Benefits'!AC109-'RIM Costs (Ach Pot)'!AC109</f>
        <v>0</v>
      </c>
      <c r="AD109">
        <f>'RIM &amp; TRC Benefits'!AD109-'RIM Costs (Ach Pot)'!AD109</f>
        <v>0</v>
      </c>
      <c r="AE109">
        <f>'RIM &amp; TRC Benefits'!AE109-'RIM Costs (Ach Pot)'!AE109</f>
        <v>0</v>
      </c>
      <c r="AF109">
        <f>'RIM &amp; TRC Benefits'!AF109-'RIM Costs (Ach Pot)'!AF109</f>
        <v>0</v>
      </c>
      <c r="AG109">
        <f>'RIM &amp; TRC Benefits'!AG109-'RIM Costs (Ach Pot)'!AG109</f>
        <v>0</v>
      </c>
      <c r="AH109">
        <f>'RIM &amp; TRC Benefits'!AH109-'RIM Costs (Ach Pot)'!AH109</f>
        <v>0</v>
      </c>
      <c r="AI109" s="2">
        <f t="shared" si="29"/>
        <v>209.54024000000004</v>
      </c>
      <c r="AJ109" s="2">
        <f t="shared" si="30"/>
        <v>117.85948658604372</v>
      </c>
      <c r="AK109" s="95">
        <f>'RIM &amp; TRC Benefits'!AJ109/'RIM Costs (Ach Pot)'!AJ109</f>
        <v>1.2767088942961411</v>
      </c>
      <c r="AL109" s="98">
        <f>IF(AK109&lt;1,"NA",(('RIM Costs (Ach Pot)'!AJ109)+AX109)/AN109)</f>
        <v>3.8938520034735702</v>
      </c>
      <c r="AN109">
        <f>'Customer Costs'!G109</f>
        <v>116.1</v>
      </c>
      <c r="AO109" s="17">
        <f t="shared" si="31"/>
        <v>376</v>
      </c>
      <c r="AP109" s="18">
        <f t="shared" si="32"/>
        <v>2.5812356514076016</v>
      </c>
      <c r="AQ109" s="76" t="str">
        <f t="shared" si="33"/>
        <v>No</v>
      </c>
      <c r="AR109" s="76" t="str">
        <f t="shared" si="34"/>
        <v>No</v>
      </c>
      <c r="AS109" s="76" t="str">
        <f t="shared" si="35"/>
        <v>Yes</v>
      </c>
      <c r="AT109" s="105">
        <v>90.271083993424625</v>
      </c>
      <c r="AU109" s="95" t="str">
        <f t="shared" si="23"/>
        <v>Keep</v>
      </c>
      <c r="AV109" s="11">
        <f t="shared" si="41"/>
        <v>26.143083484695978</v>
      </c>
      <c r="AW109" s="102">
        <f t="shared" si="24"/>
        <v>2</v>
      </c>
      <c r="AX109" s="11">
        <f t="shared" si="25"/>
        <v>26.143083484695978</v>
      </c>
      <c r="AY109" s="52" t="s">
        <v>527</v>
      </c>
      <c r="AZ109" s="11">
        <f>IF(AU109="Drop","NA",'Program Costs'!G109)</f>
        <v>37</v>
      </c>
      <c r="BA109" s="20">
        <f t="shared" si="26"/>
        <v>2</v>
      </c>
      <c r="BB109" s="12">
        <f>IF(AP109&lt;=10,IF($BB$1="Residential",VLOOKUP(CEILING(AP109,0.05),'Payback-Acceptance'!$A$5:$C$205,2),VLOOKUP(CEILING(AN109,0.05),'Payback-Acceptance'!$A$5:$C$205,3)),IF($BB$1="Residential",VLOOKUP(10,'Payback-Acceptance'!$A$5:$C$205,2),VLOOKUP(10,'Payback-Acceptance'!$A$5:$C$205,3)))</f>
        <v>0.36514381305021248</v>
      </c>
      <c r="BC109" s="17">
        <v>376</v>
      </c>
      <c r="BD109" s="18">
        <v>380</v>
      </c>
      <c r="BE109" s="18">
        <v>0</v>
      </c>
      <c r="BF109" s="22">
        <v>204426.15517020778</v>
      </c>
      <c r="BG109" s="35">
        <f t="shared" si="43"/>
        <v>616.11111000000005</v>
      </c>
      <c r="BH109" s="67">
        <v>616.11111000000005</v>
      </c>
      <c r="BI109" s="29">
        <f t="shared" si="44"/>
        <v>37322.472893022037</v>
      </c>
      <c r="BJ109" s="71">
        <f t="shared" si="45"/>
        <v>18.483333300000002</v>
      </c>
      <c r="BK109" s="71">
        <f t="shared" si="45"/>
        <v>49.288888800000002</v>
      </c>
      <c r="BL109" s="71">
        <f t="shared" si="45"/>
        <v>98.577777600000005</v>
      </c>
      <c r="BM109" s="71">
        <f t="shared" si="45"/>
        <v>184.83333300000004</v>
      </c>
      <c r="BN109" s="71">
        <f t="shared" si="45"/>
        <v>308.05555500000003</v>
      </c>
      <c r="BO109" s="71">
        <f t="shared" si="45"/>
        <v>431.27777700000001</v>
      </c>
      <c r="BP109" s="71">
        <f t="shared" si="45"/>
        <v>517.53333240000006</v>
      </c>
      <c r="BQ109" s="71">
        <f t="shared" si="45"/>
        <v>566.82222120000006</v>
      </c>
      <c r="BR109" s="71">
        <f t="shared" si="45"/>
        <v>597.62777670000003</v>
      </c>
      <c r="BS109" s="71">
        <f t="shared" si="45"/>
        <v>616.11111000000005</v>
      </c>
    </row>
    <row r="110" spans="1:71" x14ac:dyDescent="0.25">
      <c r="A110" s="4">
        <v>2</v>
      </c>
      <c r="B110" s="4">
        <v>100</v>
      </c>
      <c r="C110">
        <v>120</v>
      </c>
      <c r="D110" t="s">
        <v>144</v>
      </c>
      <c r="E110">
        <f>'RIM &amp; TRC Benefits'!E110-'RIM Costs (Ach Pot)'!E110</f>
        <v>0</v>
      </c>
      <c r="F110">
        <f>'RIM &amp; TRC Benefits'!F110-'RIM Costs (Ach Pot)'!F110</f>
        <v>0</v>
      </c>
      <c r="G110">
        <f>'RIM &amp; TRC Benefits'!G110-'RIM Costs (Ach Pot)'!G110</f>
        <v>-42.547242999999995</v>
      </c>
      <c r="H110">
        <f>'RIM &amp; TRC Benefits'!H110-'RIM Costs (Ach Pot)'!H110</f>
        <v>-5.5758130000000001</v>
      </c>
      <c r="I110">
        <f>'RIM &amp; TRC Benefits'!I110-'RIM Costs (Ach Pot)'!I110</f>
        <v>-6.3222930000000002</v>
      </c>
      <c r="J110">
        <f>'RIM &amp; TRC Benefits'!J110-'RIM Costs (Ach Pot)'!J110</f>
        <v>-1.0785030000000013</v>
      </c>
      <c r="K110">
        <f>'RIM &amp; TRC Benefits'!K110-'RIM Costs (Ach Pot)'!K110</f>
        <v>-0.33327400000000118</v>
      </c>
      <c r="L110">
        <f>'RIM &amp; TRC Benefits'!L110-'RIM Costs (Ach Pot)'!L110</f>
        <v>-0.6985430000000008</v>
      </c>
      <c r="M110">
        <f>'RIM &amp; TRC Benefits'!M110-'RIM Costs (Ach Pot)'!M110</f>
        <v>2.0452000000000012</v>
      </c>
      <c r="N110">
        <f>'RIM &amp; TRC Benefits'!N110-'RIM Costs (Ach Pot)'!N110</f>
        <v>3.1553850000000025</v>
      </c>
      <c r="O110">
        <f>'RIM &amp; TRC Benefits'!O110-'RIM Costs (Ach Pot)'!O110</f>
        <v>3.4418270000000035</v>
      </c>
      <c r="P110">
        <f>'RIM &amp; TRC Benefits'!P110-'RIM Costs (Ach Pot)'!P110</f>
        <v>0.8269270000000013</v>
      </c>
      <c r="Q110">
        <f>'RIM &amp; TRC Benefits'!Q110-'RIM Costs (Ach Pot)'!Q110</f>
        <v>1.4712770000000006</v>
      </c>
      <c r="R110">
        <f>'RIM &amp; TRC Benefits'!R110-'RIM Costs (Ach Pot)'!R110</f>
        <v>-2.1157999999999788E-2</v>
      </c>
      <c r="S110">
        <f>'RIM &amp; TRC Benefits'!S110-'RIM Costs (Ach Pot)'!S110</f>
        <v>3.2668670000000013</v>
      </c>
      <c r="T110">
        <f>'RIM &amp; TRC Benefits'!T110-'RIM Costs (Ach Pot)'!T110</f>
        <v>-0.67472299999999663</v>
      </c>
      <c r="U110">
        <f>'RIM &amp; TRC Benefits'!U110-'RIM Costs (Ach Pot)'!U110</f>
        <v>0.28584700000000041</v>
      </c>
      <c r="V110">
        <f>'RIM &amp; TRC Benefits'!V110-'RIM Costs (Ach Pot)'!V110</f>
        <v>0.54952700000000121</v>
      </c>
      <c r="W110">
        <f>'RIM &amp; TRC Benefits'!W110-'RIM Costs (Ach Pot)'!W110</f>
        <v>2.9436270000000029</v>
      </c>
      <c r="X110">
        <f>'RIM &amp; TRC Benefits'!X110-'RIM Costs (Ach Pot)'!X110</f>
        <v>2.7998870000000018</v>
      </c>
      <c r="Y110">
        <f>'RIM &amp; TRC Benefits'!Y110-'RIM Costs (Ach Pot)'!Y110</f>
        <v>4.3687970000000007</v>
      </c>
      <c r="Z110">
        <f>'RIM &amp; TRC Benefits'!Z110-'RIM Costs (Ach Pot)'!Z110</f>
        <v>4.3242370000000037</v>
      </c>
      <c r="AA110">
        <f>'RIM &amp; TRC Benefits'!AA110-'RIM Costs (Ach Pot)'!AA110</f>
        <v>3.9424670000000006</v>
      </c>
      <c r="AB110">
        <f>'RIM &amp; TRC Benefits'!AB110-'RIM Costs (Ach Pot)'!AB110</f>
        <v>0.74318700000000248</v>
      </c>
      <c r="AC110">
        <f>'RIM &amp; TRC Benefits'!AC110-'RIM Costs (Ach Pot)'!AC110</f>
        <v>3.2755369999999999</v>
      </c>
      <c r="AD110">
        <f>'RIM &amp; TRC Benefits'!AD110-'RIM Costs (Ach Pot)'!AD110</f>
        <v>-1.9142999999996135E-2</v>
      </c>
      <c r="AE110">
        <f>'RIM &amp; TRC Benefits'!AE110-'RIM Costs (Ach Pot)'!AE110</f>
        <v>-7.0352999999997223E-2</v>
      </c>
      <c r="AF110">
        <f>'RIM &amp; TRC Benefits'!AF110-'RIM Costs (Ach Pot)'!AF110</f>
        <v>1.6837369999999972</v>
      </c>
      <c r="AG110">
        <f>'RIM &amp; TRC Benefits'!AG110-'RIM Costs (Ach Pot)'!AG110</f>
        <v>-6.2630000000005737E-3</v>
      </c>
      <c r="AH110">
        <f>'RIM &amp; TRC Benefits'!AH110-'RIM Costs (Ach Pot)'!AH110</f>
        <v>6.1823969999999981</v>
      </c>
      <c r="AI110" s="2">
        <f t="shared" si="29"/>
        <v>-12.040578999999969</v>
      </c>
      <c r="AJ110" s="2">
        <f t="shared" si="30"/>
        <v>-38.281536561537621</v>
      </c>
      <c r="AK110" s="95">
        <f>'RIM &amp; TRC Benefits'!AJ110/'RIM Costs (Ach Pot)'!AJ110</f>
        <v>0.84972843546776367</v>
      </c>
      <c r="AL110" s="98" t="str">
        <f>IF(AK110&lt;1,"NA",(('RIM Costs (Ach Pot)'!AJ110)+AX110)/AN110)</f>
        <v>NA</v>
      </c>
      <c r="AN110">
        <f>'Customer Costs'!G110</f>
        <v>116.1</v>
      </c>
      <c r="AO110" s="17">
        <f t="shared" si="31"/>
        <v>107.95922225721256</v>
      </c>
      <c r="AP110" s="18">
        <f t="shared" si="32"/>
        <v>8.989918458442931</v>
      </c>
      <c r="AQ110" s="76" t="str">
        <f t="shared" si="33"/>
        <v>No</v>
      </c>
      <c r="AR110" s="76" t="str">
        <f t="shared" si="34"/>
        <v>No</v>
      </c>
      <c r="AS110" s="76" t="str">
        <f t="shared" si="35"/>
        <v>No</v>
      </c>
      <c r="AT110" s="105" t="s">
        <v>499</v>
      </c>
      <c r="AU110" s="95" t="str">
        <f t="shared" si="23"/>
        <v>Drop</v>
      </c>
      <c r="AV110" s="11">
        <f t="shared" si="41"/>
        <v>90.271067171145688</v>
      </c>
      <c r="AW110" s="102">
        <f t="shared" si="24"/>
        <v>1.9999999999999996</v>
      </c>
      <c r="AX110" s="11" t="str">
        <f t="shared" si="25"/>
        <v>NA</v>
      </c>
      <c r="AY110" s="52" t="s">
        <v>527</v>
      </c>
      <c r="AZ110" s="11" t="str">
        <f>IF(AU110="Drop","NA",'Program Costs'!G110)</f>
        <v>NA</v>
      </c>
      <c r="BA110" s="20" t="str">
        <f t="shared" si="26"/>
        <v>NA</v>
      </c>
      <c r="BB110" s="12">
        <f>IF(AP110&lt;=10,IF($BB$1="Residential",VLOOKUP(CEILING(AP110,0.05),'Payback-Acceptance'!$A$5:$C$205,2),VLOOKUP(CEILING(AN110,0.05),'Payback-Acceptance'!$A$5:$C$205,3)),IF($BB$1="Residential",VLOOKUP(10,'Payback-Acceptance'!$A$5:$C$205,2),VLOOKUP(10,'Payback-Acceptance'!$A$5:$C$205,3)))</f>
        <v>0.15812204241565575</v>
      </c>
      <c r="BC110" s="17">
        <v>107.95922225721256</v>
      </c>
      <c r="BD110" s="18">
        <v>50.22013027926107</v>
      </c>
      <c r="BE110" s="18">
        <v>0</v>
      </c>
      <c r="BF110" s="22">
        <v>204426.15517020778</v>
      </c>
      <c r="BG110" s="35" t="str">
        <f t="shared" si="43"/>
        <v>NA</v>
      </c>
      <c r="BH110" s="67">
        <v>0</v>
      </c>
      <c r="BI110" s="29" t="str">
        <f t="shared" si="44"/>
        <v>NA</v>
      </c>
      <c r="BJ110" s="71" t="str">
        <f t="shared" si="45"/>
        <v>NA</v>
      </c>
      <c r="BK110" s="71" t="str">
        <f t="shared" si="45"/>
        <v>NA</v>
      </c>
      <c r="BL110" s="71" t="str">
        <f t="shared" si="45"/>
        <v>NA</v>
      </c>
      <c r="BM110" s="71" t="str">
        <f t="shared" si="45"/>
        <v>NA</v>
      </c>
      <c r="BN110" s="71" t="str">
        <f t="shared" si="45"/>
        <v>NA</v>
      </c>
      <c r="BO110" s="71" t="str">
        <f t="shared" si="45"/>
        <v>NA</v>
      </c>
      <c r="BP110" s="71" t="str">
        <f t="shared" si="45"/>
        <v>NA</v>
      </c>
      <c r="BQ110" s="71" t="str">
        <f t="shared" si="45"/>
        <v>NA</v>
      </c>
      <c r="BR110" s="71" t="str">
        <f t="shared" si="45"/>
        <v>NA</v>
      </c>
      <c r="BS110" s="71" t="str">
        <f t="shared" si="45"/>
        <v>NA</v>
      </c>
    </row>
    <row r="111" spans="1:71" x14ac:dyDescent="0.25">
      <c r="A111" s="4">
        <v>2</v>
      </c>
      <c r="B111" s="4">
        <v>100</v>
      </c>
      <c r="C111">
        <v>121</v>
      </c>
      <c r="D111" t="s">
        <v>145</v>
      </c>
      <c r="E111">
        <f>'RIM &amp; TRC Benefits'!E111-'RIM Costs (Ach Pot)'!E111</f>
        <v>0</v>
      </c>
      <c r="F111">
        <f>'RIM &amp; TRC Benefits'!F111-'RIM Costs (Ach Pot)'!F111</f>
        <v>0</v>
      </c>
      <c r="G111">
        <f>'RIM &amp; TRC Benefits'!G111-'RIM Costs (Ach Pot)'!G111</f>
        <v>-42.750707999999996</v>
      </c>
      <c r="H111">
        <f>'RIM &amp; TRC Benefits'!H111-'RIM Costs (Ach Pot)'!H111</f>
        <v>-6.2485780000000002</v>
      </c>
      <c r="I111">
        <f>'RIM &amp; TRC Benefits'!I111-'RIM Costs (Ach Pot)'!I111</f>
        <v>-6.2648880000000009</v>
      </c>
      <c r="J111">
        <f>'RIM &amp; TRC Benefits'!J111-'RIM Costs (Ach Pot)'!J111</f>
        <v>4.317658999999999</v>
      </c>
      <c r="K111">
        <f>'RIM &amp; TRC Benefits'!K111-'RIM Costs (Ach Pot)'!K111</f>
        <v>6.7213100000000026</v>
      </c>
      <c r="L111">
        <f>'RIM &amp; TRC Benefits'!L111-'RIM Costs (Ach Pot)'!L111</f>
        <v>6.8000780000000027</v>
      </c>
      <c r="M111">
        <f>'RIM &amp; TRC Benefits'!M111-'RIM Costs (Ach Pot)'!M111</f>
        <v>11.924812000000003</v>
      </c>
      <c r="N111">
        <f>'RIM &amp; TRC Benefits'!N111-'RIM Costs (Ach Pot)'!N111</f>
        <v>13.828313000000001</v>
      </c>
      <c r="O111">
        <f>'RIM &amp; TRC Benefits'!O111-'RIM Costs (Ach Pot)'!O111</f>
        <v>13.460352999999998</v>
      </c>
      <c r="P111">
        <f>'RIM &amp; TRC Benefits'!P111-'RIM Costs (Ach Pot)'!P111</f>
        <v>8.2817030000000003</v>
      </c>
      <c r="Q111">
        <f>'RIM &amp; TRC Benefits'!Q111-'RIM Costs (Ach Pot)'!Q111</f>
        <v>0</v>
      </c>
      <c r="R111">
        <f>'RIM &amp; TRC Benefits'!R111-'RIM Costs (Ach Pot)'!R111</f>
        <v>0</v>
      </c>
      <c r="S111">
        <f>'RIM &amp; TRC Benefits'!S111-'RIM Costs (Ach Pot)'!S111</f>
        <v>0</v>
      </c>
      <c r="T111">
        <f>'RIM &amp; TRC Benefits'!T111-'RIM Costs (Ach Pot)'!T111</f>
        <v>0</v>
      </c>
      <c r="U111">
        <f>'RIM &amp; TRC Benefits'!U111-'RIM Costs (Ach Pot)'!U111</f>
        <v>0</v>
      </c>
      <c r="V111">
        <f>'RIM &amp; TRC Benefits'!V111-'RIM Costs (Ach Pot)'!V111</f>
        <v>0</v>
      </c>
      <c r="W111">
        <f>'RIM &amp; TRC Benefits'!W111-'RIM Costs (Ach Pot)'!W111</f>
        <v>0</v>
      </c>
      <c r="X111">
        <f>'RIM &amp; TRC Benefits'!X111-'RIM Costs (Ach Pot)'!X111</f>
        <v>0</v>
      </c>
      <c r="Y111">
        <f>'RIM &amp; TRC Benefits'!Y111-'RIM Costs (Ach Pot)'!Y111</f>
        <v>0</v>
      </c>
      <c r="Z111">
        <f>'RIM &amp; TRC Benefits'!Z111-'RIM Costs (Ach Pot)'!Z111</f>
        <v>0</v>
      </c>
      <c r="AA111">
        <f>'RIM &amp; TRC Benefits'!AA111-'RIM Costs (Ach Pot)'!AA111</f>
        <v>0</v>
      </c>
      <c r="AB111">
        <f>'RIM &amp; TRC Benefits'!AB111-'RIM Costs (Ach Pot)'!AB111</f>
        <v>0</v>
      </c>
      <c r="AC111">
        <f>'RIM &amp; TRC Benefits'!AC111-'RIM Costs (Ach Pot)'!AC111</f>
        <v>0</v>
      </c>
      <c r="AD111">
        <f>'RIM &amp; TRC Benefits'!AD111-'RIM Costs (Ach Pot)'!AD111</f>
        <v>0</v>
      </c>
      <c r="AE111">
        <f>'RIM &amp; TRC Benefits'!AE111-'RIM Costs (Ach Pot)'!AE111</f>
        <v>0</v>
      </c>
      <c r="AF111">
        <f>'RIM &amp; TRC Benefits'!AF111-'RIM Costs (Ach Pot)'!AF111</f>
        <v>0</v>
      </c>
      <c r="AG111">
        <f>'RIM &amp; TRC Benefits'!AG111-'RIM Costs (Ach Pot)'!AG111</f>
        <v>0</v>
      </c>
      <c r="AH111">
        <f>'RIM &amp; TRC Benefits'!AH111-'RIM Costs (Ach Pot)'!AH111</f>
        <v>0</v>
      </c>
      <c r="AI111" s="2">
        <f t="shared" si="29"/>
        <v>10.070054000000013</v>
      </c>
      <c r="AJ111" s="2">
        <f t="shared" si="30"/>
        <v>-10.388521058486738</v>
      </c>
      <c r="AK111" s="95">
        <f>'RIM &amp; TRC Benefits'!AJ111/'RIM Costs (Ach Pot)'!AJ111</f>
        <v>0.94332290144908082</v>
      </c>
      <c r="AL111" s="98" t="str">
        <f>IF(AK111&lt;1,"NA",(('RIM Costs (Ach Pot)'!AJ111)+AX111)/AN111)</f>
        <v>NA</v>
      </c>
      <c r="AN111">
        <f>'Customer Costs'!G111</f>
        <v>31.1</v>
      </c>
      <c r="AO111" s="17">
        <f t="shared" si="31"/>
        <v>141.44381428829297</v>
      </c>
      <c r="AP111" s="18">
        <f t="shared" si="32"/>
        <v>1.8380601087495816</v>
      </c>
      <c r="AQ111" s="76" t="str">
        <f t="shared" si="33"/>
        <v>No</v>
      </c>
      <c r="AR111" s="76" t="str">
        <f t="shared" si="34"/>
        <v>Yes</v>
      </c>
      <c r="AS111" s="76" t="str">
        <f t="shared" si="35"/>
        <v>Yes</v>
      </c>
      <c r="AT111" s="105" t="s">
        <v>499</v>
      </c>
      <c r="AU111" s="95" t="str">
        <f t="shared" si="23"/>
        <v>Drop</v>
      </c>
      <c r="AV111" s="11">
        <f>IF(AP111&gt;2,AN111-(2*(AO111*$AP$1/100)),0)</f>
        <v>0</v>
      </c>
      <c r="AW111" s="102">
        <f t="shared" si="24"/>
        <v>1.8380601087495816</v>
      </c>
      <c r="AX111" s="11" t="str">
        <f t="shared" si="25"/>
        <v>NA</v>
      </c>
      <c r="AY111" s="52" t="s">
        <v>528</v>
      </c>
      <c r="AZ111" s="11" t="str">
        <f>IF(AU111="Drop","NA",'Program Costs'!G111)</f>
        <v>NA</v>
      </c>
      <c r="BA111" s="20" t="str">
        <f t="shared" si="26"/>
        <v>NA</v>
      </c>
      <c r="BB111" s="12">
        <f>IF(AP111&lt;=10,IF($BB$1="Residential",VLOOKUP(CEILING(AP111,0.05),'Payback-Acceptance'!$A$5:$C$205,2),VLOOKUP(CEILING(AN111,0.05),'Payback-Acceptance'!$A$5:$C$205,3)),IF($BB$1="Residential",VLOOKUP(10,'Payback-Acceptance'!$A$5:$C$205,2),VLOOKUP(10,'Payback-Acceptance'!$A$5:$C$205,3)))</f>
        <v>0.43172606760008225</v>
      </c>
      <c r="BC111" s="17">
        <v>141.44381428829297</v>
      </c>
      <c r="BD111" s="18">
        <v>107.77470472897549</v>
      </c>
      <c r="BE111" s="18">
        <v>-14.1805230861774</v>
      </c>
      <c r="BF111" s="22">
        <v>287710.88505436655</v>
      </c>
      <c r="BG111" s="35" t="str">
        <f t="shared" si="43"/>
        <v>NA</v>
      </c>
      <c r="BH111" s="67">
        <v>1227.453</v>
      </c>
      <c r="BI111" s="29" t="str">
        <f t="shared" si="44"/>
        <v>NA</v>
      </c>
      <c r="BJ111" s="71" t="str">
        <f t="shared" si="45"/>
        <v>NA</v>
      </c>
      <c r="BK111" s="71" t="str">
        <f t="shared" si="45"/>
        <v>NA</v>
      </c>
      <c r="BL111" s="71" t="str">
        <f t="shared" si="45"/>
        <v>NA</v>
      </c>
      <c r="BM111" s="71" t="str">
        <f t="shared" si="45"/>
        <v>NA</v>
      </c>
      <c r="BN111" s="71" t="str">
        <f t="shared" si="45"/>
        <v>NA</v>
      </c>
      <c r="BO111" s="71" t="str">
        <f t="shared" si="45"/>
        <v>NA</v>
      </c>
      <c r="BP111" s="71" t="str">
        <f t="shared" si="45"/>
        <v>NA</v>
      </c>
      <c r="BQ111" s="71" t="str">
        <f t="shared" si="45"/>
        <v>NA</v>
      </c>
      <c r="BR111" s="71" t="str">
        <f t="shared" si="45"/>
        <v>NA</v>
      </c>
      <c r="BS111" s="71" t="str">
        <f t="shared" si="45"/>
        <v>NA</v>
      </c>
    </row>
    <row r="112" spans="1:71" x14ac:dyDescent="0.25">
      <c r="A112" s="4">
        <v>2</v>
      </c>
      <c r="B112" s="4">
        <v>100</v>
      </c>
      <c r="C112">
        <v>122</v>
      </c>
      <c r="D112" t="s">
        <v>146</v>
      </c>
      <c r="E112">
        <f>'RIM &amp; TRC Benefits'!E112-'RIM Costs (Ach Pot)'!E112</f>
        <v>0</v>
      </c>
      <c r="F112">
        <f>'RIM &amp; TRC Benefits'!F112-'RIM Costs (Ach Pot)'!F112</f>
        <v>0</v>
      </c>
      <c r="G112">
        <f>'RIM &amp; TRC Benefits'!G112-'RIM Costs (Ach Pot)'!G112</f>
        <v>-68.792593000000011</v>
      </c>
      <c r="H112">
        <f>'RIM &amp; TRC Benefits'!H112-'RIM Costs (Ach Pot)'!H112</f>
        <v>-30.790232999999994</v>
      </c>
      <c r="I112">
        <f>'RIM &amp; TRC Benefits'!I112-'RIM Costs (Ach Pot)'!I112</f>
        <v>-32.584212999999998</v>
      </c>
      <c r="J112">
        <f>'RIM &amp; TRC Benefits'!J112-'RIM Costs (Ach Pot)'!J112</f>
        <v>-10.263753000000001</v>
      </c>
      <c r="K112">
        <f>'RIM &amp; TRC Benefits'!K112-'RIM Costs (Ach Pot)'!K112</f>
        <v>-6.2754130000000004</v>
      </c>
      <c r="L112">
        <f>'RIM &amp; TRC Benefits'!L112-'RIM Costs (Ach Pot)'!L112</f>
        <v>-5.2156329999999969</v>
      </c>
      <c r="M112">
        <f>'RIM &amp; TRC Benefits'!M112-'RIM Costs (Ach Pot)'!M112</f>
        <v>4.1591370000000012</v>
      </c>
      <c r="N112">
        <f>'RIM &amp; TRC Benefits'!N112-'RIM Costs (Ach Pot)'!N112</f>
        <v>9.8212769999999949</v>
      </c>
      <c r="O112">
        <f>'RIM &amp; TRC Benefits'!O112-'RIM Costs (Ach Pot)'!O112</f>
        <v>10.764876999999998</v>
      </c>
      <c r="P112">
        <f>'RIM &amp; TRC Benefits'!P112-'RIM Costs (Ach Pot)'!P112</f>
        <v>-3.0608630000000119</v>
      </c>
      <c r="Q112">
        <f>'RIM &amp; TRC Benefits'!Q112-'RIM Costs (Ach Pot)'!Q112</f>
        <v>2.0107870000000077</v>
      </c>
      <c r="R112">
        <f>'RIM &amp; TRC Benefits'!R112-'RIM Costs (Ach Pot)'!R112</f>
        <v>-4.9919529999999952</v>
      </c>
      <c r="S112">
        <f>'RIM &amp; TRC Benefits'!S112-'RIM Costs (Ach Pot)'!S112</f>
        <v>15.478927000000013</v>
      </c>
      <c r="T112">
        <f>'RIM &amp; TRC Benefits'!T112-'RIM Costs (Ach Pot)'!T112</f>
        <v>-7.1930029999999903</v>
      </c>
      <c r="U112">
        <f>'RIM &amp; TRC Benefits'!U112-'RIM Costs (Ach Pot)'!U112</f>
        <v>0.7477270000000118</v>
      </c>
      <c r="V112">
        <f>'RIM &amp; TRC Benefits'!V112-'RIM Costs (Ach Pot)'!V112</f>
        <v>-0.74629299999999432</v>
      </c>
      <c r="W112">
        <f>'RIM &amp; TRC Benefits'!W112-'RIM Costs (Ach Pot)'!W112</f>
        <v>10.868697000000012</v>
      </c>
      <c r="X112">
        <f>'RIM &amp; TRC Benefits'!X112-'RIM Costs (Ach Pot)'!X112</f>
        <v>12.335127</v>
      </c>
      <c r="Y112">
        <f>'RIM &amp; TRC Benefits'!Y112-'RIM Costs (Ach Pot)'!Y112</f>
        <v>14.890427000000003</v>
      </c>
      <c r="Z112">
        <f>'RIM &amp; TRC Benefits'!Z112-'RIM Costs (Ach Pot)'!Z112</f>
        <v>15.275067000000007</v>
      </c>
      <c r="AA112">
        <f>'RIM &amp; TRC Benefits'!AA112-'RIM Costs (Ach Pot)'!AA112</f>
        <v>16.407457000000008</v>
      </c>
      <c r="AB112">
        <f>'RIM &amp; TRC Benefits'!AB112-'RIM Costs (Ach Pot)'!AB112</f>
        <v>4.5503970000000038</v>
      </c>
      <c r="AC112">
        <f>'RIM &amp; TRC Benefits'!AC112-'RIM Costs (Ach Pot)'!AC112</f>
        <v>5.403057000000004</v>
      </c>
      <c r="AD112">
        <f>'RIM &amp; TRC Benefits'!AD112-'RIM Costs (Ach Pot)'!AD112</f>
        <v>-2.8399229999999989</v>
      </c>
      <c r="AE112">
        <f>'RIM &amp; TRC Benefits'!AE112-'RIM Costs (Ach Pot)'!AE112</f>
        <v>-1.7014229999999912</v>
      </c>
      <c r="AF112">
        <f>'RIM &amp; TRC Benefits'!AF112-'RIM Costs (Ach Pot)'!AF112</f>
        <v>3.6435770000000076</v>
      </c>
      <c r="AG112">
        <f>'RIM &amp; TRC Benefits'!AG112-'RIM Costs (Ach Pot)'!AG112</f>
        <v>3.3659270000000134</v>
      </c>
      <c r="AH112">
        <f>'RIM &amp; TRC Benefits'!AH112-'RIM Costs (Ach Pot)'!AH112</f>
        <v>28.807027000000005</v>
      </c>
      <c r="AI112" s="2">
        <f t="shared" si="29"/>
        <v>-15.925803999999843</v>
      </c>
      <c r="AJ112" s="2">
        <f t="shared" si="30"/>
        <v>-96.328028637550943</v>
      </c>
      <c r="AK112" s="95">
        <f>'RIM &amp; TRC Benefits'!AJ112/'RIM Costs (Ach Pot)'!AJ112</f>
        <v>0.91783430458678139</v>
      </c>
      <c r="AL112" s="98" t="str">
        <f>IF(AK112&lt;1,"NA",(('RIM Costs (Ach Pot)'!AJ112)+AX112)/AN112)</f>
        <v>NA</v>
      </c>
      <c r="AN112">
        <f>'Customer Costs'!G112</f>
        <v>427</v>
      </c>
      <c r="AO112" s="17">
        <f t="shared" si="31"/>
        <v>562.89307810600928</v>
      </c>
      <c r="AP112" s="18">
        <f t="shared" si="32"/>
        <v>6.3414014397453613</v>
      </c>
      <c r="AQ112" s="76" t="str">
        <f t="shared" si="33"/>
        <v>No</v>
      </c>
      <c r="AR112" s="76" t="str">
        <f t="shared" si="34"/>
        <v>No</v>
      </c>
      <c r="AS112" s="76" t="str">
        <f t="shared" si="35"/>
        <v>No</v>
      </c>
      <c r="AT112" s="105" t="s">
        <v>499</v>
      </c>
      <c r="AU112" s="95" t="str">
        <f t="shared" si="23"/>
        <v>Drop</v>
      </c>
      <c r="AV112" s="11">
        <f>IF(AP112&gt;2,AN112-(2*(AO112*$AP$1/100)),0)</f>
        <v>292.32945310046603</v>
      </c>
      <c r="AW112" s="102">
        <f t="shared" si="24"/>
        <v>2</v>
      </c>
      <c r="AX112" s="11" t="str">
        <f t="shared" si="25"/>
        <v>NA</v>
      </c>
      <c r="AY112" s="52" t="s">
        <v>526</v>
      </c>
      <c r="AZ112" s="11" t="str">
        <f>IF(AU112="Drop","NA",'Program Costs'!G112)</f>
        <v>NA</v>
      </c>
      <c r="BA112" s="20" t="str">
        <f t="shared" si="26"/>
        <v>NA</v>
      </c>
      <c r="BB112" s="12">
        <f>IF(AP112&lt;=10,IF($BB$1="Residential",VLOOKUP(CEILING(AP112,0.05),'Payback-Acceptance'!$A$5:$C$205,2),VLOOKUP(CEILING(AN112,0.05),'Payback-Acceptance'!$A$5:$C$205,3)),IF($BB$1="Residential",VLOOKUP(10,'Payback-Acceptance'!$A$5:$C$205,2),VLOOKUP(10,'Payback-Acceptance'!$A$5:$C$205,3)))</f>
        <v>0.2154587808971527</v>
      </c>
      <c r="BC112" s="17">
        <v>562.89307810600928</v>
      </c>
      <c r="BD112" s="18">
        <v>235.86490773108534</v>
      </c>
      <c r="BE112" s="18">
        <v>121.82827293038599</v>
      </c>
      <c r="BF112" s="22">
        <v>272568.20689361042</v>
      </c>
      <c r="BG112" s="35" t="str">
        <f t="shared" si="43"/>
        <v>NA</v>
      </c>
      <c r="BH112" s="67">
        <v>2282.5554999999999</v>
      </c>
      <c r="BI112" s="29" t="str">
        <f t="shared" si="44"/>
        <v>NA</v>
      </c>
      <c r="BJ112" s="71" t="str">
        <f t="shared" si="45"/>
        <v>NA</v>
      </c>
      <c r="BK112" s="71" t="str">
        <f t="shared" si="45"/>
        <v>NA</v>
      </c>
      <c r="BL112" s="71" t="str">
        <f t="shared" si="45"/>
        <v>NA</v>
      </c>
      <c r="BM112" s="71" t="str">
        <f t="shared" si="45"/>
        <v>NA</v>
      </c>
      <c r="BN112" s="71" t="str">
        <f t="shared" si="45"/>
        <v>NA</v>
      </c>
      <c r="BO112" s="71" t="str">
        <f t="shared" si="45"/>
        <v>NA</v>
      </c>
      <c r="BP112" s="71" t="str">
        <f t="shared" si="45"/>
        <v>NA</v>
      </c>
      <c r="BQ112" s="71" t="str">
        <f t="shared" si="45"/>
        <v>NA</v>
      </c>
      <c r="BR112" s="71" t="str">
        <f t="shared" si="45"/>
        <v>NA</v>
      </c>
      <c r="BS112" s="71" t="str">
        <f t="shared" si="45"/>
        <v>NA</v>
      </c>
    </row>
    <row r="113" spans="1:71" x14ac:dyDescent="0.25">
      <c r="A113" s="4">
        <v>2</v>
      </c>
      <c r="B113" s="4">
        <v>100</v>
      </c>
      <c r="C113">
        <v>124</v>
      </c>
      <c r="D113" t="s">
        <v>147</v>
      </c>
      <c r="E113">
        <f>'RIM &amp; TRC Benefits'!E113-'RIM Costs (Ach Pot)'!E113</f>
        <v>0</v>
      </c>
      <c r="F113">
        <f>'RIM &amp; TRC Benefits'!F113-'RIM Costs (Ach Pot)'!F113</f>
        <v>0</v>
      </c>
      <c r="G113">
        <f>'RIM &amp; TRC Benefits'!G113-'RIM Costs (Ach Pot)'!G113</f>
        <v>-50.105245000000011</v>
      </c>
      <c r="H113">
        <f>'RIM &amp; TRC Benefits'!H113-'RIM Costs (Ach Pot)'!H113</f>
        <v>-12.954485000000002</v>
      </c>
      <c r="I113">
        <f>'RIM &amp; TRC Benefits'!I113-'RIM Costs (Ach Pot)'!I113</f>
        <v>-13.929874999999999</v>
      </c>
      <c r="J113">
        <f>'RIM &amp; TRC Benefits'!J113-'RIM Costs (Ach Pot)'!J113</f>
        <v>9.7734349999999992</v>
      </c>
      <c r="K113">
        <f>'RIM &amp; TRC Benefits'!K113-'RIM Costs (Ach Pot)'!K113</f>
        <v>15.547724999999993</v>
      </c>
      <c r="L113">
        <f>'RIM &amp; TRC Benefits'!L113-'RIM Costs (Ach Pot)'!L113</f>
        <v>16.325904999999999</v>
      </c>
      <c r="M113">
        <f>'RIM &amp; TRC Benefits'!M113-'RIM Costs (Ach Pot)'!M113</f>
        <v>27.062264999999996</v>
      </c>
      <c r="N113">
        <f>'RIM &amp; TRC Benefits'!N113-'RIM Costs (Ach Pot)'!N113</f>
        <v>32.547274999999999</v>
      </c>
      <c r="O113">
        <f>'RIM &amp; TRC Benefits'!O113-'RIM Costs (Ach Pot)'!O113</f>
        <v>33.046295000000001</v>
      </c>
      <c r="P113">
        <f>'RIM &amp; TRC Benefits'!P113-'RIM Costs (Ach Pot)'!P113</f>
        <v>18.446934999999996</v>
      </c>
      <c r="Q113">
        <f>'RIM &amp; TRC Benefits'!Q113-'RIM Costs (Ach Pot)'!Q113</f>
        <v>23.101774999999996</v>
      </c>
      <c r="R113">
        <f>'RIM &amp; TRC Benefits'!R113-'RIM Costs (Ach Pot)'!R113</f>
        <v>14.201264999999999</v>
      </c>
      <c r="S113">
        <f>'RIM &amp; TRC Benefits'!S113-'RIM Costs (Ach Pot)'!S113</f>
        <v>36.510464999999996</v>
      </c>
      <c r="T113">
        <f>'RIM &amp; TRC Benefits'!T113-'RIM Costs (Ach Pot)'!T113</f>
        <v>13.770844999999994</v>
      </c>
      <c r="U113">
        <f>'RIM &amp; TRC Benefits'!U113-'RIM Costs (Ach Pot)'!U113</f>
        <v>20.530604999999994</v>
      </c>
      <c r="V113">
        <f>'RIM &amp; TRC Benefits'!V113-'RIM Costs (Ach Pot)'!V113</f>
        <v>20.089024999999999</v>
      </c>
      <c r="W113">
        <f>'RIM &amp; TRC Benefits'!W113-'RIM Costs (Ach Pot)'!W113</f>
        <v>32.926114999999996</v>
      </c>
      <c r="X113">
        <f>'RIM &amp; TRC Benefits'!X113-'RIM Costs (Ach Pot)'!X113</f>
        <v>33.798004999999996</v>
      </c>
      <c r="Y113">
        <f>'RIM &amp; TRC Benefits'!Y113-'RIM Costs (Ach Pot)'!Y113</f>
        <v>35.755824999999994</v>
      </c>
      <c r="Z113">
        <f>'RIM &amp; TRC Benefits'!Z113-'RIM Costs (Ach Pot)'!Z113</f>
        <v>35.666595000000001</v>
      </c>
      <c r="AA113">
        <f>'RIM &amp; TRC Benefits'!AA113-'RIM Costs (Ach Pot)'!AA113</f>
        <v>0</v>
      </c>
      <c r="AB113">
        <f>'RIM &amp; TRC Benefits'!AB113-'RIM Costs (Ach Pot)'!AB113</f>
        <v>0</v>
      </c>
      <c r="AC113">
        <f>'RIM &amp; TRC Benefits'!AC113-'RIM Costs (Ach Pot)'!AC113</f>
        <v>0</v>
      </c>
      <c r="AD113">
        <f>'RIM &amp; TRC Benefits'!AD113-'RIM Costs (Ach Pot)'!AD113</f>
        <v>0</v>
      </c>
      <c r="AE113">
        <f>'RIM &amp; TRC Benefits'!AE113-'RIM Costs (Ach Pot)'!AE113</f>
        <v>0</v>
      </c>
      <c r="AF113">
        <f>'RIM &amp; TRC Benefits'!AF113-'RIM Costs (Ach Pot)'!AF113</f>
        <v>0</v>
      </c>
      <c r="AG113">
        <f>'RIM &amp; TRC Benefits'!AG113-'RIM Costs (Ach Pot)'!AG113</f>
        <v>0</v>
      </c>
      <c r="AH113">
        <f>'RIM &amp; TRC Benefits'!AH113-'RIM Costs (Ach Pot)'!AH113</f>
        <v>0</v>
      </c>
      <c r="AI113" s="2">
        <f t="shared" si="29"/>
        <v>342.11074999999994</v>
      </c>
      <c r="AJ113" s="2">
        <f t="shared" si="30"/>
        <v>133.03334135755767</v>
      </c>
      <c r="AK113" s="95">
        <f>'RIM &amp; TRC Benefits'!AJ113/'RIM Costs (Ach Pot)'!AJ113</f>
        <v>1.2403870795486787</v>
      </c>
      <c r="AL113" s="98">
        <f>IF(AK113&lt;1,"NA",(('RIM Costs (Ach Pot)'!AJ113)+AX113)/AN113)</f>
        <v>1.8487647950739172</v>
      </c>
      <c r="AN113">
        <f>'Customer Costs'!G113</f>
        <v>371.3</v>
      </c>
      <c r="AO113" s="17">
        <f t="shared" si="31"/>
        <v>306.82724328325219</v>
      </c>
      <c r="AP113" s="18">
        <f t="shared" si="32"/>
        <v>10.11612788991382</v>
      </c>
      <c r="AQ113" s="76" t="str">
        <f t="shared" si="33"/>
        <v>No</v>
      </c>
      <c r="AR113" s="76" t="str">
        <f t="shared" si="34"/>
        <v>No</v>
      </c>
      <c r="AS113" s="76" t="str">
        <f t="shared" si="35"/>
        <v>No</v>
      </c>
      <c r="AT113" s="105">
        <v>117.36972834347641</v>
      </c>
      <c r="AU113" s="95" t="str">
        <f t="shared" si="23"/>
        <v>Keep</v>
      </c>
      <c r="AV113" s="11">
        <f t="shared" ref="AV113:AV123" si="46">IF(AP113&gt;2,AN113-(2*(AO113*$AP$1/100)),0)</f>
        <v>297.89246620039262</v>
      </c>
      <c r="AW113" s="102">
        <f t="shared" si="24"/>
        <v>1.9999999999999993</v>
      </c>
      <c r="AX113" s="11">
        <f t="shared" si="25"/>
        <v>133.03334135755767</v>
      </c>
      <c r="AY113" s="52" t="s">
        <v>526</v>
      </c>
      <c r="AZ113" s="11">
        <f>IF(AU113="Drop","NA",'Program Costs'!G113)</f>
        <v>37</v>
      </c>
      <c r="BA113" s="20">
        <f t="shared" si="26"/>
        <v>6.491613225772654</v>
      </c>
      <c r="BB113" s="12">
        <f>IF(AP113&lt;=10,IF($BB$1="Residential",VLOOKUP(CEILING(AP113,0.05),'Payback-Acceptance'!$A$5:$C$205,2),VLOOKUP(CEILING(AN113,0.05),'Payback-Acceptance'!$A$5:$C$205,3)),IF($BB$1="Residential",VLOOKUP(10,'Payback-Acceptance'!$A$5:$C$205,2),VLOOKUP(10,'Payback-Acceptance'!$A$5:$C$205,3)))</f>
        <v>0.14294960495076253</v>
      </c>
      <c r="BC113" s="17">
        <v>306.82724328325219</v>
      </c>
      <c r="BD113" s="18">
        <v>114.21582346495346</v>
      </c>
      <c r="BE113" s="18">
        <v>261.9978638808505</v>
      </c>
      <c r="BF113" s="22">
        <v>31717.77182320541</v>
      </c>
      <c r="BG113" s="35">
        <f t="shared" si="43"/>
        <v>482</v>
      </c>
      <c r="BH113" s="67">
        <v>482</v>
      </c>
      <c r="BI113" s="29">
        <f t="shared" si="44"/>
        <v>2267.02147602282</v>
      </c>
      <c r="BJ113" s="71">
        <f t="shared" si="45"/>
        <v>100.90687733847888</v>
      </c>
      <c r="BK113" s="71">
        <f t="shared" si="45"/>
        <v>195.09976725536237</v>
      </c>
      <c r="BL113" s="71">
        <f t="shared" si="45"/>
        <v>277.17511827448391</v>
      </c>
      <c r="BM113" s="71">
        <f t="shared" si="45"/>
        <v>343.93329749970144</v>
      </c>
      <c r="BN113" s="71">
        <f t="shared" si="45"/>
        <v>394.61988784656609</v>
      </c>
      <c r="BO113" s="71">
        <f t="shared" si="45"/>
        <v>430.543351464225</v>
      </c>
      <c r="BP113" s="71">
        <f t="shared" si="45"/>
        <v>454.30953522534696</v>
      </c>
      <c r="BQ113" s="71">
        <f t="shared" si="45"/>
        <v>468.98650267075368</v>
      </c>
      <c r="BR113" s="71">
        <f t="shared" si="45"/>
        <v>477.44724123459332</v>
      </c>
      <c r="BS113" s="71">
        <f t="shared" si="45"/>
        <v>482</v>
      </c>
    </row>
    <row r="114" spans="1:71" x14ac:dyDescent="0.25">
      <c r="A114" s="4">
        <v>2</v>
      </c>
      <c r="B114" s="4">
        <v>100</v>
      </c>
      <c r="C114">
        <v>125</v>
      </c>
      <c r="D114" t="s">
        <v>148</v>
      </c>
      <c r="E114">
        <f>'RIM &amp; TRC Benefits'!E114-'RIM Costs (Ach Pot)'!E114</f>
        <v>0</v>
      </c>
      <c r="F114">
        <f>'RIM &amp; TRC Benefits'!F114-'RIM Costs (Ach Pot)'!F114</f>
        <v>0</v>
      </c>
      <c r="G114">
        <f>'RIM &amp; TRC Benefits'!G114-'RIM Costs (Ach Pot)'!G114</f>
        <v>-37.468773599999999</v>
      </c>
      <c r="H114">
        <f>'RIM &amp; TRC Benefits'!H114-'RIM Costs (Ach Pot)'!H114</f>
        <v>-0.45585659999999995</v>
      </c>
      <c r="I114">
        <f>'RIM &amp; TRC Benefits'!I114-'RIM Costs (Ach Pot)'!I114</f>
        <v>-0.5717395999999999</v>
      </c>
      <c r="J114">
        <f>'RIM &amp; TRC Benefits'!J114-'RIM Costs (Ach Pot)'!J114</f>
        <v>0.43359360000000002</v>
      </c>
      <c r="K114">
        <f>'RIM &amp; TRC Benefits'!K114-'RIM Costs (Ach Pot)'!K114</f>
        <v>0.87855499999999997</v>
      </c>
      <c r="L114">
        <f>'RIM &amp; TRC Benefits'!L114-'RIM Costs (Ach Pot)'!L114</f>
        <v>0.5989378000000003</v>
      </c>
      <c r="M114">
        <f>'RIM &amp; TRC Benefits'!M114-'RIM Costs (Ach Pot)'!M114</f>
        <v>1.4873344000000004</v>
      </c>
      <c r="N114">
        <f>'RIM &amp; TRC Benefits'!N114-'RIM Costs (Ach Pot)'!N114</f>
        <v>0.78771909999999989</v>
      </c>
      <c r="O114">
        <f>'RIM &amp; TRC Benefits'!O114-'RIM Costs (Ach Pot)'!O114</f>
        <v>1.9728380999999997</v>
      </c>
      <c r="P114">
        <f>'RIM &amp; TRC Benefits'!P114-'RIM Costs (Ach Pot)'!P114</f>
        <v>1.0385121000000002</v>
      </c>
      <c r="Q114">
        <f>'RIM &amp; TRC Benefits'!Q114-'RIM Costs (Ach Pot)'!Q114</f>
        <v>1.0736681000000003</v>
      </c>
      <c r="R114">
        <f>'RIM &amp; TRC Benefits'!R114-'RIM Costs (Ach Pot)'!R114</f>
        <v>0.91210809999999976</v>
      </c>
      <c r="S114">
        <f>'RIM &amp; TRC Benefits'!S114-'RIM Costs (Ach Pot)'!S114</f>
        <v>1.2971791000000001</v>
      </c>
      <c r="T114">
        <f>'RIM &amp; TRC Benefits'!T114-'RIM Costs (Ach Pot)'!T114</f>
        <v>8.6974100000000387E-2</v>
      </c>
      <c r="U114">
        <f>'RIM &amp; TRC Benefits'!U114-'RIM Costs (Ach Pot)'!U114</f>
        <v>1.0930770999999999</v>
      </c>
      <c r="V114">
        <f>'RIM &amp; TRC Benefits'!V114-'RIM Costs (Ach Pot)'!V114</f>
        <v>0.59899710000000006</v>
      </c>
      <c r="W114">
        <f>'RIM &amp; TRC Benefits'!W114-'RIM Costs (Ach Pot)'!W114</f>
        <v>1.8399030999999995</v>
      </c>
      <c r="X114">
        <f>'RIM &amp; TRC Benefits'!X114-'RIM Costs (Ach Pot)'!X114</f>
        <v>0.88220110000000007</v>
      </c>
      <c r="Y114">
        <f>'RIM &amp; TRC Benefits'!Y114-'RIM Costs (Ach Pot)'!Y114</f>
        <v>2.4519640999999992</v>
      </c>
      <c r="Z114">
        <f>'RIM &amp; TRC Benefits'!Z114-'RIM Costs (Ach Pot)'!Z114</f>
        <v>1.8624250999999994</v>
      </c>
      <c r="AA114">
        <f>'RIM &amp; TRC Benefits'!AA114-'RIM Costs (Ach Pot)'!AA114</f>
        <v>0</v>
      </c>
      <c r="AB114">
        <f>'RIM &amp; TRC Benefits'!AB114-'RIM Costs (Ach Pot)'!AB114</f>
        <v>0</v>
      </c>
      <c r="AC114">
        <f>'RIM &amp; TRC Benefits'!AC114-'RIM Costs (Ach Pot)'!AC114</f>
        <v>0</v>
      </c>
      <c r="AD114">
        <f>'RIM &amp; TRC Benefits'!AD114-'RIM Costs (Ach Pot)'!AD114</f>
        <v>0</v>
      </c>
      <c r="AE114">
        <f>'RIM &amp; TRC Benefits'!AE114-'RIM Costs (Ach Pot)'!AE114</f>
        <v>0</v>
      </c>
      <c r="AF114">
        <f>'RIM &amp; TRC Benefits'!AF114-'RIM Costs (Ach Pot)'!AF114</f>
        <v>0</v>
      </c>
      <c r="AG114">
        <f>'RIM &amp; TRC Benefits'!AG114-'RIM Costs (Ach Pot)'!AG114</f>
        <v>0</v>
      </c>
      <c r="AH114">
        <f>'RIM &amp; TRC Benefits'!AH114-'RIM Costs (Ach Pot)'!AH114</f>
        <v>0</v>
      </c>
      <c r="AI114" s="2">
        <f t="shared" si="29"/>
        <v>-19.200382700000006</v>
      </c>
      <c r="AJ114" s="2">
        <f t="shared" si="30"/>
        <v>-28.893245376985803</v>
      </c>
      <c r="AK114" s="95">
        <f>'RIM &amp; TRC Benefits'!AJ114/'RIM Costs (Ach Pot)'!AJ114</f>
        <v>0.5280062284041499</v>
      </c>
      <c r="AL114" s="98" t="str">
        <f>IF(AK114&lt;1,"NA",(('RIM Costs (Ach Pot)'!AJ114)+AX114)/AN114)</f>
        <v>NA</v>
      </c>
      <c r="AN114">
        <f>'Customer Costs'!G114</f>
        <v>694.8</v>
      </c>
      <c r="AO114" s="17">
        <f t="shared" si="31"/>
        <v>14.386109995999846</v>
      </c>
      <c r="AP114" s="18">
        <f t="shared" si="32"/>
        <v>403.73807985712375</v>
      </c>
      <c r="AQ114" s="76" t="str">
        <f t="shared" si="33"/>
        <v>No</v>
      </c>
      <c r="AR114" s="76" t="str">
        <f t="shared" si="34"/>
        <v>No</v>
      </c>
      <c r="AS114" s="76" t="str">
        <f t="shared" si="35"/>
        <v>No</v>
      </c>
      <c r="AT114" s="105" t="s">
        <v>499</v>
      </c>
      <c r="AU114" s="95" t="str">
        <f t="shared" si="23"/>
        <v>Drop</v>
      </c>
      <c r="AV114" s="11">
        <f t="shared" si="46"/>
        <v>691.35816463858998</v>
      </c>
      <c r="AW114" s="102">
        <f t="shared" si="24"/>
        <v>2.0000000000000164</v>
      </c>
      <c r="AX114" s="11" t="str">
        <f t="shared" si="25"/>
        <v>NA</v>
      </c>
      <c r="AY114" s="52" t="s">
        <v>526</v>
      </c>
      <c r="AZ114" s="11" t="str">
        <f>IF(AU114="Drop","NA",'Program Costs'!G114)</f>
        <v>NA</v>
      </c>
      <c r="BA114" s="20" t="str">
        <f t="shared" si="26"/>
        <v>NA</v>
      </c>
      <c r="BB114" s="12">
        <f>IF(AP114&lt;=10,IF($BB$1="Residential",VLOOKUP(CEILING(AP114,0.05),'Payback-Acceptance'!$A$5:$C$205,2),VLOOKUP(CEILING(AN114,0.05),'Payback-Acceptance'!$A$5:$C$205,3)),IF($BB$1="Residential",VLOOKUP(10,'Payback-Acceptance'!$A$5:$C$205,2),VLOOKUP(10,'Payback-Acceptance'!$A$5:$C$205,3)))</f>
        <v>0.14294960495076253</v>
      </c>
      <c r="BC114" s="17">
        <v>14.386109995999846</v>
      </c>
      <c r="BD114" s="18">
        <v>5.3305664860036375</v>
      </c>
      <c r="BE114" s="18">
        <v>12.28420934260841</v>
      </c>
      <c r="BF114" s="22">
        <v>220455.56673677402</v>
      </c>
      <c r="BG114" s="35" t="str">
        <f t="shared" si="43"/>
        <v>NA</v>
      </c>
      <c r="BH114" s="67" t="s">
        <v>499</v>
      </c>
      <c r="BI114" s="29" t="str">
        <f t="shared" si="44"/>
        <v>NA</v>
      </c>
      <c r="BJ114" s="71" t="str">
        <f t="shared" ref="BJ114:BS123" si="47">IF($BG114="NA","NA",IF($AY114="M",$BG114*BJ$2,$BG114*BJ$1))</f>
        <v>NA</v>
      </c>
      <c r="BK114" s="71" t="str">
        <f t="shared" si="47"/>
        <v>NA</v>
      </c>
      <c r="BL114" s="71" t="str">
        <f t="shared" si="47"/>
        <v>NA</v>
      </c>
      <c r="BM114" s="71" t="str">
        <f t="shared" si="47"/>
        <v>NA</v>
      </c>
      <c r="BN114" s="71" t="str">
        <f t="shared" si="47"/>
        <v>NA</v>
      </c>
      <c r="BO114" s="71" t="str">
        <f t="shared" si="47"/>
        <v>NA</v>
      </c>
      <c r="BP114" s="71" t="str">
        <f t="shared" si="47"/>
        <v>NA</v>
      </c>
      <c r="BQ114" s="71" t="str">
        <f t="shared" si="47"/>
        <v>NA</v>
      </c>
      <c r="BR114" s="71" t="str">
        <f t="shared" si="47"/>
        <v>NA</v>
      </c>
      <c r="BS114" s="71" t="str">
        <f t="shared" si="47"/>
        <v>NA</v>
      </c>
    </row>
    <row r="115" spans="1:71" x14ac:dyDescent="0.25">
      <c r="A115" s="4">
        <v>2</v>
      </c>
      <c r="B115" s="4">
        <v>100</v>
      </c>
      <c r="C115">
        <v>126</v>
      </c>
      <c r="D115" t="s">
        <v>149</v>
      </c>
      <c r="E115">
        <f>'RIM &amp; TRC Benefits'!E115-'RIM Costs (Ach Pot)'!E115</f>
        <v>0</v>
      </c>
      <c r="F115">
        <f>'RIM &amp; TRC Benefits'!F115-'RIM Costs (Ach Pot)'!F115</f>
        <v>0</v>
      </c>
      <c r="G115">
        <f>'RIM &amp; TRC Benefits'!G115-'RIM Costs (Ach Pot)'!G115</f>
        <v>-38.524171899999999</v>
      </c>
      <c r="H115">
        <f>'RIM &amp; TRC Benefits'!H115-'RIM Costs (Ach Pot)'!H115</f>
        <v>-1.2409458999999998</v>
      </c>
      <c r="I115">
        <f>'RIM &amp; TRC Benefits'!I115-'RIM Costs (Ach Pot)'!I115</f>
        <v>-1.5399339000000003</v>
      </c>
      <c r="J115">
        <f>'RIM &amp; TRC Benefits'!J115-'RIM Costs (Ach Pot)'!J115</f>
        <v>1.6432241000000003</v>
      </c>
      <c r="K115">
        <f>'RIM &amp; TRC Benefits'!K115-'RIM Costs (Ach Pot)'!K115</f>
        <v>2.1516321000000005</v>
      </c>
      <c r="L115">
        <f>'RIM &amp; TRC Benefits'!L115-'RIM Costs (Ach Pot)'!L115</f>
        <v>1.6453911000000003</v>
      </c>
      <c r="M115">
        <f>'RIM &amp; TRC Benefits'!M115-'RIM Costs (Ach Pot)'!M115</f>
        <v>3.8756310999999997</v>
      </c>
      <c r="N115">
        <f>'RIM &amp; TRC Benefits'!N115-'RIM Costs (Ach Pot)'!N115</f>
        <v>3.9111080999999999</v>
      </c>
      <c r="O115">
        <f>'RIM &amp; TRC Benefits'!O115-'RIM Costs (Ach Pot)'!O115</f>
        <v>4.1783501000000003</v>
      </c>
      <c r="P115">
        <f>'RIM &amp; TRC Benefits'!P115-'RIM Costs (Ach Pot)'!P115</f>
        <v>2.2538200999999995</v>
      </c>
      <c r="Q115">
        <f>'RIM &amp; TRC Benefits'!Q115-'RIM Costs (Ach Pot)'!Q115</f>
        <v>2.5935420999999996</v>
      </c>
      <c r="R115">
        <f>'RIM &amp; TRC Benefits'!R115-'RIM Costs (Ach Pot)'!R115</f>
        <v>2.0550290999999996</v>
      </c>
      <c r="S115">
        <f>'RIM &amp; TRC Benefits'!S115-'RIM Costs (Ach Pot)'!S115</f>
        <v>3.7710930999999999</v>
      </c>
      <c r="T115">
        <f>'RIM &amp; TRC Benefits'!T115-'RIM Costs (Ach Pot)'!T115</f>
        <v>0.87985809999999987</v>
      </c>
      <c r="U115">
        <f>'RIM &amp; TRC Benefits'!U115-'RIM Costs (Ach Pot)'!U115</f>
        <v>2.6597650999999995</v>
      </c>
      <c r="V115">
        <f>'RIM &amp; TRC Benefits'!V115-'RIM Costs (Ach Pot)'!V115</f>
        <v>2.2647461</v>
      </c>
      <c r="W115">
        <f>'RIM &amp; TRC Benefits'!W115-'RIM Costs (Ach Pot)'!W115</f>
        <v>3.8436640999999998</v>
      </c>
      <c r="X115">
        <f>'RIM &amp; TRC Benefits'!X115-'RIM Costs (Ach Pot)'!X115</f>
        <v>3.7008421</v>
      </c>
      <c r="Y115">
        <f>'RIM &amp; TRC Benefits'!Y115-'RIM Costs (Ach Pot)'!Y115</f>
        <v>5.2951410999999995</v>
      </c>
      <c r="Z115">
        <f>'RIM &amp; TRC Benefits'!Z115-'RIM Costs (Ach Pot)'!Z115</f>
        <v>4.2869621000000002</v>
      </c>
      <c r="AA115">
        <f>'RIM &amp; TRC Benefits'!AA115-'RIM Costs (Ach Pot)'!AA115</f>
        <v>0</v>
      </c>
      <c r="AB115">
        <f>'RIM &amp; TRC Benefits'!AB115-'RIM Costs (Ach Pot)'!AB115</f>
        <v>0</v>
      </c>
      <c r="AC115">
        <f>'RIM &amp; TRC Benefits'!AC115-'RIM Costs (Ach Pot)'!AC115</f>
        <v>0</v>
      </c>
      <c r="AD115">
        <f>'RIM &amp; TRC Benefits'!AD115-'RIM Costs (Ach Pot)'!AD115</f>
        <v>0</v>
      </c>
      <c r="AE115">
        <f>'RIM &amp; TRC Benefits'!AE115-'RIM Costs (Ach Pot)'!AE115</f>
        <v>0</v>
      </c>
      <c r="AF115">
        <f>'RIM &amp; TRC Benefits'!AF115-'RIM Costs (Ach Pot)'!AF115</f>
        <v>0</v>
      </c>
      <c r="AG115">
        <f>'RIM &amp; TRC Benefits'!AG115-'RIM Costs (Ach Pot)'!AG115</f>
        <v>0</v>
      </c>
      <c r="AH115">
        <f>'RIM &amp; TRC Benefits'!AH115-'RIM Costs (Ach Pot)'!AH115</f>
        <v>0</v>
      </c>
      <c r="AI115" s="2">
        <f t="shared" si="29"/>
        <v>9.7047479999999915</v>
      </c>
      <c r="AJ115" s="2">
        <f t="shared" si="30"/>
        <v>-15.526347954891801</v>
      </c>
      <c r="AK115" s="95">
        <f>'RIM &amp; TRC Benefits'!AJ115/'RIM Costs (Ach Pot)'!AJ115</f>
        <v>0.84377302649639085</v>
      </c>
      <c r="AL115" s="98" t="str">
        <f>IF(AK115&lt;1,"NA",(('RIM Costs (Ach Pot)'!AJ115)+AX115)/AN115)</f>
        <v>NA</v>
      </c>
      <c r="AN115">
        <f>'Customer Costs'!G115</f>
        <v>859.5</v>
      </c>
      <c r="AO115" s="17">
        <f t="shared" si="31"/>
        <v>37.066181347181988</v>
      </c>
      <c r="AP115" s="18">
        <f t="shared" si="32"/>
        <v>193.84353218943619</v>
      </c>
      <c r="AQ115" s="76" t="str">
        <f t="shared" si="33"/>
        <v>No</v>
      </c>
      <c r="AR115" s="76" t="str">
        <f t="shared" si="34"/>
        <v>No</v>
      </c>
      <c r="AS115" s="76" t="str">
        <f t="shared" si="35"/>
        <v>No</v>
      </c>
      <c r="AT115" s="105" t="s">
        <v>499</v>
      </c>
      <c r="AU115" s="95" t="str">
        <f t="shared" si="23"/>
        <v>Drop</v>
      </c>
      <c r="AV115" s="11">
        <f t="shared" si="46"/>
        <v>850.63202292290009</v>
      </c>
      <c r="AW115" s="102">
        <f t="shared" si="24"/>
        <v>1.999999999999998</v>
      </c>
      <c r="AX115" s="11" t="str">
        <f t="shared" si="25"/>
        <v>NA</v>
      </c>
      <c r="AY115" s="52" t="s">
        <v>526</v>
      </c>
      <c r="AZ115" s="11" t="str">
        <f>IF(AU115="Drop","NA",'Program Costs'!G115)</f>
        <v>NA</v>
      </c>
      <c r="BA115" s="20" t="str">
        <f t="shared" si="26"/>
        <v>NA</v>
      </c>
      <c r="BB115" s="12">
        <f>IF(AP115&lt;=10,IF($BB$1="Residential",VLOOKUP(CEILING(AP115,0.05),'Payback-Acceptance'!$A$5:$C$205,2),VLOOKUP(CEILING(AN115,0.05),'Payback-Acceptance'!$A$5:$C$205,3)),IF($BB$1="Residential",VLOOKUP(10,'Payback-Acceptance'!$A$5:$C$205,2),VLOOKUP(10,'Payback-Acceptance'!$A$5:$C$205,3)))</f>
        <v>0.14294960495076253</v>
      </c>
      <c r="BC115" s="17">
        <v>37.066181347181988</v>
      </c>
      <c r="BD115" s="18">
        <v>13.735734048522934</v>
      </c>
      <c r="BE115" s="18">
        <v>31.650580408913719</v>
      </c>
      <c r="BF115" s="22">
        <v>183716.31592093839</v>
      </c>
      <c r="BG115" s="35" t="str">
        <f t="shared" si="43"/>
        <v>NA</v>
      </c>
      <c r="BH115" s="67" t="s">
        <v>499</v>
      </c>
      <c r="BI115" s="29" t="str">
        <f t="shared" si="44"/>
        <v>NA</v>
      </c>
      <c r="BJ115" s="71" t="str">
        <f t="shared" si="47"/>
        <v>NA</v>
      </c>
      <c r="BK115" s="71" t="str">
        <f t="shared" si="47"/>
        <v>NA</v>
      </c>
      <c r="BL115" s="71" t="str">
        <f t="shared" si="47"/>
        <v>NA</v>
      </c>
      <c r="BM115" s="71" t="str">
        <f t="shared" si="47"/>
        <v>NA</v>
      </c>
      <c r="BN115" s="71" t="str">
        <f t="shared" si="47"/>
        <v>NA</v>
      </c>
      <c r="BO115" s="71" t="str">
        <f t="shared" si="47"/>
        <v>NA</v>
      </c>
      <c r="BP115" s="71" t="str">
        <f t="shared" si="47"/>
        <v>NA</v>
      </c>
      <c r="BQ115" s="71" t="str">
        <f t="shared" si="47"/>
        <v>NA</v>
      </c>
      <c r="BR115" s="71" t="str">
        <f t="shared" si="47"/>
        <v>NA</v>
      </c>
      <c r="BS115" s="71" t="str">
        <f t="shared" si="47"/>
        <v>NA</v>
      </c>
    </row>
    <row r="116" spans="1:71" x14ac:dyDescent="0.25">
      <c r="A116" s="4">
        <v>2</v>
      </c>
      <c r="B116" s="4">
        <v>100</v>
      </c>
      <c r="C116">
        <v>127</v>
      </c>
      <c r="D116" t="s">
        <v>150</v>
      </c>
      <c r="E116">
        <f>'RIM &amp; TRC Benefits'!E116-'RIM Costs (Ach Pot)'!E116</f>
        <v>0</v>
      </c>
      <c r="F116">
        <f>'RIM &amp; TRC Benefits'!F116-'RIM Costs (Ach Pot)'!F116</f>
        <v>0</v>
      </c>
      <c r="G116">
        <f>'RIM &amp; TRC Benefits'!G116-'RIM Costs (Ach Pot)'!G116</f>
        <v>-41.822899200000002</v>
      </c>
      <c r="H116">
        <f>'RIM &amp; TRC Benefits'!H116-'RIM Costs (Ach Pot)'!H116</f>
        <v>-4.5055161999999989</v>
      </c>
      <c r="I116">
        <f>'RIM &amp; TRC Benefits'!I116-'RIM Costs (Ach Pot)'!I116</f>
        <v>-4.9869082000000002</v>
      </c>
      <c r="J116">
        <f>'RIM &amp; TRC Benefits'!J116-'RIM Costs (Ach Pot)'!J116</f>
        <v>-3.7595140000000002</v>
      </c>
      <c r="K116">
        <f>'RIM &amp; TRC Benefits'!K116-'RIM Costs (Ach Pot)'!K116</f>
        <v>-4.0416235999999994</v>
      </c>
      <c r="L116">
        <f>'RIM &amp; TRC Benefits'!L116-'RIM Costs (Ach Pot)'!L116</f>
        <v>0</v>
      </c>
      <c r="M116">
        <f>'RIM &amp; TRC Benefits'!M116-'RIM Costs (Ach Pot)'!M116</f>
        <v>0</v>
      </c>
      <c r="N116">
        <f>'RIM &amp; TRC Benefits'!N116-'RIM Costs (Ach Pot)'!N116</f>
        <v>0</v>
      </c>
      <c r="O116">
        <f>'RIM &amp; TRC Benefits'!O116-'RIM Costs (Ach Pot)'!O116</f>
        <v>0</v>
      </c>
      <c r="P116">
        <f>'RIM &amp; TRC Benefits'!P116-'RIM Costs (Ach Pot)'!P116</f>
        <v>0</v>
      </c>
      <c r="Q116">
        <f>'RIM &amp; TRC Benefits'!Q116-'RIM Costs (Ach Pot)'!Q116</f>
        <v>0</v>
      </c>
      <c r="R116">
        <f>'RIM &amp; TRC Benefits'!R116-'RIM Costs (Ach Pot)'!R116</f>
        <v>0</v>
      </c>
      <c r="S116">
        <f>'RIM &amp; TRC Benefits'!S116-'RIM Costs (Ach Pot)'!S116</f>
        <v>0</v>
      </c>
      <c r="T116">
        <f>'RIM &amp; TRC Benefits'!T116-'RIM Costs (Ach Pot)'!T116</f>
        <v>0</v>
      </c>
      <c r="U116">
        <f>'RIM &amp; TRC Benefits'!U116-'RIM Costs (Ach Pot)'!U116</f>
        <v>0</v>
      </c>
      <c r="V116">
        <f>'RIM &amp; TRC Benefits'!V116-'RIM Costs (Ach Pot)'!V116</f>
        <v>0</v>
      </c>
      <c r="W116">
        <f>'RIM &amp; TRC Benefits'!W116-'RIM Costs (Ach Pot)'!W116</f>
        <v>0</v>
      </c>
      <c r="X116">
        <f>'RIM &amp; TRC Benefits'!X116-'RIM Costs (Ach Pot)'!X116</f>
        <v>0</v>
      </c>
      <c r="Y116">
        <f>'RIM &amp; TRC Benefits'!Y116-'RIM Costs (Ach Pot)'!Y116</f>
        <v>0</v>
      </c>
      <c r="Z116">
        <f>'RIM &amp; TRC Benefits'!Z116-'RIM Costs (Ach Pot)'!Z116</f>
        <v>0</v>
      </c>
      <c r="AA116">
        <f>'RIM &amp; TRC Benefits'!AA116-'RIM Costs (Ach Pot)'!AA116</f>
        <v>0</v>
      </c>
      <c r="AB116">
        <f>'RIM &amp; TRC Benefits'!AB116-'RIM Costs (Ach Pot)'!AB116</f>
        <v>0</v>
      </c>
      <c r="AC116">
        <f>'RIM &amp; TRC Benefits'!AC116-'RIM Costs (Ach Pot)'!AC116</f>
        <v>0</v>
      </c>
      <c r="AD116">
        <f>'RIM &amp; TRC Benefits'!AD116-'RIM Costs (Ach Pot)'!AD116</f>
        <v>0</v>
      </c>
      <c r="AE116">
        <f>'RIM &amp; TRC Benefits'!AE116-'RIM Costs (Ach Pot)'!AE116</f>
        <v>0</v>
      </c>
      <c r="AF116">
        <f>'RIM &amp; TRC Benefits'!AF116-'RIM Costs (Ach Pot)'!AF116</f>
        <v>0</v>
      </c>
      <c r="AG116">
        <f>'RIM &amp; TRC Benefits'!AG116-'RIM Costs (Ach Pot)'!AG116</f>
        <v>0</v>
      </c>
      <c r="AH116">
        <f>'RIM &amp; TRC Benefits'!AH116-'RIM Costs (Ach Pot)'!AH116</f>
        <v>0</v>
      </c>
      <c r="AI116" s="2">
        <f t="shared" si="29"/>
        <v>-59.116461200000003</v>
      </c>
      <c r="AJ116" s="2">
        <f t="shared" si="30"/>
        <v>-56.716003198181184</v>
      </c>
      <c r="AK116" s="95">
        <f>'RIM &amp; TRC Benefits'!AJ116/'RIM Costs (Ach Pot)'!AJ116</f>
        <v>0.28266702091257617</v>
      </c>
      <c r="AL116" s="98" t="str">
        <f>IF(AK116&lt;1,"NA",(('RIM Costs (Ach Pot)'!AJ116)+AX116)/AN116)</f>
        <v>NA</v>
      </c>
      <c r="AN116">
        <f>'Customer Costs'!G116</f>
        <v>400</v>
      </c>
      <c r="AO116" s="17">
        <f t="shared" si="31"/>
        <v>75.102528187921493</v>
      </c>
      <c r="AP116" s="18">
        <f t="shared" si="32"/>
        <v>44.523440274863546</v>
      </c>
      <c r="AQ116" s="76" t="str">
        <f t="shared" si="33"/>
        <v>No</v>
      </c>
      <c r="AR116" s="76" t="str">
        <f t="shared" si="34"/>
        <v>No</v>
      </c>
      <c r="AS116" s="76" t="str">
        <f t="shared" si="35"/>
        <v>No</v>
      </c>
      <c r="AT116" s="105" t="s">
        <v>499</v>
      </c>
      <c r="AU116" s="95" t="str">
        <f t="shared" si="23"/>
        <v>Drop</v>
      </c>
      <c r="AV116" s="11">
        <f t="shared" si="46"/>
        <v>382.03193654710338</v>
      </c>
      <c r="AW116" s="102">
        <f t="shared" si="24"/>
        <v>2.0000000000000022</v>
      </c>
      <c r="AX116" s="11" t="str">
        <f t="shared" si="25"/>
        <v>NA</v>
      </c>
      <c r="AY116" s="52" t="s">
        <v>526</v>
      </c>
      <c r="AZ116" s="11" t="str">
        <f>IF(AU116="Drop","NA",'Program Costs'!G116)</f>
        <v>NA</v>
      </c>
      <c r="BA116" s="20" t="str">
        <f t="shared" si="26"/>
        <v>NA</v>
      </c>
      <c r="BB116" s="12">
        <f>IF(AP116&lt;=10,IF($BB$1="Residential",VLOOKUP(CEILING(AP116,0.05),'Payback-Acceptance'!$A$5:$C$205,2),VLOOKUP(CEILING(AN116,0.05),'Payback-Acceptance'!$A$5:$C$205,3)),IF($BB$1="Residential",VLOOKUP(10,'Payback-Acceptance'!$A$5:$C$205,2),VLOOKUP(10,'Payback-Acceptance'!$A$5:$C$205,3)))</f>
        <v>0.14294960495076253</v>
      </c>
      <c r="BC116" s="17">
        <v>75.102528187921493</v>
      </c>
      <c r="BD116" s="18">
        <v>2.4028808865363094</v>
      </c>
      <c r="BE116" s="18">
        <v>1.1976544764655124</v>
      </c>
      <c r="BF116" s="22">
        <v>90856.068964536797</v>
      </c>
      <c r="BG116" s="35" t="str">
        <f t="shared" si="43"/>
        <v>NA</v>
      </c>
      <c r="BH116" s="67" t="s">
        <v>499</v>
      </c>
      <c r="BI116" s="29" t="str">
        <f t="shared" si="44"/>
        <v>NA</v>
      </c>
      <c r="BJ116" s="71" t="str">
        <f t="shared" si="47"/>
        <v>NA</v>
      </c>
      <c r="BK116" s="71" t="str">
        <f t="shared" si="47"/>
        <v>NA</v>
      </c>
      <c r="BL116" s="71" t="str">
        <f t="shared" si="47"/>
        <v>NA</v>
      </c>
      <c r="BM116" s="71" t="str">
        <f t="shared" si="47"/>
        <v>NA</v>
      </c>
      <c r="BN116" s="71" t="str">
        <f t="shared" si="47"/>
        <v>NA</v>
      </c>
      <c r="BO116" s="71" t="str">
        <f t="shared" si="47"/>
        <v>NA</v>
      </c>
      <c r="BP116" s="71" t="str">
        <f t="shared" si="47"/>
        <v>NA</v>
      </c>
      <c r="BQ116" s="71" t="str">
        <f t="shared" si="47"/>
        <v>NA</v>
      </c>
      <c r="BR116" s="71" t="str">
        <f t="shared" si="47"/>
        <v>NA</v>
      </c>
      <c r="BS116" s="71" t="str">
        <f t="shared" si="47"/>
        <v>NA</v>
      </c>
    </row>
    <row r="117" spans="1:71" x14ac:dyDescent="0.25">
      <c r="A117" s="4">
        <v>2</v>
      </c>
      <c r="B117" s="4">
        <v>130</v>
      </c>
      <c r="C117">
        <v>132</v>
      </c>
      <c r="D117" t="s">
        <v>151</v>
      </c>
      <c r="E117">
        <f>'RIM &amp; TRC Benefits'!E117-'RIM Costs (Ach Pot)'!E117</f>
        <v>0</v>
      </c>
      <c r="F117">
        <f>'RIM &amp; TRC Benefits'!F117-'RIM Costs (Ach Pot)'!F117</f>
        <v>0</v>
      </c>
      <c r="G117">
        <f>'RIM &amp; TRC Benefits'!G117-'RIM Costs (Ach Pot)'!G117</f>
        <v>-48.198388999999999</v>
      </c>
      <c r="H117">
        <f>'RIM &amp; TRC Benefits'!H117-'RIM Costs (Ach Pot)'!H117</f>
        <v>-11.016189000000001</v>
      </c>
      <c r="I117">
        <f>'RIM &amp; TRC Benefits'!I117-'RIM Costs (Ach Pot)'!I117</f>
        <v>-11.663678999999998</v>
      </c>
      <c r="J117">
        <f>'RIM &amp; TRC Benefits'!J117-'RIM Costs (Ach Pot)'!J117</f>
        <v>-3.252244000000001</v>
      </c>
      <c r="K117">
        <f>'RIM &amp; TRC Benefits'!K117-'RIM Costs (Ach Pot)'!K117</f>
        <v>-2.1466260000000013</v>
      </c>
      <c r="L117">
        <f>'RIM &amp; TRC Benefits'!L117-'RIM Costs (Ach Pot)'!L117</f>
        <v>-1.6860679999999988</v>
      </c>
      <c r="M117">
        <f>'RIM &amp; TRC Benefits'!M117-'RIM Costs (Ach Pot)'!M117</f>
        <v>2.0815009999999994</v>
      </c>
      <c r="N117">
        <f>'RIM &amp; TRC Benefits'!N117-'RIM Costs (Ach Pot)'!N117</f>
        <v>3.9815509999999996</v>
      </c>
      <c r="O117">
        <f>'RIM &amp; TRC Benefits'!O117-'RIM Costs (Ach Pot)'!O117</f>
        <v>4.2558710000000026</v>
      </c>
      <c r="P117">
        <f>'RIM &amp; TRC Benefits'!P117-'RIM Costs (Ach Pot)'!P117</f>
        <v>-0.1487639999999999</v>
      </c>
      <c r="Q117">
        <f>'RIM &amp; TRC Benefits'!Q117-'RIM Costs (Ach Pot)'!Q117</f>
        <v>1.3869460000000018</v>
      </c>
      <c r="R117">
        <f>'RIM &amp; TRC Benefits'!R117-'RIM Costs (Ach Pot)'!R117</f>
        <v>-1.4329390000000011</v>
      </c>
      <c r="S117">
        <f>'RIM &amp; TRC Benefits'!S117-'RIM Costs (Ach Pot)'!S117</f>
        <v>5.9796009999999988</v>
      </c>
      <c r="T117">
        <f>'RIM &amp; TRC Benefits'!T117-'RIM Costs (Ach Pot)'!T117</f>
        <v>-2.4208590000000001</v>
      </c>
      <c r="U117">
        <f>'RIM &amp; TRC Benefits'!U117-'RIM Costs (Ach Pot)'!U117</f>
        <v>0.20988100000000287</v>
      </c>
      <c r="V117">
        <f>'RIM &amp; TRC Benefits'!V117-'RIM Costs (Ach Pot)'!V117</f>
        <v>0</v>
      </c>
      <c r="W117">
        <f>'RIM &amp; TRC Benefits'!W117-'RIM Costs (Ach Pot)'!W117</f>
        <v>0</v>
      </c>
      <c r="X117">
        <f>'RIM &amp; TRC Benefits'!X117-'RIM Costs (Ach Pot)'!X117</f>
        <v>0</v>
      </c>
      <c r="Y117">
        <f>'RIM &amp; TRC Benefits'!Y117-'RIM Costs (Ach Pot)'!Y117</f>
        <v>0</v>
      </c>
      <c r="Z117">
        <f>'RIM &amp; TRC Benefits'!Z117-'RIM Costs (Ach Pot)'!Z117</f>
        <v>0</v>
      </c>
      <c r="AA117">
        <f>'RIM &amp; TRC Benefits'!AA117-'RIM Costs (Ach Pot)'!AA117</f>
        <v>0</v>
      </c>
      <c r="AB117">
        <f>'RIM &amp; TRC Benefits'!AB117-'RIM Costs (Ach Pot)'!AB117</f>
        <v>0</v>
      </c>
      <c r="AC117">
        <f>'RIM &amp; TRC Benefits'!AC117-'RIM Costs (Ach Pot)'!AC117</f>
        <v>0</v>
      </c>
      <c r="AD117">
        <f>'RIM &amp; TRC Benefits'!AD117-'RIM Costs (Ach Pot)'!AD117</f>
        <v>0</v>
      </c>
      <c r="AE117">
        <f>'RIM &amp; TRC Benefits'!AE117-'RIM Costs (Ach Pot)'!AE117</f>
        <v>0</v>
      </c>
      <c r="AF117">
        <f>'RIM &amp; TRC Benefits'!AF117-'RIM Costs (Ach Pot)'!AF117</f>
        <v>0</v>
      </c>
      <c r="AG117">
        <f>'RIM &amp; TRC Benefits'!AG117-'RIM Costs (Ach Pot)'!AG117</f>
        <v>0</v>
      </c>
      <c r="AH117">
        <f>'RIM &amp; TRC Benefits'!AH117-'RIM Costs (Ach Pot)'!AH117</f>
        <v>0</v>
      </c>
      <c r="AI117" s="2">
        <f t="shared" si="29"/>
        <v>-64.07040600000002</v>
      </c>
      <c r="AJ117" s="2">
        <f t="shared" si="30"/>
        <v>-66.086427419823167</v>
      </c>
      <c r="AK117" s="95">
        <f>'RIM &amp; TRC Benefits'!AJ117/'RIM Costs (Ach Pot)'!AJ117</f>
        <v>0.79461034082334447</v>
      </c>
      <c r="AL117" s="98" t="str">
        <f>IF(AK117&lt;1,"NA",(('RIM Costs (Ach Pot)'!AJ117)+AX117)/AN117)</f>
        <v>NA</v>
      </c>
      <c r="AN117">
        <f>'Customer Costs'!G117</f>
        <v>400</v>
      </c>
      <c r="AO117" s="17">
        <f t="shared" si="31"/>
        <v>204.0876629890858</v>
      </c>
      <c r="AP117" s="18">
        <f t="shared" si="32"/>
        <v>16.384248216145231</v>
      </c>
      <c r="AQ117" s="76" t="str">
        <f t="shared" si="33"/>
        <v>No</v>
      </c>
      <c r="AR117" s="76" t="str">
        <f t="shared" si="34"/>
        <v>No</v>
      </c>
      <c r="AS117" s="76" t="str">
        <f t="shared" si="35"/>
        <v>No</v>
      </c>
      <c r="AT117" s="105" t="s">
        <v>499</v>
      </c>
      <c r="AU117" s="95" t="str">
        <f t="shared" si="23"/>
        <v>Drop</v>
      </c>
      <c r="AV117" s="11">
        <f t="shared" si="46"/>
        <v>351.17261473055135</v>
      </c>
      <c r="AW117" s="102">
        <f t="shared" si="24"/>
        <v>2.0000000000000004</v>
      </c>
      <c r="AX117" s="11" t="str">
        <f t="shared" si="25"/>
        <v>NA</v>
      </c>
      <c r="AY117" s="52" t="s">
        <v>526</v>
      </c>
      <c r="AZ117" s="11" t="str">
        <f>IF(AU117="Drop","NA",'Program Costs'!G117)</f>
        <v>NA</v>
      </c>
      <c r="BA117" s="20" t="str">
        <f t="shared" si="26"/>
        <v>NA</v>
      </c>
      <c r="BB117" s="12">
        <f>IF(AP117&lt;=10,IF($BB$1="Residential",VLOOKUP(CEILING(AP117,0.05),'Payback-Acceptance'!$A$5:$C$205,2),VLOOKUP(CEILING(AN117,0.05),'Payback-Acceptance'!$A$5:$C$205,3)),IF($BB$1="Residential",VLOOKUP(10,'Payback-Acceptance'!$A$5:$C$205,2),VLOOKUP(10,'Payback-Acceptance'!$A$5:$C$205,3)))</f>
        <v>0.14294960495076253</v>
      </c>
      <c r="BC117" s="17">
        <v>204.0876629890858</v>
      </c>
      <c r="BD117" s="18">
        <v>87.659427750315018</v>
      </c>
      <c r="BE117" s="18">
        <v>40.285155739572396</v>
      </c>
      <c r="BF117" s="22">
        <v>53403.320854176251</v>
      </c>
      <c r="BG117" s="35" t="str">
        <f t="shared" si="43"/>
        <v>NA</v>
      </c>
      <c r="BH117" s="67" t="s">
        <v>499</v>
      </c>
      <c r="BI117" s="29" t="str">
        <f t="shared" si="44"/>
        <v>NA</v>
      </c>
      <c r="BJ117" s="71" t="str">
        <f t="shared" si="47"/>
        <v>NA</v>
      </c>
      <c r="BK117" s="71" t="str">
        <f t="shared" si="47"/>
        <v>NA</v>
      </c>
      <c r="BL117" s="71" t="str">
        <f t="shared" si="47"/>
        <v>NA</v>
      </c>
      <c r="BM117" s="71" t="str">
        <f t="shared" si="47"/>
        <v>NA</v>
      </c>
      <c r="BN117" s="71" t="str">
        <f t="shared" si="47"/>
        <v>NA</v>
      </c>
      <c r="BO117" s="71" t="str">
        <f t="shared" si="47"/>
        <v>NA</v>
      </c>
      <c r="BP117" s="71" t="str">
        <f t="shared" si="47"/>
        <v>NA</v>
      </c>
      <c r="BQ117" s="71" t="str">
        <f t="shared" si="47"/>
        <v>NA</v>
      </c>
      <c r="BR117" s="71" t="str">
        <f t="shared" si="47"/>
        <v>NA</v>
      </c>
      <c r="BS117" s="71" t="str">
        <f t="shared" si="47"/>
        <v>NA</v>
      </c>
    </row>
    <row r="118" spans="1:71" x14ac:dyDescent="0.25">
      <c r="A118" s="4">
        <v>2</v>
      </c>
      <c r="B118" s="4">
        <v>130</v>
      </c>
      <c r="C118">
        <v>133</v>
      </c>
      <c r="D118" t="s">
        <v>152</v>
      </c>
      <c r="E118">
        <f>'RIM &amp; TRC Benefits'!E118-'RIM Costs (Ach Pot)'!E118</f>
        <v>0</v>
      </c>
      <c r="F118">
        <f>'RIM &amp; TRC Benefits'!F118-'RIM Costs (Ach Pot)'!F118</f>
        <v>0</v>
      </c>
      <c r="G118">
        <f>'RIM &amp; TRC Benefits'!G118-'RIM Costs (Ach Pot)'!G118</f>
        <v>-63.684730000000002</v>
      </c>
      <c r="H118">
        <f>'RIM &amp; TRC Benefits'!H118-'RIM Costs (Ach Pot)'!H118</f>
        <v>-25.875489999999999</v>
      </c>
      <c r="I118">
        <f>'RIM &amp; TRC Benefits'!I118-'RIM Costs (Ach Pot)'!I118</f>
        <v>-27.675669999999997</v>
      </c>
      <c r="J118">
        <f>'RIM &amp; TRC Benefits'!J118-'RIM Costs (Ach Pot)'!J118</f>
        <v>-6.5275800000000004</v>
      </c>
      <c r="K118">
        <f>'RIM &amp; TRC Benefits'!K118-'RIM Costs (Ach Pot)'!K118</f>
        <v>-1.7274100000000061</v>
      </c>
      <c r="L118">
        <f>'RIM &amp; TRC Benefits'!L118-'RIM Costs (Ach Pot)'!L118</f>
        <v>-1.5258699999999976</v>
      </c>
      <c r="M118">
        <f>'RIM &amp; TRC Benefits'!M118-'RIM Costs (Ach Pot)'!M118</f>
        <v>8.1687399999999997</v>
      </c>
      <c r="N118">
        <f>'RIM &amp; TRC Benefits'!N118-'RIM Costs (Ach Pot)'!N118</f>
        <v>13.062139999999999</v>
      </c>
      <c r="O118">
        <f>'RIM &amp; TRC Benefits'!O118-'RIM Costs (Ach Pot)'!O118</f>
        <v>13.775059999999996</v>
      </c>
      <c r="P118">
        <f>'RIM &amp; TRC Benefits'!P118-'RIM Costs (Ach Pot)'!P118</f>
        <v>1.0781000000000063</v>
      </c>
      <c r="Q118">
        <f>'RIM &amp; TRC Benefits'!Q118-'RIM Costs (Ach Pot)'!Q118</f>
        <v>5.3376200000000011</v>
      </c>
      <c r="R118">
        <f>'RIM &amp; TRC Benefits'!R118-'RIM Costs (Ach Pot)'!R118</f>
        <v>-1.961820000000003</v>
      </c>
      <c r="S118">
        <f>'RIM &amp; TRC Benefits'!S118-'RIM Costs (Ach Pot)'!S118</f>
        <v>17.668059999999997</v>
      </c>
      <c r="T118">
        <f>'RIM &amp; TRC Benefits'!T118-'RIM Costs (Ach Pot)'!T118</f>
        <v>-3.0580700000000007</v>
      </c>
      <c r="U118">
        <f>'RIM &amp; TRC Benefits'!U118-'RIM Costs (Ach Pot)'!U118</f>
        <v>3.4558999999999997</v>
      </c>
      <c r="V118">
        <f>'RIM &amp; TRC Benefits'!V118-'RIM Costs (Ach Pot)'!V118</f>
        <v>0</v>
      </c>
      <c r="W118">
        <f>'RIM &amp; TRC Benefits'!W118-'RIM Costs (Ach Pot)'!W118</f>
        <v>0</v>
      </c>
      <c r="X118">
        <f>'RIM &amp; TRC Benefits'!X118-'RIM Costs (Ach Pot)'!X118</f>
        <v>0</v>
      </c>
      <c r="Y118">
        <f>'RIM &amp; TRC Benefits'!Y118-'RIM Costs (Ach Pot)'!Y118</f>
        <v>0</v>
      </c>
      <c r="Z118">
        <f>'RIM &amp; TRC Benefits'!Z118-'RIM Costs (Ach Pot)'!Z118</f>
        <v>0</v>
      </c>
      <c r="AA118">
        <f>'RIM &amp; TRC Benefits'!AA118-'RIM Costs (Ach Pot)'!AA118</f>
        <v>0</v>
      </c>
      <c r="AB118">
        <f>'RIM &amp; TRC Benefits'!AB118-'RIM Costs (Ach Pot)'!AB118</f>
        <v>0</v>
      </c>
      <c r="AC118">
        <f>'RIM &amp; TRC Benefits'!AC118-'RIM Costs (Ach Pot)'!AC118</f>
        <v>0</v>
      </c>
      <c r="AD118">
        <f>'RIM &amp; TRC Benefits'!AD118-'RIM Costs (Ach Pot)'!AD118</f>
        <v>0</v>
      </c>
      <c r="AE118">
        <f>'RIM &amp; TRC Benefits'!AE118-'RIM Costs (Ach Pot)'!AE118</f>
        <v>0</v>
      </c>
      <c r="AF118">
        <f>'RIM &amp; TRC Benefits'!AF118-'RIM Costs (Ach Pot)'!AF118</f>
        <v>0</v>
      </c>
      <c r="AG118">
        <f>'RIM &amp; TRC Benefits'!AG118-'RIM Costs (Ach Pot)'!AG118</f>
        <v>0</v>
      </c>
      <c r="AH118">
        <f>'RIM &amp; TRC Benefits'!AH118-'RIM Costs (Ach Pot)'!AH118</f>
        <v>0</v>
      </c>
      <c r="AI118" s="2">
        <f t="shared" si="29"/>
        <v>-69.491020000000006</v>
      </c>
      <c r="AJ118" s="2">
        <f t="shared" si="30"/>
        <v>-86.997351415847845</v>
      </c>
      <c r="AK118" s="95">
        <f>'RIM &amp; TRC Benefits'!AJ118/'RIM Costs (Ach Pot)'!AJ118</f>
        <v>0.87840200284518521</v>
      </c>
      <c r="AL118" s="98" t="str">
        <f>IF(AK118&lt;1,"NA",(('RIM Costs (Ach Pot)'!AJ118)+AX118)/AN118)</f>
        <v>NA</v>
      </c>
      <c r="AN118">
        <f>'Customer Costs'!G118</f>
        <v>2000</v>
      </c>
      <c r="AO118" s="17">
        <f t="shared" si="31"/>
        <v>486.25076640204668</v>
      </c>
      <c r="AP118" s="18">
        <f t="shared" si="32"/>
        <v>34.383729130222136</v>
      </c>
      <c r="AQ118" s="76" t="str">
        <f t="shared" si="33"/>
        <v>No</v>
      </c>
      <c r="AR118" s="76" t="str">
        <f t="shared" si="34"/>
        <v>No</v>
      </c>
      <c r="AS118" s="76" t="str">
        <f t="shared" si="35"/>
        <v>No</v>
      </c>
      <c r="AT118" s="105" t="s">
        <v>499</v>
      </c>
      <c r="AU118" s="95" t="str">
        <f t="shared" si="23"/>
        <v>Drop</v>
      </c>
      <c r="AV118" s="11">
        <f t="shared" si="46"/>
        <v>1883.6659053225226</v>
      </c>
      <c r="AW118" s="102">
        <f t="shared" si="24"/>
        <v>2.0000000000000004</v>
      </c>
      <c r="AX118" s="11" t="str">
        <f t="shared" si="25"/>
        <v>NA</v>
      </c>
      <c r="AY118" s="52" t="s">
        <v>526</v>
      </c>
      <c r="AZ118" s="11" t="str">
        <f>IF(AU118="Drop","NA",'Program Costs'!G118)</f>
        <v>NA</v>
      </c>
      <c r="BA118" s="20" t="str">
        <f t="shared" si="26"/>
        <v>NA</v>
      </c>
      <c r="BB118" s="12">
        <f>IF(AP118&lt;=10,IF($BB$1="Residential",VLOOKUP(CEILING(AP118,0.05),'Payback-Acceptance'!$A$5:$C$205,2),VLOOKUP(CEILING(AN118,0.05),'Payback-Acceptance'!$A$5:$C$205,3)),IF($BB$1="Residential",VLOOKUP(10,'Payback-Acceptance'!$A$5:$C$205,2),VLOOKUP(10,'Payback-Acceptance'!$A$5:$C$205,3)))</f>
        <v>0.14294960495076253</v>
      </c>
      <c r="BC118" s="17">
        <v>486.25076640204668</v>
      </c>
      <c r="BD118" s="18">
        <v>222.10014110705941</v>
      </c>
      <c r="BE118" s="18">
        <v>106.05808037559007</v>
      </c>
      <c r="BF118" s="22">
        <v>53714.581488805961</v>
      </c>
      <c r="BG118" s="35" t="str">
        <f t="shared" si="43"/>
        <v>NA</v>
      </c>
      <c r="BH118" s="67" t="s">
        <v>499</v>
      </c>
      <c r="BI118" s="29" t="str">
        <f t="shared" si="44"/>
        <v>NA</v>
      </c>
      <c r="BJ118" s="71" t="str">
        <f t="shared" si="47"/>
        <v>NA</v>
      </c>
      <c r="BK118" s="71" t="str">
        <f t="shared" si="47"/>
        <v>NA</v>
      </c>
      <c r="BL118" s="71" t="str">
        <f t="shared" si="47"/>
        <v>NA</v>
      </c>
      <c r="BM118" s="71" t="str">
        <f t="shared" si="47"/>
        <v>NA</v>
      </c>
      <c r="BN118" s="71" t="str">
        <f t="shared" si="47"/>
        <v>NA</v>
      </c>
      <c r="BO118" s="71" t="str">
        <f t="shared" si="47"/>
        <v>NA</v>
      </c>
      <c r="BP118" s="71" t="str">
        <f t="shared" si="47"/>
        <v>NA</v>
      </c>
      <c r="BQ118" s="71" t="str">
        <f t="shared" si="47"/>
        <v>NA</v>
      </c>
      <c r="BR118" s="71" t="str">
        <f t="shared" si="47"/>
        <v>NA</v>
      </c>
      <c r="BS118" s="71" t="str">
        <f t="shared" si="47"/>
        <v>NA</v>
      </c>
    </row>
    <row r="119" spans="1:71" x14ac:dyDescent="0.25">
      <c r="A119" s="4">
        <v>2</v>
      </c>
      <c r="B119" s="4">
        <v>130</v>
      </c>
      <c r="C119">
        <v>134</v>
      </c>
      <c r="D119" t="s">
        <v>153</v>
      </c>
      <c r="E119">
        <f>'RIM &amp; TRC Benefits'!E119-'RIM Costs (Ach Pot)'!E119</f>
        <v>0</v>
      </c>
      <c r="F119">
        <f>'RIM &amp; TRC Benefits'!F119-'RIM Costs (Ach Pot)'!F119</f>
        <v>0</v>
      </c>
      <c r="G119">
        <f>'RIM &amp; TRC Benefits'!G119-'RIM Costs (Ach Pot)'!G119</f>
        <v>-63.608601999999998</v>
      </c>
      <c r="H119">
        <f>'RIM &amp; TRC Benefits'!H119-'RIM Costs (Ach Pot)'!H119</f>
        <v>-25.923901999999998</v>
      </c>
      <c r="I119">
        <f>'RIM &amp; TRC Benefits'!I119-'RIM Costs (Ach Pot)'!I119</f>
        <v>-27.728431999999998</v>
      </c>
      <c r="J119">
        <f>'RIM &amp; TRC Benefits'!J119-'RIM Costs (Ach Pot)'!J119</f>
        <v>-6.2844720000000009</v>
      </c>
      <c r="K119">
        <f>'RIM &amp; TRC Benefits'!K119-'RIM Costs (Ach Pot)'!K119</f>
        <v>-1.7317719999999923</v>
      </c>
      <c r="L119">
        <f>'RIM &amp; TRC Benefits'!L119-'RIM Costs (Ach Pot)'!L119</f>
        <v>-1.2850420000000042</v>
      </c>
      <c r="M119">
        <f>'RIM &amp; TRC Benefits'!M119-'RIM Costs (Ach Pot)'!M119</f>
        <v>8.4961880000000036</v>
      </c>
      <c r="N119">
        <f>'RIM &amp; TRC Benefits'!N119-'RIM Costs (Ach Pot)'!N119</f>
        <v>13.368537000000003</v>
      </c>
      <c r="O119">
        <f>'RIM &amp; TRC Benefits'!O119-'RIM Costs (Ach Pot)'!O119</f>
        <v>14.111916999999991</v>
      </c>
      <c r="P119">
        <f>'RIM &amp; TRC Benefits'!P119-'RIM Costs (Ach Pot)'!P119</f>
        <v>1.1262669999999986</v>
      </c>
      <c r="Q119">
        <f>'RIM &amp; TRC Benefits'!Q119-'RIM Costs (Ach Pot)'!Q119</f>
        <v>5.1363970000000023</v>
      </c>
      <c r="R119">
        <f>'RIM &amp; TRC Benefits'!R119-'RIM Costs (Ach Pot)'!R119</f>
        <v>-1.6943629999999956</v>
      </c>
      <c r="S119">
        <f>'RIM &amp; TRC Benefits'!S119-'RIM Costs (Ach Pot)'!S119</f>
        <v>18.011207000000013</v>
      </c>
      <c r="T119">
        <f>'RIM &amp; TRC Benefits'!T119-'RIM Costs (Ach Pot)'!T119</f>
        <v>-3.0603229999999968</v>
      </c>
      <c r="U119">
        <f>'RIM &amp; TRC Benefits'!U119-'RIM Costs (Ach Pot)'!U119</f>
        <v>3.3741200000000049</v>
      </c>
      <c r="V119">
        <f>'RIM &amp; TRC Benefits'!V119-'RIM Costs (Ach Pot)'!V119</f>
        <v>0</v>
      </c>
      <c r="W119">
        <f>'RIM &amp; TRC Benefits'!W119-'RIM Costs (Ach Pot)'!W119</f>
        <v>0</v>
      </c>
      <c r="X119">
        <f>'RIM &amp; TRC Benefits'!X119-'RIM Costs (Ach Pot)'!X119</f>
        <v>0</v>
      </c>
      <c r="Y119">
        <f>'RIM &amp; TRC Benefits'!Y119-'RIM Costs (Ach Pot)'!Y119</f>
        <v>0</v>
      </c>
      <c r="Z119">
        <f>'RIM &amp; TRC Benefits'!Z119-'RIM Costs (Ach Pot)'!Z119</f>
        <v>0</v>
      </c>
      <c r="AA119">
        <f>'RIM &amp; TRC Benefits'!AA119-'RIM Costs (Ach Pot)'!AA119</f>
        <v>0</v>
      </c>
      <c r="AB119">
        <f>'RIM &amp; TRC Benefits'!AB119-'RIM Costs (Ach Pot)'!AB119</f>
        <v>0</v>
      </c>
      <c r="AC119">
        <f>'RIM &amp; TRC Benefits'!AC119-'RIM Costs (Ach Pot)'!AC119</f>
        <v>0</v>
      </c>
      <c r="AD119">
        <f>'RIM &amp; TRC Benefits'!AD119-'RIM Costs (Ach Pot)'!AD119</f>
        <v>0</v>
      </c>
      <c r="AE119">
        <f>'RIM &amp; TRC Benefits'!AE119-'RIM Costs (Ach Pot)'!AE119</f>
        <v>0</v>
      </c>
      <c r="AF119">
        <f>'RIM &amp; TRC Benefits'!AF119-'RIM Costs (Ach Pot)'!AF119</f>
        <v>0</v>
      </c>
      <c r="AG119">
        <f>'RIM &amp; TRC Benefits'!AG119-'RIM Costs (Ach Pot)'!AG119</f>
        <v>0</v>
      </c>
      <c r="AH119">
        <f>'RIM &amp; TRC Benefits'!AH119-'RIM Costs (Ach Pot)'!AH119</f>
        <v>0</v>
      </c>
      <c r="AI119" s="2">
        <f t="shared" si="29"/>
        <v>-67.692274999999952</v>
      </c>
      <c r="AJ119" s="2">
        <f t="shared" si="30"/>
        <v>-85.831566498365561</v>
      </c>
      <c r="AK119" s="95">
        <f>'RIM &amp; TRC Benefits'!AJ119/'RIM Costs (Ach Pot)'!AJ119</f>
        <v>0.88015879586418144</v>
      </c>
      <c r="AL119" s="98" t="str">
        <f>IF(AK119&lt;1,"NA",(('RIM Costs (Ach Pot)'!AJ119)+AX119)/AN119)</f>
        <v>NA</v>
      </c>
      <c r="AN119">
        <f>'Customer Costs'!G119</f>
        <v>11184.9</v>
      </c>
      <c r="AO119" s="17">
        <f t="shared" si="31"/>
        <v>486.79479377926396</v>
      </c>
      <c r="AP119" s="18">
        <f t="shared" si="32"/>
        <v>192.07438918976749</v>
      </c>
      <c r="AQ119" s="76" t="str">
        <f t="shared" si="33"/>
        <v>No</v>
      </c>
      <c r="AR119" s="76" t="str">
        <f t="shared" si="34"/>
        <v>No</v>
      </c>
      <c r="AS119" s="76" t="str">
        <f t="shared" si="35"/>
        <v>No</v>
      </c>
      <c r="AT119" s="105" t="s">
        <v>499</v>
      </c>
      <c r="AU119" s="95" t="str">
        <f t="shared" si="23"/>
        <v>Drop</v>
      </c>
      <c r="AV119" s="11">
        <f t="shared" si="46"/>
        <v>11068.435748340196</v>
      </c>
      <c r="AW119" s="102">
        <f t="shared" si="24"/>
        <v>2.0000000000000067</v>
      </c>
      <c r="AX119" s="11" t="str">
        <f t="shared" si="25"/>
        <v>NA</v>
      </c>
      <c r="AY119" s="52" t="s">
        <v>528</v>
      </c>
      <c r="AZ119" s="11" t="str">
        <f>IF(AU119="Drop","NA",'Program Costs'!G119)</f>
        <v>NA</v>
      </c>
      <c r="BA119" s="20" t="str">
        <f t="shared" si="26"/>
        <v>NA</v>
      </c>
      <c r="BB119" s="12">
        <f>IF(AP119&lt;=10,IF($BB$1="Residential",VLOOKUP(CEILING(AP119,0.05),'Payback-Acceptance'!$A$5:$C$205,2),VLOOKUP(CEILING(AN119,0.05),'Payback-Acceptance'!$A$5:$C$205,3)),IF($BB$1="Residential",VLOOKUP(10,'Payback-Acceptance'!$A$5:$C$205,2),VLOOKUP(10,'Payback-Acceptance'!$A$5:$C$205,3)))</f>
        <v>0.14294960495076253</v>
      </c>
      <c r="BC119" s="17">
        <v>486.79479377926396</v>
      </c>
      <c r="BD119" s="18">
        <v>222.48926167422513</v>
      </c>
      <c r="BE119" s="18">
        <v>106.17674034136527</v>
      </c>
      <c r="BF119" s="22">
        <v>26637.184644022742</v>
      </c>
      <c r="BG119" s="35" t="str">
        <f t="shared" si="43"/>
        <v>NA</v>
      </c>
      <c r="BH119" s="67" t="s">
        <v>499</v>
      </c>
      <c r="BI119" s="29" t="str">
        <f t="shared" si="44"/>
        <v>NA</v>
      </c>
      <c r="BJ119" s="71" t="str">
        <f t="shared" si="47"/>
        <v>NA</v>
      </c>
      <c r="BK119" s="71" t="str">
        <f t="shared" si="47"/>
        <v>NA</v>
      </c>
      <c r="BL119" s="71" t="str">
        <f t="shared" si="47"/>
        <v>NA</v>
      </c>
      <c r="BM119" s="71" t="str">
        <f t="shared" si="47"/>
        <v>NA</v>
      </c>
      <c r="BN119" s="71" t="str">
        <f t="shared" si="47"/>
        <v>NA</v>
      </c>
      <c r="BO119" s="71" t="str">
        <f t="shared" si="47"/>
        <v>NA</v>
      </c>
      <c r="BP119" s="71" t="str">
        <f t="shared" si="47"/>
        <v>NA</v>
      </c>
      <c r="BQ119" s="71" t="str">
        <f t="shared" si="47"/>
        <v>NA</v>
      </c>
      <c r="BR119" s="71" t="str">
        <f t="shared" si="47"/>
        <v>NA</v>
      </c>
      <c r="BS119" s="71" t="str">
        <f t="shared" si="47"/>
        <v>NA</v>
      </c>
    </row>
    <row r="120" spans="1:71" x14ac:dyDescent="0.25">
      <c r="A120" s="4">
        <v>2</v>
      </c>
      <c r="B120" s="4">
        <v>130</v>
      </c>
      <c r="C120">
        <v>136</v>
      </c>
      <c r="D120" t="s">
        <v>154</v>
      </c>
      <c r="E120">
        <f>'RIM &amp; TRC Benefits'!E120-'RIM Costs (Ach Pot)'!E120</f>
        <v>0</v>
      </c>
      <c r="F120">
        <f>'RIM &amp; TRC Benefits'!F120-'RIM Costs (Ach Pot)'!F120</f>
        <v>0</v>
      </c>
      <c r="G120">
        <f>'RIM &amp; TRC Benefits'!G120-'RIM Costs (Ach Pot)'!G120</f>
        <v>-46.296628999999996</v>
      </c>
      <c r="H120">
        <f>'RIM &amp; TRC Benefits'!H120-'RIM Costs (Ach Pot)'!H120</f>
        <v>-8.7762789999999988</v>
      </c>
      <c r="I120">
        <f>'RIM &amp; TRC Benefits'!I120-'RIM Costs (Ach Pot)'!I120</f>
        <v>-9.7165390000000009</v>
      </c>
      <c r="J120">
        <f>'RIM &amp; TRC Benefits'!J120-'RIM Costs (Ach Pot)'!J120</f>
        <v>-3.4026430000000012</v>
      </c>
      <c r="K120">
        <f>'RIM &amp; TRC Benefits'!K120-'RIM Costs (Ach Pot)'!K120</f>
        <v>-2.4859360000000024</v>
      </c>
      <c r="L120">
        <f>'RIM &amp; TRC Benefits'!L120-'RIM Costs (Ach Pot)'!L120</f>
        <v>-2.5080190000000009</v>
      </c>
      <c r="M120">
        <f>'RIM &amp; TRC Benefits'!M120-'RIM Costs (Ach Pot)'!M120</f>
        <v>0.85199599999999975</v>
      </c>
      <c r="N120">
        <f>'RIM &amp; TRC Benefits'!N120-'RIM Costs (Ach Pot)'!N120</f>
        <v>1.5749299999999984</v>
      </c>
      <c r="O120">
        <f>'RIM &amp; TRC Benefits'!O120-'RIM Costs (Ach Pot)'!O120</f>
        <v>1.9600100000000005</v>
      </c>
      <c r="P120">
        <f>'RIM &amp; TRC Benefits'!P120-'RIM Costs (Ach Pot)'!P120</f>
        <v>-1.4818300000000022</v>
      </c>
      <c r="Q120">
        <f>'RIM &amp; TRC Benefits'!Q120-'RIM Costs (Ach Pot)'!Q120</f>
        <v>0</v>
      </c>
      <c r="R120">
        <f>'RIM &amp; TRC Benefits'!R120-'RIM Costs (Ach Pot)'!R120</f>
        <v>0</v>
      </c>
      <c r="S120">
        <f>'RIM &amp; TRC Benefits'!S120-'RIM Costs (Ach Pot)'!S120</f>
        <v>0</v>
      </c>
      <c r="T120">
        <f>'RIM &amp; TRC Benefits'!T120-'RIM Costs (Ach Pot)'!T120</f>
        <v>0</v>
      </c>
      <c r="U120">
        <f>'RIM &amp; TRC Benefits'!U120-'RIM Costs (Ach Pot)'!U120</f>
        <v>0</v>
      </c>
      <c r="V120">
        <f>'RIM &amp; TRC Benefits'!V120-'RIM Costs (Ach Pot)'!V120</f>
        <v>0</v>
      </c>
      <c r="W120">
        <f>'RIM &amp; TRC Benefits'!W120-'RIM Costs (Ach Pot)'!W120</f>
        <v>0</v>
      </c>
      <c r="X120">
        <f>'RIM &amp; TRC Benefits'!X120-'RIM Costs (Ach Pot)'!X120</f>
        <v>0</v>
      </c>
      <c r="Y120">
        <f>'RIM &amp; TRC Benefits'!Y120-'RIM Costs (Ach Pot)'!Y120</f>
        <v>0</v>
      </c>
      <c r="Z120">
        <f>'RIM &amp; TRC Benefits'!Z120-'RIM Costs (Ach Pot)'!Z120</f>
        <v>0</v>
      </c>
      <c r="AA120">
        <f>'RIM &amp; TRC Benefits'!AA120-'RIM Costs (Ach Pot)'!AA120</f>
        <v>0</v>
      </c>
      <c r="AB120">
        <f>'RIM &amp; TRC Benefits'!AB120-'RIM Costs (Ach Pot)'!AB120</f>
        <v>0</v>
      </c>
      <c r="AC120">
        <f>'RIM &amp; TRC Benefits'!AC120-'RIM Costs (Ach Pot)'!AC120</f>
        <v>0</v>
      </c>
      <c r="AD120">
        <f>'RIM &amp; TRC Benefits'!AD120-'RIM Costs (Ach Pot)'!AD120</f>
        <v>0</v>
      </c>
      <c r="AE120">
        <f>'RIM &amp; TRC Benefits'!AE120-'RIM Costs (Ach Pot)'!AE120</f>
        <v>0</v>
      </c>
      <c r="AF120">
        <f>'RIM &amp; TRC Benefits'!AF120-'RIM Costs (Ach Pot)'!AF120</f>
        <v>0</v>
      </c>
      <c r="AG120">
        <f>'RIM &amp; TRC Benefits'!AG120-'RIM Costs (Ach Pot)'!AG120</f>
        <v>0</v>
      </c>
      <c r="AH120">
        <f>'RIM &amp; TRC Benefits'!AH120-'RIM Costs (Ach Pot)'!AH120</f>
        <v>0</v>
      </c>
      <c r="AI120" s="2">
        <f t="shared" si="29"/>
        <v>-70.280939000000004</v>
      </c>
      <c r="AJ120" s="2">
        <f t="shared" si="30"/>
        <v>-67.755761476109996</v>
      </c>
      <c r="AK120" s="95">
        <f>'RIM &amp; TRC Benefits'!AJ120/'RIM Costs (Ach Pot)'!AJ120</f>
        <v>0.67033683175054681</v>
      </c>
      <c r="AL120" s="98" t="str">
        <f>IF(AK120&lt;1,"NA",(('RIM Costs (Ach Pot)'!AJ120)+AX120)/AN120)</f>
        <v>NA</v>
      </c>
      <c r="AN120">
        <f>'Customer Costs'!G120</f>
        <v>141</v>
      </c>
      <c r="AO120" s="17">
        <f t="shared" si="31"/>
        <v>162.92874628893316</v>
      </c>
      <c r="AP120" s="18">
        <f t="shared" si="32"/>
        <v>7.2344359670181184</v>
      </c>
      <c r="AQ120" s="76" t="str">
        <f t="shared" si="33"/>
        <v>No</v>
      </c>
      <c r="AR120" s="76" t="str">
        <f t="shared" si="34"/>
        <v>No</v>
      </c>
      <c r="AS120" s="76" t="str">
        <f t="shared" si="35"/>
        <v>No</v>
      </c>
      <c r="AT120" s="105" t="s">
        <v>499</v>
      </c>
      <c r="AU120" s="95" t="str">
        <f t="shared" si="23"/>
        <v>Drop</v>
      </c>
      <c r="AV120" s="11">
        <f t="shared" si="46"/>
        <v>102.01976694718959</v>
      </c>
      <c r="AW120" s="102">
        <f t="shared" si="24"/>
        <v>2.0000000000000004</v>
      </c>
      <c r="AX120" s="11" t="str">
        <f t="shared" si="25"/>
        <v>NA</v>
      </c>
      <c r="AY120" s="52" t="s">
        <v>528</v>
      </c>
      <c r="AZ120" s="11" t="str">
        <f>IF(AU120="Drop","NA",'Program Costs'!G120)</f>
        <v>NA</v>
      </c>
      <c r="BA120" s="20" t="str">
        <f t="shared" si="26"/>
        <v>NA</v>
      </c>
      <c r="BB120" s="12">
        <f>IF(AP120&lt;=10,IF($BB$1="Residential",VLOOKUP(CEILING(AP120,0.05),'Payback-Acceptance'!$A$5:$C$205,2),VLOOKUP(CEILING(AN120,0.05),'Payback-Acceptance'!$A$5:$C$205,3)),IF($BB$1="Residential",VLOOKUP(10,'Payback-Acceptance'!$A$5:$C$205,2),VLOOKUP(10,'Payback-Acceptance'!$A$5:$C$205,3)))</f>
        <v>0.19329976204820618</v>
      </c>
      <c r="BC120" s="17">
        <v>162.92874628893316</v>
      </c>
      <c r="BD120" s="18">
        <v>35.238683261084795</v>
      </c>
      <c r="BE120" s="18">
        <v>68.74098323360144</v>
      </c>
      <c r="BF120" s="22">
        <v>12207.859429274084</v>
      </c>
      <c r="BG120" s="35" t="str">
        <f t="shared" si="43"/>
        <v>NA</v>
      </c>
      <c r="BH120" s="67">
        <v>0</v>
      </c>
      <c r="BI120" s="29" t="str">
        <f t="shared" si="44"/>
        <v>NA</v>
      </c>
      <c r="BJ120" s="71" t="str">
        <f t="shared" si="47"/>
        <v>NA</v>
      </c>
      <c r="BK120" s="71" t="str">
        <f t="shared" si="47"/>
        <v>NA</v>
      </c>
      <c r="BL120" s="71" t="str">
        <f t="shared" si="47"/>
        <v>NA</v>
      </c>
      <c r="BM120" s="71" t="str">
        <f t="shared" si="47"/>
        <v>NA</v>
      </c>
      <c r="BN120" s="71" t="str">
        <f t="shared" si="47"/>
        <v>NA</v>
      </c>
      <c r="BO120" s="71" t="str">
        <f t="shared" si="47"/>
        <v>NA</v>
      </c>
      <c r="BP120" s="71" t="str">
        <f t="shared" si="47"/>
        <v>NA</v>
      </c>
      <c r="BQ120" s="71" t="str">
        <f t="shared" si="47"/>
        <v>NA</v>
      </c>
      <c r="BR120" s="71" t="str">
        <f t="shared" si="47"/>
        <v>NA</v>
      </c>
      <c r="BS120" s="71" t="str">
        <f t="shared" si="47"/>
        <v>NA</v>
      </c>
    </row>
    <row r="121" spans="1:71" x14ac:dyDescent="0.25">
      <c r="A121" s="4">
        <v>2</v>
      </c>
      <c r="B121" s="4">
        <v>130</v>
      </c>
      <c r="C121">
        <v>137</v>
      </c>
      <c r="D121" t="s">
        <v>155</v>
      </c>
      <c r="E121">
        <f>'RIM &amp; TRC Benefits'!E121-'RIM Costs (Ach Pot)'!E121</f>
        <v>0</v>
      </c>
      <c r="F121">
        <f>'RIM &amp; TRC Benefits'!F121-'RIM Costs (Ach Pot)'!F121</f>
        <v>0</v>
      </c>
      <c r="G121">
        <f>'RIM &amp; TRC Benefits'!G121-'RIM Costs (Ach Pot)'!G121</f>
        <v>-45.907194999999994</v>
      </c>
      <c r="H121">
        <f>'RIM &amp; TRC Benefits'!H121-'RIM Costs (Ach Pot)'!H121</f>
        <v>-8.6414749999999998</v>
      </c>
      <c r="I121">
        <f>'RIM &amp; TRC Benefits'!I121-'RIM Costs (Ach Pot)'!I121</f>
        <v>-9.3839249999999979</v>
      </c>
      <c r="J121">
        <f>'RIM &amp; TRC Benefits'!J121-'RIM Costs (Ach Pot)'!J121</f>
        <v>26.749784999999996</v>
      </c>
      <c r="K121">
        <f>'RIM &amp; TRC Benefits'!K121-'RIM Costs (Ach Pot)'!K121</f>
        <v>38.452484999999996</v>
      </c>
      <c r="L121">
        <f>'RIM &amp; TRC Benefits'!L121-'RIM Costs (Ach Pot)'!L121</f>
        <v>39.354334999999999</v>
      </c>
      <c r="M121">
        <f>'RIM &amp; TRC Benefits'!M121-'RIM Costs (Ach Pot)'!M121</f>
        <v>56.766694999999991</v>
      </c>
      <c r="N121">
        <f>'RIM &amp; TRC Benefits'!N121-'RIM Costs (Ach Pot)'!N121</f>
        <v>65.098915000000005</v>
      </c>
      <c r="O121">
        <f>'RIM &amp; TRC Benefits'!O121-'RIM Costs (Ach Pot)'!O121</f>
        <v>64.137945000000002</v>
      </c>
      <c r="P121">
        <f>'RIM &amp; TRC Benefits'!P121-'RIM Costs (Ach Pot)'!P121</f>
        <v>40.246005000000011</v>
      </c>
      <c r="Q121">
        <f>'RIM &amp; TRC Benefits'!Q121-'RIM Costs (Ach Pot)'!Q121</f>
        <v>47.937224999999991</v>
      </c>
      <c r="R121">
        <f>'RIM &amp; TRC Benefits'!R121-'RIM Costs (Ach Pot)'!R121</f>
        <v>33.376315000000012</v>
      </c>
      <c r="S121">
        <f>'RIM &amp; TRC Benefits'!S121-'RIM Costs (Ach Pot)'!S121</f>
        <v>70.055575000000005</v>
      </c>
      <c r="T121">
        <f>'RIM &amp; TRC Benefits'!T121-'RIM Costs (Ach Pot)'!T121</f>
        <v>34.355074999999992</v>
      </c>
      <c r="U121">
        <f>'RIM &amp; TRC Benefits'!U121-'RIM Costs (Ach Pot)'!U121</f>
        <v>44.622224999999993</v>
      </c>
      <c r="V121">
        <f>'RIM &amp; TRC Benefits'!V121-'RIM Costs (Ach Pot)'!V121</f>
        <v>44.022374999999997</v>
      </c>
      <c r="W121">
        <f>'RIM &amp; TRC Benefits'!W121-'RIM Costs (Ach Pot)'!W121</f>
        <v>63.801304999999992</v>
      </c>
      <c r="X121">
        <f>'RIM &amp; TRC Benefits'!X121-'RIM Costs (Ach Pot)'!X121</f>
        <v>64.379975000000002</v>
      </c>
      <c r="Y121">
        <f>'RIM &amp; TRC Benefits'!Y121-'RIM Costs (Ach Pot)'!Y121</f>
        <v>67.959074999999984</v>
      </c>
      <c r="Z121">
        <f>'RIM &amp; TRC Benefits'!Z121-'RIM Costs (Ach Pot)'!Z121</f>
        <v>66.434724999999986</v>
      </c>
      <c r="AA121">
        <f>'RIM &amp; TRC Benefits'!AA121-'RIM Costs (Ach Pot)'!AA121</f>
        <v>67.773044999999996</v>
      </c>
      <c r="AB121">
        <f>'RIM &amp; TRC Benefits'!AB121-'RIM Costs (Ach Pot)'!AB121</f>
        <v>49.709744999999991</v>
      </c>
      <c r="AC121">
        <f>'RIM &amp; TRC Benefits'!AC121-'RIM Costs (Ach Pot)'!AC121</f>
        <v>49.539094999999996</v>
      </c>
      <c r="AD121">
        <f>'RIM &amp; TRC Benefits'!AD121-'RIM Costs (Ach Pot)'!AD121</f>
        <v>35.192964999999994</v>
      </c>
      <c r="AE121">
        <f>'RIM &amp; TRC Benefits'!AE121-'RIM Costs (Ach Pot)'!AE121</f>
        <v>37.112644999999993</v>
      </c>
      <c r="AF121">
        <f>'RIM &amp; TRC Benefits'!AF121-'RIM Costs (Ach Pot)'!AF121</f>
        <v>44.759674999999994</v>
      </c>
      <c r="AG121">
        <f>'RIM &amp; TRC Benefits'!AG121-'RIM Costs (Ach Pot)'!AG121</f>
        <v>47.578644999999995</v>
      </c>
      <c r="AH121">
        <f>'RIM &amp; TRC Benefits'!AH121-'RIM Costs (Ach Pot)'!AH121</f>
        <v>91.720855</v>
      </c>
      <c r="AI121" s="2">
        <f t="shared" si="29"/>
        <v>1227.2041099999999</v>
      </c>
      <c r="AJ121" s="2">
        <f t="shared" si="30"/>
        <v>472.92381561229672</v>
      </c>
      <c r="AK121" s="95">
        <f>'RIM &amp; TRC Benefits'!AJ121/'RIM Costs (Ach Pot)'!AJ121</f>
        <v>1.7519059336393603</v>
      </c>
      <c r="AL121" s="98">
        <f>IF(AK121&lt;1,"NA",(('RIM Costs (Ach Pot)'!AJ121)+AX121)/AN121)</f>
        <v>0.47964590808029162</v>
      </c>
      <c r="AN121">
        <f>'Customer Costs'!G121</f>
        <v>2297.3000000000002</v>
      </c>
      <c r="AO121" s="17">
        <f t="shared" si="31"/>
        <v>293.13781858090505</v>
      </c>
      <c r="AP121" s="18">
        <f t="shared" si="32"/>
        <v>65.513249452882789</v>
      </c>
      <c r="AQ121" s="76" t="str">
        <f t="shared" si="33"/>
        <v>No</v>
      </c>
      <c r="AR121" s="76" t="str">
        <f t="shared" si="34"/>
        <v>No</v>
      </c>
      <c r="AS121" s="76" t="str">
        <f t="shared" si="35"/>
        <v>No</v>
      </c>
      <c r="AT121" s="105" t="s">
        <v>499</v>
      </c>
      <c r="AU121" s="95" t="str">
        <f t="shared" si="23"/>
        <v>Drop</v>
      </c>
      <c r="AV121" s="11">
        <f t="shared" si="46"/>
        <v>2227.1676216128703</v>
      </c>
      <c r="AW121" s="102">
        <f t="shared" si="24"/>
        <v>2.0000000000000013</v>
      </c>
      <c r="AX121" s="11">
        <f t="shared" si="25"/>
        <v>472.92381561229672</v>
      </c>
      <c r="AY121" s="52" t="s">
        <v>527</v>
      </c>
      <c r="AZ121" s="11" t="str">
        <f>IF(AU121="Drop","NA",'Program Costs'!G121)</f>
        <v>NA</v>
      </c>
      <c r="BA121" s="20">
        <f t="shared" si="26"/>
        <v>52.026645219906015</v>
      </c>
      <c r="BB121" s="12">
        <f>IF(AP121&lt;=10,IF($BB$1="Residential",VLOOKUP(CEILING(AP121,0.05),'Payback-Acceptance'!$A$5:$C$205,2),VLOOKUP(CEILING(AN121,0.05),'Payback-Acceptance'!$A$5:$C$205,3)),IF($BB$1="Residential",VLOOKUP(10,'Payback-Acceptance'!$A$5:$C$205,2),VLOOKUP(10,'Payback-Acceptance'!$A$5:$C$205,3)))</f>
        <v>0.14294960495076253</v>
      </c>
      <c r="BC121" s="17">
        <v>293.13781858090505</v>
      </c>
      <c r="BD121" s="18">
        <v>104.87656004071957</v>
      </c>
      <c r="BE121" s="18">
        <v>410.64266986354755</v>
      </c>
      <c r="BF121" s="22">
        <v>41235.436294436899</v>
      </c>
      <c r="BG121" s="35" t="str">
        <f t="shared" si="43"/>
        <v>NA</v>
      </c>
      <c r="BH121" s="67">
        <v>49</v>
      </c>
      <c r="BI121" s="29" t="str">
        <f t="shared" si="44"/>
        <v>NA</v>
      </c>
      <c r="BJ121" s="71" t="str">
        <f t="shared" si="47"/>
        <v>NA</v>
      </c>
      <c r="BK121" s="71" t="str">
        <f t="shared" si="47"/>
        <v>NA</v>
      </c>
      <c r="BL121" s="71" t="str">
        <f t="shared" si="47"/>
        <v>NA</v>
      </c>
      <c r="BM121" s="71" t="str">
        <f t="shared" si="47"/>
        <v>NA</v>
      </c>
      <c r="BN121" s="71" t="str">
        <f t="shared" si="47"/>
        <v>NA</v>
      </c>
      <c r="BO121" s="71" t="str">
        <f t="shared" si="47"/>
        <v>NA</v>
      </c>
      <c r="BP121" s="71" t="str">
        <f t="shared" si="47"/>
        <v>NA</v>
      </c>
      <c r="BQ121" s="71" t="str">
        <f t="shared" si="47"/>
        <v>NA</v>
      </c>
      <c r="BR121" s="71" t="str">
        <f t="shared" si="47"/>
        <v>NA</v>
      </c>
      <c r="BS121" s="71" t="str">
        <f t="shared" si="47"/>
        <v>NA</v>
      </c>
    </row>
    <row r="122" spans="1:71" x14ac:dyDescent="0.25">
      <c r="A122" s="4">
        <v>2</v>
      </c>
      <c r="B122" s="4">
        <v>130</v>
      </c>
      <c r="C122">
        <v>138</v>
      </c>
      <c r="D122" t="s">
        <v>156</v>
      </c>
      <c r="E122">
        <f>'RIM &amp; TRC Benefits'!E122-'RIM Costs (Ach Pot)'!E122</f>
        <v>0</v>
      </c>
      <c r="F122">
        <f>'RIM &amp; TRC Benefits'!F122-'RIM Costs (Ach Pot)'!F122</f>
        <v>0</v>
      </c>
      <c r="G122">
        <f>'RIM &amp; TRC Benefits'!G122-'RIM Costs (Ach Pot)'!G122</f>
        <v>-47.409009999999995</v>
      </c>
      <c r="H122">
        <f>'RIM &amp; TRC Benefits'!H122-'RIM Costs (Ach Pot)'!H122</f>
        <v>-10.208629999999999</v>
      </c>
      <c r="I122">
        <f>'RIM &amp; TRC Benefits'!I122-'RIM Costs (Ach Pot)'!I122</f>
        <v>-11.350999999999999</v>
      </c>
      <c r="J122">
        <f>'RIM &amp; TRC Benefits'!J122-'RIM Costs (Ach Pot)'!J122</f>
        <v>33.180300000000003</v>
      </c>
      <c r="K122">
        <f>'RIM &amp; TRC Benefits'!K122-'RIM Costs (Ach Pot)'!K122</f>
        <v>0</v>
      </c>
      <c r="L122">
        <f>'RIM &amp; TRC Benefits'!L122-'RIM Costs (Ach Pot)'!L122</f>
        <v>0</v>
      </c>
      <c r="M122">
        <f>'RIM &amp; TRC Benefits'!M122-'RIM Costs (Ach Pot)'!M122</f>
        <v>0</v>
      </c>
      <c r="N122">
        <f>'RIM &amp; TRC Benefits'!N122-'RIM Costs (Ach Pot)'!N122</f>
        <v>0</v>
      </c>
      <c r="O122">
        <f>'RIM &amp; TRC Benefits'!O122-'RIM Costs (Ach Pot)'!O122</f>
        <v>0</v>
      </c>
      <c r="P122">
        <f>'RIM &amp; TRC Benefits'!P122-'RIM Costs (Ach Pot)'!P122</f>
        <v>0</v>
      </c>
      <c r="Q122">
        <f>'RIM &amp; TRC Benefits'!Q122-'RIM Costs (Ach Pot)'!Q122</f>
        <v>0</v>
      </c>
      <c r="R122">
        <f>'RIM &amp; TRC Benefits'!R122-'RIM Costs (Ach Pot)'!R122</f>
        <v>0</v>
      </c>
      <c r="S122">
        <f>'RIM &amp; TRC Benefits'!S122-'RIM Costs (Ach Pot)'!S122</f>
        <v>0</v>
      </c>
      <c r="T122">
        <f>'RIM &amp; TRC Benefits'!T122-'RIM Costs (Ach Pot)'!T122</f>
        <v>0</v>
      </c>
      <c r="U122">
        <f>'RIM &amp; TRC Benefits'!U122-'RIM Costs (Ach Pot)'!U122</f>
        <v>0</v>
      </c>
      <c r="V122">
        <f>'RIM &amp; TRC Benefits'!V122-'RIM Costs (Ach Pot)'!V122</f>
        <v>0</v>
      </c>
      <c r="W122">
        <f>'RIM &amp; TRC Benefits'!W122-'RIM Costs (Ach Pot)'!W122</f>
        <v>0</v>
      </c>
      <c r="X122">
        <f>'RIM &amp; TRC Benefits'!X122-'RIM Costs (Ach Pot)'!X122</f>
        <v>0</v>
      </c>
      <c r="Y122">
        <f>'RIM &amp; TRC Benefits'!Y122-'RIM Costs (Ach Pot)'!Y122</f>
        <v>0</v>
      </c>
      <c r="Z122">
        <f>'RIM &amp; TRC Benefits'!Z122-'RIM Costs (Ach Pot)'!Z122</f>
        <v>0</v>
      </c>
      <c r="AA122">
        <f>'RIM &amp; TRC Benefits'!AA122-'RIM Costs (Ach Pot)'!AA122</f>
        <v>0</v>
      </c>
      <c r="AB122">
        <f>'RIM &amp; TRC Benefits'!AB122-'RIM Costs (Ach Pot)'!AB122</f>
        <v>0</v>
      </c>
      <c r="AC122">
        <f>'RIM &amp; TRC Benefits'!AC122-'RIM Costs (Ach Pot)'!AC122</f>
        <v>0</v>
      </c>
      <c r="AD122">
        <f>'RIM &amp; TRC Benefits'!AD122-'RIM Costs (Ach Pot)'!AD122</f>
        <v>0</v>
      </c>
      <c r="AE122">
        <f>'RIM &amp; TRC Benefits'!AE122-'RIM Costs (Ach Pot)'!AE122</f>
        <v>0</v>
      </c>
      <c r="AF122">
        <f>'RIM &amp; TRC Benefits'!AF122-'RIM Costs (Ach Pot)'!AF122</f>
        <v>0</v>
      </c>
      <c r="AG122">
        <f>'RIM &amp; TRC Benefits'!AG122-'RIM Costs (Ach Pot)'!AG122</f>
        <v>0</v>
      </c>
      <c r="AH122">
        <f>'RIM &amp; TRC Benefits'!AH122-'RIM Costs (Ach Pot)'!AH122</f>
        <v>0</v>
      </c>
      <c r="AI122" s="2">
        <f t="shared" si="29"/>
        <v>-35.788339999999991</v>
      </c>
      <c r="AJ122" s="2">
        <f t="shared" si="30"/>
        <v>-39.516077352671154</v>
      </c>
      <c r="AK122" s="95">
        <f>'RIM &amp; TRC Benefits'!AJ122/'RIM Costs (Ach Pot)'!AJ122</f>
        <v>0.80090249093639387</v>
      </c>
      <c r="AL122" s="98" t="str">
        <f>IF(AK122&lt;1,"NA",(('RIM Costs (Ach Pot)'!AJ122)+AX122)/AN122)</f>
        <v>NA</v>
      </c>
      <c r="AN122">
        <f>'Customer Costs'!G122</f>
        <v>79</v>
      </c>
      <c r="AO122" s="17">
        <f t="shared" si="31"/>
        <v>358</v>
      </c>
      <c r="AP122" s="18">
        <f t="shared" si="32"/>
        <v>1.8447067830518722</v>
      </c>
      <c r="AQ122" s="76" t="str">
        <f t="shared" si="33"/>
        <v>No</v>
      </c>
      <c r="AR122" s="76" t="str">
        <f t="shared" si="34"/>
        <v>Yes</v>
      </c>
      <c r="AS122" s="76" t="str">
        <f t="shared" si="35"/>
        <v>Yes</v>
      </c>
      <c r="AT122" s="105" t="s">
        <v>499</v>
      </c>
      <c r="AU122" s="95" t="str">
        <f t="shared" si="23"/>
        <v>Drop</v>
      </c>
      <c r="AV122" s="11">
        <f t="shared" si="46"/>
        <v>0</v>
      </c>
      <c r="AW122" s="102">
        <f t="shared" si="24"/>
        <v>1.8447067830518722</v>
      </c>
      <c r="AX122" s="11" t="str">
        <f t="shared" si="25"/>
        <v>NA</v>
      </c>
      <c r="AY122" s="52" t="s">
        <v>527</v>
      </c>
      <c r="AZ122" s="11" t="str">
        <f>IF(AU122="Drop","NA",'Program Costs'!G122)</f>
        <v>NA</v>
      </c>
      <c r="BA122" s="20" t="str">
        <f t="shared" si="26"/>
        <v>NA</v>
      </c>
      <c r="BB122" s="12">
        <f>IF(AP122&lt;=10,IF($BB$1="Residential",VLOOKUP(CEILING(AP122,0.05),'Payback-Acceptance'!$A$5:$C$205,2),VLOOKUP(CEILING(AN122,0.05),'Payback-Acceptance'!$A$5:$C$205,3)),IF($BB$1="Residential",VLOOKUP(10,'Payback-Acceptance'!$A$5:$C$205,2),VLOOKUP(10,'Payback-Acceptance'!$A$5:$C$205,3)))</f>
        <v>0.43172606760008225</v>
      </c>
      <c r="BC122" s="17">
        <v>358</v>
      </c>
      <c r="BD122" s="18">
        <v>190</v>
      </c>
      <c r="BE122" s="18">
        <v>530</v>
      </c>
      <c r="BF122" s="22">
        <v>32554.291811397554</v>
      </c>
      <c r="BG122" s="35" t="str">
        <f t="shared" si="43"/>
        <v>NA</v>
      </c>
      <c r="BH122" s="67">
        <v>5568.1665999999996</v>
      </c>
      <c r="BI122" s="29" t="str">
        <f t="shared" si="44"/>
        <v>NA</v>
      </c>
      <c r="BJ122" s="71" t="str">
        <f t="shared" si="47"/>
        <v>NA</v>
      </c>
      <c r="BK122" s="71" t="str">
        <f t="shared" si="47"/>
        <v>NA</v>
      </c>
      <c r="BL122" s="71" t="str">
        <f t="shared" si="47"/>
        <v>NA</v>
      </c>
      <c r="BM122" s="71" t="str">
        <f t="shared" si="47"/>
        <v>NA</v>
      </c>
      <c r="BN122" s="71" t="str">
        <f t="shared" si="47"/>
        <v>NA</v>
      </c>
      <c r="BO122" s="71" t="str">
        <f t="shared" si="47"/>
        <v>NA</v>
      </c>
      <c r="BP122" s="71" t="str">
        <f t="shared" si="47"/>
        <v>NA</v>
      </c>
      <c r="BQ122" s="71" t="str">
        <f t="shared" si="47"/>
        <v>NA</v>
      </c>
      <c r="BR122" s="71" t="str">
        <f t="shared" si="47"/>
        <v>NA</v>
      </c>
      <c r="BS122" s="71" t="str">
        <f t="shared" si="47"/>
        <v>NA</v>
      </c>
    </row>
    <row r="123" spans="1:71" x14ac:dyDescent="0.25">
      <c r="A123" s="4">
        <v>2</v>
      </c>
      <c r="B123" s="4">
        <v>130</v>
      </c>
      <c r="C123">
        <v>139</v>
      </c>
      <c r="D123" t="s">
        <v>157</v>
      </c>
      <c r="E123">
        <f>'RIM &amp; TRC Benefits'!E123-'RIM Costs (Ach Pot)'!E123</f>
        <v>0</v>
      </c>
      <c r="F123">
        <f>'RIM &amp; TRC Benefits'!F123-'RIM Costs (Ach Pot)'!F123</f>
        <v>0</v>
      </c>
      <c r="G123">
        <f>'RIM &amp; TRC Benefits'!G123-'RIM Costs (Ach Pot)'!G123</f>
        <v>-47.409009999999995</v>
      </c>
      <c r="H123">
        <f>'RIM &amp; TRC Benefits'!H123-'RIM Costs (Ach Pot)'!H123</f>
        <v>-10.208629999999999</v>
      </c>
      <c r="I123">
        <f>'RIM &amp; TRC Benefits'!I123-'RIM Costs (Ach Pot)'!I123</f>
        <v>-11.350999999999999</v>
      </c>
      <c r="J123">
        <f>'RIM &amp; TRC Benefits'!J123-'RIM Costs (Ach Pot)'!J123</f>
        <v>33.180300000000003</v>
      </c>
      <c r="K123">
        <f>'RIM &amp; TRC Benefits'!K123-'RIM Costs (Ach Pot)'!K123</f>
        <v>0</v>
      </c>
      <c r="L123">
        <f>'RIM &amp; TRC Benefits'!L123-'RIM Costs (Ach Pot)'!L123</f>
        <v>0</v>
      </c>
      <c r="M123">
        <f>'RIM &amp; TRC Benefits'!M123-'RIM Costs (Ach Pot)'!M123</f>
        <v>0</v>
      </c>
      <c r="N123">
        <f>'RIM &amp; TRC Benefits'!N123-'RIM Costs (Ach Pot)'!N123</f>
        <v>0</v>
      </c>
      <c r="O123">
        <f>'RIM &amp; TRC Benefits'!O123-'RIM Costs (Ach Pot)'!O123</f>
        <v>0</v>
      </c>
      <c r="P123">
        <f>'RIM &amp; TRC Benefits'!P123-'RIM Costs (Ach Pot)'!P123</f>
        <v>0</v>
      </c>
      <c r="Q123">
        <f>'RIM &amp; TRC Benefits'!Q123-'RIM Costs (Ach Pot)'!Q123</f>
        <v>0</v>
      </c>
      <c r="R123">
        <f>'RIM &amp; TRC Benefits'!R123-'RIM Costs (Ach Pot)'!R123</f>
        <v>0</v>
      </c>
      <c r="S123">
        <f>'RIM &amp; TRC Benefits'!S123-'RIM Costs (Ach Pot)'!S123</f>
        <v>0</v>
      </c>
      <c r="T123">
        <f>'RIM &amp; TRC Benefits'!T123-'RIM Costs (Ach Pot)'!T123</f>
        <v>0</v>
      </c>
      <c r="U123">
        <f>'RIM &amp; TRC Benefits'!U123-'RIM Costs (Ach Pot)'!U123</f>
        <v>0</v>
      </c>
      <c r="V123">
        <f>'RIM &amp; TRC Benefits'!V123-'RIM Costs (Ach Pot)'!V123</f>
        <v>0</v>
      </c>
      <c r="W123">
        <f>'RIM &amp; TRC Benefits'!W123-'RIM Costs (Ach Pot)'!W123</f>
        <v>0</v>
      </c>
      <c r="X123">
        <f>'RIM &amp; TRC Benefits'!X123-'RIM Costs (Ach Pot)'!X123</f>
        <v>0</v>
      </c>
      <c r="Y123">
        <f>'RIM &amp; TRC Benefits'!Y123-'RIM Costs (Ach Pot)'!Y123</f>
        <v>0</v>
      </c>
      <c r="Z123">
        <f>'RIM &amp; TRC Benefits'!Z123-'RIM Costs (Ach Pot)'!Z123</f>
        <v>0</v>
      </c>
      <c r="AA123">
        <f>'RIM &amp; TRC Benefits'!AA123-'RIM Costs (Ach Pot)'!AA123</f>
        <v>0</v>
      </c>
      <c r="AB123">
        <f>'RIM &amp; TRC Benefits'!AB123-'RIM Costs (Ach Pot)'!AB123</f>
        <v>0</v>
      </c>
      <c r="AC123">
        <f>'RIM &amp; TRC Benefits'!AC123-'RIM Costs (Ach Pot)'!AC123</f>
        <v>0</v>
      </c>
      <c r="AD123">
        <f>'RIM &amp; TRC Benefits'!AD123-'RIM Costs (Ach Pot)'!AD123</f>
        <v>0</v>
      </c>
      <c r="AE123">
        <f>'RIM &amp; TRC Benefits'!AE123-'RIM Costs (Ach Pot)'!AE123</f>
        <v>0</v>
      </c>
      <c r="AF123">
        <f>'RIM &amp; TRC Benefits'!AF123-'RIM Costs (Ach Pot)'!AF123</f>
        <v>0</v>
      </c>
      <c r="AG123">
        <f>'RIM &amp; TRC Benefits'!AG123-'RIM Costs (Ach Pot)'!AG123</f>
        <v>0</v>
      </c>
      <c r="AH123">
        <f>'RIM &amp; TRC Benefits'!AH123-'RIM Costs (Ach Pot)'!AH123</f>
        <v>0</v>
      </c>
      <c r="AI123" s="2">
        <f t="shared" si="29"/>
        <v>-35.788339999999991</v>
      </c>
      <c r="AJ123" s="2">
        <f t="shared" si="30"/>
        <v>-39.516077352671154</v>
      </c>
      <c r="AK123" s="95">
        <f>'RIM &amp; TRC Benefits'!AJ123/'RIM Costs (Ach Pot)'!AJ123</f>
        <v>0.80090249093639387</v>
      </c>
      <c r="AL123" s="98" t="str">
        <f>IF(AK123&lt;1,"NA",(('RIM Costs (Ach Pot)'!AJ123)+AX123)/AN123)</f>
        <v>NA</v>
      </c>
      <c r="AN123">
        <f>'Customer Costs'!G123</f>
        <v>79</v>
      </c>
      <c r="AO123" s="17">
        <f t="shared" si="31"/>
        <v>358</v>
      </c>
      <c r="AP123" s="18">
        <f t="shared" si="32"/>
        <v>1.8447067830518722</v>
      </c>
      <c r="AQ123" s="76" t="str">
        <f t="shared" si="33"/>
        <v>No</v>
      </c>
      <c r="AR123" s="76" t="str">
        <f t="shared" si="34"/>
        <v>Yes</v>
      </c>
      <c r="AS123" s="76" t="str">
        <f t="shared" si="35"/>
        <v>Yes</v>
      </c>
      <c r="AT123" s="105" t="s">
        <v>499</v>
      </c>
      <c r="AU123" s="95" t="str">
        <f t="shared" si="23"/>
        <v>Drop</v>
      </c>
      <c r="AV123" s="11">
        <f t="shared" si="46"/>
        <v>0</v>
      </c>
      <c r="AW123" s="102">
        <f t="shared" si="24"/>
        <v>1.8447067830518722</v>
      </c>
      <c r="AX123" s="11" t="str">
        <f t="shared" si="25"/>
        <v>NA</v>
      </c>
      <c r="AY123" s="52" t="s">
        <v>527</v>
      </c>
      <c r="AZ123" s="11" t="str">
        <f>IF(AU123="Drop","NA",'Program Costs'!G123)</f>
        <v>NA</v>
      </c>
      <c r="BA123" s="20" t="str">
        <f t="shared" si="26"/>
        <v>NA</v>
      </c>
      <c r="BB123" s="12">
        <f>IF(AP123&lt;=10,IF($BB$1="Residential",VLOOKUP(CEILING(AP123,0.05),'Payback-Acceptance'!$A$5:$C$205,2),VLOOKUP(CEILING(AN123,0.05),'Payback-Acceptance'!$A$5:$C$205,3)),IF($BB$1="Residential",VLOOKUP(10,'Payback-Acceptance'!$A$5:$C$205,2),VLOOKUP(10,'Payback-Acceptance'!$A$5:$C$205,3)))</f>
        <v>0.43172606760008225</v>
      </c>
      <c r="BC123" s="17">
        <v>358</v>
      </c>
      <c r="BD123" s="18">
        <v>190</v>
      </c>
      <c r="BE123" s="18">
        <v>530</v>
      </c>
      <c r="BF123" s="22">
        <v>34724.577932157394</v>
      </c>
      <c r="BG123" s="35" t="str">
        <f t="shared" si="43"/>
        <v>NA</v>
      </c>
      <c r="BH123" s="67">
        <v>5568.1666660000001</v>
      </c>
      <c r="BI123" s="29" t="str">
        <f t="shared" si="44"/>
        <v>NA</v>
      </c>
      <c r="BJ123" s="71" t="str">
        <f t="shared" si="47"/>
        <v>NA</v>
      </c>
      <c r="BK123" s="71" t="str">
        <f t="shared" si="47"/>
        <v>NA</v>
      </c>
      <c r="BL123" s="71" t="str">
        <f t="shared" si="47"/>
        <v>NA</v>
      </c>
      <c r="BM123" s="71" t="str">
        <f t="shared" si="47"/>
        <v>NA</v>
      </c>
      <c r="BN123" s="71" t="str">
        <f t="shared" si="47"/>
        <v>NA</v>
      </c>
      <c r="BO123" s="71" t="str">
        <f t="shared" si="47"/>
        <v>NA</v>
      </c>
      <c r="BP123" s="71" t="str">
        <f t="shared" si="47"/>
        <v>NA</v>
      </c>
      <c r="BQ123" s="71" t="str">
        <f t="shared" si="47"/>
        <v>NA</v>
      </c>
      <c r="BR123" s="71" t="str">
        <f t="shared" si="47"/>
        <v>NA</v>
      </c>
      <c r="BS123" s="71" t="str">
        <f t="shared" si="47"/>
        <v>NA</v>
      </c>
    </row>
    <row r="124" spans="1:71" x14ac:dyDescent="0.25">
      <c r="A124" s="4">
        <v>2</v>
      </c>
      <c r="B124" s="4">
        <v>130</v>
      </c>
      <c r="C124">
        <v>140</v>
      </c>
      <c r="D124" t="s">
        <v>158</v>
      </c>
      <c r="E124">
        <f>'RIM &amp; TRC Benefits'!E124-'RIM Costs (Ach Pot)'!E124</f>
        <v>0</v>
      </c>
      <c r="F124">
        <f>'RIM &amp; TRC Benefits'!F124-'RIM Costs (Ach Pot)'!F124</f>
        <v>0</v>
      </c>
      <c r="G124">
        <f>'RIM &amp; TRC Benefits'!G124-'RIM Costs (Ach Pot)'!G124</f>
        <v>-54.642304999999993</v>
      </c>
      <c r="H124">
        <f>'RIM &amp; TRC Benefits'!H124-'RIM Costs (Ach Pot)'!H124</f>
        <v>-17.739815</v>
      </c>
      <c r="I124">
        <f>'RIM &amp; TRC Benefits'!I124-'RIM Costs (Ach Pot)'!I124</f>
        <v>-18.125605</v>
      </c>
      <c r="J124">
        <f>'RIM &amp; TRC Benefits'!J124-'RIM Costs (Ach Pot)'!J124</f>
        <v>-6.3360300000000009</v>
      </c>
      <c r="K124">
        <f>'RIM &amp; TRC Benefits'!K124-'RIM Costs (Ach Pot)'!K124</f>
        <v>-4.6700760000000017</v>
      </c>
      <c r="L124">
        <f>'RIM &amp; TRC Benefits'!L124-'RIM Costs (Ach Pot)'!L124</f>
        <v>-3.9362940000000037</v>
      </c>
      <c r="M124">
        <f>'RIM &amp; TRC Benefits'!M124-'RIM Costs (Ach Pot)'!M124</f>
        <v>1.7645849999999967</v>
      </c>
      <c r="N124">
        <f>'RIM &amp; TRC Benefits'!N124-'RIM Costs (Ach Pot)'!N124</f>
        <v>3.921484999999997</v>
      </c>
      <c r="O124">
        <f>'RIM &amp; TRC Benefits'!O124-'RIM Costs (Ach Pot)'!O124</f>
        <v>4.5924750000000003</v>
      </c>
      <c r="P124">
        <f>'RIM &amp; TRC Benefits'!P124-'RIM Costs (Ach Pot)'!P124</f>
        <v>-1.736815</v>
      </c>
      <c r="Q124">
        <f>'RIM &amp; TRC Benefits'!Q124-'RIM Costs (Ach Pot)'!Q124</f>
        <v>0</v>
      </c>
      <c r="R124">
        <f>'RIM &amp; TRC Benefits'!R124-'RIM Costs (Ach Pot)'!R124</f>
        <v>0</v>
      </c>
      <c r="S124">
        <f>'RIM &amp; TRC Benefits'!S124-'RIM Costs (Ach Pot)'!S124</f>
        <v>0</v>
      </c>
      <c r="T124">
        <f>'RIM &amp; TRC Benefits'!T124-'RIM Costs (Ach Pot)'!T124</f>
        <v>0</v>
      </c>
      <c r="U124">
        <f>'RIM &amp; TRC Benefits'!U124-'RIM Costs (Ach Pot)'!U124</f>
        <v>0</v>
      </c>
      <c r="V124">
        <f>'RIM &amp; TRC Benefits'!V124-'RIM Costs (Ach Pot)'!V124</f>
        <v>0</v>
      </c>
      <c r="W124">
        <f>'RIM &amp; TRC Benefits'!W124-'RIM Costs (Ach Pot)'!W124</f>
        <v>0</v>
      </c>
      <c r="X124">
        <f>'RIM &amp; TRC Benefits'!X124-'RIM Costs (Ach Pot)'!X124</f>
        <v>0</v>
      </c>
      <c r="Y124">
        <f>'RIM &amp; TRC Benefits'!Y124-'RIM Costs (Ach Pot)'!Y124</f>
        <v>0</v>
      </c>
      <c r="Z124">
        <f>'RIM &amp; TRC Benefits'!Z124-'RIM Costs (Ach Pot)'!Z124</f>
        <v>0</v>
      </c>
      <c r="AA124">
        <f>'RIM &amp; TRC Benefits'!AA124-'RIM Costs (Ach Pot)'!AA124</f>
        <v>0</v>
      </c>
      <c r="AB124">
        <f>'RIM &amp; TRC Benefits'!AB124-'RIM Costs (Ach Pot)'!AB124</f>
        <v>0</v>
      </c>
      <c r="AC124">
        <f>'RIM &amp; TRC Benefits'!AC124-'RIM Costs (Ach Pot)'!AC124</f>
        <v>0</v>
      </c>
      <c r="AD124">
        <f>'RIM &amp; TRC Benefits'!AD124-'RIM Costs (Ach Pot)'!AD124</f>
        <v>0</v>
      </c>
      <c r="AE124">
        <f>'RIM &amp; TRC Benefits'!AE124-'RIM Costs (Ach Pot)'!AE124</f>
        <v>0</v>
      </c>
      <c r="AF124">
        <f>'RIM &amp; TRC Benefits'!AF124-'RIM Costs (Ach Pot)'!AF124</f>
        <v>0</v>
      </c>
      <c r="AG124">
        <f>'RIM &amp; TRC Benefits'!AG124-'RIM Costs (Ach Pot)'!AG124</f>
        <v>0</v>
      </c>
      <c r="AH124">
        <f>'RIM &amp; TRC Benefits'!AH124-'RIM Costs (Ach Pot)'!AH124</f>
        <v>0</v>
      </c>
      <c r="AI124" s="2">
        <f t="shared" si="29"/>
        <v>-96.908394999999985</v>
      </c>
      <c r="AJ124" s="2">
        <f t="shared" si="30"/>
        <v>-93.524780788221364</v>
      </c>
      <c r="AK124" s="95">
        <f>'RIM &amp; TRC Benefits'!AJ124/'RIM Costs (Ach Pot)'!AJ124</f>
        <v>0.73927726248389702</v>
      </c>
      <c r="AL124" s="98" t="str">
        <f>IF(AK124&lt;1,"NA",(('RIM Costs (Ach Pot)'!AJ124)+AX124)/AN124)</f>
        <v>NA</v>
      </c>
      <c r="AN124">
        <f>'Customer Costs'!G124</f>
        <v>79</v>
      </c>
      <c r="AO124" s="17">
        <f t="shared" si="31"/>
        <v>311.02609369203492</v>
      </c>
      <c r="AP124" s="18">
        <f t="shared" si="32"/>
        <v>2.1233106859081601</v>
      </c>
      <c r="AQ124" s="76" t="str">
        <f t="shared" si="33"/>
        <v>No</v>
      </c>
      <c r="AR124" s="76" t="str">
        <f t="shared" si="34"/>
        <v>No</v>
      </c>
      <c r="AS124" s="76" t="str">
        <f t="shared" si="35"/>
        <v>Yes</v>
      </c>
      <c r="AT124" s="105" t="s">
        <v>499</v>
      </c>
      <c r="AU124" s="95" t="str">
        <f t="shared" si="23"/>
        <v>Drop</v>
      </c>
      <c r="AV124" s="11">
        <f>IF(AP124&gt;2,AN124-(2*(AO124*$AP$1/100)),0)</f>
        <v>4.5879033395332272</v>
      </c>
      <c r="AW124" s="102">
        <f t="shared" si="24"/>
        <v>2</v>
      </c>
      <c r="AX124" s="11" t="str">
        <f t="shared" si="25"/>
        <v>NA</v>
      </c>
      <c r="AY124" s="52" t="s">
        <v>527</v>
      </c>
      <c r="AZ124" s="11" t="str">
        <f>IF(AU124="Drop","NA",'Program Costs'!G124)</f>
        <v>NA</v>
      </c>
      <c r="BA124" s="20" t="str">
        <f t="shared" si="26"/>
        <v>NA</v>
      </c>
      <c r="BB124" s="12">
        <f>IF(AP124&lt;=10,IF($BB$1="Residential",VLOOKUP(CEILING(AP124,0.05),'Payback-Acceptance'!$A$5:$C$205,2),VLOOKUP(CEILING(AN124,0.05),'Payback-Acceptance'!$A$5:$C$205,3)),IF($BB$1="Residential",VLOOKUP(10,'Payback-Acceptance'!$A$5:$C$205,2),VLOOKUP(10,'Payback-Acceptance'!$A$5:$C$205,3)))</f>
        <v>0.40385694635665098</v>
      </c>
      <c r="BC124" s="17">
        <v>311.02609369203492</v>
      </c>
      <c r="BD124" s="18">
        <v>125.43883235863004</v>
      </c>
      <c r="BE124" s="18">
        <v>0</v>
      </c>
      <c r="BF124" s="22">
        <v>21702.861207598369</v>
      </c>
      <c r="BG124" s="35" t="str">
        <f t="shared" si="43"/>
        <v>NA</v>
      </c>
      <c r="BH124" s="67">
        <v>5568.1666699999996</v>
      </c>
      <c r="BI124" s="29" t="str">
        <f t="shared" si="44"/>
        <v>NA</v>
      </c>
      <c r="BJ124" s="71" t="str">
        <f t="shared" ref="BJ124:BS133" si="48">IF($BG124="NA","NA",IF($AY124="M",$BG124*BJ$2,$BG124*BJ$1))</f>
        <v>NA</v>
      </c>
      <c r="BK124" s="71" t="str">
        <f t="shared" si="48"/>
        <v>NA</v>
      </c>
      <c r="BL124" s="71" t="str">
        <f t="shared" si="48"/>
        <v>NA</v>
      </c>
      <c r="BM124" s="71" t="str">
        <f t="shared" si="48"/>
        <v>NA</v>
      </c>
      <c r="BN124" s="71" t="str">
        <f t="shared" si="48"/>
        <v>NA</v>
      </c>
      <c r="BO124" s="71" t="str">
        <f t="shared" si="48"/>
        <v>NA</v>
      </c>
      <c r="BP124" s="71" t="str">
        <f t="shared" si="48"/>
        <v>NA</v>
      </c>
      <c r="BQ124" s="71" t="str">
        <f t="shared" si="48"/>
        <v>NA</v>
      </c>
      <c r="BR124" s="71" t="str">
        <f t="shared" si="48"/>
        <v>NA</v>
      </c>
      <c r="BS124" s="71" t="str">
        <f t="shared" si="48"/>
        <v>NA</v>
      </c>
    </row>
    <row r="125" spans="1:71" x14ac:dyDescent="0.25">
      <c r="A125" s="4">
        <v>2</v>
      </c>
      <c r="B125" s="4">
        <v>130</v>
      </c>
      <c r="C125">
        <v>141</v>
      </c>
      <c r="D125" t="s">
        <v>159</v>
      </c>
      <c r="E125">
        <f>'RIM &amp; TRC Benefits'!E125-'RIM Costs (Ach Pot)'!E125</f>
        <v>0</v>
      </c>
      <c r="F125">
        <f>'RIM &amp; TRC Benefits'!F125-'RIM Costs (Ach Pot)'!F125</f>
        <v>0</v>
      </c>
      <c r="G125">
        <f>'RIM &amp; TRC Benefits'!G125-'RIM Costs (Ach Pot)'!G125</f>
        <v>-58.895122999999998</v>
      </c>
      <c r="H125">
        <f>'RIM &amp; TRC Benefits'!H125-'RIM Costs (Ach Pot)'!H125</f>
        <v>-21.148433000000001</v>
      </c>
      <c r="I125">
        <f>'RIM &amp; TRC Benefits'!I125-'RIM Costs (Ach Pot)'!I125</f>
        <v>-22.504442999999998</v>
      </c>
      <c r="J125">
        <f>'RIM &amp; TRC Benefits'!J125-'RIM Costs (Ach Pot)'!J125</f>
        <v>-2.7038629999999912</v>
      </c>
      <c r="K125">
        <f>'RIM &amp; TRC Benefits'!K125-'RIM Costs (Ach Pot)'!K125</f>
        <v>1.6168570000000031</v>
      </c>
      <c r="L125">
        <f>'RIM &amp; TRC Benefits'!L125-'RIM Costs (Ach Pot)'!L125</f>
        <v>2.4464870000000047</v>
      </c>
      <c r="M125">
        <f>'RIM &amp; TRC Benefits'!M125-'RIM Costs (Ach Pot)'!M125</f>
        <v>11.607637000000011</v>
      </c>
      <c r="N125">
        <f>'RIM &amp; TRC Benefits'!N125-'RIM Costs (Ach Pot)'!N125</f>
        <v>16.443455999999998</v>
      </c>
      <c r="O125">
        <f>'RIM &amp; TRC Benefits'!O125-'RIM Costs (Ach Pot)'!O125</f>
        <v>16.965586000000002</v>
      </c>
      <c r="P125">
        <f>'RIM &amp; TRC Benefits'!P125-'RIM Costs (Ach Pot)'!P125</f>
        <v>4.5652860000000004</v>
      </c>
      <c r="Q125">
        <f>'RIM &amp; TRC Benefits'!Q125-'RIM Costs (Ach Pot)'!Q125</f>
        <v>8.9999159999999989</v>
      </c>
      <c r="R125">
        <f>'RIM &amp; TRC Benefits'!R125-'RIM Costs (Ach Pot)'!R125</f>
        <v>2.3597059999999956</v>
      </c>
      <c r="S125">
        <f>'RIM &amp; TRC Benefits'!S125-'RIM Costs (Ach Pot)'!S125</f>
        <v>21.026156</v>
      </c>
      <c r="T125">
        <f>'RIM &amp; TRC Benefits'!T125-'RIM Costs (Ach Pot)'!T125</f>
        <v>4.6059999999954471E-3</v>
      </c>
      <c r="U125">
        <f>'RIM &amp; TRC Benefits'!U125-'RIM Costs (Ach Pot)'!U125</f>
        <v>7.3631859999999989</v>
      </c>
      <c r="V125">
        <f>'RIM &amp; TRC Benefits'!V125-'RIM Costs (Ach Pot)'!V125</f>
        <v>0</v>
      </c>
      <c r="W125">
        <f>'RIM &amp; TRC Benefits'!W125-'RIM Costs (Ach Pot)'!W125</f>
        <v>0</v>
      </c>
      <c r="X125">
        <f>'RIM &amp; TRC Benefits'!X125-'RIM Costs (Ach Pot)'!X125</f>
        <v>0</v>
      </c>
      <c r="Y125">
        <f>'RIM &amp; TRC Benefits'!Y125-'RIM Costs (Ach Pot)'!Y125</f>
        <v>0</v>
      </c>
      <c r="Z125">
        <f>'RIM &amp; TRC Benefits'!Z125-'RIM Costs (Ach Pot)'!Z125</f>
        <v>0</v>
      </c>
      <c r="AA125">
        <f>'RIM &amp; TRC Benefits'!AA125-'RIM Costs (Ach Pot)'!AA125</f>
        <v>0</v>
      </c>
      <c r="AB125">
        <f>'RIM &amp; TRC Benefits'!AB125-'RIM Costs (Ach Pot)'!AB125</f>
        <v>0</v>
      </c>
      <c r="AC125">
        <f>'RIM &amp; TRC Benefits'!AC125-'RIM Costs (Ach Pot)'!AC125</f>
        <v>0</v>
      </c>
      <c r="AD125">
        <f>'RIM &amp; TRC Benefits'!AD125-'RIM Costs (Ach Pot)'!AD125</f>
        <v>0</v>
      </c>
      <c r="AE125">
        <f>'RIM &amp; TRC Benefits'!AE125-'RIM Costs (Ach Pot)'!AE125</f>
        <v>0</v>
      </c>
      <c r="AF125">
        <f>'RIM &amp; TRC Benefits'!AF125-'RIM Costs (Ach Pot)'!AF125</f>
        <v>0</v>
      </c>
      <c r="AG125">
        <f>'RIM &amp; TRC Benefits'!AG125-'RIM Costs (Ach Pot)'!AG125</f>
        <v>0</v>
      </c>
      <c r="AH125">
        <f>'RIM &amp; TRC Benefits'!AH125-'RIM Costs (Ach Pot)'!AH125</f>
        <v>0</v>
      </c>
      <c r="AI125" s="2">
        <f t="shared" si="29"/>
        <v>-11.852982999999973</v>
      </c>
      <c r="AJ125" s="2">
        <f t="shared" si="30"/>
        <v>-47.375560090823392</v>
      </c>
      <c r="AK125" s="95">
        <f>'RIM &amp; TRC Benefits'!AJ125/'RIM Costs (Ach Pot)'!AJ125</f>
        <v>0.92322375829716807</v>
      </c>
      <c r="AL125" s="98" t="str">
        <f>IF(AK125&lt;1,"NA",(('RIM Costs (Ach Pot)'!AJ125)+AX125)/AN125)</f>
        <v>NA</v>
      </c>
      <c r="AN125">
        <f>'Customer Costs'!G125</f>
        <v>89.9</v>
      </c>
      <c r="AO125" s="17">
        <f t="shared" si="31"/>
        <v>415.74624774299934</v>
      </c>
      <c r="AP125" s="18">
        <f t="shared" si="32"/>
        <v>1.8076511987966064</v>
      </c>
      <c r="AQ125" s="76" t="str">
        <f t="shared" si="33"/>
        <v>No</v>
      </c>
      <c r="AR125" s="76" t="str">
        <f t="shared" si="34"/>
        <v>Yes</v>
      </c>
      <c r="AS125" s="76" t="str">
        <f t="shared" si="35"/>
        <v>Yes</v>
      </c>
      <c r="AT125" s="105" t="s">
        <v>499</v>
      </c>
      <c r="AU125" s="95" t="str">
        <f t="shared" si="23"/>
        <v>Drop</v>
      </c>
      <c r="AV125" s="11">
        <f>IF(AP125&gt;2,AN125-(2*(AO125*$AP$1/100)),0)</f>
        <v>0</v>
      </c>
      <c r="AW125" s="102">
        <f t="shared" si="24"/>
        <v>1.8076511987966064</v>
      </c>
      <c r="AX125" s="11" t="str">
        <f t="shared" si="25"/>
        <v>NA</v>
      </c>
      <c r="AY125" s="52" t="s">
        <v>526</v>
      </c>
      <c r="AZ125" s="11" t="str">
        <f>IF(AU125="Drop","NA",'Program Costs'!G125)</f>
        <v>NA</v>
      </c>
      <c r="BA125" s="20" t="str">
        <f t="shared" si="26"/>
        <v>NA</v>
      </c>
      <c r="BB125" s="12">
        <f>IF(AP125&lt;=10,IF($BB$1="Residential",VLOOKUP(CEILING(AP125,0.05),'Payback-Acceptance'!$A$5:$C$205,2),VLOOKUP(CEILING(AN125,0.05),'Payback-Acceptance'!$A$5:$C$205,3)),IF($BB$1="Residential",VLOOKUP(10,'Payback-Acceptance'!$A$5:$C$205,2),VLOOKUP(10,'Payback-Acceptance'!$A$5:$C$205,3)))</f>
        <v>0.43172606760008225</v>
      </c>
      <c r="BC125" s="17">
        <v>415.74624774299934</v>
      </c>
      <c r="BD125" s="18">
        <v>139.18893050013492</v>
      </c>
      <c r="BE125" s="18">
        <v>225.61204943027653</v>
      </c>
      <c r="BF125" s="22">
        <v>28877.290342883116</v>
      </c>
      <c r="BG125" s="35" t="str">
        <f t="shared" si="43"/>
        <v>NA</v>
      </c>
      <c r="BH125" s="67" t="s">
        <v>499</v>
      </c>
      <c r="BI125" s="29" t="str">
        <f t="shared" si="44"/>
        <v>NA</v>
      </c>
      <c r="BJ125" s="71" t="str">
        <f t="shared" si="48"/>
        <v>NA</v>
      </c>
      <c r="BK125" s="71" t="str">
        <f t="shared" si="48"/>
        <v>NA</v>
      </c>
      <c r="BL125" s="71" t="str">
        <f t="shared" si="48"/>
        <v>NA</v>
      </c>
      <c r="BM125" s="71" t="str">
        <f t="shared" si="48"/>
        <v>NA</v>
      </c>
      <c r="BN125" s="71" t="str">
        <f t="shared" si="48"/>
        <v>NA</v>
      </c>
      <c r="BO125" s="71" t="str">
        <f t="shared" si="48"/>
        <v>NA</v>
      </c>
      <c r="BP125" s="71" t="str">
        <f t="shared" si="48"/>
        <v>NA</v>
      </c>
      <c r="BQ125" s="71" t="str">
        <f t="shared" si="48"/>
        <v>NA</v>
      </c>
      <c r="BR125" s="71" t="str">
        <f t="shared" si="48"/>
        <v>NA</v>
      </c>
      <c r="BS125" s="71" t="str">
        <f t="shared" si="48"/>
        <v>NA</v>
      </c>
    </row>
    <row r="126" spans="1:71" x14ac:dyDescent="0.25">
      <c r="A126" s="4">
        <v>2</v>
      </c>
      <c r="B126" s="4">
        <v>130</v>
      </c>
      <c r="C126">
        <v>142</v>
      </c>
      <c r="D126" t="s">
        <v>160</v>
      </c>
      <c r="E126">
        <f>'RIM &amp; TRC Benefits'!E126-'RIM Costs (Ach Pot)'!E126</f>
        <v>0</v>
      </c>
      <c r="F126">
        <f>'RIM &amp; TRC Benefits'!F126-'RIM Costs (Ach Pot)'!F126</f>
        <v>0</v>
      </c>
      <c r="G126">
        <f>'RIM &amp; TRC Benefits'!G126-'RIM Costs (Ach Pot)'!G126</f>
        <v>-48.838300000000004</v>
      </c>
      <c r="H126">
        <f>'RIM &amp; TRC Benefits'!H126-'RIM Costs (Ach Pot)'!H126</f>
        <v>-11.444680000000005</v>
      </c>
      <c r="I126">
        <f>'RIM &amp; TRC Benefits'!I126-'RIM Costs (Ach Pot)'!I126</f>
        <v>-13.171600000000005</v>
      </c>
      <c r="J126">
        <f>'RIM &amp; TRC Benefits'!J126-'RIM Costs (Ach Pot)'!J126</f>
        <v>40.536349999999999</v>
      </c>
      <c r="K126">
        <f>'RIM &amp; TRC Benefits'!K126-'RIM Costs (Ach Pot)'!K126</f>
        <v>58.138620000000003</v>
      </c>
      <c r="L126">
        <f>'RIM &amp; TRC Benefits'!L126-'RIM Costs (Ach Pot)'!L126</f>
        <v>58.107410000000002</v>
      </c>
      <c r="M126">
        <f>'RIM &amp; TRC Benefits'!M126-'RIM Costs (Ach Pot)'!M126</f>
        <v>84.006749999999982</v>
      </c>
      <c r="N126">
        <f>'RIM &amp; TRC Benefits'!N126-'RIM Costs (Ach Pot)'!N126</f>
        <v>96.401609999999991</v>
      </c>
      <c r="O126">
        <f>'RIM &amp; TRC Benefits'!O126-'RIM Costs (Ach Pot)'!O126</f>
        <v>95.022799999999989</v>
      </c>
      <c r="P126">
        <f>'RIM &amp; TRC Benefits'!P126-'RIM Costs (Ach Pot)'!P126</f>
        <v>60.322249999999997</v>
      </c>
      <c r="Q126">
        <f>'RIM &amp; TRC Benefits'!Q126-'RIM Costs (Ach Pot)'!Q126</f>
        <v>71.663619999999995</v>
      </c>
      <c r="R126">
        <f>'RIM &amp; TRC Benefits'!R126-'RIM Costs (Ach Pot)'!R126</f>
        <v>50.541789999999999</v>
      </c>
      <c r="S126">
        <f>'RIM &amp; TRC Benefits'!S126-'RIM Costs (Ach Pot)'!S126</f>
        <v>103.98776999999998</v>
      </c>
      <c r="T126">
        <f>'RIM &amp; TRC Benefits'!T126-'RIM Costs (Ach Pot)'!T126</f>
        <v>51.130219999999994</v>
      </c>
      <c r="U126">
        <f>'RIM &amp; TRC Benefits'!U126-'RIM Costs (Ach Pot)'!U126</f>
        <v>68.034459999999982</v>
      </c>
      <c r="V126">
        <f>'RIM &amp; TRC Benefits'!V126-'RIM Costs (Ach Pot)'!V126</f>
        <v>75.654149999999987</v>
      </c>
      <c r="W126">
        <f>'RIM &amp; TRC Benefits'!W126-'RIM Costs (Ach Pot)'!W126</f>
        <v>94.410189999999986</v>
      </c>
      <c r="X126">
        <f>'RIM &amp; TRC Benefits'!X126-'RIM Costs (Ach Pot)'!X126</f>
        <v>96.433749999999989</v>
      </c>
      <c r="Y126">
        <f>'RIM &amp; TRC Benefits'!Y126-'RIM Costs (Ach Pot)'!Y126</f>
        <v>0</v>
      </c>
      <c r="Z126">
        <f>'RIM &amp; TRC Benefits'!Z126-'RIM Costs (Ach Pot)'!Z126</f>
        <v>0</v>
      </c>
      <c r="AA126">
        <f>'RIM &amp; TRC Benefits'!AA126-'RIM Costs (Ach Pot)'!AA126</f>
        <v>0</v>
      </c>
      <c r="AB126">
        <f>'RIM &amp; TRC Benefits'!AB126-'RIM Costs (Ach Pot)'!AB126</f>
        <v>0</v>
      </c>
      <c r="AC126">
        <f>'RIM &amp; TRC Benefits'!AC126-'RIM Costs (Ach Pot)'!AC126</f>
        <v>0</v>
      </c>
      <c r="AD126">
        <f>'RIM &amp; TRC Benefits'!AD126-'RIM Costs (Ach Pot)'!AD126</f>
        <v>0</v>
      </c>
      <c r="AE126">
        <f>'RIM &amp; TRC Benefits'!AE126-'RIM Costs (Ach Pot)'!AE126</f>
        <v>0</v>
      </c>
      <c r="AF126">
        <f>'RIM &amp; TRC Benefits'!AF126-'RIM Costs (Ach Pot)'!AF126</f>
        <v>0</v>
      </c>
      <c r="AG126">
        <f>'RIM &amp; TRC Benefits'!AG126-'RIM Costs (Ach Pot)'!AG126</f>
        <v>0</v>
      </c>
      <c r="AH126">
        <f>'RIM &amp; TRC Benefits'!AH126-'RIM Costs (Ach Pot)'!AH126</f>
        <v>0</v>
      </c>
      <c r="AI126" s="2">
        <f t="shared" si="29"/>
        <v>1030.9371599999997</v>
      </c>
      <c r="AJ126" s="2">
        <f t="shared" si="30"/>
        <v>523.04681726467095</v>
      </c>
      <c r="AK126" s="95">
        <f>'RIM &amp; TRC Benefits'!AJ126/'RIM Costs (Ach Pot)'!AJ126</f>
        <v>1.7311193692753808</v>
      </c>
      <c r="AL126" s="98">
        <f>IF(AK126&lt;1,"NA",(('RIM Costs (Ach Pot)'!AJ126)+AX126)/AN126)</f>
        <v>4.3109688549898966</v>
      </c>
      <c r="AN126">
        <f>'Customer Costs'!G126</f>
        <v>185</v>
      </c>
      <c r="AO126" s="17">
        <f t="shared" si="31"/>
        <v>430</v>
      </c>
      <c r="AP126" s="18">
        <f t="shared" si="32"/>
        <v>3.5965537309839708</v>
      </c>
      <c r="AQ126" s="76" t="str">
        <f t="shared" si="33"/>
        <v>No</v>
      </c>
      <c r="AR126" s="76" t="str">
        <f t="shared" si="34"/>
        <v>No</v>
      </c>
      <c r="AS126" s="76" t="str">
        <f t="shared" si="35"/>
        <v>No</v>
      </c>
      <c r="AT126" s="105">
        <v>150.6070711955949</v>
      </c>
      <c r="AU126" s="95" t="str">
        <f t="shared" si="23"/>
        <v>Keep</v>
      </c>
      <c r="AV126" s="11">
        <f t="shared" ref="AV126:AV189" si="49">IF(AP126&gt;2,AN126-(2*(AO126*$AP$1/100)),0)</f>
        <v>82.123739091540628</v>
      </c>
      <c r="AW126" s="102">
        <f t="shared" si="24"/>
        <v>2</v>
      </c>
      <c r="AX126" s="11">
        <f t="shared" si="25"/>
        <v>82.123739091540628</v>
      </c>
      <c r="AY126" s="52" t="s">
        <v>526</v>
      </c>
      <c r="AZ126" s="11">
        <f>IF(AU126="Drop","NA",'Program Costs'!G126)</f>
        <v>37</v>
      </c>
      <c r="BA126" s="20">
        <f t="shared" si="26"/>
        <v>2</v>
      </c>
      <c r="BB126" s="12">
        <f>IF(AP126&lt;=10,IF($BB$1="Residential",VLOOKUP(CEILING(AP126,0.05),'Payback-Acceptance'!$A$5:$C$205,2),VLOOKUP(CEILING(AN126,0.05),'Payback-Acceptance'!$A$5:$C$205,3)),IF($BB$1="Residential",VLOOKUP(10,'Payback-Acceptance'!$A$5:$C$205,2),VLOOKUP(10,'Payback-Acceptance'!$A$5:$C$205,3)))</f>
        <v>0.30110669619669778</v>
      </c>
      <c r="BC126" s="17">
        <v>430</v>
      </c>
      <c r="BD126" s="18">
        <v>390</v>
      </c>
      <c r="BE126" s="18">
        <v>750</v>
      </c>
      <c r="BF126" s="22">
        <v>48831.437717096334</v>
      </c>
      <c r="BG126" s="35">
        <f t="shared" si="43"/>
        <v>3268.1930000000002</v>
      </c>
      <c r="BH126" s="67">
        <v>3268.1930000000002</v>
      </c>
      <c r="BI126" s="29">
        <f t="shared" si="44"/>
        <v>7351.7364407648474</v>
      </c>
      <c r="BJ126" s="71">
        <f t="shared" si="48"/>
        <v>684.19740699061276</v>
      </c>
      <c r="BK126" s="71">
        <f t="shared" si="48"/>
        <v>1322.8707337045737</v>
      </c>
      <c r="BL126" s="71">
        <f t="shared" si="48"/>
        <v>1879.3812890432375</v>
      </c>
      <c r="BM126" s="71">
        <f t="shared" si="48"/>
        <v>2332.0340152602525</v>
      </c>
      <c r="BN126" s="71">
        <f t="shared" si="48"/>
        <v>2675.7135998359595</v>
      </c>
      <c r="BO126" s="71">
        <f t="shared" si="48"/>
        <v>2919.2920486554358</v>
      </c>
      <c r="BP126" s="71">
        <f t="shared" si="48"/>
        <v>3080.4382631882418</v>
      </c>
      <c r="BQ126" s="71">
        <f t="shared" si="48"/>
        <v>3179.9551973507023</v>
      </c>
      <c r="BR126" s="71">
        <f t="shared" si="48"/>
        <v>3237.3230947556208</v>
      </c>
      <c r="BS126" s="71">
        <f t="shared" si="48"/>
        <v>3268.1930000000002</v>
      </c>
    </row>
    <row r="127" spans="1:71" x14ac:dyDescent="0.25">
      <c r="A127" s="4">
        <v>2</v>
      </c>
      <c r="B127" s="4">
        <v>130</v>
      </c>
      <c r="C127">
        <v>143</v>
      </c>
      <c r="D127" t="s">
        <v>161</v>
      </c>
      <c r="E127">
        <f>'RIM &amp; TRC Benefits'!E127-'RIM Costs (Ach Pot)'!E127</f>
        <v>0</v>
      </c>
      <c r="F127">
        <f>'RIM &amp; TRC Benefits'!F127-'RIM Costs (Ach Pot)'!F127</f>
        <v>0</v>
      </c>
      <c r="G127">
        <f>'RIM &amp; TRC Benefits'!G127-'RIM Costs (Ach Pot)'!G127</f>
        <v>-64.792749000000001</v>
      </c>
      <c r="H127">
        <f>'RIM &amp; TRC Benefits'!H127-'RIM Costs (Ach Pot)'!H127</f>
        <v>-27.416698999999994</v>
      </c>
      <c r="I127">
        <f>'RIM &amp; TRC Benefits'!I127-'RIM Costs (Ach Pot)'!I127</f>
        <v>-29.312028999999995</v>
      </c>
      <c r="J127">
        <f>'RIM &amp; TRC Benefits'!J127-'RIM Costs (Ach Pot)'!J127</f>
        <v>0.15056099999999617</v>
      </c>
      <c r="K127">
        <f>'RIM &amp; TRC Benefits'!K127-'RIM Costs (Ach Pot)'!K127</f>
        <v>6.5477409999999878</v>
      </c>
      <c r="L127">
        <f>'RIM &amp; TRC Benefits'!L127-'RIM Costs (Ach Pot)'!L127</f>
        <v>7.2063310000000058</v>
      </c>
      <c r="M127">
        <f>'RIM &amp; TRC Benefits'!M127-'RIM Costs (Ach Pot)'!M127</f>
        <v>21.502701000000002</v>
      </c>
      <c r="N127">
        <f>'RIM &amp; TRC Benefits'!N127-'RIM Costs (Ach Pot)'!N127</f>
        <v>28.619001000000011</v>
      </c>
      <c r="O127">
        <f>'RIM &amp; TRC Benefits'!O127-'RIM Costs (Ach Pot)'!O127</f>
        <v>28.890281000000002</v>
      </c>
      <c r="P127">
        <f>'RIM &amp; TRC Benefits'!P127-'RIM Costs (Ach Pot)'!P127</f>
        <v>10.392041000000006</v>
      </c>
      <c r="Q127">
        <f>'RIM &amp; TRC Benefits'!Q127-'RIM Costs (Ach Pot)'!Q127</f>
        <v>17.579240999999996</v>
      </c>
      <c r="R127">
        <f>'RIM &amp; TRC Benefits'!R127-'RIM Costs (Ach Pot)'!R127</f>
        <v>6.9302509999999984</v>
      </c>
      <c r="S127">
        <f>'RIM &amp; TRC Benefits'!S127-'RIM Costs (Ach Pot)'!S127</f>
        <v>34.511000999999993</v>
      </c>
      <c r="T127">
        <f>'RIM &amp; TRC Benefits'!T127-'RIM Costs (Ach Pot)'!T127</f>
        <v>5.1880610000000047</v>
      </c>
      <c r="U127">
        <f>'RIM &amp; TRC Benefits'!U127-'RIM Costs (Ach Pot)'!U127</f>
        <v>14.527170999999996</v>
      </c>
      <c r="V127">
        <f>'RIM &amp; TRC Benefits'!V127-'RIM Costs (Ach Pot)'!V127</f>
        <v>0</v>
      </c>
      <c r="W127">
        <f>'RIM &amp; TRC Benefits'!W127-'RIM Costs (Ach Pot)'!W127</f>
        <v>0</v>
      </c>
      <c r="X127">
        <f>'RIM &amp; TRC Benefits'!X127-'RIM Costs (Ach Pot)'!X127</f>
        <v>0</v>
      </c>
      <c r="Y127">
        <f>'RIM &amp; TRC Benefits'!Y127-'RIM Costs (Ach Pot)'!Y127</f>
        <v>0</v>
      </c>
      <c r="Z127">
        <f>'RIM &amp; TRC Benefits'!Z127-'RIM Costs (Ach Pot)'!Z127</f>
        <v>0</v>
      </c>
      <c r="AA127">
        <f>'RIM &amp; TRC Benefits'!AA127-'RIM Costs (Ach Pot)'!AA127</f>
        <v>0</v>
      </c>
      <c r="AB127">
        <f>'RIM &amp; TRC Benefits'!AB127-'RIM Costs (Ach Pot)'!AB127</f>
        <v>0</v>
      </c>
      <c r="AC127">
        <f>'RIM &amp; TRC Benefits'!AC127-'RIM Costs (Ach Pot)'!AC127</f>
        <v>0</v>
      </c>
      <c r="AD127">
        <f>'RIM &amp; TRC Benefits'!AD127-'RIM Costs (Ach Pot)'!AD127</f>
        <v>0</v>
      </c>
      <c r="AE127">
        <f>'RIM &amp; TRC Benefits'!AE127-'RIM Costs (Ach Pot)'!AE127</f>
        <v>0</v>
      </c>
      <c r="AF127">
        <f>'RIM &amp; TRC Benefits'!AF127-'RIM Costs (Ach Pot)'!AF127</f>
        <v>0</v>
      </c>
      <c r="AG127">
        <f>'RIM &amp; TRC Benefits'!AG127-'RIM Costs (Ach Pot)'!AG127</f>
        <v>0</v>
      </c>
      <c r="AH127">
        <f>'RIM &amp; TRC Benefits'!AH127-'RIM Costs (Ach Pot)'!AH127</f>
        <v>0</v>
      </c>
      <c r="AI127" s="2">
        <f t="shared" si="29"/>
        <v>60.522905000000009</v>
      </c>
      <c r="AJ127" s="2">
        <f t="shared" si="30"/>
        <v>-11.776586148498957</v>
      </c>
      <c r="AK127" s="95">
        <f>'RIM &amp; TRC Benefits'!AJ127/'RIM Costs (Ach Pot)'!AJ127</f>
        <v>0.98560860401147976</v>
      </c>
      <c r="AL127" s="98" t="str">
        <f>IF(AK127&lt;1,"NA",(('RIM Costs (Ach Pot)'!AJ127)+AX127)/AN127)</f>
        <v>NA</v>
      </c>
      <c r="AN127">
        <f>'Customer Costs'!G127</f>
        <v>835.4</v>
      </c>
      <c r="AO127" s="17">
        <f t="shared" si="31"/>
        <v>560</v>
      </c>
      <c r="AP127" s="18">
        <f t="shared" si="32"/>
        <v>12.470668188721275</v>
      </c>
      <c r="AQ127" s="76" t="str">
        <f t="shared" si="33"/>
        <v>No</v>
      </c>
      <c r="AR127" s="76" t="str">
        <f t="shared" si="34"/>
        <v>No</v>
      </c>
      <c r="AS127" s="76" t="str">
        <f t="shared" si="35"/>
        <v>No</v>
      </c>
      <c r="AT127" s="105" t="s">
        <v>499</v>
      </c>
      <c r="AU127" s="95" t="str">
        <f t="shared" si="23"/>
        <v>Drop</v>
      </c>
      <c r="AV127" s="11">
        <f t="shared" si="49"/>
        <v>701.42161370061103</v>
      </c>
      <c r="AW127" s="102">
        <f t="shared" si="24"/>
        <v>2</v>
      </c>
      <c r="AX127" s="11" t="str">
        <f t="shared" si="25"/>
        <v>NA</v>
      </c>
      <c r="AY127" s="52" t="s">
        <v>527</v>
      </c>
      <c r="AZ127" s="11" t="str">
        <f>IF(AU127="Drop","NA",'Program Costs'!G127)</f>
        <v>NA</v>
      </c>
      <c r="BA127" s="20" t="str">
        <f t="shared" si="26"/>
        <v>NA</v>
      </c>
      <c r="BB127" s="12">
        <f>IF(AP127&lt;=10,IF($BB$1="Residential",VLOOKUP(CEILING(AP127,0.05),'Payback-Acceptance'!$A$5:$C$205,2),VLOOKUP(CEILING(AN127,0.05),'Payback-Acceptance'!$A$5:$C$205,3)),IF($BB$1="Residential",VLOOKUP(10,'Payback-Acceptance'!$A$5:$C$205,2),VLOOKUP(10,'Payback-Acceptance'!$A$5:$C$205,3)))</f>
        <v>0.14294960495076253</v>
      </c>
      <c r="BC127" s="17">
        <v>560</v>
      </c>
      <c r="BD127" s="18">
        <v>310</v>
      </c>
      <c r="BE127" s="18">
        <v>10</v>
      </c>
      <c r="BF127" s="22">
        <v>18382.323442835819</v>
      </c>
      <c r="BG127" s="35" t="str">
        <f t="shared" si="43"/>
        <v>NA</v>
      </c>
      <c r="BH127" s="67" t="s">
        <v>499</v>
      </c>
      <c r="BI127" s="29" t="str">
        <f t="shared" si="44"/>
        <v>NA</v>
      </c>
      <c r="BJ127" s="71" t="str">
        <f t="shared" si="48"/>
        <v>NA</v>
      </c>
      <c r="BK127" s="71" t="str">
        <f t="shared" si="48"/>
        <v>NA</v>
      </c>
      <c r="BL127" s="71" t="str">
        <f t="shared" si="48"/>
        <v>NA</v>
      </c>
      <c r="BM127" s="71" t="str">
        <f t="shared" si="48"/>
        <v>NA</v>
      </c>
      <c r="BN127" s="71" t="str">
        <f t="shared" si="48"/>
        <v>NA</v>
      </c>
      <c r="BO127" s="71" t="str">
        <f t="shared" si="48"/>
        <v>NA</v>
      </c>
      <c r="BP127" s="71" t="str">
        <f t="shared" si="48"/>
        <v>NA</v>
      </c>
      <c r="BQ127" s="71" t="str">
        <f t="shared" si="48"/>
        <v>NA</v>
      </c>
      <c r="BR127" s="71" t="str">
        <f t="shared" si="48"/>
        <v>NA</v>
      </c>
      <c r="BS127" s="71" t="str">
        <f t="shared" si="48"/>
        <v>NA</v>
      </c>
    </row>
    <row r="128" spans="1:71" x14ac:dyDescent="0.25">
      <c r="A128" s="4">
        <v>2</v>
      </c>
      <c r="B128" s="4">
        <v>130</v>
      </c>
      <c r="C128">
        <v>144</v>
      </c>
      <c r="D128" t="s">
        <v>539</v>
      </c>
      <c r="E128">
        <f>'RIM &amp; TRC Benefits'!E128-'RIM Costs (Ach Pot)'!E128</f>
        <v>0</v>
      </c>
      <c r="F128">
        <f>'RIM &amp; TRC Benefits'!F128-'RIM Costs (Ach Pot)'!F128</f>
        <v>0</v>
      </c>
      <c r="G128">
        <f>'RIM &amp; TRC Benefits'!G128-'RIM Costs (Ach Pot)'!G128</f>
        <v>-49.788521000000003</v>
      </c>
      <c r="H128">
        <f>'RIM &amp; TRC Benefits'!H128-'RIM Costs (Ach Pot)'!H128</f>
        <v>-12.430311</v>
      </c>
      <c r="I128">
        <f>'RIM &amp; TRC Benefits'!I128-'RIM Costs (Ach Pot)'!I128</f>
        <v>-12.907641000000002</v>
      </c>
      <c r="J128">
        <f>'RIM &amp; TRC Benefits'!J128-'RIM Costs (Ach Pot)'!J128</f>
        <v>1.5039220000000029</v>
      </c>
      <c r="K128">
        <f>'RIM &amp; TRC Benefits'!K128-'RIM Costs (Ach Pot)'!K128</f>
        <v>4.0884829999999965</v>
      </c>
      <c r="L128">
        <f>'RIM &amp; TRC Benefits'!L128-'RIM Costs (Ach Pot)'!L128</f>
        <v>4.4658489999999986</v>
      </c>
      <c r="M128">
        <f>'RIM &amp; TRC Benefits'!M128-'RIM Costs (Ach Pot)'!M128</f>
        <v>11.157609000000008</v>
      </c>
      <c r="N128">
        <f>'RIM &amp; TRC Benefits'!N128-'RIM Costs (Ach Pot)'!N128</f>
        <v>14.312058</v>
      </c>
      <c r="O128">
        <f>'RIM &amp; TRC Benefits'!O128-'RIM Costs (Ach Pot)'!O128</f>
        <v>14.931657999999999</v>
      </c>
      <c r="P128">
        <f>'RIM &amp; TRC Benefits'!P128-'RIM Costs (Ach Pot)'!P128</f>
        <v>6.5103380000000044</v>
      </c>
      <c r="Q128">
        <f>'RIM &amp; TRC Benefits'!Q128-'RIM Costs (Ach Pot)'!Q128</f>
        <v>0</v>
      </c>
      <c r="R128">
        <f>'RIM &amp; TRC Benefits'!R128-'RIM Costs (Ach Pot)'!R128</f>
        <v>0</v>
      </c>
      <c r="S128">
        <f>'RIM &amp; TRC Benefits'!S128-'RIM Costs (Ach Pot)'!S128</f>
        <v>0</v>
      </c>
      <c r="T128">
        <f>'RIM &amp; TRC Benefits'!T128-'RIM Costs (Ach Pot)'!T128</f>
        <v>0</v>
      </c>
      <c r="U128">
        <f>'RIM &amp; TRC Benefits'!U128-'RIM Costs (Ach Pot)'!U128</f>
        <v>0</v>
      </c>
      <c r="V128">
        <f>'RIM &amp; TRC Benefits'!V128-'RIM Costs (Ach Pot)'!V128</f>
        <v>0</v>
      </c>
      <c r="W128">
        <f>'RIM &amp; TRC Benefits'!W128-'RIM Costs (Ach Pot)'!W128</f>
        <v>0</v>
      </c>
      <c r="X128">
        <f>'RIM &amp; TRC Benefits'!X128-'RIM Costs (Ach Pot)'!X128</f>
        <v>0</v>
      </c>
      <c r="Y128">
        <f>'RIM &amp; TRC Benefits'!Y128-'RIM Costs (Ach Pot)'!Y128</f>
        <v>0</v>
      </c>
      <c r="Z128">
        <f>'RIM &amp; TRC Benefits'!Z128-'RIM Costs (Ach Pot)'!Z128</f>
        <v>0</v>
      </c>
      <c r="AA128">
        <f>'RIM &amp; TRC Benefits'!AA128-'RIM Costs (Ach Pot)'!AA128</f>
        <v>0</v>
      </c>
      <c r="AB128">
        <f>'RIM &amp; TRC Benefits'!AB128-'RIM Costs (Ach Pot)'!AB128</f>
        <v>0</v>
      </c>
      <c r="AC128">
        <f>'RIM &amp; TRC Benefits'!AC128-'RIM Costs (Ach Pot)'!AC128</f>
        <v>0</v>
      </c>
      <c r="AD128">
        <f>'RIM &amp; TRC Benefits'!AD128-'RIM Costs (Ach Pot)'!AD128</f>
        <v>0</v>
      </c>
      <c r="AE128">
        <f>'RIM &amp; TRC Benefits'!AE128-'RIM Costs (Ach Pot)'!AE128</f>
        <v>0</v>
      </c>
      <c r="AF128">
        <f>'RIM &amp; TRC Benefits'!AF128-'RIM Costs (Ach Pot)'!AF128</f>
        <v>0</v>
      </c>
      <c r="AG128">
        <f>'RIM &amp; TRC Benefits'!AG128-'RIM Costs (Ach Pot)'!AG128</f>
        <v>0</v>
      </c>
      <c r="AH128">
        <f>'RIM &amp; TRC Benefits'!AH128-'RIM Costs (Ach Pot)'!AH128</f>
        <v>0</v>
      </c>
      <c r="AI128" s="2">
        <f t="shared" si="29"/>
        <v>-18.156555999999988</v>
      </c>
      <c r="AJ128" s="2">
        <f t="shared" si="30"/>
        <v>-35.512501373605517</v>
      </c>
      <c r="AK128" s="95">
        <f>'RIM &amp; TRC Benefits'!AJ128/'RIM Costs (Ach Pot)'!AJ128</f>
        <v>0.88408301538140643</v>
      </c>
      <c r="AL128" s="98" t="str">
        <f>IF(AK128&lt;1,"NA",(('RIM Costs (Ach Pot)'!AJ128)+AX128)/AN128)</f>
        <v>NA</v>
      </c>
      <c r="AN128">
        <f>'Customer Costs'!G128</f>
        <v>584.70000000000005</v>
      </c>
      <c r="AO128" s="17">
        <f t="shared" si="31"/>
        <v>260.44577302076868</v>
      </c>
      <c r="AP128" s="18">
        <f t="shared" si="32"/>
        <v>18.767181777234359</v>
      </c>
      <c r="AQ128" s="76" t="str">
        <f t="shared" si="33"/>
        <v>No</v>
      </c>
      <c r="AR128" s="76" t="str">
        <f t="shared" si="34"/>
        <v>No</v>
      </c>
      <c r="AS128" s="76" t="str">
        <f t="shared" si="35"/>
        <v>No</v>
      </c>
      <c r="AT128" s="105" t="s">
        <v>499</v>
      </c>
      <c r="AU128" s="95" t="str">
        <f t="shared" si="23"/>
        <v>Drop</v>
      </c>
      <c r="AV128" s="11">
        <f t="shared" si="49"/>
        <v>522.38909930746513</v>
      </c>
      <c r="AW128" s="102">
        <f t="shared" si="24"/>
        <v>2.0000000000000018</v>
      </c>
      <c r="AX128" s="11" t="str">
        <f t="shared" si="25"/>
        <v>NA</v>
      </c>
      <c r="AY128" s="52" t="s">
        <v>527</v>
      </c>
      <c r="AZ128" s="11" t="str">
        <f>IF(AU128="Drop","NA",'Program Costs'!G128)</f>
        <v>NA</v>
      </c>
      <c r="BA128" s="20" t="str">
        <f t="shared" si="26"/>
        <v>NA</v>
      </c>
      <c r="BB128" s="12">
        <f>IF(AP128&lt;=10,IF($BB$1="Residential",VLOOKUP(CEILING(AP128,0.05),'Payback-Acceptance'!$A$5:$C$205,2),VLOOKUP(CEILING(AN128,0.05),'Payback-Acceptance'!$A$5:$C$205,3)),IF($BB$1="Residential",VLOOKUP(10,'Payback-Acceptance'!$A$5:$C$205,2),VLOOKUP(10,'Payback-Acceptance'!$A$5:$C$205,3)))</f>
        <v>0.14294960495076253</v>
      </c>
      <c r="BC128" s="17">
        <v>260.44577302076868</v>
      </c>
      <c r="BD128" s="18">
        <v>150.20090242188587</v>
      </c>
      <c r="BE128" s="18">
        <v>65.128154298854483</v>
      </c>
      <c r="BF128" s="22">
        <v>38658.221526034591</v>
      </c>
      <c r="BG128" s="35" t="str">
        <f t="shared" si="43"/>
        <v>NA</v>
      </c>
      <c r="BH128" s="67" t="s">
        <v>499</v>
      </c>
      <c r="BI128" s="29" t="str">
        <f t="shared" si="44"/>
        <v>NA</v>
      </c>
      <c r="BJ128" s="71" t="str">
        <f t="shared" si="48"/>
        <v>NA</v>
      </c>
      <c r="BK128" s="71" t="str">
        <f t="shared" si="48"/>
        <v>NA</v>
      </c>
      <c r="BL128" s="71" t="str">
        <f t="shared" si="48"/>
        <v>NA</v>
      </c>
      <c r="BM128" s="71" t="str">
        <f t="shared" si="48"/>
        <v>NA</v>
      </c>
      <c r="BN128" s="71" t="str">
        <f t="shared" si="48"/>
        <v>NA</v>
      </c>
      <c r="BO128" s="71" t="str">
        <f t="shared" si="48"/>
        <v>NA</v>
      </c>
      <c r="BP128" s="71" t="str">
        <f t="shared" si="48"/>
        <v>NA</v>
      </c>
      <c r="BQ128" s="71" t="str">
        <f t="shared" si="48"/>
        <v>NA</v>
      </c>
      <c r="BR128" s="71" t="str">
        <f t="shared" si="48"/>
        <v>NA</v>
      </c>
      <c r="BS128" s="71" t="str">
        <f t="shared" si="48"/>
        <v>NA</v>
      </c>
    </row>
    <row r="129" spans="1:71" x14ac:dyDescent="0.25">
      <c r="A129" s="4">
        <v>2</v>
      </c>
      <c r="B129" s="4">
        <v>130</v>
      </c>
      <c r="C129">
        <v>145</v>
      </c>
      <c r="D129" t="s">
        <v>163</v>
      </c>
      <c r="E129">
        <f>'RIM &amp; TRC Benefits'!E129-'RIM Costs (Ach Pot)'!E129</f>
        <v>0</v>
      </c>
      <c r="F129">
        <f>'RIM &amp; TRC Benefits'!F129-'RIM Costs (Ach Pot)'!F129</f>
        <v>0</v>
      </c>
      <c r="G129">
        <f>'RIM &amp; TRC Benefits'!G129-'RIM Costs (Ach Pot)'!G129</f>
        <v>-51.097450000000002</v>
      </c>
      <c r="H129">
        <f>'RIM &amp; TRC Benefits'!H129-'RIM Costs (Ach Pot)'!H129</f>
        <v>-13.633269999999996</v>
      </c>
      <c r="I129">
        <f>'RIM &amp; TRC Benefits'!I129-'RIM Costs (Ach Pot)'!I129</f>
        <v>-14.666550000000001</v>
      </c>
      <c r="J129">
        <f>'RIM &amp; TRC Benefits'!J129-'RIM Costs (Ach Pot)'!J129</f>
        <v>21.290399999999998</v>
      </c>
      <c r="K129">
        <f>'RIM &amp; TRC Benefits'!K129-'RIM Costs (Ach Pot)'!K129</f>
        <v>32.887929999999997</v>
      </c>
      <c r="L129">
        <f>'RIM &amp; TRC Benefits'!L129-'RIM Costs (Ach Pot)'!L129</f>
        <v>33.08973000000001</v>
      </c>
      <c r="M129">
        <f>'RIM &amp; TRC Benefits'!M129-'RIM Costs (Ach Pot)'!M129</f>
        <v>50.268709999999999</v>
      </c>
      <c r="N129">
        <f>'RIM &amp; TRC Benefits'!N129-'RIM Costs (Ach Pot)'!N129</f>
        <v>58.632560000000005</v>
      </c>
      <c r="O129">
        <f>'RIM &amp; TRC Benefits'!O129-'RIM Costs (Ach Pot)'!O129</f>
        <v>57.971460000000008</v>
      </c>
      <c r="P129">
        <f>'RIM &amp; TRC Benefits'!P129-'RIM Costs (Ach Pot)'!P129</f>
        <v>34.796720000000008</v>
      </c>
      <c r="Q129">
        <f>'RIM &amp; TRC Benefits'!Q129-'RIM Costs (Ach Pot)'!Q129</f>
        <v>0</v>
      </c>
      <c r="R129">
        <f>'RIM &amp; TRC Benefits'!R129-'RIM Costs (Ach Pot)'!R129</f>
        <v>0</v>
      </c>
      <c r="S129">
        <f>'RIM &amp; TRC Benefits'!S129-'RIM Costs (Ach Pot)'!S129</f>
        <v>0</v>
      </c>
      <c r="T129">
        <f>'RIM &amp; TRC Benefits'!T129-'RIM Costs (Ach Pot)'!T129</f>
        <v>0</v>
      </c>
      <c r="U129">
        <f>'RIM &amp; TRC Benefits'!U129-'RIM Costs (Ach Pot)'!U129</f>
        <v>0</v>
      </c>
      <c r="V129">
        <f>'RIM &amp; TRC Benefits'!V129-'RIM Costs (Ach Pot)'!V129</f>
        <v>0</v>
      </c>
      <c r="W129">
        <f>'RIM &amp; TRC Benefits'!W129-'RIM Costs (Ach Pot)'!W129</f>
        <v>0</v>
      </c>
      <c r="X129">
        <f>'RIM &amp; TRC Benefits'!X129-'RIM Costs (Ach Pot)'!X129</f>
        <v>0</v>
      </c>
      <c r="Y129">
        <f>'RIM &amp; TRC Benefits'!Y129-'RIM Costs (Ach Pot)'!Y129</f>
        <v>0</v>
      </c>
      <c r="Z129">
        <f>'RIM &amp; TRC Benefits'!Z129-'RIM Costs (Ach Pot)'!Z129</f>
        <v>0</v>
      </c>
      <c r="AA129">
        <f>'RIM &amp; TRC Benefits'!AA129-'RIM Costs (Ach Pot)'!AA129</f>
        <v>0</v>
      </c>
      <c r="AB129">
        <f>'RIM &amp; TRC Benefits'!AB129-'RIM Costs (Ach Pot)'!AB129</f>
        <v>0</v>
      </c>
      <c r="AC129">
        <f>'RIM &amp; TRC Benefits'!AC129-'RIM Costs (Ach Pot)'!AC129</f>
        <v>0</v>
      </c>
      <c r="AD129">
        <f>'RIM &amp; TRC Benefits'!AD129-'RIM Costs (Ach Pot)'!AD129</f>
        <v>0</v>
      </c>
      <c r="AE129">
        <f>'RIM &amp; TRC Benefits'!AE129-'RIM Costs (Ach Pot)'!AE129</f>
        <v>0</v>
      </c>
      <c r="AF129">
        <f>'RIM &amp; TRC Benefits'!AF129-'RIM Costs (Ach Pot)'!AF129</f>
        <v>0</v>
      </c>
      <c r="AG129">
        <f>'RIM &amp; TRC Benefits'!AG129-'RIM Costs (Ach Pot)'!AG129</f>
        <v>0</v>
      </c>
      <c r="AH129">
        <f>'RIM &amp; TRC Benefits'!AH129-'RIM Costs (Ach Pot)'!AH129</f>
        <v>0</v>
      </c>
      <c r="AI129" s="2">
        <f t="shared" si="29"/>
        <v>209.54024000000004</v>
      </c>
      <c r="AJ129" s="2">
        <f t="shared" si="30"/>
        <v>117.85948658604372</v>
      </c>
      <c r="AK129" s="95">
        <f>'RIM &amp; TRC Benefits'!AJ129/'RIM Costs (Ach Pot)'!AJ129</f>
        <v>1.2767088942961411</v>
      </c>
      <c r="AL129" s="98">
        <f>IF(AK129&lt;1,"NA",(('RIM Costs (Ach Pot)'!AJ129)+AX129)/AN129)</f>
        <v>3.8938520034735702</v>
      </c>
      <c r="AN129">
        <f>'Customer Costs'!G129</f>
        <v>116.1</v>
      </c>
      <c r="AO129" s="17">
        <f t="shared" si="31"/>
        <v>376</v>
      </c>
      <c r="AP129" s="18">
        <f t="shared" si="32"/>
        <v>2.5812356514076016</v>
      </c>
      <c r="AQ129" s="76" t="str">
        <f t="shared" si="33"/>
        <v>No</v>
      </c>
      <c r="AR129" s="76" t="str">
        <f t="shared" si="34"/>
        <v>No</v>
      </c>
      <c r="AS129" s="76" t="str">
        <f t="shared" si="35"/>
        <v>Yes</v>
      </c>
      <c r="AT129" s="105">
        <v>91.068661099555555</v>
      </c>
      <c r="AU129" s="95" t="str">
        <f t="shared" si="23"/>
        <v>Keep</v>
      </c>
      <c r="AV129" s="11">
        <f t="shared" si="49"/>
        <v>26.143083484695978</v>
      </c>
      <c r="AW129" s="102">
        <f t="shared" si="24"/>
        <v>2</v>
      </c>
      <c r="AX129" s="11">
        <f t="shared" si="25"/>
        <v>26.143083484695978</v>
      </c>
      <c r="AY129" s="52" t="s">
        <v>527</v>
      </c>
      <c r="AZ129" s="11">
        <f>IF(AU129="Drop","NA",'Program Costs'!G129)</f>
        <v>37</v>
      </c>
      <c r="BA129" s="20">
        <f t="shared" si="26"/>
        <v>2</v>
      </c>
      <c r="BB129" s="12">
        <f>IF(AP129&lt;=10,IF($BB$1="Residential",VLOOKUP(CEILING(AP129,0.05),'Payback-Acceptance'!$A$5:$C$205,2),VLOOKUP(CEILING(AN129,0.05),'Payback-Acceptance'!$A$5:$C$205,3)),IF($BB$1="Residential",VLOOKUP(10,'Payback-Acceptance'!$A$5:$C$205,2),VLOOKUP(10,'Payback-Acceptance'!$A$5:$C$205,3)))</f>
        <v>0.36514381305021248</v>
      </c>
      <c r="BC129" s="17">
        <v>376</v>
      </c>
      <c r="BD129" s="18">
        <v>380</v>
      </c>
      <c r="BE129" s="18">
        <v>0</v>
      </c>
      <c r="BF129" s="22">
        <v>36623.578287822245</v>
      </c>
      <c r="BG129" s="35">
        <f t="shared" si="43"/>
        <v>616.11111000000005</v>
      </c>
      <c r="BH129" s="67">
        <v>616.11111000000005</v>
      </c>
      <c r="BI129" s="29">
        <f t="shared" si="44"/>
        <v>6686.4365117791931</v>
      </c>
      <c r="BJ129" s="71">
        <f t="shared" si="48"/>
        <v>18.483333300000002</v>
      </c>
      <c r="BK129" s="71">
        <f t="shared" si="48"/>
        <v>49.288888800000002</v>
      </c>
      <c r="BL129" s="71">
        <f t="shared" si="48"/>
        <v>98.577777600000005</v>
      </c>
      <c r="BM129" s="71">
        <f t="shared" si="48"/>
        <v>184.83333300000004</v>
      </c>
      <c r="BN129" s="71">
        <f t="shared" si="48"/>
        <v>308.05555500000003</v>
      </c>
      <c r="BO129" s="71">
        <f t="shared" si="48"/>
        <v>431.27777700000001</v>
      </c>
      <c r="BP129" s="71">
        <f t="shared" si="48"/>
        <v>517.53333240000006</v>
      </c>
      <c r="BQ129" s="71">
        <f t="shared" si="48"/>
        <v>566.82222120000006</v>
      </c>
      <c r="BR129" s="71">
        <f t="shared" si="48"/>
        <v>597.62777670000003</v>
      </c>
      <c r="BS129" s="71">
        <f t="shared" si="48"/>
        <v>616.11111000000005</v>
      </c>
    </row>
    <row r="130" spans="1:71" x14ac:dyDescent="0.25">
      <c r="A130" s="4">
        <v>2</v>
      </c>
      <c r="B130" s="4">
        <v>130</v>
      </c>
      <c r="C130">
        <v>146</v>
      </c>
      <c r="D130" t="s">
        <v>164</v>
      </c>
      <c r="E130">
        <f>'RIM &amp; TRC Benefits'!E130-'RIM Costs (Ach Pot)'!E130</f>
        <v>0</v>
      </c>
      <c r="F130">
        <f>'RIM &amp; TRC Benefits'!F130-'RIM Costs (Ach Pot)'!F130</f>
        <v>0</v>
      </c>
      <c r="G130">
        <f>'RIM &amp; TRC Benefits'!G130-'RIM Costs (Ach Pot)'!G130</f>
        <v>-42.548077999999997</v>
      </c>
      <c r="H130">
        <f>'RIM &amp; TRC Benefits'!H130-'RIM Costs (Ach Pot)'!H130</f>
        <v>-5.2046780000000004</v>
      </c>
      <c r="I130">
        <f>'RIM &amp; TRC Benefits'!I130-'RIM Costs (Ach Pot)'!I130</f>
        <v>-5.924188</v>
      </c>
      <c r="J130">
        <f>'RIM &amp; TRC Benefits'!J130-'RIM Costs (Ach Pot)'!J130</f>
        <v>-0.96872899999999973</v>
      </c>
      <c r="K130">
        <f>'RIM &amp; TRC Benefits'!K130-'RIM Costs (Ach Pot)'!K130</f>
        <v>-0.39382900000000021</v>
      </c>
      <c r="L130">
        <f>'RIM &amp; TRC Benefits'!L130-'RIM Costs (Ach Pot)'!L130</f>
        <v>-0.30300899999999942</v>
      </c>
      <c r="M130">
        <f>'RIM &amp; TRC Benefits'!M130-'RIM Costs (Ach Pot)'!M130</f>
        <v>2.3724820000000033</v>
      </c>
      <c r="N130">
        <f>'RIM &amp; TRC Benefits'!N130-'RIM Costs (Ach Pot)'!N130</f>
        <v>2.9818609999999985</v>
      </c>
      <c r="O130">
        <f>'RIM &amp; TRC Benefits'!O130-'RIM Costs (Ach Pot)'!O130</f>
        <v>3.669630999999999</v>
      </c>
      <c r="P130">
        <f>'RIM &amp; TRC Benefits'!P130-'RIM Costs (Ach Pot)'!P130</f>
        <v>0.4436859999999978</v>
      </c>
      <c r="Q130">
        <f>'RIM &amp; TRC Benefits'!Q130-'RIM Costs (Ach Pot)'!Q130</f>
        <v>1.351640999999999</v>
      </c>
      <c r="R130">
        <f>'RIM &amp; TRC Benefits'!R130-'RIM Costs (Ach Pot)'!R130</f>
        <v>-0.36015399999999964</v>
      </c>
      <c r="S130">
        <f>'RIM &amp; TRC Benefits'!S130-'RIM Costs (Ach Pot)'!S130</f>
        <v>3.3497509999999977</v>
      </c>
      <c r="T130">
        <f>'RIM &amp; TRC Benefits'!T130-'RIM Costs (Ach Pot)'!T130</f>
        <v>-0.73600900000000102</v>
      </c>
      <c r="U130">
        <f>'RIM &amp; TRC Benefits'!U130-'RIM Costs (Ach Pot)'!U130</f>
        <v>0.69893099999999819</v>
      </c>
      <c r="V130">
        <f>'RIM &amp; TRC Benefits'!V130-'RIM Costs (Ach Pot)'!V130</f>
        <v>0.41292099999999721</v>
      </c>
      <c r="W130">
        <f>'RIM &amp; TRC Benefits'!W130-'RIM Costs (Ach Pot)'!W130</f>
        <v>3.0982809999999965</v>
      </c>
      <c r="X130">
        <f>'RIM &amp; TRC Benefits'!X130-'RIM Costs (Ach Pot)'!X130</f>
        <v>3.2081509999999973</v>
      </c>
      <c r="Y130">
        <f>'RIM &amp; TRC Benefits'!Y130-'RIM Costs (Ach Pot)'!Y130</f>
        <v>4.7527609999999996</v>
      </c>
      <c r="Z130">
        <f>'RIM &amp; TRC Benefits'!Z130-'RIM Costs (Ach Pot)'!Z130</f>
        <v>4.181600999999997</v>
      </c>
      <c r="AA130">
        <f>'RIM &amp; TRC Benefits'!AA130-'RIM Costs (Ach Pot)'!AA130</f>
        <v>4.3668409999999973</v>
      </c>
      <c r="AB130">
        <f>'RIM &amp; TRC Benefits'!AB130-'RIM Costs (Ach Pot)'!AB130</f>
        <v>1.7375709999999991</v>
      </c>
      <c r="AC130">
        <f>'RIM &amp; TRC Benefits'!AC130-'RIM Costs (Ach Pot)'!AC130</f>
        <v>2.7486710000000016</v>
      </c>
      <c r="AD130">
        <f>'RIM &amp; TRC Benefits'!AD130-'RIM Costs (Ach Pot)'!AD130</f>
        <v>-9.9890000000009138E-3</v>
      </c>
      <c r="AE130">
        <f>'RIM &amp; TRC Benefits'!AE130-'RIM Costs (Ach Pot)'!AE130</f>
        <v>0.41860099999999889</v>
      </c>
      <c r="AF130">
        <f>'RIM &amp; TRC Benefits'!AF130-'RIM Costs (Ach Pot)'!AF130</f>
        <v>1.7129710000000031</v>
      </c>
      <c r="AG130">
        <f>'RIM &amp; TRC Benefits'!AG130-'RIM Costs (Ach Pot)'!AG130</f>
        <v>0.48525100000000165</v>
      </c>
      <c r="AH130">
        <f>'RIM &amp; TRC Benefits'!AH130-'RIM Costs (Ach Pot)'!AH130</f>
        <v>6.0713710000000027</v>
      </c>
      <c r="AI130" s="2">
        <f t="shared" si="29"/>
        <v>-8.3856880000000125</v>
      </c>
      <c r="AJ130" s="2">
        <f t="shared" si="30"/>
        <v>-36.593682853190224</v>
      </c>
      <c r="AK130" s="95">
        <f>'RIM &amp; TRC Benefits'!AJ130/'RIM Costs (Ach Pot)'!AJ130</f>
        <v>0.85246259891350407</v>
      </c>
      <c r="AL130" s="98" t="str">
        <f>IF(AK130&lt;1,"NA",(('RIM Costs (Ach Pot)'!AJ130)+AX130)/AN130)</f>
        <v>NA</v>
      </c>
      <c r="AN130">
        <f>'Customer Costs'!G130</f>
        <v>116.1</v>
      </c>
      <c r="AO130" s="17">
        <f t="shared" si="31"/>
        <v>104.62553695384474</v>
      </c>
      <c r="AP130" s="18">
        <f t="shared" si="32"/>
        <v>9.2763643866163488</v>
      </c>
      <c r="AQ130" s="76" t="str">
        <f t="shared" si="33"/>
        <v>No</v>
      </c>
      <c r="AR130" s="76" t="str">
        <f t="shared" si="34"/>
        <v>No</v>
      </c>
      <c r="AS130" s="76" t="str">
        <f t="shared" si="35"/>
        <v>No</v>
      </c>
      <c r="AT130" s="105" t="s">
        <v>499</v>
      </c>
      <c r="AU130" s="95" t="str">
        <f t="shared" si="23"/>
        <v>Drop</v>
      </c>
      <c r="AV130" s="11">
        <f t="shared" si="49"/>
        <v>91.068641773601414</v>
      </c>
      <c r="AW130" s="102">
        <f t="shared" si="24"/>
        <v>2</v>
      </c>
      <c r="AX130" s="11" t="str">
        <f t="shared" si="25"/>
        <v>NA</v>
      </c>
      <c r="AY130" s="52" t="s">
        <v>527</v>
      </c>
      <c r="AZ130" s="11" t="str">
        <f>IF(AU130="Drop","NA",'Program Costs'!G130)</f>
        <v>NA</v>
      </c>
      <c r="BA130" s="20" t="str">
        <f t="shared" si="26"/>
        <v>NA</v>
      </c>
      <c r="BB130" s="12">
        <f>IF(AP130&lt;=10,IF($BB$1="Residential",VLOOKUP(CEILING(AP130,0.05),'Payback-Acceptance'!$A$5:$C$205,2),VLOOKUP(CEILING(AN130,0.05),'Payback-Acceptance'!$A$5:$C$205,3)),IF($BB$1="Residential",VLOOKUP(10,'Payback-Acceptance'!$A$5:$C$205,2),VLOOKUP(10,'Payback-Acceptance'!$A$5:$C$205,3)))</f>
        <v>0.15307256132018027</v>
      </c>
      <c r="BC130" s="17">
        <v>104.62553695384474</v>
      </c>
      <c r="BD130" s="18">
        <v>48.672897563909096</v>
      </c>
      <c r="BE130" s="18">
        <v>0</v>
      </c>
      <c r="BF130" s="22">
        <v>36623.578287822245</v>
      </c>
      <c r="BG130" s="35" t="str">
        <f t="shared" si="43"/>
        <v>NA</v>
      </c>
      <c r="BH130" s="67">
        <v>0</v>
      </c>
      <c r="BI130" s="29" t="str">
        <f t="shared" si="44"/>
        <v>NA</v>
      </c>
      <c r="BJ130" s="71" t="str">
        <f t="shared" si="48"/>
        <v>NA</v>
      </c>
      <c r="BK130" s="71" t="str">
        <f t="shared" si="48"/>
        <v>NA</v>
      </c>
      <c r="BL130" s="71" t="str">
        <f t="shared" si="48"/>
        <v>NA</v>
      </c>
      <c r="BM130" s="71" t="str">
        <f t="shared" si="48"/>
        <v>NA</v>
      </c>
      <c r="BN130" s="71" t="str">
        <f t="shared" si="48"/>
        <v>NA</v>
      </c>
      <c r="BO130" s="71" t="str">
        <f t="shared" si="48"/>
        <v>NA</v>
      </c>
      <c r="BP130" s="71" t="str">
        <f t="shared" si="48"/>
        <v>NA</v>
      </c>
      <c r="BQ130" s="71" t="str">
        <f t="shared" si="48"/>
        <v>NA</v>
      </c>
      <c r="BR130" s="71" t="str">
        <f t="shared" si="48"/>
        <v>NA</v>
      </c>
      <c r="BS130" s="71" t="str">
        <f t="shared" si="48"/>
        <v>NA</v>
      </c>
    </row>
    <row r="131" spans="1:71" x14ac:dyDescent="0.25">
      <c r="A131" s="4">
        <v>2</v>
      </c>
      <c r="B131" s="4">
        <v>130</v>
      </c>
      <c r="C131">
        <v>147</v>
      </c>
      <c r="D131" t="s">
        <v>165</v>
      </c>
      <c r="E131">
        <f>'RIM &amp; TRC Benefits'!E131-'RIM Costs (Ach Pot)'!E131</f>
        <v>0</v>
      </c>
      <c r="F131">
        <f>'RIM &amp; TRC Benefits'!F131-'RIM Costs (Ach Pot)'!F131</f>
        <v>0</v>
      </c>
      <c r="G131">
        <f>'RIM &amp; TRC Benefits'!G131-'RIM Costs (Ach Pot)'!G131</f>
        <v>-42.222604000000004</v>
      </c>
      <c r="H131">
        <f>'RIM &amp; TRC Benefits'!H131-'RIM Costs (Ach Pot)'!H131</f>
        <v>-5.6111839999999997</v>
      </c>
      <c r="I131">
        <f>'RIM &amp; TRC Benefits'!I131-'RIM Costs (Ach Pot)'!I131</f>
        <v>-5.6116740000000007</v>
      </c>
      <c r="J131">
        <f>'RIM &amp; TRC Benefits'!J131-'RIM Costs (Ach Pot)'!J131</f>
        <v>3.7820579999999993</v>
      </c>
      <c r="K131">
        <f>'RIM &amp; TRC Benefits'!K131-'RIM Costs (Ach Pot)'!K131</f>
        <v>5.5261589999999998</v>
      </c>
      <c r="L131">
        <f>'RIM &amp; TRC Benefits'!L131-'RIM Costs (Ach Pot)'!L131</f>
        <v>5.3912389999999988</v>
      </c>
      <c r="M131">
        <f>'RIM &amp; TRC Benefits'!M131-'RIM Costs (Ach Pot)'!M131</f>
        <v>10.326585999999999</v>
      </c>
      <c r="N131">
        <f>'RIM &amp; TRC Benefits'!N131-'RIM Costs (Ach Pot)'!N131</f>
        <v>11.502006000000002</v>
      </c>
      <c r="O131">
        <f>'RIM &amp; TRC Benefits'!O131-'RIM Costs (Ach Pot)'!O131</f>
        <v>12.397535999999999</v>
      </c>
      <c r="P131">
        <f>'RIM &amp; TRC Benefits'!P131-'RIM Costs (Ach Pot)'!P131</f>
        <v>7.1272160000000007</v>
      </c>
      <c r="Q131">
        <f>'RIM &amp; TRC Benefits'!Q131-'RIM Costs (Ach Pot)'!Q131</f>
        <v>0</v>
      </c>
      <c r="R131">
        <f>'RIM &amp; TRC Benefits'!R131-'RIM Costs (Ach Pot)'!R131</f>
        <v>0</v>
      </c>
      <c r="S131">
        <f>'RIM &amp; TRC Benefits'!S131-'RIM Costs (Ach Pot)'!S131</f>
        <v>0</v>
      </c>
      <c r="T131">
        <f>'RIM &amp; TRC Benefits'!T131-'RIM Costs (Ach Pot)'!T131</f>
        <v>0</v>
      </c>
      <c r="U131">
        <f>'RIM &amp; TRC Benefits'!U131-'RIM Costs (Ach Pot)'!U131</f>
        <v>0</v>
      </c>
      <c r="V131">
        <f>'RIM &amp; TRC Benefits'!V131-'RIM Costs (Ach Pot)'!V131</f>
        <v>0</v>
      </c>
      <c r="W131">
        <f>'RIM &amp; TRC Benefits'!W131-'RIM Costs (Ach Pot)'!W131</f>
        <v>0</v>
      </c>
      <c r="X131">
        <f>'RIM &amp; TRC Benefits'!X131-'RIM Costs (Ach Pot)'!X131</f>
        <v>0</v>
      </c>
      <c r="Y131">
        <f>'RIM &amp; TRC Benefits'!Y131-'RIM Costs (Ach Pot)'!Y131</f>
        <v>0</v>
      </c>
      <c r="Z131">
        <f>'RIM &amp; TRC Benefits'!Z131-'RIM Costs (Ach Pot)'!Z131</f>
        <v>0</v>
      </c>
      <c r="AA131">
        <f>'RIM &amp; TRC Benefits'!AA131-'RIM Costs (Ach Pot)'!AA131</f>
        <v>0</v>
      </c>
      <c r="AB131">
        <f>'RIM &amp; TRC Benefits'!AB131-'RIM Costs (Ach Pot)'!AB131</f>
        <v>0</v>
      </c>
      <c r="AC131">
        <f>'RIM &amp; TRC Benefits'!AC131-'RIM Costs (Ach Pot)'!AC131</f>
        <v>0</v>
      </c>
      <c r="AD131">
        <f>'RIM &amp; TRC Benefits'!AD131-'RIM Costs (Ach Pot)'!AD131</f>
        <v>0</v>
      </c>
      <c r="AE131">
        <f>'RIM &amp; TRC Benefits'!AE131-'RIM Costs (Ach Pot)'!AE131</f>
        <v>0</v>
      </c>
      <c r="AF131">
        <f>'RIM &amp; TRC Benefits'!AF131-'RIM Costs (Ach Pot)'!AF131</f>
        <v>0</v>
      </c>
      <c r="AG131">
        <f>'RIM &amp; TRC Benefits'!AG131-'RIM Costs (Ach Pot)'!AG131</f>
        <v>0</v>
      </c>
      <c r="AH131">
        <f>'RIM &amp; TRC Benefits'!AH131-'RIM Costs (Ach Pot)'!AH131</f>
        <v>0</v>
      </c>
      <c r="AI131" s="2">
        <f t="shared" si="29"/>
        <v>2.6073379999999915</v>
      </c>
      <c r="AJ131" s="2">
        <f t="shared" si="30"/>
        <v>-14.9886238064617</v>
      </c>
      <c r="AK131" s="95">
        <f>'RIM &amp; TRC Benefits'!AJ131/'RIM Costs (Ach Pot)'!AJ131</f>
        <v>0.90929318216782318</v>
      </c>
      <c r="AL131" s="98" t="str">
        <f>IF(AK131&lt;1,"NA",(('RIM Costs (Ach Pot)'!AJ131)+AX131)/AN131)</f>
        <v>NA</v>
      </c>
      <c r="AN131">
        <f>'Customer Costs'!G131</f>
        <v>31.1</v>
      </c>
      <c r="AO131" s="17">
        <f t="shared" si="31"/>
        <v>123.99326076109725</v>
      </c>
      <c r="AP131" s="18">
        <f t="shared" si="32"/>
        <v>2.0967448640100974</v>
      </c>
      <c r="AQ131" s="76" t="str">
        <f t="shared" si="33"/>
        <v>No</v>
      </c>
      <c r="AR131" s="76" t="str">
        <f t="shared" si="34"/>
        <v>No</v>
      </c>
      <c r="AS131" s="76" t="str">
        <f t="shared" si="35"/>
        <v>Yes</v>
      </c>
      <c r="AT131" s="105" t="s">
        <v>499</v>
      </c>
      <c r="AU131" s="95" t="str">
        <f t="shared" si="23"/>
        <v>Drop</v>
      </c>
      <c r="AV131" s="11">
        <f t="shared" si="49"/>
        <v>1.4349696629086566</v>
      </c>
      <c r="AW131" s="102">
        <f t="shared" si="24"/>
        <v>2</v>
      </c>
      <c r="AX131" s="11" t="str">
        <f t="shared" si="25"/>
        <v>NA</v>
      </c>
      <c r="AY131" s="52" t="s">
        <v>528</v>
      </c>
      <c r="AZ131" s="11" t="str">
        <f>IF(AU131="Drop","NA",'Program Costs'!G131)</f>
        <v>NA</v>
      </c>
      <c r="BA131" s="20" t="str">
        <f t="shared" si="26"/>
        <v>NA</v>
      </c>
      <c r="BB131" s="12">
        <f>IF(AP131&lt;=10,IF($BB$1="Residential",VLOOKUP(CEILING(AP131,0.05),'Payback-Acceptance'!$A$5:$C$205,2),VLOOKUP(CEILING(AN131,0.05),'Payback-Acceptance'!$A$5:$C$205,3)),IF($BB$1="Residential",VLOOKUP(10,'Payback-Acceptance'!$A$5:$C$205,2),VLOOKUP(10,'Payback-Acceptance'!$A$5:$C$205,3)))</f>
        <v>0.40842482697349569</v>
      </c>
      <c r="BC131" s="17">
        <v>123.99326076109725</v>
      </c>
      <c r="BD131" s="18">
        <v>94.480992004181786</v>
      </c>
      <c r="BE131" s="18">
        <v>-12.431008776173</v>
      </c>
      <c r="BF131" s="22">
        <v>51544.295368046121</v>
      </c>
      <c r="BG131" s="35" t="str">
        <f t="shared" si="43"/>
        <v>NA</v>
      </c>
      <c r="BH131" s="67">
        <v>219.90199999999999</v>
      </c>
      <c r="BI131" s="29" t="str">
        <f t="shared" si="44"/>
        <v>NA</v>
      </c>
      <c r="BJ131" s="71" t="str">
        <f t="shared" si="48"/>
        <v>NA</v>
      </c>
      <c r="BK131" s="71" t="str">
        <f t="shared" si="48"/>
        <v>NA</v>
      </c>
      <c r="BL131" s="71" t="str">
        <f t="shared" si="48"/>
        <v>NA</v>
      </c>
      <c r="BM131" s="71" t="str">
        <f t="shared" si="48"/>
        <v>NA</v>
      </c>
      <c r="BN131" s="71" t="str">
        <f t="shared" si="48"/>
        <v>NA</v>
      </c>
      <c r="BO131" s="71" t="str">
        <f t="shared" si="48"/>
        <v>NA</v>
      </c>
      <c r="BP131" s="71" t="str">
        <f t="shared" si="48"/>
        <v>NA</v>
      </c>
      <c r="BQ131" s="71" t="str">
        <f t="shared" si="48"/>
        <v>NA</v>
      </c>
      <c r="BR131" s="71" t="str">
        <f t="shared" si="48"/>
        <v>NA</v>
      </c>
      <c r="BS131" s="71" t="str">
        <f t="shared" si="48"/>
        <v>NA</v>
      </c>
    </row>
    <row r="132" spans="1:71" x14ac:dyDescent="0.25">
      <c r="A132" s="4">
        <v>2</v>
      </c>
      <c r="B132" s="4">
        <v>130</v>
      </c>
      <c r="C132">
        <v>148</v>
      </c>
      <c r="D132" t="s">
        <v>166</v>
      </c>
      <c r="E132">
        <f>'RIM &amp; TRC Benefits'!E132-'RIM Costs (Ach Pot)'!E132</f>
        <v>0</v>
      </c>
      <c r="F132">
        <f>'RIM &amp; TRC Benefits'!F132-'RIM Costs (Ach Pot)'!F132</f>
        <v>0</v>
      </c>
      <c r="G132">
        <f>'RIM &amp; TRC Benefits'!G132-'RIM Costs (Ach Pot)'!G132</f>
        <v>-65.007889000000006</v>
      </c>
      <c r="H132">
        <f>'RIM &amp; TRC Benefits'!H132-'RIM Costs (Ach Pot)'!H132</f>
        <v>-26.817529</v>
      </c>
      <c r="I132">
        <f>'RIM &amp; TRC Benefits'!I132-'RIM Costs (Ach Pot)'!I132</f>
        <v>-28.675099000000003</v>
      </c>
      <c r="J132">
        <f>'RIM &amp; TRC Benefits'!J132-'RIM Costs (Ach Pot)'!J132</f>
        <v>-9.1866090000000042</v>
      </c>
      <c r="K132">
        <f>'RIM &amp; TRC Benefits'!K132-'RIM Costs (Ach Pot)'!K132</f>
        <v>-4.979569000000005</v>
      </c>
      <c r="L132">
        <f>'RIM &amp; TRC Benefits'!L132-'RIM Costs (Ach Pot)'!L132</f>
        <v>-4.8005490000000037</v>
      </c>
      <c r="M132">
        <f>'RIM &amp; TRC Benefits'!M132-'RIM Costs (Ach Pot)'!M132</f>
        <v>3.9602509999999995</v>
      </c>
      <c r="N132">
        <f>'RIM &amp; TRC Benefits'!N132-'RIM Costs (Ach Pot)'!N132</f>
        <v>9.0070910000000026</v>
      </c>
      <c r="O132">
        <f>'RIM &amp; TRC Benefits'!O132-'RIM Costs (Ach Pot)'!O132</f>
        <v>8.9473910000000103</v>
      </c>
      <c r="P132">
        <f>'RIM &amp; TRC Benefits'!P132-'RIM Costs (Ach Pot)'!P132</f>
        <v>-2.2368689999999987</v>
      </c>
      <c r="Q132">
        <f>'RIM &amp; TRC Benefits'!Q132-'RIM Costs (Ach Pot)'!Q132</f>
        <v>1.9884210000000024</v>
      </c>
      <c r="R132">
        <f>'RIM &amp; TRC Benefits'!R132-'RIM Costs (Ach Pot)'!R132</f>
        <v>-4.2521289999999965</v>
      </c>
      <c r="S132">
        <f>'RIM &amp; TRC Benefits'!S132-'RIM Costs (Ach Pot)'!S132</f>
        <v>13.421880999999999</v>
      </c>
      <c r="T132">
        <f>'RIM &amp; TRC Benefits'!T132-'RIM Costs (Ach Pot)'!T132</f>
        <v>-6.0164690000000007</v>
      </c>
      <c r="U132">
        <f>'RIM &amp; TRC Benefits'!U132-'RIM Costs (Ach Pot)'!U132</f>
        <v>0.21498099999999454</v>
      </c>
      <c r="V132">
        <f>'RIM &amp; TRC Benefits'!V132-'RIM Costs (Ach Pot)'!V132</f>
        <v>-0.56761900000000765</v>
      </c>
      <c r="W132">
        <f>'RIM &amp; TRC Benefits'!W132-'RIM Costs (Ach Pot)'!W132</f>
        <v>9.2883410000000026</v>
      </c>
      <c r="X132">
        <f>'RIM &amp; TRC Benefits'!X132-'RIM Costs (Ach Pot)'!X132</f>
        <v>10.471991000000003</v>
      </c>
      <c r="Y132">
        <f>'RIM &amp; TRC Benefits'!Y132-'RIM Costs (Ach Pot)'!Y132</f>
        <v>12.488900999999998</v>
      </c>
      <c r="Z132">
        <f>'RIM &amp; TRC Benefits'!Z132-'RIM Costs (Ach Pot)'!Z132</f>
        <v>13.440871000000001</v>
      </c>
      <c r="AA132">
        <f>'RIM &amp; TRC Benefits'!AA132-'RIM Costs (Ach Pot)'!AA132</f>
        <v>13.969680999999994</v>
      </c>
      <c r="AB132">
        <f>'RIM &amp; TRC Benefits'!AB132-'RIM Costs (Ach Pot)'!AB132</f>
        <v>4.1782910000000015</v>
      </c>
      <c r="AC132">
        <f>'RIM &amp; TRC Benefits'!AC132-'RIM Costs (Ach Pot)'!AC132</f>
        <v>4.7196809999999942</v>
      </c>
      <c r="AD132">
        <f>'RIM &amp; TRC Benefits'!AD132-'RIM Costs (Ach Pot)'!AD132</f>
        <v>-3.2559690000000074</v>
      </c>
      <c r="AE132">
        <f>'RIM &amp; TRC Benefits'!AE132-'RIM Costs (Ach Pot)'!AE132</f>
        <v>-1.5283689999999979</v>
      </c>
      <c r="AF132">
        <f>'RIM &amp; TRC Benefits'!AF132-'RIM Costs (Ach Pot)'!AF132</f>
        <v>2.4207210000000003</v>
      </c>
      <c r="AG132">
        <f>'RIM &amp; TRC Benefits'!AG132-'RIM Costs (Ach Pot)'!AG132</f>
        <v>1.6661509999999993</v>
      </c>
      <c r="AH132">
        <f>'RIM &amp; TRC Benefits'!AH132-'RIM Costs (Ach Pot)'!AH132</f>
        <v>25.227061000000006</v>
      </c>
      <c r="AI132" s="2">
        <f t="shared" si="29"/>
        <v>-21.91296200000005</v>
      </c>
      <c r="AJ132" s="2">
        <f t="shared" si="30"/>
        <v>-89.529248650407624</v>
      </c>
      <c r="AK132" s="95">
        <f>'RIM &amp; TRC Benefits'!AJ132/'RIM Costs (Ach Pot)'!AJ132</f>
        <v>0.91325270788412138</v>
      </c>
      <c r="AL132" s="98" t="str">
        <f>IF(AK132&lt;1,"NA",(('RIM Costs (Ach Pot)'!AJ132)+AX132)/AN132)</f>
        <v>NA</v>
      </c>
      <c r="AN132">
        <f>'Customer Costs'!G132</f>
        <v>427</v>
      </c>
      <c r="AO132" s="17">
        <f t="shared" si="31"/>
        <v>493.33995174052183</v>
      </c>
      <c r="AP132" s="18">
        <f t="shared" si="32"/>
        <v>7.2354386936040891</v>
      </c>
      <c r="AQ132" s="76" t="str">
        <f t="shared" si="33"/>
        <v>No</v>
      </c>
      <c r="AR132" s="76" t="str">
        <f t="shared" si="34"/>
        <v>No</v>
      </c>
      <c r="AS132" s="76" t="str">
        <f t="shared" si="35"/>
        <v>No</v>
      </c>
      <c r="AT132" s="105" t="s">
        <v>499</v>
      </c>
      <c r="AU132" s="95" t="str">
        <f t="shared" ref="AU132:AU195" si="50">IF(OR(AK132&lt;1,AP132&lt;2,AL132&lt;1),"Drop","Keep")</f>
        <v>Drop</v>
      </c>
      <c r="AV132" s="11">
        <f t="shared" si="49"/>
        <v>308.96983815854725</v>
      </c>
      <c r="AW132" s="102">
        <f t="shared" ref="AW132:AW195" si="51">IF(AV132="NA",AV132,(AN132-AV132)/(AO132*$AP$1/100))</f>
        <v>2.0000000000000004</v>
      </c>
      <c r="AX132" s="11" t="str">
        <f t="shared" ref="AX132:AX195" si="52">IF(AK132&lt;1,"NA",IF(AND(AJ132&gt;=0,AJ132-AV132&gt;=0),AV132,AJ132))</f>
        <v>NA</v>
      </c>
      <c r="AY132" s="52" t="s">
        <v>526</v>
      </c>
      <c r="AZ132" s="11" t="str">
        <f>IF(AU132="Drop","NA",'Program Costs'!G132)</f>
        <v>NA</v>
      </c>
      <c r="BA132" s="20" t="str">
        <f t="shared" ref="BA132:BA195" si="53">IF(AX132="NA",AX132,(AN132-AX132)/(AO132*$AP$1/100))</f>
        <v>NA</v>
      </c>
      <c r="BB132" s="12">
        <f>IF(AP132&lt;=10,IF($BB$1="Residential",VLOOKUP(CEILING(AP132,0.05),'Payback-Acceptance'!$A$5:$C$205,2),VLOOKUP(CEILING(AN132,0.05),'Payback-Acceptance'!$A$5:$C$205,3)),IF($BB$1="Residential",VLOOKUP(10,'Payback-Acceptance'!$A$5:$C$205,2),VLOOKUP(10,'Payback-Acceptance'!$A$5:$C$205,3)))</f>
        <v>0.19329976204820618</v>
      </c>
      <c r="BC132" s="17">
        <v>493.33995174052183</v>
      </c>
      <c r="BD132" s="18">
        <v>206.77161824863384</v>
      </c>
      <c r="BE132" s="18">
        <v>106.77472618838749</v>
      </c>
      <c r="BF132" s="22">
        <v>48831.437717096334</v>
      </c>
      <c r="BG132" s="35" t="str">
        <f t="shared" ref="BG132:BG163" si="54">IF(AU132="Drop","NA",IF(AND(BI132&gt;=0,BH132&gt;=0),IF(BH132&gt;BF132,BI132,BH132),BI132))</f>
        <v>NA</v>
      </c>
      <c r="BH132" s="67">
        <v>2282.5554999999999</v>
      </c>
      <c r="BI132" s="29" t="str">
        <f t="shared" ref="BI132:BI163" si="55">IF(AU132="Drop","NA",BF132/2*BB132)</f>
        <v>NA</v>
      </c>
      <c r="BJ132" s="71" t="str">
        <f t="shared" si="48"/>
        <v>NA</v>
      </c>
      <c r="BK132" s="71" t="str">
        <f t="shared" si="48"/>
        <v>NA</v>
      </c>
      <c r="BL132" s="71" t="str">
        <f t="shared" si="48"/>
        <v>NA</v>
      </c>
      <c r="BM132" s="71" t="str">
        <f t="shared" si="48"/>
        <v>NA</v>
      </c>
      <c r="BN132" s="71" t="str">
        <f t="shared" si="48"/>
        <v>NA</v>
      </c>
      <c r="BO132" s="71" t="str">
        <f t="shared" si="48"/>
        <v>NA</v>
      </c>
      <c r="BP132" s="71" t="str">
        <f t="shared" si="48"/>
        <v>NA</v>
      </c>
      <c r="BQ132" s="71" t="str">
        <f t="shared" si="48"/>
        <v>NA</v>
      </c>
      <c r="BR132" s="71" t="str">
        <f t="shared" si="48"/>
        <v>NA</v>
      </c>
      <c r="BS132" s="71" t="str">
        <f t="shared" si="48"/>
        <v>NA</v>
      </c>
    </row>
    <row r="133" spans="1:71" x14ac:dyDescent="0.25">
      <c r="A133" s="4">
        <v>2</v>
      </c>
      <c r="B133" s="4">
        <v>130</v>
      </c>
      <c r="C133">
        <v>150</v>
      </c>
      <c r="D133" t="s">
        <v>167</v>
      </c>
      <c r="E133">
        <f>'RIM &amp; TRC Benefits'!E133-'RIM Costs (Ach Pot)'!E133</f>
        <v>0</v>
      </c>
      <c r="F133">
        <f>'RIM &amp; TRC Benefits'!F133-'RIM Costs (Ach Pot)'!F133</f>
        <v>0</v>
      </c>
      <c r="G133">
        <f>'RIM &amp; TRC Benefits'!G133-'RIM Costs (Ach Pot)'!G133</f>
        <v>-45.609783</v>
      </c>
      <c r="H133">
        <f>'RIM &amp; TRC Benefits'!H133-'RIM Costs (Ach Pot)'!H133</f>
        <v>-8.2334930000000028</v>
      </c>
      <c r="I133">
        <f>'RIM &amp; TRC Benefits'!I133-'RIM Costs (Ach Pot)'!I133</f>
        <v>-8.8477829999999997</v>
      </c>
      <c r="J133">
        <f>'RIM &amp; TRC Benefits'!J133-'RIM Costs (Ach Pot)'!J133</f>
        <v>25.431376999999998</v>
      </c>
      <c r="K133">
        <f>'RIM &amp; TRC Benefits'!K133-'RIM Costs (Ach Pot)'!K133</f>
        <v>36.691596999999994</v>
      </c>
      <c r="L133">
        <f>'RIM &amp; TRC Benefits'!L133-'RIM Costs (Ach Pot)'!L133</f>
        <v>37.369047000000002</v>
      </c>
      <c r="M133">
        <f>'RIM &amp; TRC Benefits'!M133-'RIM Costs (Ach Pot)'!M133</f>
        <v>53.655597</v>
      </c>
      <c r="N133">
        <f>'RIM &amp; TRC Benefits'!N133-'RIM Costs (Ach Pot)'!N133</f>
        <v>61.248767000000001</v>
      </c>
      <c r="O133">
        <f>'RIM &amp; TRC Benefits'!O133-'RIM Costs (Ach Pot)'!O133</f>
        <v>59.980457000000001</v>
      </c>
      <c r="P133">
        <f>'RIM &amp; TRC Benefits'!P133-'RIM Costs (Ach Pot)'!P133</f>
        <v>37.90885699999999</v>
      </c>
      <c r="Q133">
        <f>'RIM &amp; TRC Benefits'!Q133-'RIM Costs (Ach Pot)'!Q133</f>
        <v>45.755417000000008</v>
      </c>
      <c r="R133">
        <f>'RIM &amp; TRC Benefits'!R133-'RIM Costs (Ach Pot)'!R133</f>
        <v>31.728437000000007</v>
      </c>
      <c r="S133">
        <f>'RIM &amp; TRC Benefits'!S133-'RIM Costs (Ach Pot)'!S133</f>
        <v>66.201026999999982</v>
      </c>
      <c r="T133">
        <f>'RIM &amp; TRC Benefits'!T133-'RIM Costs (Ach Pot)'!T133</f>
        <v>32.437236999999989</v>
      </c>
      <c r="U133">
        <f>'RIM &amp; TRC Benefits'!U133-'RIM Costs (Ach Pot)'!U133</f>
        <v>42.532393999999996</v>
      </c>
      <c r="V133">
        <f>'RIM &amp; TRC Benefits'!V133-'RIM Costs (Ach Pot)'!V133</f>
        <v>42.466113999999997</v>
      </c>
      <c r="W133">
        <f>'RIM &amp; TRC Benefits'!W133-'RIM Costs (Ach Pot)'!W133</f>
        <v>60.631394</v>
      </c>
      <c r="X133">
        <f>'RIM &amp; TRC Benefits'!X133-'RIM Costs (Ach Pot)'!X133</f>
        <v>61.575423999999998</v>
      </c>
      <c r="Y133">
        <f>'RIM &amp; TRC Benefits'!Y133-'RIM Costs (Ach Pot)'!Y133</f>
        <v>64.117294000000001</v>
      </c>
      <c r="Z133">
        <f>'RIM &amp; TRC Benefits'!Z133-'RIM Costs (Ach Pot)'!Z133</f>
        <v>63.623523999999996</v>
      </c>
      <c r="AA133">
        <f>'RIM &amp; TRC Benefits'!AA133-'RIM Costs (Ach Pot)'!AA133</f>
        <v>0</v>
      </c>
      <c r="AB133">
        <f>'RIM &amp; TRC Benefits'!AB133-'RIM Costs (Ach Pot)'!AB133</f>
        <v>0</v>
      </c>
      <c r="AC133">
        <f>'RIM &amp; TRC Benefits'!AC133-'RIM Costs (Ach Pot)'!AC133</f>
        <v>0</v>
      </c>
      <c r="AD133">
        <f>'RIM &amp; TRC Benefits'!AD133-'RIM Costs (Ach Pot)'!AD133</f>
        <v>0</v>
      </c>
      <c r="AE133">
        <f>'RIM &amp; TRC Benefits'!AE133-'RIM Costs (Ach Pot)'!AE133</f>
        <v>0</v>
      </c>
      <c r="AF133">
        <f>'RIM &amp; TRC Benefits'!AF133-'RIM Costs (Ach Pot)'!AF133</f>
        <v>0</v>
      </c>
      <c r="AG133">
        <f>'RIM &amp; TRC Benefits'!AG133-'RIM Costs (Ach Pot)'!AG133</f>
        <v>0</v>
      </c>
      <c r="AH133">
        <f>'RIM &amp; TRC Benefits'!AH133-'RIM Costs (Ach Pot)'!AH133</f>
        <v>0</v>
      </c>
      <c r="AI133" s="2">
        <f t="shared" ref="AI133:AI196" si="56">SUM(E133:AH133)</f>
        <v>760.66290199999992</v>
      </c>
      <c r="AJ133" s="2">
        <f t="shared" ref="AJ133:AJ196" si="57">G133+(NPV(6.463858/100,H133:AH133))</f>
        <v>353.95272114528177</v>
      </c>
      <c r="AK133" s="95">
        <f>'RIM &amp; TRC Benefits'!AJ133/'RIM Costs (Ach Pot)'!AJ133</f>
        <v>1.7022943800933128</v>
      </c>
      <c r="AL133" s="98">
        <f>IF(AK133&lt;1,"NA",(('RIM Costs (Ach Pot)'!AJ133)+AX133)/AN133)</f>
        <v>2.17871985595895</v>
      </c>
      <c r="AN133">
        <f>'Customer Costs'!G133</f>
        <v>371.3</v>
      </c>
      <c r="AO133" s="17">
        <f t="shared" ref="AO133:AO196" si="58">BC133</f>
        <v>277.27032104999523</v>
      </c>
      <c r="AP133" s="18">
        <f t="shared" ref="AP133:AP196" si="59">AN133/(AO133*$AP$1/100)</f>
        <v>11.194503693755989</v>
      </c>
      <c r="AQ133" s="76" t="str">
        <f t="shared" ref="AQ133:AQ196" si="60">IF($AP133&lt;1,"Yes","No")</f>
        <v>No</v>
      </c>
      <c r="AR133" s="76" t="str">
        <f t="shared" ref="AR133:AR196" si="61">IF($AP133&lt;2,"Yes","No")</f>
        <v>No</v>
      </c>
      <c r="AS133" s="76" t="str">
        <f t="shared" ref="AS133:AS196" si="62">IF($AP133&lt;3,"Yes","No")</f>
        <v>No</v>
      </c>
      <c r="AT133" s="105">
        <v>304.96387467322882</v>
      </c>
      <c r="AU133" s="95" t="str">
        <f t="shared" si="50"/>
        <v>Keep</v>
      </c>
      <c r="AV133" s="11">
        <f t="shared" si="49"/>
        <v>304.96387467322882</v>
      </c>
      <c r="AW133" s="102">
        <f t="shared" si="51"/>
        <v>2.0000000000000009</v>
      </c>
      <c r="AX133" s="11">
        <f t="shared" si="52"/>
        <v>304.96387467322882</v>
      </c>
      <c r="AY133" s="52" t="s">
        <v>526</v>
      </c>
      <c r="AZ133" s="11">
        <f>IF(AU133="Drop","NA",'Program Costs'!G133)</f>
        <v>37</v>
      </c>
      <c r="BA133" s="20">
        <f t="shared" si="53"/>
        <v>2.0000000000000009</v>
      </c>
      <c r="BB133" s="12">
        <f>IF(AP133&lt;=10,IF($BB$1="Residential",VLOOKUP(CEILING(AP133,0.05),'Payback-Acceptance'!$A$5:$C$205,2),VLOOKUP(CEILING(AN133,0.05),'Payback-Acceptance'!$A$5:$C$205,3)),IF($BB$1="Residential",VLOOKUP(10,'Payback-Acceptance'!$A$5:$C$205,2),VLOOKUP(10,'Payback-Acceptance'!$A$5:$C$205,3)))</f>
        <v>0.14294960495076253</v>
      </c>
      <c r="BC133" s="17">
        <v>277.27032104999523</v>
      </c>
      <c r="BD133" s="18">
        <v>99.758082749559563</v>
      </c>
      <c r="BE133" s="18">
        <v>388.41465581305852</v>
      </c>
      <c r="BF133" s="22">
        <v>5682.3369715840308</v>
      </c>
      <c r="BG133" s="35">
        <f t="shared" si="54"/>
        <v>86</v>
      </c>
      <c r="BH133" s="67">
        <v>86</v>
      </c>
      <c r="BI133" s="29">
        <f t="shared" si="55"/>
        <v>406.14391264252475</v>
      </c>
      <c r="BJ133" s="71">
        <f t="shared" si="48"/>
        <v>18.00413164130536</v>
      </c>
      <c r="BK133" s="71">
        <f t="shared" si="48"/>
        <v>34.810331916931872</v>
      </c>
      <c r="BL133" s="71">
        <f t="shared" si="48"/>
        <v>49.45448168382908</v>
      </c>
      <c r="BM133" s="71">
        <f t="shared" si="48"/>
        <v>61.365692085008966</v>
      </c>
      <c r="BN133" s="71">
        <f t="shared" si="48"/>
        <v>70.409357582582331</v>
      </c>
      <c r="BO133" s="71">
        <f t="shared" si="48"/>
        <v>76.818938228056751</v>
      </c>
      <c r="BP133" s="71">
        <f t="shared" si="48"/>
        <v>81.059377654315014</v>
      </c>
      <c r="BQ133" s="71">
        <f t="shared" si="48"/>
        <v>83.678089688142762</v>
      </c>
      <c r="BR133" s="71">
        <f t="shared" si="48"/>
        <v>85.187682046006273</v>
      </c>
      <c r="BS133" s="71">
        <f t="shared" si="48"/>
        <v>86</v>
      </c>
    </row>
    <row r="134" spans="1:71" x14ac:dyDescent="0.25">
      <c r="A134" s="4">
        <v>2</v>
      </c>
      <c r="B134" s="4">
        <v>130</v>
      </c>
      <c r="C134">
        <v>151</v>
      </c>
      <c r="D134" t="s">
        <v>168</v>
      </c>
      <c r="E134">
        <f>'RIM &amp; TRC Benefits'!E134-'RIM Costs (Ach Pot)'!E134</f>
        <v>0</v>
      </c>
      <c r="F134">
        <f>'RIM &amp; TRC Benefits'!F134-'RIM Costs (Ach Pot)'!F134</f>
        <v>0</v>
      </c>
      <c r="G134">
        <f>'RIM &amp; TRC Benefits'!G134-'RIM Costs (Ach Pot)'!G134</f>
        <v>-37.429498699999996</v>
      </c>
      <c r="H134">
        <f>'RIM &amp; TRC Benefits'!H134-'RIM Costs (Ach Pot)'!H134</f>
        <v>-0.1677877000000001</v>
      </c>
      <c r="I134">
        <f>'RIM &amp; TRC Benefits'!I134-'RIM Costs (Ach Pot)'!I134</f>
        <v>-0.27262270000000011</v>
      </c>
      <c r="J134">
        <f>'RIM &amp; TRC Benefits'!J134-'RIM Costs (Ach Pot)'!J134</f>
        <v>1.3004745000000002</v>
      </c>
      <c r="K134">
        <f>'RIM &amp; TRC Benefits'!K134-'RIM Costs (Ach Pot)'!K134</f>
        <v>1.7648456000000001</v>
      </c>
      <c r="L134">
        <f>'RIM &amp; TRC Benefits'!L134-'RIM Costs (Ach Pot)'!L134</f>
        <v>1.4963214</v>
      </c>
      <c r="M134">
        <f>'RIM &amp; TRC Benefits'!M134-'RIM Costs (Ach Pot)'!M134</f>
        <v>2.6556222999999992</v>
      </c>
      <c r="N134">
        <f>'RIM &amp; TRC Benefits'!N134-'RIM Costs (Ach Pot)'!N134</f>
        <v>2.4863872999999996</v>
      </c>
      <c r="O134">
        <f>'RIM &amp; TRC Benefits'!O134-'RIM Costs (Ach Pot)'!O134</f>
        <v>3.1486803000000001</v>
      </c>
      <c r="P134">
        <f>'RIM &amp; TRC Benefits'!P134-'RIM Costs (Ach Pot)'!P134</f>
        <v>2.2160322999999993</v>
      </c>
      <c r="Q134">
        <f>'RIM &amp; TRC Benefits'!Q134-'RIM Costs (Ach Pot)'!Q134</f>
        <v>2.4826332999999998</v>
      </c>
      <c r="R134">
        <f>'RIM &amp; TRC Benefits'!R134-'RIM Costs (Ach Pot)'!R134</f>
        <v>1.1492593</v>
      </c>
      <c r="S134">
        <f>'RIM &amp; TRC Benefits'!S134-'RIM Costs (Ach Pot)'!S134</f>
        <v>2.3857102999999995</v>
      </c>
      <c r="T134">
        <f>'RIM &amp; TRC Benefits'!T134-'RIM Costs (Ach Pot)'!T134</f>
        <v>1.3675823</v>
      </c>
      <c r="U134">
        <f>'RIM &amp; TRC Benefits'!U134-'RIM Costs (Ach Pot)'!U134</f>
        <v>2.3725872999999993</v>
      </c>
      <c r="V134">
        <f>'RIM &amp; TRC Benefits'!V134-'RIM Costs (Ach Pot)'!V134</f>
        <v>1.9131142999999997</v>
      </c>
      <c r="W134">
        <f>'RIM &amp; TRC Benefits'!W134-'RIM Costs (Ach Pot)'!W134</f>
        <v>2.9730512999999994</v>
      </c>
      <c r="X134">
        <f>'RIM &amp; TRC Benefits'!X134-'RIM Costs (Ach Pot)'!X134</f>
        <v>2.0492842999999996</v>
      </c>
      <c r="Y134">
        <f>'RIM &amp; TRC Benefits'!Y134-'RIM Costs (Ach Pot)'!Y134</f>
        <v>3.6215492999999994</v>
      </c>
      <c r="Z134">
        <f>'RIM &amp; TRC Benefits'!Z134-'RIM Costs (Ach Pot)'!Z134</f>
        <v>3.0960982999999995</v>
      </c>
      <c r="AA134">
        <f>'RIM &amp; TRC Benefits'!AA134-'RIM Costs (Ach Pot)'!AA134</f>
        <v>0</v>
      </c>
      <c r="AB134">
        <f>'RIM &amp; TRC Benefits'!AB134-'RIM Costs (Ach Pot)'!AB134</f>
        <v>0</v>
      </c>
      <c r="AC134">
        <f>'RIM &amp; TRC Benefits'!AC134-'RIM Costs (Ach Pot)'!AC134</f>
        <v>0</v>
      </c>
      <c r="AD134">
        <f>'RIM &amp; TRC Benefits'!AD134-'RIM Costs (Ach Pot)'!AD134</f>
        <v>0</v>
      </c>
      <c r="AE134">
        <f>'RIM &amp; TRC Benefits'!AE134-'RIM Costs (Ach Pot)'!AE134</f>
        <v>0</v>
      </c>
      <c r="AF134">
        <f>'RIM &amp; TRC Benefits'!AF134-'RIM Costs (Ach Pot)'!AF134</f>
        <v>0</v>
      </c>
      <c r="AG134">
        <f>'RIM &amp; TRC Benefits'!AG134-'RIM Costs (Ach Pot)'!AG134</f>
        <v>0</v>
      </c>
      <c r="AH134">
        <f>'RIM &amp; TRC Benefits'!AH134-'RIM Costs (Ach Pot)'!AH134</f>
        <v>0</v>
      </c>
      <c r="AI134" s="2">
        <f t="shared" si="56"/>
        <v>0.60932460000000033</v>
      </c>
      <c r="AJ134" s="2">
        <f t="shared" si="57"/>
        <v>-18.403413660034715</v>
      </c>
      <c r="AK134" s="95">
        <f>'RIM &amp; TRC Benefits'!AJ134/'RIM Costs (Ach Pot)'!AJ134</f>
        <v>0.68740810936022201</v>
      </c>
      <c r="AL134" s="98" t="str">
        <f>IF(AK134&lt;1,"NA",(('RIM Costs (Ach Pot)'!AJ134)+AX134)/AN134)</f>
        <v>NA</v>
      </c>
      <c r="AN134">
        <f>'Customer Costs'!G134</f>
        <v>694.8</v>
      </c>
      <c r="AO134" s="17">
        <f t="shared" si="58"/>
        <v>12.989392346832091</v>
      </c>
      <c r="AP134" s="18">
        <f t="shared" si="59"/>
        <v>447.15104997308708</v>
      </c>
      <c r="AQ134" s="76" t="str">
        <f t="shared" si="60"/>
        <v>No</v>
      </c>
      <c r="AR134" s="76" t="str">
        <f t="shared" si="61"/>
        <v>No</v>
      </c>
      <c r="AS134" s="76" t="str">
        <f t="shared" si="62"/>
        <v>No</v>
      </c>
      <c r="AT134" s="105" t="s">
        <v>499</v>
      </c>
      <c r="AU134" s="95" t="str">
        <f t="shared" si="50"/>
        <v>Drop</v>
      </c>
      <c r="AV134" s="11">
        <f t="shared" si="49"/>
        <v>691.69232531136026</v>
      </c>
      <c r="AW134" s="102">
        <f t="shared" si="51"/>
        <v>2.0000000000000351</v>
      </c>
      <c r="AX134" s="11" t="str">
        <f t="shared" si="52"/>
        <v>NA</v>
      </c>
      <c r="AY134" s="52" t="s">
        <v>526</v>
      </c>
      <c r="AZ134" s="11" t="str">
        <f>IF(AU134="Drop","NA",'Program Costs'!G134)</f>
        <v>NA</v>
      </c>
      <c r="BA134" s="20" t="str">
        <f t="shared" si="53"/>
        <v>NA</v>
      </c>
      <c r="BB134" s="12">
        <f>IF(AP134&lt;=10,IF($BB$1="Residential",VLOOKUP(CEILING(AP134,0.05),'Payback-Acceptance'!$A$5:$C$205,2),VLOOKUP(CEILING(AN134,0.05),'Payback-Acceptance'!$A$5:$C$205,3)),IF($BB$1="Residential",VLOOKUP(10,'Payback-Acceptance'!$A$5:$C$205,2),VLOOKUP(10,'Payback-Acceptance'!$A$5:$C$205,3)))</f>
        <v>0.14294960495076253</v>
      </c>
      <c r="BC134" s="17">
        <v>12.989392346832091</v>
      </c>
      <c r="BD134" s="18">
        <v>4.6456766092630764</v>
      </c>
      <c r="BE134" s="18">
        <v>18.196214937500788</v>
      </c>
      <c r="BF134" s="22">
        <v>39495.296972386226</v>
      </c>
      <c r="BG134" s="35" t="str">
        <f t="shared" si="54"/>
        <v>NA</v>
      </c>
      <c r="BH134" s="67" t="s">
        <v>499</v>
      </c>
      <c r="BI134" s="29" t="str">
        <f t="shared" si="55"/>
        <v>NA</v>
      </c>
      <c r="BJ134" s="71" t="str">
        <f t="shared" ref="BJ134:BS143" si="63">IF($BG134="NA","NA",IF($AY134="M",$BG134*BJ$2,$BG134*BJ$1))</f>
        <v>NA</v>
      </c>
      <c r="BK134" s="71" t="str">
        <f t="shared" si="63"/>
        <v>NA</v>
      </c>
      <c r="BL134" s="71" t="str">
        <f t="shared" si="63"/>
        <v>NA</v>
      </c>
      <c r="BM134" s="71" t="str">
        <f t="shared" si="63"/>
        <v>NA</v>
      </c>
      <c r="BN134" s="71" t="str">
        <f t="shared" si="63"/>
        <v>NA</v>
      </c>
      <c r="BO134" s="71" t="str">
        <f t="shared" si="63"/>
        <v>NA</v>
      </c>
      <c r="BP134" s="71" t="str">
        <f t="shared" si="63"/>
        <v>NA</v>
      </c>
      <c r="BQ134" s="71" t="str">
        <f t="shared" si="63"/>
        <v>NA</v>
      </c>
      <c r="BR134" s="71" t="str">
        <f t="shared" si="63"/>
        <v>NA</v>
      </c>
      <c r="BS134" s="71" t="str">
        <f t="shared" si="63"/>
        <v>NA</v>
      </c>
    </row>
    <row r="135" spans="1:71" x14ac:dyDescent="0.25">
      <c r="A135" s="4">
        <v>2</v>
      </c>
      <c r="B135" s="4">
        <v>130</v>
      </c>
      <c r="C135">
        <v>152</v>
      </c>
      <c r="D135" t="s">
        <v>169</v>
      </c>
      <c r="E135">
        <f>'RIM &amp; TRC Benefits'!E135-'RIM Costs (Ach Pot)'!E135</f>
        <v>0</v>
      </c>
      <c r="F135">
        <f>'RIM &amp; TRC Benefits'!F135-'RIM Costs (Ach Pot)'!F135</f>
        <v>0</v>
      </c>
      <c r="G135">
        <f>'RIM &amp; TRC Benefits'!G135-'RIM Costs (Ach Pot)'!G135</f>
        <v>-37.6851196</v>
      </c>
      <c r="H135">
        <f>'RIM &amp; TRC Benefits'!H135-'RIM Costs (Ach Pot)'!H135</f>
        <v>-0.53068559999999998</v>
      </c>
      <c r="I135">
        <f>'RIM &amp; TRC Benefits'!I135-'RIM Costs (Ach Pot)'!I135</f>
        <v>-0.66808360000000011</v>
      </c>
      <c r="J135">
        <f>'RIM &amp; TRC Benefits'!J135-'RIM Costs (Ach Pot)'!J135</f>
        <v>3.2623743999999997</v>
      </c>
      <c r="K135">
        <f>'RIM &amp; TRC Benefits'!K135-'RIM Costs (Ach Pot)'!K135</f>
        <v>4.3300934</v>
      </c>
      <c r="L135">
        <f>'RIM &amp; TRC Benefits'!L135-'RIM Costs (Ach Pot)'!L135</f>
        <v>4.0986013999999988</v>
      </c>
      <c r="M135">
        <f>'RIM &amp; TRC Benefits'!M135-'RIM Costs (Ach Pot)'!M135</f>
        <v>6.268539399999999</v>
      </c>
      <c r="N135">
        <f>'RIM &amp; TRC Benefits'!N135-'RIM Costs (Ach Pot)'!N135</f>
        <v>7.3187090999999986</v>
      </c>
      <c r="O135">
        <f>'RIM &amp; TRC Benefits'!O135-'RIM Costs (Ach Pot)'!O135</f>
        <v>6.9012290999999983</v>
      </c>
      <c r="P135">
        <f>'RIM &amp; TRC Benefits'!P135-'RIM Costs (Ach Pot)'!P135</f>
        <v>5.0956251000000004</v>
      </c>
      <c r="Q135">
        <f>'RIM &amp; TRC Benefits'!Q135-'RIM Costs (Ach Pot)'!Q135</f>
        <v>4.9413891000000003</v>
      </c>
      <c r="R135">
        <f>'RIM &amp; TRC Benefits'!R135-'RIM Costs (Ach Pot)'!R135</f>
        <v>3.7029861000000004</v>
      </c>
      <c r="S135">
        <f>'RIM &amp; TRC Benefits'!S135-'RIM Costs (Ach Pot)'!S135</f>
        <v>6.8479450999999996</v>
      </c>
      <c r="T135">
        <f>'RIM &amp; TRC Benefits'!T135-'RIM Costs (Ach Pot)'!T135</f>
        <v>3.3784621000000001</v>
      </c>
      <c r="U135">
        <f>'RIM &amp; TRC Benefits'!U135-'RIM Costs (Ach Pot)'!U135</f>
        <v>5.1894970999999996</v>
      </c>
      <c r="V135">
        <f>'RIM &amp; TRC Benefits'!V135-'RIM Costs (Ach Pot)'!V135</f>
        <v>4.9332111000000003</v>
      </c>
      <c r="W135">
        <f>'RIM &amp; TRC Benefits'!W135-'RIM Costs (Ach Pot)'!W135</f>
        <v>7.4391311</v>
      </c>
      <c r="X135">
        <f>'RIM &amp; TRC Benefits'!X135-'RIM Costs (Ach Pot)'!X135</f>
        <v>6.6139361000000001</v>
      </c>
      <c r="Y135">
        <f>'RIM &amp; TRC Benefits'!Y135-'RIM Costs (Ach Pot)'!Y135</f>
        <v>8.2801961000000013</v>
      </c>
      <c r="Z135">
        <f>'RIM &amp; TRC Benefits'!Z135-'RIM Costs (Ach Pot)'!Z135</f>
        <v>7.7776320999999999</v>
      </c>
      <c r="AA135">
        <f>'RIM &amp; TRC Benefits'!AA135-'RIM Costs (Ach Pot)'!AA135</f>
        <v>0</v>
      </c>
      <c r="AB135">
        <f>'RIM &amp; TRC Benefits'!AB135-'RIM Costs (Ach Pot)'!AB135</f>
        <v>0</v>
      </c>
      <c r="AC135">
        <f>'RIM &amp; TRC Benefits'!AC135-'RIM Costs (Ach Pot)'!AC135</f>
        <v>0</v>
      </c>
      <c r="AD135">
        <f>'RIM &amp; TRC Benefits'!AD135-'RIM Costs (Ach Pot)'!AD135</f>
        <v>0</v>
      </c>
      <c r="AE135">
        <f>'RIM &amp; TRC Benefits'!AE135-'RIM Costs (Ach Pot)'!AE135</f>
        <v>0</v>
      </c>
      <c r="AF135">
        <f>'RIM &amp; TRC Benefits'!AF135-'RIM Costs (Ach Pot)'!AF135</f>
        <v>0</v>
      </c>
      <c r="AG135">
        <f>'RIM &amp; TRC Benefits'!AG135-'RIM Costs (Ach Pot)'!AG135</f>
        <v>0</v>
      </c>
      <c r="AH135">
        <f>'RIM &amp; TRC Benefits'!AH135-'RIM Costs (Ach Pot)'!AH135</f>
        <v>0</v>
      </c>
      <c r="AI135" s="2">
        <f t="shared" si="56"/>
        <v>57.495669099999994</v>
      </c>
      <c r="AJ135" s="2">
        <f t="shared" si="57"/>
        <v>9.7769035684457961</v>
      </c>
      <c r="AK135" s="95">
        <f>'RIM &amp; TRC Benefits'!AJ135/'RIM Costs (Ach Pot)'!AJ135</f>
        <v>1.1065900512523577</v>
      </c>
      <c r="AL135" s="98">
        <f>IF(AK135&lt;1,"NA",(('RIM Costs (Ach Pot)'!AJ135)+AX135)/AN135)</f>
        <v>0.11809337676460441</v>
      </c>
      <c r="AN135">
        <f>'Customer Costs'!G135</f>
        <v>859.5</v>
      </c>
      <c r="AO135" s="17">
        <f t="shared" si="58"/>
        <v>32.493189397678428</v>
      </c>
      <c r="AP135" s="18">
        <f t="shared" si="59"/>
        <v>221.12447716890813</v>
      </c>
      <c r="AQ135" s="76" t="str">
        <f t="shared" si="60"/>
        <v>No</v>
      </c>
      <c r="AR135" s="76" t="str">
        <f t="shared" si="61"/>
        <v>No</v>
      </c>
      <c r="AS135" s="76" t="str">
        <f t="shared" si="62"/>
        <v>No</v>
      </c>
      <c r="AT135" s="105" t="s">
        <v>499</v>
      </c>
      <c r="AU135" s="95" t="str">
        <f t="shared" si="50"/>
        <v>Drop</v>
      </c>
      <c r="AV135" s="11">
        <f t="shared" si="49"/>
        <v>851.72609806924754</v>
      </c>
      <c r="AW135" s="102">
        <f t="shared" si="51"/>
        <v>2.0000000000000031</v>
      </c>
      <c r="AX135" s="11">
        <f t="shared" si="52"/>
        <v>9.7769035684457961</v>
      </c>
      <c r="AY135" s="52" t="s">
        <v>526</v>
      </c>
      <c r="AZ135" s="11" t="str">
        <f>IF(AU135="Drop","NA",'Program Costs'!G135)</f>
        <v>NA</v>
      </c>
      <c r="BA135" s="20">
        <f t="shared" si="53"/>
        <v>218.60916281183609</v>
      </c>
      <c r="BB135" s="12">
        <f>IF(AP135&lt;=10,IF($BB$1="Residential",VLOOKUP(CEILING(AP135,0.05),'Payback-Acceptance'!$A$5:$C$205,2),VLOOKUP(CEILING(AN135,0.05),'Payback-Acceptance'!$A$5:$C$205,3)),IF($BB$1="Residential",VLOOKUP(10,'Payback-Acceptance'!$A$5:$C$205,2),VLOOKUP(10,'Payback-Acceptance'!$A$5:$C$205,3)))</f>
        <v>0.14294960495076253</v>
      </c>
      <c r="BC135" s="17">
        <v>32.493189397678428</v>
      </c>
      <c r="BD135" s="18">
        <v>11.622705410974733</v>
      </c>
      <c r="BE135" s="18">
        <v>45.518146076269375</v>
      </c>
      <c r="BF135" s="22">
        <v>32913.346500493848</v>
      </c>
      <c r="BG135" s="35" t="str">
        <f t="shared" si="54"/>
        <v>NA</v>
      </c>
      <c r="BH135" s="67">
        <v>93</v>
      </c>
      <c r="BI135" s="29" t="str">
        <f t="shared" si="55"/>
        <v>NA</v>
      </c>
      <c r="BJ135" s="71" t="str">
        <f t="shared" si="63"/>
        <v>NA</v>
      </c>
      <c r="BK135" s="71" t="str">
        <f t="shared" si="63"/>
        <v>NA</v>
      </c>
      <c r="BL135" s="71" t="str">
        <f t="shared" si="63"/>
        <v>NA</v>
      </c>
      <c r="BM135" s="71" t="str">
        <f t="shared" si="63"/>
        <v>NA</v>
      </c>
      <c r="BN135" s="71" t="str">
        <f t="shared" si="63"/>
        <v>NA</v>
      </c>
      <c r="BO135" s="71" t="str">
        <f t="shared" si="63"/>
        <v>NA</v>
      </c>
      <c r="BP135" s="71" t="str">
        <f t="shared" si="63"/>
        <v>NA</v>
      </c>
      <c r="BQ135" s="71" t="str">
        <f t="shared" si="63"/>
        <v>NA</v>
      </c>
      <c r="BR135" s="71" t="str">
        <f t="shared" si="63"/>
        <v>NA</v>
      </c>
      <c r="BS135" s="71" t="str">
        <f t="shared" si="63"/>
        <v>NA</v>
      </c>
    </row>
    <row r="136" spans="1:71" x14ac:dyDescent="0.25">
      <c r="A136" s="4">
        <v>2</v>
      </c>
      <c r="B136" s="4">
        <v>130</v>
      </c>
      <c r="C136">
        <v>153</v>
      </c>
      <c r="D136" t="s">
        <v>170</v>
      </c>
      <c r="E136">
        <f>'RIM &amp; TRC Benefits'!E136-'RIM Costs (Ach Pot)'!E136</f>
        <v>0</v>
      </c>
      <c r="F136">
        <f>'RIM &amp; TRC Benefits'!F136-'RIM Costs (Ach Pot)'!F136</f>
        <v>0</v>
      </c>
      <c r="G136">
        <f>'RIM &amp; TRC Benefits'!G136-'RIM Costs (Ach Pot)'!G136</f>
        <v>-41.252963000000001</v>
      </c>
      <c r="H136">
        <f>'RIM &amp; TRC Benefits'!H136-'RIM Costs (Ach Pot)'!H136</f>
        <v>-3.9443690000000005</v>
      </c>
      <c r="I136">
        <f>'RIM &amp; TRC Benefits'!I136-'RIM Costs (Ach Pot)'!I136</f>
        <v>-4.2257259999999999</v>
      </c>
      <c r="J136">
        <f>'RIM &amp; TRC Benefits'!J136-'RIM Costs (Ach Pot)'!J136</f>
        <v>-2.1448387999999996</v>
      </c>
      <c r="K136">
        <f>'RIM &amp; TRC Benefits'!K136-'RIM Costs (Ach Pot)'!K136</f>
        <v>-2.3456596999999997</v>
      </c>
      <c r="L136">
        <f>'RIM &amp; TRC Benefits'!L136-'RIM Costs (Ach Pot)'!L136</f>
        <v>0</v>
      </c>
      <c r="M136">
        <f>'RIM &amp; TRC Benefits'!M136-'RIM Costs (Ach Pot)'!M136</f>
        <v>0</v>
      </c>
      <c r="N136">
        <f>'RIM &amp; TRC Benefits'!N136-'RIM Costs (Ach Pot)'!N136</f>
        <v>0</v>
      </c>
      <c r="O136">
        <f>'RIM &amp; TRC Benefits'!O136-'RIM Costs (Ach Pot)'!O136</f>
        <v>0</v>
      </c>
      <c r="P136">
        <f>'RIM &amp; TRC Benefits'!P136-'RIM Costs (Ach Pot)'!P136</f>
        <v>0</v>
      </c>
      <c r="Q136">
        <f>'RIM &amp; TRC Benefits'!Q136-'RIM Costs (Ach Pot)'!Q136</f>
        <v>0</v>
      </c>
      <c r="R136">
        <f>'RIM &amp; TRC Benefits'!R136-'RIM Costs (Ach Pot)'!R136</f>
        <v>0</v>
      </c>
      <c r="S136">
        <f>'RIM &amp; TRC Benefits'!S136-'RIM Costs (Ach Pot)'!S136</f>
        <v>0</v>
      </c>
      <c r="T136">
        <f>'RIM &amp; TRC Benefits'!T136-'RIM Costs (Ach Pot)'!T136</f>
        <v>0</v>
      </c>
      <c r="U136">
        <f>'RIM &amp; TRC Benefits'!U136-'RIM Costs (Ach Pot)'!U136</f>
        <v>0</v>
      </c>
      <c r="V136">
        <f>'RIM &amp; TRC Benefits'!V136-'RIM Costs (Ach Pot)'!V136</f>
        <v>0</v>
      </c>
      <c r="W136">
        <f>'RIM &amp; TRC Benefits'!W136-'RIM Costs (Ach Pot)'!W136</f>
        <v>0</v>
      </c>
      <c r="X136">
        <f>'RIM &amp; TRC Benefits'!X136-'RIM Costs (Ach Pot)'!X136</f>
        <v>0</v>
      </c>
      <c r="Y136">
        <f>'RIM &amp; TRC Benefits'!Y136-'RIM Costs (Ach Pot)'!Y136</f>
        <v>0</v>
      </c>
      <c r="Z136">
        <f>'RIM &amp; TRC Benefits'!Z136-'RIM Costs (Ach Pot)'!Z136</f>
        <v>0</v>
      </c>
      <c r="AA136">
        <f>'RIM &amp; TRC Benefits'!AA136-'RIM Costs (Ach Pot)'!AA136</f>
        <v>0</v>
      </c>
      <c r="AB136">
        <f>'RIM &amp; TRC Benefits'!AB136-'RIM Costs (Ach Pot)'!AB136</f>
        <v>0</v>
      </c>
      <c r="AC136">
        <f>'RIM &amp; TRC Benefits'!AC136-'RIM Costs (Ach Pot)'!AC136</f>
        <v>0</v>
      </c>
      <c r="AD136">
        <f>'RIM &amp; TRC Benefits'!AD136-'RIM Costs (Ach Pot)'!AD136</f>
        <v>0</v>
      </c>
      <c r="AE136">
        <f>'RIM &amp; TRC Benefits'!AE136-'RIM Costs (Ach Pot)'!AE136</f>
        <v>0</v>
      </c>
      <c r="AF136">
        <f>'RIM &amp; TRC Benefits'!AF136-'RIM Costs (Ach Pot)'!AF136</f>
        <v>0</v>
      </c>
      <c r="AG136">
        <f>'RIM &amp; TRC Benefits'!AG136-'RIM Costs (Ach Pot)'!AG136</f>
        <v>0</v>
      </c>
      <c r="AH136">
        <f>'RIM &amp; TRC Benefits'!AH136-'RIM Costs (Ach Pot)'!AH136</f>
        <v>0</v>
      </c>
      <c r="AI136" s="2">
        <f t="shared" si="56"/>
        <v>-53.913556500000006</v>
      </c>
      <c r="AJ136" s="2">
        <f t="shared" si="57"/>
        <v>-52.289258110754886</v>
      </c>
      <c r="AK136" s="95">
        <f>'RIM &amp; TRC Benefits'!AJ136/'RIM Costs (Ach Pot)'!AJ136</f>
        <v>0.29214210525065015</v>
      </c>
      <c r="AL136" s="98" t="str">
        <f>IF(AK136&lt;1,"NA",(('RIM Costs (Ach Pot)'!AJ136)+AX136)/AN136)</f>
        <v>NA</v>
      </c>
      <c r="AN136">
        <f>'Customer Costs'!G136</f>
        <v>400</v>
      </c>
      <c r="AO136" s="17">
        <f t="shared" si="58"/>
        <v>65.825833944997683</v>
      </c>
      <c r="AP136" s="18">
        <f t="shared" si="59"/>
        <v>50.798033657426778</v>
      </c>
      <c r="AQ136" s="76" t="str">
        <f t="shared" si="60"/>
        <v>No</v>
      </c>
      <c r="AR136" s="76" t="str">
        <f t="shared" si="61"/>
        <v>No</v>
      </c>
      <c r="AS136" s="76" t="str">
        <f t="shared" si="62"/>
        <v>No</v>
      </c>
      <c r="AT136" s="105" t="s">
        <v>499</v>
      </c>
      <c r="AU136" s="95" t="str">
        <f t="shared" si="50"/>
        <v>Drop</v>
      </c>
      <c r="AV136" s="11">
        <f t="shared" si="49"/>
        <v>384.25135891292439</v>
      </c>
      <c r="AW136" s="102">
        <f t="shared" si="51"/>
        <v>2.0000000000000031</v>
      </c>
      <c r="AX136" s="11" t="str">
        <f t="shared" si="52"/>
        <v>NA</v>
      </c>
      <c r="AY136" s="52" t="s">
        <v>526</v>
      </c>
      <c r="AZ136" s="11" t="str">
        <f>IF(AU136="Drop","NA",'Program Costs'!G136)</f>
        <v>NA</v>
      </c>
      <c r="BA136" s="20" t="str">
        <f t="shared" si="53"/>
        <v>NA</v>
      </c>
      <c r="BB136" s="12">
        <f>IF(AP136&lt;=10,IF($BB$1="Residential",VLOOKUP(CEILING(AP136,0.05),'Payback-Acceptance'!$A$5:$C$205,2),VLOOKUP(CEILING(AN136,0.05),'Payback-Acceptance'!$A$5:$C$205,3)),IF($BB$1="Residential",VLOOKUP(10,'Payback-Acceptance'!$A$5:$C$205,2),VLOOKUP(10,'Payback-Acceptance'!$A$5:$C$205,3)))</f>
        <v>0.14294960495076253</v>
      </c>
      <c r="BC136" s="17">
        <v>65.825833944997683</v>
      </c>
      <c r="BD136" s="18">
        <v>2.1064921421517115</v>
      </c>
      <c r="BE136" s="18">
        <v>1.0497197177442157</v>
      </c>
      <c r="BF136" s="22">
        <v>16277.145905698775</v>
      </c>
      <c r="BG136" s="35" t="str">
        <f t="shared" si="54"/>
        <v>NA</v>
      </c>
      <c r="BH136" s="67" t="s">
        <v>499</v>
      </c>
      <c r="BI136" s="29" t="str">
        <f t="shared" si="55"/>
        <v>NA</v>
      </c>
      <c r="BJ136" s="71" t="str">
        <f t="shared" si="63"/>
        <v>NA</v>
      </c>
      <c r="BK136" s="71" t="str">
        <f t="shared" si="63"/>
        <v>NA</v>
      </c>
      <c r="BL136" s="71" t="str">
        <f t="shared" si="63"/>
        <v>NA</v>
      </c>
      <c r="BM136" s="71" t="str">
        <f t="shared" si="63"/>
        <v>NA</v>
      </c>
      <c r="BN136" s="71" t="str">
        <f t="shared" si="63"/>
        <v>NA</v>
      </c>
      <c r="BO136" s="71" t="str">
        <f t="shared" si="63"/>
        <v>NA</v>
      </c>
      <c r="BP136" s="71" t="str">
        <f t="shared" si="63"/>
        <v>NA</v>
      </c>
      <c r="BQ136" s="71" t="str">
        <f t="shared" si="63"/>
        <v>NA</v>
      </c>
      <c r="BR136" s="71" t="str">
        <f t="shared" si="63"/>
        <v>NA</v>
      </c>
      <c r="BS136" s="71" t="str">
        <f t="shared" si="63"/>
        <v>NA</v>
      </c>
    </row>
    <row r="137" spans="1:71" x14ac:dyDescent="0.25">
      <c r="A137" s="4">
        <v>2</v>
      </c>
      <c r="B137" s="4">
        <v>190</v>
      </c>
      <c r="C137">
        <v>191</v>
      </c>
      <c r="D137" t="s">
        <v>171</v>
      </c>
      <c r="E137">
        <f>'RIM &amp; TRC Benefits'!E137-'RIM Costs (Ach Pot)'!E137</f>
        <v>0</v>
      </c>
      <c r="F137">
        <f>'RIM &amp; TRC Benefits'!F137-'RIM Costs (Ach Pot)'!F137</f>
        <v>0</v>
      </c>
      <c r="G137">
        <f>'RIM &amp; TRC Benefits'!G137-'RIM Costs (Ach Pot)'!G137</f>
        <v>-46.867569000000003</v>
      </c>
      <c r="H137">
        <f>'RIM &amp; TRC Benefits'!H137-'RIM Costs (Ach Pot)'!H137</f>
        <v>-9.5706389999999981</v>
      </c>
      <c r="I137">
        <f>'RIM &amp; TRC Benefits'!I137-'RIM Costs (Ach Pot)'!I137</f>
        <v>-10.372508999999999</v>
      </c>
      <c r="J137">
        <f>'RIM &amp; TRC Benefits'!J137-'RIM Costs (Ach Pot)'!J137</f>
        <v>-0.67978899999999953</v>
      </c>
      <c r="K137">
        <f>'RIM &amp; TRC Benefits'!K137-'RIM Costs (Ach Pot)'!K137</f>
        <v>1.3027249999999988</v>
      </c>
      <c r="L137">
        <f>'RIM &amp; TRC Benefits'!L137-'RIM Costs (Ach Pot)'!L137</f>
        <v>1.7904729999999986</v>
      </c>
      <c r="M137">
        <f>'RIM &amp; TRC Benefits'!M137-'RIM Costs (Ach Pot)'!M137</f>
        <v>6.5296610000000008</v>
      </c>
      <c r="N137">
        <f>'RIM &amp; TRC Benefits'!N137-'RIM Costs (Ach Pot)'!N137</f>
        <v>7.9946809999999964</v>
      </c>
      <c r="O137">
        <f>'RIM &amp; TRC Benefits'!O137-'RIM Costs (Ach Pot)'!O137</f>
        <v>8.5628010000000003</v>
      </c>
      <c r="P137">
        <f>'RIM &amp; TRC Benefits'!P137-'RIM Costs (Ach Pot)'!P137</f>
        <v>2.783811</v>
      </c>
      <c r="Q137">
        <f>'RIM &amp; TRC Benefits'!Q137-'RIM Costs (Ach Pot)'!Q137</f>
        <v>4.5853810000000017</v>
      </c>
      <c r="R137">
        <f>'RIM &amp; TRC Benefits'!R137-'RIM Costs (Ach Pot)'!R137</f>
        <v>1.5475409999999989</v>
      </c>
      <c r="S137">
        <f>'RIM &amp; TRC Benefits'!S137-'RIM Costs (Ach Pot)'!S137</f>
        <v>9.8606509999999972</v>
      </c>
      <c r="T137">
        <f>'RIM &amp; TRC Benefits'!T137-'RIM Costs (Ach Pot)'!T137</f>
        <v>0.47228099999999884</v>
      </c>
      <c r="U137">
        <f>'RIM &amp; TRC Benefits'!U137-'RIM Costs (Ach Pot)'!U137</f>
        <v>3.9237609999999989</v>
      </c>
      <c r="V137">
        <f>'RIM &amp; TRC Benefits'!V137-'RIM Costs (Ach Pot)'!V137</f>
        <v>0</v>
      </c>
      <c r="W137">
        <f>'RIM &amp; TRC Benefits'!W137-'RIM Costs (Ach Pot)'!W137</f>
        <v>0</v>
      </c>
      <c r="X137">
        <f>'RIM &amp; TRC Benefits'!X137-'RIM Costs (Ach Pot)'!X137</f>
        <v>0</v>
      </c>
      <c r="Y137">
        <f>'RIM &amp; TRC Benefits'!Y137-'RIM Costs (Ach Pot)'!Y137</f>
        <v>0</v>
      </c>
      <c r="Z137">
        <f>'RIM &amp; TRC Benefits'!Z137-'RIM Costs (Ach Pot)'!Z137</f>
        <v>0</v>
      </c>
      <c r="AA137">
        <f>'RIM &amp; TRC Benefits'!AA137-'RIM Costs (Ach Pot)'!AA137</f>
        <v>0</v>
      </c>
      <c r="AB137">
        <f>'RIM &amp; TRC Benefits'!AB137-'RIM Costs (Ach Pot)'!AB137</f>
        <v>0</v>
      </c>
      <c r="AC137">
        <f>'RIM &amp; TRC Benefits'!AC137-'RIM Costs (Ach Pot)'!AC137</f>
        <v>0</v>
      </c>
      <c r="AD137">
        <f>'RIM &amp; TRC Benefits'!AD137-'RIM Costs (Ach Pot)'!AD137</f>
        <v>0</v>
      </c>
      <c r="AE137">
        <f>'RIM &amp; TRC Benefits'!AE137-'RIM Costs (Ach Pot)'!AE137</f>
        <v>0</v>
      </c>
      <c r="AF137">
        <f>'RIM &amp; TRC Benefits'!AF137-'RIM Costs (Ach Pot)'!AF137</f>
        <v>0</v>
      </c>
      <c r="AG137">
        <f>'RIM &amp; TRC Benefits'!AG137-'RIM Costs (Ach Pot)'!AG137</f>
        <v>0</v>
      </c>
      <c r="AH137">
        <f>'RIM &amp; TRC Benefits'!AH137-'RIM Costs (Ach Pot)'!AH137</f>
        <v>0</v>
      </c>
      <c r="AI137" s="2">
        <f t="shared" si="56"/>
        <v>-18.136739000000009</v>
      </c>
      <c r="AJ137" s="2">
        <f t="shared" si="57"/>
        <v>-37.115324695933737</v>
      </c>
      <c r="AK137" s="95">
        <f>'RIM &amp; TRC Benefits'!AJ137/'RIM Costs (Ach Pot)'!AJ137</f>
        <v>0.87839934319264756</v>
      </c>
      <c r="AL137" s="98" t="str">
        <f>IF(AK137&lt;1,"NA",(('RIM Costs (Ach Pot)'!AJ137)+AX137)/AN137)</f>
        <v>NA</v>
      </c>
      <c r="AN137">
        <f>'Customer Costs'!G137</f>
        <v>100</v>
      </c>
      <c r="AO137" s="17">
        <f t="shared" si="58"/>
        <v>192.24524232669819</v>
      </c>
      <c r="AP137" s="18">
        <f t="shared" si="59"/>
        <v>4.348381899854437</v>
      </c>
      <c r="AQ137" s="76" t="str">
        <f t="shared" si="60"/>
        <v>No</v>
      </c>
      <c r="AR137" s="76" t="str">
        <f t="shared" si="61"/>
        <v>No</v>
      </c>
      <c r="AS137" s="76" t="str">
        <f t="shared" si="62"/>
        <v>No</v>
      </c>
      <c r="AT137" s="105" t="s">
        <v>499</v>
      </c>
      <c r="AU137" s="95" t="str">
        <f t="shared" si="50"/>
        <v>Drop</v>
      </c>
      <c r="AV137" s="11">
        <f t="shared" si="49"/>
        <v>54.005879748810692</v>
      </c>
      <c r="AW137" s="102">
        <f t="shared" si="51"/>
        <v>2</v>
      </c>
      <c r="AX137" s="11" t="str">
        <f t="shared" si="52"/>
        <v>NA</v>
      </c>
      <c r="AY137" s="52" t="s">
        <v>528</v>
      </c>
      <c r="AZ137" s="11" t="str">
        <f>IF(AU137="Drop","NA",'Program Costs'!G137)</f>
        <v>NA</v>
      </c>
      <c r="BA137" s="20" t="str">
        <f t="shared" si="53"/>
        <v>NA</v>
      </c>
      <c r="BB137" s="12">
        <f>IF(AP137&lt;=10,IF($BB$1="Residential",VLOOKUP(CEILING(AP137,0.05),'Payback-Acceptance'!$A$5:$C$205,2),VLOOKUP(CEILING(AN137,0.05),'Payback-Acceptance'!$A$5:$C$205,3)),IF($BB$1="Residential",VLOOKUP(10,'Payback-Acceptance'!$A$5:$C$205,2),VLOOKUP(10,'Payback-Acceptance'!$A$5:$C$205,3)))</f>
        <v>0.27096875783540708</v>
      </c>
      <c r="BC137" s="17">
        <v>192.24524232669819</v>
      </c>
      <c r="BD137" s="18">
        <v>100.6483109180156</v>
      </c>
      <c r="BE137" s="18">
        <v>0</v>
      </c>
      <c r="BF137" s="22">
        <v>32899.000725326681</v>
      </c>
      <c r="BG137" s="35" t="str">
        <f t="shared" si="54"/>
        <v>NA</v>
      </c>
      <c r="BH137" s="67">
        <v>54.666699999999999</v>
      </c>
      <c r="BI137" s="29" t="str">
        <f t="shared" si="55"/>
        <v>NA</v>
      </c>
      <c r="BJ137" s="71" t="str">
        <f t="shared" si="63"/>
        <v>NA</v>
      </c>
      <c r="BK137" s="71" t="str">
        <f t="shared" si="63"/>
        <v>NA</v>
      </c>
      <c r="BL137" s="71" t="str">
        <f t="shared" si="63"/>
        <v>NA</v>
      </c>
      <c r="BM137" s="71" t="str">
        <f t="shared" si="63"/>
        <v>NA</v>
      </c>
      <c r="BN137" s="71" t="str">
        <f t="shared" si="63"/>
        <v>NA</v>
      </c>
      <c r="BO137" s="71" t="str">
        <f t="shared" si="63"/>
        <v>NA</v>
      </c>
      <c r="BP137" s="71" t="str">
        <f t="shared" si="63"/>
        <v>NA</v>
      </c>
      <c r="BQ137" s="71" t="str">
        <f t="shared" si="63"/>
        <v>NA</v>
      </c>
      <c r="BR137" s="71" t="str">
        <f t="shared" si="63"/>
        <v>NA</v>
      </c>
      <c r="BS137" s="71" t="str">
        <f t="shared" si="63"/>
        <v>NA</v>
      </c>
    </row>
    <row r="138" spans="1:71" x14ac:dyDescent="0.25">
      <c r="A138" s="4">
        <v>2</v>
      </c>
      <c r="B138" s="4">
        <v>190</v>
      </c>
      <c r="C138">
        <v>192</v>
      </c>
      <c r="D138" t="s">
        <v>172</v>
      </c>
      <c r="E138">
        <f>'RIM &amp; TRC Benefits'!E138-'RIM Costs (Ach Pot)'!E138</f>
        <v>0</v>
      </c>
      <c r="F138">
        <f>'RIM &amp; TRC Benefits'!F138-'RIM Costs (Ach Pot)'!F138</f>
        <v>0</v>
      </c>
      <c r="G138">
        <f>'RIM &amp; TRC Benefits'!G138-'RIM Costs (Ach Pot)'!G138</f>
        <v>-55.009822999999997</v>
      </c>
      <c r="H138">
        <f>'RIM &amp; TRC Benefits'!H138-'RIM Costs (Ach Pot)'!H138</f>
        <v>-17.819763000000002</v>
      </c>
      <c r="I138">
        <f>'RIM &amp; TRC Benefits'!I138-'RIM Costs (Ach Pot)'!I138</f>
        <v>-18.538592999999999</v>
      </c>
      <c r="J138">
        <f>'RIM &amp; TRC Benefits'!J138-'RIM Costs (Ach Pot)'!J138</f>
        <v>-1.1340230000000062</v>
      </c>
      <c r="K138">
        <f>'RIM &amp; TRC Benefits'!K138-'RIM Costs (Ach Pot)'!K138</f>
        <v>2.057656999999999</v>
      </c>
      <c r="L138">
        <f>'RIM &amp; TRC Benefits'!L138-'RIM Costs (Ach Pot)'!L138</f>
        <v>3.290887000000005</v>
      </c>
      <c r="M138">
        <f>'RIM &amp; TRC Benefits'!M138-'RIM Costs (Ach Pot)'!M138</f>
        <v>10.914017000000001</v>
      </c>
      <c r="N138">
        <f>'RIM &amp; TRC Benefits'!N138-'RIM Costs (Ach Pot)'!N138</f>
        <v>15.352396999999996</v>
      </c>
      <c r="O138">
        <f>'RIM &amp; TRC Benefits'!O138-'RIM Costs (Ach Pot)'!O138</f>
        <v>15.223336999999994</v>
      </c>
      <c r="P138">
        <f>'RIM &amp; TRC Benefits'!P138-'RIM Costs (Ach Pot)'!P138</f>
        <v>5.1966770000000011</v>
      </c>
      <c r="Q138">
        <f>'RIM &amp; TRC Benefits'!Q138-'RIM Costs (Ach Pot)'!Q138</f>
        <v>9.0212569999999985</v>
      </c>
      <c r="R138">
        <f>'RIM &amp; TRC Benefits'!R138-'RIM Costs (Ach Pot)'!R138</f>
        <v>3.0529969999999977</v>
      </c>
      <c r="S138">
        <f>'RIM &amp; TRC Benefits'!S138-'RIM Costs (Ach Pot)'!S138</f>
        <v>18.798777000000001</v>
      </c>
      <c r="T138">
        <f>'RIM &amp; TRC Benefits'!T138-'RIM Costs (Ach Pot)'!T138</f>
        <v>1.1126870000000011</v>
      </c>
      <c r="U138">
        <f>'RIM &amp; TRC Benefits'!U138-'RIM Costs (Ach Pot)'!U138</f>
        <v>6.9718170000000015</v>
      </c>
      <c r="V138">
        <f>'RIM &amp; TRC Benefits'!V138-'RIM Costs (Ach Pot)'!V138</f>
        <v>0</v>
      </c>
      <c r="W138">
        <f>'RIM &amp; TRC Benefits'!W138-'RIM Costs (Ach Pot)'!W138</f>
        <v>0</v>
      </c>
      <c r="X138">
        <f>'RIM &amp; TRC Benefits'!X138-'RIM Costs (Ach Pot)'!X138</f>
        <v>0</v>
      </c>
      <c r="Y138">
        <f>'RIM &amp; TRC Benefits'!Y138-'RIM Costs (Ach Pot)'!Y138</f>
        <v>0</v>
      </c>
      <c r="Z138">
        <f>'RIM &amp; TRC Benefits'!Z138-'RIM Costs (Ach Pot)'!Z138</f>
        <v>0</v>
      </c>
      <c r="AA138">
        <f>'RIM &amp; TRC Benefits'!AA138-'RIM Costs (Ach Pot)'!AA138</f>
        <v>0</v>
      </c>
      <c r="AB138">
        <f>'RIM &amp; TRC Benefits'!AB138-'RIM Costs (Ach Pot)'!AB138</f>
        <v>0</v>
      </c>
      <c r="AC138">
        <f>'RIM &amp; TRC Benefits'!AC138-'RIM Costs (Ach Pot)'!AC138</f>
        <v>0</v>
      </c>
      <c r="AD138">
        <f>'RIM &amp; TRC Benefits'!AD138-'RIM Costs (Ach Pot)'!AD138</f>
        <v>0</v>
      </c>
      <c r="AE138">
        <f>'RIM &amp; TRC Benefits'!AE138-'RIM Costs (Ach Pot)'!AE138</f>
        <v>0</v>
      </c>
      <c r="AF138">
        <f>'RIM &amp; TRC Benefits'!AF138-'RIM Costs (Ach Pot)'!AF138</f>
        <v>0</v>
      </c>
      <c r="AG138">
        <f>'RIM &amp; TRC Benefits'!AG138-'RIM Costs (Ach Pot)'!AG138</f>
        <v>0</v>
      </c>
      <c r="AH138">
        <f>'RIM &amp; TRC Benefits'!AH138-'RIM Costs (Ach Pot)'!AH138</f>
        <v>0</v>
      </c>
      <c r="AI138" s="2">
        <f t="shared" si="56"/>
        <v>-1.5096950000000149</v>
      </c>
      <c r="AJ138" s="2">
        <f t="shared" si="57"/>
        <v>-36.842700563743364</v>
      </c>
      <c r="AK138" s="95">
        <f>'RIM &amp; TRC Benefits'!AJ138/'RIM Costs (Ach Pot)'!AJ138</f>
        <v>0.93029293948989433</v>
      </c>
      <c r="AL138" s="98" t="str">
        <f>IF(AK138&lt;1,"NA",(('RIM Costs (Ach Pot)'!AJ138)+AX138)/AN138)</f>
        <v>NA</v>
      </c>
      <c r="AN138">
        <f>'Customer Costs'!G138</f>
        <v>210</v>
      </c>
      <c r="AO138" s="17">
        <f t="shared" si="58"/>
        <v>352.30176336715471</v>
      </c>
      <c r="AP138" s="18">
        <f t="shared" si="59"/>
        <v>4.9829640946481017</v>
      </c>
      <c r="AQ138" s="76" t="str">
        <f t="shared" si="60"/>
        <v>No</v>
      </c>
      <c r="AR138" s="76" t="str">
        <f t="shared" si="61"/>
        <v>No</v>
      </c>
      <c r="AS138" s="76" t="str">
        <f t="shared" si="62"/>
        <v>No</v>
      </c>
      <c r="AT138" s="105" t="s">
        <v>499</v>
      </c>
      <c r="AU138" s="95" t="str">
        <f t="shared" si="50"/>
        <v>Drop</v>
      </c>
      <c r="AV138" s="11">
        <f t="shared" si="49"/>
        <v>125.71281831007042</v>
      </c>
      <c r="AW138" s="102">
        <f t="shared" si="51"/>
        <v>2</v>
      </c>
      <c r="AX138" s="11" t="str">
        <f t="shared" si="52"/>
        <v>NA</v>
      </c>
      <c r="AY138" s="52" t="s">
        <v>528</v>
      </c>
      <c r="AZ138" s="11" t="str">
        <f>IF(AU138="Drop","NA",'Program Costs'!G138)</f>
        <v>NA</v>
      </c>
      <c r="BA138" s="20" t="str">
        <f t="shared" si="53"/>
        <v>NA</v>
      </c>
      <c r="BB138" s="12">
        <f>IF(AP138&lt;=10,IF($BB$1="Residential",VLOOKUP(CEILING(AP138,0.05),'Payback-Acceptance'!$A$5:$C$205,2),VLOOKUP(CEILING(AN138,0.05),'Payback-Acceptance'!$A$5:$C$205,3)),IF($BB$1="Residential",VLOOKUP(10,'Payback-Acceptance'!$A$5:$C$205,2),VLOOKUP(10,'Payback-Acceptance'!$A$5:$C$205,3)))</f>
        <v>0.25166960983374276</v>
      </c>
      <c r="BC138" s="17">
        <v>352.30176336715471</v>
      </c>
      <c r="BD138" s="18">
        <v>184.36709394397738</v>
      </c>
      <c r="BE138" s="18">
        <v>0</v>
      </c>
      <c r="BF138" s="22">
        <v>33083.82657209818</v>
      </c>
      <c r="BG138" s="35" t="str">
        <f t="shared" si="54"/>
        <v>NA</v>
      </c>
      <c r="BH138" s="67">
        <v>163.66669999999999</v>
      </c>
      <c r="BI138" s="29" t="str">
        <f t="shared" si="55"/>
        <v>NA</v>
      </c>
      <c r="BJ138" s="71" t="str">
        <f t="shared" si="63"/>
        <v>NA</v>
      </c>
      <c r="BK138" s="71" t="str">
        <f t="shared" si="63"/>
        <v>NA</v>
      </c>
      <c r="BL138" s="71" t="str">
        <f t="shared" si="63"/>
        <v>NA</v>
      </c>
      <c r="BM138" s="71" t="str">
        <f t="shared" si="63"/>
        <v>NA</v>
      </c>
      <c r="BN138" s="71" t="str">
        <f t="shared" si="63"/>
        <v>NA</v>
      </c>
      <c r="BO138" s="71" t="str">
        <f t="shared" si="63"/>
        <v>NA</v>
      </c>
      <c r="BP138" s="71" t="str">
        <f t="shared" si="63"/>
        <v>NA</v>
      </c>
      <c r="BQ138" s="71" t="str">
        <f t="shared" si="63"/>
        <v>NA</v>
      </c>
      <c r="BR138" s="71" t="str">
        <f t="shared" si="63"/>
        <v>NA</v>
      </c>
      <c r="BS138" s="71" t="str">
        <f t="shared" si="63"/>
        <v>NA</v>
      </c>
    </row>
    <row r="139" spans="1:71" x14ac:dyDescent="0.25">
      <c r="A139" s="4">
        <v>2</v>
      </c>
      <c r="B139" s="4">
        <v>190</v>
      </c>
      <c r="C139">
        <v>196</v>
      </c>
      <c r="D139" t="s">
        <v>173</v>
      </c>
      <c r="E139">
        <f>'RIM &amp; TRC Benefits'!E139-'RIM Costs (Ach Pot)'!E139</f>
        <v>0</v>
      </c>
      <c r="F139">
        <f>'RIM &amp; TRC Benefits'!F139-'RIM Costs (Ach Pot)'!F139</f>
        <v>0</v>
      </c>
      <c r="G139">
        <f>'RIM &amp; TRC Benefits'!G139-'RIM Costs (Ach Pot)'!G139</f>
        <v>-55.187161999999987</v>
      </c>
      <c r="H139">
        <f>'RIM &amp; TRC Benefits'!H139-'RIM Costs (Ach Pot)'!H139</f>
        <v>-17.903372000000001</v>
      </c>
      <c r="I139">
        <f>'RIM &amp; TRC Benefits'!I139-'RIM Costs (Ach Pot)'!I139</f>
        <v>-18.470581999999997</v>
      </c>
      <c r="J139">
        <f>'RIM &amp; TRC Benefits'!J139-'RIM Costs (Ach Pot)'!J139</f>
        <v>-6.6100920000000016</v>
      </c>
      <c r="K139">
        <f>'RIM &amp; TRC Benefits'!K139-'RIM Costs (Ach Pot)'!K139</f>
        <v>-5.0465889999999973</v>
      </c>
      <c r="L139">
        <f>'RIM &amp; TRC Benefits'!L139-'RIM Costs (Ach Pot)'!L139</f>
        <v>-4.2789619999999999</v>
      </c>
      <c r="M139">
        <f>'RIM &amp; TRC Benefits'!M139-'RIM Costs (Ach Pot)'!M139</f>
        <v>1.8207179999999994</v>
      </c>
      <c r="N139">
        <f>'RIM &amp; TRC Benefits'!N139-'RIM Costs (Ach Pot)'!N139</f>
        <v>3.7132680000000065</v>
      </c>
      <c r="O139">
        <f>'RIM &amp; TRC Benefits'!O139-'RIM Costs (Ach Pot)'!O139</f>
        <v>4.7436679999999996</v>
      </c>
      <c r="P139">
        <f>'RIM &amp; TRC Benefits'!P139-'RIM Costs (Ach Pot)'!P139</f>
        <v>-2.5511919999999932</v>
      </c>
      <c r="Q139">
        <f>'RIM &amp; TRC Benefits'!Q139-'RIM Costs (Ach Pot)'!Q139</f>
        <v>0.65498799999999591</v>
      </c>
      <c r="R139">
        <f>'RIM &amp; TRC Benefits'!R139-'RIM Costs (Ach Pot)'!R139</f>
        <v>-3.2836170000000067</v>
      </c>
      <c r="S139">
        <f>'RIM &amp; TRC Benefits'!S139-'RIM Costs (Ach Pot)'!S139</f>
        <v>7.5132579999999933</v>
      </c>
      <c r="T139">
        <f>'RIM &amp; TRC Benefits'!T139-'RIM Costs (Ach Pot)'!T139</f>
        <v>-5.2883820000000057</v>
      </c>
      <c r="U139">
        <f>'RIM &amp; TRC Benefits'!U139-'RIM Costs (Ach Pot)'!U139</f>
        <v>-1.4481120000000018</v>
      </c>
      <c r="V139">
        <f>'RIM &amp; TRC Benefits'!V139-'RIM Costs (Ach Pot)'!V139</f>
        <v>0</v>
      </c>
      <c r="W139">
        <f>'RIM &amp; TRC Benefits'!W139-'RIM Costs (Ach Pot)'!W139</f>
        <v>0</v>
      </c>
      <c r="X139">
        <f>'RIM &amp; TRC Benefits'!X139-'RIM Costs (Ach Pot)'!X139</f>
        <v>0</v>
      </c>
      <c r="Y139">
        <f>'RIM &amp; TRC Benefits'!Y139-'RIM Costs (Ach Pot)'!Y139</f>
        <v>0</v>
      </c>
      <c r="Z139">
        <f>'RIM &amp; TRC Benefits'!Z139-'RIM Costs (Ach Pot)'!Z139</f>
        <v>0</v>
      </c>
      <c r="AA139">
        <f>'RIM &amp; TRC Benefits'!AA139-'RIM Costs (Ach Pot)'!AA139</f>
        <v>0</v>
      </c>
      <c r="AB139">
        <f>'RIM &amp; TRC Benefits'!AB139-'RIM Costs (Ach Pot)'!AB139</f>
        <v>0</v>
      </c>
      <c r="AC139">
        <f>'RIM &amp; TRC Benefits'!AC139-'RIM Costs (Ach Pot)'!AC139</f>
        <v>0</v>
      </c>
      <c r="AD139">
        <f>'RIM &amp; TRC Benefits'!AD139-'RIM Costs (Ach Pot)'!AD139</f>
        <v>0</v>
      </c>
      <c r="AE139">
        <f>'RIM &amp; TRC Benefits'!AE139-'RIM Costs (Ach Pot)'!AE139</f>
        <v>0</v>
      </c>
      <c r="AF139">
        <f>'RIM &amp; TRC Benefits'!AF139-'RIM Costs (Ach Pot)'!AF139</f>
        <v>0</v>
      </c>
      <c r="AG139">
        <f>'RIM &amp; TRC Benefits'!AG139-'RIM Costs (Ach Pot)'!AG139</f>
        <v>0</v>
      </c>
      <c r="AH139">
        <f>'RIM &amp; TRC Benefits'!AH139-'RIM Costs (Ach Pot)'!AH139</f>
        <v>0</v>
      </c>
      <c r="AI139" s="2">
        <f t="shared" si="56"/>
        <v>-101.622162</v>
      </c>
      <c r="AJ139" s="2">
        <f t="shared" si="57"/>
        <v>-96.466328022724184</v>
      </c>
      <c r="AK139" s="95">
        <f>'RIM &amp; TRC Benefits'!AJ139/'RIM Costs (Ach Pot)'!AJ139</f>
        <v>0.79933079295554976</v>
      </c>
      <c r="AL139" s="98" t="str">
        <f>IF(AK139&lt;1,"NA",(('RIM Costs (Ach Pot)'!AJ139)+AX139)/AN139)</f>
        <v>NA</v>
      </c>
      <c r="AN139">
        <f>'Customer Costs'!G139</f>
        <v>835.4</v>
      </c>
      <c r="AO139" s="17">
        <f t="shared" si="58"/>
        <v>318.01129734291487</v>
      </c>
      <c r="AP139" s="18">
        <f t="shared" si="59"/>
        <v>21.960144950930637</v>
      </c>
      <c r="AQ139" s="76" t="str">
        <f t="shared" si="60"/>
        <v>No</v>
      </c>
      <c r="AR139" s="76" t="str">
        <f t="shared" si="61"/>
        <v>No</v>
      </c>
      <c r="AS139" s="76" t="str">
        <f t="shared" si="62"/>
        <v>No</v>
      </c>
      <c r="AT139" s="105" t="s">
        <v>499</v>
      </c>
      <c r="AU139" s="95" t="str">
        <f t="shared" si="50"/>
        <v>Drop</v>
      </c>
      <c r="AV139" s="11">
        <f t="shared" si="49"/>
        <v>759.31671349468047</v>
      </c>
      <c r="AW139" s="102">
        <f t="shared" si="51"/>
        <v>2.0000000000000013</v>
      </c>
      <c r="AX139" s="11" t="str">
        <f t="shared" si="52"/>
        <v>NA</v>
      </c>
      <c r="AY139" s="52" t="s">
        <v>527</v>
      </c>
      <c r="AZ139" s="11" t="str">
        <f>IF(AU139="Drop","NA",'Program Costs'!G139)</f>
        <v>NA</v>
      </c>
      <c r="BA139" s="20" t="str">
        <f t="shared" si="53"/>
        <v>NA</v>
      </c>
      <c r="BB139" s="12">
        <f>IF(AP139&lt;=10,IF($BB$1="Residential",VLOOKUP(CEILING(AP139,0.05),'Payback-Acceptance'!$A$5:$C$205,2),VLOOKUP(CEILING(AN139,0.05),'Payback-Acceptance'!$A$5:$C$205,3)),IF($BB$1="Residential",VLOOKUP(10,'Payback-Acceptance'!$A$5:$C$205,2),VLOOKUP(10,'Payback-Acceptance'!$A$5:$C$205,3)))</f>
        <v>0.14294960495076253</v>
      </c>
      <c r="BC139" s="17">
        <v>318.01129734291487</v>
      </c>
      <c r="BD139" s="18">
        <v>127.08792180000236</v>
      </c>
      <c r="BE139" s="18">
        <v>0</v>
      </c>
      <c r="BF139" s="22">
        <v>11208.800442626865</v>
      </c>
      <c r="BG139" s="35" t="str">
        <f t="shared" si="54"/>
        <v>NA</v>
      </c>
      <c r="BH139" s="67" t="s">
        <v>499</v>
      </c>
      <c r="BI139" s="29" t="str">
        <f t="shared" si="55"/>
        <v>NA</v>
      </c>
      <c r="BJ139" s="71" t="str">
        <f t="shared" si="63"/>
        <v>NA</v>
      </c>
      <c r="BK139" s="71" t="str">
        <f t="shared" si="63"/>
        <v>NA</v>
      </c>
      <c r="BL139" s="71" t="str">
        <f t="shared" si="63"/>
        <v>NA</v>
      </c>
      <c r="BM139" s="71" t="str">
        <f t="shared" si="63"/>
        <v>NA</v>
      </c>
      <c r="BN139" s="71" t="str">
        <f t="shared" si="63"/>
        <v>NA</v>
      </c>
      <c r="BO139" s="71" t="str">
        <f t="shared" si="63"/>
        <v>NA</v>
      </c>
      <c r="BP139" s="71" t="str">
        <f t="shared" si="63"/>
        <v>NA</v>
      </c>
      <c r="BQ139" s="71" t="str">
        <f t="shared" si="63"/>
        <v>NA</v>
      </c>
      <c r="BR139" s="71" t="str">
        <f t="shared" si="63"/>
        <v>NA</v>
      </c>
      <c r="BS139" s="71" t="str">
        <f t="shared" si="63"/>
        <v>NA</v>
      </c>
    </row>
    <row r="140" spans="1:71" x14ac:dyDescent="0.25">
      <c r="A140" s="4">
        <v>2</v>
      </c>
      <c r="B140" s="4">
        <v>190</v>
      </c>
      <c r="C140">
        <v>197</v>
      </c>
      <c r="D140" t="s">
        <v>174</v>
      </c>
      <c r="E140">
        <f>'RIM &amp; TRC Benefits'!E140-'RIM Costs (Ach Pot)'!E140</f>
        <v>0</v>
      </c>
      <c r="F140">
        <f>'RIM &amp; TRC Benefits'!F140-'RIM Costs (Ach Pot)'!F140</f>
        <v>0</v>
      </c>
      <c r="G140">
        <f>'RIM &amp; TRC Benefits'!G140-'RIM Costs (Ach Pot)'!G140</f>
        <v>-41.228358499999999</v>
      </c>
      <c r="H140">
        <f>'RIM &amp; TRC Benefits'!H140-'RIM Costs (Ach Pot)'!H140</f>
        <v>-3.7935365000000001</v>
      </c>
      <c r="I140">
        <f>'RIM &amp; TRC Benefits'!I140-'RIM Costs (Ach Pot)'!I140</f>
        <v>-4.3357805000000003</v>
      </c>
      <c r="J140">
        <f>'RIM &amp; TRC Benefits'!J140-'RIM Costs (Ach Pot)'!J140</f>
        <v>-2.1053955000000002</v>
      </c>
      <c r="K140">
        <f>'RIM &amp; TRC Benefits'!K140-'RIM Costs (Ach Pot)'!K140</f>
        <v>-2.3187135000000003</v>
      </c>
      <c r="L140">
        <f>'RIM &amp; TRC Benefits'!L140-'RIM Costs (Ach Pot)'!L140</f>
        <v>-2.6738925</v>
      </c>
      <c r="M140">
        <f>'RIM &amp; TRC Benefits'!M140-'RIM Costs (Ach Pot)'!M140</f>
        <v>-1.4951664999999998</v>
      </c>
      <c r="N140">
        <f>'RIM &amp; TRC Benefits'!N140-'RIM Costs (Ach Pot)'!N140</f>
        <v>-1.8466675000000006</v>
      </c>
      <c r="O140">
        <f>'RIM &amp; TRC Benefits'!O140-'RIM Costs (Ach Pot)'!O140</f>
        <v>-0.7385394999999999</v>
      </c>
      <c r="P140">
        <f>'RIM &amp; TRC Benefits'!P140-'RIM Costs (Ach Pot)'!P140</f>
        <v>-2.0256544999999999</v>
      </c>
      <c r="Q140">
        <f>'RIM &amp; TRC Benefits'!Q140-'RIM Costs (Ach Pot)'!Q140</f>
        <v>0</v>
      </c>
      <c r="R140">
        <f>'RIM &amp; TRC Benefits'!R140-'RIM Costs (Ach Pot)'!R140</f>
        <v>0</v>
      </c>
      <c r="S140">
        <f>'RIM &amp; TRC Benefits'!S140-'RIM Costs (Ach Pot)'!S140</f>
        <v>0</v>
      </c>
      <c r="T140">
        <f>'RIM &amp; TRC Benefits'!T140-'RIM Costs (Ach Pot)'!T140</f>
        <v>0</v>
      </c>
      <c r="U140">
        <f>'RIM &amp; TRC Benefits'!U140-'RIM Costs (Ach Pot)'!U140</f>
        <v>0</v>
      </c>
      <c r="V140">
        <f>'RIM &amp; TRC Benefits'!V140-'RIM Costs (Ach Pot)'!V140</f>
        <v>0</v>
      </c>
      <c r="W140">
        <f>'RIM &amp; TRC Benefits'!W140-'RIM Costs (Ach Pot)'!W140</f>
        <v>0</v>
      </c>
      <c r="X140">
        <f>'RIM &amp; TRC Benefits'!X140-'RIM Costs (Ach Pot)'!X140</f>
        <v>0</v>
      </c>
      <c r="Y140">
        <f>'RIM &amp; TRC Benefits'!Y140-'RIM Costs (Ach Pot)'!Y140</f>
        <v>0</v>
      </c>
      <c r="Z140">
        <f>'RIM &amp; TRC Benefits'!Z140-'RIM Costs (Ach Pot)'!Z140</f>
        <v>0</v>
      </c>
      <c r="AA140">
        <f>'RIM &amp; TRC Benefits'!AA140-'RIM Costs (Ach Pot)'!AA140</f>
        <v>0</v>
      </c>
      <c r="AB140">
        <f>'RIM &amp; TRC Benefits'!AB140-'RIM Costs (Ach Pot)'!AB140</f>
        <v>0</v>
      </c>
      <c r="AC140">
        <f>'RIM &amp; TRC Benefits'!AC140-'RIM Costs (Ach Pot)'!AC140</f>
        <v>0</v>
      </c>
      <c r="AD140">
        <f>'RIM &amp; TRC Benefits'!AD140-'RIM Costs (Ach Pot)'!AD140</f>
        <v>0</v>
      </c>
      <c r="AE140">
        <f>'RIM &amp; TRC Benefits'!AE140-'RIM Costs (Ach Pot)'!AE140</f>
        <v>0</v>
      </c>
      <c r="AF140">
        <f>'RIM &amp; TRC Benefits'!AF140-'RIM Costs (Ach Pot)'!AF140</f>
        <v>0</v>
      </c>
      <c r="AG140">
        <f>'RIM &amp; TRC Benefits'!AG140-'RIM Costs (Ach Pot)'!AG140</f>
        <v>0</v>
      </c>
      <c r="AH140">
        <f>'RIM &amp; TRC Benefits'!AH140-'RIM Costs (Ach Pot)'!AH140</f>
        <v>0</v>
      </c>
      <c r="AI140" s="2">
        <f t="shared" si="56"/>
        <v>-62.561705000000011</v>
      </c>
      <c r="AJ140" s="2">
        <f t="shared" si="57"/>
        <v>-57.939538317500165</v>
      </c>
      <c r="AK140" s="95">
        <f>'RIM &amp; TRC Benefits'!AJ140/'RIM Costs (Ach Pot)'!AJ140</f>
        <v>0.45591285125155506</v>
      </c>
      <c r="AL140" s="98" t="str">
        <f>IF(AK140&lt;1,"NA",(('RIM Costs (Ach Pot)'!AJ140)+AX140)/AN140)</f>
        <v>NA</v>
      </c>
      <c r="AN140">
        <f>'Customer Costs'!G140</f>
        <v>8.6999999999999993</v>
      </c>
      <c r="AO140" s="17">
        <f t="shared" si="58"/>
        <v>67.17634987733814</v>
      </c>
      <c r="AP140" s="18">
        <f t="shared" si="59"/>
        <v>1.0826451395854142</v>
      </c>
      <c r="AQ140" s="76" t="str">
        <f t="shared" si="60"/>
        <v>No</v>
      </c>
      <c r="AR140" s="76" t="str">
        <f t="shared" si="61"/>
        <v>Yes</v>
      </c>
      <c r="AS140" s="76" t="str">
        <f t="shared" si="62"/>
        <v>Yes</v>
      </c>
      <c r="AT140" s="105" t="s">
        <v>499</v>
      </c>
      <c r="AU140" s="95" t="str">
        <f t="shared" si="50"/>
        <v>Drop</v>
      </c>
      <c r="AV140" s="11">
        <f t="shared" si="49"/>
        <v>0</v>
      </c>
      <c r="AW140" s="102">
        <f t="shared" si="51"/>
        <v>1.0826451395854142</v>
      </c>
      <c r="AX140" s="11" t="str">
        <f t="shared" si="52"/>
        <v>NA</v>
      </c>
      <c r="AY140" s="52" t="s">
        <v>527</v>
      </c>
      <c r="AZ140" s="11" t="str">
        <f>IF(AU140="Drop","NA",'Program Costs'!G140)</f>
        <v>NA</v>
      </c>
      <c r="BA140" s="20" t="str">
        <f t="shared" si="53"/>
        <v>NA</v>
      </c>
      <c r="BB140" s="12">
        <f>IF(AP140&lt;=10,IF($BB$1="Residential",VLOOKUP(CEILING(AP140,0.05),'Payback-Acceptance'!$A$5:$C$205,2),VLOOKUP(CEILING(AN140,0.05),'Payback-Acceptance'!$A$5:$C$205,3)),IF($BB$1="Residential",VLOOKUP(10,'Payback-Acceptance'!$A$5:$C$205,2),VLOOKUP(10,'Payback-Acceptance'!$A$5:$C$205,3)))</f>
        <v>0.50127690690770677</v>
      </c>
      <c r="BC140" s="17">
        <v>67.17634987733814</v>
      </c>
      <c r="BD140" s="18">
        <v>19.235731221217424</v>
      </c>
      <c r="BE140" s="18">
        <v>-5.4835155901025079</v>
      </c>
      <c r="BF140" s="22">
        <v>22331.582936166273</v>
      </c>
      <c r="BG140" s="35" t="str">
        <f t="shared" si="54"/>
        <v>NA</v>
      </c>
      <c r="BH140" s="67">
        <v>616.11111000000005</v>
      </c>
      <c r="BI140" s="29" t="str">
        <f t="shared" si="55"/>
        <v>NA</v>
      </c>
      <c r="BJ140" s="71" t="str">
        <f t="shared" si="63"/>
        <v>NA</v>
      </c>
      <c r="BK140" s="71" t="str">
        <f t="shared" si="63"/>
        <v>NA</v>
      </c>
      <c r="BL140" s="71" t="str">
        <f t="shared" si="63"/>
        <v>NA</v>
      </c>
      <c r="BM140" s="71" t="str">
        <f t="shared" si="63"/>
        <v>NA</v>
      </c>
      <c r="BN140" s="71" t="str">
        <f t="shared" si="63"/>
        <v>NA</v>
      </c>
      <c r="BO140" s="71" t="str">
        <f t="shared" si="63"/>
        <v>NA</v>
      </c>
      <c r="BP140" s="71" t="str">
        <f t="shared" si="63"/>
        <v>NA</v>
      </c>
      <c r="BQ140" s="71" t="str">
        <f t="shared" si="63"/>
        <v>NA</v>
      </c>
      <c r="BR140" s="71" t="str">
        <f t="shared" si="63"/>
        <v>NA</v>
      </c>
      <c r="BS140" s="71" t="str">
        <f t="shared" si="63"/>
        <v>NA</v>
      </c>
    </row>
    <row r="141" spans="1:71" x14ac:dyDescent="0.25">
      <c r="A141" s="4">
        <v>2</v>
      </c>
      <c r="B141" s="4">
        <v>190</v>
      </c>
      <c r="C141">
        <v>198</v>
      </c>
      <c r="D141" t="s">
        <v>175</v>
      </c>
      <c r="E141">
        <f>'RIM &amp; TRC Benefits'!E141-'RIM Costs (Ach Pot)'!E141</f>
        <v>0</v>
      </c>
      <c r="F141">
        <f>'RIM &amp; TRC Benefits'!F141-'RIM Costs (Ach Pot)'!F141</f>
        <v>0</v>
      </c>
      <c r="G141">
        <f>'RIM &amp; TRC Benefits'!G141-'RIM Costs (Ach Pot)'!G141</f>
        <v>-40.459563899999999</v>
      </c>
      <c r="H141">
        <f>'RIM &amp; TRC Benefits'!H141-'RIM Costs (Ach Pot)'!H141</f>
        <v>-3.1495819000000003</v>
      </c>
      <c r="I141">
        <f>'RIM &amp; TRC Benefits'!I141-'RIM Costs (Ach Pot)'!I141</f>
        <v>-3.8168559000000002</v>
      </c>
      <c r="J141">
        <f>'RIM &amp; TRC Benefits'!J141-'RIM Costs (Ach Pot)'!J141</f>
        <v>-0.66822789999999976</v>
      </c>
      <c r="K141">
        <f>'RIM &amp; TRC Benefits'!K141-'RIM Costs (Ach Pot)'!K141</f>
        <v>0.11111409999999999</v>
      </c>
      <c r="L141">
        <f>'RIM &amp; TRC Benefits'!L141-'RIM Costs (Ach Pot)'!L141</f>
        <v>-0.70111089999999976</v>
      </c>
      <c r="M141">
        <f>'RIM &amp; TRC Benefits'!M141-'RIM Costs (Ach Pot)'!M141</f>
        <v>1.3198091000000005</v>
      </c>
      <c r="N141">
        <f>'RIM &amp; TRC Benefits'!N141-'RIM Costs (Ach Pot)'!N141</f>
        <v>1.9889990999999991</v>
      </c>
      <c r="O141">
        <f>'RIM &amp; TRC Benefits'!O141-'RIM Costs (Ach Pot)'!O141</f>
        <v>2.5185720999999983</v>
      </c>
      <c r="P141">
        <f>'RIM &amp; TRC Benefits'!P141-'RIM Costs (Ach Pot)'!P141</f>
        <v>0.25901409999999991</v>
      </c>
      <c r="Q141">
        <f>'RIM &amp; TRC Benefits'!Q141-'RIM Costs (Ach Pot)'!Q141</f>
        <v>0.61814910000000012</v>
      </c>
      <c r="R141">
        <f>'RIM &amp; TRC Benefits'!R141-'RIM Costs (Ach Pot)'!R141</f>
        <v>1.2680100000000749E-2</v>
      </c>
      <c r="S141">
        <f>'RIM &amp; TRC Benefits'!S141-'RIM Costs (Ach Pot)'!S141</f>
        <v>1.8051591000000009</v>
      </c>
      <c r="T141">
        <f>'RIM &amp; TRC Benefits'!T141-'RIM Costs (Ach Pot)'!T141</f>
        <v>-1.1368609000000003</v>
      </c>
      <c r="U141">
        <f>'RIM &amp; TRC Benefits'!U141-'RIM Costs (Ach Pot)'!U141</f>
        <v>0.1042891000000008</v>
      </c>
      <c r="V141">
        <f>'RIM &amp; TRC Benefits'!V141-'RIM Costs (Ach Pot)'!V141</f>
        <v>0.37168909999999933</v>
      </c>
      <c r="W141">
        <f>'RIM &amp; TRC Benefits'!W141-'RIM Costs (Ach Pot)'!W141</f>
        <v>1.6695390999999997</v>
      </c>
      <c r="X141">
        <f>'RIM &amp; TRC Benefits'!X141-'RIM Costs (Ach Pot)'!X141</f>
        <v>1.9859490999999991</v>
      </c>
      <c r="Y141">
        <f>'RIM &amp; TRC Benefits'!Y141-'RIM Costs (Ach Pot)'!Y141</f>
        <v>3.0605291000000001</v>
      </c>
      <c r="Z141">
        <f>'RIM &amp; TRC Benefits'!Z141-'RIM Costs (Ach Pot)'!Z141</f>
        <v>2.9656791000000009</v>
      </c>
      <c r="AA141">
        <f>'RIM &amp; TRC Benefits'!AA141-'RIM Costs (Ach Pot)'!AA141</f>
        <v>2.5721290999999997</v>
      </c>
      <c r="AB141">
        <f>'RIM &amp; TRC Benefits'!AB141-'RIM Costs (Ach Pot)'!AB141</f>
        <v>0.88694910000000071</v>
      </c>
      <c r="AC141">
        <f>'RIM &amp; TRC Benefits'!AC141-'RIM Costs (Ach Pot)'!AC141</f>
        <v>1.7979590999999999</v>
      </c>
      <c r="AD141">
        <f>'RIM &amp; TRC Benefits'!AD141-'RIM Costs (Ach Pot)'!AD141</f>
        <v>0.50492910000000002</v>
      </c>
      <c r="AE141">
        <f>'RIM &amp; TRC Benefits'!AE141-'RIM Costs (Ach Pot)'!AE141</f>
        <v>-7.6740900000000778E-2</v>
      </c>
      <c r="AF141">
        <f>'RIM &amp; TRC Benefits'!AF141-'RIM Costs (Ach Pot)'!AF141</f>
        <v>0.79355909999999952</v>
      </c>
      <c r="AG141">
        <f>'RIM &amp; TRC Benefits'!AG141-'RIM Costs (Ach Pot)'!AG141</f>
        <v>0.28757910000000031</v>
      </c>
      <c r="AH141">
        <f>'RIM &amp; TRC Benefits'!AH141-'RIM Costs (Ach Pot)'!AH141</f>
        <v>3.4029390999999993</v>
      </c>
      <c r="AI141" s="2">
        <f t="shared" si="56"/>
        <v>-20.971727200000004</v>
      </c>
      <c r="AJ141" s="2">
        <f t="shared" si="57"/>
        <v>-37.460346541307182</v>
      </c>
      <c r="AK141" s="95">
        <f>'RIM &amp; TRC Benefits'!AJ141/'RIM Costs (Ach Pot)'!AJ141</f>
        <v>0.78282929189682127</v>
      </c>
      <c r="AL141" s="98" t="str">
        <f>IF(AK141&lt;1,"NA",(('RIM Costs (Ach Pot)'!AJ141)+AX141)/AN141)</f>
        <v>NA</v>
      </c>
      <c r="AN141">
        <f>'Customer Costs'!G141</f>
        <v>116.1</v>
      </c>
      <c r="AO141" s="17">
        <f t="shared" si="58"/>
        <v>67.176395818849556</v>
      </c>
      <c r="AP141" s="18">
        <f t="shared" si="59"/>
        <v>14.447702844113072</v>
      </c>
      <c r="AQ141" s="76" t="str">
        <f t="shared" si="60"/>
        <v>No</v>
      </c>
      <c r="AR141" s="76" t="str">
        <f t="shared" si="61"/>
        <v>No</v>
      </c>
      <c r="AS141" s="76" t="str">
        <f t="shared" si="62"/>
        <v>No</v>
      </c>
      <c r="AT141" s="105" t="s">
        <v>499</v>
      </c>
      <c r="AU141" s="95" t="str">
        <f t="shared" si="50"/>
        <v>Drop</v>
      </c>
      <c r="AV141" s="11">
        <f t="shared" si="49"/>
        <v>100.02824087639556</v>
      </c>
      <c r="AW141" s="102">
        <f t="shared" si="51"/>
        <v>2.0000000000000004</v>
      </c>
      <c r="AX141" s="11" t="str">
        <f t="shared" si="52"/>
        <v>NA</v>
      </c>
      <c r="AY141" s="52" t="s">
        <v>527</v>
      </c>
      <c r="AZ141" s="11" t="str">
        <f>IF(AU141="Drop","NA",'Program Costs'!G141)</f>
        <v>NA</v>
      </c>
      <c r="BA141" s="20" t="str">
        <f t="shared" si="53"/>
        <v>NA</v>
      </c>
      <c r="BB141" s="12">
        <f>IF(AP141&lt;=10,IF($BB$1="Residential",VLOOKUP(CEILING(AP141,0.05),'Payback-Acceptance'!$A$5:$C$205,2),VLOOKUP(CEILING(AN141,0.05),'Payback-Acceptance'!$A$5:$C$205,3)),IF($BB$1="Residential",VLOOKUP(10,'Payback-Acceptance'!$A$5:$C$205,2),VLOOKUP(10,'Payback-Acceptance'!$A$5:$C$205,3)))</f>
        <v>0.14294960495076253</v>
      </c>
      <c r="BC141" s="17">
        <v>67.176395818849556</v>
      </c>
      <c r="BD141" s="18">
        <v>31.252115863466059</v>
      </c>
      <c r="BE141" s="18">
        <v>0</v>
      </c>
      <c r="BF141" s="22">
        <v>22331.582936166273</v>
      </c>
      <c r="BG141" s="35" t="str">
        <f t="shared" si="54"/>
        <v>NA</v>
      </c>
      <c r="BH141" s="67">
        <v>0</v>
      </c>
      <c r="BI141" s="29" t="str">
        <f t="shared" si="55"/>
        <v>NA</v>
      </c>
      <c r="BJ141" s="71" t="str">
        <f t="shared" si="63"/>
        <v>NA</v>
      </c>
      <c r="BK141" s="71" t="str">
        <f t="shared" si="63"/>
        <v>NA</v>
      </c>
      <c r="BL141" s="71" t="str">
        <f t="shared" si="63"/>
        <v>NA</v>
      </c>
      <c r="BM141" s="71" t="str">
        <f t="shared" si="63"/>
        <v>NA</v>
      </c>
      <c r="BN141" s="71" t="str">
        <f t="shared" si="63"/>
        <v>NA</v>
      </c>
      <c r="BO141" s="71" t="str">
        <f t="shared" si="63"/>
        <v>NA</v>
      </c>
      <c r="BP141" s="71" t="str">
        <f t="shared" si="63"/>
        <v>NA</v>
      </c>
      <c r="BQ141" s="71" t="str">
        <f t="shared" si="63"/>
        <v>NA</v>
      </c>
      <c r="BR141" s="71" t="str">
        <f t="shared" si="63"/>
        <v>NA</v>
      </c>
      <c r="BS141" s="71" t="str">
        <f t="shared" si="63"/>
        <v>NA</v>
      </c>
    </row>
    <row r="142" spans="1:71" x14ac:dyDescent="0.25">
      <c r="A142" s="4">
        <v>2</v>
      </c>
      <c r="B142" s="4">
        <v>190</v>
      </c>
      <c r="C142">
        <v>199</v>
      </c>
      <c r="D142" t="s">
        <v>176</v>
      </c>
      <c r="E142">
        <f>'RIM &amp; TRC Benefits'!E142-'RIM Costs (Ach Pot)'!E142</f>
        <v>0</v>
      </c>
      <c r="F142">
        <f>'RIM &amp; TRC Benefits'!F142-'RIM Costs (Ach Pot)'!F142</f>
        <v>0</v>
      </c>
      <c r="G142">
        <f>'RIM &amp; TRC Benefits'!G142-'RIM Costs (Ach Pot)'!G142</f>
        <v>-40.662877000000002</v>
      </c>
      <c r="H142">
        <f>'RIM &amp; TRC Benefits'!H142-'RIM Costs (Ach Pot)'!H142</f>
        <v>-3.5837770000000004</v>
      </c>
      <c r="I142">
        <f>'RIM &amp; TRC Benefits'!I142-'RIM Costs (Ach Pot)'!I142</f>
        <v>-4.1689269999999992</v>
      </c>
      <c r="J142">
        <f>'RIM &amp; TRC Benefits'!J142-'RIM Costs (Ach Pot)'!J142</f>
        <v>2.5961870000000005</v>
      </c>
      <c r="K142">
        <f>'RIM &amp; TRC Benefits'!K142-'RIM Costs (Ach Pot)'!K142</f>
        <v>4.3524970000000014</v>
      </c>
      <c r="L142">
        <f>'RIM &amp; TRC Benefits'!L142-'RIM Costs (Ach Pot)'!L142</f>
        <v>3.9690010000000004</v>
      </c>
      <c r="M142">
        <f>'RIM &amp; TRC Benefits'!M142-'RIM Costs (Ach Pot)'!M142</f>
        <v>7.5440180000000012</v>
      </c>
      <c r="N142">
        <f>'RIM &amp; TRC Benefits'!N142-'RIM Costs (Ach Pot)'!N142</f>
        <v>8.0080529999999985</v>
      </c>
      <c r="O142">
        <f>'RIM &amp; TRC Benefits'!O142-'RIM Costs (Ach Pot)'!O142</f>
        <v>8.9864730000000002</v>
      </c>
      <c r="P142">
        <f>'RIM &amp; TRC Benefits'!P142-'RIM Costs (Ach Pot)'!P142</f>
        <v>4.9381580000000014</v>
      </c>
      <c r="Q142">
        <f>'RIM &amp; TRC Benefits'!Q142-'RIM Costs (Ach Pot)'!Q142</f>
        <v>0</v>
      </c>
      <c r="R142">
        <f>'RIM &amp; TRC Benefits'!R142-'RIM Costs (Ach Pot)'!R142</f>
        <v>0</v>
      </c>
      <c r="S142">
        <f>'RIM &amp; TRC Benefits'!S142-'RIM Costs (Ach Pot)'!S142</f>
        <v>0</v>
      </c>
      <c r="T142">
        <f>'RIM &amp; TRC Benefits'!T142-'RIM Costs (Ach Pot)'!T142</f>
        <v>0</v>
      </c>
      <c r="U142">
        <f>'RIM &amp; TRC Benefits'!U142-'RIM Costs (Ach Pot)'!U142</f>
        <v>0</v>
      </c>
      <c r="V142">
        <f>'RIM &amp; TRC Benefits'!V142-'RIM Costs (Ach Pot)'!V142</f>
        <v>0</v>
      </c>
      <c r="W142">
        <f>'RIM &amp; TRC Benefits'!W142-'RIM Costs (Ach Pot)'!W142</f>
        <v>0</v>
      </c>
      <c r="X142">
        <f>'RIM &amp; TRC Benefits'!X142-'RIM Costs (Ach Pot)'!X142</f>
        <v>0</v>
      </c>
      <c r="Y142">
        <f>'RIM &amp; TRC Benefits'!Y142-'RIM Costs (Ach Pot)'!Y142</f>
        <v>0</v>
      </c>
      <c r="Z142">
        <f>'RIM &amp; TRC Benefits'!Z142-'RIM Costs (Ach Pot)'!Z142</f>
        <v>0</v>
      </c>
      <c r="AA142">
        <f>'RIM &amp; TRC Benefits'!AA142-'RIM Costs (Ach Pot)'!AA142</f>
        <v>0</v>
      </c>
      <c r="AB142">
        <f>'RIM &amp; TRC Benefits'!AB142-'RIM Costs (Ach Pot)'!AB142</f>
        <v>0</v>
      </c>
      <c r="AC142">
        <f>'RIM &amp; TRC Benefits'!AC142-'RIM Costs (Ach Pot)'!AC142</f>
        <v>0</v>
      </c>
      <c r="AD142">
        <f>'RIM &amp; TRC Benefits'!AD142-'RIM Costs (Ach Pot)'!AD142</f>
        <v>0</v>
      </c>
      <c r="AE142">
        <f>'RIM &amp; TRC Benefits'!AE142-'RIM Costs (Ach Pot)'!AE142</f>
        <v>0</v>
      </c>
      <c r="AF142">
        <f>'RIM &amp; TRC Benefits'!AF142-'RIM Costs (Ach Pot)'!AF142</f>
        <v>0</v>
      </c>
      <c r="AG142">
        <f>'RIM &amp; TRC Benefits'!AG142-'RIM Costs (Ach Pot)'!AG142</f>
        <v>0</v>
      </c>
      <c r="AH142">
        <f>'RIM &amp; TRC Benefits'!AH142-'RIM Costs (Ach Pot)'!AH142</f>
        <v>0</v>
      </c>
      <c r="AI142" s="2">
        <f t="shared" si="56"/>
        <v>-8.0211939999999977</v>
      </c>
      <c r="AJ142" s="2">
        <f t="shared" si="57"/>
        <v>-20.664859643363865</v>
      </c>
      <c r="AK142" s="95">
        <f>'RIM &amp; TRC Benefits'!AJ142/'RIM Costs (Ach Pot)'!AJ142</f>
        <v>0.83859564460341529</v>
      </c>
      <c r="AL142" s="98" t="str">
        <f>IF(AK142&lt;1,"NA",(('RIM Costs (Ach Pot)'!AJ142)+AX142)/AN142)</f>
        <v>NA</v>
      </c>
      <c r="AN142">
        <f>'Customer Costs'!G142</f>
        <v>116.1</v>
      </c>
      <c r="AO142" s="17">
        <f t="shared" si="58"/>
        <v>88.01491986206409</v>
      </c>
      <c r="AP142" s="18">
        <f t="shared" si="59"/>
        <v>11.027046396795951</v>
      </c>
      <c r="AQ142" s="76" t="str">
        <f t="shared" si="60"/>
        <v>No</v>
      </c>
      <c r="AR142" s="76" t="str">
        <f t="shared" si="61"/>
        <v>No</v>
      </c>
      <c r="AS142" s="76" t="str">
        <f t="shared" si="62"/>
        <v>No</v>
      </c>
      <c r="AT142" s="105" t="s">
        <v>499</v>
      </c>
      <c r="AU142" s="95" t="str">
        <f t="shared" si="50"/>
        <v>Drop</v>
      </c>
      <c r="AV142" s="11">
        <f t="shared" si="49"/>
        <v>95.042684047518946</v>
      </c>
      <c r="AW142" s="102">
        <f t="shared" si="51"/>
        <v>2.0000000000000004</v>
      </c>
      <c r="AX142" s="11" t="str">
        <f t="shared" si="52"/>
        <v>NA</v>
      </c>
      <c r="AY142" s="52" t="s">
        <v>528</v>
      </c>
      <c r="AZ142" s="11" t="str">
        <f>IF(AU142="Drop","NA",'Program Costs'!G142)</f>
        <v>NA</v>
      </c>
      <c r="BA142" s="20" t="str">
        <f t="shared" si="53"/>
        <v>NA</v>
      </c>
      <c r="BB142" s="12">
        <f>IF(AP142&lt;=10,IF($BB$1="Residential",VLOOKUP(CEILING(AP142,0.05),'Payback-Acceptance'!$A$5:$C$205,2),VLOOKUP(CEILING(AN142,0.05),'Payback-Acceptance'!$A$5:$C$205,3)),IF($BB$1="Residential",VLOOKUP(10,'Payback-Acceptance'!$A$5:$C$205,2),VLOOKUP(10,'Payback-Acceptance'!$A$5:$C$205,3)))</f>
        <v>0.14294960495076253</v>
      </c>
      <c r="BC142" s="17">
        <v>88.01491986206409</v>
      </c>
      <c r="BD142" s="18">
        <v>67.068470505827179</v>
      </c>
      <c r="BE142" s="18">
        <v>-8.8239815174112994</v>
      </c>
      <c r="BF142" s="22">
        <v>31429.635243493271</v>
      </c>
      <c r="BG142" s="35" t="str">
        <f t="shared" si="54"/>
        <v>NA</v>
      </c>
      <c r="BH142" s="67" t="s">
        <v>499</v>
      </c>
      <c r="BI142" s="29" t="str">
        <f t="shared" si="55"/>
        <v>NA</v>
      </c>
      <c r="BJ142" s="71" t="str">
        <f t="shared" si="63"/>
        <v>NA</v>
      </c>
      <c r="BK142" s="71" t="str">
        <f t="shared" si="63"/>
        <v>NA</v>
      </c>
      <c r="BL142" s="71" t="str">
        <f t="shared" si="63"/>
        <v>NA</v>
      </c>
      <c r="BM142" s="71" t="str">
        <f t="shared" si="63"/>
        <v>NA</v>
      </c>
      <c r="BN142" s="71" t="str">
        <f t="shared" si="63"/>
        <v>NA</v>
      </c>
      <c r="BO142" s="71" t="str">
        <f t="shared" si="63"/>
        <v>NA</v>
      </c>
      <c r="BP142" s="71" t="str">
        <f t="shared" si="63"/>
        <v>NA</v>
      </c>
      <c r="BQ142" s="71" t="str">
        <f t="shared" si="63"/>
        <v>NA</v>
      </c>
      <c r="BR142" s="71" t="str">
        <f t="shared" si="63"/>
        <v>NA</v>
      </c>
      <c r="BS142" s="71" t="str">
        <f t="shared" si="63"/>
        <v>NA</v>
      </c>
    </row>
    <row r="143" spans="1:71" x14ac:dyDescent="0.25">
      <c r="A143" s="4">
        <v>2</v>
      </c>
      <c r="B143" s="4">
        <v>190</v>
      </c>
      <c r="C143">
        <v>200</v>
      </c>
      <c r="D143" t="s">
        <v>177</v>
      </c>
      <c r="E143">
        <f>'RIM &amp; TRC Benefits'!E143-'RIM Costs (Ach Pot)'!E143</f>
        <v>0</v>
      </c>
      <c r="F143">
        <f>'RIM &amp; TRC Benefits'!F143-'RIM Costs (Ach Pot)'!F143</f>
        <v>0</v>
      </c>
      <c r="G143">
        <f>'RIM &amp; TRC Benefits'!G143-'RIM Costs (Ach Pot)'!G143</f>
        <v>-56.718866999999989</v>
      </c>
      <c r="H143">
        <f>'RIM &amp; TRC Benefits'!H143-'RIM Costs (Ach Pot)'!H143</f>
        <v>-19.406346999999997</v>
      </c>
      <c r="I143">
        <f>'RIM &amp; TRC Benefits'!I143-'RIM Costs (Ach Pot)'!I143</f>
        <v>-20.107647</v>
      </c>
      <c r="J143">
        <f>'RIM &amp; TRC Benefits'!J143-'RIM Costs (Ach Pot)'!J143</f>
        <v>-6.0633020000000002</v>
      </c>
      <c r="K143">
        <f>'RIM &amp; TRC Benefits'!K143-'RIM Costs (Ach Pot)'!K143</f>
        <v>-4.1434950000000015</v>
      </c>
      <c r="L143">
        <f>'RIM &amp; TRC Benefits'!L143-'RIM Costs (Ach Pot)'!L143</f>
        <v>-3.2271939999999972</v>
      </c>
      <c r="M143">
        <f>'RIM &amp; TRC Benefits'!M143-'RIM Costs (Ach Pot)'!M143</f>
        <v>3.2247930000000053</v>
      </c>
      <c r="N143">
        <f>'RIM &amp; TRC Benefits'!N143-'RIM Costs (Ach Pot)'!N143</f>
        <v>6.0810219999999973</v>
      </c>
      <c r="O143">
        <f>'RIM &amp; TRC Benefits'!O143-'RIM Costs (Ach Pot)'!O143</f>
        <v>6.2607719999999958</v>
      </c>
      <c r="P143">
        <f>'RIM &amp; TRC Benefits'!P143-'RIM Costs (Ach Pot)'!P143</f>
        <v>-1.837838000000005</v>
      </c>
      <c r="Q143">
        <f>'RIM &amp; TRC Benefits'!Q143-'RIM Costs (Ach Pot)'!Q143</f>
        <v>1.4113720000000001</v>
      </c>
      <c r="R143">
        <f>'RIM &amp; TRC Benefits'!R143-'RIM Costs (Ach Pot)'!R143</f>
        <v>-3.712838000000005</v>
      </c>
      <c r="S143">
        <f>'RIM &amp; TRC Benefits'!S143-'RIM Costs (Ach Pot)'!S143</f>
        <v>9.7620219999999946</v>
      </c>
      <c r="T143">
        <f>'RIM &amp; TRC Benefits'!T143-'RIM Costs (Ach Pot)'!T143</f>
        <v>-4.8507780000000054</v>
      </c>
      <c r="U143">
        <f>'RIM &amp; TRC Benefits'!U143-'RIM Costs (Ach Pot)'!U143</f>
        <v>-3.0588000000001614E-2</v>
      </c>
      <c r="V143">
        <f>'RIM &amp; TRC Benefits'!V143-'RIM Costs (Ach Pot)'!V143</f>
        <v>-0.43713800000000447</v>
      </c>
      <c r="W143">
        <f>'RIM &amp; TRC Benefits'!W143-'RIM Costs (Ach Pot)'!W143</f>
        <v>6.9752120000000062</v>
      </c>
      <c r="X143">
        <f>'RIM &amp; TRC Benefits'!X143-'RIM Costs (Ach Pot)'!X143</f>
        <v>7.7575020000000023</v>
      </c>
      <c r="Y143">
        <f>'RIM &amp; TRC Benefits'!Y143-'RIM Costs (Ach Pot)'!Y143</f>
        <v>9.2949120000000036</v>
      </c>
      <c r="Z143">
        <f>'RIM &amp; TRC Benefits'!Z143-'RIM Costs (Ach Pot)'!Z143</f>
        <v>9.2042820000000063</v>
      </c>
      <c r="AA143">
        <f>'RIM &amp; TRC Benefits'!AA143-'RIM Costs (Ach Pot)'!AA143</f>
        <v>9.5930720000000065</v>
      </c>
      <c r="AB143">
        <f>'RIM &amp; TRC Benefits'!AB143-'RIM Costs (Ach Pot)'!AB143</f>
        <v>2.6306119999999993</v>
      </c>
      <c r="AC143">
        <f>'RIM &amp; TRC Benefits'!AC143-'RIM Costs (Ach Pot)'!AC143</f>
        <v>3.433712000000007</v>
      </c>
      <c r="AD143">
        <f>'RIM &amp; TRC Benefits'!AD143-'RIM Costs (Ach Pot)'!AD143</f>
        <v>-1.9386679999999998</v>
      </c>
      <c r="AE143">
        <f>'RIM &amp; TRC Benefits'!AE143-'RIM Costs (Ach Pot)'!AE143</f>
        <v>-0.67364800000000002</v>
      </c>
      <c r="AF143">
        <f>'RIM &amp; TRC Benefits'!AF143-'RIM Costs (Ach Pot)'!AF143</f>
        <v>2.1164520000000095</v>
      </c>
      <c r="AG143">
        <f>'RIM &amp; TRC Benefits'!AG143-'RIM Costs (Ach Pot)'!AG143</f>
        <v>1.288572000000002</v>
      </c>
      <c r="AH143">
        <f>'RIM &amp; TRC Benefits'!AH143-'RIM Costs (Ach Pot)'!AH143</f>
        <v>17.239801999999997</v>
      </c>
      <c r="AI143" s="2">
        <f t="shared" si="56"/>
        <v>-26.87423699999998</v>
      </c>
      <c r="AJ143" s="2">
        <f t="shared" si="57"/>
        <v>-74.628653249738278</v>
      </c>
      <c r="AK143" s="95">
        <f>'RIM &amp; TRC Benefits'!AJ143/'RIM Costs (Ach Pot)'!AJ143</f>
        <v>0.89957896214689359</v>
      </c>
      <c r="AL143" s="98" t="str">
        <f>IF(AK143&lt;1,"NA",(('RIM Costs (Ach Pot)'!AJ143)+AX143)/AN143)</f>
        <v>NA</v>
      </c>
      <c r="AN143">
        <f>'Customer Costs'!G143</f>
        <v>124.4</v>
      </c>
      <c r="AO143" s="17">
        <f t="shared" si="58"/>
        <v>350.10217924706666</v>
      </c>
      <c r="AP143" s="18">
        <f t="shared" si="59"/>
        <v>2.9703583477465445</v>
      </c>
      <c r="AQ143" s="76" t="str">
        <f t="shared" si="60"/>
        <v>No</v>
      </c>
      <c r="AR143" s="76" t="str">
        <f t="shared" si="61"/>
        <v>No</v>
      </c>
      <c r="AS143" s="76" t="str">
        <f t="shared" si="62"/>
        <v>Yes</v>
      </c>
      <c r="AT143" s="105" t="s">
        <v>499</v>
      </c>
      <c r="AU143" s="95" t="str">
        <f t="shared" si="50"/>
        <v>Drop</v>
      </c>
      <c r="AV143" s="11">
        <f t="shared" si="49"/>
        <v>40.639062472461774</v>
      </c>
      <c r="AW143" s="102">
        <f t="shared" si="51"/>
        <v>2</v>
      </c>
      <c r="AX143" s="11" t="str">
        <f t="shared" si="52"/>
        <v>NA</v>
      </c>
      <c r="AY143" s="52" t="s">
        <v>526</v>
      </c>
      <c r="AZ143" s="11" t="str">
        <f>IF(AU143="Drop","NA",'Program Costs'!G143)</f>
        <v>NA</v>
      </c>
      <c r="BA143" s="20" t="str">
        <f t="shared" si="53"/>
        <v>NA</v>
      </c>
      <c r="BB143" s="12">
        <f>IF(AP143&lt;=10,IF($BB$1="Residential",VLOOKUP(CEILING(AP143,0.05),'Payback-Acceptance'!$A$5:$C$205,2),VLOOKUP(CEILING(AN143,0.05),'Payback-Acceptance'!$A$5:$C$205,3)),IF($BB$1="Residential",VLOOKUP(10,'Payback-Acceptance'!$A$5:$C$205,2),VLOOKUP(10,'Payback-Acceptance'!$A$5:$C$205,3)))</f>
        <v>0.33510022132453571</v>
      </c>
      <c r="BC143" s="17">
        <v>350.10217924706666</v>
      </c>
      <c r="BD143" s="18">
        <v>146.77933274789748</v>
      </c>
      <c r="BE143" s="18">
        <v>75.773438164044848</v>
      </c>
      <c r="BF143" s="22">
        <v>29775.443914888361</v>
      </c>
      <c r="BG143" s="35" t="str">
        <f t="shared" si="54"/>
        <v>NA</v>
      </c>
      <c r="BH143" s="67">
        <v>2282.5554999999999</v>
      </c>
      <c r="BI143" s="29" t="str">
        <f t="shared" si="55"/>
        <v>NA</v>
      </c>
      <c r="BJ143" s="71" t="str">
        <f t="shared" si="63"/>
        <v>NA</v>
      </c>
      <c r="BK143" s="71" t="str">
        <f t="shared" si="63"/>
        <v>NA</v>
      </c>
      <c r="BL143" s="71" t="str">
        <f t="shared" si="63"/>
        <v>NA</v>
      </c>
      <c r="BM143" s="71" t="str">
        <f t="shared" si="63"/>
        <v>NA</v>
      </c>
      <c r="BN143" s="71" t="str">
        <f t="shared" si="63"/>
        <v>NA</v>
      </c>
      <c r="BO143" s="71" t="str">
        <f t="shared" si="63"/>
        <v>NA</v>
      </c>
      <c r="BP143" s="71" t="str">
        <f t="shared" si="63"/>
        <v>NA</v>
      </c>
      <c r="BQ143" s="71" t="str">
        <f t="shared" si="63"/>
        <v>NA</v>
      </c>
      <c r="BR143" s="71" t="str">
        <f t="shared" si="63"/>
        <v>NA</v>
      </c>
      <c r="BS143" s="71" t="str">
        <f t="shared" si="63"/>
        <v>NA</v>
      </c>
    </row>
    <row r="144" spans="1:71" x14ac:dyDescent="0.25">
      <c r="A144" s="4">
        <v>2</v>
      </c>
      <c r="B144" s="4">
        <v>190</v>
      </c>
      <c r="C144">
        <v>202</v>
      </c>
      <c r="D144" t="s">
        <v>178</v>
      </c>
      <c r="E144">
        <f>'RIM &amp; TRC Benefits'!E144-'RIM Costs (Ach Pot)'!E144</f>
        <v>0</v>
      </c>
      <c r="F144">
        <f>'RIM &amp; TRC Benefits'!F144-'RIM Costs (Ach Pot)'!F144</f>
        <v>0</v>
      </c>
      <c r="G144">
        <f>'RIM &amp; TRC Benefits'!G144-'RIM Costs (Ach Pot)'!G144</f>
        <v>-54.716611999999991</v>
      </c>
      <c r="H144">
        <f>'RIM &amp; TRC Benefits'!H144-'RIM Costs (Ach Pot)'!H144</f>
        <v>-17.201191999999999</v>
      </c>
      <c r="I144">
        <f>'RIM &amp; TRC Benefits'!I144-'RIM Costs (Ach Pot)'!I144</f>
        <v>-18.479782</v>
      </c>
      <c r="J144">
        <f>'RIM &amp; TRC Benefits'!J144-'RIM Costs (Ach Pot)'!J144</f>
        <v>-8.7249199999999973</v>
      </c>
      <c r="K144">
        <f>'RIM &amp; TRC Benefits'!K144-'RIM Costs (Ach Pot)'!K144</f>
        <v>-7.5185619999999957</v>
      </c>
      <c r="L144">
        <f>'RIM &amp; TRC Benefits'!L144-'RIM Costs (Ach Pot)'!L144</f>
        <v>-7.2643890000000013</v>
      </c>
      <c r="M144">
        <f>'RIM &amp; TRC Benefits'!M144-'RIM Costs (Ach Pot)'!M144</f>
        <v>-2.6840019999999996</v>
      </c>
      <c r="N144">
        <f>'RIM &amp; TRC Benefits'!N144-'RIM Costs (Ach Pot)'!N144</f>
        <v>-0.76688200000000251</v>
      </c>
      <c r="O144">
        <f>'RIM &amp; TRC Benefits'!O144-'RIM Costs (Ach Pot)'!O144</f>
        <v>6.1917999999998585E-2</v>
      </c>
      <c r="P144">
        <f>'RIM &amp; TRC Benefits'!P144-'RIM Costs (Ach Pot)'!P144</f>
        <v>-5.1125520000000009</v>
      </c>
      <c r="Q144">
        <f>'RIM &amp; TRC Benefits'!Q144-'RIM Costs (Ach Pot)'!Q144</f>
        <v>-2.7038020000000031</v>
      </c>
      <c r="R144">
        <f>'RIM &amp; TRC Benefits'!R144-'RIM Costs (Ach Pot)'!R144</f>
        <v>-6.2373070000000013</v>
      </c>
      <c r="S144">
        <f>'RIM &amp; TRC Benefits'!S144-'RIM Costs (Ach Pot)'!S144</f>
        <v>1.6854780000000034</v>
      </c>
      <c r="T144">
        <f>'RIM &amp; TRC Benefits'!T144-'RIM Costs (Ach Pot)'!T144</f>
        <v>-7.9444020000000037</v>
      </c>
      <c r="U144">
        <f>'RIM &amp; TRC Benefits'!U144-'RIM Costs (Ach Pot)'!U144</f>
        <v>-4.735478999999998</v>
      </c>
      <c r="V144">
        <f>'RIM &amp; TRC Benefits'!V144-'RIM Costs (Ach Pot)'!V144</f>
        <v>-5.121649000000005</v>
      </c>
      <c r="W144">
        <f>'RIM &amp; TRC Benefits'!W144-'RIM Costs (Ach Pot)'!W144</f>
        <v>0.12932099999999735</v>
      </c>
      <c r="X144">
        <f>'RIM &amp; TRC Benefits'!X144-'RIM Costs (Ach Pot)'!X144</f>
        <v>-0.26874899999999968</v>
      </c>
      <c r="Y144">
        <f>'RIM &amp; TRC Benefits'!Y144-'RIM Costs (Ach Pot)'!Y144</f>
        <v>1.6990909999999957</v>
      </c>
      <c r="Z144">
        <f>'RIM &amp; TRC Benefits'!Z144-'RIM Costs (Ach Pot)'!Z144</f>
        <v>1.9570809999999952</v>
      </c>
      <c r="AA144">
        <f>'RIM &amp; TRC Benefits'!AA144-'RIM Costs (Ach Pot)'!AA144</f>
        <v>0</v>
      </c>
      <c r="AB144">
        <f>'RIM &amp; TRC Benefits'!AB144-'RIM Costs (Ach Pot)'!AB144</f>
        <v>0</v>
      </c>
      <c r="AC144">
        <f>'RIM &amp; TRC Benefits'!AC144-'RIM Costs (Ach Pot)'!AC144</f>
        <v>0</v>
      </c>
      <c r="AD144">
        <f>'RIM &amp; TRC Benefits'!AD144-'RIM Costs (Ach Pot)'!AD144</f>
        <v>0</v>
      </c>
      <c r="AE144">
        <f>'RIM &amp; TRC Benefits'!AE144-'RIM Costs (Ach Pot)'!AE144</f>
        <v>0</v>
      </c>
      <c r="AF144">
        <f>'RIM &amp; TRC Benefits'!AF144-'RIM Costs (Ach Pot)'!AF144</f>
        <v>0</v>
      </c>
      <c r="AG144">
        <f>'RIM &amp; TRC Benefits'!AG144-'RIM Costs (Ach Pot)'!AG144</f>
        <v>0</v>
      </c>
      <c r="AH144">
        <f>'RIM &amp; TRC Benefits'!AH144-'RIM Costs (Ach Pot)'!AH144</f>
        <v>0</v>
      </c>
      <c r="AI144" s="2">
        <f t="shared" si="56"/>
        <v>-143.94739200000001</v>
      </c>
      <c r="AJ144" s="2">
        <f t="shared" si="57"/>
        <v>-120.95358103794985</v>
      </c>
      <c r="AK144" s="95">
        <f>'RIM &amp; TRC Benefits'!AJ144/'RIM Costs (Ach Pot)'!AJ144</f>
        <v>0.77518349232229311</v>
      </c>
      <c r="AL144" s="98" t="str">
        <f>IF(AK144&lt;1,"NA",(('RIM Costs (Ach Pot)'!AJ144)+AX144)/AN144)</f>
        <v>NA</v>
      </c>
      <c r="AN144">
        <f>'Customer Costs'!G144</f>
        <v>6168.2</v>
      </c>
      <c r="AO144" s="17">
        <f t="shared" si="58"/>
        <v>297.74618970631587</v>
      </c>
      <c r="AP144" s="18">
        <f t="shared" si="59"/>
        <v>173.17911445378547</v>
      </c>
      <c r="AQ144" s="76" t="str">
        <f t="shared" si="60"/>
        <v>No</v>
      </c>
      <c r="AR144" s="76" t="str">
        <f t="shared" si="61"/>
        <v>No</v>
      </c>
      <c r="AS144" s="76" t="str">
        <f t="shared" si="62"/>
        <v>No</v>
      </c>
      <c r="AT144" s="105" t="s">
        <v>499</v>
      </c>
      <c r="AU144" s="95" t="str">
        <f t="shared" si="50"/>
        <v>Drop</v>
      </c>
      <c r="AV144" s="11">
        <f t="shared" si="49"/>
        <v>6096.9650821006353</v>
      </c>
      <c r="AW144" s="102">
        <f t="shared" si="51"/>
        <v>2.0000000000000098</v>
      </c>
      <c r="AX144" s="11" t="str">
        <f t="shared" si="52"/>
        <v>NA</v>
      </c>
      <c r="AY144" s="52" t="s">
        <v>526</v>
      </c>
      <c r="AZ144" s="11" t="str">
        <f>IF(AU144="Drop","NA",'Program Costs'!G144)</f>
        <v>NA</v>
      </c>
      <c r="BA144" s="20" t="str">
        <f t="shared" si="53"/>
        <v>NA</v>
      </c>
      <c r="BB144" s="12">
        <f>IF(AP144&lt;=10,IF($BB$1="Residential",VLOOKUP(CEILING(AP144,0.05),'Payback-Acceptance'!$A$5:$C$205,2),VLOOKUP(CEILING(AN144,0.05),'Payback-Acceptance'!$A$5:$C$205,3)),IF($BB$1="Residential",VLOOKUP(10,'Payback-Acceptance'!$A$5:$C$205,2),VLOOKUP(10,'Payback-Acceptance'!$A$5:$C$205,3)))</f>
        <v>0.14294960495076253</v>
      </c>
      <c r="BC144" s="17">
        <v>297.74618970631587</v>
      </c>
      <c r="BD144" s="18">
        <v>100.94592005214263</v>
      </c>
      <c r="BE144" s="18">
        <v>93.970470636439686</v>
      </c>
      <c r="BF144" s="22">
        <v>3464.8602153210932</v>
      </c>
      <c r="BG144" s="35" t="str">
        <f t="shared" si="54"/>
        <v>NA</v>
      </c>
      <c r="BH144" s="67" t="s">
        <v>499</v>
      </c>
      <c r="BI144" s="29" t="str">
        <f t="shared" si="55"/>
        <v>NA</v>
      </c>
      <c r="BJ144" s="71" t="str">
        <f t="shared" ref="BJ144:BS153" si="64">IF($BG144="NA","NA",IF($AY144="M",$BG144*BJ$2,$BG144*BJ$1))</f>
        <v>NA</v>
      </c>
      <c r="BK144" s="71" t="str">
        <f t="shared" si="64"/>
        <v>NA</v>
      </c>
      <c r="BL144" s="71" t="str">
        <f t="shared" si="64"/>
        <v>NA</v>
      </c>
      <c r="BM144" s="71" t="str">
        <f t="shared" si="64"/>
        <v>NA</v>
      </c>
      <c r="BN144" s="71" t="str">
        <f t="shared" si="64"/>
        <v>NA</v>
      </c>
      <c r="BO144" s="71" t="str">
        <f t="shared" si="64"/>
        <v>NA</v>
      </c>
      <c r="BP144" s="71" t="str">
        <f t="shared" si="64"/>
        <v>NA</v>
      </c>
      <c r="BQ144" s="71" t="str">
        <f t="shared" si="64"/>
        <v>NA</v>
      </c>
      <c r="BR144" s="71" t="str">
        <f t="shared" si="64"/>
        <v>NA</v>
      </c>
      <c r="BS144" s="71" t="str">
        <f t="shared" si="64"/>
        <v>NA</v>
      </c>
    </row>
    <row r="145" spans="1:71" x14ac:dyDescent="0.25">
      <c r="A145" s="4">
        <v>2</v>
      </c>
      <c r="B145" s="4">
        <v>190</v>
      </c>
      <c r="C145">
        <v>203</v>
      </c>
      <c r="D145" t="s">
        <v>179</v>
      </c>
      <c r="E145">
        <f>'RIM &amp; TRC Benefits'!E145-'RIM Costs (Ach Pot)'!E145</f>
        <v>0</v>
      </c>
      <c r="F145">
        <f>'RIM &amp; TRC Benefits'!F145-'RIM Costs (Ach Pot)'!F145</f>
        <v>0</v>
      </c>
      <c r="G145">
        <f>'RIM &amp; TRC Benefits'!G145-'RIM Costs (Ach Pot)'!G145</f>
        <v>-37.787975070000002</v>
      </c>
      <c r="H145">
        <f>'RIM &amp; TRC Benefits'!H145-'RIM Costs (Ach Pot)'!H145</f>
        <v>-0.65093606999999998</v>
      </c>
      <c r="I145">
        <f>'RIM &amp; TRC Benefits'!I145-'RIM Costs (Ach Pot)'!I145</f>
        <v>-0.63523406999999987</v>
      </c>
      <c r="J145">
        <f>'RIM &amp; TRC Benefits'!J145-'RIM Costs (Ach Pot)'!J145</f>
        <v>-0.53449616999999994</v>
      </c>
      <c r="K145">
        <f>'RIM &amp; TRC Benefits'!K145-'RIM Costs (Ach Pot)'!K145</f>
        <v>-0.10438116999999991</v>
      </c>
      <c r="L145">
        <f>'RIM &amp; TRC Benefits'!L145-'RIM Costs (Ach Pot)'!L145</f>
        <v>-0.63320496999999998</v>
      </c>
      <c r="M145">
        <f>'RIM &amp; TRC Benefits'!M145-'RIM Costs (Ach Pot)'!M145</f>
        <v>-0.39530556999999988</v>
      </c>
      <c r="N145">
        <f>'RIM &amp; TRC Benefits'!N145-'RIM Costs (Ach Pot)'!N145</f>
        <v>-0.35197006999999991</v>
      </c>
      <c r="O145">
        <f>'RIM &amp; TRC Benefits'!O145-'RIM Costs (Ach Pot)'!O145</f>
        <v>0.2722669299999998</v>
      </c>
      <c r="P145">
        <f>'RIM &amp; TRC Benefits'!P145-'RIM Costs (Ach Pot)'!P145</f>
        <v>-0.28202407000000007</v>
      </c>
      <c r="Q145">
        <f>'RIM &amp; TRC Benefits'!Q145-'RIM Costs (Ach Pot)'!Q145</f>
        <v>-0.28995807000000018</v>
      </c>
      <c r="R145">
        <f>'RIM &amp; TRC Benefits'!R145-'RIM Costs (Ach Pot)'!R145</f>
        <v>-0.90879407000000012</v>
      </c>
      <c r="S145">
        <f>'RIM &amp; TRC Benefits'!S145-'RIM Costs (Ach Pot)'!S145</f>
        <v>-0.83250006999999981</v>
      </c>
      <c r="T145">
        <f>'RIM &amp; TRC Benefits'!T145-'RIM Costs (Ach Pot)'!T145</f>
        <v>-0.25828107</v>
      </c>
      <c r="U145">
        <f>'RIM &amp; TRC Benefits'!U145-'RIM Costs (Ach Pot)'!U145</f>
        <v>-0.52695806999999983</v>
      </c>
      <c r="V145">
        <f>'RIM &amp; TRC Benefits'!V145-'RIM Costs (Ach Pot)'!V145</f>
        <v>-0.83048606999999985</v>
      </c>
      <c r="W145">
        <f>'RIM &amp; TRC Benefits'!W145-'RIM Costs (Ach Pot)'!W145</f>
        <v>-0.4655570699999998</v>
      </c>
      <c r="X145">
        <f>'RIM &amp; TRC Benefits'!X145-'RIM Costs (Ach Pot)'!X145</f>
        <v>-0.73331806999999993</v>
      </c>
      <c r="Y145">
        <f>'RIM &amp; TRC Benefits'!Y145-'RIM Costs (Ach Pot)'!Y145</f>
        <v>-0.16221207000000026</v>
      </c>
      <c r="Z145">
        <f>'RIM &amp; TRC Benefits'!Z145-'RIM Costs (Ach Pot)'!Z145</f>
        <v>0.21828092999999971</v>
      </c>
      <c r="AA145">
        <f>'RIM &amp; TRC Benefits'!AA145-'RIM Costs (Ach Pot)'!AA145</f>
        <v>0</v>
      </c>
      <c r="AB145">
        <f>'RIM &amp; TRC Benefits'!AB145-'RIM Costs (Ach Pot)'!AB145</f>
        <v>0</v>
      </c>
      <c r="AC145">
        <f>'RIM &amp; TRC Benefits'!AC145-'RIM Costs (Ach Pot)'!AC145</f>
        <v>0</v>
      </c>
      <c r="AD145">
        <f>'RIM &amp; TRC Benefits'!AD145-'RIM Costs (Ach Pot)'!AD145</f>
        <v>0</v>
      </c>
      <c r="AE145">
        <f>'RIM &amp; TRC Benefits'!AE145-'RIM Costs (Ach Pot)'!AE145</f>
        <v>0</v>
      </c>
      <c r="AF145">
        <f>'RIM &amp; TRC Benefits'!AF145-'RIM Costs (Ach Pot)'!AF145</f>
        <v>0</v>
      </c>
      <c r="AG145">
        <f>'RIM &amp; TRC Benefits'!AG145-'RIM Costs (Ach Pot)'!AG145</f>
        <v>0</v>
      </c>
      <c r="AH145">
        <f>'RIM &amp; TRC Benefits'!AH145-'RIM Costs (Ach Pot)'!AH145</f>
        <v>0</v>
      </c>
      <c r="AI145" s="2">
        <f t="shared" si="56"/>
        <v>-45.89304400000001</v>
      </c>
      <c r="AJ145" s="2">
        <f t="shared" si="57"/>
        <v>-42.512994275599034</v>
      </c>
      <c r="AK145" s="95">
        <f>'RIM &amp; TRC Benefits'!AJ145/'RIM Costs (Ach Pot)'!AJ145</f>
        <v>0.28885225556999655</v>
      </c>
      <c r="AL145" s="98" t="str">
        <f>IF(AK145&lt;1,"NA",(('RIM Costs (Ach Pot)'!AJ145)+AX145)/AN145)</f>
        <v>NA</v>
      </c>
      <c r="AN145">
        <f>'Customer Costs'!G145</f>
        <v>371.3</v>
      </c>
      <c r="AO145" s="17">
        <f t="shared" si="58"/>
        <v>13.539011194833313</v>
      </c>
      <c r="AP145" s="18">
        <f t="shared" si="59"/>
        <v>229.25630154937579</v>
      </c>
      <c r="AQ145" s="76" t="str">
        <f t="shared" si="60"/>
        <v>No</v>
      </c>
      <c r="AR145" s="76" t="str">
        <f t="shared" si="61"/>
        <v>No</v>
      </c>
      <c r="AS145" s="76" t="str">
        <f t="shared" si="62"/>
        <v>No</v>
      </c>
      <c r="AT145" s="105" t="s">
        <v>499</v>
      </c>
      <c r="AU145" s="95" t="str">
        <f t="shared" si="50"/>
        <v>Drop</v>
      </c>
      <c r="AV145" s="11">
        <f t="shared" si="49"/>
        <v>368.06083058576229</v>
      </c>
      <c r="AW145" s="102">
        <f t="shared" si="51"/>
        <v>1.9999999999999949</v>
      </c>
      <c r="AX145" s="11" t="str">
        <f t="shared" si="52"/>
        <v>NA</v>
      </c>
      <c r="AY145" s="52" t="s">
        <v>526</v>
      </c>
      <c r="AZ145" s="11" t="str">
        <f>IF(AU145="Drop","NA",'Program Costs'!G145)</f>
        <v>NA</v>
      </c>
      <c r="BA145" s="20" t="str">
        <f t="shared" si="53"/>
        <v>NA</v>
      </c>
      <c r="BB145" s="12">
        <f>IF(AP145&lt;=10,IF($BB$1="Residential",VLOOKUP(CEILING(AP145,0.05),'Payback-Acceptance'!$A$5:$C$205,2),VLOOKUP(CEILING(AN145,0.05),'Payback-Acceptance'!$A$5:$C$205,3)),IF($BB$1="Residential",VLOOKUP(10,'Payback-Acceptance'!$A$5:$C$205,2),VLOOKUP(10,'Payback-Acceptance'!$A$5:$C$205,3)))</f>
        <v>0.14294960495076253</v>
      </c>
      <c r="BC145" s="17">
        <v>13.539011194833313</v>
      </c>
      <c r="BD145" s="18">
        <v>4.5393606115618681</v>
      </c>
      <c r="BE145" s="18">
        <v>4.2729925618373885</v>
      </c>
      <c r="BF145" s="22">
        <v>24082.641324554355</v>
      </c>
      <c r="BG145" s="35" t="str">
        <f t="shared" si="54"/>
        <v>NA</v>
      </c>
      <c r="BH145" s="67" t="s">
        <v>499</v>
      </c>
      <c r="BI145" s="29" t="str">
        <f t="shared" si="55"/>
        <v>NA</v>
      </c>
      <c r="BJ145" s="71" t="str">
        <f t="shared" si="64"/>
        <v>NA</v>
      </c>
      <c r="BK145" s="71" t="str">
        <f t="shared" si="64"/>
        <v>NA</v>
      </c>
      <c r="BL145" s="71" t="str">
        <f t="shared" si="64"/>
        <v>NA</v>
      </c>
      <c r="BM145" s="71" t="str">
        <f t="shared" si="64"/>
        <v>NA</v>
      </c>
      <c r="BN145" s="71" t="str">
        <f t="shared" si="64"/>
        <v>NA</v>
      </c>
      <c r="BO145" s="71" t="str">
        <f t="shared" si="64"/>
        <v>NA</v>
      </c>
      <c r="BP145" s="71" t="str">
        <f t="shared" si="64"/>
        <v>NA</v>
      </c>
      <c r="BQ145" s="71" t="str">
        <f t="shared" si="64"/>
        <v>NA</v>
      </c>
      <c r="BR145" s="71" t="str">
        <f t="shared" si="64"/>
        <v>NA</v>
      </c>
      <c r="BS145" s="71" t="str">
        <f t="shared" si="64"/>
        <v>NA</v>
      </c>
    </row>
    <row r="146" spans="1:71" x14ac:dyDescent="0.25">
      <c r="A146" s="4">
        <v>2</v>
      </c>
      <c r="B146" s="4">
        <v>190</v>
      </c>
      <c r="C146">
        <v>204</v>
      </c>
      <c r="D146" t="s">
        <v>180</v>
      </c>
      <c r="E146">
        <f>'RIM &amp; TRC Benefits'!E146-'RIM Costs (Ach Pot)'!E146</f>
        <v>0</v>
      </c>
      <c r="F146">
        <f>'RIM &amp; TRC Benefits'!F146-'RIM Costs (Ach Pot)'!F146</f>
        <v>0</v>
      </c>
      <c r="G146">
        <f>'RIM &amp; TRC Benefits'!G146-'RIM Costs (Ach Pot)'!G146</f>
        <v>-38.386621099999999</v>
      </c>
      <c r="H146">
        <f>'RIM &amp; TRC Benefits'!H146-'RIM Costs (Ach Pot)'!H146</f>
        <v>-1.3661361000000001</v>
      </c>
      <c r="I146">
        <f>'RIM &amp; TRC Benefits'!I146-'RIM Costs (Ach Pot)'!I146</f>
        <v>-1.3023011</v>
      </c>
      <c r="J146">
        <f>'RIM &amp; TRC Benefits'!J146-'RIM Costs (Ach Pot)'!J146</f>
        <v>-0.89886550000000032</v>
      </c>
      <c r="K146">
        <f>'RIM &amp; TRC Benefits'!K146-'RIM Costs (Ach Pot)'!K146</f>
        <v>-0.54098579999999963</v>
      </c>
      <c r="L146">
        <f>'RIM &amp; TRC Benefits'!L146-'RIM Costs (Ach Pot)'!L146</f>
        <v>-1.0846110000000002</v>
      </c>
      <c r="M146">
        <f>'RIM &amp; TRC Benefits'!M146-'RIM Costs (Ach Pot)'!M146</f>
        <v>-0.71664510000000003</v>
      </c>
      <c r="N146">
        <f>'RIM &amp; TRC Benefits'!N146-'RIM Costs (Ach Pot)'!N146</f>
        <v>-0.93335029999999986</v>
      </c>
      <c r="O146">
        <f>'RIM &amp; TRC Benefits'!O146-'RIM Costs (Ach Pot)'!O146</f>
        <v>-0.30465679999999962</v>
      </c>
      <c r="P146">
        <f>'RIM &amp; TRC Benefits'!P146-'RIM Costs (Ach Pot)'!P146</f>
        <v>-0.7206728</v>
      </c>
      <c r="Q146">
        <f>'RIM &amp; TRC Benefits'!Q146-'RIM Costs (Ach Pot)'!Q146</f>
        <v>-0.69180280000000005</v>
      </c>
      <c r="R146">
        <f>'RIM &amp; TRC Benefits'!R146-'RIM Costs (Ach Pot)'!R146</f>
        <v>-1.1498108</v>
      </c>
      <c r="S146">
        <f>'RIM &amp; TRC Benefits'!S146-'RIM Costs (Ach Pot)'!S146</f>
        <v>-0.89974979999999993</v>
      </c>
      <c r="T146">
        <f>'RIM &amp; TRC Benefits'!T146-'RIM Costs (Ach Pot)'!T146</f>
        <v>-1.3303528</v>
      </c>
      <c r="U146">
        <f>'RIM &amp; TRC Benefits'!U146-'RIM Costs (Ach Pot)'!U146</f>
        <v>-0.83181780000000005</v>
      </c>
      <c r="V146">
        <f>'RIM &amp; TRC Benefits'!V146-'RIM Costs (Ach Pot)'!V146</f>
        <v>-1.1714178</v>
      </c>
      <c r="W146">
        <f>'RIM &amp; TRC Benefits'!W146-'RIM Costs (Ach Pot)'!W146</f>
        <v>-0.71066279999999971</v>
      </c>
      <c r="X146">
        <f>'RIM &amp; TRC Benefits'!X146-'RIM Costs (Ach Pot)'!X146</f>
        <v>-0.9601137999999998</v>
      </c>
      <c r="Y146">
        <f>'RIM &amp; TRC Benefits'!Y146-'RIM Costs (Ach Pot)'!Y146</f>
        <v>-0.93624879999999999</v>
      </c>
      <c r="Z146">
        <f>'RIM &amp; TRC Benefits'!Z146-'RIM Costs (Ach Pot)'!Z146</f>
        <v>-0.54244979999999998</v>
      </c>
      <c r="AA146">
        <f>'RIM &amp; TRC Benefits'!AA146-'RIM Costs (Ach Pot)'!AA146</f>
        <v>0</v>
      </c>
      <c r="AB146">
        <f>'RIM &amp; TRC Benefits'!AB146-'RIM Costs (Ach Pot)'!AB146</f>
        <v>0</v>
      </c>
      <c r="AC146">
        <f>'RIM &amp; TRC Benefits'!AC146-'RIM Costs (Ach Pot)'!AC146</f>
        <v>0</v>
      </c>
      <c r="AD146">
        <f>'RIM &amp; TRC Benefits'!AD146-'RIM Costs (Ach Pot)'!AD146</f>
        <v>0</v>
      </c>
      <c r="AE146">
        <f>'RIM &amp; TRC Benefits'!AE146-'RIM Costs (Ach Pot)'!AE146</f>
        <v>0</v>
      </c>
      <c r="AF146">
        <f>'RIM &amp; TRC Benefits'!AF146-'RIM Costs (Ach Pot)'!AF146</f>
        <v>0</v>
      </c>
      <c r="AG146">
        <f>'RIM &amp; TRC Benefits'!AG146-'RIM Costs (Ach Pot)'!AG146</f>
        <v>0</v>
      </c>
      <c r="AH146">
        <f>'RIM &amp; TRC Benefits'!AH146-'RIM Costs (Ach Pot)'!AH146</f>
        <v>0</v>
      </c>
      <c r="AI146" s="2">
        <f t="shared" si="56"/>
        <v>-55.479272600000009</v>
      </c>
      <c r="AJ146" s="2">
        <f t="shared" si="57"/>
        <v>-48.291398338323582</v>
      </c>
      <c r="AK146" s="95">
        <f>'RIM &amp; TRC Benefits'!AJ146/'RIM Costs (Ach Pot)'!AJ146</f>
        <v>0.3629783176660803</v>
      </c>
      <c r="AL146" s="98" t="str">
        <f>IF(AK146&lt;1,"NA",(('RIM Costs (Ach Pot)'!AJ146)+AX146)/AN146)</f>
        <v>NA</v>
      </c>
      <c r="AN146">
        <f>'Customer Costs'!G146</f>
        <v>383.4</v>
      </c>
      <c r="AO146" s="17">
        <f t="shared" si="58"/>
        <v>23.064799361123615</v>
      </c>
      <c r="AP146" s="18">
        <f t="shared" si="59"/>
        <v>138.95868880374235</v>
      </c>
      <c r="AQ146" s="76" t="str">
        <f t="shared" si="60"/>
        <v>No</v>
      </c>
      <c r="AR146" s="76" t="str">
        <f t="shared" si="61"/>
        <v>No</v>
      </c>
      <c r="AS146" s="76" t="str">
        <f t="shared" si="62"/>
        <v>No</v>
      </c>
      <c r="AT146" s="105" t="s">
        <v>499</v>
      </c>
      <c r="AU146" s="95" t="str">
        <f t="shared" si="50"/>
        <v>Drop</v>
      </c>
      <c r="AV146" s="11">
        <f t="shared" si="49"/>
        <v>377.88181321656691</v>
      </c>
      <c r="AW146" s="102">
        <f t="shared" si="51"/>
        <v>1.9999999999999984</v>
      </c>
      <c r="AX146" s="11" t="str">
        <f t="shared" si="52"/>
        <v>NA</v>
      </c>
      <c r="AY146" s="52" t="s">
        <v>526</v>
      </c>
      <c r="AZ146" s="11" t="str">
        <f>IF(AU146="Drop","NA",'Program Costs'!G146)</f>
        <v>NA</v>
      </c>
      <c r="BA146" s="20" t="str">
        <f t="shared" si="53"/>
        <v>NA</v>
      </c>
      <c r="BB146" s="12">
        <f>IF(AP146&lt;=10,IF($BB$1="Residential",VLOOKUP(CEILING(AP146,0.05),'Payback-Acceptance'!$A$5:$C$205,2),VLOOKUP(CEILING(AN146,0.05),'Payback-Acceptance'!$A$5:$C$205,3)),IF($BB$1="Residential",VLOOKUP(10,'Payback-Acceptance'!$A$5:$C$205,2),VLOOKUP(10,'Payback-Acceptance'!$A$5:$C$205,3)))</f>
        <v>0.14294960495076253</v>
      </c>
      <c r="BC146" s="17">
        <v>23.064799361123615</v>
      </c>
      <c r="BD146" s="18">
        <v>7.7342385494519439</v>
      </c>
      <c r="BE146" s="18">
        <v>7.2793880359566669</v>
      </c>
      <c r="BF146" s="22">
        <v>20069.233030868385</v>
      </c>
      <c r="BG146" s="35" t="str">
        <f t="shared" si="54"/>
        <v>NA</v>
      </c>
      <c r="BH146" s="67" t="s">
        <v>499</v>
      </c>
      <c r="BI146" s="29" t="str">
        <f t="shared" si="55"/>
        <v>NA</v>
      </c>
      <c r="BJ146" s="71" t="str">
        <f t="shared" si="64"/>
        <v>NA</v>
      </c>
      <c r="BK146" s="71" t="str">
        <f t="shared" si="64"/>
        <v>NA</v>
      </c>
      <c r="BL146" s="71" t="str">
        <f t="shared" si="64"/>
        <v>NA</v>
      </c>
      <c r="BM146" s="71" t="str">
        <f t="shared" si="64"/>
        <v>NA</v>
      </c>
      <c r="BN146" s="71" t="str">
        <f t="shared" si="64"/>
        <v>NA</v>
      </c>
      <c r="BO146" s="71" t="str">
        <f t="shared" si="64"/>
        <v>NA</v>
      </c>
      <c r="BP146" s="71" t="str">
        <f t="shared" si="64"/>
        <v>NA</v>
      </c>
      <c r="BQ146" s="71" t="str">
        <f t="shared" si="64"/>
        <v>NA</v>
      </c>
      <c r="BR146" s="71" t="str">
        <f t="shared" si="64"/>
        <v>NA</v>
      </c>
      <c r="BS146" s="71" t="str">
        <f t="shared" si="64"/>
        <v>NA</v>
      </c>
    </row>
    <row r="147" spans="1:71" x14ac:dyDescent="0.25">
      <c r="A147" s="4">
        <v>2</v>
      </c>
      <c r="B147" s="4">
        <v>190</v>
      </c>
      <c r="C147">
        <v>205</v>
      </c>
      <c r="D147" t="s">
        <v>181</v>
      </c>
      <c r="E147">
        <f>'RIM &amp; TRC Benefits'!E147-'RIM Costs (Ach Pot)'!E147</f>
        <v>0</v>
      </c>
      <c r="F147">
        <f>'RIM &amp; TRC Benefits'!F147-'RIM Costs (Ach Pot)'!F147</f>
        <v>0</v>
      </c>
      <c r="G147">
        <f>'RIM &amp; TRC Benefits'!G147-'RIM Costs (Ach Pot)'!G147</f>
        <v>-39.835213600000003</v>
      </c>
      <c r="H147">
        <f>'RIM &amp; TRC Benefits'!H147-'RIM Costs (Ach Pot)'!H147</f>
        <v>-2.5436106000000005</v>
      </c>
      <c r="I147">
        <f>'RIM &amp; TRC Benefits'!I147-'RIM Costs (Ach Pot)'!I147</f>
        <v>-2.9207386000000004</v>
      </c>
      <c r="J147">
        <f>'RIM &amp; TRC Benefits'!J147-'RIM Costs (Ach Pot)'!J147</f>
        <v>-1.8136294000000008</v>
      </c>
      <c r="K147">
        <f>'RIM &amp; TRC Benefits'!K147-'RIM Costs (Ach Pot)'!K147</f>
        <v>-1.9276429999999998</v>
      </c>
      <c r="L147">
        <f>'RIM &amp; TRC Benefits'!L147-'RIM Costs (Ach Pot)'!L147</f>
        <v>0</v>
      </c>
      <c r="M147">
        <f>'RIM &amp; TRC Benefits'!M147-'RIM Costs (Ach Pot)'!M147</f>
        <v>0</v>
      </c>
      <c r="N147">
        <f>'RIM &amp; TRC Benefits'!N147-'RIM Costs (Ach Pot)'!N147</f>
        <v>0</v>
      </c>
      <c r="O147">
        <f>'RIM &amp; TRC Benefits'!O147-'RIM Costs (Ach Pot)'!O147</f>
        <v>0</v>
      </c>
      <c r="P147">
        <f>'RIM &amp; TRC Benefits'!P147-'RIM Costs (Ach Pot)'!P147</f>
        <v>0</v>
      </c>
      <c r="Q147">
        <f>'RIM &amp; TRC Benefits'!Q147-'RIM Costs (Ach Pot)'!Q147</f>
        <v>0</v>
      </c>
      <c r="R147">
        <f>'RIM &amp; TRC Benefits'!R147-'RIM Costs (Ach Pot)'!R147</f>
        <v>0</v>
      </c>
      <c r="S147">
        <f>'RIM &amp; TRC Benefits'!S147-'RIM Costs (Ach Pot)'!S147</f>
        <v>0</v>
      </c>
      <c r="T147">
        <f>'RIM &amp; TRC Benefits'!T147-'RIM Costs (Ach Pot)'!T147</f>
        <v>0</v>
      </c>
      <c r="U147">
        <f>'RIM &amp; TRC Benefits'!U147-'RIM Costs (Ach Pot)'!U147</f>
        <v>0</v>
      </c>
      <c r="V147">
        <f>'RIM &amp; TRC Benefits'!V147-'RIM Costs (Ach Pot)'!V147</f>
        <v>0</v>
      </c>
      <c r="W147">
        <f>'RIM &amp; TRC Benefits'!W147-'RIM Costs (Ach Pot)'!W147</f>
        <v>0</v>
      </c>
      <c r="X147">
        <f>'RIM &amp; TRC Benefits'!X147-'RIM Costs (Ach Pot)'!X147</f>
        <v>0</v>
      </c>
      <c r="Y147">
        <f>'RIM &amp; TRC Benefits'!Y147-'RIM Costs (Ach Pot)'!Y147</f>
        <v>0</v>
      </c>
      <c r="Z147">
        <f>'RIM &amp; TRC Benefits'!Z147-'RIM Costs (Ach Pot)'!Z147</f>
        <v>0</v>
      </c>
      <c r="AA147">
        <f>'RIM &amp; TRC Benefits'!AA147-'RIM Costs (Ach Pot)'!AA147</f>
        <v>0</v>
      </c>
      <c r="AB147">
        <f>'RIM &amp; TRC Benefits'!AB147-'RIM Costs (Ach Pot)'!AB147</f>
        <v>0</v>
      </c>
      <c r="AC147">
        <f>'RIM &amp; TRC Benefits'!AC147-'RIM Costs (Ach Pot)'!AC147</f>
        <v>0</v>
      </c>
      <c r="AD147">
        <f>'RIM &amp; TRC Benefits'!AD147-'RIM Costs (Ach Pot)'!AD147</f>
        <v>0</v>
      </c>
      <c r="AE147">
        <f>'RIM &amp; TRC Benefits'!AE147-'RIM Costs (Ach Pot)'!AE147</f>
        <v>0</v>
      </c>
      <c r="AF147">
        <f>'RIM &amp; TRC Benefits'!AF147-'RIM Costs (Ach Pot)'!AF147</f>
        <v>0</v>
      </c>
      <c r="AG147">
        <f>'RIM &amp; TRC Benefits'!AG147-'RIM Costs (Ach Pot)'!AG147</f>
        <v>0</v>
      </c>
      <c r="AH147">
        <f>'RIM &amp; TRC Benefits'!AH147-'RIM Costs (Ach Pot)'!AH147</f>
        <v>0</v>
      </c>
      <c r="AI147" s="2">
        <f t="shared" si="56"/>
        <v>-49.040835200000004</v>
      </c>
      <c r="AJ147" s="2">
        <f t="shared" si="57"/>
        <v>-47.804614316076368</v>
      </c>
      <c r="AK147" s="95">
        <f>'RIM &amp; TRC Benefits'!AJ147/'RIM Costs (Ach Pot)'!AJ147</f>
        <v>0.24318292408141712</v>
      </c>
      <c r="AL147" s="98" t="str">
        <f>IF(AK147&lt;1,"NA",(('RIM Costs (Ach Pot)'!AJ147)+AX147)/AN147)</f>
        <v>NA</v>
      </c>
      <c r="AN147">
        <f>'Customer Costs'!G147</f>
        <v>400</v>
      </c>
      <c r="AO147" s="17">
        <f t="shared" si="58"/>
        <v>46.716465005723506</v>
      </c>
      <c r="AP147" s="18">
        <f t="shared" si="59"/>
        <v>71.576968160080327</v>
      </c>
      <c r="AQ147" s="76" t="str">
        <f t="shared" si="60"/>
        <v>No</v>
      </c>
      <c r="AR147" s="76" t="str">
        <f t="shared" si="61"/>
        <v>No</v>
      </c>
      <c r="AS147" s="76" t="str">
        <f t="shared" si="62"/>
        <v>No</v>
      </c>
      <c r="AT147" s="105" t="s">
        <v>499</v>
      </c>
      <c r="AU147" s="95" t="str">
        <f t="shared" si="50"/>
        <v>Drop</v>
      </c>
      <c r="AV147" s="11">
        <f t="shared" si="49"/>
        <v>388.82322036593087</v>
      </c>
      <c r="AW147" s="102">
        <f t="shared" si="51"/>
        <v>2.0000000000000018</v>
      </c>
      <c r="AX147" s="11" t="str">
        <f t="shared" si="52"/>
        <v>NA</v>
      </c>
      <c r="AY147" s="52" t="s">
        <v>526</v>
      </c>
      <c r="AZ147" s="11" t="str">
        <f>IF(AU147="Drop","NA",'Program Costs'!G147)</f>
        <v>NA</v>
      </c>
      <c r="BA147" s="20" t="str">
        <f t="shared" si="53"/>
        <v>NA</v>
      </c>
      <c r="BB147" s="12">
        <f>IF(AP147&lt;=10,IF($BB$1="Residential",VLOOKUP(CEILING(AP147,0.05),'Payback-Acceptance'!$A$5:$C$205,2),VLOOKUP(CEILING(AN147,0.05),'Payback-Acceptance'!$A$5:$C$205,3)),IF($BB$1="Residential",VLOOKUP(10,'Payback-Acceptance'!$A$5:$C$205,2),VLOOKUP(10,'Payback-Acceptance'!$A$5:$C$205,3)))</f>
        <v>0.14294960495076253</v>
      </c>
      <c r="BC147" s="17">
        <v>46.716465005723506</v>
      </c>
      <c r="BD147" s="18">
        <v>1.4953188771413441</v>
      </c>
      <c r="BE147" s="18">
        <v>0.7449840210272376</v>
      </c>
      <c r="BF147" s="22">
        <v>9925.1479716294562</v>
      </c>
      <c r="BG147" s="35" t="str">
        <f t="shared" si="54"/>
        <v>NA</v>
      </c>
      <c r="BH147" s="67" t="s">
        <v>499</v>
      </c>
      <c r="BI147" s="29" t="str">
        <f t="shared" si="55"/>
        <v>NA</v>
      </c>
      <c r="BJ147" s="71" t="str">
        <f t="shared" si="64"/>
        <v>NA</v>
      </c>
      <c r="BK147" s="71" t="str">
        <f t="shared" si="64"/>
        <v>NA</v>
      </c>
      <c r="BL147" s="71" t="str">
        <f t="shared" si="64"/>
        <v>NA</v>
      </c>
      <c r="BM147" s="71" t="str">
        <f t="shared" si="64"/>
        <v>NA</v>
      </c>
      <c r="BN147" s="71" t="str">
        <f t="shared" si="64"/>
        <v>NA</v>
      </c>
      <c r="BO147" s="71" t="str">
        <f t="shared" si="64"/>
        <v>NA</v>
      </c>
      <c r="BP147" s="71" t="str">
        <f t="shared" si="64"/>
        <v>NA</v>
      </c>
      <c r="BQ147" s="71" t="str">
        <f t="shared" si="64"/>
        <v>NA</v>
      </c>
      <c r="BR147" s="71" t="str">
        <f t="shared" si="64"/>
        <v>NA</v>
      </c>
      <c r="BS147" s="71" t="str">
        <f t="shared" si="64"/>
        <v>NA</v>
      </c>
    </row>
    <row r="148" spans="1:71" x14ac:dyDescent="0.25">
      <c r="A148" s="4">
        <v>2</v>
      </c>
      <c r="B148" s="4">
        <v>220</v>
      </c>
      <c r="C148">
        <v>221</v>
      </c>
      <c r="D148" t="s">
        <v>182</v>
      </c>
      <c r="E148">
        <f>'RIM &amp; TRC Benefits'!E148-'RIM Costs (Ach Pot)'!E148</f>
        <v>0</v>
      </c>
      <c r="F148">
        <f>'RIM &amp; TRC Benefits'!F148-'RIM Costs (Ach Pot)'!F148</f>
        <v>0</v>
      </c>
      <c r="G148">
        <f>'RIM &amp; TRC Benefits'!G148-'RIM Costs (Ach Pot)'!G148</f>
        <v>-39.111050199999994</v>
      </c>
      <c r="H148">
        <f>'RIM &amp; TRC Benefits'!H148-'RIM Costs (Ach Pot)'!H148</f>
        <v>-1.9530761999999999</v>
      </c>
      <c r="I148">
        <f>'RIM &amp; TRC Benefits'!I148-'RIM Costs (Ach Pot)'!I148</f>
        <v>-2.2526821999999997</v>
      </c>
      <c r="J148">
        <f>'RIM &amp; TRC Benefits'!J148-'RIM Costs (Ach Pot)'!J148</f>
        <v>-1.7097903999999997</v>
      </c>
      <c r="K148">
        <f>'RIM &amp; TRC Benefits'!K148-'RIM Costs (Ach Pot)'!K148</f>
        <v>-1.4568603999999996</v>
      </c>
      <c r="L148">
        <f>'RIM &amp; TRC Benefits'!L148-'RIM Costs (Ach Pot)'!L148</f>
        <v>-1.7580844</v>
      </c>
      <c r="M148">
        <f>'RIM &amp; TRC Benefits'!M148-'RIM Costs (Ach Pot)'!M148</f>
        <v>-0.86677219999999977</v>
      </c>
      <c r="N148">
        <f>'RIM &amp; TRC Benefits'!N148-'RIM Costs (Ach Pot)'!N148</f>
        <v>-1.1425578999999999</v>
      </c>
      <c r="O148">
        <f>'RIM &amp; TRC Benefits'!O148-'RIM Costs (Ach Pot)'!O148</f>
        <v>-0.50739689999999982</v>
      </c>
      <c r="P148">
        <f>'RIM &amp; TRC Benefits'!P148-'RIM Costs (Ach Pot)'!P148</f>
        <v>-1.0953479000000002</v>
      </c>
      <c r="Q148">
        <f>'RIM &amp; TRC Benefits'!Q148-'RIM Costs (Ach Pot)'!Q148</f>
        <v>-1.0570179</v>
      </c>
      <c r="R148">
        <f>'RIM &amp; TRC Benefits'!R148-'RIM Costs (Ach Pot)'!R148</f>
        <v>-1.1190908999999998</v>
      </c>
      <c r="S148">
        <f>'RIM &amp; TRC Benefits'!S148-'RIM Costs (Ach Pot)'!S148</f>
        <v>-0.8100088999999997</v>
      </c>
      <c r="T148">
        <f>'RIM &amp; TRC Benefits'!T148-'RIM Costs (Ach Pot)'!T148</f>
        <v>-1.9191399000000002</v>
      </c>
      <c r="U148">
        <f>'RIM &amp; TRC Benefits'!U148-'RIM Costs (Ach Pot)'!U148</f>
        <v>-1.1901358999999996</v>
      </c>
      <c r="V148">
        <f>'RIM &amp; TRC Benefits'!V148-'RIM Costs (Ach Pot)'!V148</f>
        <v>-1.2726549</v>
      </c>
      <c r="W148">
        <f>'RIM &amp; TRC Benefits'!W148-'RIM Costs (Ach Pot)'!W148</f>
        <v>-0.69861989999999974</v>
      </c>
      <c r="X148">
        <f>'RIM &amp; TRC Benefits'!X148-'RIM Costs (Ach Pot)'!X148</f>
        <v>-1.2172969</v>
      </c>
      <c r="Y148">
        <f>'RIM &amp; TRC Benefits'!Y148-'RIM Costs (Ach Pot)'!Y148</f>
        <v>-0.1856188999999997</v>
      </c>
      <c r="Z148">
        <f>'RIM &amp; TRC Benefits'!Z148-'RIM Costs (Ach Pot)'!Z148</f>
        <v>-0.78620489999999954</v>
      </c>
      <c r="AA148">
        <f>'RIM &amp; TRC Benefits'!AA148-'RIM Costs (Ach Pot)'!AA148</f>
        <v>-0.76880989999999994</v>
      </c>
      <c r="AB148">
        <f>'RIM &amp; TRC Benefits'!AB148-'RIM Costs (Ach Pot)'!AB148</f>
        <v>-1.3404648999999997</v>
      </c>
      <c r="AC148">
        <f>'RIM &amp; TRC Benefits'!AC148-'RIM Costs (Ach Pot)'!AC148</f>
        <v>-0.98261589999999988</v>
      </c>
      <c r="AD148">
        <f>'RIM &amp; TRC Benefits'!AD148-'RIM Costs (Ach Pot)'!AD148</f>
        <v>-0.73591189999999962</v>
      </c>
      <c r="AE148">
        <f>'RIM &amp; TRC Benefits'!AE148-'RIM Costs (Ach Pot)'!AE148</f>
        <v>-1.8499869000000002</v>
      </c>
      <c r="AF148">
        <f>'RIM &amp; TRC Benefits'!AF148-'RIM Costs (Ach Pot)'!AF148</f>
        <v>-0.9187738999999997</v>
      </c>
      <c r="AG148">
        <f>'RIM &amp; TRC Benefits'!AG148-'RIM Costs (Ach Pot)'!AG148</f>
        <v>-2.1992909000000003</v>
      </c>
      <c r="AH148">
        <f>'RIM &amp; TRC Benefits'!AH148-'RIM Costs (Ach Pot)'!AH148</f>
        <v>0</v>
      </c>
      <c r="AI148" s="2">
        <f t="shared" si="56"/>
        <v>-70.905261999999993</v>
      </c>
      <c r="AJ148" s="2">
        <f t="shared" si="57"/>
        <v>-55.395568195191956</v>
      </c>
      <c r="AK148" s="95">
        <f>'RIM &amp; TRC Benefits'!AJ148/'RIM Costs (Ach Pot)'!AJ148</f>
        <v>0.49871713542888735</v>
      </c>
      <c r="AL148" s="98" t="str">
        <f>IF(AK148&lt;1,"NA",(('RIM Costs (Ach Pot)'!AJ148)+AX148)/AN148)</f>
        <v>NA</v>
      </c>
      <c r="AN148">
        <f>'Customer Costs'!G148</f>
        <v>14.72</v>
      </c>
      <c r="AO148" s="17">
        <f t="shared" si="58"/>
        <v>37.117895033797083</v>
      </c>
      <c r="AP148" s="18">
        <f t="shared" si="59"/>
        <v>3.3151848629388003</v>
      </c>
      <c r="AQ148" s="76" t="str">
        <f t="shared" si="60"/>
        <v>No</v>
      </c>
      <c r="AR148" s="76" t="str">
        <f t="shared" si="61"/>
        <v>No</v>
      </c>
      <c r="AS148" s="76" t="str">
        <f t="shared" si="62"/>
        <v>No</v>
      </c>
      <c r="AT148" s="105" t="s">
        <v>499</v>
      </c>
      <c r="AU148" s="95" t="str">
        <f t="shared" si="50"/>
        <v>Drop</v>
      </c>
      <c r="AV148" s="11">
        <f t="shared" si="49"/>
        <v>5.8396505723960068</v>
      </c>
      <c r="AW148" s="102">
        <f t="shared" si="51"/>
        <v>2</v>
      </c>
      <c r="AX148" s="11" t="str">
        <f t="shared" si="52"/>
        <v>NA</v>
      </c>
      <c r="AY148" s="52" t="s">
        <v>528</v>
      </c>
      <c r="AZ148" s="11" t="str">
        <f>IF(AU148="Drop","NA",'Program Costs'!G148)</f>
        <v>NA</v>
      </c>
      <c r="BA148" s="20" t="str">
        <f t="shared" si="53"/>
        <v>NA</v>
      </c>
      <c r="BB148" s="12">
        <f>IF(AP148&lt;=10,IF($BB$1="Residential",VLOOKUP(CEILING(AP148,0.05),'Payback-Acceptance'!$A$5:$C$205,2),VLOOKUP(CEILING(AN148,0.05),'Payback-Acceptance'!$A$5:$C$205,3)),IF($BB$1="Residential",VLOOKUP(10,'Payback-Acceptance'!$A$5:$C$205,2),VLOOKUP(10,'Payback-Acceptance'!$A$5:$C$205,3)))</f>
        <v>0.31369107272689206</v>
      </c>
      <c r="BC148" s="17">
        <v>37.117895033797083</v>
      </c>
      <c r="BD148" s="18">
        <v>1.9646464342931711</v>
      </c>
      <c r="BE148" s="18">
        <v>2.7689780507056212</v>
      </c>
      <c r="BF148" s="22">
        <v>282432.69311648369</v>
      </c>
      <c r="BG148" s="35" t="str">
        <f t="shared" si="54"/>
        <v>NA</v>
      </c>
      <c r="BH148" s="67">
        <v>0</v>
      </c>
      <c r="BI148" s="29" t="str">
        <f t="shared" si="55"/>
        <v>NA</v>
      </c>
      <c r="BJ148" s="71" t="str">
        <f t="shared" si="64"/>
        <v>NA</v>
      </c>
      <c r="BK148" s="71" t="str">
        <f t="shared" si="64"/>
        <v>NA</v>
      </c>
      <c r="BL148" s="71" t="str">
        <f t="shared" si="64"/>
        <v>NA</v>
      </c>
      <c r="BM148" s="71" t="str">
        <f t="shared" si="64"/>
        <v>NA</v>
      </c>
      <c r="BN148" s="71" t="str">
        <f t="shared" si="64"/>
        <v>NA</v>
      </c>
      <c r="BO148" s="71" t="str">
        <f t="shared" si="64"/>
        <v>NA</v>
      </c>
      <c r="BP148" s="71" t="str">
        <f t="shared" si="64"/>
        <v>NA</v>
      </c>
      <c r="BQ148" s="71" t="str">
        <f t="shared" si="64"/>
        <v>NA</v>
      </c>
      <c r="BR148" s="71" t="str">
        <f t="shared" si="64"/>
        <v>NA</v>
      </c>
      <c r="BS148" s="71" t="str">
        <f t="shared" si="64"/>
        <v>NA</v>
      </c>
    </row>
    <row r="149" spans="1:71" x14ac:dyDescent="0.25">
      <c r="A149" s="4">
        <v>2</v>
      </c>
      <c r="B149" s="4">
        <v>230</v>
      </c>
      <c r="C149">
        <v>231</v>
      </c>
      <c r="D149" t="s">
        <v>183</v>
      </c>
      <c r="E149">
        <f>'RIM &amp; TRC Benefits'!E149-'RIM Costs (Ach Pot)'!E149</f>
        <v>0</v>
      </c>
      <c r="F149">
        <f>'RIM &amp; TRC Benefits'!F149-'RIM Costs (Ach Pot)'!F149</f>
        <v>0</v>
      </c>
      <c r="G149">
        <f>'RIM &amp; TRC Benefits'!G149-'RIM Costs (Ach Pot)'!G149</f>
        <v>-59.334285000000001</v>
      </c>
      <c r="H149">
        <f>'RIM &amp; TRC Benefits'!H149-'RIM Costs (Ach Pot)'!H149</f>
        <v>-22.046504999999996</v>
      </c>
      <c r="I149">
        <f>'RIM &amp; TRC Benefits'!I149-'RIM Costs (Ach Pot)'!I149</f>
        <v>-22.918994999999995</v>
      </c>
      <c r="J149">
        <f>'RIM &amp; TRC Benefits'!J149-'RIM Costs (Ach Pot)'!J149</f>
        <v>-18.478055999999995</v>
      </c>
      <c r="K149">
        <f>'RIM &amp; TRC Benefits'!K149-'RIM Costs (Ach Pot)'!K149</f>
        <v>-19.629885999999999</v>
      </c>
      <c r="L149">
        <f>'RIM &amp; TRC Benefits'!L149-'RIM Costs (Ach Pot)'!L149</f>
        <v>0</v>
      </c>
      <c r="M149">
        <f>'RIM &amp; TRC Benefits'!M149-'RIM Costs (Ach Pot)'!M149</f>
        <v>0</v>
      </c>
      <c r="N149">
        <f>'RIM &amp; TRC Benefits'!N149-'RIM Costs (Ach Pot)'!N149</f>
        <v>0</v>
      </c>
      <c r="O149">
        <f>'RIM &amp; TRC Benefits'!O149-'RIM Costs (Ach Pot)'!O149</f>
        <v>0</v>
      </c>
      <c r="P149">
        <f>'RIM &amp; TRC Benefits'!P149-'RIM Costs (Ach Pot)'!P149</f>
        <v>0</v>
      </c>
      <c r="Q149">
        <f>'RIM &amp; TRC Benefits'!Q149-'RIM Costs (Ach Pot)'!Q149</f>
        <v>0</v>
      </c>
      <c r="R149">
        <f>'RIM &amp; TRC Benefits'!R149-'RIM Costs (Ach Pot)'!R149</f>
        <v>0</v>
      </c>
      <c r="S149">
        <f>'RIM &amp; TRC Benefits'!S149-'RIM Costs (Ach Pot)'!S149</f>
        <v>0</v>
      </c>
      <c r="T149">
        <f>'RIM &amp; TRC Benefits'!T149-'RIM Costs (Ach Pot)'!T149</f>
        <v>0</v>
      </c>
      <c r="U149">
        <f>'RIM &amp; TRC Benefits'!U149-'RIM Costs (Ach Pot)'!U149</f>
        <v>0</v>
      </c>
      <c r="V149">
        <f>'RIM &amp; TRC Benefits'!V149-'RIM Costs (Ach Pot)'!V149</f>
        <v>0</v>
      </c>
      <c r="W149">
        <f>'RIM &amp; TRC Benefits'!W149-'RIM Costs (Ach Pot)'!W149</f>
        <v>0</v>
      </c>
      <c r="X149">
        <f>'RIM &amp; TRC Benefits'!X149-'RIM Costs (Ach Pot)'!X149</f>
        <v>0</v>
      </c>
      <c r="Y149">
        <f>'RIM &amp; TRC Benefits'!Y149-'RIM Costs (Ach Pot)'!Y149</f>
        <v>0</v>
      </c>
      <c r="Z149">
        <f>'RIM &amp; TRC Benefits'!Z149-'RIM Costs (Ach Pot)'!Z149</f>
        <v>0</v>
      </c>
      <c r="AA149">
        <f>'RIM &amp; TRC Benefits'!AA149-'RIM Costs (Ach Pot)'!AA149</f>
        <v>0</v>
      </c>
      <c r="AB149">
        <f>'RIM &amp; TRC Benefits'!AB149-'RIM Costs (Ach Pot)'!AB149</f>
        <v>0</v>
      </c>
      <c r="AC149">
        <f>'RIM &amp; TRC Benefits'!AC149-'RIM Costs (Ach Pot)'!AC149</f>
        <v>0</v>
      </c>
      <c r="AD149">
        <f>'RIM &amp; TRC Benefits'!AD149-'RIM Costs (Ach Pot)'!AD149</f>
        <v>0</v>
      </c>
      <c r="AE149">
        <f>'RIM &amp; TRC Benefits'!AE149-'RIM Costs (Ach Pot)'!AE149</f>
        <v>0</v>
      </c>
      <c r="AF149">
        <f>'RIM &amp; TRC Benefits'!AF149-'RIM Costs (Ach Pot)'!AF149</f>
        <v>0</v>
      </c>
      <c r="AG149">
        <f>'RIM &amp; TRC Benefits'!AG149-'RIM Costs (Ach Pot)'!AG149</f>
        <v>0</v>
      </c>
      <c r="AH149">
        <f>'RIM &amp; TRC Benefits'!AH149-'RIM Costs (Ach Pot)'!AH149</f>
        <v>0</v>
      </c>
      <c r="AI149" s="2">
        <f t="shared" si="56"/>
        <v>-142.40772699999997</v>
      </c>
      <c r="AJ149" s="2">
        <f t="shared" si="57"/>
        <v>-130.85484293829168</v>
      </c>
      <c r="AK149" s="95">
        <f>'RIM &amp; TRC Benefits'!AJ149/'RIM Costs (Ach Pot)'!AJ149</f>
        <v>0.40234870087971969</v>
      </c>
      <c r="AL149" s="98" t="str">
        <f>IF(AK149&lt;1,"NA",(('RIM Costs (Ach Pot)'!AJ149)+AX149)/AN149)</f>
        <v>NA</v>
      </c>
      <c r="AN149">
        <f>'Customer Costs'!G149</f>
        <v>25.76</v>
      </c>
      <c r="AO149" s="17">
        <f t="shared" si="58"/>
        <v>324.78158154572446</v>
      </c>
      <c r="AP149" s="18">
        <f t="shared" si="59"/>
        <v>0.66303697258776018</v>
      </c>
      <c r="AQ149" s="76" t="str">
        <f t="shared" si="60"/>
        <v>Yes</v>
      </c>
      <c r="AR149" s="76" t="str">
        <f t="shared" si="61"/>
        <v>Yes</v>
      </c>
      <c r="AS149" s="76" t="str">
        <f t="shared" si="62"/>
        <v>Yes</v>
      </c>
      <c r="AT149" s="105" t="s">
        <v>499</v>
      </c>
      <c r="AU149" s="95" t="str">
        <f t="shared" si="50"/>
        <v>Drop</v>
      </c>
      <c r="AV149" s="11">
        <f t="shared" si="49"/>
        <v>0</v>
      </c>
      <c r="AW149" s="102">
        <f t="shared" si="51"/>
        <v>0.66303697258776018</v>
      </c>
      <c r="AX149" s="11" t="str">
        <f t="shared" si="52"/>
        <v>NA</v>
      </c>
      <c r="AY149" s="52" t="s">
        <v>528</v>
      </c>
      <c r="AZ149" s="11" t="str">
        <f>IF(AU149="Drop","NA",'Program Costs'!G149)</f>
        <v>NA</v>
      </c>
      <c r="BA149" s="20" t="str">
        <f t="shared" si="53"/>
        <v>NA</v>
      </c>
      <c r="BB149" s="12">
        <f>IF(AP149&lt;=10,IF($BB$1="Residential",VLOOKUP(CEILING(AP149,0.05),'Payback-Acceptance'!$A$5:$C$205,2),VLOOKUP(CEILING(AN149,0.05),'Payback-Acceptance'!$A$5:$C$205,3)),IF($BB$1="Residential",VLOOKUP(10,'Payback-Acceptance'!$A$5:$C$205,2),VLOOKUP(10,'Payback-Acceptance'!$A$5:$C$205,3)))</f>
        <v>0.53839533523752858</v>
      </c>
      <c r="BC149" s="17">
        <v>324.78158154572446</v>
      </c>
      <c r="BD149" s="18">
        <v>17.190656175323227</v>
      </c>
      <c r="BE149" s="18">
        <v>24.228557943674183</v>
      </c>
      <c r="BF149" s="22">
        <v>282432.69311648369</v>
      </c>
      <c r="BG149" s="35" t="str">
        <f t="shared" si="54"/>
        <v>NA</v>
      </c>
      <c r="BH149" s="67">
        <v>0</v>
      </c>
      <c r="BI149" s="29" t="str">
        <f t="shared" si="55"/>
        <v>NA</v>
      </c>
      <c r="BJ149" s="71" t="str">
        <f t="shared" si="64"/>
        <v>NA</v>
      </c>
      <c r="BK149" s="71" t="str">
        <f t="shared" si="64"/>
        <v>NA</v>
      </c>
      <c r="BL149" s="71" t="str">
        <f t="shared" si="64"/>
        <v>NA</v>
      </c>
      <c r="BM149" s="71" t="str">
        <f t="shared" si="64"/>
        <v>NA</v>
      </c>
      <c r="BN149" s="71" t="str">
        <f t="shared" si="64"/>
        <v>NA</v>
      </c>
      <c r="BO149" s="71" t="str">
        <f t="shared" si="64"/>
        <v>NA</v>
      </c>
      <c r="BP149" s="71" t="str">
        <f t="shared" si="64"/>
        <v>NA</v>
      </c>
      <c r="BQ149" s="71" t="str">
        <f t="shared" si="64"/>
        <v>NA</v>
      </c>
      <c r="BR149" s="71" t="str">
        <f t="shared" si="64"/>
        <v>NA</v>
      </c>
      <c r="BS149" s="71" t="str">
        <f t="shared" si="64"/>
        <v>NA</v>
      </c>
    </row>
    <row r="150" spans="1:71" x14ac:dyDescent="0.25">
      <c r="A150" s="4">
        <v>2</v>
      </c>
      <c r="B150" s="4">
        <v>240</v>
      </c>
      <c r="C150">
        <v>241</v>
      </c>
      <c r="D150" t="s">
        <v>184</v>
      </c>
      <c r="E150">
        <f>'RIM &amp; TRC Benefits'!E150-'RIM Costs (Ach Pot)'!E150</f>
        <v>0</v>
      </c>
      <c r="F150">
        <f>'RIM &amp; TRC Benefits'!F150-'RIM Costs (Ach Pot)'!F150</f>
        <v>0</v>
      </c>
      <c r="G150">
        <f>'RIM &amp; TRC Benefits'!G150-'RIM Costs (Ach Pot)'!G150</f>
        <v>-48.320742099999997</v>
      </c>
      <c r="H150">
        <f>'RIM &amp; TRC Benefits'!H150-'RIM Costs (Ach Pot)'!H150</f>
        <v>-10.922782100000001</v>
      </c>
      <c r="I150">
        <f>'RIM &amp; TRC Benefits'!I150-'RIM Costs (Ach Pot)'!I150</f>
        <v>0</v>
      </c>
      <c r="J150">
        <f>'RIM &amp; TRC Benefits'!J150-'RIM Costs (Ach Pot)'!J150</f>
        <v>0</v>
      </c>
      <c r="K150">
        <f>'RIM &amp; TRC Benefits'!K150-'RIM Costs (Ach Pot)'!K150</f>
        <v>0</v>
      </c>
      <c r="L150">
        <f>'RIM &amp; TRC Benefits'!L150-'RIM Costs (Ach Pot)'!L150</f>
        <v>0</v>
      </c>
      <c r="M150">
        <f>'RIM &amp; TRC Benefits'!M150-'RIM Costs (Ach Pot)'!M150</f>
        <v>0</v>
      </c>
      <c r="N150">
        <f>'RIM &amp; TRC Benefits'!N150-'RIM Costs (Ach Pot)'!N150</f>
        <v>0</v>
      </c>
      <c r="O150">
        <f>'RIM &amp; TRC Benefits'!O150-'RIM Costs (Ach Pot)'!O150</f>
        <v>0</v>
      </c>
      <c r="P150">
        <f>'RIM &amp; TRC Benefits'!P150-'RIM Costs (Ach Pot)'!P150</f>
        <v>0</v>
      </c>
      <c r="Q150">
        <f>'RIM &amp; TRC Benefits'!Q150-'RIM Costs (Ach Pot)'!Q150</f>
        <v>0</v>
      </c>
      <c r="R150">
        <f>'RIM &amp; TRC Benefits'!R150-'RIM Costs (Ach Pot)'!R150</f>
        <v>0</v>
      </c>
      <c r="S150">
        <f>'RIM &amp; TRC Benefits'!S150-'RIM Costs (Ach Pot)'!S150</f>
        <v>0</v>
      </c>
      <c r="T150">
        <f>'RIM &amp; TRC Benefits'!T150-'RIM Costs (Ach Pot)'!T150</f>
        <v>0</v>
      </c>
      <c r="U150">
        <f>'RIM &amp; TRC Benefits'!U150-'RIM Costs (Ach Pot)'!U150</f>
        <v>0</v>
      </c>
      <c r="V150">
        <f>'RIM &amp; TRC Benefits'!V150-'RIM Costs (Ach Pot)'!V150</f>
        <v>0</v>
      </c>
      <c r="W150">
        <f>'RIM &amp; TRC Benefits'!W150-'RIM Costs (Ach Pot)'!W150</f>
        <v>0</v>
      </c>
      <c r="X150">
        <f>'RIM &amp; TRC Benefits'!X150-'RIM Costs (Ach Pot)'!X150</f>
        <v>0</v>
      </c>
      <c r="Y150">
        <f>'RIM &amp; TRC Benefits'!Y150-'RIM Costs (Ach Pot)'!Y150</f>
        <v>0</v>
      </c>
      <c r="Z150">
        <f>'RIM &amp; TRC Benefits'!Z150-'RIM Costs (Ach Pot)'!Z150</f>
        <v>0</v>
      </c>
      <c r="AA150">
        <f>'RIM &amp; TRC Benefits'!AA150-'RIM Costs (Ach Pot)'!AA150</f>
        <v>0</v>
      </c>
      <c r="AB150">
        <f>'RIM &amp; TRC Benefits'!AB150-'RIM Costs (Ach Pot)'!AB150</f>
        <v>0</v>
      </c>
      <c r="AC150">
        <f>'RIM &amp; TRC Benefits'!AC150-'RIM Costs (Ach Pot)'!AC150</f>
        <v>0</v>
      </c>
      <c r="AD150">
        <f>'RIM &amp; TRC Benefits'!AD150-'RIM Costs (Ach Pot)'!AD150</f>
        <v>0</v>
      </c>
      <c r="AE150">
        <f>'RIM &amp; TRC Benefits'!AE150-'RIM Costs (Ach Pot)'!AE150</f>
        <v>0</v>
      </c>
      <c r="AF150">
        <f>'RIM &amp; TRC Benefits'!AF150-'RIM Costs (Ach Pot)'!AF150</f>
        <v>0</v>
      </c>
      <c r="AG150">
        <f>'RIM &amp; TRC Benefits'!AG150-'RIM Costs (Ach Pot)'!AG150</f>
        <v>0</v>
      </c>
      <c r="AH150">
        <f>'RIM &amp; TRC Benefits'!AH150-'RIM Costs (Ach Pot)'!AH150</f>
        <v>0</v>
      </c>
      <c r="AI150" s="2">
        <f t="shared" si="56"/>
        <v>-59.243524199999996</v>
      </c>
      <c r="AJ150" s="2">
        <f t="shared" si="57"/>
        <v>-58.580357245639377</v>
      </c>
      <c r="AK150" s="95">
        <f>'RIM &amp; TRC Benefits'!AJ150/'RIM Costs (Ach Pot)'!AJ150</f>
        <v>0.22508147684228541</v>
      </c>
      <c r="AL150" s="98" t="str">
        <f>IF(AK150&lt;1,"NA",(('RIM Costs (Ach Pot)'!AJ150)+AX150)/AN150)</f>
        <v>NA</v>
      </c>
      <c r="AN150">
        <f>'Customer Costs'!G150</f>
        <v>5.5200000000000005</v>
      </c>
      <c r="AO150" s="17">
        <f t="shared" si="58"/>
        <v>167.03052765208685</v>
      </c>
      <c r="AP150" s="18">
        <f t="shared" si="59"/>
        <v>0.27626540524490012</v>
      </c>
      <c r="AQ150" s="76" t="str">
        <f t="shared" si="60"/>
        <v>Yes</v>
      </c>
      <c r="AR150" s="76" t="str">
        <f t="shared" si="61"/>
        <v>Yes</v>
      </c>
      <c r="AS150" s="76" t="str">
        <f t="shared" si="62"/>
        <v>Yes</v>
      </c>
      <c r="AT150" s="105" t="s">
        <v>499</v>
      </c>
      <c r="AU150" s="95" t="str">
        <f t="shared" si="50"/>
        <v>Drop</v>
      </c>
      <c r="AV150" s="11">
        <f t="shared" si="49"/>
        <v>0</v>
      </c>
      <c r="AW150" s="102">
        <f t="shared" si="51"/>
        <v>0.27626540524490012</v>
      </c>
      <c r="AX150" s="11" t="str">
        <f t="shared" si="52"/>
        <v>NA</v>
      </c>
      <c r="AY150" s="52" t="s">
        <v>528</v>
      </c>
      <c r="AZ150" s="11" t="str">
        <f>IF(AU150="Drop","NA",'Program Costs'!G150)</f>
        <v>NA</v>
      </c>
      <c r="BA150" s="20" t="str">
        <f t="shared" si="53"/>
        <v>NA</v>
      </c>
      <c r="BB150" s="12">
        <f>IF(AP150&lt;=10,IF($BB$1="Residential",VLOOKUP(CEILING(AP150,0.05),'Payback-Acceptance'!$A$5:$C$205,2),VLOOKUP(CEILING(AN150,0.05),'Payback-Acceptance'!$A$5:$C$205,3)),IF($BB$1="Residential",VLOOKUP(10,'Payback-Acceptance'!$A$5:$C$205,2),VLOOKUP(10,'Payback-Acceptance'!$A$5:$C$205,3)))</f>
        <v>0.57625866551826022</v>
      </c>
      <c r="BC150" s="17">
        <v>167.03052765208685</v>
      </c>
      <c r="BD150" s="18">
        <v>8.8409088711579216</v>
      </c>
      <c r="BE150" s="18">
        <v>12.460401228175293</v>
      </c>
      <c r="BF150" s="22">
        <v>282432.69311648369</v>
      </c>
      <c r="BG150" s="35" t="str">
        <f t="shared" si="54"/>
        <v>NA</v>
      </c>
      <c r="BH150" s="67">
        <v>0</v>
      </c>
      <c r="BI150" s="29" t="str">
        <f t="shared" si="55"/>
        <v>NA</v>
      </c>
      <c r="BJ150" s="71" t="str">
        <f t="shared" si="64"/>
        <v>NA</v>
      </c>
      <c r="BK150" s="71" t="str">
        <f t="shared" si="64"/>
        <v>NA</v>
      </c>
      <c r="BL150" s="71" t="str">
        <f t="shared" si="64"/>
        <v>NA</v>
      </c>
      <c r="BM150" s="71" t="str">
        <f t="shared" si="64"/>
        <v>NA</v>
      </c>
      <c r="BN150" s="71" t="str">
        <f t="shared" si="64"/>
        <v>NA</v>
      </c>
      <c r="BO150" s="71" t="str">
        <f t="shared" si="64"/>
        <v>NA</v>
      </c>
      <c r="BP150" s="71" t="str">
        <f t="shared" si="64"/>
        <v>NA</v>
      </c>
      <c r="BQ150" s="71" t="str">
        <f t="shared" si="64"/>
        <v>NA</v>
      </c>
      <c r="BR150" s="71" t="str">
        <f t="shared" si="64"/>
        <v>NA</v>
      </c>
      <c r="BS150" s="71" t="str">
        <f t="shared" si="64"/>
        <v>NA</v>
      </c>
    </row>
    <row r="151" spans="1:71" x14ac:dyDescent="0.25">
      <c r="A151" s="4">
        <v>2</v>
      </c>
      <c r="B151" s="4">
        <v>250</v>
      </c>
      <c r="C151">
        <v>251</v>
      </c>
      <c r="D151" t="s">
        <v>185</v>
      </c>
      <c r="E151">
        <f>'RIM &amp; TRC Benefits'!E151-'RIM Costs (Ach Pot)'!E151</f>
        <v>0</v>
      </c>
      <c r="F151">
        <f>'RIM &amp; TRC Benefits'!F151-'RIM Costs (Ach Pot)'!F151</f>
        <v>0</v>
      </c>
      <c r="G151">
        <f>'RIM &amp; TRC Benefits'!G151-'RIM Costs (Ach Pot)'!G151</f>
        <v>-37.77086207</v>
      </c>
      <c r="H151">
        <f>'RIM &amp; TRC Benefits'!H151-'RIM Costs (Ach Pot)'!H151</f>
        <v>-0.50986807000000001</v>
      </c>
      <c r="I151">
        <f>'RIM &amp; TRC Benefits'!I151-'RIM Costs (Ach Pot)'!I151</f>
        <v>-0.73455406999999995</v>
      </c>
      <c r="J151">
        <f>'RIM &amp; TRC Benefits'!J151-'RIM Costs (Ach Pot)'!J151</f>
        <v>-0.37842916999999998</v>
      </c>
      <c r="K151">
        <f>'RIM &amp; TRC Benefits'!K151-'RIM Costs (Ach Pot)'!K151</f>
        <v>-0.25466447000000003</v>
      </c>
      <c r="L151">
        <f>'RIM &amp; TRC Benefits'!L151-'RIM Costs (Ach Pot)'!L151</f>
        <v>-0.96567896999999991</v>
      </c>
      <c r="M151">
        <f>'RIM &amp; TRC Benefits'!M151-'RIM Costs (Ach Pot)'!M151</f>
        <v>-0.47257557000000006</v>
      </c>
      <c r="N151">
        <f>'RIM &amp; TRC Benefits'!N151-'RIM Costs (Ach Pot)'!N151</f>
        <v>-0.17554807000000006</v>
      </c>
      <c r="O151">
        <f>'RIM &amp; TRC Benefits'!O151-'RIM Costs (Ach Pot)'!O151</f>
        <v>5.2235430000000083E-2</v>
      </c>
      <c r="P151">
        <f>'RIM &amp; TRC Benefits'!P151-'RIM Costs (Ach Pot)'!P151</f>
        <v>-0.35502206999999997</v>
      </c>
      <c r="Q151">
        <f>'RIM &amp; TRC Benefits'!Q151-'RIM Costs (Ach Pot)'!Q151</f>
        <v>-0.61368906999999995</v>
      </c>
      <c r="R151">
        <f>'RIM &amp; TRC Benefits'!R151-'RIM Costs (Ach Pot)'!R151</f>
        <v>-0.73301306999999993</v>
      </c>
      <c r="S151">
        <f>'RIM &amp; TRC Benefits'!S151-'RIM Costs (Ach Pot)'!S151</f>
        <v>-0.65079807000000001</v>
      </c>
      <c r="T151">
        <f>'RIM &amp; TRC Benefits'!T151-'RIM Costs (Ach Pot)'!T151</f>
        <v>-0.32206307000000001</v>
      </c>
      <c r="U151">
        <f>'RIM &amp; TRC Benefits'!U151-'RIM Costs (Ach Pot)'!U151</f>
        <v>-0.94902025000000001</v>
      </c>
      <c r="V151">
        <f>'RIM &amp; TRC Benefits'!V151-'RIM Costs (Ach Pot)'!V151</f>
        <v>-0.96519424999999992</v>
      </c>
      <c r="W151">
        <f>'RIM &amp; TRC Benefits'!W151-'RIM Costs (Ach Pot)'!W151</f>
        <v>-0.15934724999999972</v>
      </c>
      <c r="X151">
        <f>'RIM &amp; TRC Benefits'!X151-'RIM Costs (Ach Pot)'!X151</f>
        <v>-0.64439324999999981</v>
      </c>
      <c r="Y151">
        <f>'RIM &amp; TRC Benefits'!Y151-'RIM Costs (Ach Pot)'!Y151</f>
        <v>0.36537175</v>
      </c>
      <c r="Z151">
        <f>'RIM &amp; TRC Benefits'!Z151-'RIM Costs (Ach Pot)'!Z151</f>
        <v>-0.21977225000000011</v>
      </c>
      <c r="AA151">
        <f>'RIM &amp; TRC Benefits'!AA151-'RIM Costs (Ach Pot)'!AA151</f>
        <v>-0.7346642499999998</v>
      </c>
      <c r="AB151">
        <f>'RIM &amp; TRC Benefits'!AB151-'RIM Costs (Ach Pot)'!AB151</f>
        <v>-0.38407824999999995</v>
      </c>
      <c r="AC151">
        <f>'RIM &amp; TRC Benefits'!AC151-'RIM Costs (Ach Pot)'!AC151</f>
        <v>-1.3892662499999999</v>
      </c>
      <c r="AD151">
        <f>'RIM &amp; TRC Benefits'!AD151-'RIM Costs (Ach Pot)'!AD151</f>
        <v>-0.44297724999999977</v>
      </c>
      <c r="AE151">
        <f>'RIM &amp; TRC Benefits'!AE151-'RIM Costs (Ach Pot)'!AE151</f>
        <v>-0.48142925000000014</v>
      </c>
      <c r="AF151">
        <f>'RIM &amp; TRC Benefits'!AF151-'RIM Costs (Ach Pot)'!AF151</f>
        <v>-4.5516249999999925E-2</v>
      </c>
      <c r="AG151">
        <f>'RIM &amp; TRC Benefits'!AG151-'RIM Costs (Ach Pot)'!AG151</f>
        <v>-0.63853424999999975</v>
      </c>
      <c r="AH151">
        <f>'RIM &amp; TRC Benefits'!AH151-'RIM Costs (Ach Pot)'!AH151</f>
        <v>-0.81584125000000007</v>
      </c>
      <c r="AI151" s="2">
        <f t="shared" si="56"/>
        <v>-51.389192879999989</v>
      </c>
      <c r="AJ151" s="2">
        <f t="shared" si="57"/>
        <v>-44.031119755446319</v>
      </c>
      <c r="AK151" s="95">
        <f>'RIM &amp; TRC Benefits'!AJ151/'RIM Costs (Ach Pot)'!AJ151</f>
        <v>0.28874385558255777</v>
      </c>
      <c r="AL151" s="98" t="str">
        <f>IF(AK151&lt;1,"NA",(('RIM Costs (Ach Pot)'!AJ151)+AX151)/AN151)</f>
        <v>NA</v>
      </c>
      <c r="AN151">
        <f>'Customer Costs'!G151</f>
        <v>0.7</v>
      </c>
      <c r="AO151" s="17">
        <f t="shared" si="58"/>
        <v>12.350453174107729</v>
      </c>
      <c r="AP151" s="18">
        <f t="shared" si="59"/>
        <v>0.47380367683460106</v>
      </c>
      <c r="AQ151" s="76" t="str">
        <f t="shared" si="60"/>
        <v>Yes</v>
      </c>
      <c r="AR151" s="76" t="str">
        <f t="shared" si="61"/>
        <v>Yes</v>
      </c>
      <c r="AS151" s="76" t="str">
        <f t="shared" si="62"/>
        <v>Yes</v>
      </c>
      <c r="AT151" s="105" t="s">
        <v>499</v>
      </c>
      <c r="AU151" s="95" t="str">
        <f t="shared" si="50"/>
        <v>Drop</v>
      </c>
      <c r="AV151" s="11">
        <f t="shared" si="49"/>
        <v>0</v>
      </c>
      <c r="AW151" s="102">
        <f t="shared" si="51"/>
        <v>0.47380367683460106</v>
      </c>
      <c r="AX151" s="11" t="str">
        <f t="shared" si="52"/>
        <v>NA</v>
      </c>
      <c r="AY151" s="52" t="s">
        <v>528</v>
      </c>
      <c r="AZ151" s="11" t="str">
        <f>IF(AU151="Drop","NA",'Program Costs'!G151)</f>
        <v>NA</v>
      </c>
      <c r="BA151" s="20" t="str">
        <f t="shared" si="53"/>
        <v>NA</v>
      </c>
      <c r="BB151" s="12">
        <f>IF(AP151&lt;=10,IF($BB$1="Residential",VLOOKUP(CEILING(AP151,0.05),'Payback-Acceptance'!$A$5:$C$205,2),VLOOKUP(CEILING(AN151,0.05),'Payback-Acceptance'!$A$5:$C$205,3)),IF($BB$1="Residential",VLOOKUP(10,'Payback-Acceptance'!$A$5:$C$205,2),VLOOKUP(10,'Payback-Acceptance'!$A$5:$C$205,3)))</f>
        <v>0.558039447996167</v>
      </c>
      <c r="BC151" s="17">
        <v>12.350453174107729</v>
      </c>
      <c r="BD151" s="18">
        <v>0.6507705638838247</v>
      </c>
      <c r="BE151" s="18">
        <v>0.92133817729247114</v>
      </c>
      <c r="BF151" s="22">
        <v>372635.76149999996</v>
      </c>
      <c r="BG151" s="35" t="str">
        <f t="shared" si="54"/>
        <v>NA</v>
      </c>
      <c r="BH151" s="67">
        <v>0</v>
      </c>
      <c r="BI151" s="29" t="str">
        <f t="shared" si="55"/>
        <v>NA</v>
      </c>
      <c r="BJ151" s="71" t="str">
        <f t="shared" si="64"/>
        <v>NA</v>
      </c>
      <c r="BK151" s="71" t="str">
        <f t="shared" si="64"/>
        <v>NA</v>
      </c>
      <c r="BL151" s="71" t="str">
        <f t="shared" si="64"/>
        <v>NA</v>
      </c>
      <c r="BM151" s="71" t="str">
        <f t="shared" si="64"/>
        <v>NA</v>
      </c>
      <c r="BN151" s="71" t="str">
        <f t="shared" si="64"/>
        <v>NA</v>
      </c>
      <c r="BO151" s="71" t="str">
        <f t="shared" si="64"/>
        <v>NA</v>
      </c>
      <c r="BP151" s="71" t="str">
        <f t="shared" si="64"/>
        <v>NA</v>
      </c>
      <c r="BQ151" s="71" t="str">
        <f t="shared" si="64"/>
        <v>NA</v>
      </c>
      <c r="BR151" s="71" t="str">
        <f t="shared" si="64"/>
        <v>NA</v>
      </c>
      <c r="BS151" s="71" t="str">
        <f t="shared" si="64"/>
        <v>NA</v>
      </c>
    </row>
    <row r="152" spans="1:71" x14ac:dyDescent="0.25">
      <c r="A152" s="4">
        <v>2</v>
      </c>
      <c r="B152" s="4">
        <v>250</v>
      </c>
      <c r="C152">
        <v>252</v>
      </c>
      <c r="D152" t="s">
        <v>186</v>
      </c>
      <c r="E152">
        <f>'RIM &amp; TRC Benefits'!E152-'RIM Costs (Ach Pot)'!E152</f>
        <v>0</v>
      </c>
      <c r="F152">
        <f>'RIM &amp; TRC Benefits'!F152-'RIM Costs (Ach Pot)'!F152</f>
        <v>0</v>
      </c>
      <c r="G152">
        <f>'RIM &amp; TRC Benefits'!G152-'RIM Costs (Ach Pot)'!G152</f>
        <v>-37.77086207</v>
      </c>
      <c r="H152">
        <f>'RIM &amp; TRC Benefits'!H152-'RIM Costs (Ach Pot)'!H152</f>
        <v>-0.50986807000000001</v>
      </c>
      <c r="I152">
        <f>'RIM &amp; TRC Benefits'!I152-'RIM Costs (Ach Pot)'!I152</f>
        <v>-0.73455406999999995</v>
      </c>
      <c r="J152">
        <f>'RIM &amp; TRC Benefits'!J152-'RIM Costs (Ach Pot)'!J152</f>
        <v>-0.37842916999999998</v>
      </c>
      <c r="K152">
        <f>'RIM &amp; TRC Benefits'!K152-'RIM Costs (Ach Pot)'!K152</f>
        <v>-0.25466447000000003</v>
      </c>
      <c r="L152">
        <f>'RIM &amp; TRC Benefits'!L152-'RIM Costs (Ach Pot)'!L152</f>
        <v>-0.96567896999999991</v>
      </c>
      <c r="M152">
        <f>'RIM &amp; TRC Benefits'!M152-'RIM Costs (Ach Pot)'!M152</f>
        <v>-0.47257557000000006</v>
      </c>
      <c r="N152">
        <f>'RIM &amp; TRC Benefits'!N152-'RIM Costs (Ach Pot)'!N152</f>
        <v>-0.17554807000000006</v>
      </c>
      <c r="O152">
        <f>'RIM &amp; TRC Benefits'!O152-'RIM Costs (Ach Pot)'!O152</f>
        <v>5.2235430000000083E-2</v>
      </c>
      <c r="P152">
        <f>'RIM &amp; TRC Benefits'!P152-'RIM Costs (Ach Pot)'!P152</f>
        <v>-0.35502206999999997</v>
      </c>
      <c r="Q152">
        <f>'RIM &amp; TRC Benefits'!Q152-'RIM Costs (Ach Pot)'!Q152</f>
        <v>-0.61368906999999995</v>
      </c>
      <c r="R152">
        <f>'RIM &amp; TRC Benefits'!R152-'RIM Costs (Ach Pot)'!R152</f>
        <v>-0.73301306999999993</v>
      </c>
      <c r="S152">
        <f>'RIM &amp; TRC Benefits'!S152-'RIM Costs (Ach Pot)'!S152</f>
        <v>-0.65079807000000001</v>
      </c>
      <c r="T152">
        <f>'RIM &amp; TRC Benefits'!T152-'RIM Costs (Ach Pot)'!T152</f>
        <v>-0.32206307000000001</v>
      </c>
      <c r="U152">
        <f>'RIM &amp; TRC Benefits'!U152-'RIM Costs (Ach Pot)'!U152</f>
        <v>-0.94902025000000001</v>
      </c>
      <c r="V152">
        <f>'RIM &amp; TRC Benefits'!V152-'RIM Costs (Ach Pot)'!V152</f>
        <v>-0.96519424999999992</v>
      </c>
      <c r="W152">
        <f>'RIM &amp; TRC Benefits'!W152-'RIM Costs (Ach Pot)'!W152</f>
        <v>-0.15934724999999972</v>
      </c>
      <c r="X152">
        <f>'RIM &amp; TRC Benefits'!X152-'RIM Costs (Ach Pot)'!X152</f>
        <v>-0.64439324999999981</v>
      </c>
      <c r="Y152">
        <f>'RIM &amp; TRC Benefits'!Y152-'RIM Costs (Ach Pot)'!Y152</f>
        <v>0.36537175</v>
      </c>
      <c r="Z152">
        <f>'RIM &amp; TRC Benefits'!Z152-'RIM Costs (Ach Pot)'!Z152</f>
        <v>-0.21977225000000011</v>
      </c>
      <c r="AA152">
        <f>'RIM &amp; TRC Benefits'!AA152-'RIM Costs (Ach Pot)'!AA152</f>
        <v>-0.7346642499999998</v>
      </c>
      <c r="AB152">
        <f>'RIM &amp; TRC Benefits'!AB152-'RIM Costs (Ach Pot)'!AB152</f>
        <v>-0.38407824999999995</v>
      </c>
      <c r="AC152">
        <f>'RIM &amp; TRC Benefits'!AC152-'RIM Costs (Ach Pot)'!AC152</f>
        <v>-1.3892662499999999</v>
      </c>
      <c r="AD152">
        <f>'RIM &amp; TRC Benefits'!AD152-'RIM Costs (Ach Pot)'!AD152</f>
        <v>-0.44297724999999977</v>
      </c>
      <c r="AE152">
        <f>'RIM &amp; TRC Benefits'!AE152-'RIM Costs (Ach Pot)'!AE152</f>
        <v>-0.48142925000000014</v>
      </c>
      <c r="AF152">
        <f>'RIM &amp; TRC Benefits'!AF152-'RIM Costs (Ach Pot)'!AF152</f>
        <v>-4.5516249999999925E-2</v>
      </c>
      <c r="AG152">
        <f>'RIM &amp; TRC Benefits'!AG152-'RIM Costs (Ach Pot)'!AG152</f>
        <v>-0.63853424999999975</v>
      </c>
      <c r="AH152">
        <f>'RIM &amp; TRC Benefits'!AH152-'RIM Costs (Ach Pot)'!AH152</f>
        <v>-0.81584125000000007</v>
      </c>
      <c r="AI152" s="2">
        <f t="shared" si="56"/>
        <v>-51.389192879999989</v>
      </c>
      <c r="AJ152" s="2">
        <f t="shared" si="57"/>
        <v>-44.031119755446319</v>
      </c>
      <c r="AK152" s="95">
        <f>'RIM &amp; TRC Benefits'!AJ152/'RIM Costs (Ach Pot)'!AJ152</f>
        <v>0.28874385558255777</v>
      </c>
      <c r="AL152" s="98" t="str">
        <f>IF(AK152&lt;1,"NA",(('RIM Costs (Ach Pot)'!AJ152)+AX152)/AN152)</f>
        <v>NA</v>
      </c>
      <c r="AN152">
        <f>'Customer Costs'!G152</f>
        <v>0.7</v>
      </c>
      <c r="AO152" s="17">
        <f t="shared" si="58"/>
        <v>12.350453174107729</v>
      </c>
      <c r="AP152" s="18">
        <f t="shared" si="59"/>
        <v>0.47380367683460106</v>
      </c>
      <c r="AQ152" s="76" t="str">
        <f t="shared" si="60"/>
        <v>Yes</v>
      </c>
      <c r="AR152" s="76" t="str">
        <f t="shared" si="61"/>
        <v>Yes</v>
      </c>
      <c r="AS152" s="76" t="str">
        <f t="shared" si="62"/>
        <v>Yes</v>
      </c>
      <c r="AT152" s="105" t="s">
        <v>499</v>
      </c>
      <c r="AU152" s="95" t="str">
        <f t="shared" si="50"/>
        <v>Drop</v>
      </c>
      <c r="AV152" s="11">
        <f t="shared" si="49"/>
        <v>0</v>
      </c>
      <c r="AW152" s="102">
        <f t="shared" si="51"/>
        <v>0.47380367683460106</v>
      </c>
      <c r="AX152" s="11" t="str">
        <f t="shared" si="52"/>
        <v>NA</v>
      </c>
      <c r="AY152" s="52" t="s">
        <v>528</v>
      </c>
      <c r="AZ152" s="11" t="str">
        <f>IF(AU152="Drop","NA",'Program Costs'!G152)</f>
        <v>NA</v>
      </c>
      <c r="BA152" s="20" t="str">
        <f t="shared" si="53"/>
        <v>NA</v>
      </c>
      <c r="BB152" s="12">
        <f>IF(AP152&lt;=10,IF($BB$1="Residential",VLOOKUP(CEILING(AP152,0.05),'Payback-Acceptance'!$A$5:$C$205,2),VLOOKUP(CEILING(AN152,0.05),'Payback-Acceptance'!$A$5:$C$205,3)),IF($BB$1="Residential",VLOOKUP(10,'Payback-Acceptance'!$A$5:$C$205,2),VLOOKUP(10,'Payback-Acceptance'!$A$5:$C$205,3)))</f>
        <v>0.558039447996167</v>
      </c>
      <c r="BC152" s="17">
        <v>12.350453174107729</v>
      </c>
      <c r="BD152" s="18">
        <v>0.6507705638838247</v>
      </c>
      <c r="BE152" s="18">
        <v>0.92133817729247114</v>
      </c>
      <c r="BF152" s="22">
        <v>372635.76149999996</v>
      </c>
      <c r="BG152" s="35" t="str">
        <f t="shared" si="54"/>
        <v>NA</v>
      </c>
      <c r="BH152" s="67">
        <v>0</v>
      </c>
      <c r="BI152" s="29" t="str">
        <f t="shared" si="55"/>
        <v>NA</v>
      </c>
      <c r="BJ152" s="71" t="str">
        <f t="shared" si="64"/>
        <v>NA</v>
      </c>
      <c r="BK152" s="71" t="str">
        <f t="shared" si="64"/>
        <v>NA</v>
      </c>
      <c r="BL152" s="71" t="str">
        <f t="shared" si="64"/>
        <v>NA</v>
      </c>
      <c r="BM152" s="71" t="str">
        <f t="shared" si="64"/>
        <v>NA</v>
      </c>
      <c r="BN152" s="71" t="str">
        <f t="shared" si="64"/>
        <v>NA</v>
      </c>
      <c r="BO152" s="71" t="str">
        <f t="shared" si="64"/>
        <v>NA</v>
      </c>
      <c r="BP152" s="71" t="str">
        <f t="shared" si="64"/>
        <v>NA</v>
      </c>
      <c r="BQ152" s="71" t="str">
        <f t="shared" si="64"/>
        <v>NA</v>
      </c>
      <c r="BR152" s="71" t="str">
        <f t="shared" si="64"/>
        <v>NA</v>
      </c>
      <c r="BS152" s="71" t="str">
        <f t="shared" si="64"/>
        <v>NA</v>
      </c>
    </row>
    <row r="153" spans="1:71" x14ac:dyDescent="0.25">
      <c r="A153" s="4">
        <v>2</v>
      </c>
      <c r="B153" s="4">
        <v>260</v>
      </c>
      <c r="C153">
        <v>261</v>
      </c>
      <c r="D153" t="s">
        <v>187</v>
      </c>
      <c r="E153">
        <f>'RIM &amp; TRC Benefits'!E153-'RIM Costs (Ach Pot)'!E153</f>
        <v>0</v>
      </c>
      <c r="F153">
        <f>'RIM &amp; TRC Benefits'!F153-'RIM Costs (Ach Pot)'!F153</f>
        <v>0</v>
      </c>
      <c r="G153">
        <f>'RIM &amp; TRC Benefits'!G153-'RIM Costs (Ach Pot)'!G153</f>
        <v>-41.524812799999999</v>
      </c>
      <c r="H153">
        <f>'RIM &amp; TRC Benefits'!H153-'RIM Costs (Ach Pot)'!H153</f>
        <v>-4.0879157999999993</v>
      </c>
      <c r="I153">
        <f>'RIM &amp; TRC Benefits'!I153-'RIM Costs (Ach Pot)'!I153</f>
        <v>0</v>
      </c>
      <c r="J153">
        <f>'RIM &amp; TRC Benefits'!J153-'RIM Costs (Ach Pot)'!J153</f>
        <v>0</v>
      </c>
      <c r="K153">
        <f>'RIM &amp; TRC Benefits'!K153-'RIM Costs (Ach Pot)'!K153</f>
        <v>0</v>
      </c>
      <c r="L153">
        <f>'RIM &amp; TRC Benefits'!L153-'RIM Costs (Ach Pot)'!L153</f>
        <v>0</v>
      </c>
      <c r="M153">
        <f>'RIM &amp; TRC Benefits'!M153-'RIM Costs (Ach Pot)'!M153</f>
        <v>0</v>
      </c>
      <c r="N153">
        <f>'RIM &amp; TRC Benefits'!N153-'RIM Costs (Ach Pot)'!N153</f>
        <v>0</v>
      </c>
      <c r="O153">
        <f>'RIM &amp; TRC Benefits'!O153-'RIM Costs (Ach Pot)'!O153</f>
        <v>0</v>
      </c>
      <c r="P153">
        <f>'RIM &amp; TRC Benefits'!P153-'RIM Costs (Ach Pot)'!P153</f>
        <v>0</v>
      </c>
      <c r="Q153">
        <f>'RIM &amp; TRC Benefits'!Q153-'RIM Costs (Ach Pot)'!Q153</f>
        <v>0</v>
      </c>
      <c r="R153">
        <f>'RIM &amp; TRC Benefits'!R153-'RIM Costs (Ach Pot)'!R153</f>
        <v>0</v>
      </c>
      <c r="S153">
        <f>'RIM &amp; TRC Benefits'!S153-'RIM Costs (Ach Pot)'!S153</f>
        <v>0</v>
      </c>
      <c r="T153">
        <f>'RIM &amp; TRC Benefits'!T153-'RIM Costs (Ach Pot)'!T153</f>
        <v>0</v>
      </c>
      <c r="U153">
        <f>'RIM &amp; TRC Benefits'!U153-'RIM Costs (Ach Pot)'!U153</f>
        <v>0</v>
      </c>
      <c r="V153">
        <f>'RIM &amp; TRC Benefits'!V153-'RIM Costs (Ach Pot)'!V153</f>
        <v>0</v>
      </c>
      <c r="W153">
        <f>'RIM &amp; TRC Benefits'!W153-'RIM Costs (Ach Pot)'!W153</f>
        <v>0</v>
      </c>
      <c r="X153">
        <f>'RIM &amp; TRC Benefits'!X153-'RIM Costs (Ach Pot)'!X153</f>
        <v>0</v>
      </c>
      <c r="Y153">
        <f>'RIM &amp; TRC Benefits'!Y153-'RIM Costs (Ach Pot)'!Y153</f>
        <v>0</v>
      </c>
      <c r="Z153">
        <f>'RIM &amp; TRC Benefits'!Z153-'RIM Costs (Ach Pot)'!Z153</f>
        <v>0</v>
      </c>
      <c r="AA153">
        <f>'RIM &amp; TRC Benefits'!AA153-'RIM Costs (Ach Pot)'!AA153</f>
        <v>0</v>
      </c>
      <c r="AB153">
        <f>'RIM &amp; TRC Benefits'!AB153-'RIM Costs (Ach Pot)'!AB153</f>
        <v>0</v>
      </c>
      <c r="AC153">
        <f>'RIM &amp; TRC Benefits'!AC153-'RIM Costs (Ach Pot)'!AC153</f>
        <v>0</v>
      </c>
      <c r="AD153">
        <f>'RIM &amp; TRC Benefits'!AD153-'RIM Costs (Ach Pot)'!AD153</f>
        <v>0</v>
      </c>
      <c r="AE153">
        <f>'RIM &amp; TRC Benefits'!AE153-'RIM Costs (Ach Pot)'!AE153</f>
        <v>0</v>
      </c>
      <c r="AF153">
        <f>'RIM &amp; TRC Benefits'!AF153-'RIM Costs (Ach Pot)'!AF153</f>
        <v>0</v>
      </c>
      <c r="AG153">
        <f>'RIM &amp; TRC Benefits'!AG153-'RIM Costs (Ach Pot)'!AG153</f>
        <v>0</v>
      </c>
      <c r="AH153">
        <f>'RIM &amp; TRC Benefits'!AH153-'RIM Costs (Ach Pot)'!AH153</f>
        <v>0</v>
      </c>
      <c r="AI153" s="2">
        <f t="shared" si="56"/>
        <v>-45.612728599999997</v>
      </c>
      <c r="AJ153" s="2">
        <f t="shared" si="57"/>
        <v>-45.364534445255423</v>
      </c>
      <c r="AK153" s="95">
        <f>'RIM &amp; TRC Benefits'!AJ153/'RIM Costs (Ach Pot)'!AJ153</f>
        <v>0.14464019754429161</v>
      </c>
      <c r="AL153" s="98" t="str">
        <f>IF(AK153&lt;1,"NA",(('RIM Costs (Ach Pot)'!AJ153)+AX153)/AN153)</f>
        <v>NA</v>
      </c>
      <c r="AN153">
        <f>'Customer Costs'!G153</f>
        <v>8</v>
      </c>
      <c r="AO153" s="17">
        <f t="shared" si="58"/>
        <v>69.412393183997722</v>
      </c>
      <c r="AP153" s="18">
        <f t="shared" si="59"/>
        <v>0.96346567950838513</v>
      </c>
      <c r="AQ153" s="76" t="str">
        <f t="shared" si="60"/>
        <v>Yes</v>
      </c>
      <c r="AR153" s="76" t="str">
        <f t="shared" si="61"/>
        <v>Yes</v>
      </c>
      <c r="AS153" s="76" t="str">
        <f t="shared" si="62"/>
        <v>Yes</v>
      </c>
      <c r="AT153" s="105" t="s">
        <v>499</v>
      </c>
      <c r="AU153" s="95" t="str">
        <f t="shared" si="50"/>
        <v>Drop</v>
      </c>
      <c r="AV153" s="11">
        <f t="shared" si="49"/>
        <v>0</v>
      </c>
      <c r="AW153" s="102">
        <f t="shared" si="51"/>
        <v>0.96346567950838513</v>
      </c>
      <c r="AX153" s="11" t="str">
        <f t="shared" si="52"/>
        <v>NA</v>
      </c>
      <c r="AY153" s="52" t="s">
        <v>528</v>
      </c>
      <c r="AZ153" s="11" t="str">
        <f>IF(AU153="Drop","NA",'Program Costs'!G153)</f>
        <v>NA</v>
      </c>
      <c r="BA153" s="20" t="str">
        <f t="shared" si="53"/>
        <v>NA</v>
      </c>
      <c r="BB153" s="12">
        <f>IF(AP153&lt;=10,IF($BB$1="Residential",VLOOKUP(CEILING(AP153,0.05),'Payback-Acceptance'!$A$5:$C$205,2),VLOOKUP(CEILING(AN153,0.05),'Payback-Acceptance'!$A$5:$C$205,3)),IF($BB$1="Residential",VLOOKUP(10,'Payback-Acceptance'!$A$5:$C$205,2),VLOOKUP(10,'Payback-Acceptance'!$A$5:$C$205,3)))</f>
        <v>0.5100096541352388</v>
      </c>
      <c r="BC153" s="17">
        <v>69.412393183997722</v>
      </c>
      <c r="BD153" s="18">
        <v>3.6672208571009164</v>
      </c>
      <c r="BE153" s="18">
        <v>5.1781328924615035</v>
      </c>
      <c r="BF153" s="22">
        <v>284269.74117977527</v>
      </c>
      <c r="BG153" s="35" t="str">
        <f t="shared" si="54"/>
        <v>NA</v>
      </c>
      <c r="BH153" s="67" t="s">
        <v>499</v>
      </c>
      <c r="BI153" s="29" t="str">
        <f t="shared" si="55"/>
        <v>NA</v>
      </c>
      <c r="BJ153" s="71" t="str">
        <f t="shared" si="64"/>
        <v>NA</v>
      </c>
      <c r="BK153" s="71" t="str">
        <f t="shared" si="64"/>
        <v>NA</v>
      </c>
      <c r="BL153" s="71" t="str">
        <f t="shared" si="64"/>
        <v>NA</v>
      </c>
      <c r="BM153" s="71" t="str">
        <f t="shared" si="64"/>
        <v>NA</v>
      </c>
      <c r="BN153" s="71" t="str">
        <f t="shared" si="64"/>
        <v>NA</v>
      </c>
      <c r="BO153" s="71" t="str">
        <f t="shared" si="64"/>
        <v>NA</v>
      </c>
      <c r="BP153" s="71" t="str">
        <f t="shared" si="64"/>
        <v>NA</v>
      </c>
      <c r="BQ153" s="71" t="str">
        <f t="shared" si="64"/>
        <v>NA</v>
      </c>
      <c r="BR153" s="71" t="str">
        <f t="shared" si="64"/>
        <v>NA</v>
      </c>
      <c r="BS153" s="71" t="str">
        <f t="shared" si="64"/>
        <v>NA</v>
      </c>
    </row>
    <row r="154" spans="1:71" x14ac:dyDescent="0.25">
      <c r="A154" s="4">
        <v>2</v>
      </c>
      <c r="B154" s="4">
        <v>260</v>
      </c>
      <c r="C154">
        <v>262</v>
      </c>
      <c r="D154" t="s">
        <v>188</v>
      </c>
      <c r="E154">
        <f>'RIM &amp; TRC Benefits'!E154-'RIM Costs (Ach Pot)'!E154</f>
        <v>0</v>
      </c>
      <c r="F154">
        <f>'RIM &amp; TRC Benefits'!F154-'RIM Costs (Ach Pot)'!F154</f>
        <v>0</v>
      </c>
      <c r="G154">
        <f>'RIM &amp; TRC Benefits'!G154-'RIM Costs (Ach Pot)'!G154</f>
        <v>-37.555530070000003</v>
      </c>
      <c r="H154">
        <f>'RIM &amp; TRC Benefits'!H154-'RIM Costs (Ach Pot)'!H154</f>
        <v>-0.66743006999999999</v>
      </c>
      <c r="I154">
        <f>'RIM &amp; TRC Benefits'!I154-'RIM Costs (Ach Pot)'!I154</f>
        <v>-0.78632707000000002</v>
      </c>
      <c r="J154">
        <f>'RIM &amp; TRC Benefits'!J154-'RIM Costs (Ach Pot)'!J154</f>
        <v>-0.69105116999999994</v>
      </c>
      <c r="K154">
        <f>'RIM &amp; TRC Benefits'!K154-'RIM Costs (Ach Pot)'!K154</f>
        <v>-0.52024416999999978</v>
      </c>
      <c r="L154">
        <f>'RIM &amp; TRC Benefits'!L154-'RIM Costs (Ach Pot)'!L154</f>
        <v>-0.80124996999999998</v>
      </c>
      <c r="M154">
        <f>'RIM &amp; TRC Benefits'!M154-'RIM Costs (Ach Pot)'!M154</f>
        <v>-0.31864456999999979</v>
      </c>
      <c r="N154">
        <f>'RIM &amp; TRC Benefits'!N154-'RIM Costs (Ach Pot)'!N154</f>
        <v>-0.52885007000000006</v>
      </c>
      <c r="O154">
        <f>'RIM &amp; TRC Benefits'!O154-'RIM Costs (Ach Pot)'!O154</f>
        <v>9.4043929999999776E-2</v>
      </c>
      <c r="P154">
        <f>'RIM &amp; TRC Benefits'!P154-'RIM Costs (Ach Pot)'!P154</f>
        <v>-0.46012406999999977</v>
      </c>
      <c r="Q154">
        <f>'RIM &amp; TRC Benefits'!Q154-'RIM Costs (Ach Pot)'!Q154</f>
        <v>-0.71696007000000006</v>
      </c>
      <c r="R154">
        <f>'RIM &amp; TRC Benefits'!R154-'RIM Costs (Ach Pot)'!R154</f>
        <v>-0.83524707000000009</v>
      </c>
      <c r="S154">
        <f>'RIM &amp; TRC Benefits'!S154-'RIM Costs (Ach Pot)'!S154</f>
        <v>-0.76462907000000002</v>
      </c>
      <c r="T154">
        <f>'RIM &amp; TRC Benefits'!T154-'RIM Costs (Ach Pot)'!T154</f>
        <v>-0.44480506999999991</v>
      </c>
      <c r="U154">
        <f>'RIM &amp; TRC Benefits'!U154-'RIM Costs (Ach Pot)'!U154</f>
        <v>-0.71506806999999983</v>
      </c>
      <c r="V154">
        <f>'RIM &amp; TRC Benefits'!V154-'RIM Costs (Ach Pot)'!V154</f>
        <v>-1.0231130700000002</v>
      </c>
      <c r="W154">
        <f>'RIM &amp; TRC Benefits'!W154-'RIM Costs (Ach Pot)'!W154</f>
        <v>-0.41190707000000026</v>
      </c>
      <c r="X154">
        <f>'RIM &amp; TRC Benefits'!X154-'RIM Costs (Ach Pot)'!X154</f>
        <v>-0.93137707000000014</v>
      </c>
      <c r="Y154">
        <f>'RIM &amp; TRC Benefits'!Y154-'RIM Costs (Ach Pot)'!Y154</f>
        <v>0.13777592999999966</v>
      </c>
      <c r="Z154">
        <f>'RIM &amp; TRC Benefits'!Z154-'RIM Costs (Ach Pot)'!Z154</f>
        <v>-0.48368407000000024</v>
      </c>
      <c r="AA154">
        <f>'RIM &amp; TRC Benefits'!AA154-'RIM Costs (Ach Pot)'!AA154</f>
        <v>-0.93937206999999989</v>
      </c>
      <c r="AB154">
        <f>'RIM &amp; TRC Benefits'!AB154-'RIM Costs (Ach Pot)'!AB154</f>
        <v>-0.65507106999999976</v>
      </c>
      <c r="AC154">
        <f>'RIM &amp; TRC Benefits'!AC154-'RIM Costs (Ach Pot)'!AC154</f>
        <v>-0.70011507000000006</v>
      </c>
      <c r="AD154">
        <f>'RIM &amp; TRC Benefits'!AD154-'RIM Costs (Ach Pot)'!AD154</f>
        <v>-1.2883100699999999</v>
      </c>
      <c r="AE154">
        <f>'RIM &amp; TRC Benefits'!AE154-'RIM Costs (Ach Pot)'!AE154</f>
        <v>-0.83311006999999981</v>
      </c>
      <c r="AF154">
        <f>'RIM &amp; TRC Benefits'!AF154-'RIM Costs (Ach Pot)'!AF154</f>
        <v>9.6515929999999805E-2</v>
      </c>
      <c r="AG154">
        <f>'RIM &amp; TRC Benefits'!AG154-'RIM Costs (Ach Pot)'!AG154</f>
        <v>-0.51444606999999998</v>
      </c>
      <c r="AH154">
        <f>'RIM &amp; TRC Benefits'!AH154-'RIM Costs (Ach Pot)'!AH154</f>
        <v>-1.08292707</v>
      </c>
      <c r="AI154" s="2">
        <f t="shared" si="56"/>
        <v>-54.341257559999995</v>
      </c>
      <c r="AJ154" s="2">
        <f t="shared" si="57"/>
        <v>-45.22830692671851</v>
      </c>
      <c r="AK154" s="95">
        <f>'RIM &amp; TRC Benefits'!AJ154/'RIM Costs (Ach Pot)'!AJ154</f>
        <v>0.32201081602004761</v>
      </c>
      <c r="AL154" s="98" t="str">
        <f>IF(AK154&lt;1,"NA",(('RIM Costs (Ach Pot)'!AJ154)+AX154)/AN154)</f>
        <v>NA</v>
      </c>
      <c r="AN154">
        <f>'Customer Costs'!G154</f>
        <v>8</v>
      </c>
      <c r="AO154" s="17">
        <f t="shared" si="58"/>
        <v>14.730941705479221</v>
      </c>
      <c r="AP154" s="18">
        <f t="shared" si="59"/>
        <v>4.5398630924218955</v>
      </c>
      <c r="AQ154" s="76" t="str">
        <f t="shared" si="60"/>
        <v>No</v>
      </c>
      <c r="AR154" s="76" t="str">
        <f t="shared" si="61"/>
        <v>No</v>
      </c>
      <c r="AS154" s="76" t="str">
        <f t="shared" si="62"/>
        <v>No</v>
      </c>
      <c r="AT154" s="105" t="s">
        <v>499</v>
      </c>
      <c r="AU154" s="95" t="str">
        <f t="shared" si="50"/>
        <v>Drop</v>
      </c>
      <c r="AV154" s="11">
        <f t="shared" si="49"/>
        <v>4.4756646457670097</v>
      </c>
      <c r="AW154" s="102">
        <f t="shared" si="51"/>
        <v>2</v>
      </c>
      <c r="AX154" s="11" t="str">
        <f t="shared" si="52"/>
        <v>NA</v>
      </c>
      <c r="AY154" s="52" t="s">
        <v>528</v>
      </c>
      <c r="AZ154" s="11" t="str">
        <f>IF(AU154="Drop","NA",'Program Costs'!G154)</f>
        <v>NA</v>
      </c>
      <c r="BA154" s="20" t="str">
        <f t="shared" si="53"/>
        <v>NA</v>
      </c>
      <c r="BB154" s="12">
        <f>IF(AP154&lt;=10,IF($BB$1="Residential",VLOOKUP(CEILING(AP154,0.05),'Payback-Acceptance'!$A$5:$C$205,2),VLOOKUP(CEILING(AN154,0.05),'Payback-Acceptance'!$A$5:$C$205,3)),IF($BB$1="Residential",VLOOKUP(10,'Payback-Acceptance'!$A$5:$C$205,2),VLOOKUP(10,'Payback-Acceptance'!$A$5:$C$205,3)))</f>
        <v>0.26400862287542698</v>
      </c>
      <c r="BC154" s="17">
        <v>14.730941705479221</v>
      </c>
      <c r="BD154" s="18">
        <v>0.77308903940674434</v>
      </c>
      <c r="BE154" s="18">
        <v>1.0989215366753866</v>
      </c>
      <c r="BF154" s="22">
        <v>279476.82112500002</v>
      </c>
      <c r="BG154" s="35" t="str">
        <f t="shared" si="54"/>
        <v>NA</v>
      </c>
      <c r="BH154" s="67">
        <v>1149.6667</v>
      </c>
      <c r="BI154" s="29" t="str">
        <f t="shared" si="55"/>
        <v>NA</v>
      </c>
      <c r="BJ154" s="71" t="str">
        <f t="shared" ref="BJ154:BS163" si="65">IF($BG154="NA","NA",IF($AY154="M",$BG154*BJ$2,$BG154*BJ$1))</f>
        <v>NA</v>
      </c>
      <c r="BK154" s="71" t="str">
        <f t="shared" si="65"/>
        <v>NA</v>
      </c>
      <c r="BL154" s="71" t="str">
        <f t="shared" si="65"/>
        <v>NA</v>
      </c>
      <c r="BM154" s="71" t="str">
        <f t="shared" si="65"/>
        <v>NA</v>
      </c>
      <c r="BN154" s="71" t="str">
        <f t="shared" si="65"/>
        <v>NA</v>
      </c>
      <c r="BO154" s="71" t="str">
        <f t="shared" si="65"/>
        <v>NA</v>
      </c>
      <c r="BP154" s="71" t="str">
        <f t="shared" si="65"/>
        <v>NA</v>
      </c>
      <c r="BQ154" s="71" t="str">
        <f t="shared" si="65"/>
        <v>NA</v>
      </c>
      <c r="BR154" s="71" t="str">
        <f t="shared" si="65"/>
        <v>NA</v>
      </c>
      <c r="BS154" s="71" t="str">
        <f t="shared" si="65"/>
        <v>NA</v>
      </c>
    </row>
    <row r="155" spans="1:71" x14ac:dyDescent="0.25">
      <c r="A155" s="4">
        <v>2</v>
      </c>
      <c r="B155" s="4">
        <v>300</v>
      </c>
      <c r="C155">
        <v>301</v>
      </c>
      <c r="D155" t="s">
        <v>189</v>
      </c>
      <c r="E155">
        <f>'RIM &amp; TRC Benefits'!E155-'RIM Costs (Ach Pot)'!E155</f>
        <v>0</v>
      </c>
      <c r="F155">
        <f>'RIM &amp; TRC Benefits'!F155-'RIM Costs (Ach Pot)'!F155</f>
        <v>0</v>
      </c>
      <c r="G155">
        <f>'RIM &amp; TRC Benefits'!G155-'RIM Costs (Ach Pot)'!G155</f>
        <v>-52.070455199999998</v>
      </c>
      <c r="H155">
        <f>'RIM &amp; TRC Benefits'!H155-'RIM Costs (Ach Pot)'!H155</f>
        <v>-14.624505199999998</v>
      </c>
      <c r="I155">
        <f>'RIM &amp; TRC Benefits'!I155-'RIM Costs (Ach Pot)'!I155</f>
        <v>-15.032615199999999</v>
      </c>
      <c r="J155">
        <f>'RIM &amp; TRC Benefits'!J155-'RIM Costs (Ach Pot)'!J155</f>
        <v>-12.235149199999999</v>
      </c>
      <c r="K155">
        <f>'RIM &amp; TRC Benefits'!K155-'RIM Costs (Ach Pot)'!K155</f>
        <v>-12.603402200000001</v>
      </c>
      <c r="L155">
        <f>'RIM &amp; TRC Benefits'!L155-'RIM Costs (Ach Pot)'!L155</f>
        <v>-12.744313200000001</v>
      </c>
      <c r="M155">
        <f>'RIM &amp; TRC Benefits'!M155-'RIM Costs (Ach Pot)'!M155</f>
        <v>-11.229140199999996</v>
      </c>
      <c r="N155">
        <f>'RIM &amp; TRC Benefits'!N155-'RIM Costs (Ach Pot)'!N155</f>
        <v>-11.017922200000001</v>
      </c>
      <c r="O155">
        <f>'RIM &amp; TRC Benefits'!O155-'RIM Costs (Ach Pot)'!O155</f>
        <v>-10.799630200000003</v>
      </c>
      <c r="P155">
        <f>'RIM &amp; TRC Benefits'!P155-'RIM Costs (Ach Pot)'!P155</f>
        <v>-11.6981252</v>
      </c>
      <c r="Q155">
        <f>'RIM &amp; TRC Benefits'!Q155-'RIM Costs (Ach Pot)'!Q155</f>
        <v>-10.994275199999997</v>
      </c>
      <c r="R155">
        <f>'RIM &amp; TRC Benefits'!R155-'RIM Costs (Ach Pot)'!R155</f>
        <v>-11.594305200000001</v>
      </c>
      <c r="S155">
        <f>'RIM &amp; TRC Benefits'!S155-'RIM Costs (Ach Pot)'!S155</f>
        <v>-9.6062152000000012</v>
      </c>
      <c r="T155">
        <f>'RIM &amp; TRC Benefits'!T155-'RIM Costs (Ach Pot)'!T155</f>
        <v>-12.566595200000002</v>
      </c>
      <c r="U155">
        <f>'RIM &amp; TRC Benefits'!U155-'RIM Costs (Ach Pot)'!U155</f>
        <v>0</v>
      </c>
      <c r="V155">
        <f>'RIM &amp; TRC Benefits'!V155-'RIM Costs (Ach Pot)'!V155</f>
        <v>0</v>
      </c>
      <c r="W155">
        <f>'RIM &amp; TRC Benefits'!W155-'RIM Costs (Ach Pot)'!W155</f>
        <v>0</v>
      </c>
      <c r="X155">
        <f>'RIM &amp; TRC Benefits'!X155-'RIM Costs (Ach Pot)'!X155</f>
        <v>0</v>
      </c>
      <c r="Y155">
        <f>'RIM &amp; TRC Benefits'!Y155-'RIM Costs (Ach Pot)'!Y155</f>
        <v>0</v>
      </c>
      <c r="Z155">
        <f>'RIM &amp; TRC Benefits'!Z155-'RIM Costs (Ach Pot)'!Z155</f>
        <v>0</v>
      </c>
      <c r="AA155">
        <f>'RIM &amp; TRC Benefits'!AA155-'RIM Costs (Ach Pot)'!AA155</f>
        <v>0</v>
      </c>
      <c r="AB155">
        <f>'RIM &amp; TRC Benefits'!AB155-'RIM Costs (Ach Pot)'!AB155</f>
        <v>0</v>
      </c>
      <c r="AC155">
        <f>'RIM &amp; TRC Benefits'!AC155-'RIM Costs (Ach Pot)'!AC155</f>
        <v>0</v>
      </c>
      <c r="AD155">
        <f>'RIM &amp; TRC Benefits'!AD155-'RIM Costs (Ach Pot)'!AD155</f>
        <v>0</v>
      </c>
      <c r="AE155">
        <f>'RIM &amp; TRC Benefits'!AE155-'RIM Costs (Ach Pot)'!AE155</f>
        <v>0</v>
      </c>
      <c r="AF155">
        <f>'RIM &amp; TRC Benefits'!AF155-'RIM Costs (Ach Pot)'!AF155</f>
        <v>0</v>
      </c>
      <c r="AG155">
        <f>'RIM &amp; TRC Benefits'!AG155-'RIM Costs (Ach Pot)'!AG155</f>
        <v>0</v>
      </c>
      <c r="AH155">
        <f>'RIM &amp; TRC Benefits'!AH155-'RIM Costs (Ach Pot)'!AH155</f>
        <v>0</v>
      </c>
      <c r="AI155" s="2">
        <f t="shared" si="56"/>
        <v>-208.81664879999997</v>
      </c>
      <c r="AJ155" s="2">
        <f t="shared" si="57"/>
        <v>-158.15061578673945</v>
      </c>
      <c r="AK155" s="95">
        <f>'RIM &amp; TRC Benefits'!AJ155/'RIM Costs (Ach Pot)'!AJ155</f>
        <v>0.52181454282145301</v>
      </c>
      <c r="AL155" s="98" t="str">
        <f>IF(AK155&lt;1,"NA",(('RIM Costs (Ach Pot)'!AJ155)+AX155)/AN155)</f>
        <v>NA</v>
      </c>
      <c r="AN155">
        <f>'Customer Costs'!G155</f>
        <v>79.3</v>
      </c>
      <c r="AO155" s="17">
        <f t="shared" si="58"/>
        <v>220.8797686698299</v>
      </c>
      <c r="AP155" s="18">
        <f t="shared" si="59"/>
        <v>3.0012386354844884</v>
      </c>
      <c r="AQ155" s="76" t="str">
        <f t="shared" si="60"/>
        <v>No</v>
      </c>
      <c r="AR155" s="76" t="str">
        <f t="shared" si="61"/>
        <v>No</v>
      </c>
      <c r="AS155" s="76" t="str">
        <f t="shared" si="62"/>
        <v>No</v>
      </c>
      <c r="AT155" s="105" t="s">
        <v>499</v>
      </c>
      <c r="AU155" s="95" t="str">
        <f t="shared" si="50"/>
        <v>Drop</v>
      </c>
      <c r="AV155" s="11">
        <f t="shared" si="49"/>
        <v>26.455151834703315</v>
      </c>
      <c r="AW155" s="102">
        <f t="shared" si="51"/>
        <v>2</v>
      </c>
      <c r="AX155" s="11" t="str">
        <f t="shared" si="52"/>
        <v>NA</v>
      </c>
      <c r="AY155" s="52" t="s">
        <v>528</v>
      </c>
      <c r="AZ155" s="11" t="str">
        <f>IF(AU155="Drop","NA",'Program Costs'!G155)</f>
        <v>NA</v>
      </c>
      <c r="BA155" s="20" t="str">
        <f t="shared" si="53"/>
        <v>NA</v>
      </c>
      <c r="BB155" s="12">
        <f>IF(AP155&lt;=10,IF($BB$1="Residential",VLOOKUP(CEILING(AP155,0.05),'Payback-Acceptance'!$A$5:$C$205,2),VLOOKUP(CEILING(AN155,0.05),'Payback-Acceptance'!$A$5:$C$205,3)),IF($BB$1="Residential",VLOOKUP(10,'Payback-Acceptance'!$A$5:$C$205,2),VLOOKUP(10,'Payback-Acceptance'!$A$5:$C$205,3)))</f>
        <v>0.33191135431998869</v>
      </c>
      <c r="BC155" s="17">
        <v>220.8797686698299</v>
      </c>
      <c r="BD155" s="18">
        <v>29.445491712051894</v>
      </c>
      <c r="BE155" s="18">
        <v>27.272951750688687</v>
      </c>
      <c r="BF155" s="22">
        <v>331972.0690393105</v>
      </c>
      <c r="BG155" s="35" t="str">
        <f t="shared" si="54"/>
        <v>NA</v>
      </c>
      <c r="BH155" s="67">
        <v>0</v>
      </c>
      <c r="BI155" s="29" t="str">
        <f t="shared" si="55"/>
        <v>NA</v>
      </c>
      <c r="BJ155" s="71" t="str">
        <f t="shared" si="65"/>
        <v>NA</v>
      </c>
      <c r="BK155" s="71" t="str">
        <f t="shared" si="65"/>
        <v>NA</v>
      </c>
      <c r="BL155" s="71" t="str">
        <f t="shared" si="65"/>
        <v>NA</v>
      </c>
      <c r="BM155" s="71" t="str">
        <f t="shared" si="65"/>
        <v>NA</v>
      </c>
      <c r="BN155" s="71" t="str">
        <f t="shared" si="65"/>
        <v>NA</v>
      </c>
      <c r="BO155" s="71" t="str">
        <f t="shared" si="65"/>
        <v>NA</v>
      </c>
      <c r="BP155" s="71" t="str">
        <f t="shared" si="65"/>
        <v>NA</v>
      </c>
      <c r="BQ155" s="71" t="str">
        <f t="shared" si="65"/>
        <v>NA</v>
      </c>
      <c r="BR155" s="71" t="str">
        <f t="shared" si="65"/>
        <v>NA</v>
      </c>
      <c r="BS155" s="71" t="str">
        <f t="shared" si="65"/>
        <v>NA</v>
      </c>
    </row>
    <row r="156" spans="1:71" x14ac:dyDescent="0.25">
      <c r="A156" s="4">
        <v>2</v>
      </c>
      <c r="B156" s="4">
        <v>350</v>
      </c>
      <c r="C156">
        <v>351</v>
      </c>
      <c r="D156" t="s">
        <v>190</v>
      </c>
      <c r="E156">
        <f>'RIM &amp; TRC Benefits'!E156-'RIM Costs (Ach Pot)'!E156</f>
        <v>0</v>
      </c>
      <c r="F156">
        <f>'RIM &amp; TRC Benefits'!F156-'RIM Costs (Ach Pot)'!F156</f>
        <v>0</v>
      </c>
      <c r="G156">
        <f>'RIM &amp; TRC Benefits'!G156-'RIM Costs (Ach Pot)'!G156</f>
        <v>-40.753916399999994</v>
      </c>
      <c r="H156">
        <f>'RIM &amp; TRC Benefits'!H156-'RIM Costs (Ach Pot)'!H156</f>
        <v>-3.2041343999999996</v>
      </c>
      <c r="I156">
        <f>'RIM &amp; TRC Benefits'!I156-'RIM Costs (Ach Pot)'!I156</f>
        <v>-3.5305503999999996</v>
      </c>
      <c r="J156">
        <f>'RIM &amp; TRC Benefits'!J156-'RIM Costs (Ach Pot)'!J156</f>
        <v>-2.309801199999999</v>
      </c>
      <c r="K156">
        <f>'RIM &amp; TRC Benefits'!K156-'RIM Costs (Ach Pot)'!K156</f>
        <v>-1.9430253000000004</v>
      </c>
      <c r="L156">
        <f>'RIM &amp; TRC Benefits'!L156-'RIM Costs (Ach Pot)'!L156</f>
        <v>-2.287736999999999</v>
      </c>
      <c r="M156">
        <f>'RIM &amp; TRC Benefits'!M156-'RIM Costs (Ach Pot)'!M156</f>
        <v>-1.3155383999999994</v>
      </c>
      <c r="N156">
        <f>'RIM &amp; TRC Benefits'!N156-'RIM Costs (Ach Pot)'!N156</f>
        <v>-1.3891473999999988</v>
      </c>
      <c r="O156">
        <f>'RIM &amp; TRC Benefits'!O156-'RIM Costs (Ach Pot)'!O156</f>
        <v>-0.75990439999999815</v>
      </c>
      <c r="P156">
        <f>'RIM &amp; TRC Benefits'!P156-'RIM Costs (Ach Pot)'!P156</f>
        <v>-1.5475943999999995</v>
      </c>
      <c r="Q156">
        <f>'RIM &amp; TRC Benefits'!Q156-'RIM Costs (Ach Pot)'!Q156</f>
        <v>-1.7493763999999992</v>
      </c>
      <c r="R156">
        <f>'RIM &amp; TRC Benefits'!R156-'RIM Costs (Ach Pot)'!R156</f>
        <v>0</v>
      </c>
      <c r="S156">
        <f>'RIM &amp; TRC Benefits'!S156-'RIM Costs (Ach Pot)'!S156</f>
        <v>0</v>
      </c>
      <c r="T156">
        <f>'RIM &amp; TRC Benefits'!T156-'RIM Costs (Ach Pot)'!T156</f>
        <v>0</v>
      </c>
      <c r="U156">
        <f>'RIM &amp; TRC Benefits'!U156-'RIM Costs (Ach Pot)'!U156</f>
        <v>0</v>
      </c>
      <c r="V156">
        <f>'RIM &amp; TRC Benefits'!V156-'RIM Costs (Ach Pot)'!V156</f>
        <v>0</v>
      </c>
      <c r="W156">
        <f>'RIM &amp; TRC Benefits'!W156-'RIM Costs (Ach Pot)'!W156</f>
        <v>0</v>
      </c>
      <c r="X156">
        <f>'RIM &amp; TRC Benefits'!X156-'RIM Costs (Ach Pot)'!X156</f>
        <v>0</v>
      </c>
      <c r="Y156">
        <f>'RIM &amp; TRC Benefits'!Y156-'RIM Costs (Ach Pot)'!Y156</f>
        <v>0</v>
      </c>
      <c r="Z156">
        <f>'RIM &amp; TRC Benefits'!Z156-'RIM Costs (Ach Pot)'!Z156</f>
        <v>0</v>
      </c>
      <c r="AA156">
        <f>'RIM &amp; TRC Benefits'!AA156-'RIM Costs (Ach Pot)'!AA156</f>
        <v>0</v>
      </c>
      <c r="AB156">
        <f>'RIM &amp; TRC Benefits'!AB156-'RIM Costs (Ach Pot)'!AB156</f>
        <v>0</v>
      </c>
      <c r="AC156">
        <f>'RIM &amp; TRC Benefits'!AC156-'RIM Costs (Ach Pot)'!AC156</f>
        <v>0</v>
      </c>
      <c r="AD156">
        <f>'RIM &amp; TRC Benefits'!AD156-'RIM Costs (Ach Pot)'!AD156</f>
        <v>0</v>
      </c>
      <c r="AE156">
        <f>'RIM &amp; TRC Benefits'!AE156-'RIM Costs (Ach Pot)'!AE156</f>
        <v>0</v>
      </c>
      <c r="AF156">
        <f>'RIM &amp; TRC Benefits'!AF156-'RIM Costs (Ach Pot)'!AF156</f>
        <v>0</v>
      </c>
      <c r="AG156">
        <f>'RIM &amp; TRC Benefits'!AG156-'RIM Costs (Ach Pot)'!AG156</f>
        <v>0</v>
      </c>
      <c r="AH156">
        <f>'RIM &amp; TRC Benefits'!AH156-'RIM Costs (Ach Pot)'!AH156</f>
        <v>0</v>
      </c>
      <c r="AI156" s="2">
        <f t="shared" si="56"/>
        <v>-60.790725699999996</v>
      </c>
      <c r="AJ156" s="2">
        <f t="shared" si="57"/>
        <v>-56.053212817272964</v>
      </c>
      <c r="AK156" s="95">
        <f>'RIM &amp; TRC Benefits'!AJ156/'RIM Costs (Ach Pot)'!AJ156</f>
        <v>0.43543033457161595</v>
      </c>
      <c r="AL156" s="98" t="str">
        <f>IF(AK156&lt;1,"NA",(('RIM Costs (Ach Pot)'!AJ156)+AX156)/AN156)</f>
        <v>NA</v>
      </c>
      <c r="AN156">
        <f>'Customer Costs'!G156</f>
        <v>39.799999999999997</v>
      </c>
      <c r="AO156" s="17">
        <f t="shared" si="58"/>
        <v>55.918191595346435</v>
      </c>
      <c r="AP156" s="18">
        <f t="shared" si="59"/>
        <v>5.9499488783570254</v>
      </c>
      <c r="AQ156" s="76" t="str">
        <f t="shared" si="60"/>
        <v>No</v>
      </c>
      <c r="AR156" s="76" t="str">
        <f t="shared" si="61"/>
        <v>No</v>
      </c>
      <c r="AS156" s="76" t="str">
        <f t="shared" si="62"/>
        <v>No</v>
      </c>
      <c r="AT156" s="105" t="s">
        <v>499</v>
      </c>
      <c r="AU156" s="95" t="str">
        <f t="shared" si="50"/>
        <v>Drop</v>
      </c>
      <c r="AV156" s="11">
        <f t="shared" si="49"/>
        <v>26.421733795134696</v>
      </c>
      <c r="AW156" s="102">
        <f t="shared" si="51"/>
        <v>2</v>
      </c>
      <c r="AX156" s="11" t="str">
        <f t="shared" si="52"/>
        <v>NA</v>
      </c>
      <c r="AY156" s="52" t="s">
        <v>528</v>
      </c>
      <c r="AZ156" s="11" t="str">
        <f>IF(AU156="Drop","NA",'Program Costs'!G156)</f>
        <v>NA</v>
      </c>
      <c r="BA156" s="20" t="str">
        <f t="shared" si="53"/>
        <v>NA</v>
      </c>
      <c r="BB156" s="12">
        <f>IF(AP156&lt;=10,IF($BB$1="Residential",VLOOKUP(CEILING(AP156,0.05),'Payback-Acceptance'!$A$5:$C$205,2),VLOOKUP(CEILING(AN156,0.05),'Payback-Acceptance'!$A$5:$C$205,3)),IF($BB$1="Residential",VLOOKUP(10,'Payback-Acceptance'!$A$5:$C$205,2),VLOOKUP(10,'Payback-Acceptance'!$A$5:$C$205,3)))</f>
        <v>0.22626108761538818</v>
      </c>
      <c r="BC156" s="17">
        <v>55.918191595346435</v>
      </c>
      <c r="BD156" s="18">
        <v>7.4516274838702508</v>
      </c>
      <c r="BE156" s="18">
        <v>6.904453724076892</v>
      </c>
      <c r="BF156" s="22">
        <v>28110.257083811714</v>
      </c>
      <c r="BG156" s="35" t="str">
        <f t="shared" si="54"/>
        <v>NA</v>
      </c>
      <c r="BH156" s="67">
        <v>0</v>
      </c>
      <c r="BI156" s="29" t="str">
        <f t="shared" si="55"/>
        <v>NA</v>
      </c>
      <c r="BJ156" s="71" t="str">
        <f t="shared" si="65"/>
        <v>NA</v>
      </c>
      <c r="BK156" s="71" t="str">
        <f t="shared" si="65"/>
        <v>NA</v>
      </c>
      <c r="BL156" s="71" t="str">
        <f t="shared" si="65"/>
        <v>NA</v>
      </c>
      <c r="BM156" s="71" t="str">
        <f t="shared" si="65"/>
        <v>NA</v>
      </c>
      <c r="BN156" s="71" t="str">
        <f t="shared" si="65"/>
        <v>NA</v>
      </c>
      <c r="BO156" s="71" t="str">
        <f t="shared" si="65"/>
        <v>NA</v>
      </c>
      <c r="BP156" s="71" t="str">
        <f t="shared" si="65"/>
        <v>NA</v>
      </c>
      <c r="BQ156" s="71" t="str">
        <f t="shared" si="65"/>
        <v>NA</v>
      </c>
      <c r="BR156" s="71" t="str">
        <f t="shared" si="65"/>
        <v>NA</v>
      </c>
      <c r="BS156" s="71" t="str">
        <f t="shared" si="65"/>
        <v>NA</v>
      </c>
    </row>
    <row r="157" spans="1:71" x14ac:dyDescent="0.25">
      <c r="A157" s="4">
        <v>2</v>
      </c>
      <c r="B157" s="4">
        <v>400</v>
      </c>
      <c r="C157">
        <v>401</v>
      </c>
      <c r="D157" t="s">
        <v>191</v>
      </c>
      <c r="E157">
        <f>'RIM &amp; TRC Benefits'!E157-'RIM Costs (Ach Pot)'!E157</f>
        <v>0</v>
      </c>
      <c r="F157">
        <f>'RIM &amp; TRC Benefits'!F157-'RIM Costs (Ach Pot)'!F157</f>
        <v>0</v>
      </c>
      <c r="G157">
        <f>'RIM &amp; TRC Benefits'!G157-'RIM Costs (Ach Pot)'!G157</f>
        <v>-114.016645</v>
      </c>
      <c r="H157">
        <f>'RIM &amp; TRC Benefits'!H157-'RIM Costs (Ach Pot)'!H157</f>
        <v>-75.331345000000013</v>
      </c>
      <c r="I157">
        <f>'RIM &amp; TRC Benefits'!I157-'RIM Costs (Ach Pot)'!I157</f>
        <v>-78.826045000000008</v>
      </c>
      <c r="J157">
        <f>'RIM &amp; TRC Benefits'!J157-'RIM Costs (Ach Pot)'!J157</f>
        <v>-55.206975000000014</v>
      </c>
      <c r="K157">
        <f>'RIM &amp; TRC Benefits'!K157-'RIM Costs (Ach Pot)'!K157</f>
        <v>-55.848455000000001</v>
      </c>
      <c r="L157">
        <f>'RIM &amp; TRC Benefits'!L157-'RIM Costs (Ach Pot)'!L157</f>
        <v>-52.662324999999996</v>
      </c>
      <c r="M157">
        <f>'RIM &amp; TRC Benefits'!M157-'RIM Costs (Ach Pot)'!M157</f>
        <v>-43.632384999999999</v>
      </c>
      <c r="N157">
        <f>'RIM &amp; TRC Benefits'!N157-'RIM Costs (Ach Pot)'!N157</f>
        <v>-37.580645000000004</v>
      </c>
      <c r="O157">
        <f>'RIM &amp; TRC Benefits'!O157-'RIM Costs (Ach Pot)'!O157</f>
        <v>-35.806085000000024</v>
      </c>
      <c r="P157">
        <f>'RIM &amp; TRC Benefits'!P157-'RIM Costs (Ach Pot)'!P157</f>
        <v>-49.601145000000002</v>
      </c>
      <c r="Q157">
        <f>'RIM &amp; TRC Benefits'!Q157-'RIM Costs (Ach Pot)'!Q157</f>
        <v>0</v>
      </c>
      <c r="R157">
        <f>'RIM &amp; TRC Benefits'!R157-'RIM Costs (Ach Pot)'!R157</f>
        <v>0</v>
      </c>
      <c r="S157">
        <f>'RIM &amp; TRC Benefits'!S157-'RIM Costs (Ach Pot)'!S157</f>
        <v>0</v>
      </c>
      <c r="T157">
        <f>'RIM &amp; TRC Benefits'!T157-'RIM Costs (Ach Pot)'!T157</f>
        <v>0</v>
      </c>
      <c r="U157">
        <f>'RIM &amp; TRC Benefits'!U157-'RIM Costs (Ach Pot)'!U157</f>
        <v>0</v>
      </c>
      <c r="V157">
        <f>'RIM &amp; TRC Benefits'!V157-'RIM Costs (Ach Pot)'!V157</f>
        <v>0</v>
      </c>
      <c r="W157">
        <f>'RIM &amp; TRC Benefits'!W157-'RIM Costs (Ach Pot)'!W157</f>
        <v>0</v>
      </c>
      <c r="X157">
        <f>'RIM &amp; TRC Benefits'!X157-'RIM Costs (Ach Pot)'!X157</f>
        <v>0</v>
      </c>
      <c r="Y157">
        <f>'RIM &amp; TRC Benefits'!Y157-'RIM Costs (Ach Pot)'!Y157</f>
        <v>0</v>
      </c>
      <c r="Z157">
        <f>'RIM &amp; TRC Benefits'!Z157-'RIM Costs (Ach Pot)'!Z157</f>
        <v>0</v>
      </c>
      <c r="AA157">
        <f>'RIM &amp; TRC Benefits'!AA157-'RIM Costs (Ach Pot)'!AA157</f>
        <v>0</v>
      </c>
      <c r="AB157">
        <f>'RIM &amp; TRC Benefits'!AB157-'RIM Costs (Ach Pot)'!AB157</f>
        <v>0</v>
      </c>
      <c r="AC157">
        <f>'RIM &amp; TRC Benefits'!AC157-'RIM Costs (Ach Pot)'!AC157</f>
        <v>0</v>
      </c>
      <c r="AD157">
        <f>'RIM &amp; TRC Benefits'!AD157-'RIM Costs (Ach Pot)'!AD157</f>
        <v>0</v>
      </c>
      <c r="AE157">
        <f>'RIM &amp; TRC Benefits'!AE157-'RIM Costs (Ach Pot)'!AE157</f>
        <v>0</v>
      </c>
      <c r="AF157">
        <f>'RIM &amp; TRC Benefits'!AF157-'RIM Costs (Ach Pot)'!AF157</f>
        <v>0</v>
      </c>
      <c r="AG157">
        <f>'RIM &amp; TRC Benefits'!AG157-'RIM Costs (Ach Pot)'!AG157</f>
        <v>0</v>
      </c>
      <c r="AH157">
        <f>'RIM &amp; TRC Benefits'!AH157-'RIM Costs (Ach Pot)'!AH157</f>
        <v>0</v>
      </c>
      <c r="AI157" s="2">
        <f t="shared" si="56"/>
        <v>-598.51205000000004</v>
      </c>
      <c r="AJ157" s="2">
        <f t="shared" si="57"/>
        <v>-486.16868378960555</v>
      </c>
      <c r="AK157" s="95">
        <f>'RIM &amp; TRC Benefits'!AJ157/'RIM Costs (Ach Pot)'!AJ157</f>
        <v>0.61709478730612422</v>
      </c>
      <c r="AL157" s="98" t="str">
        <f>IF(AK157&lt;1,"NA",(('RIM Costs (Ach Pot)'!AJ157)+AX157)/AN157)</f>
        <v>NA</v>
      </c>
      <c r="AN157">
        <f>'Customer Costs'!G157</f>
        <v>891</v>
      </c>
      <c r="AO157" s="17">
        <f t="shared" si="58"/>
        <v>1191.6101118142435</v>
      </c>
      <c r="AP157" s="18">
        <f t="shared" si="59"/>
        <v>6.2506733526897218</v>
      </c>
      <c r="AQ157" s="76" t="str">
        <f t="shared" si="60"/>
        <v>No</v>
      </c>
      <c r="AR157" s="76" t="str">
        <f t="shared" si="61"/>
        <v>No</v>
      </c>
      <c r="AS157" s="76" t="str">
        <f t="shared" si="62"/>
        <v>No</v>
      </c>
      <c r="AT157" s="105" t="s">
        <v>499</v>
      </c>
      <c r="AU157" s="95" t="str">
        <f t="shared" si="50"/>
        <v>Drop</v>
      </c>
      <c r="AV157" s="11">
        <f t="shared" si="49"/>
        <v>605.91071450195216</v>
      </c>
      <c r="AW157" s="102">
        <f t="shared" si="51"/>
        <v>2</v>
      </c>
      <c r="AX157" s="11" t="str">
        <f t="shared" si="52"/>
        <v>NA</v>
      </c>
      <c r="AY157" s="52" t="s">
        <v>528</v>
      </c>
      <c r="AZ157" s="11" t="str">
        <f>IF(AU157="Drop","NA",'Program Costs'!G157)</f>
        <v>NA</v>
      </c>
      <c r="BA157" s="20" t="str">
        <f t="shared" si="53"/>
        <v>NA</v>
      </c>
      <c r="BB157" s="12">
        <f>IF(AP157&lt;=10,IF($BB$1="Residential",VLOOKUP(CEILING(AP157,0.05),'Payback-Acceptance'!$A$5:$C$205,2),VLOOKUP(CEILING(AN157,0.05),'Payback-Acceptance'!$A$5:$C$205,3)),IF($BB$1="Residential",VLOOKUP(10,'Payback-Acceptance'!$A$5:$C$205,2),VLOOKUP(10,'Payback-Acceptance'!$A$5:$C$205,3)))</f>
        <v>0.21671544941472648</v>
      </c>
      <c r="BC157" s="17">
        <v>1191.6101118142435</v>
      </c>
      <c r="BD157" s="18">
        <v>107.3301425723273</v>
      </c>
      <c r="BE157" s="18">
        <v>275.83681625083761</v>
      </c>
      <c r="BF157" s="22">
        <v>170137.64373749998</v>
      </c>
      <c r="BG157" s="35" t="str">
        <f t="shared" si="54"/>
        <v>NA</v>
      </c>
      <c r="BH157" s="67">
        <v>1858.3330000000001</v>
      </c>
      <c r="BI157" s="29" t="str">
        <f t="shared" si="55"/>
        <v>NA</v>
      </c>
      <c r="BJ157" s="71" t="str">
        <f t="shared" si="65"/>
        <v>NA</v>
      </c>
      <c r="BK157" s="71" t="str">
        <f t="shared" si="65"/>
        <v>NA</v>
      </c>
      <c r="BL157" s="71" t="str">
        <f t="shared" si="65"/>
        <v>NA</v>
      </c>
      <c r="BM157" s="71" t="str">
        <f t="shared" si="65"/>
        <v>NA</v>
      </c>
      <c r="BN157" s="71" t="str">
        <f t="shared" si="65"/>
        <v>NA</v>
      </c>
      <c r="BO157" s="71" t="str">
        <f t="shared" si="65"/>
        <v>NA</v>
      </c>
      <c r="BP157" s="71" t="str">
        <f t="shared" si="65"/>
        <v>NA</v>
      </c>
      <c r="BQ157" s="71" t="str">
        <f t="shared" si="65"/>
        <v>NA</v>
      </c>
      <c r="BR157" s="71" t="str">
        <f t="shared" si="65"/>
        <v>NA</v>
      </c>
      <c r="BS157" s="71" t="str">
        <f t="shared" si="65"/>
        <v>NA</v>
      </c>
    </row>
    <row r="158" spans="1:71" x14ac:dyDescent="0.25">
      <c r="A158" s="4">
        <v>2</v>
      </c>
      <c r="B158" s="4">
        <v>400</v>
      </c>
      <c r="C158">
        <v>403</v>
      </c>
      <c r="D158" t="s">
        <v>192</v>
      </c>
      <c r="E158">
        <f>'RIM &amp; TRC Benefits'!E158-'RIM Costs (Ach Pot)'!E158</f>
        <v>0</v>
      </c>
      <c r="F158">
        <f>'RIM &amp; TRC Benefits'!F158-'RIM Costs (Ach Pot)'!F158</f>
        <v>0</v>
      </c>
      <c r="G158">
        <f>'RIM &amp; TRC Benefits'!G158-'RIM Costs (Ach Pot)'!G158</f>
        <v>-118.96270899999999</v>
      </c>
      <c r="H158">
        <f>'RIM &amp; TRC Benefits'!H158-'RIM Costs (Ach Pot)'!H158</f>
        <v>-79.290908999999999</v>
      </c>
      <c r="I158">
        <f>'RIM &amp; TRC Benefits'!I158-'RIM Costs (Ach Pot)'!I158</f>
        <v>-82.571408999999989</v>
      </c>
      <c r="J158">
        <f>'RIM &amp; TRC Benefits'!J158-'RIM Costs (Ach Pot)'!J158</f>
        <v>-67.548404000000005</v>
      </c>
      <c r="K158">
        <f>'RIM &amp; TRC Benefits'!K158-'RIM Costs (Ach Pot)'!K158</f>
        <v>-70.360039</v>
      </c>
      <c r="L158">
        <f>'RIM &amp; TRC Benefits'!L158-'RIM Costs (Ach Pot)'!L158</f>
        <v>-67.123288999999986</v>
      </c>
      <c r="M158">
        <f>'RIM &amp; TRC Benefits'!M158-'RIM Costs (Ach Pot)'!M158</f>
        <v>-60.648009000000002</v>
      </c>
      <c r="N158">
        <f>'RIM &amp; TRC Benefits'!N158-'RIM Costs (Ach Pot)'!N158</f>
        <v>-57.776419999999973</v>
      </c>
      <c r="O158">
        <f>'RIM &amp; TRC Benefits'!O158-'RIM Costs (Ach Pot)'!O158</f>
        <v>-55.866349999999997</v>
      </c>
      <c r="P158">
        <f>'RIM &amp; TRC Benefits'!P158-'RIM Costs (Ach Pot)'!P158</f>
        <v>-64.455100000000002</v>
      </c>
      <c r="Q158">
        <f>'RIM &amp; TRC Benefits'!Q158-'RIM Costs (Ach Pot)'!Q158</f>
        <v>-57.566079999999999</v>
      </c>
      <c r="R158">
        <f>'RIM &amp; TRC Benefits'!R158-'RIM Costs (Ach Pot)'!R158</f>
        <v>-61.320030000000003</v>
      </c>
      <c r="S158">
        <f>'RIM &amp; TRC Benefits'!S158-'RIM Costs (Ach Pot)'!S158</f>
        <v>-47.86287999999999</v>
      </c>
      <c r="T158">
        <f>'RIM &amp; TRC Benefits'!T158-'RIM Costs (Ach Pot)'!T158</f>
        <v>-66.32917999999998</v>
      </c>
      <c r="U158">
        <f>'RIM &amp; TRC Benefits'!U158-'RIM Costs (Ach Pot)'!U158</f>
        <v>-60.614396999999997</v>
      </c>
      <c r="V158">
        <f>'RIM &amp; TRC Benefits'!V158-'RIM Costs (Ach Pot)'!V158</f>
        <v>0</v>
      </c>
      <c r="W158">
        <f>'RIM &amp; TRC Benefits'!W158-'RIM Costs (Ach Pot)'!W158</f>
        <v>0</v>
      </c>
      <c r="X158">
        <f>'RIM &amp; TRC Benefits'!X158-'RIM Costs (Ach Pot)'!X158</f>
        <v>0</v>
      </c>
      <c r="Y158">
        <f>'RIM &amp; TRC Benefits'!Y158-'RIM Costs (Ach Pot)'!Y158</f>
        <v>0</v>
      </c>
      <c r="Z158">
        <f>'RIM &amp; TRC Benefits'!Z158-'RIM Costs (Ach Pot)'!Z158</f>
        <v>0</v>
      </c>
      <c r="AA158">
        <f>'RIM &amp; TRC Benefits'!AA158-'RIM Costs (Ach Pot)'!AA158</f>
        <v>0</v>
      </c>
      <c r="AB158">
        <f>'RIM &amp; TRC Benefits'!AB158-'RIM Costs (Ach Pot)'!AB158</f>
        <v>0</v>
      </c>
      <c r="AC158">
        <f>'RIM &amp; TRC Benefits'!AC158-'RIM Costs (Ach Pot)'!AC158</f>
        <v>0</v>
      </c>
      <c r="AD158">
        <f>'RIM &amp; TRC Benefits'!AD158-'RIM Costs (Ach Pot)'!AD158</f>
        <v>0</v>
      </c>
      <c r="AE158">
        <f>'RIM &amp; TRC Benefits'!AE158-'RIM Costs (Ach Pot)'!AE158</f>
        <v>0</v>
      </c>
      <c r="AF158">
        <f>'RIM &amp; TRC Benefits'!AF158-'RIM Costs (Ach Pot)'!AF158</f>
        <v>0</v>
      </c>
      <c r="AG158">
        <f>'RIM &amp; TRC Benefits'!AG158-'RIM Costs (Ach Pot)'!AG158</f>
        <v>0</v>
      </c>
      <c r="AH158">
        <f>'RIM &amp; TRC Benefits'!AH158-'RIM Costs (Ach Pot)'!AH158</f>
        <v>0</v>
      </c>
      <c r="AI158" s="2">
        <f t="shared" si="56"/>
        <v>-1018.2952049999999</v>
      </c>
      <c r="AJ158" s="2">
        <f t="shared" si="57"/>
        <v>-714.28589873810404</v>
      </c>
      <c r="AK158" s="95">
        <f>'RIM &amp; TRC Benefits'!AJ158/'RIM Costs (Ach Pot)'!AJ158</f>
        <v>0.5759852962990949</v>
      </c>
      <c r="AL158" s="98" t="str">
        <f>IF(AK158&lt;1,"NA",(('RIM Costs (Ach Pot)'!AJ158)+AX158)/AN158)</f>
        <v>NA</v>
      </c>
      <c r="AN158">
        <f>'Customer Costs'!G158</f>
        <v>3892</v>
      </c>
      <c r="AO158" s="17">
        <f t="shared" si="58"/>
        <v>1180.584709101591</v>
      </c>
      <c r="AP158" s="18">
        <f t="shared" si="59"/>
        <v>27.558714627761791</v>
      </c>
      <c r="AQ158" s="76" t="str">
        <f t="shared" si="60"/>
        <v>No</v>
      </c>
      <c r="AR158" s="76" t="str">
        <f t="shared" si="61"/>
        <v>No</v>
      </c>
      <c r="AS158" s="76" t="str">
        <f t="shared" si="62"/>
        <v>No</v>
      </c>
      <c r="AT158" s="105" t="s">
        <v>499</v>
      </c>
      <c r="AU158" s="95" t="str">
        <f t="shared" si="50"/>
        <v>Drop</v>
      </c>
      <c r="AV158" s="11">
        <f t="shared" si="49"/>
        <v>3609.548510330063</v>
      </c>
      <c r="AW158" s="102">
        <f t="shared" si="51"/>
        <v>2.0000000000000004</v>
      </c>
      <c r="AX158" s="11" t="str">
        <f t="shared" si="52"/>
        <v>NA</v>
      </c>
      <c r="AY158" s="52" t="s">
        <v>528</v>
      </c>
      <c r="AZ158" s="11" t="str">
        <f>IF(AU158="Drop","NA",'Program Costs'!G158)</f>
        <v>NA</v>
      </c>
      <c r="BA158" s="20" t="str">
        <f t="shared" si="53"/>
        <v>NA</v>
      </c>
      <c r="BB158" s="12">
        <f>IF(AP158&lt;=10,IF($BB$1="Residential",VLOOKUP(CEILING(AP158,0.05),'Payback-Acceptance'!$A$5:$C$205,2),VLOOKUP(CEILING(AN158,0.05),'Payback-Acceptance'!$A$5:$C$205,3)),IF($BB$1="Residential",VLOOKUP(10,'Payback-Acceptance'!$A$5:$C$205,2),VLOOKUP(10,'Payback-Acceptance'!$A$5:$C$205,3)))</f>
        <v>0.14294960495076253</v>
      </c>
      <c r="BC158" s="17">
        <v>1180.584709101591</v>
      </c>
      <c r="BD158" s="18">
        <v>151.83419803152259</v>
      </c>
      <c r="BE158" s="18">
        <v>0</v>
      </c>
      <c r="BF158" s="22">
        <v>268638.38484868419</v>
      </c>
      <c r="BG158" s="35" t="str">
        <f t="shared" si="54"/>
        <v>NA</v>
      </c>
      <c r="BH158" s="67" t="s">
        <v>499</v>
      </c>
      <c r="BI158" s="29" t="str">
        <f t="shared" si="55"/>
        <v>NA</v>
      </c>
      <c r="BJ158" s="71" t="str">
        <f t="shared" si="65"/>
        <v>NA</v>
      </c>
      <c r="BK158" s="71" t="str">
        <f t="shared" si="65"/>
        <v>NA</v>
      </c>
      <c r="BL158" s="71" t="str">
        <f t="shared" si="65"/>
        <v>NA</v>
      </c>
      <c r="BM158" s="71" t="str">
        <f t="shared" si="65"/>
        <v>NA</v>
      </c>
      <c r="BN158" s="71" t="str">
        <f t="shared" si="65"/>
        <v>NA</v>
      </c>
      <c r="BO158" s="71" t="str">
        <f t="shared" si="65"/>
        <v>NA</v>
      </c>
      <c r="BP158" s="71" t="str">
        <f t="shared" si="65"/>
        <v>NA</v>
      </c>
      <c r="BQ158" s="71" t="str">
        <f t="shared" si="65"/>
        <v>NA</v>
      </c>
      <c r="BR158" s="71" t="str">
        <f t="shared" si="65"/>
        <v>NA</v>
      </c>
      <c r="BS158" s="71" t="str">
        <f t="shared" si="65"/>
        <v>NA</v>
      </c>
    </row>
    <row r="159" spans="1:71" x14ac:dyDescent="0.25">
      <c r="A159" s="4">
        <v>2</v>
      </c>
      <c r="B159" s="4">
        <v>400</v>
      </c>
      <c r="C159">
        <v>404</v>
      </c>
      <c r="D159" t="s">
        <v>193</v>
      </c>
      <c r="E159">
        <f>'RIM &amp; TRC Benefits'!E159-'RIM Costs (Ach Pot)'!E159</f>
        <v>0</v>
      </c>
      <c r="F159">
        <f>'RIM &amp; TRC Benefits'!F159-'RIM Costs (Ach Pot)'!F159</f>
        <v>0</v>
      </c>
      <c r="G159">
        <f>'RIM &amp; TRC Benefits'!G159-'RIM Costs (Ach Pot)'!G159</f>
        <v>-47.635095999999997</v>
      </c>
      <c r="H159">
        <f>'RIM &amp; TRC Benefits'!H159-'RIM Costs (Ach Pot)'!H159</f>
        <v>-10.838715999999998</v>
      </c>
      <c r="I159">
        <f>'RIM &amp; TRC Benefits'!I159-'RIM Costs (Ach Pot)'!I159</f>
        <v>-11.389285999999998</v>
      </c>
      <c r="J159">
        <f>'RIM &amp; TRC Benefits'!J159-'RIM Costs (Ach Pot)'!J159</f>
        <v>-4.0362759999999973</v>
      </c>
      <c r="K159">
        <f>'RIM &amp; TRC Benefits'!K159-'RIM Costs (Ach Pot)'!K159</f>
        <v>-3.3726369999999974</v>
      </c>
      <c r="L159">
        <f>'RIM &amp; TRC Benefits'!L159-'RIM Costs (Ach Pot)'!L159</f>
        <v>-2.6368520000000011</v>
      </c>
      <c r="M159">
        <f>'RIM &amp; TRC Benefits'!M159-'RIM Costs (Ach Pot)'!M159</f>
        <v>1.1509539999999987</v>
      </c>
      <c r="N159">
        <f>'RIM &amp; TRC Benefits'!N159-'RIM Costs (Ach Pot)'!N159</f>
        <v>2.0589440000000003</v>
      </c>
      <c r="O159">
        <f>'RIM &amp; TRC Benefits'!O159-'RIM Costs (Ach Pot)'!O159</f>
        <v>2.8240739999999995</v>
      </c>
      <c r="P159">
        <f>'RIM &amp; TRC Benefits'!P159-'RIM Costs (Ach Pot)'!P159</f>
        <v>-1.7793160000000015</v>
      </c>
      <c r="Q159">
        <f>'RIM &amp; TRC Benefits'!Q159-'RIM Costs (Ach Pot)'!Q159</f>
        <v>0</v>
      </c>
      <c r="R159">
        <f>'RIM &amp; TRC Benefits'!R159-'RIM Costs (Ach Pot)'!R159</f>
        <v>0</v>
      </c>
      <c r="S159">
        <f>'RIM &amp; TRC Benefits'!S159-'RIM Costs (Ach Pot)'!S159</f>
        <v>0</v>
      </c>
      <c r="T159">
        <f>'RIM &amp; TRC Benefits'!T159-'RIM Costs (Ach Pot)'!T159</f>
        <v>0</v>
      </c>
      <c r="U159">
        <f>'RIM &amp; TRC Benefits'!U159-'RIM Costs (Ach Pot)'!U159</f>
        <v>0</v>
      </c>
      <c r="V159">
        <f>'RIM &amp; TRC Benefits'!V159-'RIM Costs (Ach Pot)'!V159</f>
        <v>0</v>
      </c>
      <c r="W159">
        <f>'RIM &amp; TRC Benefits'!W159-'RIM Costs (Ach Pot)'!W159</f>
        <v>0</v>
      </c>
      <c r="X159">
        <f>'RIM &amp; TRC Benefits'!X159-'RIM Costs (Ach Pot)'!X159</f>
        <v>0</v>
      </c>
      <c r="Y159">
        <f>'RIM &amp; TRC Benefits'!Y159-'RIM Costs (Ach Pot)'!Y159</f>
        <v>0</v>
      </c>
      <c r="Z159">
        <f>'RIM &amp; TRC Benefits'!Z159-'RIM Costs (Ach Pot)'!Z159</f>
        <v>0</v>
      </c>
      <c r="AA159">
        <f>'RIM &amp; TRC Benefits'!AA159-'RIM Costs (Ach Pot)'!AA159</f>
        <v>0</v>
      </c>
      <c r="AB159">
        <f>'RIM &amp; TRC Benefits'!AB159-'RIM Costs (Ach Pot)'!AB159</f>
        <v>0</v>
      </c>
      <c r="AC159">
        <f>'RIM &amp; TRC Benefits'!AC159-'RIM Costs (Ach Pot)'!AC159</f>
        <v>0</v>
      </c>
      <c r="AD159">
        <f>'RIM &amp; TRC Benefits'!AD159-'RIM Costs (Ach Pot)'!AD159</f>
        <v>0</v>
      </c>
      <c r="AE159">
        <f>'RIM &amp; TRC Benefits'!AE159-'RIM Costs (Ach Pot)'!AE159</f>
        <v>0</v>
      </c>
      <c r="AF159">
        <f>'RIM &amp; TRC Benefits'!AF159-'RIM Costs (Ach Pot)'!AF159</f>
        <v>0</v>
      </c>
      <c r="AG159">
        <f>'RIM &amp; TRC Benefits'!AG159-'RIM Costs (Ach Pot)'!AG159</f>
        <v>0</v>
      </c>
      <c r="AH159">
        <f>'RIM &amp; TRC Benefits'!AH159-'RIM Costs (Ach Pot)'!AH159</f>
        <v>0</v>
      </c>
      <c r="AI159" s="2">
        <f t="shared" si="56"/>
        <v>-75.654207000000014</v>
      </c>
      <c r="AJ159" s="2">
        <f t="shared" si="57"/>
        <v>-72.94498108809772</v>
      </c>
      <c r="AK159" s="95">
        <f>'RIM &amp; TRC Benefits'!AJ159/'RIM Costs (Ach Pot)'!AJ159</f>
        <v>0.69048838808404245</v>
      </c>
      <c r="AL159" s="98" t="str">
        <f>IF(AK159&lt;1,"NA",(('RIM Costs (Ach Pot)'!AJ159)+AX159)/AN159)</f>
        <v>NA</v>
      </c>
      <c r="AN159">
        <f>'Customer Costs'!G159</f>
        <v>0</v>
      </c>
      <c r="AO159" s="17">
        <f t="shared" si="58"/>
        <v>192.07598816618125</v>
      </c>
      <c r="AP159" s="18">
        <f t="shared" si="59"/>
        <v>0</v>
      </c>
      <c r="AQ159" s="76" t="str">
        <f t="shared" si="60"/>
        <v>Yes</v>
      </c>
      <c r="AR159" s="76" t="str">
        <f t="shared" si="61"/>
        <v>Yes</v>
      </c>
      <c r="AS159" s="76" t="str">
        <f t="shared" si="62"/>
        <v>Yes</v>
      </c>
      <c r="AT159" s="105" t="s">
        <v>499</v>
      </c>
      <c r="AU159" s="95" t="str">
        <f t="shared" si="50"/>
        <v>Drop</v>
      </c>
      <c r="AV159" s="11">
        <f t="shared" si="49"/>
        <v>0</v>
      </c>
      <c r="AW159" s="102">
        <f t="shared" si="51"/>
        <v>0</v>
      </c>
      <c r="AX159" s="11" t="str">
        <f t="shared" si="52"/>
        <v>NA</v>
      </c>
      <c r="AY159" s="52" t="s">
        <v>528</v>
      </c>
      <c r="AZ159" s="11" t="str">
        <f>IF(AU159="Drop","NA",'Program Costs'!G159)</f>
        <v>NA</v>
      </c>
      <c r="BA159" s="20" t="str">
        <f t="shared" si="53"/>
        <v>NA</v>
      </c>
      <c r="BB159" s="12">
        <f>IF(AP159&lt;=10,IF($BB$1="Residential",VLOOKUP(CEILING(AP159,0.05),'Payback-Acceptance'!$A$5:$C$205,2),VLOOKUP(CEILING(AN159,0.05),'Payback-Acceptance'!$A$5:$C$205,3)),IF($BB$1="Residential",VLOOKUP(10,'Payback-Acceptance'!$A$5:$C$205,2),VLOOKUP(10,'Payback-Acceptance'!$A$5:$C$205,3)))</f>
        <v>0.6</v>
      </c>
      <c r="BC159" s="17">
        <v>192.07598816618125</v>
      </c>
      <c r="BD159" s="18">
        <v>76.427009483343213</v>
      </c>
      <c r="BE159" s="18">
        <v>0</v>
      </c>
      <c r="BF159" s="22">
        <v>260579.23330322365</v>
      </c>
      <c r="BG159" s="35" t="str">
        <f t="shared" si="54"/>
        <v>NA</v>
      </c>
      <c r="BH159" s="67">
        <v>32.666670000000003</v>
      </c>
      <c r="BI159" s="29" t="str">
        <f t="shared" si="55"/>
        <v>NA</v>
      </c>
      <c r="BJ159" s="71" t="str">
        <f t="shared" si="65"/>
        <v>NA</v>
      </c>
      <c r="BK159" s="71" t="str">
        <f t="shared" si="65"/>
        <v>NA</v>
      </c>
      <c r="BL159" s="71" t="str">
        <f t="shared" si="65"/>
        <v>NA</v>
      </c>
      <c r="BM159" s="71" t="str">
        <f t="shared" si="65"/>
        <v>NA</v>
      </c>
      <c r="BN159" s="71" t="str">
        <f t="shared" si="65"/>
        <v>NA</v>
      </c>
      <c r="BO159" s="71" t="str">
        <f t="shared" si="65"/>
        <v>NA</v>
      </c>
      <c r="BP159" s="71" t="str">
        <f t="shared" si="65"/>
        <v>NA</v>
      </c>
      <c r="BQ159" s="71" t="str">
        <f t="shared" si="65"/>
        <v>NA</v>
      </c>
      <c r="BR159" s="71" t="str">
        <f t="shared" si="65"/>
        <v>NA</v>
      </c>
      <c r="BS159" s="71" t="str">
        <f t="shared" si="65"/>
        <v>NA</v>
      </c>
    </row>
    <row r="160" spans="1:71" x14ac:dyDescent="0.25">
      <c r="A160" s="4">
        <v>2</v>
      </c>
      <c r="B160" s="4">
        <v>400</v>
      </c>
      <c r="C160">
        <v>405</v>
      </c>
      <c r="D160" t="s">
        <v>194</v>
      </c>
      <c r="E160">
        <f>'RIM &amp; TRC Benefits'!E160-'RIM Costs (Ach Pot)'!E160</f>
        <v>0</v>
      </c>
      <c r="F160">
        <f>'RIM &amp; TRC Benefits'!F160-'RIM Costs (Ach Pot)'!F160</f>
        <v>0</v>
      </c>
      <c r="G160">
        <f>'RIM &amp; TRC Benefits'!G160-'RIM Costs (Ach Pot)'!G160</f>
        <v>-44.771576899999999</v>
      </c>
      <c r="H160">
        <f>'RIM &amp; TRC Benefits'!H160-'RIM Costs (Ach Pot)'!H160</f>
        <v>-7.5339568999999997</v>
      </c>
      <c r="I160">
        <f>'RIM &amp; TRC Benefits'!I160-'RIM Costs (Ach Pot)'!I160</f>
        <v>-8.4308468999999988</v>
      </c>
      <c r="J160">
        <f>'RIM &amp; TRC Benefits'!J160-'RIM Costs (Ach Pot)'!J160</f>
        <v>-5.510010900000001</v>
      </c>
      <c r="K160">
        <f>'RIM &amp; TRC Benefits'!K160-'RIM Costs (Ach Pot)'!K160</f>
        <v>-5.7124359000000027</v>
      </c>
      <c r="L160">
        <f>'RIM &amp; TRC Benefits'!L160-'RIM Costs (Ach Pot)'!L160</f>
        <v>-5.3777159000000019</v>
      </c>
      <c r="M160">
        <f>'RIM &amp; TRC Benefits'!M160-'RIM Costs (Ach Pot)'!M160</f>
        <v>-4.681921899999999</v>
      </c>
      <c r="N160">
        <f>'RIM &amp; TRC Benefits'!N160-'RIM Costs (Ach Pot)'!N160</f>
        <v>-4.4604838999999998</v>
      </c>
      <c r="O160">
        <f>'RIM &amp; TRC Benefits'!O160-'RIM Costs (Ach Pot)'!O160</f>
        <v>-3.2720368999999998</v>
      </c>
      <c r="P160">
        <f>'RIM &amp; TRC Benefits'!P160-'RIM Costs (Ach Pot)'!P160</f>
        <v>-4.8099719000000007</v>
      </c>
      <c r="Q160">
        <f>'RIM &amp; TRC Benefits'!Q160-'RIM Costs (Ach Pot)'!Q160</f>
        <v>0</v>
      </c>
      <c r="R160">
        <f>'RIM &amp; TRC Benefits'!R160-'RIM Costs (Ach Pot)'!R160</f>
        <v>0</v>
      </c>
      <c r="S160">
        <f>'RIM &amp; TRC Benefits'!S160-'RIM Costs (Ach Pot)'!S160</f>
        <v>0</v>
      </c>
      <c r="T160">
        <f>'RIM &amp; TRC Benefits'!T160-'RIM Costs (Ach Pot)'!T160</f>
        <v>0</v>
      </c>
      <c r="U160">
        <f>'RIM &amp; TRC Benefits'!U160-'RIM Costs (Ach Pot)'!U160</f>
        <v>0</v>
      </c>
      <c r="V160">
        <f>'RIM &amp; TRC Benefits'!V160-'RIM Costs (Ach Pot)'!V160</f>
        <v>0</v>
      </c>
      <c r="W160">
        <f>'RIM &amp; TRC Benefits'!W160-'RIM Costs (Ach Pot)'!W160</f>
        <v>0</v>
      </c>
      <c r="X160">
        <f>'RIM &amp; TRC Benefits'!X160-'RIM Costs (Ach Pot)'!X160</f>
        <v>0</v>
      </c>
      <c r="Y160">
        <f>'RIM &amp; TRC Benefits'!Y160-'RIM Costs (Ach Pot)'!Y160</f>
        <v>0</v>
      </c>
      <c r="Z160">
        <f>'RIM &amp; TRC Benefits'!Z160-'RIM Costs (Ach Pot)'!Z160</f>
        <v>0</v>
      </c>
      <c r="AA160">
        <f>'RIM &amp; TRC Benefits'!AA160-'RIM Costs (Ach Pot)'!AA160</f>
        <v>0</v>
      </c>
      <c r="AB160">
        <f>'RIM &amp; TRC Benefits'!AB160-'RIM Costs (Ach Pot)'!AB160</f>
        <v>0</v>
      </c>
      <c r="AC160">
        <f>'RIM &amp; TRC Benefits'!AC160-'RIM Costs (Ach Pot)'!AC160</f>
        <v>0</v>
      </c>
      <c r="AD160">
        <f>'RIM &amp; TRC Benefits'!AD160-'RIM Costs (Ach Pot)'!AD160</f>
        <v>0</v>
      </c>
      <c r="AE160">
        <f>'RIM &amp; TRC Benefits'!AE160-'RIM Costs (Ach Pot)'!AE160</f>
        <v>0</v>
      </c>
      <c r="AF160">
        <f>'RIM &amp; TRC Benefits'!AF160-'RIM Costs (Ach Pot)'!AF160</f>
        <v>0</v>
      </c>
      <c r="AG160">
        <f>'RIM &amp; TRC Benefits'!AG160-'RIM Costs (Ach Pot)'!AG160</f>
        <v>0</v>
      </c>
      <c r="AH160">
        <f>'RIM &amp; TRC Benefits'!AH160-'RIM Costs (Ach Pot)'!AH160</f>
        <v>0</v>
      </c>
      <c r="AI160" s="2">
        <f t="shared" si="56"/>
        <v>-94.560957999999999</v>
      </c>
      <c r="AJ160" s="2">
        <f t="shared" si="57"/>
        <v>-83.042746364809787</v>
      </c>
      <c r="AK160" s="95">
        <f>'RIM &amp; TRC Benefits'!AJ160/'RIM Costs (Ach Pot)'!AJ160</f>
        <v>0.50553847347573178</v>
      </c>
      <c r="AL160" s="98" t="str">
        <f>IF(AK160&lt;1,"NA",(('RIM Costs (Ach Pot)'!AJ160)+AX160)/AN160)</f>
        <v>NA</v>
      </c>
      <c r="AN160">
        <f>'Customer Costs'!G160</f>
        <v>13</v>
      </c>
      <c r="AO160" s="17">
        <f t="shared" si="58"/>
        <v>126.58202515271572</v>
      </c>
      <c r="AP160" s="18">
        <f t="shared" si="59"/>
        <v>0.858528254999397</v>
      </c>
      <c r="AQ160" s="76" t="str">
        <f t="shared" si="60"/>
        <v>Yes</v>
      </c>
      <c r="AR160" s="76" t="str">
        <f t="shared" si="61"/>
        <v>Yes</v>
      </c>
      <c r="AS160" s="76" t="str">
        <f t="shared" si="62"/>
        <v>Yes</v>
      </c>
      <c r="AT160" s="105" t="s">
        <v>499</v>
      </c>
      <c r="AU160" s="95" t="str">
        <f t="shared" si="50"/>
        <v>Drop</v>
      </c>
      <c r="AV160" s="11">
        <f t="shared" si="49"/>
        <v>0</v>
      </c>
      <c r="AW160" s="102">
        <f t="shared" si="51"/>
        <v>0.858528254999397</v>
      </c>
      <c r="AX160" s="11" t="str">
        <f t="shared" si="52"/>
        <v>NA</v>
      </c>
      <c r="AY160" s="52" t="s">
        <v>528</v>
      </c>
      <c r="AZ160" s="11" t="str">
        <f>IF(AU160="Drop","NA",'Program Costs'!G160)</f>
        <v>NA</v>
      </c>
      <c r="BA160" s="20" t="str">
        <f t="shared" si="53"/>
        <v>NA</v>
      </c>
      <c r="BB160" s="12">
        <f>IF(AP160&lt;=10,IF($BB$1="Residential",VLOOKUP(CEILING(AP160,0.05),'Payback-Acceptance'!$A$5:$C$205,2),VLOOKUP(CEILING(AN160,0.05),'Payback-Acceptance'!$A$5:$C$205,3)),IF($BB$1="Residential",VLOOKUP(10,'Payback-Acceptance'!$A$5:$C$205,2),VLOOKUP(10,'Payback-Acceptance'!$A$5:$C$205,3)))</f>
        <v>0.51939951530029072</v>
      </c>
      <c r="BC160" s="17">
        <v>126.58202515271572</v>
      </c>
      <c r="BD160" s="18">
        <v>11.401496982913802</v>
      </c>
      <c r="BE160" s="18">
        <v>29.301516046677776</v>
      </c>
      <c r="BF160" s="22">
        <v>222291.47966468899</v>
      </c>
      <c r="BG160" s="35" t="str">
        <f t="shared" si="54"/>
        <v>NA</v>
      </c>
      <c r="BH160" s="67">
        <v>1149.6667</v>
      </c>
      <c r="BI160" s="29" t="str">
        <f t="shared" si="55"/>
        <v>NA</v>
      </c>
      <c r="BJ160" s="71" t="str">
        <f t="shared" si="65"/>
        <v>NA</v>
      </c>
      <c r="BK160" s="71" t="str">
        <f t="shared" si="65"/>
        <v>NA</v>
      </c>
      <c r="BL160" s="71" t="str">
        <f t="shared" si="65"/>
        <v>NA</v>
      </c>
      <c r="BM160" s="71" t="str">
        <f t="shared" si="65"/>
        <v>NA</v>
      </c>
      <c r="BN160" s="71" t="str">
        <f t="shared" si="65"/>
        <v>NA</v>
      </c>
      <c r="BO160" s="71" t="str">
        <f t="shared" si="65"/>
        <v>NA</v>
      </c>
      <c r="BP160" s="71" t="str">
        <f t="shared" si="65"/>
        <v>NA</v>
      </c>
      <c r="BQ160" s="71" t="str">
        <f t="shared" si="65"/>
        <v>NA</v>
      </c>
      <c r="BR160" s="71" t="str">
        <f t="shared" si="65"/>
        <v>NA</v>
      </c>
      <c r="BS160" s="71" t="str">
        <f t="shared" si="65"/>
        <v>NA</v>
      </c>
    </row>
    <row r="161" spans="1:71" x14ac:dyDescent="0.25">
      <c r="A161" s="4">
        <v>2</v>
      </c>
      <c r="B161" s="4">
        <v>400</v>
      </c>
      <c r="C161">
        <v>406</v>
      </c>
      <c r="D161" t="s">
        <v>195</v>
      </c>
      <c r="E161">
        <f>'RIM &amp; TRC Benefits'!E161-'RIM Costs (Ach Pot)'!E161</f>
        <v>0</v>
      </c>
      <c r="F161">
        <f>'RIM &amp; TRC Benefits'!F161-'RIM Costs (Ach Pot)'!F161</f>
        <v>0</v>
      </c>
      <c r="G161">
        <f>'RIM &amp; TRC Benefits'!G161-'RIM Costs (Ach Pot)'!G161</f>
        <v>-38.795052400000003</v>
      </c>
      <c r="H161">
        <f>'RIM &amp; TRC Benefits'!H161-'RIM Costs (Ach Pot)'!H161</f>
        <v>-1.6403664</v>
      </c>
      <c r="I161">
        <f>'RIM &amp; TRC Benefits'!I161-'RIM Costs (Ach Pot)'!I161</f>
        <v>-1.7841503999999997</v>
      </c>
      <c r="J161">
        <f>'RIM &amp; TRC Benefits'!J161-'RIM Costs (Ach Pot)'!J161</f>
        <v>-1.2710431999999994</v>
      </c>
      <c r="K161">
        <f>'RIM &amp; TRC Benefits'!K161-'RIM Costs (Ach Pot)'!K161</f>
        <v>-1.484391</v>
      </c>
      <c r="L161">
        <f>'RIM &amp; TRC Benefits'!L161-'RIM Costs (Ach Pot)'!L161</f>
        <v>-1.5482182</v>
      </c>
      <c r="M161">
        <f>'RIM &amp; TRC Benefits'!M161-'RIM Costs (Ach Pot)'!M161</f>
        <v>-0.96754539999999967</v>
      </c>
      <c r="N161">
        <f>'RIM &amp; TRC Benefits'!N161-'RIM Costs (Ach Pot)'!N161</f>
        <v>-0.98613039999999996</v>
      </c>
      <c r="O161">
        <f>'RIM &amp; TRC Benefits'!O161-'RIM Costs (Ach Pot)'!O161</f>
        <v>-0.3609473999999997</v>
      </c>
      <c r="P161">
        <f>'RIM &amp; TRC Benefits'!P161-'RIM Costs (Ach Pot)'!P161</f>
        <v>-1.1544964000000002</v>
      </c>
      <c r="Q161">
        <f>'RIM &amp; TRC Benefits'!Q161-'RIM Costs (Ach Pot)'!Q161</f>
        <v>-1.1198284000000003</v>
      </c>
      <c r="R161">
        <f>'RIM &amp; TRC Benefits'!R161-'RIM Costs (Ach Pot)'!R161</f>
        <v>-0.90162739999999975</v>
      </c>
      <c r="S161">
        <f>'RIM &amp; TRC Benefits'!S161-'RIM Costs (Ach Pot)'!S161</f>
        <v>-0.62141540000000006</v>
      </c>
      <c r="T161">
        <f>'RIM &amp; TRC Benefits'!T161-'RIM Costs (Ach Pot)'!T161</f>
        <v>0</v>
      </c>
      <c r="U161">
        <f>'RIM &amp; TRC Benefits'!U161-'RIM Costs (Ach Pot)'!U161</f>
        <v>0</v>
      </c>
      <c r="V161">
        <f>'RIM &amp; TRC Benefits'!V161-'RIM Costs (Ach Pot)'!V161</f>
        <v>0</v>
      </c>
      <c r="W161">
        <f>'RIM &amp; TRC Benefits'!W161-'RIM Costs (Ach Pot)'!W161</f>
        <v>0</v>
      </c>
      <c r="X161">
        <f>'RIM &amp; TRC Benefits'!X161-'RIM Costs (Ach Pot)'!X161</f>
        <v>0</v>
      </c>
      <c r="Y161">
        <f>'RIM &amp; TRC Benefits'!Y161-'RIM Costs (Ach Pot)'!Y161</f>
        <v>0</v>
      </c>
      <c r="Z161">
        <f>'RIM &amp; TRC Benefits'!Z161-'RIM Costs (Ach Pot)'!Z161</f>
        <v>0</v>
      </c>
      <c r="AA161">
        <f>'RIM &amp; TRC Benefits'!AA161-'RIM Costs (Ach Pot)'!AA161</f>
        <v>0</v>
      </c>
      <c r="AB161">
        <f>'RIM &amp; TRC Benefits'!AB161-'RIM Costs (Ach Pot)'!AB161</f>
        <v>0</v>
      </c>
      <c r="AC161">
        <f>'RIM &amp; TRC Benefits'!AC161-'RIM Costs (Ach Pot)'!AC161</f>
        <v>0</v>
      </c>
      <c r="AD161">
        <f>'RIM &amp; TRC Benefits'!AD161-'RIM Costs (Ach Pot)'!AD161</f>
        <v>0</v>
      </c>
      <c r="AE161">
        <f>'RIM &amp; TRC Benefits'!AE161-'RIM Costs (Ach Pot)'!AE161</f>
        <v>0</v>
      </c>
      <c r="AF161">
        <f>'RIM &amp; TRC Benefits'!AF161-'RIM Costs (Ach Pot)'!AF161</f>
        <v>0</v>
      </c>
      <c r="AG161">
        <f>'RIM &amp; TRC Benefits'!AG161-'RIM Costs (Ach Pot)'!AG161</f>
        <v>0</v>
      </c>
      <c r="AH161">
        <f>'RIM &amp; TRC Benefits'!AH161-'RIM Costs (Ach Pot)'!AH161</f>
        <v>0</v>
      </c>
      <c r="AI161" s="2">
        <f t="shared" si="56"/>
        <v>-52.635212400000015</v>
      </c>
      <c r="AJ161" s="2">
        <f t="shared" si="57"/>
        <v>-48.771139091270754</v>
      </c>
      <c r="AK161" s="95">
        <f>'RIM &amp; TRC Benefits'!AJ161/'RIM Costs (Ach Pot)'!AJ161</f>
        <v>0.38232955429615817</v>
      </c>
      <c r="AL161" s="98" t="str">
        <f>IF(AK161&lt;1,"NA",(('RIM Costs (Ach Pot)'!AJ161)+AX161)/AN161)</f>
        <v>NA</v>
      </c>
      <c r="AN161">
        <f>'Customer Costs'!G161</f>
        <v>1</v>
      </c>
      <c r="AO161" s="17">
        <f t="shared" si="58"/>
        <v>33.294352129899693</v>
      </c>
      <c r="AP161" s="18">
        <f t="shared" si="59"/>
        <v>0.25108034203669699</v>
      </c>
      <c r="AQ161" s="76" t="str">
        <f t="shared" si="60"/>
        <v>Yes</v>
      </c>
      <c r="AR161" s="76" t="str">
        <f t="shared" si="61"/>
        <v>Yes</v>
      </c>
      <c r="AS161" s="76" t="str">
        <f t="shared" si="62"/>
        <v>Yes</v>
      </c>
      <c r="AT161" s="105" t="s">
        <v>499</v>
      </c>
      <c r="AU161" s="95" t="str">
        <f t="shared" si="50"/>
        <v>Drop</v>
      </c>
      <c r="AV161" s="11">
        <f t="shared" si="49"/>
        <v>0</v>
      </c>
      <c r="AW161" s="102">
        <f t="shared" si="51"/>
        <v>0.25108034203669699</v>
      </c>
      <c r="AX161" s="11" t="str">
        <f t="shared" si="52"/>
        <v>NA</v>
      </c>
      <c r="AY161" s="52" t="s">
        <v>528</v>
      </c>
      <c r="AZ161" s="11" t="str">
        <f>IF(AU161="Drop","NA",'Program Costs'!G161)</f>
        <v>NA</v>
      </c>
      <c r="BA161" s="20" t="str">
        <f t="shared" si="53"/>
        <v>NA</v>
      </c>
      <c r="BB161" s="12">
        <f>IF(AP161&lt;=10,IF($BB$1="Residential",VLOOKUP(CEILING(AP161,0.05),'Payback-Acceptance'!$A$5:$C$205,2),VLOOKUP(CEILING(AN161,0.05),'Payback-Acceptance'!$A$5:$C$205,3)),IF($BB$1="Residential",VLOOKUP(10,'Payback-Acceptance'!$A$5:$C$205,2),VLOOKUP(10,'Payback-Acceptance'!$A$5:$C$205,3)))</f>
        <v>0.57625866551826022</v>
      </c>
      <c r="BC161" s="17">
        <v>33.294352129899693</v>
      </c>
      <c r="BD161" s="18">
        <v>2.9976223897771783</v>
      </c>
      <c r="BE161" s="18">
        <v>7.7070578703493435</v>
      </c>
      <c r="BF161" s="22">
        <v>231191.82211220093</v>
      </c>
      <c r="BG161" s="35" t="str">
        <f t="shared" si="54"/>
        <v>NA</v>
      </c>
      <c r="BH161" s="67">
        <v>1149.6666700000001</v>
      </c>
      <c r="BI161" s="29" t="str">
        <f t="shared" si="55"/>
        <v>NA</v>
      </c>
      <c r="BJ161" s="71" t="str">
        <f t="shared" si="65"/>
        <v>NA</v>
      </c>
      <c r="BK161" s="71" t="str">
        <f t="shared" si="65"/>
        <v>NA</v>
      </c>
      <c r="BL161" s="71" t="str">
        <f t="shared" si="65"/>
        <v>NA</v>
      </c>
      <c r="BM161" s="71" t="str">
        <f t="shared" si="65"/>
        <v>NA</v>
      </c>
      <c r="BN161" s="71" t="str">
        <f t="shared" si="65"/>
        <v>NA</v>
      </c>
      <c r="BO161" s="71" t="str">
        <f t="shared" si="65"/>
        <v>NA</v>
      </c>
      <c r="BP161" s="71" t="str">
        <f t="shared" si="65"/>
        <v>NA</v>
      </c>
      <c r="BQ161" s="71" t="str">
        <f t="shared" si="65"/>
        <v>NA</v>
      </c>
      <c r="BR161" s="71" t="str">
        <f t="shared" si="65"/>
        <v>NA</v>
      </c>
      <c r="BS161" s="71" t="str">
        <f t="shared" si="65"/>
        <v>NA</v>
      </c>
    </row>
    <row r="162" spans="1:71" x14ac:dyDescent="0.25">
      <c r="A162" s="4">
        <v>2</v>
      </c>
      <c r="B162" s="4">
        <v>400</v>
      </c>
      <c r="C162">
        <v>407</v>
      </c>
      <c r="D162" t="s">
        <v>196</v>
      </c>
      <c r="E162">
        <f>'RIM &amp; TRC Benefits'!E162-'RIM Costs (Ach Pot)'!E162</f>
        <v>0</v>
      </c>
      <c r="F162">
        <f>'RIM &amp; TRC Benefits'!F162-'RIM Costs (Ach Pot)'!F162</f>
        <v>0</v>
      </c>
      <c r="G162">
        <f>'RIM &amp; TRC Benefits'!G162-'RIM Costs (Ach Pot)'!G162</f>
        <v>-40.119578199999999</v>
      </c>
      <c r="H162">
        <f>'RIM &amp; TRC Benefits'!H162-'RIM Costs (Ach Pot)'!H162</f>
        <v>-2.7000452000000004</v>
      </c>
      <c r="I162">
        <f>'RIM &amp; TRC Benefits'!I162-'RIM Costs (Ach Pot)'!I162</f>
        <v>-2.8543192000000004</v>
      </c>
      <c r="J162">
        <f>'RIM &amp; TRC Benefits'!J162-'RIM Costs (Ach Pot)'!J162</f>
        <v>-2.2627280000000001</v>
      </c>
      <c r="K162">
        <f>'RIM &amp; TRC Benefits'!K162-'RIM Costs (Ach Pot)'!K162</f>
        <v>-2.3477806000000001</v>
      </c>
      <c r="L162">
        <f>'RIM &amp; TRC Benefits'!L162-'RIM Costs (Ach Pot)'!L162</f>
        <v>-2.4418508000000001</v>
      </c>
      <c r="M162">
        <f>'RIM &amp; TRC Benefits'!M162-'RIM Costs (Ach Pot)'!M162</f>
        <v>-1.9598111999999999</v>
      </c>
      <c r="N162">
        <f>'RIM &amp; TRC Benefits'!N162-'RIM Costs (Ach Pot)'!N162</f>
        <v>-1.5104989</v>
      </c>
      <c r="O162">
        <f>'RIM &amp; TRC Benefits'!O162-'RIM Costs (Ach Pot)'!O162</f>
        <v>-1.1166999000000004</v>
      </c>
      <c r="P162">
        <f>'RIM &amp; TRC Benefits'!P162-'RIM Costs (Ach Pot)'!P162</f>
        <v>-2.0336318999999996</v>
      </c>
      <c r="Q162">
        <f>'RIM &amp; TRC Benefits'!Q162-'RIM Costs (Ach Pot)'!Q162</f>
        <v>0</v>
      </c>
      <c r="R162">
        <f>'RIM &amp; TRC Benefits'!R162-'RIM Costs (Ach Pot)'!R162</f>
        <v>0</v>
      </c>
      <c r="S162">
        <f>'RIM &amp; TRC Benefits'!S162-'RIM Costs (Ach Pot)'!S162</f>
        <v>0</v>
      </c>
      <c r="T162">
        <f>'RIM &amp; TRC Benefits'!T162-'RIM Costs (Ach Pot)'!T162</f>
        <v>0</v>
      </c>
      <c r="U162">
        <f>'RIM &amp; TRC Benefits'!U162-'RIM Costs (Ach Pot)'!U162</f>
        <v>0</v>
      </c>
      <c r="V162">
        <f>'RIM &amp; TRC Benefits'!V162-'RIM Costs (Ach Pot)'!V162</f>
        <v>0</v>
      </c>
      <c r="W162">
        <f>'RIM &amp; TRC Benefits'!W162-'RIM Costs (Ach Pot)'!W162</f>
        <v>0</v>
      </c>
      <c r="X162">
        <f>'RIM &amp; TRC Benefits'!X162-'RIM Costs (Ach Pot)'!X162</f>
        <v>0</v>
      </c>
      <c r="Y162">
        <f>'RIM &amp; TRC Benefits'!Y162-'RIM Costs (Ach Pot)'!Y162</f>
        <v>0</v>
      </c>
      <c r="Z162">
        <f>'RIM &amp; TRC Benefits'!Z162-'RIM Costs (Ach Pot)'!Z162</f>
        <v>0</v>
      </c>
      <c r="AA162">
        <f>'RIM &amp; TRC Benefits'!AA162-'RIM Costs (Ach Pot)'!AA162</f>
        <v>0</v>
      </c>
      <c r="AB162">
        <f>'RIM &amp; TRC Benefits'!AB162-'RIM Costs (Ach Pot)'!AB162</f>
        <v>0</v>
      </c>
      <c r="AC162">
        <f>'RIM &amp; TRC Benefits'!AC162-'RIM Costs (Ach Pot)'!AC162</f>
        <v>0</v>
      </c>
      <c r="AD162">
        <f>'RIM &amp; TRC Benefits'!AD162-'RIM Costs (Ach Pot)'!AD162</f>
        <v>0</v>
      </c>
      <c r="AE162">
        <f>'RIM &amp; TRC Benefits'!AE162-'RIM Costs (Ach Pot)'!AE162</f>
        <v>0</v>
      </c>
      <c r="AF162">
        <f>'RIM &amp; TRC Benefits'!AF162-'RIM Costs (Ach Pot)'!AF162</f>
        <v>0</v>
      </c>
      <c r="AG162">
        <f>'RIM &amp; TRC Benefits'!AG162-'RIM Costs (Ach Pot)'!AG162</f>
        <v>0</v>
      </c>
      <c r="AH162">
        <f>'RIM &amp; TRC Benefits'!AH162-'RIM Costs (Ach Pot)'!AH162</f>
        <v>0</v>
      </c>
      <c r="AI162" s="2">
        <f t="shared" si="56"/>
        <v>-59.346943899999999</v>
      </c>
      <c r="AJ162" s="2">
        <f t="shared" si="57"/>
        <v>-54.815883327769214</v>
      </c>
      <c r="AK162" s="95">
        <f>'RIM &amp; TRC Benefits'!AJ162/'RIM Costs (Ach Pot)'!AJ162</f>
        <v>0.38268337345852993</v>
      </c>
      <c r="AL162" s="98" t="str">
        <f>IF(AK162&lt;1,"NA",(('RIM Costs (Ach Pot)'!AJ162)+AX162)/AN162)</f>
        <v>NA</v>
      </c>
      <c r="AN162">
        <f>'Customer Costs'!G162</f>
        <v>4</v>
      </c>
      <c r="AO162" s="17">
        <f t="shared" si="58"/>
        <v>50.071459879279878</v>
      </c>
      <c r="AP162" s="18">
        <f t="shared" si="59"/>
        <v>0.66781015299493784</v>
      </c>
      <c r="AQ162" s="76" t="str">
        <f t="shared" si="60"/>
        <v>Yes</v>
      </c>
      <c r="AR162" s="76" t="str">
        <f t="shared" si="61"/>
        <v>Yes</v>
      </c>
      <c r="AS162" s="76" t="str">
        <f t="shared" si="62"/>
        <v>Yes</v>
      </c>
      <c r="AT162" s="105" t="s">
        <v>499</v>
      </c>
      <c r="AU162" s="95" t="str">
        <f t="shared" si="50"/>
        <v>Drop</v>
      </c>
      <c r="AV162" s="11">
        <f t="shared" si="49"/>
        <v>0</v>
      </c>
      <c r="AW162" s="102">
        <f t="shared" si="51"/>
        <v>0.66781015299493784</v>
      </c>
      <c r="AX162" s="11" t="str">
        <f t="shared" si="52"/>
        <v>NA</v>
      </c>
      <c r="AY162" s="52" t="s">
        <v>528</v>
      </c>
      <c r="AZ162" s="11" t="str">
        <f>IF(AU162="Drop","NA",'Program Costs'!G162)</f>
        <v>NA</v>
      </c>
      <c r="BA162" s="20" t="str">
        <f t="shared" si="53"/>
        <v>NA</v>
      </c>
      <c r="BB162" s="12">
        <f>IF(AP162&lt;=10,IF($BB$1="Residential",VLOOKUP(CEILING(AP162,0.05),'Payback-Acceptance'!$A$5:$C$205,2),VLOOKUP(CEILING(AN162,0.05),'Payback-Acceptance'!$A$5:$C$205,3)),IF($BB$1="Residential",VLOOKUP(10,'Payback-Acceptance'!$A$5:$C$205,2),VLOOKUP(10,'Payback-Acceptance'!$A$5:$C$205,3)))</f>
        <v>0.53839533523752858</v>
      </c>
      <c r="BC162" s="17">
        <v>50.071459879279878</v>
      </c>
      <c r="BD162" s="18">
        <v>4.5084895972985493</v>
      </c>
      <c r="BE162" s="18">
        <v>11.590663708873556</v>
      </c>
      <c r="BF162" s="22">
        <v>263754.05057870806</v>
      </c>
      <c r="BG162" s="35" t="str">
        <f t="shared" si="54"/>
        <v>NA</v>
      </c>
      <c r="BH162" s="67">
        <v>1149.6659999999999</v>
      </c>
      <c r="BI162" s="29" t="str">
        <f t="shared" si="55"/>
        <v>NA</v>
      </c>
      <c r="BJ162" s="71" t="str">
        <f t="shared" si="65"/>
        <v>NA</v>
      </c>
      <c r="BK162" s="71" t="str">
        <f t="shared" si="65"/>
        <v>NA</v>
      </c>
      <c r="BL162" s="71" t="str">
        <f t="shared" si="65"/>
        <v>NA</v>
      </c>
      <c r="BM162" s="71" t="str">
        <f t="shared" si="65"/>
        <v>NA</v>
      </c>
      <c r="BN162" s="71" t="str">
        <f t="shared" si="65"/>
        <v>NA</v>
      </c>
      <c r="BO162" s="71" t="str">
        <f t="shared" si="65"/>
        <v>NA</v>
      </c>
      <c r="BP162" s="71" t="str">
        <f t="shared" si="65"/>
        <v>NA</v>
      </c>
      <c r="BQ162" s="71" t="str">
        <f t="shared" si="65"/>
        <v>NA</v>
      </c>
      <c r="BR162" s="71" t="str">
        <f t="shared" si="65"/>
        <v>NA</v>
      </c>
      <c r="BS162" s="71" t="str">
        <f t="shared" si="65"/>
        <v>NA</v>
      </c>
    </row>
    <row r="163" spans="1:71" x14ac:dyDescent="0.25">
      <c r="A163" s="4">
        <v>2</v>
      </c>
      <c r="B163" s="4">
        <v>400</v>
      </c>
      <c r="C163">
        <v>408</v>
      </c>
      <c r="D163" t="s">
        <v>197</v>
      </c>
      <c r="E163">
        <f>'RIM &amp; TRC Benefits'!E163-'RIM Costs (Ach Pot)'!E163</f>
        <v>0</v>
      </c>
      <c r="F163">
        <f>'RIM &amp; TRC Benefits'!F163-'RIM Costs (Ach Pot)'!F163</f>
        <v>0</v>
      </c>
      <c r="G163">
        <f>'RIM &amp; TRC Benefits'!G163-'RIM Costs (Ach Pot)'!G163</f>
        <v>-47.751732700000005</v>
      </c>
      <c r="H163">
        <f>'RIM &amp; TRC Benefits'!H163-'RIM Costs (Ach Pot)'!H163</f>
        <v>-10.724522700000001</v>
      </c>
      <c r="I163">
        <f>'RIM &amp; TRC Benefits'!I163-'RIM Costs (Ach Pot)'!I163</f>
        <v>-11.3550127</v>
      </c>
      <c r="J163">
        <f>'RIM &amp; TRC Benefits'!J163-'RIM Costs (Ach Pot)'!J163</f>
        <v>-7.3721487000000003</v>
      </c>
      <c r="K163">
        <f>'RIM &amp; TRC Benefits'!K163-'RIM Costs (Ach Pot)'!K163</f>
        <v>-7.8450726999999993</v>
      </c>
      <c r="L163">
        <f>'RIM &amp; TRC Benefits'!L163-'RIM Costs (Ach Pot)'!L163</f>
        <v>-7.6402937000000009</v>
      </c>
      <c r="M163">
        <f>'RIM &amp; TRC Benefits'!M163-'RIM Costs (Ach Pot)'!M163</f>
        <v>-6.0905276999999991</v>
      </c>
      <c r="N163">
        <f>'RIM &amp; TRC Benefits'!N163-'RIM Costs (Ach Pot)'!N163</f>
        <v>0</v>
      </c>
      <c r="O163">
        <f>'RIM &amp; TRC Benefits'!O163-'RIM Costs (Ach Pot)'!O163</f>
        <v>0</v>
      </c>
      <c r="P163">
        <f>'RIM &amp; TRC Benefits'!P163-'RIM Costs (Ach Pot)'!P163</f>
        <v>0</v>
      </c>
      <c r="Q163">
        <f>'RIM &amp; TRC Benefits'!Q163-'RIM Costs (Ach Pot)'!Q163</f>
        <v>0</v>
      </c>
      <c r="R163">
        <f>'RIM &amp; TRC Benefits'!R163-'RIM Costs (Ach Pot)'!R163</f>
        <v>0</v>
      </c>
      <c r="S163">
        <f>'RIM &amp; TRC Benefits'!S163-'RIM Costs (Ach Pot)'!S163</f>
        <v>0</v>
      </c>
      <c r="T163">
        <f>'RIM &amp; TRC Benefits'!T163-'RIM Costs (Ach Pot)'!T163</f>
        <v>0</v>
      </c>
      <c r="U163">
        <f>'RIM &amp; TRC Benefits'!U163-'RIM Costs (Ach Pot)'!U163</f>
        <v>0</v>
      </c>
      <c r="V163">
        <f>'RIM &amp; TRC Benefits'!V163-'RIM Costs (Ach Pot)'!V163</f>
        <v>0</v>
      </c>
      <c r="W163">
        <f>'RIM &amp; TRC Benefits'!W163-'RIM Costs (Ach Pot)'!W163</f>
        <v>0</v>
      </c>
      <c r="X163">
        <f>'RIM &amp; TRC Benefits'!X163-'RIM Costs (Ach Pot)'!X163</f>
        <v>0</v>
      </c>
      <c r="Y163">
        <f>'RIM &amp; TRC Benefits'!Y163-'RIM Costs (Ach Pot)'!Y163</f>
        <v>0</v>
      </c>
      <c r="Z163">
        <f>'RIM &amp; TRC Benefits'!Z163-'RIM Costs (Ach Pot)'!Z163</f>
        <v>0</v>
      </c>
      <c r="AA163">
        <f>'RIM &amp; TRC Benefits'!AA163-'RIM Costs (Ach Pot)'!AA163</f>
        <v>0</v>
      </c>
      <c r="AB163">
        <f>'RIM &amp; TRC Benefits'!AB163-'RIM Costs (Ach Pot)'!AB163</f>
        <v>0</v>
      </c>
      <c r="AC163">
        <f>'RIM &amp; TRC Benefits'!AC163-'RIM Costs (Ach Pot)'!AC163</f>
        <v>0</v>
      </c>
      <c r="AD163">
        <f>'RIM &amp; TRC Benefits'!AD163-'RIM Costs (Ach Pot)'!AD163</f>
        <v>0</v>
      </c>
      <c r="AE163">
        <f>'RIM &amp; TRC Benefits'!AE163-'RIM Costs (Ach Pot)'!AE163</f>
        <v>0</v>
      </c>
      <c r="AF163">
        <f>'RIM &amp; TRC Benefits'!AF163-'RIM Costs (Ach Pot)'!AF163</f>
        <v>0</v>
      </c>
      <c r="AG163">
        <f>'RIM &amp; TRC Benefits'!AG163-'RIM Costs (Ach Pot)'!AG163</f>
        <v>0</v>
      </c>
      <c r="AH163">
        <f>'RIM &amp; TRC Benefits'!AH163-'RIM Costs (Ach Pot)'!AH163</f>
        <v>0</v>
      </c>
      <c r="AI163" s="2">
        <f t="shared" si="56"/>
        <v>-98.779310899999999</v>
      </c>
      <c r="AJ163" s="2">
        <f t="shared" si="57"/>
        <v>-89.827393050083813</v>
      </c>
      <c r="AK163" s="95">
        <f>'RIM &amp; TRC Benefits'!AJ163/'RIM Costs (Ach Pot)'!AJ163</f>
        <v>0.4637018559351605</v>
      </c>
      <c r="AL163" s="98" t="str">
        <f>IF(AK163&lt;1,"NA",(('RIM Costs (Ach Pot)'!AJ163)+AX163)/AN163)</f>
        <v>NA</v>
      </c>
      <c r="AN163">
        <f>'Customer Costs'!G163</f>
        <v>21</v>
      </c>
      <c r="AO163" s="17">
        <f t="shared" si="58"/>
        <v>170.99984165484341</v>
      </c>
      <c r="AP163" s="18">
        <f t="shared" si="59"/>
        <v>1.0266132531766707</v>
      </c>
      <c r="AQ163" s="76" t="str">
        <f t="shared" si="60"/>
        <v>No</v>
      </c>
      <c r="AR163" s="76" t="str">
        <f t="shared" si="61"/>
        <v>Yes</v>
      </c>
      <c r="AS163" s="76" t="str">
        <f t="shared" si="62"/>
        <v>Yes</v>
      </c>
      <c r="AT163" s="105" t="s">
        <v>499</v>
      </c>
      <c r="AU163" s="95" t="str">
        <f t="shared" si="50"/>
        <v>Drop</v>
      </c>
      <c r="AV163" s="11">
        <f t="shared" si="49"/>
        <v>0</v>
      </c>
      <c r="AW163" s="102">
        <f t="shared" si="51"/>
        <v>1.0266132531766707</v>
      </c>
      <c r="AX163" s="11" t="str">
        <f t="shared" si="52"/>
        <v>NA</v>
      </c>
      <c r="AY163" s="52" t="s">
        <v>528</v>
      </c>
      <c r="AZ163" s="11" t="str">
        <f>IF(AU163="Drop","NA",'Program Costs'!G163)</f>
        <v>NA</v>
      </c>
      <c r="BA163" s="20" t="str">
        <f t="shared" si="53"/>
        <v>NA</v>
      </c>
      <c r="BB163" s="12">
        <f>IF(AP163&lt;=10,IF($BB$1="Residential",VLOOKUP(CEILING(AP163,0.05),'Payback-Acceptance'!$A$5:$C$205,2),VLOOKUP(CEILING(AN163,0.05),'Payback-Acceptance'!$A$5:$C$205,3)),IF($BB$1="Residential",VLOOKUP(10,'Payback-Acceptance'!$A$5:$C$205,2),VLOOKUP(10,'Payback-Acceptance'!$A$5:$C$205,3)))</f>
        <v>0.50564328052147278</v>
      </c>
      <c r="BC163" s="17">
        <v>170.99984165484341</v>
      </c>
      <c r="BD163" s="18">
        <v>15.408584093161751</v>
      </c>
      <c r="BE163" s="18">
        <v>39.583460591531356</v>
      </c>
      <c r="BF163" s="22">
        <v>150437.49551526314</v>
      </c>
      <c r="BG163" s="35" t="str">
        <f t="shared" si="54"/>
        <v>NA</v>
      </c>
      <c r="BH163" s="67">
        <v>1149.6667</v>
      </c>
      <c r="BI163" s="29" t="str">
        <f t="shared" si="55"/>
        <v>NA</v>
      </c>
      <c r="BJ163" s="71" t="str">
        <f t="shared" si="65"/>
        <v>NA</v>
      </c>
      <c r="BK163" s="71" t="str">
        <f t="shared" si="65"/>
        <v>NA</v>
      </c>
      <c r="BL163" s="71" t="str">
        <f t="shared" si="65"/>
        <v>NA</v>
      </c>
      <c r="BM163" s="71" t="str">
        <f t="shared" si="65"/>
        <v>NA</v>
      </c>
      <c r="BN163" s="71" t="str">
        <f t="shared" si="65"/>
        <v>NA</v>
      </c>
      <c r="BO163" s="71" t="str">
        <f t="shared" si="65"/>
        <v>NA</v>
      </c>
      <c r="BP163" s="71" t="str">
        <f t="shared" si="65"/>
        <v>NA</v>
      </c>
      <c r="BQ163" s="71" t="str">
        <f t="shared" si="65"/>
        <v>NA</v>
      </c>
      <c r="BR163" s="71" t="str">
        <f t="shared" si="65"/>
        <v>NA</v>
      </c>
      <c r="BS163" s="71" t="str">
        <f t="shared" si="65"/>
        <v>NA</v>
      </c>
    </row>
    <row r="164" spans="1:71" x14ac:dyDescent="0.25">
      <c r="A164" s="4">
        <v>2</v>
      </c>
      <c r="B164" s="4">
        <v>400</v>
      </c>
      <c r="C164">
        <v>409</v>
      </c>
      <c r="D164" t="s">
        <v>198</v>
      </c>
      <c r="E164">
        <f>'RIM &amp; TRC Benefits'!E164-'RIM Costs (Ach Pot)'!E164</f>
        <v>0</v>
      </c>
      <c r="F164">
        <f>'RIM &amp; TRC Benefits'!F164-'RIM Costs (Ach Pot)'!F164</f>
        <v>0</v>
      </c>
      <c r="G164">
        <f>'RIM &amp; TRC Benefits'!G164-'RIM Costs (Ach Pot)'!G164</f>
        <v>-38.034929770000005</v>
      </c>
      <c r="H164">
        <f>'RIM &amp; TRC Benefits'!H164-'RIM Costs (Ach Pot)'!H164</f>
        <v>-0.64509076999999992</v>
      </c>
      <c r="I164">
        <f>'RIM &amp; TRC Benefits'!I164-'RIM Costs (Ach Pot)'!I164</f>
        <v>-0.77968877000000014</v>
      </c>
      <c r="J164">
        <f>'RIM &amp; TRC Benefits'!J164-'RIM Costs (Ach Pot)'!J164</f>
        <v>-0.94339987000000014</v>
      </c>
      <c r="K164">
        <f>'RIM &amp; TRC Benefits'!K164-'RIM Costs (Ach Pot)'!K164</f>
        <v>-0.60366316999999992</v>
      </c>
      <c r="L164">
        <f>'RIM &amp; TRC Benefits'!L164-'RIM Costs (Ach Pot)'!L164</f>
        <v>0</v>
      </c>
      <c r="M164">
        <f>'RIM &amp; TRC Benefits'!M164-'RIM Costs (Ach Pot)'!M164</f>
        <v>0</v>
      </c>
      <c r="N164">
        <f>'RIM &amp; TRC Benefits'!N164-'RIM Costs (Ach Pot)'!N164</f>
        <v>0</v>
      </c>
      <c r="O164">
        <f>'RIM &amp; TRC Benefits'!O164-'RIM Costs (Ach Pot)'!O164</f>
        <v>0</v>
      </c>
      <c r="P164">
        <f>'RIM &amp; TRC Benefits'!P164-'RIM Costs (Ach Pot)'!P164</f>
        <v>0</v>
      </c>
      <c r="Q164">
        <f>'RIM &amp; TRC Benefits'!Q164-'RIM Costs (Ach Pot)'!Q164</f>
        <v>0</v>
      </c>
      <c r="R164">
        <f>'RIM &amp; TRC Benefits'!R164-'RIM Costs (Ach Pot)'!R164</f>
        <v>0</v>
      </c>
      <c r="S164">
        <f>'RIM &amp; TRC Benefits'!S164-'RIM Costs (Ach Pot)'!S164</f>
        <v>0</v>
      </c>
      <c r="T164">
        <f>'RIM &amp; TRC Benefits'!T164-'RIM Costs (Ach Pot)'!T164</f>
        <v>0</v>
      </c>
      <c r="U164">
        <f>'RIM &amp; TRC Benefits'!U164-'RIM Costs (Ach Pot)'!U164</f>
        <v>0</v>
      </c>
      <c r="V164">
        <f>'RIM &amp; TRC Benefits'!V164-'RIM Costs (Ach Pot)'!V164</f>
        <v>0</v>
      </c>
      <c r="W164">
        <f>'RIM &amp; TRC Benefits'!W164-'RIM Costs (Ach Pot)'!W164</f>
        <v>0</v>
      </c>
      <c r="X164">
        <f>'RIM &amp; TRC Benefits'!X164-'RIM Costs (Ach Pot)'!X164</f>
        <v>0</v>
      </c>
      <c r="Y164">
        <f>'RIM &amp; TRC Benefits'!Y164-'RIM Costs (Ach Pot)'!Y164</f>
        <v>0</v>
      </c>
      <c r="Z164">
        <f>'RIM &amp; TRC Benefits'!Z164-'RIM Costs (Ach Pot)'!Z164</f>
        <v>0</v>
      </c>
      <c r="AA164">
        <f>'RIM &amp; TRC Benefits'!AA164-'RIM Costs (Ach Pot)'!AA164</f>
        <v>0</v>
      </c>
      <c r="AB164">
        <f>'RIM &amp; TRC Benefits'!AB164-'RIM Costs (Ach Pot)'!AB164</f>
        <v>0</v>
      </c>
      <c r="AC164">
        <f>'RIM &amp; TRC Benefits'!AC164-'RIM Costs (Ach Pot)'!AC164</f>
        <v>0</v>
      </c>
      <c r="AD164">
        <f>'RIM &amp; TRC Benefits'!AD164-'RIM Costs (Ach Pot)'!AD164</f>
        <v>0</v>
      </c>
      <c r="AE164">
        <f>'RIM &amp; TRC Benefits'!AE164-'RIM Costs (Ach Pot)'!AE164</f>
        <v>0</v>
      </c>
      <c r="AF164">
        <f>'RIM &amp; TRC Benefits'!AF164-'RIM Costs (Ach Pot)'!AF164</f>
        <v>0</v>
      </c>
      <c r="AG164">
        <f>'RIM &amp; TRC Benefits'!AG164-'RIM Costs (Ach Pot)'!AG164</f>
        <v>0</v>
      </c>
      <c r="AH164">
        <f>'RIM &amp; TRC Benefits'!AH164-'RIM Costs (Ach Pot)'!AH164</f>
        <v>0</v>
      </c>
      <c r="AI164" s="2">
        <f t="shared" si="56"/>
        <v>-41.006772350000006</v>
      </c>
      <c r="AJ164" s="2">
        <f t="shared" si="57"/>
        <v>-40.58040829122676</v>
      </c>
      <c r="AK164" s="95">
        <f>'RIM &amp; TRC Benefits'!AJ164/'RIM Costs (Ach Pot)'!AJ164</f>
        <v>0.12435361602074094</v>
      </c>
      <c r="AL164" s="98" t="str">
        <f>IF(AK164&lt;1,"NA",(('RIM Costs (Ach Pot)'!AJ164)+AX164)/AN164)</f>
        <v>NA</v>
      </c>
      <c r="AN164">
        <f>'Customer Costs'!G164</f>
        <v>0</v>
      </c>
      <c r="AO164" s="17">
        <f t="shared" si="58"/>
        <v>16.683088218482656</v>
      </c>
      <c r="AP164" s="18">
        <f t="shared" si="59"/>
        <v>0</v>
      </c>
      <c r="AQ164" s="76" t="str">
        <f t="shared" si="60"/>
        <v>Yes</v>
      </c>
      <c r="AR164" s="76" t="str">
        <f t="shared" si="61"/>
        <v>Yes</v>
      </c>
      <c r="AS164" s="76" t="str">
        <f t="shared" si="62"/>
        <v>Yes</v>
      </c>
      <c r="AT164" s="105" t="s">
        <v>499</v>
      </c>
      <c r="AU164" s="95" t="str">
        <f t="shared" si="50"/>
        <v>Drop</v>
      </c>
      <c r="AV164" s="11">
        <f t="shared" si="49"/>
        <v>0</v>
      </c>
      <c r="AW164" s="102">
        <f t="shared" si="51"/>
        <v>0</v>
      </c>
      <c r="AX164" s="11" t="str">
        <f t="shared" si="52"/>
        <v>NA</v>
      </c>
      <c r="AY164" s="52" t="s">
        <v>528</v>
      </c>
      <c r="AZ164" s="11" t="str">
        <f>IF(AU164="Drop","NA",'Program Costs'!G164)</f>
        <v>NA</v>
      </c>
      <c r="BA164" s="20" t="str">
        <f t="shared" si="53"/>
        <v>NA</v>
      </c>
      <c r="BB164" s="12">
        <f>IF(AP164&lt;=10,IF($BB$1="Residential",VLOOKUP(CEILING(AP164,0.05),'Payback-Acceptance'!$A$5:$C$205,2),VLOOKUP(CEILING(AN164,0.05),'Payback-Acceptance'!$A$5:$C$205,3)),IF($BB$1="Residential",VLOOKUP(10,'Payback-Acceptance'!$A$5:$C$205,2),VLOOKUP(10,'Payback-Acceptance'!$A$5:$C$205,3)))</f>
        <v>0.6</v>
      </c>
      <c r="BC164" s="17">
        <v>16.683088218482656</v>
      </c>
      <c r="BD164" s="18">
        <v>1.5021433610439339</v>
      </c>
      <c r="BE164" s="18">
        <v>3.8618419681012885</v>
      </c>
      <c r="BF164" s="22">
        <v>107455.35393947367</v>
      </c>
      <c r="BG164" s="35" t="str">
        <f t="shared" ref="BG164:BG187" si="66">IF(AU164="Drop","NA",IF(AND(BI164&gt;=0,BH164&gt;=0),IF(BH164&gt;BF164,BI164,BH164),BI164))</f>
        <v>NA</v>
      </c>
      <c r="BH164" s="67">
        <v>1149.6667</v>
      </c>
      <c r="BI164" s="29" t="str">
        <f t="shared" ref="BI164:BI187" si="67">IF(AU164="Drop","NA",BF164/2*BB164)</f>
        <v>NA</v>
      </c>
      <c r="BJ164" s="71" t="str">
        <f t="shared" ref="BJ164:BS173" si="68">IF($BG164="NA","NA",IF($AY164="M",$BG164*BJ$2,$BG164*BJ$1))</f>
        <v>NA</v>
      </c>
      <c r="BK164" s="71" t="str">
        <f t="shared" si="68"/>
        <v>NA</v>
      </c>
      <c r="BL164" s="71" t="str">
        <f t="shared" si="68"/>
        <v>NA</v>
      </c>
      <c r="BM164" s="71" t="str">
        <f t="shared" si="68"/>
        <v>NA</v>
      </c>
      <c r="BN164" s="71" t="str">
        <f t="shared" si="68"/>
        <v>NA</v>
      </c>
      <c r="BO164" s="71" t="str">
        <f t="shared" si="68"/>
        <v>NA</v>
      </c>
      <c r="BP164" s="71" t="str">
        <f t="shared" si="68"/>
        <v>NA</v>
      </c>
      <c r="BQ164" s="71" t="str">
        <f t="shared" si="68"/>
        <v>NA</v>
      </c>
      <c r="BR164" s="71" t="str">
        <f t="shared" si="68"/>
        <v>NA</v>
      </c>
      <c r="BS164" s="71" t="str">
        <f t="shared" si="68"/>
        <v>NA</v>
      </c>
    </row>
    <row r="165" spans="1:71" x14ac:dyDescent="0.25">
      <c r="A165" s="4">
        <v>2</v>
      </c>
      <c r="B165" s="4">
        <v>400</v>
      </c>
      <c r="C165">
        <v>410</v>
      </c>
      <c r="D165" t="s">
        <v>199</v>
      </c>
      <c r="E165">
        <f>'RIM &amp; TRC Benefits'!E165-'RIM Costs (Ach Pot)'!E165</f>
        <v>0</v>
      </c>
      <c r="F165">
        <f>'RIM &amp; TRC Benefits'!F165-'RIM Costs (Ach Pot)'!F165</f>
        <v>0</v>
      </c>
      <c r="G165">
        <f>'RIM &amp; TRC Benefits'!G165-'RIM Costs (Ach Pot)'!G165</f>
        <v>-42.316032999999997</v>
      </c>
      <c r="H165">
        <f>'RIM &amp; TRC Benefits'!H165-'RIM Costs (Ach Pot)'!H165</f>
        <v>-4.8668140000000006</v>
      </c>
      <c r="I165">
        <f>'RIM &amp; TRC Benefits'!I165-'RIM Costs (Ach Pot)'!I165</f>
        <v>-5.4152010000000006</v>
      </c>
      <c r="J165">
        <f>'RIM &amp; TRC Benefits'!J165-'RIM Costs (Ach Pot)'!J165</f>
        <v>-3.3121532000000009</v>
      </c>
      <c r="K165">
        <f>'RIM &amp; TRC Benefits'!K165-'RIM Costs (Ach Pot)'!K165</f>
        <v>-3.1449180000000005</v>
      </c>
      <c r="L165">
        <f>'RIM &amp; TRC Benefits'!L165-'RIM Costs (Ach Pot)'!L165</f>
        <v>-4.2906920000000008</v>
      </c>
      <c r="M165">
        <f>'RIM &amp; TRC Benefits'!M165-'RIM Costs (Ach Pot)'!M165</f>
        <v>-2.767576</v>
      </c>
      <c r="N165">
        <f>'RIM &amp; TRC Benefits'!N165-'RIM Costs (Ach Pot)'!N165</f>
        <v>-2.8958330000000014</v>
      </c>
      <c r="O165">
        <f>'RIM &amp; TRC Benefits'!O165-'RIM Costs (Ach Pot)'!O165</f>
        <v>-2.306203</v>
      </c>
      <c r="P165">
        <f>'RIM &amp; TRC Benefits'!P165-'RIM Costs (Ach Pot)'!P165</f>
        <v>-2.8121609999999997</v>
      </c>
      <c r="Q165">
        <f>'RIM &amp; TRC Benefits'!Q165-'RIM Costs (Ach Pot)'!Q165</f>
        <v>0</v>
      </c>
      <c r="R165">
        <f>'RIM &amp; TRC Benefits'!R165-'RIM Costs (Ach Pot)'!R165</f>
        <v>0</v>
      </c>
      <c r="S165">
        <f>'RIM &amp; TRC Benefits'!S165-'RIM Costs (Ach Pot)'!S165</f>
        <v>0</v>
      </c>
      <c r="T165">
        <f>'RIM &amp; TRC Benefits'!T165-'RIM Costs (Ach Pot)'!T165</f>
        <v>0</v>
      </c>
      <c r="U165">
        <f>'RIM &amp; TRC Benefits'!U165-'RIM Costs (Ach Pot)'!U165</f>
        <v>0</v>
      </c>
      <c r="V165">
        <f>'RIM &amp; TRC Benefits'!V165-'RIM Costs (Ach Pot)'!V165</f>
        <v>0</v>
      </c>
      <c r="W165">
        <f>'RIM &amp; TRC Benefits'!W165-'RIM Costs (Ach Pot)'!W165</f>
        <v>0</v>
      </c>
      <c r="X165">
        <f>'RIM &amp; TRC Benefits'!X165-'RIM Costs (Ach Pot)'!X165</f>
        <v>0</v>
      </c>
      <c r="Y165">
        <f>'RIM &amp; TRC Benefits'!Y165-'RIM Costs (Ach Pot)'!Y165</f>
        <v>0</v>
      </c>
      <c r="Z165">
        <f>'RIM &amp; TRC Benefits'!Z165-'RIM Costs (Ach Pot)'!Z165</f>
        <v>0</v>
      </c>
      <c r="AA165">
        <f>'RIM &amp; TRC Benefits'!AA165-'RIM Costs (Ach Pot)'!AA165</f>
        <v>0</v>
      </c>
      <c r="AB165">
        <f>'RIM &amp; TRC Benefits'!AB165-'RIM Costs (Ach Pot)'!AB165</f>
        <v>0</v>
      </c>
      <c r="AC165">
        <f>'RIM &amp; TRC Benefits'!AC165-'RIM Costs (Ach Pot)'!AC165</f>
        <v>0</v>
      </c>
      <c r="AD165">
        <f>'RIM &amp; TRC Benefits'!AD165-'RIM Costs (Ach Pot)'!AD165</f>
        <v>0</v>
      </c>
      <c r="AE165">
        <f>'RIM &amp; TRC Benefits'!AE165-'RIM Costs (Ach Pot)'!AE165</f>
        <v>0</v>
      </c>
      <c r="AF165">
        <f>'RIM &amp; TRC Benefits'!AF165-'RIM Costs (Ach Pot)'!AF165</f>
        <v>0</v>
      </c>
      <c r="AG165">
        <f>'RIM &amp; TRC Benefits'!AG165-'RIM Costs (Ach Pot)'!AG165</f>
        <v>0</v>
      </c>
      <c r="AH165">
        <f>'RIM &amp; TRC Benefits'!AH165-'RIM Costs (Ach Pot)'!AH165</f>
        <v>0</v>
      </c>
      <c r="AI165" s="2">
        <f t="shared" si="56"/>
        <v>-74.127584200000001</v>
      </c>
      <c r="AJ165" s="2">
        <f t="shared" si="57"/>
        <v>-66.760814179917205</v>
      </c>
      <c r="AK165" s="95">
        <f>'RIM &amp; TRC Benefits'!AJ165/'RIM Costs (Ach Pot)'!AJ165</f>
        <v>0.45851094052025709</v>
      </c>
      <c r="AL165" s="98" t="str">
        <f>IF(AK165&lt;1,"NA",(('RIM Costs (Ach Pot)'!AJ165)+AX165)/AN165)</f>
        <v>NA</v>
      </c>
      <c r="AN165">
        <f>'Customer Costs'!G165</f>
        <v>46</v>
      </c>
      <c r="AO165" s="17">
        <f t="shared" si="58"/>
        <v>83.415441092413303</v>
      </c>
      <c r="AP165" s="18">
        <f t="shared" si="59"/>
        <v>4.6099335052917993</v>
      </c>
      <c r="AQ165" s="76" t="str">
        <f t="shared" si="60"/>
        <v>No</v>
      </c>
      <c r="AR165" s="76" t="str">
        <f t="shared" si="61"/>
        <v>No</v>
      </c>
      <c r="AS165" s="76" t="str">
        <f t="shared" si="62"/>
        <v>No</v>
      </c>
      <c r="AT165" s="105" t="s">
        <v>499</v>
      </c>
      <c r="AU165" s="95" t="str">
        <f t="shared" si="50"/>
        <v>Drop</v>
      </c>
      <c r="AV165" s="11">
        <f t="shared" si="49"/>
        <v>26.043096089262011</v>
      </c>
      <c r="AW165" s="102">
        <f t="shared" si="51"/>
        <v>2</v>
      </c>
      <c r="AX165" s="11" t="str">
        <f t="shared" si="52"/>
        <v>NA</v>
      </c>
      <c r="AY165" s="52" t="s">
        <v>528</v>
      </c>
      <c r="AZ165" s="11" t="str">
        <f>IF(AU165="Drop","NA",'Program Costs'!G165)</f>
        <v>NA</v>
      </c>
      <c r="BA165" s="20" t="str">
        <f t="shared" si="53"/>
        <v>NA</v>
      </c>
      <c r="BB165" s="12">
        <f>IF(AP165&lt;=10,IF($BB$1="Residential",VLOOKUP(CEILING(AP165,0.05),'Payback-Acceptance'!$A$5:$C$205,2),VLOOKUP(CEILING(AN165,0.05),'Payback-Acceptance'!$A$5:$C$205,3)),IF($BB$1="Residential",VLOOKUP(10,'Payback-Acceptance'!$A$5:$C$205,2),VLOOKUP(10,'Payback-Acceptance'!$A$5:$C$205,3)))</f>
        <v>0.2610246396072235</v>
      </c>
      <c r="BC165" s="17">
        <v>83.415441092413303</v>
      </c>
      <c r="BD165" s="18">
        <v>7.51071680521967</v>
      </c>
      <c r="BE165" s="18">
        <v>19.309209840506448</v>
      </c>
      <c r="BF165" s="22">
        <v>193419.6370910526</v>
      </c>
      <c r="BG165" s="35" t="str">
        <f t="shared" si="66"/>
        <v>NA</v>
      </c>
      <c r="BH165" s="67">
        <v>1149.6667</v>
      </c>
      <c r="BI165" s="29" t="str">
        <f t="shared" si="67"/>
        <v>NA</v>
      </c>
      <c r="BJ165" s="71" t="str">
        <f t="shared" si="68"/>
        <v>NA</v>
      </c>
      <c r="BK165" s="71" t="str">
        <f t="shared" si="68"/>
        <v>NA</v>
      </c>
      <c r="BL165" s="71" t="str">
        <f t="shared" si="68"/>
        <v>NA</v>
      </c>
      <c r="BM165" s="71" t="str">
        <f t="shared" si="68"/>
        <v>NA</v>
      </c>
      <c r="BN165" s="71" t="str">
        <f t="shared" si="68"/>
        <v>NA</v>
      </c>
      <c r="BO165" s="71" t="str">
        <f t="shared" si="68"/>
        <v>NA</v>
      </c>
      <c r="BP165" s="71" t="str">
        <f t="shared" si="68"/>
        <v>NA</v>
      </c>
      <c r="BQ165" s="71" t="str">
        <f t="shared" si="68"/>
        <v>NA</v>
      </c>
      <c r="BR165" s="71" t="str">
        <f t="shared" si="68"/>
        <v>NA</v>
      </c>
      <c r="BS165" s="71" t="str">
        <f t="shared" si="68"/>
        <v>NA</v>
      </c>
    </row>
    <row r="166" spans="1:71" x14ac:dyDescent="0.25">
      <c r="A166" s="4">
        <v>2</v>
      </c>
      <c r="B166" s="4">
        <v>400</v>
      </c>
      <c r="C166">
        <v>411</v>
      </c>
      <c r="D166" t="s">
        <v>200</v>
      </c>
      <c r="E166">
        <f>'RIM &amp; TRC Benefits'!E166-'RIM Costs (Ach Pot)'!E166</f>
        <v>0</v>
      </c>
      <c r="F166">
        <f>'RIM &amp; TRC Benefits'!F166-'RIM Costs (Ach Pot)'!F166</f>
        <v>0</v>
      </c>
      <c r="G166">
        <f>'RIM &amp; TRC Benefits'!G166-'RIM Costs (Ach Pot)'!G166</f>
        <v>-46.538567999999998</v>
      </c>
      <c r="H166">
        <f>'RIM &amp; TRC Benefits'!H166-'RIM Costs (Ach Pot)'!H166</f>
        <v>-9.154437999999999</v>
      </c>
      <c r="I166">
        <f>'RIM &amp; TRC Benefits'!I166-'RIM Costs (Ach Pot)'!I166</f>
        <v>-9.8712979999999995</v>
      </c>
      <c r="J166">
        <f>'RIM &amp; TRC Benefits'!J166-'RIM Costs (Ach Pot)'!J166</f>
        <v>-6.2496720000000003</v>
      </c>
      <c r="K166">
        <f>'RIM &amp; TRC Benefits'!K166-'RIM Costs (Ach Pot)'!K166</f>
        <v>-6.5680549999999993</v>
      </c>
      <c r="L166">
        <f>'RIM &amp; TRC Benefits'!L166-'RIM Costs (Ach Pot)'!L166</f>
        <v>-6.5827859999999987</v>
      </c>
      <c r="M166">
        <f>'RIM &amp; TRC Benefits'!M166-'RIM Costs (Ach Pot)'!M166</f>
        <v>-5.2602930000000008</v>
      </c>
      <c r="N166">
        <f>'RIM &amp; TRC Benefits'!N166-'RIM Costs (Ach Pot)'!N166</f>
        <v>-4.8330149999999996</v>
      </c>
      <c r="O166">
        <f>'RIM &amp; TRC Benefits'!O166-'RIM Costs (Ach Pot)'!O166</f>
        <v>-4.2826029999999982</v>
      </c>
      <c r="P166">
        <f>'RIM &amp; TRC Benefits'!P166-'RIM Costs (Ach Pot)'!P166</f>
        <v>-5.9616179999999979</v>
      </c>
      <c r="Q166">
        <f>'RIM &amp; TRC Benefits'!Q166-'RIM Costs (Ach Pot)'!Q166</f>
        <v>0</v>
      </c>
      <c r="R166">
        <f>'RIM &amp; TRC Benefits'!R166-'RIM Costs (Ach Pot)'!R166</f>
        <v>0</v>
      </c>
      <c r="S166">
        <f>'RIM &amp; TRC Benefits'!S166-'RIM Costs (Ach Pot)'!S166</f>
        <v>0</v>
      </c>
      <c r="T166">
        <f>'RIM &amp; TRC Benefits'!T166-'RIM Costs (Ach Pot)'!T166</f>
        <v>0</v>
      </c>
      <c r="U166">
        <f>'RIM &amp; TRC Benefits'!U166-'RIM Costs (Ach Pot)'!U166</f>
        <v>0</v>
      </c>
      <c r="V166">
        <f>'RIM &amp; TRC Benefits'!V166-'RIM Costs (Ach Pot)'!V166</f>
        <v>0</v>
      </c>
      <c r="W166">
        <f>'RIM &amp; TRC Benefits'!W166-'RIM Costs (Ach Pot)'!W166</f>
        <v>0</v>
      </c>
      <c r="X166">
        <f>'RIM &amp; TRC Benefits'!X166-'RIM Costs (Ach Pot)'!X166</f>
        <v>0</v>
      </c>
      <c r="Y166">
        <f>'RIM &amp; TRC Benefits'!Y166-'RIM Costs (Ach Pot)'!Y166</f>
        <v>0</v>
      </c>
      <c r="Z166">
        <f>'RIM &amp; TRC Benefits'!Z166-'RIM Costs (Ach Pot)'!Z166</f>
        <v>0</v>
      </c>
      <c r="AA166">
        <f>'RIM &amp; TRC Benefits'!AA166-'RIM Costs (Ach Pot)'!AA166</f>
        <v>0</v>
      </c>
      <c r="AB166">
        <f>'RIM &amp; TRC Benefits'!AB166-'RIM Costs (Ach Pot)'!AB166</f>
        <v>0</v>
      </c>
      <c r="AC166">
        <f>'RIM &amp; TRC Benefits'!AC166-'RIM Costs (Ach Pot)'!AC166</f>
        <v>0</v>
      </c>
      <c r="AD166">
        <f>'RIM &amp; TRC Benefits'!AD166-'RIM Costs (Ach Pot)'!AD166</f>
        <v>0</v>
      </c>
      <c r="AE166">
        <f>'RIM &amp; TRC Benefits'!AE166-'RIM Costs (Ach Pot)'!AE166</f>
        <v>0</v>
      </c>
      <c r="AF166">
        <f>'RIM &amp; TRC Benefits'!AF166-'RIM Costs (Ach Pot)'!AF166</f>
        <v>0</v>
      </c>
      <c r="AG166">
        <f>'RIM &amp; TRC Benefits'!AG166-'RIM Costs (Ach Pot)'!AG166</f>
        <v>0</v>
      </c>
      <c r="AH166">
        <f>'RIM &amp; TRC Benefits'!AH166-'RIM Costs (Ach Pot)'!AH166</f>
        <v>0</v>
      </c>
      <c r="AI166" s="2">
        <f t="shared" si="56"/>
        <v>-105.302346</v>
      </c>
      <c r="AJ166" s="2">
        <f t="shared" si="57"/>
        <v>-91.667828013795088</v>
      </c>
      <c r="AK166" s="95">
        <f>'RIM &amp; TRC Benefits'!AJ166/'RIM Costs (Ach Pot)'!AJ166</f>
        <v>0.52487148643469805</v>
      </c>
      <c r="AL166" s="98" t="str">
        <f>IF(AK166&lt;1,"NA",(('RIM Costs (Ach Pot)'!AJ166)+AX166)/AN166)</f>
        <v>NA</v>
      </c>
      <c r="AN166">
        <f>'Customer Costs'!G166</f>
        <v>17</v>
      </c>
      <c r="AO166" s="17">
        <f t="shared" si="58"/>
        <v>150.73578175274375</v>
      </c>
      <c r="AP166" s="18">
        <f t="shared" si="59"/>
        <v>0.94279190248552769</v>
      </c>
      <c r="AQ166" s="76" t="str">
        <f t="shared" si="60"/>
        <v>Yes</v>
      </c>
      <c r="AR166" s="76" t="str">
        <f t="shared" si="61"/>
        <v>Yes</v>
      </c>
      <c r="AS166" s="76" t="str">
        <f t="shared" si="62"/>
        <v>Yes</v>
      </c>
      <c r="AT166" s="105" t="s">
        <v>499</v>
      </c>
      <c r="AU166" s="95" t="str">
        <f t="shared" si="50"/>
        <v>Drop</v>
      </c>
      <c r="AV166" s="11">
        <f t="shared" si="49"/>
        <v>0</v>
      </c>
      <c r="AW166" s="102">
        <f t="shared" si="51"/>
        <v>0.94279190248552769</v>
      </c>
      <c r="AX166" s="11" t="str">
        <f t="shared" si="52"/>
        <v>NA</v>
      </c>
      <c r="AY166" s="52" t="s">
        <v>528</v>
      </c>
      <c r="AZ166" s="11" t="str">
        <f>IF(AU166="Drop","NA",'Program Costs'!G166)</f>
        <v>NA</v>
      </c>
      <c r="BA166" s="20" t="str">
        <f t="shared" si="53"/>
        <v>NA</v>
      </c>
      <c r="BB166" s="12">
        <f>IF(AP166&lt;=10,IF($BB$1="Residential",VLOOKUP(CEILING(AP166,0.05),'Payback-Acceptance'!$A$5:$C$205,2),VLOOKUP(CEILING(AN166,0.05),'Payback-Acceptance'!$A$5:$C$205,3)),IF($BB$1="Residential",VLOOKUP(10,'Payback-Acceptance'!$A$5:$C$205,2),VLOOKUP(10,'Payback-Acceptance'!$A$5:$C$205,3)))</f>
        <v>0.5147045847177647</v>
      </c>
      <c r="BC166" s="17">
        <v>150.73578175274375</v>
      </c>
      <c r="BD166" s="18">
        <v>13.573858576206238</v>
      </c>
      <c r="BE166" s="18">
        <v>34.892686560417076</v>
      </c>
      <c r="BF166" s="22">
        <v>193419.6370910526</v>
      </c>
      <c r="BG166" s="35" t="str">
        <f t="shared" si="66"/>
        <v>NA</v>
      </c>
      <c r="BH166" s="67">
        <v>1149.6667</v>
      </c>
      <c r="BI166" s="29" t="str">
        <f t="shared" si="67"/>
        <v>NA</v>
      </c>
      <c r="BJ166" s="71" t="str">
        <f t="shared" si="68"/>
        <v>NA</v>
      </c>
      <c r="BK166" s="71" t="str">
        <f t="shared" si="68"/>
        <v>NA</v>
      </c>
      <c r="BL166" s="71" t="str">
        <f t="shared" si="68"/>
        <v>NA</v>
      </c>
      <c r="BM166" s="71" t="str">
        <f t="shared" si="68"/>
        <v>NA</v>
      </c>
      <c r="BN166" s="71" t="str">
        <f t="shared" si="68"/>
        <v>NA</v>
      </c>
      <c r="BO166" s="71" t="str">
        <f t="shared" si="68"/>
        <v>NA</v>
      </c>
      <c r="BP166" s="71" t="str">
        <f t="shared" si="68"/>
        <v>NA</v>
      </c>
      <c r="BQ166" s="71" t="str">
        <f t="shared" si="68"/>
        <v>NA</v>
      </c>
      <c r="BR166" s="71" t="str">
        <f t="shared" si="68"/>
        <v>NA</v>
      </c>
      <c r="BS166" s="71" t="str">
        <f t="shared" si="68"/>
        <v>NA</v>
      </c>
    </row>
    <row r="167" spans="1:71" x14ac:dyDescent="0.25">
      <c r="A167" s="4">
        <v>2</v>
      </c>
      <c r="B167" s="4">
        <v>500</v>
      </c>
      <c r="C167">
        <v>502</v>
      </c>
      <c r="D167" t="s">
        <v>201</v>
      </c>
      <c r="E167">
        <f>'RIM &amp; TRC Benefits'!E167-'RIM Costs (Ach Pot)'!E167</f>
        <v>0</v>
      </c>
      <c r="F167">
        <f>'RIM &amp; TRC Benefits'!F167-'RIM Costs (Ach Pot)'!F167</f>
        <v>0</v>
      </c>
      <c r="G167">
        <f>'RIM &amp; TRC Benefits'!G167-'RIM Costs (Ach Pot)'!G167</f>
        <v>-49.056364799999997</v>
      </c>
      <c r="H167">
        <f>'RIM &amp; TRC Benefits'!H167-'RIM Costs (Ach Pot)'!H167</f>
        <v>-11.6475448</v>
      </c>
      <c r="I167">
        <f>'RIM &amp; TRC Benefits'!I167-'RIM Costs (Ach Pot)'!I167</f>
        <v>-12.592614799999998</v>
      </c>
      <c r="J167">
        <f>'RIM &amp; TRC Benefits'!J167-'RIM Costs (Ach Pot)'!J167</f>
        <v>-9.4142187999999987</v>
      </c>
      <c r="K167">
        <f>'RIM &amp; TRC Benefits'!K167-'RIM Costs (Ach Pot)'!K167</f>
        <v>-9.9722697999999994</v>
      </c>
      <c r="L167">
        <f>'RIM &amp; TRC Benefits'!L167-'RIM Costs (Ach Pot)'!L167</f>
        <v>-10.287263799999998</v>
      </c>
      <c r="M167">
        <f>'RIM &amp; TRC Benefits'!M167-'RIM Costs (Ach Pot)'!M167</f>
        <v>-9.0711098000000021</v>
      </c>
      <c r="N167">
        <f>'RIM &amp; TRC Benefits'!N167-'RIM Costs (Ach Pot)'!N167</f>
        <v>-8.7612017999999985</v>
      </c>
      <c r="O167">
        <f>'RIM &amp; TRC Benefits'!O167-'RIM Costs (Ach Pot)'!O167</f>
        <v>-7.9856967999999995</v>
      </c>
      <c r="P167">
        <f>'RIM &amp; TRC Benefits'!P167-'RIM Costs (Ach Pot)'!P167</f>
        <v>-9.1479298</v>
      </c>
      <c r="Q167">
        <f>'RIM &amp; TRC Benefits'!Q167-'RIM Costs (Ach Pot)'!Q167</f>
        <v>-8.7220198000000018</v>
      </c>
      <c r="R167">
        <f>'RIM &amp; TRC Benefits'!R167-'RIM Costs (Ach Pot)'!R167</f>
        <v>0</v>
      </c>
      <c r="S167">
        <f>'RIM &amp; TRC Benefits'!S167-'RIM Costs (Ach Pot)'!S167</f>
        <v>0</v>
      </c>
      <c r="T167">
        <f>'RIM &amp; TRC Benefits'!T167-'RIM Costs (Ach Pot)'!T167</f>
        <v>0</v>
      </c>
      <c r="U167">
        <f>'RIM &amp; TRC Benefits'!U167-'RIM Costs (Ach Pot)'!U167</f>
        <v>0</v>
      </c>
      <c r="V167">
        <f>'RIM &amp; TRC Benefits'!V167-'RIM Costs (Ach Pot)'!V167</f>
        <v>0</v>
      </c>
      <c r="W167">
        <f>'RIM &amp; TRC Benefits'!W167-'RIM Costs (Ach Pot)'!W167</f>
        <v>0</v>
      </c>
      <c r="X167">
        <f>'RIM &amp; TRC Benefits'!X167-'RIM Costs (Ach Pot)'!X167</f>
        <v>0</v>
      </c>
      <c r="Y167">
        <f>'RIM &amp; TRC Benefits'!Y167-'RIM Costs (Ach Pot)'!Y167</f>
        <v>0</v>
      </c>
      <c r="Z167">
        <f>'RIM &amp; TRC Benefits'!Z167-'RIM Costs (Ach Pot)'!Z167</f>
        <v>0</v>
      </c>
      <c r="AA167">
        <f>'RIM &amp; TRC Benefits'!AA167-'RIM Costs (Ach Pot)'!AA167</f>
        <v>0</v>
      </c>
      <c r="AB167">
        <f>'RIM &amp; TRC Benefits'!AB167-'RIM Costs (Ach Pot)'!AB167</f>
        <v>0</v>
      </c>
      <c r="AC167">
        <f>'RIM &amp; TRC Benefits'!AC167-'RIM Costs (Ach Pot)'!AC167</f>
        <v>0</v>
      </c>
      <c r="AD167">
        <f>'RIM &amp; TRC Benefits'!AD167-'RIM Costs (Ach Pot)'!AD167</f>
        <v>0</v>
      </c>
      <c r="AE167">
        <f>'RIM &amp; TRC Benefits'!AE167-'RIM Costs (Ach Pot)'!AE167</f>
        <v>0</v>
      </c>
      <c r="AF167">
        <f>'RIM &amp; TRC Benefits'!AF167-'RIM Costs (Ach Pot)'!AF167</f>
        <v>0</v>
      </c>
      <c r="AG167">
        <f>'RIM &amp; TRC Benefits'!AG167-'RIM Costs (Ach Pot)'!AG167</f>
        <v>0</v>
      </c>
      <c r="AH167">
        <f>'RIM &amp; TRC Benefits'!AH167-'RIM Costs (Ach Pot)'!AH167</f>
        <v>0</v>
      </c>
      <c r="AI167" s="2">
        <f t="shared" si="56"/>
        <v>-146.6582348</v>
      </c>
      <c r="AJ167" s="2">
        <f t="shared" si="57"/>
        <v>-120.77887534292839</v>
      </c>
      <c r="AK167" s="95">
        <f>'RIM &amp; TRC Benefits'!AJ167/'RIM Costs (Ach Pot)'!AJ167</f>
        <v>0.48913894192649771</v>
      </c>
      <c r="AL167" s="98" t="str">
        <f>IF(AK167&lt;1,"NA",(('RIM Costs (Ach Pot)'!AJ167)+AX167)/AN167)</f>
        <v>NA</v>
      </c>
      <c r="AN167">
        <f>'Customer Costs'!G167</f>
        <v>185.25</v>
      </c>
      <c r="AO167" s="17">
        <f t="shared" si="58"/>
        <v>179.01897536430758</v>
      </c>
      <c r="AP167" s="18">
        <f t="shared" si="59"/>
        <v>8.6505242838186422</v>
      </c>
      <c r="AQ167" s="76" t="str">
        <f t="shared" si="60"/>
        <v>No</v>
      </c>
      <c r="AR167" s="76" t="str">
        <f t="shared" si="61"/>
        <v>No</v>
      </c>
      <c r="AS167" s="76" t="str">
        <f t="shared" si="62"/>
        <v>No</v>
      </c>
      <c r="AT167" s="105" t="s">
        <v>499</v>
      </c>
      <c r="AU167" s="95" t="str">
        <f t="shared" si="50"/>
        <v>Drop</v>
      </c>
      <c r="AV167" s="11">
        <f t="shared" si="49"/>
        <v>142.42022600664288</v>
      </c>
      <c r="AW167" s="102">
        <f t="shared" si="51"/>
        <v>1.9999999999999998</v>
      </c>
      <c r="AX167" s="11" t="str">
        <f t="shared" si="52"/>
        <v>NA</v>
      </c>
      <c r="AY167" s="52" t="s">
        <v>528</v>
      </c>
      <c r="AZ167" s="11" t="str">
        <f>IF(AU167="Drop","NA",'Program Costs'!G167)</f>
        <v>NA</v>
      </c>
      <c r="BA167" s="20" t="str">
        <f t="shared" si="53"/>
        <v>NA</v>
      </c>
      <c r="BB167" s="12">
        <f>IF(AP167&lt;=10,IF($BB$1="Residential",VLOOKUP(CEILING(AP167,0.05),'Payback-Acceptance'!$A$5:$C$205,2),VLOOKUP(CEILING(AN167,0.05),'Payback-Acceptance'!$A$5:$C$205,3)),IF($BB$1="Residential",VLOOKUP(10,'Payback-Acceptance'!$A$5:$C$205,2),VLOOKUP(10,'Payback-Acceptance'!$A$5:$C$205,3)))</f>
        <v>0.16331364751260941</v>
      </c>
      <c r="BC167" s="17">
        <v>179.01897536430758</v>
      </c>
      <c r="BD167" s="18">
        <v>25.152544332536309</v>
      </c>
      <c r="BE167" s="18">
        <v>25.094255134725518</v>
      </c>
      <c r="BF167" s="22">
        <v>231738.6576492537</v>
      </c>
      <c r="BG167" s="35" t="str">
        <f t="shared" si="66"/>
        <v>NA</v>
      </c>
      <c r="BH167" s="67">
        <v>0</v>
      </c>
      <c r="BI167" s="29" t="str">
        <f t="shared" si="67"/>
        <v>NA</v>
      </c>
      <c r="BJ167" s="71" t="str">
        <f t="shared" si="68"/>
        <v>NA</v>
      </c>
      <c r="BK167" s="71" t="str">
        <f t="shared" si="68"/>
        <v>NA</v>
      </c>
      <c r="BL167" s="71" t="str">
        <f t="shared" si="68"/>
        <v>NA</v>
      </c>
      <c r="BM167" s="71" t="str">
        <f t="shared" si="68"/>
        <v>NA</v>
      </c>
      <c r="BN167" s="71" t="str">
        <f t="shared" si="68"/>
        <v>NA</v>
      </c>
      <c r="BO167" s="71" t="str">
        <f t="shared" si="68"/>
        <v>NA</v>
      </c>
      <c r="BP167" s="71" t="str">
        <f t="shared" si="68"/>
        <v>NA</v>
      </c>
      <c r="BQ167" s="71" t="str">
        <f t="shared" si="68"/>
        <v>NA</v>
      </c>
      <c r="BR167" s="71" t="str">
        <f t="shared" si="68"/>
        <v>NA</v>
      </c>
      <c r="BS167" s="71" t="str">
        <f t="shared" si="68"/>
        <v>NA</v>
      </c>
    </row>
    <row r="168" spans="1:71" x14ac:dyDescent="0.25">
      <c r="A168" s="4">
        <v>2</v>
      </c>
      <c r="B168" s="4">
        <v>500</v>
      </c>
      <c r="C168">
        <v>503</v>
      </c>
      <c r="D168" t="s">
        <v>202</v>
      </c>
      <c r="E168">
        <f>'RIM &amp; TRC Benefits'!E168-'RIM Costs (Ach Pot)'!E168</f>
        <v>0</v>
      </c>
      <c r="F168">
        <f>'RIM &amp; TRC Benefits'!F168-'RIM Costs (Ach Pot)'!F168</f>
        <v>0</v>
      </c>
      <c r="G168">
        <f>'RIM &amp; TRC Benefits'!G168-'RIM Costs (Ach Pot)'!G168</f>
        <v>-53.422370699999995</v>
      </c>
      <c r="H168">
        <f>'RIM &amp; TRC Benefits'!H168-'RIM Costs (Ach Pot)'!H168</f>
        <v>-16.207190699999998</v>
      </c>
      <c r="I168">
        <f>'RIM &amp; TRC Benefits'!I168-'RIM Costs (Ach Pot)'!I168</f>
        <v>-16.9135007</v>
      </c>
      <c r="J168">
        <f>'RIM &amp; TRC Benefits'!J168-'RIM Costs (Ach Pot)'!J168</f>
        <v>-13.5102467</v>
      </c>
      <c r="K168">
        <f>'RIM &amp; TRC Benefits'!K168-'RIM Costs (Ach Pot)'!K168</f>
        <v>-14.292320699999998</v>
      </c>
      <c r="L168">
        <f>'RIM &amp; TRC Benefits'!L168-'RIM Costs (Ach Pot)'!L168</f>
        <v>-13.966071700000001</v>
      </c>
      <c r="M168">
        <f>'RIM &amp; TRC Benefits'!M168-'RIM Costs (Ach Pot)'!M168</f>
        <v>-11.978805699999995</v>
      </c>
      <c r="N168">
        <f>'RIM &amp; TRC Benefits'!N168-'RIM Costs (Ach Pot)'!N168</f>
        <v>-12.068622699999999</v>
      </c>
      <c r="O168">
        <f>'RIM &amp; TRC Benefits'!O168-'RIM Costs (Ach Pot)'!O168</f>
        <v>-11.320512700000002</v>
      </c>
      <c r="P168">
        <f>'RIM &amp; TRC Benefits'!P168-'RIM Costs (Ach Pot)'!P168</f>
        <v>-13.1514807</v>
      </c>
      <c r="Q168">
        <f>'RIM &amp; TRC Benefits'!Q168-'RIM Costs (Ach Pot)'!Q168</f>
        <v>-12.185110699999996</v>
      </c>
      <c r="R168">
        <f>'RIM &amp; TRC Benefits'!R168-'RIM Costs (Ach Pot)'!R168</f>
        <v>0</v>
      </c>
      <c r="S168">
        <f>'RIM &amp; TRC Benefits'!S168-'RIM Costs (Ach Pot)'!S168</f>
        <v>0</v>
      </c>
      <c r="T168">
        <f>'RIM &amp; TRC Benefits'!T168-'RIM Costs (Ach Pot)'!T168</f>
        <v>0</v>
      </c>
      <c r="U168">
        <f>'RIM &amp; TRC Benefits'!U168-'RIM Costs (Ach Pot)'!U168</f>
        <v>0</v>
      </c>
      <c r="V168">
        <f>'RIM &amp; TRC Benefits'!V168-'RIM Costs (Ach Pot)'!V168</f>
        <v>0</v>
      </c>
      <c r="W168">
        <f>'RIM &amp; TRC Benefits'!W168-'RIM Costs (Ach Pot)'!W168</f>
        <v>0</v>
      </c>
      <c r="X168">
        <f>'RIM &amp; TRC Benefits'!X168-'RIM Costs (Ach Pot)'!X168</f>
        <v>0</v>
      </c>
      <c r="Y168">
        <f>'RIM &amp; TRC Benefits'!Y168-'RIM Costs (Ach Pot)'!Y168</f>
        <v>0</v>
      </c>
      <c r="Z168">
        <f>'RIM &amp; TRC Benefits'!Z168-'RIM Costs (Ach Pot)'!Z168</f>
        <v>0</v>
      </c>
      <c r="AA168">
        <f>'RIM &amp; TRC Benefits'!AA168-'RIM Costs (Ach Pot)'!AA168</f>
        <v>0</v>
      </c>
      <c r="AB168">
        <f>'RIM &amp; TRC Benefits'!AB168-'RIM Costs (Ach Pot)'!AB168</f>
        <v>0</v>
      </c>
      <c r="AC168">
        <f>'RIM &amp; TRC Benefits'!AC168-'RIM Costs (Ach Pot)'!AC168</f>
        <v>0</v>
      </c>
      <c r="AD168">
        <f>'RIM &amp; TRC Benefits'!AD168-'RIM Costs (Ach Pot)'!AD168</f>
        <v>0</v>
      </c>
      <c r="AE168">
        <f>'RIM &amp; TRC Benefits'!AE168-'RIM Costs (Ach Pot)'!AE168</f>
        <v>0</v>
      </c>
      <c r="AF168">
        <f>'RIM &amp; TRC Benefits'!AF168-'RIM Costs (Ach Pot)'!AF168</f>
        <v>0</v>
      </c>
      <c r="AG168">
        <f>'RIM &amp; TRC Benefits'!AG168-'RIM Costs (Ach Pot)'!AG168</f>
        <v>0</v>
      </c>
      <c r="AH168">
        <f>'RIM &amp; TRC Benefits'!AH168-'RIM Costs (Ach Pot)'!AH168</f>
        <v>0</v>
      </c>
      <c r="AI168" s="2">
        <f t="shared" si="56"/>
        <v>-189.01623370000002</v>
      </c>
      <c r="AJ168" s="2">
        <f t="shared" si="57"/>
        <v>-152.96668665344956</v>
      </c>
      <c r="AK168" s="95">
        <f>'RIM &amp; TRC Benefits'!AJ168/'RIM Costs (Ach Pot)'!AJ168</f>
        <v>0.50166413915540176</v>
      </c>
      <c r="AL168" s="98" t="str">
        <f>IF(AK168&lt;1,"NA",(('RIM Costs (Ach Pot)'!AJ168)+AX168)/AN168)</f>
        <v>NA</v>
      </c>
      <c r="AN168">
        <f>'Customer Costs'!G168</f>
        <v>313.67</v>
      </c>
      <c r="AO168" s="17">
        <f t="shared" si="58"/>
        <v>242.33653456272816</v>
      </c>
      <c r="AP168" s="18">
        <f t="shared" si="59"/>
        <v>10.820251884448714</v>
      </c>
      <c r="AQ168" s="76" t="str">
        <f t="shared" si="60"/>
        <v>No</v>
      </c>
      <c r="AR168" s="76" t="str">
        <f t="shared" si="61"/>
        <v>No</v>
      </c>
      <c r="AS168" s="76" t="str">
        <f t="shared" si="62"/>
        <v>No</v>
      </c>
      <c r="AT168" s="105" t="s">
        <v>499</v>
      </c>
      <c r="AU168" s="95" t="str">
        <f t="shared" si="50"/>
        <v>Drop</v>
      </c>
      <c r="AV168" s="11">
        <f t="shared" si="49"/>
        <v>255.6916824248207</v>
      </c>
      <c r="AW168" s="102">
        <f t="shared" si="51"/>
        <v>2</v>
      </c>
      <c r="AX168" s="11" t="str">
        <f t="shared" si="52"/>
        <v>NA</v>
      </c>
      <c r="AY168" s="52" t="s">
        <v>528</v>
      </c>
      <c r="AZ168" s="11" t="str">
        <f>IF(AU168="Drop","NA",'Program Costs'!G168)</f>
        <v>NA</v>
      </c>
      <c r="BA168" s="20" t="str">
        <f t="shared" si="53"/>
        <v>NA</v>
      </c>
      <c r="BB168" s="12">
        <f>IF(AP168&lt;=10,IF($BB$1="Residential",VLOOKUP(CEILING(AP168,0.05),'Payback-Acceptance'!$A$5:$C$205,2),VLOOKUP(CEILING(AN168,0.05),'Payback-Acceptance'!$A$5:$C$205,3)),IF($BB$1="Residential",VLOOKUP(10,'Payback-Acceptance'!$A$5:$C$205,2),VLOOKUP(10,'Payback-Acceptance'!$A$5:$C$205,3)))</f>
        <v>0.14294960495076253</v>
      </c>
      <c r="BC168" s="17">
        <v>242.33653456272816</v>
      </c>
      <c r="BD168" s="18">
        <v>34.048795020380979</v>
      </c>
      <c r="BE168" s="18">
        <v>33.969889585206488</v>
      </c>
      <c r="BF168" s="22">
        <v>241496.07481343279</v>
      </c>
      <c r="BG168" s="35" t="str">
        <f t="shared" si="66"/>
        <v>NA</v>
      </c>
      <c r="BH168" s="67">
        <v>0</v>
      </c>
      <c r="BI168" s="29" t="str">
        <f t="shared" si="67"/>
        <v>NA</v>
      </c>
      <c r="BJ168" s="71" t="str">
        <f t="shared" si="68"/>
        <v>NA</v>
      </c>
      <c r="BK168" s="71" t="str">
        <f t="shared" si="68"/>
        <v>NA</v>
      </c>
      <c r="BL168" s="71" t="str">
        <f t="shared" si="68"/>
        <v>NA</v>
      </c>
      <c r="BM168" s="71" t="str">
        <f t="shared" si="68"/>
        <v>NA</v>
      </c>
      <c r="BN168" s="71" t="str">
        <f t="shared" si="68"/>
        <v>NA</v>
      </c>
      <c r="BO168" s="71" t="str">
        <f t="shared" si="68"/>
        <v>NA</v>
      </c>
      <c r="BP168" s="71" t="str">
        <f t="shared" si="68"/>
        <v>NA</v>
      </c>
      <c r="BQ168" s="71" t="str">
        <f t="shared" si="68"/>
        <v>NA</v>
      </c>
      <c r="BR168" s="71" t="str">
        <f t="shared" si="68"/>
        <v>NA</v>
      </c>
      <c r="BS168" s="71" t="str">
        <f t="shared" si="68"/>
        <v>NA</v>
      </c>
    </row>
    <row r="169" spans="1:71" x14ac:dyDescent="0.25">
      <c r="A169" s="4">
        <v>2</v>
      </c>
      <c r="B169" s="4">
        <v>700</v>
      </c>
      <c r="C169">
        <v>701</v>
      </c>
      <c r="D169" t="s">
        <v>203</v>
      </c>
      <c r="E169">
        <f>'RIM &amp; TRC Benefits'!E169-'RIM Costs (Ach Pot)'!E169</f>
        <v>0</v>
      </c>
      <c r="F169">
        <f>'RIM &amp; TRC Benefits'!F169-'RIM Costs (Ach Pot)'!F169</f>
        <v>0</v>
      </c>
      <c r="G169">
        <f>'RIM &amp; TRC Benefits'!G169-'RIM Costs (Ach Pot)'!G169</f>
        <v>-49.047682799999997</v>
      </c>
      <c r="H169">
        <f>'RIM &amp; TRC Benefits'!H169-'RIM Costs (Ach Pot)'!H169</f>
        <v>-11.392432799999998</v>
      </c>
      <c r="I169">
        <f>'RIM &amp; TRC Benefits'!I169-'RIM Costs (Ach Pot)'!I169</f>
        <v>-12.4323628</v>
      </c>
      <c r="J169">
        <f>'RIM &amp; TRC Benefits'!J169-'RIM Costs (Ach Pot)'!J169</f>
        <v>-9.5943847999999985</v>
      </c>
      <c r="K169">
        <f>'RIM &amp; TRC Benefits'!K169-'RIM Costs (Ach Pot)'!K169</f>
        <v>-10.429959799999997</v>
      </c>
      <c r="L169">
        <f>'RIM &amp; TRC Benefits'!L169-'RIM Costs (Ach Pot)'!L169</f>
        <v>-10.430310799999997</v>
      </c>
      <c r="M169">
        <f>'RIM &amp; TRC Benefits'!M169-'RIM Costs (Ach Pot)'!M169</f>
        <v>-8.9024277999999981</v>
      </c>
      <c r="N169">
        <f>'RIM &amp; TRC Benefits'!N169-'RIM Costs (Ach Pot)'!N169</f>
        <v>-9.056662799999998</v>
      </c>
      <c r="O169">
        <f>'RIM &amp; TRC Benefits'!O169-'RIM Costs (Ach Pot)'!O169</f>
        <v>-8.4406397999999996</v>
      </c>
      <c r="P169">
        <f>'RIM &amp; TRC Benefits'!P169-'RIM Costs (Ach Pot)'!P169</f>
        <v>-9.1065027999999977</v>
      </c>
      <c r="Q169">
        <f>'RIM &amp; TRC Benefits'!Q169-'RIM Costs (Ach Pot)'!Q169</f>
        <v>-8.9471977999999979</v>
      </c>
      <c r="R169">
        <f>'RIM &amp; TRC Benefits'!R169-'RIM Costs (Ach Pot)'!R169</f>
        <v>-9.3006527999999982</v>
      </c>
      <c r="S169">
        <f>'RIM &amp; TRC Benefits'!S169-'RIM Costs (Ach Pot)'!S169</f>
        <v>-8.1279228000000003</v>
      </c>
      <c r="T169">
        <f>'RIM &amp; TRC Benefits'!T169-'RIM Costs (Ach Pot)'!T169</f>
        <v>0</v>
      </c>
      <c r="U169">
        <f>'RIM &amp; TRC Benefits'!U169-'RIM Costs (Ach Pot)'!U169</f>
        <v>0</v>
      </c>
      <c r="V169">
        <f>'RIM &amp; TRC Benefits'!V169-'RIM Costs (Ach Pot)'!V169</f>
        <v>0</v>
      </c>
      <c r="W169">
        <f>'RIM &amp; TRC Benefits'!W169-'RIM Costs (Ach Pot)'!W169</f>
        <v>0</v>
      </c>
      <c r="X169">
        <f>'RIM &amp; TRC Benefits'!X169-'RIM Costs (Ach Pot)'!X169</f>
        <v>0</v>
      </c>
      <c r="Y169">
        <f>'RIM &amp; TRC Benefits'!Y169-'RIM Costs (Ach Pot)'!Y169</f>
        <v>0</v>
      </c>
      <c r="Z169">
        <f>'RIM &amp; TRC Benefits'!Z169-'RIM Costs (Ach Pot)'!Z169</f>
        <v>0</v>
      </c>
      <c r="AA169">
        <f>'RIM &amp; TRC Benefits'!AA169-'RIM Costs (Ach Pot)'!AA169</f>
        <v>0</v>
      </c>
      <c r="AB169">
        <f>'RIM &amp; TRC Benefits'!AB169-'RIM Costs (Ach Pot)'!AB169</f>
        <v>0</v>
      </c>
      <c r="AC169">
        <f>'RIM &amp; TRC Benefits'!AC169-'RIM Costs (Ach Pot)'!AC169</f>
        <v>0</v>
      </c>
      <c r="AD169">
        <f>'RIM &amp; TRC Benefits'!AD169-'RIM Costs (Ach Pot)'!AD169</f>
        <v>0</v>
      </c>
      <c r="AE169">
        <f>'RIM &amp; TRC Benefits'!AE169-'RIM Costs (Ach Pot)'!AE169</f>
        <v>0</v>
      </c>
      <c r="AF169">
        <f>'RIM &amp; TRC Benefits'!AF169-'RIM Costs (Ach Pot)'!AF169</f>
        <v>0</v>
      </c>
      <c r="AG169">
        <f>'RIM &amp; TRC Benefits'!AG169-'RIM Costs (Ach Pot)'!AG169</f>
        <v>0</v>
      </c>
      <c r="AH169">
        <f>'RIM &amp; TRC Benefits'!AH169-'RIM Costs (Ach Pot)'!AH169</f>
        <v>0</v>
      </c>
      <c r="AI169" s="2">
        <f t="shared" si="56"/>
        <v>-165.20914039999997</v>
      </c>
      <c r="AJ169" s="2">
        <f t="shared" si="57"/>
        <v>-129.94933182416901</v>
      </c>
      <c r="AK169" s="95">
        <f>'RIM &amp; TRC Benefits'!AJ169/'RIM Costs (Ach Pot)'!AJ169</f>
        <v>0.49607377915389328</v>
      </c>
      <c r="AL169" s="98" t="str">
        <f>IF(AK169&lt;1,"NA",(('RIM Costs (Ach Pot)'!AJ169)+AX169)/AN169)</f>
        <v>NA</v>
      </c>
      <c r="AN169">
        <f>'Customer Costs'!G169</f>
        <v>263</v>
      </c>
      <c r="AO169" s="17">
        <f t="shared" si="58"/>
        <v>175.23432382302985</v>
      </c>
      <c r="AP169" s="18">
        <f t="shared" si="59"/>
        <v>12.546420857339308</v>
      </c>
      <c r="AQ169" s="76" t="str">
        <f t="shared" si="60"/>
        <v>No</v>
      </c>
      <c r="AR169" s="76" t="str">
        <f t="shared" si="61"/>
        <v>No</v>
      </c>
      <c r="AS169" s="76" t="str">
        <f t="shared" si="62"/>
        <v>No</v>
      </c>
      <c r="AT169" s="105" t="s">
        <v>499</v>
      </c>
      <c r="AU169" s="95" t="str">
        <f t="shared" si="50"/>
        <v>Drop</v>
      </c>
      <c r="AV169" s="11">
        <f t="shared" si="49"/>
        <v>221.07569298201051</v>
      </c>
      <c r="AW169" s="102">
        <f t="shared" si="51"/>
        <v>2.0000000000000004</v>
      </c>
      <c r="AX169" s="11" t="str">
        <f t="shared" si="52"/>
        <v>NA</v>
      </c>
      <c r="AY169" s="52" t="s">
        <v>528</v>
      </c>
      <c r="AZ169" s="11" t="str">
        <f>IF(AU169="Drop","NA",'Program Costs'!G169)</f>
        <v>NA</v>
      </c>
      <c r="BA169" s="20" t="str">
        <f t="shared" si="53"/>
        <v>NA</v>
      </c>
      <c r="BB169" s="12">
        <f>IF(AP169&lt;=10,IF($BB$1="Residential",VLOOKUP(CEILING(AP169,0.05),'Payback-Acceptance'!$A$5:$C$205,2),VLOOKUP(CEILING(AN169,0.05),'Payback-Acceptance'!$A$5:$C$205,3)),IF($BB$1="Residential",VLOOKUP(10,'Payback-Acceptance'!$A$5:$C$205,2),VLOOKUP(10,'Payback-Acceptance'!$A$5:$C$205,3)))</f>
        <v>0.14294960495076253</v>
      </c>
      <c r="BC169" s="17">
        <v>175.23432382302985</v>
      </c>
      <c r="BD169" s="18">
        <v>17.184483964320318</v>
      </c>
      <c r="BE169" s="18">
        <v>12.443216719079864</v>
      </c>
      <c r="BF169" s="22">
        <v>233734.49297829036</v>
      </c>
      <c r="BG169" s="35" t="str">
        <f t="shared" si="66"/>
        <v>NA</v>
      </c>
      <c r="BH169" s="67">
        <v>0</v>
      </c>
      <c r="BI169" s="29" t="str">
        <f t="shared" si="67"/>
        <v>NA</v>
      </c>
      <c r="BJ169" s="71" t="str">
        <f t="shared" si="68"/>
        <v>NA</v>
      </c>
      <c r="BK169" s="71" t="str">
        <f t="shared" si="68"/>
        <v>NA</v>
      </c>
      <c r="BL169" s="71" t="str">
        <f t="shared" si="68"/>
        <v>NA</v>
      </c>
      <c r="BM169" s="71" t="str">
        <f t="shared" si="68"/>
        <v>NA</v>
      </c>
      <c r="BN169" s="71" t="str">
        <f t="shared" si="68"/>
        <v>NA</v>
      </c>
      <c r="BO169" s="71" t="str">
        <f t="shared" si="68"/>
        <v>NA</v>
      </c>
      <c r="BP169" s="71" t="str">
        <f t="shared" si="68"/>
        <v>NA</v>
      </c>
      <c r="BQ169" s="71" t="str">
        <f t="shared" si="68"/>
        <v>NA</v>
      </c>
      <c r="BR169" s="71" t="str">
        <f t="shared" si="68"/>
        <v>NA</v>
      </c>
      <c r="BS169" s="71" t="str">
        <f t="shared" si="68"/>
        <v>NA</v>
      </c>
    </row>
    <row r="170" spans="1:71" x14ac:dyDescent="0.25">
      <c r="A170" s="4">
        <v>2</v>
      </c>
      <c r="B170" s="4">
        <v>800</v>
      </c>
      <c r="C170">
        <v>801</v>
      </c>
      <c r="D170" t="s">
        <v>204</v>
      </c>
      <c r="E170">
        <f>'RIM &amp; TRC Benefits'!E170-'RIM Costs (Ach Pot)'!E170</f>
        <v>0</v>
      </c>
      <c r="F170">
        <f>'RIM &amp; TRC Benefits'!F170-'RIM Costs (Ach Pot)'!F170</f>
        <v>0</v>
      </c>
      <c r="G170">
        <f>'RIM &amp; TRC Benefits'!G170-'RIM Costs (Ach Pot)'!G170</f>
        <v>-138.01596499999999</v>
      </c>
      <c r="H170">
        <f>'RIM &amp; TRC Benefits'!H170-'RIM Costs (Ach Pot)'!H170</f>
        <v>-99.245965000000012</v>
      </c>
      <c r="I170">
        <f>'RIM &amp; TRC Benefits'!I170-'RIM Costs (Ach Pot)'!I170</f>
        <v>-103.77696499999999</v>
      </c>
      <c r="J170">
        <f>'RIM &amp; TRC Benefits'!J170-'RIM Costs (Ach Pot)'!J170</f>
        <v>-73.811385000000001</v>
      </c>
      <c r="K170">
        <f>'RIM &amp; TRC Benefits'!K170-'RIM Costs (Ach Pot)'!K170</f>
        <v>-73.692675000000008</v>
      </c>
      <c r="L170">
        <f>'RIM &amp; TRC Benefits'!L170-'RIM Costs (Ach Pot)'!L170</f>
        <v>0</v>
      </c>
      <c r="M170">
        <f>'RIM &amp; TRC Benefits'!M170-'RIM Costs (Ach Pot)'!M170</f>
        <v>0</v>
      </c>
      <c r="N170">
        <f>'RIM &amp; TRC Benefits'!N170-'RIM Costs (Ach Pot)'!N170</f>
        <v>0</v>
      </c>
      <c r="O170">
        <f>'RIM &amp; TRC Benefits'!O170-'RIM Costs (Ach Pot)'!O170</f>
        <v>0</v>
      </c>
      <c r="P170">
        <f>'RIM &amp; TRC Benefits'!P170-'RIM Costs (Ach Pot)'!P170</f>
        <v>0</v>
      </c>
      <c r="Q170">
        <f>'RIM &amp; TRC Benefits'!Q170-'RIM Costs (Ach Pot)'!Q170</f>
        <v>0</v>
      </c>
      <c r="R170">
        <f>'RIM &amp; TRC Benefits'!R170-'RIM Costs (Ach Pot)'!R170</f>
        <v>0</v>
      </c>
      <c r="S170">
        <f>'RIM &amp; TRC Benefits'!S170-'RIM Costs (Ach Pot)'!S170</f>
        <v>0</v>
      </c>
      <c r="T170">
        <f>'RIM &amp; TRC Benefits'!T170-'RIM Costs (Ach Pot)'!T170</f>
        <v>0</v>
      </c>
      <c r="U170">
        <f>'RIM &amp; TRC Benefits'!U170-'RIM Costs (Ach Pot)'!U170</f>
        <v>0</v>
      </c>
      <c r="V170">
        <f>'RIM &amp; TRC Benefits'!V170-'RIM Costs (Ach Pot)'!V170</f>
        <v>0</v>
      </c>
      <c r="W170">
        <f>'RIM &amp; TRC Benefits'!W170-'RIM Costs (Ach Pot)'!W170</f>
        <v>0</v>
      </c>
      <c r="X170">
        <f>'RIM &amp; TRC Benefits'!X170-'RIM Costs (Ach Pot)'!X170</f>
        <v>0</v>
      </c>
      <c r="Y170">
        <f>'RIM &amp; TRC Benefits'!Y170-'RIM Costs (Ach Pot)'!Y170</f>
        <v>0</v>
      </c>
      <c r="Z170">
        <f>'RIM &amp; TRC Benefits'!Z170-'RIM Costs (Ach Pot)'!Z170</f>
        <v>0</v>
      </c>
      <c r="AA170">
        <f>'RIM &amp; TRC Benefits'!AA170-'RIM Costs (Ach Pot)'!AA170</f>
        <v>0</v>
      </c>
      <c r="AB170">
        <f>'RIM &amp; TRC Benefits'!AB170-'RIM Costs (Ach Pot)'!AB170</f>
        <v>0</v>
      </c>
      <c r="AC170">
        <f>'RIM &amp; TRC Benefits'!AC170-'RIM Costs (Ach Pot)'!AC170</f>
        <v>0</v>
      </c>
      <c r="AD170">
        <f>'RIM &amp; TRC Benefits'!AD170-'RIM Costs (Ach Pot)'!AD170</f>
        <v>0</v>
      </c>
      <c r="AE170">
        <f>'RIM &amp; TRC Benefits'!AE170-'RIM Costs (Ach Pot)'!AE170</f>
        <v>0</v>
      </c>
      <c r="AF170">
        <f>'RIM &amp; TRC Benefits'!AF170-'RIM Costs (Ach Pot)'!AF170</f>
        <v>0</v>
      </c>
      <c r="AG170">
        <f>'RIM &amp; TRC Benefits'!AG170-'RIM Costs (Ach Pot)'!AG170</f>
        <v>0</v>
      </c>
      <c r="AH170">
        <f>'RIM &amp; TRC Benefits'!AH170-'RIM Costs (Ach Pot)'!AH170</f>
        <v>0</v>
      </c>
      <c r="AI170" s="2">
        <f t="shared" si="56"/>
        <v>-488.54295500000001</v>
      </c>
      <c r="AJ170" s="2">
        <f t="shared" si="57"/>
        <v>-441.32213901534311</v>
      </c>
      <c r="AK170" s="95">
        <f>'RIM &amp; TRC Benefits'!AJ170/'RIM Costs (Ach Pot)'!AJ170</f>
        <v>0.51774503028444108</v>
      </c>
      <c r="AL170" s="98" t="str">
        <f>IF(AK170&lt;1,"NA",(('RIM Costs (Ach Pot)'!AJ170)+AX170)/AN170)</f>
        <v>NA</v>
      </c>
      <c r="AN170">
        <f>'Customer Costs'!G170</f>
        <v>245</v>
      </c>
      <c r="AO170" s="17">
        <f t="shared" si="58"/>
        <v>1567.698617161012</v>
      </c>
      <c r="AP170" s="18">
        <f t="shared" si="59"/>
        <v>1.3064319386030834</v>
      </c>
      <c r="AQ170" s="76" t="str">
        <f t="shared" si="60"/>
        <v>No</v>
      </c>
      <c r="AR170" s="76" t="str">
        <f t="shared" si="61"/>
        <v>Yes</v>
      </c>
      <c r="AS170" s="76" t="str">
        <f t="shared" si="62"/>
        <v>Yes</v>
      </c>
      <c r="AT170" s="105" t="s">
        <v>499</v>
      </c>
      <c r="AU170" s="95" t="str">
        <f t="shared" si="50"/>
        <v>Drop</v>
      </c>
      <c r="AV170" s="11">
        <f t="shared" si="49"/>
        <v>0</v>
      </c>
      <c r="AW170" s="102">
        <f t="shared" si="51"/>
        <v>1.3064319386030834</v>
      </c>
      <c r="AX170" s="11" t="str">
        <f t="shared" si="52"/>
        <v>NA</v>
      </c>
      <c r="AY170" s="52" t="s">
        <v>528</v>
      </c>
      <c r="AZ170" s="11" t="str">
        <f>IF(AU170="Drop","NA",'Program Costs'!G170)</f>
        <v>NA</v>
      </c>
      <c r="BA170" s="20" t="str">
        <f t="shared" si="53"/>
        <v>NA</v>
      </c>
      <c r="BB170" s="12">
        <f>IF(AP170&lt;=10,IF($BB$1="Residential",VLOOKUP(CEILING(AP170,0.05),'Payback-Acceptance'!$A$5:$C$205,2),VLOOKUP(CEILING(AN170,0.05),'Payback-Acceptance'!$A$5:$C$205,3)),IF($BB$1="Residential",VLOOKUP(10,'Payback-Acceptance'!$A$5:$C$205,2),VLOOKUP(10,'Payback-Acceptance'!$A$5:$C$205,3)))</f>
        <v>0.4788866311505045</v>
      </c>
      <c r="BC170" s="17">
        <v>1567.698617161012</v>
      </c>
      <c r="BD170" s="18">
        <v>334.70687297297206</v>
      </c>
      <c r="BE170" s="18">
        <v>65.080991330802476</v>
      </c>
      <c r="BF170" s="22">
        <v>926.9546305970149</v>
      </c>
      <c r="BG170" s="35" t="str">
        <f t="shared" si="66"/>
        <v>NA</v>
      </c>
      <c r="BH170" s="67">
        <v>1149.6667</v>
      </c>
      <c r="BI170" s="29" t="str">
        <f t="shared" si="67"/>
        <v>NA</v>
      </c>
      <c r="BJ170" s="71" t="str">
        <f t="shared" si="68"/>
        <v>NA</v>
      </c>
      <c r="BK170" s="71" t="str">
        <f t="shared" si="68"/>
        <v>NA</v>
      </c>
      <c r="BL170" s="71" t="str">
        <f t="shared" si="68"/>
        <v>NA</v>
      </c>
      <c r="BM170" s="71" t="str">
        <f t="shared" si="68"/>
        <v>NA</v>
      </c>
      <c r="BN170" s="71" t="str">
        <f t="shared" si="68"/>
        <v>NA</v>
      </c>
      <c r="BO170" s="71" t="str">
        <f t="shared" si="68"/>
        <v>NA</v>
      </c>
      <c r="BP170" s="71" t="str">
        <f t="shared" si="68"/>
        <v>NA</v>
      </c>
      <c r="BQ170" s="71" t="str">
        <f t="shared" si="68"/>
        <v>NA</v>
      </c>
      <c r="BR170" s="71" t="str">
        <f t="shared" si="68"/>
        <v>NA</v>
      </c>
      <c r="BS170" s="71" t="str">
        <f t="shared" si="68"/>
        <v>NA</v>
      </c>
    </row>
    <row r="171" spans="1:71" x14ac:dyDescent="0.25">
      <c r="A171" s="76">
        <v>2</v>
      </c>
      <c r="B171" s="76">
        <v>800</v>
      </c>
      <c r="C171">
        <v>802</v>
      </c>
      <c r="D171" t="s">
        <v>205</v>
      </c>
      <c r="E171">
        <f>'RIM &amp; TRC Benefits'!E171-'RIM Costs (Ach Pot)'!E171</f>
        <v>0</v>
      </c>
      <c r="F171">
        <f>'RIM &amp; TRC Benefits'!F171-'RIM Costs (Ach Pot)'!F171</f>
        <v>0</v>
      </c>
      <c r="G171">
        <f>'RIM &amp; TRC Benefits'!G171-'RIM Costs (Ach Pot)'!G171</f>
        <v>-87.978352999999984</v>
      </c>
      <c r="H171">
        <f>'RIM &amp; TRC Benefits'!H171-'RIM Costs (Ach Pot)'!H171</f>
        <v>-49.900182999999998</v>
      </c>
      <c r="I171">
        <f>'RIM &amp; TRC Benefits'!I171-'RIM Costs (Ach Pot)'!I171</f>
        <v>-51.903913000000003</v>
      </c>
      <c r="J171">
        <f>'RIM &amp; TRC Benefits'!J171-'RIM Costs (Ach Pot)'!J171</f>
        <v>-37.144997000000004</v>
      </c>
      <c r="K171">
        <f>'RIM &amp; TRC Benefits'!K171-'RIM Costs (Ach Pot)'!K171</f>
        <v>-37.433370999999994</v>
      </c>
      <c r="L171">
        <f>'RIM &amp; TRC Benefits'!L171-'RIM Costs (Ach Pot)'!L171</f>
        <v>0</v>
      </c>
      <c r="M171">
        <f>'RIM &amp; TRC Benefits'!M171-'RIM Costs (Ach Pot)'!M171</f>
        <v>0</v>
      </c>
      <c r="N171">
        <f>'RIM &amp; TRC Benefits'!N171-'RIM Costs (Ach Pot)'!N171</f>
        <v>0</v>
      </c>
      <c r="O171">
        <f>'RIM &amp; TRC Benefits'!O171-'RIM Costs (Ach Pot)'!O171</f>
        <v>0</v>
      </c>
      <c r="P171">
        <f>'RIM &amp; TRC Benefits'!P171-'RIM Costs (Ach Pot)'!P171</f>
        <v>0</v>
      </c>
      <c r="Q171">
        <f>'RIM &amp; TRC Benefits'!Q171-'RIM Costs (Ach Pot)'!Q171</f>
        <v>0</v>
      </c>
      <c r="R171">
        <f>'RIM &amp; TRC Benefits'!R171-'RIM Costs (Ach Pot)'!R171</f>
        <v>0</v>
      </c>
      <c r="S171">
        <f>'RIM &amp; TRC Benefits'!S171-'RIM Costs (Ach Pot)'!S171</f>
        <v>0</v>
      </c>
      <c r="T171">
        <f>'RIM &amp; TRC Benefits'!T171-'RIM Costs (Ach Pot)'!T171</f>
        <v>0</v>
      </c>
      <c r="U171">
        <f>'RIM &amp; TRC Benefits'!U171-'RIM Costs (Ach Pot)'!U171</f>
        <v>0</v>
      </c>
      <c r="V171">
        <f>'RIM &amp; TRC Benefits'!V171-'RIM Costs (Ach Pot)'!V171</f>
        <v>0</v>
      </c>
      <c r="W171">
        <f>'RIM &amp; TRC Benefits'!W171-'RIM Costs (Ach Pot)'!W171</f>
        <v>0</v>
      </c>
      <c r="X171">
        <f>'RIM &amp; TRC Benefits'!X171-'RIM Costs (Ach Pot)'!X171</f>
        <v>0</v>
      </c>
      <c r="Y171">
        <f>'RIM &amp; TRC Benefits'!Y171-'RIM Costs (Ach Pot)'!Y171</f>
        <v>0</v>
      </c>
      <c r="Z171">
        <f>'RIM &amp; TRC Benefits'!Z171-'RIM Costs (Ach Pot)'!Z171</f>
        <v>0</v>
      </c>
      <c r="AA171">
        <f>'RIM &amp; TRC Benefits'!AA171-'RIM Costs (Ach Pot)'!AA171</f>
        <v>0</v>
      </c>
      <c r="AB171">
        <f>'RIM &amp; TRC Benefits'!AB171-'RIM Costs (Ach Pot)'!AB171</f>
        <v>0</v>
      </c>
      <c r="AC171">
        <f>'RIM &amp; TRC Benefits'!AC171-'RIM Costs (Ach Pot)'!AC171</f>
        <v>0</v>
      </c>
      <c r="AD171">
        <f>'RIM &amp; TRC Benefits'!AD171-'RIM Costs (Ach Pot)'!AD171</f>
        <v>0</v>
      </c>
      <c r="AE171">
        <f>'RIM &amp; TRC Benefits'!AE171-'RIM Costs (Ach Pot)'!AE171</f>
        <v>0</v>
      </c>
      <c r="AF171">
        <f>'RIM &amp; TRC Benefits'!AF171-'RIM Costs (Ach Pot)'!AF171</f>
        <v>0</v>
      </c>
      <c r="AG171">
        <f>'RIM &amp; TRC Benefits'!AG171-'RIM Costs (Ach Pot)'!AG171</f>
        <v>0</v>
      </c>
      <c r="AH171">
        <f>'RIM &amp; TRC Benefits'!AH171-'RIM Costs (Ach Pot)'!AH171</f>
        <v>0</v>
      </c>
      <c r="AI171" s="2">
        <f t="shared" si="56"/>
        <v>-264.360817</v>
      </c>
      <c r="AJ171" s="2">
        <f t="shared" si="57"/>
        <v>-240.56066869271575</v>
      </c>
      <c r="AK171" s="95">
        <f>'RIM &amp; TRC Benefits'!AJ171/'RIM Costs (Ach Pot)'!AJ171</f>
        <v>0.4983895543037879</v>
      </c>
      <c r="AL171" s="98" t="str">
        <f>IF(AK171&lt;1,"NA",(('RIM Costs (Ach Pot)'!AJ171)+AX171)/AN171)</f>
        <v>NA</v>
      </c>
      <c r="AN171">
        <f>'Customer Costs'!G171</f>
        <v>80</v>
      </c>
      <c r="AO171" s="17">
        <f t="shared" si="58"/>
        <v>790.12658254944472</v>
      </c>
      <c r="AP171" s="18">
        <f t="shared" si="59"/>
        <v>0.84640183031860661</v>
      </c>
      <c r="AQ171" s="76" t="str">
        <f t="shared" si="60"/>
        <v>Yes</v>
      </c>
      <c r="AR171" s="76" t="str">
        <f t="shared" si="61"/>
        <v>Yes</v>
      </c>
      <c r="AS171" s="76" t="str">
        <f t="shared" si="62"/>
        <v>Yes</v>
      </c>
      <c r="AT171" s="105" t="s">
        <v>499</v>
      </c>
      <c r="AU171" s="95" t="str">
        <f t="shared" si="50"/>
        <v>Drop</v>
      </c>
      <c r="AV171" s="11">
        <f t="shared" si="49"/>
        <v>0</v>
      </c>
      <c r="AW171" s="102">
        <f t="shared" si="51"/>
        <v>0.84640183031860661</v>
      </c>
      <c r="AX171" s="11" t="str">
        <f t="shared" si="52"/>
        <v>NA</v>
      </c>
      <c r="AY171" s="52" t="s">
        <v>528</v>
      </c>
      <c r="AZ171" s="11" t="str">
        <f>IF(AU171="Drop","NA",'Program Costs'!G171)</f>
        <v>NA</v>
      </c>
      <c r="BA171" s="20" t="str">
        <f t="shared" si="53"/>
        <v>NA</v>
      </c>
      <c r="BB171" s="12">
        <f>IF(AP171&lt;=10,IF($BB$1="Residential",VLOOKUP(CEILING(AP171,0.05),'Payback-Acceptance'!$A$5:$C$205,2),VLOOKUP(CEILING(AN171,0.05),'Payback-Acceptance'!$A$5:$C$205,3)),IF($BB$1="Residential",VLOOKUP(10,'Payback-Acceptance'!$A$5:$C$205,2),VLOOKUP(10,'Payback-Acceptance'!$A$5:$C$205,3)))</f>
        <v>0.52409444588281673</v>
      </c>
      <c r="BC171" s="17">
        <v>790.12658254944472</v>
      </c>
      <c r="BD171" s="18">
        <v>168.69364424826648</v>
      </c>
      <c r="BE171" s="18">
        <v>32.80108861884365</v>
      </c>
      <c r="BF171" s="22">
        <v>926.9546305970149</v>
      </c>
      <c r="BG171" s="35" t="str">
        <f t="shared" si="66"/>
        <v>NA</v>
      </c>
      <c r="BH171" s="67">
        <v>1149.6667</v>
      </c>
      <c r="BI171" s="29" t="str">
        <f t="shared" si="67"/>
        <v>NA</v>
      </c>
      <c r="BJ171" s="71" t="str">
        <f t="shared" si="68"/>
        <v>NA</v>
      </c>
      <c r="BK171" s="71" t="str">
        <f t="shared" si="68"/>
        <v>NA</v>
      </c>
      <c r="BL171" s="71" t="str">
        <f t="shared" si="68"/>
        <v>NA</v>
      </c>
      <c r="BM171" s="71" t="str">
        <f t="shared" si="68"/>
        <v>NA</v>
      </c>
      <c r="BN171" s="71" t="str">
        <f t="shared" si="68"/>
        <v>NA</v>
      </c>
      <c r="BO171" s="71" t="str">
        <f t="shared" si="68"/>
        <v>NA</v>
      </c>
      <c r="BP171" s="71" t="str">
        <f t="shared" si="68"/>
        <v>NA</v>
      </c>
      <c r="BQ171" s="71" t="str">
        <f t="shared" si="68"/>
        <v>NA</v>
      </c>
      <c r="BR171" s="71" t="str">
        <f t="shared" si="68"/>
        <v>NA</v>
      </c>
      <c r="BS171" s="71" t="str">
        <f t="shared" si="68"/>
        <v>NA</v>
      </c>
    </row>
    <row r="172" spans="1:71" x14ac:dyDescent="0.25">
      <c r="A172" s="76">
        <v>2</v>
      </c>
      <c r="B172" s="76">
        <v>800</v>
      </c>
      <c r="C172">
        <v>803</v>
      </c>
      <c r="D172" t="s">
        <v>206</v>
      </c>
      <c r="E172">
        <f>'RIM &amp; TRC Benefits'!E172-'RIM Costs (Ach Pot)'!E172</f>
        <v>0</v>
      </c>
      <c r="F172">
        <f>'RIM &amp; TRC Benefits'!F172-'RIM Costs (Ach Pot)'!F172</f>
        <v>0</v>
      </c>
      <c r="G172">
        <f>'RIM &amp; TRC Benefits'!G172-'RIM Costs (Ach Pot)'!G172</f>
        <v>-188.93834999999999</v>
      </c>
      <c r="H172">
        <f>'RIM &amp; TRC Benefits'!H172-'RIM Costs (Ach Pot)'!H172</f>
        <v>-149.46484999999998</v>
      </c>
      <c r="I172">
        <f>'RIM &amp; TRC Benefits'!I172-'RIM Costs (Ach Pot)'!I172</f>
        <v>-155.75415000000001</v>
      </c>
      <c r="J172">
        <f>'RIM &amp; TRC Benefits'!J172-'RIM Costs (Ach Pot)'!J172</f>
        <v>-110.48050000000001</v>
      </c>
      <c r="K172">
        <f>'RIM &amp; TRC Benefits'!K172-'RIM Costs (Ach Pot)'!K172</f>
        <v>-111.42539000000002</v>
      </c>
      <c r="L172">
        <f>'RIM &amp; TRC Benefits'!L172-'RIM Costs (Ach Pot)'!L172</f>
        <v>-104.94471000000001</v>
      </c>
      <c r="M172">
        <f>'RIM &amp; TRC Benefits'!M172-'RIM Costs (Ach Pot)'!M172</f>
        <v>-86.505890000000022</v>
      </c>
      <c r="N172">
        <f>'RIM &amp; TRC Benefits'!N172-'RIM Costs (Ach Pot)'!N172</f>
        <v>-75.428499999999985</v>
      </c>
      <c r="O172">
        <f>'RIM &amp; TRC Benefits'!O172-'RIM Costs (Ach Pot)'!O172</f>
        <v>-71.912180000000035</v>
      </c>
      <c r="P172">
        <f>'RIM &amp; TRC Benefits'!P172-'RIM Costs (Ach Pot)'!P172</f>
        <v>-98.720530000000025</v>
      </c>
      <c r="Q172">
        <f>'RIM &amp; TRC Benefits'!Q172-'RIM Costs (Ach Pot)'!Q172</f>
        <v>0</v>
      </c>
      <c r="R172">
        <f>'RIM &amp; TRC Benefits'!R172-'RIM Costs (Ach Pot)'!R172</f>
        <v>0</v>
      </c>
      <c r="S172">
        <f>'RIM &amp; TRC Benefits'!S172-'RIM Costs (Ach Pot)'!S172</f>
        <v>0</v>
      </c>
      <c r="T172">
        <f>'RIM &amp; TRC Benefits'!T172-'RIM Costs (Ach Pot)'!T172</f>
        <v>0</v>
      </c>
      <c r="U172">
        <f>'RIM &amp; TRC Benefits'!U172-'RIM Costs (Ach Pot)'!U172</f>
        <v>0</v>
      </c>
      <c r="V172">
        <f>'RIM &amp; TRC Benefits'!V172-'RIM Costs (Ach Pot)'!V172</f>
        <v>0</v>
      </c>
      <c r="W172">
        <f>'RIM &amp; TRC Benefits'!W172-'RIM Costs (Ach Pot)'!W172</f>
        <v>0</v>
      </c>
      <c r="X172">
        <f>'RIM &amp; TRC Benefits'!X172-'RIM Costs (Ach Pot)'!X172</f>
        <v>0</v>
      </c>
      <c r="Y172">
        <f>'RIM &amp; TRC Benefits'!Y172-'RIM Costs (Ach Pot)'!Y172</f>
        <v>0</v>
      </c>
      <c r="Z172">
        <f>'RIM &amp; TRC Benefits'!Z172-'RIM Costs (Ach Pot)'!Z172</f>
        <v>0</v>
      </c>
      <c r="AA172">
        <f>'RIM &amp; TRC Benefits'!AA172-'RIM Costs (Ach Pot)'!AA172</f>
        <v>0</v>
      </c>
      <c r="AB172">
        <f>'RIM &amp; TRC Benefits'!AB172-'RIM Costs (Ach Pot)'!AB172</f>
        <v>0</v>
      </c>
      <c r="AC172">
        <f>'RIM &amp; TRC Benefits'!AC172-'RIM Costs (Ach Pot)'!AC172</f>
        <v>0</v>
      </c>
      <c r="AD172">
        <f>'RIM &amp; TRC Benefits'!AD172-'RIM Costs (Ach Pot)'!AD172</f>
        <v>0</v>
      </c>
      <c r="AE172">
        <f>'RIM &amp; TRC Benefits'!AE172-'RIM Costs (Ach Pot)'!AE172</f>
        <v>0</v>
      </c>
      <c r="AF172">
        <f>'RIM &amp; TRC Benefits'!AF172-'RIM Costs (Ach Pot)'!AF172</f>
        <v>0</v>
      </c>
      <c r="AG172">
        <f>'RIM &amp; TRC Benefits'!AG172-'RIM Costs (Ach Pot)'!AG172</f>
        <v>0</v>
      </c>
      <c r="AH172">
        <f>'RIM &amp; TRC Benefits'!AH172-'RIM Costs (Ach Pot)'!AH172</f>
        <v>0</v>
      </c>
      <c r="AI172" s="2">
        <f t="shared" si="56"/>
        <v>-1153.5750499999999</v>
      </c>
      <c r="AJ172" s="2">
        <f t="shared" si="57"/>
        <v>-929.56768036135588</v>
      </c>
      <c r="AK172" s="95">
        <f>'RIM &amp; TRC Benefits'!AJ172/'RIM Costs (Ach Pot)'!AJ172</f>
        <v>0.62467979134915697</v>
      </c>
      <c r="AL172" s="98" t="str">
        <f>IF(AK172&lt;1,"NA",(('RIM Costs (Ach Pot)'!AJ172)+AX172)/AN172)</f>
        <v>NA</v>
      </c>
      <c r="AN172">
        <f>'Customer Costs'!G172</f>
        <v>850</v>
      </c>
      <c r="AO172" s="17">
        <f t="shared" si="58"/>
        <v>2358.4382876364853</v>
      </c>
      <c r="AP172" s="18">
        <f t="shared" si="59"/>
        <v>3.0128512413553747</v>
      </c>
      <c r="AQ172" s="76" t="str">
        <f t="shared" si="60"/>
        <v>No</v>
      </c>
      <c r="AR172" s="76" t="str">
        <f t="shared" si="61"/>
        <v>No</v>
      </c>
      <c r="AS172" s="76" t="str">
        <f t="shared" si="62"/>
        <v>No</v>
      </c>
      <c r="AT172" s="105" t="s">
        <v>499</v>
      </c>
      <c r="AU172" s="95" t="str">
        <f t="shared" si="50"/>
        <v>Drop</v>
      </c>
      <c r="AV172" s="11">
        <f t="shared" si="49"/>
        <v>285.75043577815995</v>
      </c>
      <c r="AW172" s="102">
        <f t="shared" si="51"/>
        <v>2</v>
      </c>
      <c r="AX172" s="11" t="str">
        <f t="shared" si="52"/>
        <v>NA</v>
      </c>
      <c r="AY172" s="52" t="s">
        <v>528</v>
      </c>
      <c r="AZ172" s="11" t="str">
        <f>IF(AU172="Drop","NA",'Program Costs'!G172)</f>
        <v>NA</v>
      </c>
      <c r="BA172" s="20" t="str">
        <f t="shared" si="53"/>
        <v>NA</v>
      </c>
      <c r="BB172" s="12">
        <f>IF(AP172&lt;=10,IF($BB$1="Residential",VLOOKUP(CEILING(AP172,0.05),'Payback-Acceptance'!$A$5:$C$205,2),VLOOKUP(CEILING(AN172,0.05),'Payback-Acceptance'!$A$5:$C$205,3)),IF($BB$1="Residential",VLOOKUP(10,'Payback-Acceptance'!$A$5:$C$205,2),VLOOKUP(10,'Payback-Acceptance'!$A$5:$C$205,3)))</f>
        <v>0.33191135431998869</v>
      </c>
      <c r="BC172" s="17">
        <v>2358.4382876364853</v>
      </c>
      <c r="BD172" s="18">
        <v>503.53141805800834</v>
      </c>
      <c r="BE172" s="18">
        <v>97.907531506190296</v>
      </c>
      <c r="BF172" s="22">
        <v>965.98429925373136</v>
      </c>
      <c r="BG172" s="35" t="str">
        <f t="shared" si="66"/>
        <v>NA</v>
      </c>
      <c r="BH172" s="67">
        <v>3540.6667000000002</v>
      </c>
      <c r="BI172" s="29" t="str">
        <f t="shared" si="67"/>
        <v>NA</v>
      </c>
      <c r="BJ172" s="71" t="str">
        <f t="shared" si="68"/>
        <v>NA</v>
      </c>
      <c r="BK172" s="71" t="str">
        <f t="shared" si="68"/>
        <v>NA</v>
      </c>
      <c r="BL172" s="71" t="str">
        <f t="shared" si="68"/>
        <v>NA</v>
      </c>
      <c r="BM172" s="71" t="str">
        <f t="shared" si="68"/>
        <v>NA</v>
      </c>
      <c r="BN172" s="71" t="str">
        <f t="shared" si="68"/>
        <v>NA</v>
      </c>
      <c r="BO172" s="71" t="str">
        <f t="shared" si="68"/>
        <v>NA</v>
      </c>
      <c r="BP172" s="71" t="str">
        <f t="shared" si="68"/>
        <v>NA</v>
      </c>
      <c r="BQ172" s="71" t="str">
        <f t="shared" si="68"/>
        <v>NA</v>
      </c>
      <c r="BR172" s="71" t="str">
        <f t="shared" si="68"/>
        <v>NA</v>
      </c>
      <c r="BS172" s="71" t="str">
        <f t="shared" si="68"/>
        <v>NA</v>
      </c>
    </row>
    <row r="173" spans="1:71" x14ac:dyDescent="0.25">
      <c r="A173" s="76">
        <v>2</v>
      </c>
      <c r="B173" s="76">
        <v>800</v>
      </c>
      <c r="C173">
        <v>804</v>
      </c>
      <c r="D173" t="s">
        <v>207</v>
      </c>
      <c r="E173">
        <f>'RIM &amp; TRC Benefits'!E173-'RIM Costs (Ach Pot)'!E173</f>
        <v>0</v>
      </c>
      <c r="F173">
        <f>'RIM &amp; TRC Benefits'!F173-'RIM Costs (Ach Pot)'!F173</f>
        <v>0</v>
      </c>
      <c r="G173">
        <f>'RIM &amp; TRC Benefits'!G173-'RIM Costs (Ach Pot)'!G173</f>
        <v>-240.49904000000001</v>
      </c>
      <c r="H173">
        <f>'RIM &amp; TRC Benefits'!H173-'RIM Costs (Ach Pot)'!H173</f>
        <v>-199.69404</v>
      </c>
      <c r="I173">
        <f>'RIM &amp; TRC Benefits'!I173-'RIM Costs (Ach Pot)'!I173</f>
        <v>-208.39394000000001</v>
      </c>
      <c r="J173">
        <f>'RIM &amp; TRC Benefits'!J173-'RIM Costs (Ach Pot)'!J173</f>
        <v>-147.03447</v>
      </c>
      <c r="K173">
        <f>'RIM &amp; TRC Benefits'!K173-'RIM Costs (Ach Pot)'!K173</f>
        <v>-149.25286</v>
      </c>
      <c r="L173">
        <f>'RIM &amp; TRC Benefits'!L173-'RIM Costs (Ach Pot)'!L173</f>
        <v>-140.65260999999998</v>
      </c>
      <c r="M173">
        <f>'RIM &amp; TRC Benefits'!M173-'RIM Costs (Ach Pot)'!M173</f>
        <v>-114.81274000000002</v>
      </c>
      <c r="N173">
        <f>'RIM &amp; TRC Benefits'!N173-'RIM Costs (Ach Pot)'!N173</f>
        <v>-100.76111000000003</v>
      </c>
      <c r="O173">
        <f>'RIM &amp; TRC Benefits'!O173-'RIM Costs (Ach Pot)'!O173</f>
        <v>-97.920410000000061</v>
      </c>
      <c r="P173">
        <f>'RIM &amp; TRC Benefits'!P173-'RIM Costs (Ach Pot)'!P173</f>
        <v>-132.06368000000003</v>
      </c>
      <c r="Q173">
        <f>'RIM &amp; TRC Benefits'!Q173-'RIM Costs (Ach Pot)'!Q173</f>
        <v>0</v>
      </c>
      <c r="R173">
        <f>'RIM &amp; TRC Benefits'!R173-'RIM Costs (Ach Pot)'!R173</f>
        <v>0</v>
      </c>
      <c r="S173">
        <f>'RIM &amp; TRC Benefits'!S173-'RIM Costs (Ach Pot)'!S173</f>
        <v>0</v>
      </c>
      <c r="T173">
        <f>'RIM &amp; TRC Benefits'!T173-'RIM Costs (Ach Pot)'!T173</f>
        <v>0</v>
      </c>
      <c r="U173">
        <f>'RIM &amp; TRC Benefits'!U173-'RIM Costs (Ach Pot)'!U173</f>
        <v>0</v>
      </c>
      <c r="V173">
        <f>'RIM &amp; TRC Benefits'!V173-'RIM Costs (Ach Pot)'!V173</f>
        <v>0</v>
      </c>
      <c r="W173">
        <f>'RIM &amp; TRC Benefits'!W173-'RIM Costs (Ach Pot)'!W173</f>
        <v>0</v>
      </c>
      <c r="X173">
        <f>'RIM &amp; TRC Benefits'!X173-'RIM Costs (Ach Pot)'!X173</f>
        <v>0</v>
      </c>
      <c r="Y173">
        <f>'RIM &amp; TRC Benefits'!Y173-'RIM Costs (Ach Pot)'!Y173</f>
        <v>0</v>
      </c>
      <c r="Z173">
        <f>'RIM &amp; TRC Benefits'!Z173-'RIM Costs (Ach Pot)'!Z173</f>
        <v>0</v>
      </c>
      <c r="AA173">
        <f>'RIM &amp; TRC Benefits'!AA173-'RIM Costs (Ach Pot)'!AA173</f>
        <v>0</v>
      </c>
      <c r="AB173">
        <f>'RIM &amp; TRC Benefits'!AB173-'RIM Costs (Ach Pot)'!AB173</f>
        <v>0</v>
      </c>
      <c r="AC173">
        <f>'RIM &amp; TRC Benefits'!AC173-'RIM Costs (Ach Pot)'!AC173</f>
        <v>0</v>
      </c>
      <c r="AD173">
        <f>'RIM &amp; TRC Benefits'!AD173-'RIM Costs (Ach Pot)'!AD173</f>
        <v>0</v>
      </c>
      <c r="AE173">
        <f>'RIM &amp; TRC Benefits'!AE173-'RIM Costs (Ach Pot)'!AE173</f>
        <v>0</v>
      </c>
      <c r="AF173">
        <f>'RIM &amp; TRC Benefits'!AF173-'RIM Costs (Ach Pot)'!AF173</f>
        <v>0</v>
      </c>
      <c r="AG173">
        <f>'RIM &amp; TRC Benefits'!AG173-'RIM Costs (Ach Pot)'!AG173</f>
        <v>0</v>
      </c>
      <c r="AH173">
        <f>'RIM &amp; TRC Benefits'!AH173-'RIM Costs (Ach Pot)'!AH173</f>
        <v>0</v>
      </c>
      <c r="AI173" s="2">
        <f t="shared" si="56"/>
        <v>-1531.0849000000005</v>
      </c>
      <c r="AJ173" s="2">
        <f t="shared" si="57"/>
        <v>-1231.1053114180263</v>
      </c>
      <c r="AK173" s="95">
        <f>'RIM &amp; TRC Benefits'!AJ173/'RIM Costs (Ach Pot)'!AJ173</f>
        <v>0.62673334614467435</v>
      </c>
      <c r="AL173" s="98" t="str">
        <f>IF(AK173&lt;1,"NA",(('RIM Costs (Ach Pot)'!AJ173)+AX173)/AN173)</f>
        <v>NA</v>
      </c>
      <c r="AN173">
        <f>'Customer Costs'!G173</f>
        <v>4900</v>
      </c>
      <c r="AO173" s="17">
        <f t="shared" si="58"/>
        <v>3152.5252533879625</v>
      </c>
      <c r="AP173" s="18">
        <f t="shared" si="59"/>
        <v>12.993339491012717</v>
      </c>
      <c r="AQ173" s="76" t="str">
        <f t="shared" si="60"/>
        <v>No</v>
      </c>
      <c r="AR173" s="76" t="str">
        <f t="shared" si="61"/>
        <v>No</v>
      </c>
      <c r="AS173" s="76" t="str">
        <f t="shared" si="62"/>
        <v>No</v>
      </c>
      <c r="AT173" s="105" t="s">
        <v>499</v>
      </c>
      <c r="AU173" s="95" t="str">
        <f t="shared" si="50"/>
        <v>Drop</v>
      </c>
      <c r="AV173" s="11">
        <f t="shared" si="49"/>
        <v>4145.7674174696585</v>
      </c>
      <c r="AW173" s="102">
        <f t="shared" si="51"/>
        <v>1.9999999999999989</v>
      </c>
      <c r="AX173" s="11" t="str">
        <f t="shared" si="52"/>
        <v>NA</v>
      </c>
      <c r="AY173" s="52" t="s">
        <v>528</v>
      </c>
      <c r="AZ173" s="11" t="str">
        <f>IF(AU173="Drop","NA",'Program Costs'!G173)</f>
        <v>NA</v>
      </c>
      <c r="BA173" s="20" t="str">
        <f t="shared" si="53"/>
        <v>NA</v>
      </c>
      <c r="BB173" s="12">
        <f>IF(AP173&lt;=10,IF($BB$1="Residential",VLOOKUP(CEILING(AP173,0.05),'Payback-Acceptance'!$A$5:$C$205,2),VLOOKUP(CEILING(AN173,0.05),'Payback-Acceptance'!$A$5:$C$205,3)),IF($BB$1="Residential",VLOOKUP(10,'Payback-Acceptance'!$A$5:$C$205,2),VLOOKUP(10,'Payback-Acceptance'!$A$5:$C$205,3)))</f>
        <v>0.14294960495076253</v>
      </c>
      <c r="BC173" s="17">
        <v>3152.5252533879625</v>
      </c>
      <c r="BD173" s="18">
        <v>673.07057419976604</v>
      </c>
      <c r="BE173" s="18">
        <v>130.87303033884461</v>
      </c>
      <c r="BF173" s="22">
        <v>637.54963750746265</v>
      </c>
      <c r="BG173" s="35" t="str">
        <f t="shared" si="66"/>
        <v>NA</v>
      </c>
      <c r="BH173" s="67">
        <v>367</v>
      </c>
      <c r="BI173" s="29" t="str">
        <f t="shared" si="67"/>
        <v>NA</v>
      </c>
      <c r="BJ173" s="71" t="str">
        <f t="shared" si="68"/>
        <v>NA</v>
      </c>
      <c r="BK173" s="71" t="str">
        <f t="shared" si="68"/>
        <v>NA</v>
      </c>
      <c r="BL173" s="71" t="str">
        <f t="shared" si="68"/>
        <v>NA</v>
      </c>
      <c r="BM173" s="71" t="str">
        <f t="shared" si="68"/>
        <v>NA</v>
      </c>
      <c r="BN173" s="71" t="str">
        <f t="shared" si="68"/>
        <v>NA</v>
      </c>
      <c r="BO173" s="71" t="str">
        <f t="shared" si="68"/>
        <v>NA</v>
      </c>
      <c r="BP173" s="71" t="str">
        <f t="shared" si="68"/>
        <v>NA</v>
      </c>
      <c r="BQ173" s="71" t="str">
        <f t="shared" si="68"/>
        <v>NA</v>
      </c>
      <c r="BR173" s="71" t="str">
        <f t="shared" si="68"/>
        <v>NA</v>
      </c>
      <c r="BS173" s="71" t="str">
        <f t="shared" si="68"/>
        <v>NA</v>
      </c>
    </row>
    <row r="174" spans="1:71" x14ac:dyDescent="0.25">
      <c r="A174" s="76">
        <v>2</v>
      </c>
      <c r="B174" s="76">
        <v>900</v>
      </c>
      <c r="C174">
        <v>901</v>
      </c>
      <c r="D174" t="s">
        <v>208</v>
      </c>
      <c r="E174">
        <f>'RIM &amp; TRC Benefits'!E174-'RIM Costs (Ach Pot)'!E174</f>
        <v>0</v>
      </c>
      <c r="F174">
        <f>'RIM &amp; TRC Benefits'!F174-'RIM Costs (Ach Pot)'!F174</f>
        <v>0</v>
      </c>
      <c r="G174">
        <f>'RIM &amp; TRC Benefits'!G174-'RIM Costs (Ach Pot)'!G174</f>
        <v>-37.73202525</v>
      </c>
      <c r="H174">
        <f>'RIM &amp; TRC Benefits'!H174-'RIM Costs (Ach Pot)'!H174</f>
        <v>-0.47143524999999997</v>
      </c>
      <c r="I174">
        <f>'RIM &amp; TRC Benefits'!I174-'RIM Costs (Ach Pot)'!I174</f>
        <v>-0.44240524999999997</v>
      </c>
      <c r="J174">
        <f>'RIM &amp; TRC Benefits'!J174-'RIM Costs (Ach Pot)'!J174</f>
        <v>-0.64350865000000002</v>
      </c>
      <c r="K174">
        <f>'RIM &amp; TRC Benefits'!K174-'RIM Costs (Ach Pot)'!K174</f>
        <v>-0.51162668999999994</v>
      </c>
      <c r="L174">
        <f>'RIM &amp; TRC Benefits'!L174-'RIM Costs (Ach Pot)'!L174</f>
        <v>-0.96821595000000005</v>
      </c>
      <c r="M174">
        <f>'RIM &amp; TRC Benefits'!M174-'RIM Costs (Ach Pot)'!M174</f>
        <v>-3.909224999999994E-2</v>
      </c>
      <c r="N174">
        <f>'RIM &amp; TRC Benefits'!N174-'RIM Costs (Ach Pot)'!N174</f>
        <v>0</v>
      </c>
      <c r="O174">
        <f>'RIM &amp; TRC Benefits'!O174-'RIM Costs (Ach Pot)'!O174</f>
        <v>0</v>
      </c>
      <c r="P174">
        <f>'RIM &amp; TRC Benefits'!P174-'RIM Costs (Ach Pot)'!P174</f>
        <v>0</v>
      </c>
      <c r="Q174">
        <f>'RIM &amp; TRC Benefits'!Q174-'RIM Costs (Ach Pot)'!Q174</f>
        <v>0</v>
      </c>
      <c r="R174">
        <f>'RIM &amp; TRC Benefits'!R174-'RIM Costs (Ach Pot)'!R174</f>
        <v>0</v>
      </c>
      <c r="S174">
        <f>'RIM &amp; TRC Benefits'!S174-'RIM Costs (Ach Pot)'!S174</f>
        <v>0</v>
      </c>
      <c r="T174">
        <f>'RIM &amp; TRC Benefits'!T174-'RIM Costs (Ach Pot)'!T174</f>
        <v>0</v>
      </c>
      <c r="U174">
        <f>'RIM &amp; TRC Benefits'!U174-'RIM Costs (Ach Pot)'!U174</f>
        <v>0</v>
      </c>
      <c r="V174">
        <f>'RIM &amp; TRC Benefits'!V174-'RIM Costs (Ach Pot)'!V174</f>
        <v>0</v>
      </c>
      <c r="W174">
        <f>'RIM &amp; TRC Benefits'!W174-'RIM Costs (Ach Pot)'!W174</f>
        <v>0</v>
      </c>
      <c r="X174">
        <f>'RIM &amp; TRC Benefits'!X174-'RIM Costs (Ach Pot)'!X174</f>
        <v>0</v>
      </c>
      <c r="Y174">
        <f>'RIM &amp; TRC Benefits'!Y174-'RIM Costs (Ach Pot)'!Y174</f>
        <v>0</v>
      </c>
      <c r="Z174">
        <f>'RIM &amp; TRC Benefits'!Z174-'RIM Costs (Ach Pot)'!Z174</f>
        <v>0</v>
      </c>
      <c r="AA174">
        <f>'RIM &amp; TRC Benefits'!AA174-'RIM Costs (Ach Pot)'!AA174</f>
        <v>0</v>
      </c>
      <c r="AB174">
        <f>'RIM &amp; TRC Benefits'!AB174-'RIM Costs (Ach Pot)'!AB174</f>
        <v>0</v>
      </c>
      <c r="AC174">
        <f>'RIM &amp; TRC Benefits'!AC174-'RIM Costs (Ach Pot)'!AC174</f>
        <v>0</v>
      </c>
      <c r="AD174">
        <f>'RIM &amp; TRC Benefits'!AD174-'RIM Costs (Ach Pot)'!AD174</f>
        <v>0</v>
      </c>
      <c r="AE174">
        <f>'RIM &amp; TRC Benefits'!AE174-'RIM Costs (Ach Pot)'!AE174</f>
        <v>0</v>
      </c>
      <c r="AF174">
        <f>'RIM &amp; TRC Benefits'!AF174-'RIM Costs (Ach Pot)'!AF174</f>
        <v>0</v>
      </c>
      <c r="AG174">
        <f>'RIM &amp; TRC Benefits'!AG174-'RIM Costs (Ach Pot)'!AG174</f>
        <v>0</v>
      </c>
      <c r="AH174">
        <f>'RIM &amp; TRC Benefits'!AH174-'RIM Costs (Ach Pot)'!AH174</f>
        <v>0</v>
      </c>
      <c r="AI174" s="2">
        <f t="shared" si="56"/>
        <v>-40.808309290000004</v>
      </c>
      <c r="AJ174" s="2">
        <f t="shared" si="57"/>
        <v>-40.231392094420727</v>
      </c>
      <c r="AK174" s="95">
        <f>'RIM &amp; TRC Benefits'!AJ174/'RIM Costs (Ach Pot)'!AJ174</f>
        <v>0.12676866185365498</v>
      </c>
      <c r="AL174" s="98" t="str">
        <f>IF(AK174&lt;1,"NA",(('RIM Costs (Ach Pot)'!AJ174)+AX174)/AN174)</f>
        <v>NA</v>
      </c>
      <c r="AN174">
        <f>'Customer Costs'!G174</f>
        <v>0</v>
      </c>
      <c r="AO174" s="17">
        <f t="shared" si="58"/>
        <v>11.89013466797689</v>
      </c>
      <c r="AP174" s="18">
        <f t="shared" si="59"/>
        <v>0</v>
      </c>
      <c r="AQ174" s="76" t="str">
        <f t="shared" si="60"/>
        <v>Yes</v>
      </c>
      <c r="AR174" s="76" t="str">
        <f t="shared" si="61"/>
        <v>Yes</v>
      </c>
      <c r="AS174" s="76" t="str">
        <f t="shared" si="62"/>
        <v>Yes</v>
      </c>
      <c r="AT174" s="105" t="s">
        <v>499</v>
      </c>
      <c r="AU174" s="95" t="str">
        <f t="shared" si="50"/>
        <v>Drop</v>
      </c>
      <c r="AV174" s="11">
        <f t="shared" si="49"/>
        <v>0</v>
      </c>
      <c r="AW174" s="102">
        <f t="shared" si="51"/>
        <v>0</v>
      </c>
      <c r="AX174" s="11" t="str">
        <f t="shared" si="52"/>
        <v>NA</v>
      </c>
      <c r="AY174" s="52" t="s">
        <v>528</v>
      </c>
      <c r="AZ174" s="11" t="str">
        <f>IF(AU174="Drop","NA",'Program Costs'!G174)</f>
        <v>NA</v>
      </c>
      <c r="BA174" s="20" t="str">
        <f t="shared" si="53"/>
        <v>NA</v>
      </c>
      <c r="BB174" s="12">
        <f>IF(AP174&lt;=10,IF($BB$1="Residential",VLOOKUP(CEILING(AP174,0.05),'Payback-Acceptance'!$A$5:$C$205,2),VLOOKUP(CEILING(AN174,0.05),'Payback-Acceptance'!$A$5:$C$205,3)),IF($BB$1="Residential",VLOOKUP(10,'Payback-Acceptance'!$A$5:$C$205,2),VLOOKUP(10,'Payback-Acceptance'!$A$5:$C$205,3)))</f>
        <v>0.6</v>
      </c>
      <c r="BC174" s="17">
        <v>11.89013466797689</v>
      </c>
      <c r="BD174" s="18">
        <v>1.5071975487287141</v>
      </c>
      <c r="BE174" s="18">
        <v>1.2992411023386852</v>
      </c>
      <c r="BF174" s="22">
        <v>171084.59514172302</v>
      </c>
      <c r="BG174" s="35" t="str">
        <f t="shared" si="66"/>
        <v>NA</v>
      </c>
      <c r="BH174" s="67">
        <v>0</v>
      </c>
      <c r="BI174" s="29" t="str">
        <f t="shared" si="67"/>
        <v>NA</v>
      </c>
      <c r="BJ174" s="71" t="str">
        <f t="shared" ref="BJ174:BS183" si="69">IF($BG174="NA","NA",IF($AY174="M",$BG174*BJ$2,$BG174*BJ$1))</f>
        <v>NA</v>
      </c>
      <c r="BK174" s="71" t="str">
        <f t="shared" si="69"/>
        <v>NA</v>
      </c>
      <c r="BL174" s="71" t="str">
        <f t="shared" si="69"/>
        <v>NA</v>
      </c>
      <c r="BM174" s="71" t="str">
        <f t="shared" si="69"/>
        <v>NA</v>
      </c>
      <c r="BN174" s="71" t="str">
        <f t="shared" si="69"/>
        <v>NA</v>
      </c>
      <c r="BO174" s="71" t="str">
        <f t="shared" si="69"/>
        <v>NA</v>
      </c>
      <c r="BP174" s="71" t="str">
        <f t="shared" si="69"/>
        <v>NA</v>
      </c>
      <c r="BQ174" s="71" t="str">
        <f t="shared" si="69"/>
        <v>NA</v>
      </c>
      <c r="BR174" s="71" t="str">
        <f t="shared" si="69"/>
        <v>NA</v>
      </c>
      <c r="BS174" s="71" t="str">
        <f t="shared" si="69"/>
        <v>NA</v>
      </c>
    </row>
    <row r="175" spans="1:71" x14ac:dyDescent="0.25">
      <c r="A175" s="76">
        <v>2</v>
      </c>
      <c r="B175" s="76">
        <v>910</v>
      </c>
      <c r="C175">
        <v>911</v>
      </c>
      <c r="D175" t="s">
        <v>209</v>
      </c>
      <c r="E175">
        <f>'RIM &amp; TRC Benefits'!E175-'RIM Costs (Ach Pot)'!E175</f>
        <v>0</v>
      </c>
      <c r="F175">
        <f>'RIM &amp; TRC Benefits'!F175-'RIM Costs (Ach Pot)'!F175</f>
        <v>0</v>
      </c>
      <c r="G175">
        <f>'RIM &amp; TRC Benefits'!G175-'RIM Costs (Ach Pot)'!G175</f>
        <v>-39.725281899999999</v>
      </c>
      <c r="H175">
        <f>'RIM &amp; TRC Benefits'!H175-'RIM Costs (Ach Pot)'!H175</f>
        <v>-2.5595569</v>
      </c>
      <c r="I175">
        <f>'RIM &amp; TRC Benefits'!I175-'RIM Costs (Ach Pot)'!I175</f>
        <v>-3.0540099000000001</v>
      </c>
      <c r="J175">
        <f>'RIM &amp; TRC Benefits'!J175-'RIM Costs (Ach Pot)'!J175</f>
        <v>-1.9425367000000007</v>
      </c>
      <c r="K175">
        <f>'RIM &amp; TRC Benefits'!K175-'RIM Costs (Ach Pot)'!K175</f>
        <v>-1.9938672999999998</v>
      </c>
      <c r="L175">
        <f>'RIM &amp; TRC Benefits'!L175-'RIM Costs (Ach Pot)'!L175</f>
        <v>-1.8300335000000008</v>
      </c>
      <c r="M175">
        <f>'RIM &amp; TRC Benefits'!M175-'RIM Costs (Ach Pot)'!M175</f>
        <v>-1.3292099000000004</v>
      </c>
      <c r="N175">
        <f>'RIM &amp; TRC Benefits'!N175-'RIM Costs (Ach Pot)'!N175</f>
        <v>0</v>
      </c>
      <c r="O175">
        <f>'RIM &amp; TRC Benefits'!O175-'RIM Costs (Ach Pot)'!O175</f>
        <v>0</v>
      </c>
      <c r="P175">
        <f>'RIM &amp; TRC Benefits'!P175-'RIM Costs (Ach Pot)'!P175</f>
        <v>0</v>
      </c>
      <c r="Q175">
        <f>'RIM &amp; TRC Benefits'!Q175-'RIM Costs (Ach Pot)'!Q175</f>
        <v>0</v>
      </c>
      <c r="R175">
        <f>'RIM &amp; TRC Benefits'!R175-'RIM Costs (Ach Pot)'!R175</f>
        <v>0</v>
      </c>
      <c r="S175">
        <f>'RIM &amp; TRC Benefits'!S175-'RIM Costs (Ach Pot)'!S175</f>
        <v>0</v>
      </c>
      <c r="T175">
        <f>'RIM &amp; TRC Benefits'!T175-'RIM Costs (Ach Pot)'!T175</f>
        <v>0</v>
      </c>
      <c r="U175">
        <f>'RIM &amp; TRC Benefits'!U175-'RIM Costs (Ach Pot)'!U175</f>
        <v>0</v>
      </c>
      <c r="V175">
        <f>'RIM &amp; TRC Benefits'!V175-'RIM Costs (Ach Pot)'!V175</f>
        <v>0</v>
      </c>
      <c r="W175">
        <f>'RIM &amp; TRC Benefits'!W175-'RIM Costs (Ach Pot)'!W175</f>
        <v>0</v>
      </c>
      <c r="X175">
        <f>'RIM &amp; TRC Benefits'!X175-'RIM Costs (Ach Pot)'!X175</f>
        <v>0</v>
      </c>
      <c r="Y175">
        <f>'RIM &amp; TRC Benefits'!Y175-'RIM Costs (Ach Pot)'!Y175</f>
        <v>0</v>
      </c>
      <c r="Z175">
        <f>'RIM &amp; TRC Benefits'!Z175-'RIM Costs (Ach Pot)'!Z175</f>
        <v>0</v>
      </c>
      <c r="AA175">
        <f>'RIM &amp; TRC Benefits'!AA175-'RIM Costs (Ach Pot)'!AA175</f>
        <v>0</v>
      </c>
      <c r="AB175">
        <f>'RIM &amp; TRC Benefits'!AB175-'RIM Costs (Ach Pot)'!AB175</f>
        <v>0</v>
      </c>
      <c r="AC175">
        <f>'RIM &amp; TRC Benefits'!AC175-'RIM Costs (Ach Pot)'!AC175</f>
        <v>0</v>
      </c>
      <c r="AD175">
        <f>'RIM &amp; TRC Benefits'!AD175-'RIM Costs (Ach Pot)'!AD175</f>
        <v>0</v>
      </c>
      <c r="AE175">
        <f>'RIM &amp; TRC Benefits'!AE175-'RIM Costs (Ach Pot)'!AE175</f>
        <v>0</v>
      </c>
      <c r="AF175">
        <f>'RIM &amp; TRC Benefits'!AF175-'RIM Costs (Ach Pot)'!AF175</f>
        <v>0</v>
      </c>
      <c r="AG175">
        <f>'RIM &amp; TRC Benefits'!AG175-'RIM Costs (Ach Pot)'!AG175</f>
        <v>0</v>
      </c>
      <c r="AH175">
        <f>'RIM &amp; TRC Benefits'!AH175-'RIM Costs (Ach Pot)'!AH175</f>
        <v>0</v>
      </c>
      <c r="AI175" s="2">
        <f t="shared" si="56"/>
        <v>-52.43449609999999</v>
      </c>
      <c r="AJ175" s="2">
        <f t="shared" si="57"/>
        <v>-50.236397628164909</v>
      </c>
      <c r="AK175" s="95">
        <f>'RIM &amp; TRC Benefits'!AJ175/'RIM Costs (Ach Pot)'!AJ175</f>
        <v>0.30151172977532859</v>
      </c>
      <c r="AL175" s="98" t="str">
        <f>IF(AK175&lt;1,"NA",(('RIM Costs (Ach Pot)'!AJ175)+AX175)/AN175)</f>
        <v>NA</v>
      </c>
      <c r="AN175">
        <f>'Customer Costs'!G175</f>
        <v>0</v>
      </c>
      <c r="AO175" s="17">
        <f t="shared" si="58"/>
        <v>45.76302498861579</v>
      </c>
      <c r="AP175" s="18">
        <f t="shared" si="59"/>
        <v>0</v>
      </c>
      <c r="AQ175" s="76" t="str">
        <f t="shared" si="60"/>
        <v>Yes</v>
      </c>
      <c r="AR175" s="76" t="str">
        <f t="shared" si="61"/>
        <v>Yes</v>
      </c>
      <c r="AS175" s="76" t="str">
        <f t="shared" si="62"/>
        <v>Yes</v>
      </c>
      <c r="AT175" s="105" t="s">
        <v>499</v>
      </c>
      <c r="AU175" s="95" t="str">
        <f t="shared" si="50"/>
        <v>Drop</v>
      </c>
      <c r="AV175" s="11">
        <f t="shared" si="49"/>
        <v>0</v>
      </c>
      <c r="AW175" s="102">
        <f t="shared" si="51"/>
        <v>0</v>
      </c>
      <c r="AX175" s="11" t="str">
        <f t="shared" si="52"/>
        <v>NA</v>
      </c>
      <c r="AY175" s="52" t="s">
        <v>528</v>
      </c>
      <c r="AZ175" s="11" t="str">
        <f>IF(AU175="Drop","NA",'Program Costs'!G175)</f>
        <v>NA</v>
      </c>
      <c r="BA175" s="20" t="str">
        <f t="shared" si="53"/>
        <v>NA</v>
      </c>
      <c r="BB175" s="12">
        <f>IF(AP175&lt;=10,IF($BB$1="Residential",VLOOKUP(CEILING(AP175,0.05),'Payback-Acceptance'!$A$5:$C$205,2),VLOOKUP(CEILING(AN175,0.05),'Payback-Acceptance'!$A$5:$C$205,3)),IF($BB$1="Residential",VLOOKUP(10,'Payback-Acceptance'!$A$5:$C$205,2),VLOOKUP(10,'Payback-Acceptance'!$A$5:$C$205,3)))</f>
        <v>0.6</v>
      </c>
      <c r="BC175" s="17">
        <v>45.76302498861579</v>
      </c>
      <c r="BD175" s="18">
        <v>5.8009369116213119</v>
      </c>
      <c r="BE175" s="18">
        <v>5.0005491689421406</v>
      </c>
      <c r="BF175" s="22">
        <v>47606.29005501519</v>
      </c>
      <c r="BG175" s="35" t="str">
        <f t="shared" si="66"/>
        <v>NA</v>
      </c>
      <c r="BH175" s="67">
        <v>0</v>
      </c>
      <c r="BI175" s="29" t="str">
        <f t="shared" si="67"/>
        <v>NA</v>
      </c>
      <c r="BJ175" s="71" t="str">
        <f t="shared" si="69"/>
        <v>NA</v>
      </c>
      <c r="BK175" s="71" t="str">
        <f t="shared" si="69"/>
        <v>NA</v>
      </c>
      <c r="BL175" s="71" t="str">
        <f t="shared" si="69"/>
        <v>NA</v>
      </c>
      <c r="BM175" s="71" t="str">
        <f t="shared" si="69"/>
        <v>NA</v>
      </c>
      <c r="BN175" s="71" t="str">
        <f t="shared" si="69"/>
        <v>NA</v>
      </c>
      <c r="BO175" s="71" t="str">
        <f t="shared" si="69"/>
        <v>NA</v>
      </c>
      <c r="BP175" s="71" t="str">
        <f t="shared" si="69"/>
        <v>NA</v>
      </c>
      <c r="BQ175" s="71" t="str">
        <f t="shared" si="69"/>
        <v>NA</v>
      </c>
      <c r="BR175" s="71" t="str">
        <f t="shared" si="69"/>
        <v>NA</v>
      </c>
      <c r="BS175" s="71" t="str">
        <f t="shared" si="69"/>
        <v>NA</v>
      </c>
    </row>
    <row r="176" spans="1:71" x14ac:dyDescent="0.25">
      <c r="A176" s="4">
        <v>2</v>
      </c>
      <c r="B176" s="4">
        <v>920</v>
      </c>
      <c r="C176">
        <v>921</v>
      </c>
      <c r="D176" t="s">
        <v>210</v>
      </c>
      <c r="E176">
        <f>'RIM &amp; TRC Benefits'!E176-'RIM Costs (Ach Pot)'!E176</f>
        <v>0</v>
      </c>
      <c r="F176">
        <f>'RIM &amp; TRC Benefits'!F176-'RIM Costs (Ach Pot)'!F176</f>
        <v>0</v>
      </c>
      <c r="G176">
        <f>'RIM &amp; TRC Benefits'!G176-'RIM Costs (Ach Pot)'!G176</f>
        <v>-40.1107479</v>
      </c>
      <c r="H176">
        <f>'RIM &amp; TRC Benefits'!H176-'RIM Costs (Ach Pot)'!H176</f>
        <v>-2.8150089</v>
      </c>
      <c r="I176">
        <f>'RIM &amp; TRC Benefits'!I176-'RIM Costs (Ach Pot)'!I176</f>
        <v>-2.9800409000000001</v>
      </c>
      <c r="J176">
        <f>'RIM &amp; TRC Benefits'!J176-'RIM Costs (Ach Pot)'!J176</f>
        <v>-2.0376507999999989</v>
      </c>
      <c r="K176">
        <f>'RIM &amp; TRC Benefits'!K176-'RIM Costs (Ach Pot)'!K176</f>
        <v>-1.9466929999999998</v>
      </c>
      <c r="L176">
        <f>'RIM &amp; TRC Benefits'!L176-'RIM Costs (Ach Pot)'!L176</f>
        <v>-2.7232277000000007</v>
      </c>
      <c r="M176">
        <f>'RIM &amp; TRC Benefits'!M176-'RIM Costs (Ach Pot)'!M176</f>
        <v>-1.7982709000000003</v>
      </c>
      <c r="N176">
        <f>'RIM &amp; TRC Benefits'!N176-'RIM Costs (Ach Pot)'!N176</f>
        <v>0</v>
      </c>
      <c r="O176">
        <f>'RIM &amp; TRC Benefits'!O176-'RIM Costs (Ach Pot)'!O176</f>
        <v>0</v>
      </c>
      <c r="P176">
        <f>'RIM &amp; TRC Benefits'!P176-'RIM Costs (Ach Pot)'!P176</f>
        <v>0</v>
      </c>
      <c r="Q176">
        <f>'RIM &amp; TRC Benefits'!Q176-'RIM Costs (Ach Pot)'!Q176</f>
        <v>0</v>
      </c>
      <c r="R176">
        <f>'RIM &amp; TRC Benefits'!R176-'RIM Costs (Ach Pot)'!R176</f>
        <v>0</v>
      </c>
      <c r="S176">
        <f>'RIM &amp; TRC Benefits'!S176-'RIM Costs (Ach Pot)'!S176</f>
        <v>0</v>
      </c>
      <c r="T176">
        <f>'RIM &amp; TRC Benefits'!T176-'RIM Costs (Ach Pot)'!T176</f>
        <v>0</v>
      </c>
      <c r="U176">
        <f>'RIM &amp; TRC Benefits'!U176-'RIM Costs (Ach Pot)'!U176</f>
        <v>0</v>
      </c>
      <c r="V176">
        <f>'RIM &amp; TRC Benefits'!V176-'RIM Costs (Ach Pot)'!V176</f>
        <v>0</v>
      </c>
      <c r="W176">
        <f>'RIM &amp; TRC Benefits'!W176-'RIM Costs (Ach Pot)'!W176</f>
        <v>0</v>
      </c>
      <c r="X176">
        <f>'RIM &amp; TRC Benefits'!X176-'RIM Costs (Ach Pot)'!X176</f>
        <v>0</v>
      </c>
      <c r="Y176">
        <f>'RIM &amp; TRC Benefits'!Y176-'RIM Costs (Ach Pot)'!Y176</f>
        <v>0</v>
      </c>
      <c r="Z176">
        <f>'RIM &amp; TRC Benefits'!Z176-'RIM Costs (Ach Pot)'!Z176</f>
        <v>0</v>
      </c>
      <c r="AA176">
        <f>'RIM &amp; TRC Benefits'!AA176-'RIM Costs (Ach Pot)'!AA176</f>
        <v>0</v>
      </c>
      <c r="AB176">
        <f>'RIM &amp; TRC Benefits'!AB176-'RIM Costs (Ach Pot)'!AB176</f>
        <v>0</v>
      </c>
      <c r="AC176">
        <f>'RIM &amp; TRC Benefits'!AC176-'RIM Costs (Ach Pot)'!AC176</f>
        <v>0</v>
      </c>
      <c r="AD176">
        <f>'RIM &amp; TRC Benefits'!AD176-'RIM Costs (Ach Pot)'!AD176</f>
        <v>0</v>
      </c>
      <c r="AE176">
        <f>'RIM &amp; TRC Benefits'!AE176-'RIM Costs (Ach Pot)'!AE176</f>
        <v>0</v>
      </c>
      <c r="AF176">
        <f>'RIM &amp; TRC Benefits'!AF176-'RIM Costs (Ach Pot)'!AF176</f>
        <v>0</v>
      </c>
      <c r="AG176">
        <f>'RIM &amp; TRC Benefits'!AG176-'RIM Costs (Ach Pot)'!AG176</f>
        <v>0</v>
      </c>
      <c r="AH176">
        <f>'RIM &amp; TRC Benefits'!AH176-'RIM Costs (Ach Pot)'!AH176</f>
        <v>0</v>
      </c>
      <c r="AI176" s="2">
        <f t="shared" si="56"/>
        <v>-54.4116401</v>
      </c>
      <c r="AJ176" s="2">
        <f t="shared" si="57"/>
        <v>-51.813798682844677</v>
      </c>
      <c r="AK176" s="95">
        <f>'RIM &amp; TRC Benefits'!AJ176/'RIM Costs (Ach Pot)'!AJ176</f>
        <v>0.32034302693807382</v>
      </c>
      <c r="AL176" s="98" t="str">
        <f>IF(AK176&lt;1,"NA",(('RIM Costs (Ach Pot)'!AJ176)+AX176)/AN176)</f>
        <v>NA</v>
      </c>
      <c r="AN176">
        <f>'Customer Costs'!G176</f>
        <v>0</v>
      </c>
      <c r="AO176" s="17">
        <f t="shared" si="58"/>
        <v>51.416103683085289</v>
      </c>
      <c r="AP176" s="18">
        <f t="shared" si="59"/>
        <v>0</v>
      </c>
      <c r="AQ176" s="76" t="str">
        <f t="shared" si="60"/>
        <v>Yes</v>
      </c>
      <c r="AR176" s="76" t="str">
        <f t="shared" si="61"/>
        <v>Yes</v>
      </c>
      <c r="AS176" s="76" t="str">
        <f t="shared" si="62"/>
        <v>Yes</v>
      </c>
      <c r="AT176" s="105" t="s">
        <v>499</v>
      </c>
      <c r="AU176" s="95" t="str">
        <f t="shared" si="50"/>
        <v>Drop</v>
      </c>
      <c r="AV176" s="11">
        <f t="shared" si="49"/>
        <v>0</v>
      </c>
      <c r="AW176" s="102">
        <f t="shared" si="51"/>
        <v>0</v>
      </c>
      <c r="AX176" s="11" t="str">
        <f t="shared" si="52"/>
        <v>NA</v>
      </c>
      <c r="AY176" s="52" t="s">
        <v>528</v>
      </c>
      <c r="AZ176" s="11" t="str">
        <f>IF(AU176="Drop","NA",'Program Costs'!G176)</f>
        <v>NA</v>
      </c>
      <c r="BA176" s="20" t="str">
        <f t="shared" si="53"/>
        <v>NA</v>
      </c>
      <c r="BB176" s="12">
        <f>IF(AP176&lt;=10,IF($BB$1="Residential",VLOOKUP(CEILING(AP176,0.05),'Payback-Acceptance'!$A$5:$C$205,2),VLOOKUP(CEILING(AN176,0.05),'Payback-Acceptance'!$A$5:$C$205,3)),IF($BB$1="Residential",VLOOKUP(10,'Payback-Acceptance'!$A$5:$C$205,2),VLOOKUP(10,'Payback-Acceptance'!$A$5:$C$205,3)))</f>
        <v>0.6</v>
      </c>
      <c r="BC176" s="17">
        <v>51.416103683085289</v>
      </c>
      <c r="BD176" s="18">
        <v>6.5175237329141078</v>
      </c>
      <c r="BE176" s="18">
        <v>5.61826397198731</v>
      </c>
      <c r="BF176" s="22">
        <v>225334.05510638299</v>
      </c>
      <c r="BG176" s="35" t="str">
        <f t="shared" si="66"/>
        <v>NA</v>
      </c>
      <c r="BH176" s="67">
        <v>0</v>
      </c>
      <c r="BI176" s="29" t="str">
        <f t="shared" si="67"/>
        <v>NA</v>
      </c>
      <c r="BJ176" s="71" t="str">
        <f t="shared" si="69"/>
        <v>NA</v>
      </c>
      <c r="BK176" s="71" t="str">
        <f t="shared" si="69"/>
        <v>NA</v>
      </c>
      <c r="BL176" s="71" t="str">
        <f t="shared" si="69"/>
        <v>NA</v>
      </c>
      <c r="BM176" s="71" t="str">
        <f t="shared" si="69"/>
        <v>NA</v>
      </c>
      <c r="BN176" s="71" t="str">
        <f t="shared" si="69"/>
        <v>NA</v>
      </c>
      <c r="BO176" s="71" t="str">
        <f t="shared" si="69"/>
        <v>NA</v>
      </c>
      <c r="BP176" s="71" t="str">
        <f t="shared" si="69"/>
        <v>NA</v>
      </c>
      <c r="BQ176" s="71" t="str">
        <f t="shared" si="69"/>
        <v>NA</v>
      </c>
      <c r="BR176" s="71" t="str">
        <f t="shared" si="69"/>
        <v>NA</v>
      </c>
      <c r="BS176" s="71" t="str">
        <f t="shared" si="69"/>
        <v>NA</v>
      </c>
    </row>
    <row r="177" spans="1:71" x14ac:dyDescent="0.25">
      <c r="A177" s="4">
        <v>2</v>
      </c>
      <c r="B177" s="4">
        <v>930</v>
      </c>
      <c r="C177">
        <v>931</v>
      </c>
      <c r="D177" t="s">
        <v>211</v>
      </c>
      <c r="E177">
        <f>'RIM &amp; TRC Benefits'!E177-'RIM Costs (Ach Pot)'!E177</f>
        <v>0</v>
      </c>
      <c r="F177">
        <f>'RIM &amp; TRC Benefits'!F177-'RIM Costs (Ach Pot)'!F177</f>
        <v>0</v>
      </c>
      <c r="G177">
        <f>'RIM &amp; TRC Benefits'!G177-'RIM Costs (Ach Pot)'!G177</f>
        <v>-38.806403099999997</v>
      </c>
      <c r="H177">
        <f>'RIM &amp; TRC Benefits'!H177-'RIM Costs (Ach Pot)'!H177</f>
        <v>-1.2815921000000001</v>
      </c>
      <c r="I177">
        <f>'RIM &amp; TRC Benefits'!I177-'RIM Costs (Ach Pot)'!I177</f>
        <v>-1.6322770999999998</v>
      </c>
      <c r="J177">
        <f>'RIM &amp; TRC Benefits'!J177-'RIM Costs (Ach Pot)'!J177</f>
        <v>-1.1437600000000003</v>
      </c>
      <c r="K177">
        <f>'RIM &amp; TRC Benefits'!K177-'RIM Costs (Ach Pot)'!K177</f>
        <v>-0.82140270000000015</v>
      </c>
      <c r="L177">
        <f>'RIM &amp; TRC Benefits'!L177-'RIM Costs (Ach Pot)'!L177</f>
        <v>-1.3707952000000003</v>
      </c>
      <c r="M177">
        <f>'RIM &amp; TRC Benefits'!M177-'RIM Costs (Ach Pot)'!M177</f>
        <v>-0.35698609999999986</v>
      </c>
      <c r="N177">
        <f>'RIM &amp; TRC Benefits'!N177-'RIM Costs (Ach Pot)'!N177</f>
        <v>0</v>
      </c>
      <c r="O177">
        <f>'RIM &amp; TRC Benefits'!O177-'RIM Costs (Ach Pot)'!O177</f>
        <v>0</v>
      </c>
      <c r="P177">
        <f>'RIM &amp; TRC Benefits'!P177-'RIM Costs (Ach Pot)'!P177</f>
        <v>0</v>
      </c>
      <c r="Q177">
        <f>'RIM &amp; TRC Benefits'!Q177-'RIM Costs (Ach Pot)'!Q177</f>
        <v>0</v>
      </c>
      <c r="R177">
        <f>'RIM &amp; TRC Benefits'!R177-'RIM Costs (Ach Pot)'!R177</f>
        <v>0</v>
      </c>
      <c r="S177">
        <f>'RIM &amp; TRC Benefits'!S177-'RIM Costs (Ach Pot)'!S177</f>
        <v>0</v>
      </c>
      <c r="T177">
        <f>'RIM &amp; TRC Benefits'!T177-'RIM Costs (Ach Pot)'!T177</f>
        <v>0</v>
      </c>
      <c r="U177">
        <f>'RIM &amp; TRC Benefits'!U177-'RIM Costs (Ach Pot)'!U177</f>
        <v>0</v>
      </c>
      <c r="V177">
        <f>'RIM &amp; TRC Benefits'!V177-'RIM Costs (Ach Pot)'!V177</f>
        <v>0</v>
      </c>
      <c r="W177">
        <f>'RIM &amp; TRC Benefits'!W177-'RIM Costs (Ach Pot)'!W177</f>
        <v>0</v>
      </c>
      <c r="X177">
        <f>'RIM &amp; TRC Benefits'!X177-'RIM Costs (Ach Pot)'!X177</f>
        <v>0</v>
      </c>
      <c r="Y177">
        <f>'RIM &amp; TRC Benefits'!Y177-'RIM Costs (Ach Pot)'!Y177</f>
        <v>0</v>
      </c>
      <c r="Z177">
        <f>'RIM &amp; TRC Benefits'!Z177-'RIM Costs (Ach Pot)'!Z177</f>
        <v>0</v>
      </c>
      <c r="AA177">
        <f>'RIM &amp; TRC Benefits'!AA177-'RIM Costs (Ach Pot)'!AA177</f>
        <v>0</v>
      </c>
      <c r="AB177">
        <f>'RIM &amp; TRC Benefits'!AB177-'RIM Costs (Ach Pot)'!AB177</f>
        <v>0</v>
      </c>
      <c r="AC177">
        <f>'RIM &amp; TRC Benefits'!AC177-'RIM Costs (Ach Pot)'!AC177</f>
        <v>0</v>
      </c>
      <c r="AD177">
        <f>'RIM &amp; TRC Benefits'!AD177-'RIM Costs (Ach Pot)'!AD177</f>
        <v>0</v>
      </c>
      <c r="AE177">
        <f>'RIM &amp; TRC Benefits'!AE177-'RIM Costs (Ach Pot)'!AE177</f>
        <v>0</v>
      </c>
      <c r="AF177">
        <f>'RIM &amp; TRC Benefits'!AF177-'RIM Costs (Ach Pot)'!AF177</f>
        <v>0</v>
      </c>
      <c r="AG177">
        <f>'RIM &amp; TRC Benefits'!AG177-'RIM Costs (Ach Pot)'!AG177</f>
        <v>0</v>
      </c>
      <c r="AH177">
        <f>'RIM &amp; TRC Benefits'!AH177-'RIM Costs (Ach Pot)'!AH177</f>
        <v>0</v>
      </c>
      <c r="AI177" s="2">
        <f t="shared" si="56"/>
        <v>-45.413216300000002</v>
      </c>
      <c r="AJ177" s="2">
        <f t="shared" si="57"/>
        <v>-44.284832121594057</v>
      </c>
      <c r="AK177" s="95">
        <f>'RIM &amp; TRC Benefits'!AJ177/'RIM Costs (Ach Pot)'!AJ177</f>
        <v>0.24087191137008762</v>
      </c>
      <c r="AL177" s="98" t="str">
        <f>IF(AK177&lt;1,"NA",(('RIM Costs (Ach Pot)'!AJ177)+AX177)/AN177)</f>
        <v>NA</v>
      </c>
      <c r="AN177">
        <f>'Customer Costs'!G177</f>
        <v>0</v>
      </c>
      <c r="AO177" s="17">
        <f t="shared" si="58"/>
        <v>27.96036418436152</v>
      </c>
      <c r="AP177" s="18">
        <f t="shared" si="59"/>
        <v>0</v>
      </c>
      <c r="AQ177" s="76" t="str">
        <f t="shared" si="60"/>
        <v>Yes</v>
      </c>
      <c r="AR177" s="76" t="str">
        <f t="shared" si="61"/>
        <v>Yes</v>
      </c>
      <c r="AS177" s="76" t="str">
        <f t="shared" si="62"/>
        <v>Yes</v>
      </c>
      <c r="AT177" s="105" t="s">
        <v>499</v>
      </c>
      <c r="AU177" s="95" t="str">
        <f t="shared" si="50"/>
        <v>Drop</v>
      </c>
      <c r="AV177" s="11">
        <f t="shared" si="49"/>
        <v>0</v>
      </c>
      <c r="AW177" s="102">
        <f t="shared" si="51"/>
        <v>0</v>
      </c>
      <c r="AX177" s="11" t="str">
        <f t="shared" si="52"/>
        <v>NA</v>
      </c>
      <c r="AY177" s="52" t="s">
        <v>528</v>
      </c>
      <c r="AZ177" s="11" t="str">
        <f>IF(AU177="Drop","NA",'Program Costs'!G177)</f>
        <v>NA</v>
      </c>
      <c r="BA177" s="20" t="str">
        <f t="shared" si="53"/>
        <v>NA</v>
      </c>
      <c r="BB177" s="12">
        <f>IF(AP177&lt;=10,IF($BB$1="Residential",VLOOKUP(CEILING(AP177,0.05),'Payback-Acceptance'!$A$5:$C$205,2),VLOOKUP(CEILING(AN177,0.05),'Payback-Acceptance'!$A$5:$C$205,3)),IF($BB$1="Residential",VLOOKUP(10,'Payback-Acceptance'!$A$5:$C$205,2),VLOOKUP(10,'Payback-Acceptance'!$A$5:$C$205,3)))</f>
        <v>0.6</v>
      </c>
      <c r="BC177" s="17">
        <v>27.96036418436152</v>
      </c>
      <c r="BD177" s="18">
        <v>3.5442654888299936</v>
      </c>
      <c r="BE177" s="18">
        <v>3.0552433087675062</v>
      </c>
      <c r="BF177" s="22">
        <v>135929.97264763352</v>
      </c>
      <c r="BG177" s="35" t="str">
        <f t="shared" si="66"/>
        <v>NA</v>
      </c>
      <c r="BH177" s="67">
        <v>0</v>
      </c>
      <c r="BI177" s="29" t="str">
        <f t="shared" si="67"/>
        <v>NA</v>
      </c>
      <c r="BJ177" s="71" t="str">
        <f t="shared" si="69"/>
        <v>NA</v>
      </c>
      <c r="BK177" s="71" t="str">
        <f t="shared" si="69"/>
        <v>NA</v>
      </c>
      <c r="BL177" s="71" t="str">
        <f t="shared" si="69"/>
        <v>NA</v>
      </c>
      <c r="BM177" s="71" t="str">
        <f t="shared" si="69"/>
        <v>NA</v>
      </c>
      <c r="BN177" s="71" t="str">
        <f t="shared" si="69"/>
        <v>NA</v>
      </c>
      <c r="BO177" s="71" t="str">
        <f t="shared" si="69"/>
        <v>NA</v>
      </c>
      <c r="BP177" s="71" t="str">
        <f t="shared" si="69"/>
        <v>NA</v>
      </c>
      <c r="BQ177" s="71" t="str">
        <f t="shared" si="69"/>
        <v>NA</v>
      </c>
      <c r="BR177" s="71" t="str">
        <f t="shared" si="69"/>
        <v>NA</v>
      </c>
      <c r="BS177" s="71" t="str">
        <f t="shared" si="69"/>
        <v>NA</v>
      </c>
    </row>
    <row r="178" spans="1:71" x14ac:dyDescent="0.25">
      <c r="A178" s="4">
        <v>2</v>
      </c>
      <c r="B178" s="4">
        <v>940</v>
      </c>
      <c r="C178">
        <v>941</v>
      </c>
      <c r="D178" t="s">
        <v>212</v>
      </c>
      <c r="E178">
        <f>'RIM &amp; TRC Benefits'!E178-'RIM Costs (Ach Pot)'!E178</f>
        <v>0</v>
      </c>
      <c r="F178">
        <f>'RIM &amp; TRC Benefits'!F178-'RIM Costs (Ach Pot)'!F178</f>
        <v>0</v>
      </c>
      <c r="G178">
        <f>'RIM &amp; TRC Benefits'!G178-'RIM Costs (Ach Pot)'!G178</f>
        <v>-40.848789999999994</v>
      </c>
      <c r="H178">
        <f>'RIM &amp; TRC Benefits'!H178-'RIM Costs (Ach Pot)'!H178</f>
        <v>-3.4221620000000001</v>
      </c>
      <c r="I178">
        <f>'RIM &amp; TRC Benefits'!I178-'RIM Costs (Ach Pot)'!I178</f>
        <v>-3.5148289999999998</v>
      </c>
      <c r="J178">
        <f>'RIM &amp; TRC Benefits'!J178-'RIM Costs (Ach Pot)'!J178</f>
        <v>-2.5048956999999996</v>
      </c>
      <c r="K178">
        <f>'RIM &amp; TRC Benefits'!K178-'RIM Costs (Ach Pot)'!K178</f>
        <v>-1.7023439000000007</v>
      </c>
      <c r="L178">
        <f>'RIM &amp; TRC Benefits'!L178-'RIM Costs (Ach Pot)'!L178</f>
        <v>-2.7488526999999996</v>
      </c>
      <c r="M178">
        <f>'RIM &amp; TRC Benefits'!M178-'RIM Costs (Ach Pot)'!M178</f>
        <v>-1.423214999999999</v>
      </c>
      <c r="N178">
        <f>'RIM &amp; TRC Benefits'!N178-'RIM Costs (Ach Pot)'!N178</f>
        <v>0</v>
      </c>
      <c r="O178">
        <f>'RIM &amp; TRC Benefits'!O178-'RIM Costs (Ach Pot)'!O178</f>
        <v>0</v>
      </c>
      <c r="P178">
        <f>'RIM &amp; TRC Benefits'!P178-'RIM Costs (Ach Pot)'!P178</f>
        <v>0</v>
      </c>
      <c r="Q178">
        <f>'RIM &amp; TRC Benefits'!Q178-'RIM Costs (Ach Pot)'!Q178</f>
        <v>0</v>
      </c>
      <c r="R178">
        <f>'RIM &amp; TRC Benefits'!R178-'RIM Costs (Ach Pot)'!R178</f>
        <v>0</v>
      </c>
      <c r="S178">
        <f>'RIM &amp; TRC Benefits'!S178-'RIM Costs (Ach Pot)'!S178</f>
        <v>0</v>
      </c>
      <c r="T178">
        <f>'RIM &amp; TRC Benefits'!T178-'RIM Costs (Ach Pot)'!T178</f>
        <v>0</v>
      </c>
      <c r="U178">
        <f>'RIM &amp; TRC Benefits'!U178-'RIM Costs (Ach Pot)'!U178</f>
        <v>0</v>
      </c>
      <c r="V178">
        <f>'RIM &amp; TRC Benefits'!V178-'RIM Costs (Ach Pot)'!V178</f>
        <v>0</v>
      </c>
      <c r="W178">
        <f>'RIM &amp; TRC Benefits'!W178-'RIM Costs (Ach Pot)'!W178</f>
        <v>0</v>
      </c>
      <c r="X178">
        <f>'RIM &amp; TRC Benefits'!X178-'RIM Costs (Ach Pot)'!X178</f>
        <v>0</v>
      </c>
      <c r="Y178">
        <f>'RIM &amp; TRC Benefits'!Y178-'RIM Costs (Ach Pot)'!Y178</f>
        <v>0</v>
      </c>
      <c r="Z178">
        <f>'RIM &amp; TRC Benefits'!Z178-'RIM Costs (Ach Pot)'!Z178</f>
        <v>0</v>
      </c>
      <c r="AA178">
        <f>'RIM &amp; TRC Benefits'!AA178-'RIM Costs (Ach Pot)'!AA178</f>
        <v>0</v>
      </c>
      <c r="AB178">
        <f>'RIM &amp; TRC Benefits'!AB178-'RIM Costs (Ach Pot)'!AB178</f>
        <v>0</v>
      </c>
      <c r="AC178">
        <f>'RIM &amp; TRC Benefits'!AC178-'RIM Costs (Ach Pot)'!AC178</f>
        <v>0</v>
      </c>
      <c r="AD178">
        <f>'RIM &amp; TRC Benefits'!AD178-'RIM Costs (Ach Pot)'!AD178</f>
        <v>0</v>
      </c>
      <c r="AE178">
        <f>'RIM &amp; TRC Benefits'!AE178-'RIM Costs (Ach Pot)'!AE178</f>
        <v>0</v>
      </c>
      <c r="AF178">
        <f>'RIM &amp; TRC Benefits'!AF178-'RIM Costs (Ach Pot)'!AF178</f>
        <v>0</v>
      </c>
      <c r="AG178">
        <f>'RIM &amp; TRC Benefits'!AG178-'RIM Costs (Ach Pot)'!AG178</f>
        <v>0</v>
      </c>
      <c r="AH178">
        <f>'RIM &amp; TRC Benefits'!AH178-'RIM Costs (Ach Pot)'!AH178</f>
        <v>0</v>
      </c>
      <c r="AI178" s="2">
        <f t="shared" si="56"/>
        <v>-56.165088299999994</v>
      </c>
      <c r="AJ178" s="2">
        <f t="shared" si="57"/>
        <v>-53.552130652261752</v>
      </c>
      <c r="AK178" s="95">
        <f>'RIM &amp; TRC Benefits'!AJ178/'RIM Costs (Ach Pot)'!AJ178</f>
        <v>0.34051874642313429</v>
      </c>
      <c r="AL178" s="98" t="str">
        <f>IF(AK178&lt;1,"NA",(('RIM Costs (Ach Pot)'!AJ178)+AX178)/AN178)</f>
        <v>NA</v>
      </c>
      <c r="AN178">
        <f>'Customer Costs'!G178</f>
        <v>0</v>
      </c>
      <c r="AO178" s="17">
        <f t="shared" si="58"/>
        <v>57.926450976655012</v>
      </c>
      <c r="AP178" s="18">
        <f t="shared" si="59"/>
        <v>0</v>
      </c>
      <c r="AQ178" s="76" t="str">
        <f t="shared" si="60"/>
        <v>Yes</v>
      </c>
      <c r="AR178" s="76" t="str">
        <f t="shared" si="61"/>
        <v>Yes</v>
      </c>
      <c r="AS178" s="76" t="str">
        <f t="shared" si="62"/>
        <v>Yes</v>
      </c>
      <c r="AT178" s="105" t="s">
        <v>499</v>
      </c>
      <c r="AU178" s="95" t="str">
        <f t="shared" si="50"/>
        <v>Drop</v>
      </c>
      <c r="AV178" s="11">
        <f t="shared" si="49"/>
        <v>0</v>
      </c>
      <c r="AW178" s="102">
        <f t="shared" si="51"/>
        <v>0</v>
      </c>
      <c r="AX178" s="11" t="str">
        <f t="shared" si="52"/>
        <v>NA</v>
      </c>
      <c r="AY178" s="52" t="s">
        <v>528</v>
      </c>
      <c r="AZ178" s="11" t="str">
        <f>IF(AU178="Drop","NA",'Program Costs'!G178)</f>
        <v>NA</v>
      </c>
      <c r="BA178" s="20" t="str">
        <f t="shared" si="53"/>
        <v>NA</v>
      </c>
      <c r="BB178" s="12">
        <f>IF(AP178&lt;=10,IF($BB$1="Residential",VLOOKUP(CEILING(AP178,0.05),'Payback-Acceptance'!$A$5:$C$205,2),VLOOKUP(CEILING(AN178,0.05),'Payback-Acceptance'!$A$5:$C$205,3)),IF($BB$1="Residential",VLOOKUP(10,'Payback-Acceptance'!$A$5:$C$205,2),VLOOKUP(10,'Payback-Acceptance'!$A$5:$C$205,3)))</f>
        <v>0.6</v>
      </c>
      <c r="BC178" s="17">
        <v>57.926450976655012</v>
      </c>
      <c r="BD178" s="18">
        <v>7.3427773584432163</v>
      </c>
      <c r="BE178" s="18">
        <v>6.3296529537358595</v>
      </c>
      <c r="BF178" s="22">
        <v>27865.595004147886</v>
      </c>
      <c r="BG178" s="35" t="str">
        <f t="shared" si="66"/>
        <v>NA</v>
      </c>
      <c r="BH178" s="67">
        <v>0</v>
      </c>
      <c r="BI178" s="29" t="str">
        <f t="shared" si="67"/>
        <v>NA</v>
      </c>
      <c r="BJ178" s="71" t="str">
        <f t="shared" si="69"/>
        <v>NA</v>
      </c>
      <c r="BK178" s="71" t="str">
        <f t="shared" si="69"/>
        <v>NA</v>
      </c>
      <c r="BL178" s="71" t="str">
        <f t="shared" si="69"/>
        <v>NA</v>
      </c>
      <c r="BM178" s="71" t="str">
        <f t="shared" si="69"/>
        <v>NA</v>
      </c>
      <c r="BN178" s="71" t="str">
        <f t="shared" si="69"/>
        <v>NA</v>
      </c>
      <c r="BO178" s="71" t="str">
        <f t="shared" si="69"/>
        <v>NA</v>
      </c>
      <c r="BP178" s="71" t="str">
        <f t="shared" si="69"/>
        <v>NA</v>
      </c>
      <c r="BQ178" s="71" t="str">
        <f t="shared" si="69"/>
        <v>NA</v>
      </c>
      <c r="BR178" s="71" t="str">
        <f t="shared" si="69"/>
        <v>NA</v>
      </c>
      <c r="BS178" s="71" t="str">
        <f t="shared" si="69"/>
        <v>NA</v>
      </c>
    </row>
    <row r="179" spans="1:71" x14ac:dyDescent="0.25">
      <c r="A179" s="76">
        <v>2</v>
      </c>
      <c r="B179" s="76">
        <v>950</v>
      </c>
      <c r="C179">
        <v>951</v>
      </c>
      <c r="D179" t="s">
        <v>213</v>
      </c>
      <c r="E179">
        <f>'RIM &amp; TRC Benefits'!E179-'RIM Costs (Ach Pot)'!E179</f>
        <v>0</v>
      </c>
      <c r="F179">
        <f>'RIM &amp; TRC Benefits'!F179-'RIM Costs (Ach Pot)'!F179</f>
        <v>0</v>
      </c>
      <c r="G179">
        <f>'RIM &amp; TRC Benefits'!G179-'RIM Costs (Ach Pot)'!G179</f>
        <v>-38.821045400000003</v>
      </c>
      <c r="H179">
        <f>'RIM &amp; TRC Benefits'!H179-'RIM Costs (Ach Pot)'!H179</f>
        <v>-1.5421453999999999</v>
      </c>
      <c r="I179">
        <f>'RIM &amp; TRC Benefits'!I179-'RIM Costs (Ach Pot)'!I179</f>
        <v>-1.9292004</v>
      </c>
      <c r="J179">
        <f>'RIM &amp; TRC Benefits'!J179-'RIM Costs (Ach Pot)'!J179</f>
        <v>-1.1623691999999997</v>
      </c>
      <c r="K179">
        <f>'RIM &amp; TRC Benefits'!K179-'RIM Costs (Ach Pot)'!K179</f>
        <v>-1.4244090000000003</v>
      </c>
      <c r="L179">
        <f>'RIM &amp; TRC Benefits'!L179-'RIM Costs (Ach Pot)'!L179</f>
        <v>-1.4314431999999995</v>
      </c>
      <c r="M179">
        <f>'RIM &amp; TRC Benefits'!M179-'RIM Costs (Ach Pot)'!M179</f>
        <v>-0.84713839999999951</v>
      </c>
      <c r="N179">
        <f>'RIM &amp; TRC Benefits'!N179-'RIM Costs (Ach Pot)'!N179</f>
        <v>0</v>
      </c>
      <c r="O179">
        <f>'RIM &amp; TRC Benefits'!O179-'RIM Costs (Ach Pot)'!O179</f>
        <v>0</v>
      </c>
      <c r="P179">
        <f>'RIM &amp; TRC Benefits'!P179-'RIM Costs (Ach Pot)'!P179</f>
        <v>0</v>
      </c>
      <c r="Q179">
        <f>'RIM &amp; TRC Benefits'!Q179-'RIM Costs (Ach Pot)'!Q179</f>
        <v>0</v>
      </c>
      <c r="R179">
        <f>'RIM &amp; TRC Benefits'!R179-'RIM Costs (Ach Pot)'!R179</f>
        <v>0</v>
      </c>
      <c r="S179">
        <f>'RIM &amp; TRC Benefits'!S179-'RIM Costs (Ach Pot)'!S179</f>
        <v>0</v>
      </c>
      <c r="T179">
        <f>'RIM &amp; TRC Benefits'!T179-'RIM Costs (Ach Pot)'!T179</f>
        <v>0</v>
      </c>
      <c r="U179">
        <f>'RIM &amp; TRC Benefits'!U179-'RIM Costs (Ach Pot)'!U179</f>
        <v>0</v>
      </c>
      <c r="V179">
        <f>'RIM &amp; TRC Benefits'!V179-'RIM Costs (Ach Pot)'!V179</f>
        <v>0</v>
      </c>
      <c r="W179">
        <f>'RIM &amp; TRC Benefits'!W179-'RIM Costs (Ach Pot)'!W179</f>
        <v>0</v>
      </c>
      <c r="X179">
        <f>'RIM &amp; TRC Benefits'!X179-'RIM Costs (Ach Pot)'!X179</f>
        <v>0</v>
      </c>
      <c r="Y179">
        <f>'RIM &amp; TRC Benefits'!Y179-'RIM Costs (Ach Pot)'!Y179</f>
        <v>0</v>
      </c>
      <c r="Z179">
        <f>'RIM &amp; TRC Benefits'!Z179-'RIM Costs (Ach Pot)'!Z179</f>
        <v>0</v>
      </c>
      <c r="AA179">
        <f>'RIM &amp; TRC Benefits'!AA179-'RIM Costs (Ach Pot)'!AA179</f>
        <v>0</v>
      </c>
      <c r="AB179">
        <f>'RIM &amp; TRC Benefits'!AB179-'RIM Costs (Ach Pot)'!AB179</f>
        <v>0</v>
      </c>
      <c r="AC179">
        <f>'RIM &amp; TRC Benefits'!AC179-'RIM Costs (Ach Pot)'!AC179</f>
        <v>0</v>
      </c>
      <c r="AD179">
        <f>'RIM &amp; TRC Benefits'!AD179-'RIM Costs (Ach Pot)'!AD179</f>
        <v>0</v>
      </c>
      <c r="AE179">
        <f>'RIM &amp; TRC Benefits'!AE179-'RIM Costs (Ach Pot)'!AE179</f>
        <v>0</v>
      </c>
      <c r="AF179">
        <f>'RIM &amp; TRC Benefits'!AF179-'RIM Costs (Ach Pot)'!AF179</f>
        <v>0</v>
      </c>
      <c r="AG179">
        <f>'RIM &amp; TRC Benefits'!AG179-'RIM Costs (Ach Pot)'!AG179</f>
        <v>0</v>
      </c>
      <c r="AH179">
        <f>'RIM &amp; TRC Benefits'!AH179-'RIM Costs (Ach Pot)'!AH179</f>
        <v>0</v>
      </c>
      <c r="AI179" s="2">
        <f t="shared" si="56"/>
        <v>-47.157750999999998</v>
      </c>
      <c r="AJ179" s="2">
        <f t="shared" si="57"/>
        <v>-45.671904150441456</v>
      </c>
      <c r="AK179" s="95">
        <f>'RIM &amp; TRC Benefits'!AJ179/'RIM Costs (Ach Pot)'!AJ179</f>
        <v>0.26066510806432702</v>
      </c>
      <c r="AL179" s="98" t="str">
        <f>IF(AK179&lt;1,"NA",(('RIM Costs (Ach Pot)'!AJ179)+AX179)/AN179)</f>
        <v>NA</v>
      </c>
      <c r="AN179">
        <f>'Customer Costs'!G179</f>
        <v>0</v>
      </c>
      <c r="AO179" s="17">
        <f t="shared" si="58"/>
        <v>32.465907855130666</v>
      </c>
      <c r="AP179" s="18">
        <f t="shared" si="59"/>
        <v>0</v>
      </c>
      <c r="AQ179" s="76" t="str">
        <f t="shared" si="60"/>
        <v>Yes</v>
      </c>
      <c r="AR179" s="76" t="str">
        <f t="shared" si="61"/>
        <v>Yes</v>
      </c>
      <c r="AS179" s="76" t="str">
        <f t="shared" si="62"/>
        <v>Yes</v>
      </c>
      <c r="AT179" s="105" t="s">
        <v>499</v>
      </c>
      <c r="AU179" s="95" t="str">
        <f t="shared" si="50"/>
        <v>Drop</v>
      </c>
      <c r="AV179" s="11">
        <f t="shared" si="49"/>
        <v>0</v>
      </c>
      <c r="AW179" s="102">
        <f t="shared" si="51"/>
        <v>0</v>
      </c>
      <c r="AX179" s="11" t="str">
        <f t="shared" si="52"/>
        <v>NA</v>
      </c>
      <c r="AY179" s="52" t="s">
        <v>528</v>
      </c>
      <c r="AZ179" s="11" t="str">
        <f>IF(AU179="Drop","NA",'Program Costs'!G179)</f>
        <v>NA</v>
      </c>
      <c r="BA179" s="20" t="str">
        <f t="shared" si="53"/>
        <v>NA</v>
      </c>
      <c r="BB179" s="12">
        <f>IF(AP179&lt;=10,IF($BB$1="Residential",VLOOKUP(CEILING(AP179,0.05),'Payback-Acceptance'!$A$5:$C$205,2),VLOOKUP(CEILING(AN179,0.05),'Payback-Acceptance'!$A$5:$C$205,3)),IF($BB$1="Residential",VLOOKUP(10,'Payback-Acceptance'!$A$5:$C$205,2),VLOOKUP(10,'Payback-Acceptance'!$A$5:$C$205,3)))</f>
        <v>0.6</v>
      </c>
      <c r="BC179" s="17">
        <v>32.465907855130666</v>
      </c>
      <c r="BD179" s="18">
        <v>4.1153899157122371</v>
      </c>
      <c r="BE179" s="18">
        <v>3.5475663722909925</v>
      </c>
      <c r="BF179" s="22">
        <v>167819.95224172107</v>
      </c>
      <c r="BG179" s="35" t="str">
        <f t="shared" si="66"/>
        <v>NA</v>
      </c>
      <c r="BH179" s="67">
        <v>0</v>
      </c>
      <c r="BI179" s="29" t="str">
        <f t="shared" si="67"/>
        <v>NA</v>
      </c>
      <c r="BJ179" s="71" t="str">
        <f t="shared" si="69"/>
        <v>NA</v>
      </c>
      <c r="BK179" s="71" t="str">
        <f t="shared" si="69"/>
        <v>NA</v>
      </c>
      <c r="BL179" s="71" t="str">
        <f t="shared" si="69"/>
        <v>NA</v>
      </c>
      <c r="BM179" s="71" t="str">
        <f t="shared" si="69"/>
        <v>NA</v>
      </c>
      <c r="BN179" s="71" t="str">
        <f t="shared" si="69"/>
        <v>NA</v>
      </c>
      <c r="BO179" s="71" t="str">
        <f t="shared" si="69"/>
        <v>NA</v>
      </c>
      <c r="BP179" s="71" t="str">
        <f t="shared" si="69"/>
        <v>NA</v>
      </c>
      <c r="BQ179" s="71" t="str">
        <f t="shared" si="69"/>
        <v>NA</v>
      </c>
      <c r="BR179" s="71" t="str">
        <f t="shared" si="69"/>
        <v>NA</v>
      </c>
      <c r="BS179" s="71" t="str">
        <f t="shared" si="69"/>
        <v>NA</v>
      </c>
    </row>
    <row r="180" spans="1:71" x14ac:dyDescent="0.25">
      <c r="A180" s="4">
        <v>2</v>
      </c>
      <c r="B180" s="4">
        <v>960</v>
      </c>
      <c r="C180">
        <v>961</v>
      </c>
      <c r="D180" t="s">
        <v>214</v>
      </c>
      <c r="E180">
        <f>'RIM &amp; TRC Benefits'!E180-'RIM Costs (Ach Pot)'!E180</f>
        <v>0</v>
      </c>
      <c r="F180">
        <f>'RIM &amp; TRC Benefits'!F180-'RIM Costs (Ach Pot)'!F180</f>
        <v>0</v>
      </c>
      <c r="G180">
        <f>'RIM &amp; TRC Benefits'!G180-'RIM Costs (Ach Pot)'!G180</f>
        <v>-37.623744070000001</v>
      </c>
      <c r="H180">
        <f>'RIM &amp; TRC Benefits'!H180-'RIM Costs (Ach Pot)'!H180</f>
        <v>-0.61199506999999986</v>
      </c>
      <c r="I180">
        <f>'RIM &amp; TRC Benefits'!I180-'RIM Costs (Ach Pot)'!I180</f>
        <v>-0.59366206999999993</v>
      </c>
      <c r="J180">
        <f>'RIM &amp; TRC Benefits'!J180-'RIM Costs (Ach Pot)'!J180</f>
        <v>-0.49143516999999992</v>
      </c>
      <c r="K180">
        <f>'RIM &amp; TRC Benefits'!K180-'RIM Costs (Ach Pot)'!K180</f>
        <v>-0.37444647000000009</v>
      </c>
      <c r="L180">
        <f>'RIM &amp; TRC Benefits'!L180-'RIM Costs (Ach Pot)'!L180</f>
        <v>-0.83695596999999999</v>
      </c>
      <c r="M180">
        <f>'RIM &amp; TRC Benefits'!M180-'RIM Costs (Ach Pot)'!M180</f>
        <v>-0.34765157000000002</v>
      </c>
      <c r="N180">
        <f>'RIM &amp; TRC Benefits'!N180-'RIM Costs (Ach Pot)'!N180</f>
        <v>0</v>
      </c>
      <c r="O180">
        <f>'RIM &amp; TRC Benefits'!O180-'RIM Costs (Ach Pot)'!O180</f>
        <v>0</v>
      </c>
      <c r="P180">
        <f>'RIM &amp; TRC Benefits'!P180-'RIM Costs (Ach Pot)'!P180</f>
        <v>0</v>
      </c>
      <c r="Q180">
        <f>'RIM &amp; TRC Benefits'!Q180-'RIM Costs (Ach Pot)'!Q180</f>
        <v>0</v>
      </c>
      <c r="R180">
        <f>'RIM &amp; TRC Benefits'!R180-'RIM Costs (Ach Pot)'!R180</f>
        <v>0</v>
      </c>
      <c r="S180">
        <f>'RIM &amp; TRC Benefits'!S180-'RIM Costs (Ach Pot)'!S180</f>
        <v>0</v>
      </c>
      <c r="T180">
        <f>'RIM &amp; TRC Benefits'!T180-'RIM Costs (Ach Pot)'!T180</f>
        <v>0</v>
      </c>
      <c r="U180">
        <f>'RIM &amp; TRC Benefits'!U180-'RIM Costs (Ach Pot)'!U180</f>
        <v>0</v>
      </c>
      <c r="V180">
        <f>'RIM &amp; TRC Benefits'!V180-'RIM Costs (Ach Pot)'!V180</f>
        <v>0</v>
      </c>
      <c r="W180">
        <f>'RIM &amp; TRC Benefits'!W180-'RIM Costs (Ach Pot)'!W180</f>
        <v>0</v>
      </c>
      <c r="X180">
        <f>'RIM &amp; TRC Benefits'!X180-'RIM Costs (Ach Pot)'!X180</f>
        <v>0</v>
      </c>
      <c r="Y180">
        <f>'RIM &amp; TRC Benefits'!Y180-'RIM Costs (Ach Pot)'!Y180</f>
        <v>0</v>
      </c>
      <c r="Z180">
        <f>'RIM &amp; TRC Benefits'!Z180-'RIM Costs (Ach Pot)'!Z180</f>
        <v>0</v>
      </c>
      <c r="AA180">
        <f>'RIM &amp; TRC Benefits'!AA180-'RIM Costs (Ach Pot)'!AA180</f>
        <v>0</v>
      </c>
      <c r="AB180">
        <f>'RIM &amp; TRC Benefits'!AB180-'RIM Costs (Ach Pot)'!AB180</f>
        <v>0</v>
      </c>
      <c r="AC180">
        <f>'RIM &amp; TRC Benefits'!AC180-'RIM Costs (Ach Pot)'!AC180</f>
        <v>0</v>
      </c>
      <c r="AD180">
        <f>'RIM &amp; TRC Benefits'!AD180-'RIM Costs (Ach Pot)'!AD180</f>
        <v>0</v>
      </c>
      <c r="AE180">
        <f>'RIM &amp; TRC Benefits'!AE180-'RIM Costs (Ach Pot)'!AE180</f>
        <v>0</v>
      </c>
      <c r="AF180">
        <f>'RIM &amp; TRC Benefits'!AF180-'RIM Costs (Ach Pot)'!AF180</f>
        <v>0</v>
      </c>
      <c r="AG180">
        <f>'RIM &amp; TRC Benefits'!AG180-'RIM Costs (Ach Pot)'!AG180</f>
        <v>0</v>
      </c>
      <c r="AH180">
        <f>'RIM &amp; TRC Benefits'!AH180-'RIM Costs (Ach Pot)'!AH180</f>
        <v>0</v>
      </c>
      <c r="AI180" s="2">
        <f t="shared" si="56"/>
        <v>-40.87989039</v>
      </c>
      <c r="AJ180" s="2">
        <f t="shared" si="57"/>
        <v>-40.271714385759807</v>
      </c>
      <c r="AK180" s="95">
        <f>'RIM &amp; TRC Benefits'!AJ180/'RIM Costs (Ach Pot)'!AJ180</f>
        <v>0.14461620795376076</v>
      </c>
      <c r="AL180" s="98" t="str">
        <f>IF(AK180&lt;1,"NA",(('RIM Costs (Ach Pot)'!AJ180)+AX180)/AN180)</f>
        <v>NA</v>
      </c>
      <c r="AN180">
        <f>'Customer Costs'!G180</f>
        <v>0</v>
      </c>
      <c r="AO180" s="17">
        <f t="shared" si="58"/>
        <v>13.211386245954015</v>
      </c>
      <c r="AP180" s="18">
        <f t="shared" si="59"/>
        <v>0</v>
      </c>
      <c r="AQ180" s="76" t="str">
        <f t="shared" si="60"/>
        <v>Yes</v>
      </c>
      <c r="AR180" s="76" t="str">
        <f t="shared" si="61"/>
        <v>Yes</v>
      </c>
      <c r="AS180" s="76" t="str">
        <f t="shared" si="62"/>
        <v>Yes</v>
      </c>
      <c r="AT180" s="105" t="s">
        <v>499</v>
      </c>
      <c r="AU180" s="95" t="str">
        <f t="shared" si="50"/>
        <v>Drop</v>
      </c>
      <c r="AV180" s="11">
        <f t="shared" si="49"/>
        <v>0</v>
      </c>
      <c r="AW180" s="102">
        <f t="shared" si="51"/>
        <v>0</v>
      </c>
      <c r="AX180" s="11" t="str">
        <f t="shared" si="52"/>
        <v>NA</v>
      </c>
      <c r="AY180" s="52" t="s">
        <v>528</v>
      </c>
      <c r="AZ180" s="11" t="str">
        <f>IF(AU180="Drop","NA",'Program Costs'!G180)</f>
        <v>NA</v>
      </c>
      <c r="BA180" s="20" t="str">
        <f t="shared" si="53"/>
        <v>NA</v>
      </c>
      <c r="BB180" s="12">
        <f>IF(AP180&lt;=10,IF($BB$1="Residential",VLOOKUP(CEILING(AP180,0.05),'Payback-Acceptance'!$A$5:$C$205,2),VLOOKUP(CEILING(AN180,0.05),'Payback-Acceptance'!$A$5:$C$205,3)),IF($BB$1="Residential",VLOOKUP(10,'Payback-Acceptance'!$A$5:$C$205,2),VLOOKUP(10,'Payback-Acceptance'!$A$5:$C$205,3)))</f>
        <v>0.6</v>
      </c>
      <c r="BC180" s="17">
        <v>13.211386245954015</v>
      </c>
      <c r="BD180" s="18">
        <v>1.6746798865065735</v>
      </c>
      <c r="BE180" s="18">
        <v>1.4436149386805919</v>
      </c>
      <c r="BF180" s="22">
        <v>46989.5866276819</v>
      </c>
      <c r="BG180" s="35" t="str">
        <f t="shared" si="66"/>
        <v>NA</v>
      </c>
      <c r="BH180" s="67">
        <v>0</v>
      </c>
      <c r="BI180" s="29" t="str">
        <f t="shared" si="67"/>
        <v>NA</v>
      </c>
      <c r="BJ180" s="71" t="str">
        <f t="shared" si="69"/>
        <v>NA</v>
      </c>
      <c r="BK180" s="71" t="str">
        <f t="shared" si="69"/>
        <v>NA</v>
      </c>
      <c r="BL180" s="71" t="str">
        <f t="shared" si="69"/>
        <v>NA</v>
      </c>
      <c r="BM180" s="71" t="str">
        <f t="shared" si="69"/>
        <v>NA</v>
      </c>
      <c r="BN180" s="71" t="str">
        <f t="shared" si="69"/>
        <v>NA</v>
      </c>
      <c r="BO180" s="71" t="str">
        <f t="shared" si="69"/>
        <v>NA</v>
      </c>
      <c r="BP180" s="71" t="str">
        <f t="shared" si="69"/>
        <v>NA</v>
      </c>
      <c r="BQ180" s="71" t="str">
        <f t="shared" si="69"/>
        <v>NA</v>
      </c>
      <c r="BR180" s="71" t="str">
        <f t="shared" si="69"/>
        <v>NA</v>
      </c>
      <c r="BS180" s="71" t="str">
        <f t="shared" si="69"/>
        <v>NA</v>
      </c>
    </row>
    <row r="181" spans="1:71" x14ac:dyDescent="0.25">
      <c r="A181" s="4">
        <v>3</v>
      </c>
      <c r="B181" s="4">
        <v>100</v>
      </c>
      <c r="C181">
        <v>102</v>
      </c>
      <c r="D181" t="s">
        <v>215</v>
      </c>
      <c r="E181">
        <f>'RIM &amp; TRC Benefits'!E181-'RIM Costs (Ach Pot)'!E181</f>
        <v>0</v>
      </c>
      <c r="F181">
        <f>'RIM &amp; TRC Benefits'!F181-'RIM Costs (Ach Pot)'!F181</f>
        <v>0</v>
      </c>
      <c r="G181">
        <f>'RIM &amp; TRC Benefits'!G181-'RIM Costs (Ach Pot)'!G181</f>
        <v>-46.710455000000003</v>
      </c>
      <c r="H181">
        <f>'RIM &amp; TRC Benefits'!H181-'RIM Costs (Ach Pot)'!H181</f>
        <v>-9.5258149999999997</v>
      </c>
      <c r="I181">
        <f>'RIM &amp; TRC Benefits'!I181-'RIM Costs (Ach Pot)'!I181</f>
        <v>-10.563915</v>
      </c>
      <c r="J181">
        <f>'RIM &amp; TRC Benefits'!J181-'RIM Costs (Ach Pot)'!J181</f>
        <v>2.2085299999999961</v>
      </c>
      <c r="K181">
        <f>'RIM &amp; TRC Benefits'!K181-'RIM Costs (Ach Pot)'!K181</f>
        <v>4.143499999999996</v>
      </c>
      <c r="L181">
        <f>'RIM &amp; TRC Benefits'!L181-'RIM Costs (Ach Pot)'!L181</f>
        <v>4.8711159999999971</v>
      </c>
      <c r="M181">
        <f>'RIM &amp; TRC Benefits'!M181-'RIM Costs (Ach Pot)'!M181</f>
        <v>10.281924999999998</v>
      </c>
      <c r="N181">
        <f>'RIM &amp; TRC Benefits'!N181-'RIM Costs (Ach Pot)'!N181</f>
        <v>12.261695</v>
      </c>
      <c r="O181">
        <f>'RIM &amp; TRC Benefits'!O181-'RIM Costs (Ach Pot)'!O181</f>
        <v>13.664134999999998</v>
      </c>
      <c r="P181">
        <f>'RIM &amp; TRC Benefits'!P181-'RIM Costs (Ach Pot)'!P181</f>
        <v>6.174315</v>
      </c>
      <c r="Q181">
        <f>'RIM &amp; TRC Benefits'!Q181-'RIM Costs (Ach Pot)'!Q181</f>
        <v>8.036014999999999</v>
      </c>
      <c r="R181">
        <f>'RIM &amp; TRC Benefits'!R181-'RIM Costs (Ach Pot)'!R181</f>
        <v>4.8717649999999999</v>
      </c>
      <c r="S181">
        <f>'RIM &amp; TRC Benefits'!S181-'RIM Costs (Ach Pot)'!S181</f>
        <v>15.776244999999999</v>
      </c>
      <c r="T181">
        <f>'RIM &amp; TRC Benefits'!T181-'RIM Costs (Ach Pot)'!T181</f>
        <v>2.8336849999999956</v>
      </c>
      <c r="U181">
        <f>'RIM &amp; TRC Benefits'!U181-'RIM Costs (Ach Pot)'!U181</f>
        <v>7.7854049999999972</v>
      </c>
      <c r="V181">
        <f>'RIM &amp; TRC Benefits'!V181-'RIM Costs (Ach Pot)'!V181</f>
        <v>6.8779350000000008</v>
      </c>
      <c r="W181">
        <f>'RIM &amp; TRC Benefits'!W181-'RIM Costs (Ach Pot)'!W181</f>
        <v>13.268374999999999</v>
      </c>
      <c r="X181">
        <f>'RIM &amp; TRC Benefits'!X181-'RIM Costs (Ach Pot)'!X181</f>
        <v>13.649844999999999</v>
      </c>
      <c r="Y181">
        <f>'RIM &amp; TRC Benefits'!Y181-'RIM Costs (Ach Pot)'!Y181</f>
        <v>0</v>
      </c>
      <c r="Z181">
        <f>'RIM &amp; TRC Benefits'!Z181-'RIM Costs (Ach Pot)'!Z181</f>
        <v>0</v>
      </c>
      <c r="AA181">
        <f>'RIM &amp; TRC Benefits'!AA181-'RIM Costs (Ach Pot)'!AA181</f>
        <v>0</v>
      </c>
      <c r="AB181">
        <f>'RIM &amp; TRC Benefits'!AB181-'RIM Costs (Ach Pot)'!AB181</f>
        <v>0</v>
      </c>
      <c r="AC181">
        <f>'RIM &amp; TRC Benefits'!AC181-'RIM Costs (Ach Pot)'!AC181</f>
        <v>0</v>
      </c>
      <c r="AD181">
        <f>'RIM &amp; TRC Benefits'!AD181-'RIM Costs (Ach Pot)'!AD181</f>
        <v>0</v>
      </c>
      <c r="AE181">
        <f>'RIM &amp; TRC Benefits'!AE181-'RIM Costs (Ach Pot)'!AE181</f>
        <v>0</v>
      </c>
      <c r="AF181">
        <f>'RIM &amp; TRC Benefits'!AF181-'RIM Costs (Ach Pot)'!AF181</f>
        <v>0</v>
      </c>
      <c r="AG181">
        <f>'RIM &amp; TRC Benefits'!AG181-'RIM Costs (Ach Pot)'!AG181</f>
        <v>0</v>
      </c>
      <c r="AH181">
        <f>'RIM &amp; TRC Benefits'!AH181-'RIM Costs (Ach Pot)'!AH181</f>
        <v>0</v>
      </c>
      <c r="AI181" s="2">
        <f t="shared" si="56"/>
        <v>59.904300999999982</v>
      </c>
      <c r="AJ181" s="2">
        <f t="shared" si="57"/>
        <v>1.3425780637014242</v>
      </c>
      <c r="AK181" s="95">
        <f>'RIM &amp; TRC Benefits'!AJ181/'RIM Costs (Ach Pot)'!AJ181</f>
        <v>1.0037105265869612</v>
      </c>
      <c r="AL181" s="98">
        <f>IF(AK181&lt;1,"NA",(('RIM Costs (Ach Pot)'!AJ181)+AX181)/AN181)</f>
        <v>0.90793025175808506</v>
      </c>
      <c r="AN181">
        <f>'Customer Costs'!G181</f>
        <v>400</v>
      </c>
      <c r="AO181" s="17">
        <f t="shared" si="58"/>
        <v>206.04405265201081</v>
      </c>
      <c r="AP181" s="18">
        <f t="shared" si="59"/>
        <v>16.228679669359753</v>
      </c>
      <c r="AQ181" s="76" t="str">
        <f t="shared" si="60"/>
        <v>No</v>
      </c>
      <c r="AR181" s="76" t="str">
        <f t="shared" si="61"/>
        <v>No</v>
      </c>
      <c r="AS181" s="76" t="str">
        <f t="shared" si="62"/>
        <v>No</v>
      </c>
      <c r="AT181" s="105" t="s">
        <v>499</v>
      </c>
      <c r="AU181" s="95" t="str">
        <f t="shared" si="50"/>
        <v>Drop</v>
      </c>
      <c r="AV181" s="11">
        <f t="shared" si="49"/>
        <v>350.70455414124513</v>
      </c>
      <c r="AW181" s="102">
        <f t="shared" si="51"/>
        <v>1.9999999999999991</v>
      </c>
      <c r="AX181" s="11">
        <f t="shared" si="52"/>
        <v>1.3425780637014242</v>
      </c>
      <c r="AY181" s="52" t="s">
        <v>526</v>
      </c>
      <c r="AZ181" s="11" t="str">
        <f>IF(AU181="Drop","NA",'Program Costs'!G181)</f>
        <v>NA</v>
      </c>
      <c r="BA181" s="20">
        <f t="shared" si="53"/>
        <v>16.174208996042456</v>
      </c>
      <c r="BB181" s="12">
        <f>IF(AP181&lt;=10,IF($BB$1="Residential",VLOOKUP(CEILING(AP181,0.05),'Payback-Acceptance'!$A$5:$C$205,2),VLOOKUP(CEILING(AN181,0.05),'Payback-Acceptance'!$A$5:$C$205,3)),IF($BB$1="Residential",VLOOKUP(10,'Payback-Acceptance'!$A$5:$C$205,2),VLOOKUP(10,'Payback-Acceptance'!$A$5:$C$205,3)))</f>
        <v>0.14294960495076253</v>
      </c>
      <c r="BC181" s="17">
        <v>206.04405265201081</v>
      </c>
      <c r="BD181" s="18">
        <v>125.53396760244718</v>
      </c>
      <c r="BE181" s="18">
        <v>0</v>
      </c>
      <c r="BF181" s="22">
        <v>60238.723009770809</v>
      </c>
      <c r="BG181" s="35" t="str">
        <f t="shared" si="66"/>
        <v>NA</v>
      </c>
      <c r="BH181" s="67">
        <v>948</v>
      </c>
      <c r="BI181" s="29" t="str">
        <f t="shared" si="67"/>
        <v>NA</v>
      </c>
      <c r="BJ181" s="71" t="str">
        <f t="shared" si="69"/>
        <v>NA</v>
      </c>
      <c r="BK181" s="71" t="str">
        <f t="shared" si="69"/>
        <v>NA</v>
      </c>
      <c r="BL181" s="71" t="str">
        <f t="shared" si="69"/>
        <v>NA</v>
      </c>
      <c r="BM181" s="71" t="str">
        <f t="shared" si="69"/>
        <v>NA</v>
      </c>
      <c r="BN181" s="71" t="str">
        <f t="shared" si="69"/>
        <v>NA</v>
      </c>
      <c r="BO181" s="71" t="str">
        <f t="shared" si="69"/>
        <v>NA</v>
      </c>
      <c r="BP181" s="71" t="str">
        <f t="shared" si="69"/>
        <v>NA</v>
      </c>
      <c r="BQ181" s="71" t="str">
        <f t="shared" si="69"/>
        <v>NA</v>
      </c>
      <c r="BR181" s="71" t="str">
        <f t="shared" si="69"/>
        <v>NA</v>
      </c>
      <c r="BS181" s="71" t="str">
        <f t="shared" si="69"/>
        <v>NA</v>
      </c>
    </row>
    <row r="182" spans="1:71" x14ac:dyDescent="0.25">
      <c r="A182" s="4">
        <v>3</v>
      </c>
      <c r="B182" s="4">
        <v>100</v>
      </c>
      <c r="C182">
        <v>103</v>
      </c>
      <c r="D182" t="s">
        <v>216</v>
      </c>
      <c r="E182">
        <f>'RIM &amp; TRC Benefits'!E182-'RIM Costs (Ach Pot)'!E182</f>
        <v>0</v>
      </c>
      <c r="F182">
        <f>'RIM &amp; TRC Benefits'!F182-'RIM Costs (Ach Pot)'!F182</f>
        <v>0</v>
      </c>
      <c r="G182">
        <f>'RIM &amp; TRC Benefits'!G182-'RIM Costs (Ach Pot)'!G182</f>
        <v>-59.848076999999996</v>
      </c>
      <c r="H182">
        <f>'RIM &amp; TRC Benefits'!H182-'RIM Costs (Ach Pot)'!H182</f>
        <v>-22.037647</v>
      </c>
      <c r="I182">
        <f>'RIM &amp; TRC Benefits'!I182-'RIM Costs (Ach Pot)'!I182</f>
        <v>-23.956687000000002</v>
      </c>
      <c r="J182">
        <f>'RIM &amp; TRC Benefits'!J182-'RIM Costs (Ach Pot)'!J182</f>
        <v>6.5036830000000023</v>
      </c>
      <c r="K182">
        <f>'RIM &amp; TRC Benefits'!K182-'RIM Costs (Ach Pot)'!K182</f>
        <v>13.517932999999999</v>
      </c>
      <c r="L182">
        <f>'RIM &amp; TRC Benefits'!L182-'RIM Costs (Ach Pot)'!L182</f>
        <v>14.549052999999986</v>
      </c>
      <c r="M182">
        <f>'RIM &amp; TRC Benefits'!M182-'RIM Costs (Ach Pot)'!M182</f>
        <v>28.335633000000001</v>
      </c>
      <c r="N182">
        <f>'RIM &amp; TRC Benefits'!N182-'RIM Costs (Ach Pot)'!N182</f>
        <v>36.443623000000002</v>
      </c>
      <c r="O182">
        <f>'RIM &amp; TRC Benefits'!O182-'RIM Costs (Ach Pot)'!O182</f>
        <v>36.321283000000008</v>
      </c>
      <c r="P182">
        <f>'RIM &amp; TRC Benefits'!P182-'RIM Costs (Ach Pot)'!P182</f>
        <v>16.670902999999996</v>
      </c>
      <c r="Q182">
        <f>'RIM &amp; TRC Benefits'!Q182-'RIM Costs (Ach Pot)'!Q182</f>
        <v>24.084593000000012</v>
      </c>
      <c r="R182">
        <f>'RIM &amp; TRC Benefits'!R182-'RIM Costs (Ach Pot)'!R182</f>
        <v>12.646843000000004</v>
      </c>
      <c r="S182">
        <f>'RIM &amp; TRC Benefits'!S182-'RIM Costs (Ach Pot)'!S182</f>
        <v>41.612173000000013</v>
      </c>
      <c r="T182">
        <f>'RIM &amp; TRC Benefits'!T182-'RIM Costs (Ach Pot)'!T182</f>
        <v>12.099483000000006</v>
      </c>
      <c r="U182">
        <f>'RIM &amp; TRC Benefits'!U182-'RIM Costs (Ach Pot)'!U182</f>
        <v>21.279112999999995</v>
      </c>
      <c r="V182">
        <f>'RIM &amp; TRC Benefits'!V182-'RIM Costs (Ach Pot)'!V182</f>
        <v>20.826652999999993</v>
      </c>
      <c r="W182">
        <f>'RIM &amp; TRC Benefits'!W182-'RIM Costs (Ach Pot)'!W182</f>
        <v>36.025323</v>
      </c>
      <c r="X182">
        <f>'RIM &amp; TRC Benefits'!X182-'RIM Costs (Ach Pot)'!X182</f>
        <v>38.252862999999991</v>
      </c>
      <c r="Y182">
        <f>'RIM &amp; TRC Benefits'!Y182-'RIM Costs (Ach Pot)'!Y182</f>
        <v>0</v>
      </c>
      <c r="Z182">
        <f>'RIM &amp; TRC Benefits'!Z182-'RIM Costs (Ach Pot)'!Z182</f>
        <v>0</v>
      </c>
      <c r="AA182">
        <f>'RIM &amp; TRC Benefits'!AA182-'RIM Costs (Ach Pot)'!AA182</f>
        <v>0</v>
      </c>
      <c r="AB182">
        <f>'RIM &amp; TRC Benefits'!AB182-'RIM Costs (Ach Pot)'!AB182</f>
        <v>0</v>
      </c>
      <c r="AC182">
        <f>'RIM &amp; TRC Benefits'!AC182-'RIM Costs (Ach Pot)'!AC182</f>
        <v>0</v>
      </c>
      <c r="AD182">
        <f>'RIM &amp; TRC Benefits'!AD182-'RIM Costs (Ach Pot)'!AD182</f>
        <v>0</v>
      </c>
      <c r="AE182">
        <f>'RIM &amp; TRC Benefits'!AE182-'RIM Costs (Ach Pot)'!AE182</f>
        <v>0</v>
      </c>
      <c r="AF182">
        <f>'RIM &amp; TRC Benefits'!AF182-'RIM Costs (Ach Pot)'!AF182</f>
        <v>0</v>
      </c>
      <c r="AG182">
        <f>'RIM &amp; TRC Benefits'!AG182-'RIM Costs (Ach Pot)'!AG182</f>
        <v>0</v>
      </c>
      <c r="AH182">
        <f>'RIM &amp; TRC Benefits'!AH182-'RIM Costs (Ach Pot)'!AH182</f>
        <v>0</v>
      </c>
      <c r="AI182" s="2">
        <f t="shared" si="56"/>
        <v>253.32674400000002</v>
      </c>
      <c r="AJ182" s="2">
        <f t="shared" si="57"/>
        <v>86.939375207954072</v>
      </c>
      <c r="AK182" s="95">
        <f>'RIM &amp; TRC Benefits'!AJ182/'RIM Costs (Ach Pot)'!AJ182</f>
        <v>1.1083326583937461</v>
      </c>
      <c r="AL182" s="98">
        <f>IF(AK182&lt;1,"NA",(('RIM Costs (Ach Pot)'!AJ182)+AX182)/AN182)</f>
        <v>0.52321275570801296</v>
      </c>
      <c r="AN182">
        <f>'Customer Costs'!G182</f>
        <v>1700</v>
      </c>
      <c r="AO182" s="17">
        <f t="shared" si="58"/>
        <v>485.55569715315505</v>
      </c>
      <c r="AP182" s="18">
        <f t="shared" si="59"/>
        <v>29.268006798092856</v>
      </c>
      <c r="AQ182" s="76" t="str">
        <f t="shared" si="60"/>
        <v>No</v>
      </c>
      <c r="AR182" s="76" t="str">
        <f t="shared" si="61"/>
        <v>No</v>
      </c>
      <c r="AS182" s="76" t="str">
        <f t="shared" si="62"/>
        <v>No</v>
      </c>
      <c r="AT182" s="105" t="s">
        <v>499</v>
      </c>
      <c r="AU182" s="95" t="str">
        <f t="shared" si="50"/>
        <v>Drop</v>
      </c>
      <c r="AV182" s="11">
        <f t="shared" si="49"/>
        <v>1583.8321986374026</v>
      </c>
      <c r="AW182" s="102">
        <f t="shared" si="51"/>
        <v>2.0000000000000009</v>
      </c>
      <c r="AX182" s="11">
        <f t="shared" si="52"/>
        <v>86.939375207954072</v>
      </c>
      <c r="AY182" s="52" t="s">
        <v>526</v>
      </c>
      <c r="AZ182" s="11" t="str">
        <f>IF(AU182="Drop","NA",'Program Costs'!G182)</f>
        <v>NA</v>
      </c>
      <c r="BA182" s="20">
        <f t="shared" si="53"/>
        <v>27.771217254205595</v>
      </c>
      <c r="BB182" s="12">
        <f>IF(AP182&lt;=10,IF($BB$1="Residential",VLOOKUP(CEILING(AP182,0.05),'Payback-Acceptance'!$A$5:$C$205,2),VLOOKUP(CEILING(AN182,0.05),'Payback-Acceptance'!$A$5:$C$205,3)),IF($BB$1="Residential",VLOOKUP(10,'Payback-Acceptance'!$A$5:$C$205,2),VLOOKUP(10,'Payback-Acceptance'!$A$5:$C$205,3)))</f>
        <v>0.14294960495076253</v>
      </c>
      <c r="BC182" s="17">
        <v>485.55569715315505</v>
      </c>
      <c r="BD182" s="18">
        <v>317.5438889512854</v>
      </c>
      <c r="BE182" s="18">
        <v>0</v>
      </c>
      <c r="BF182" s="22">
        <v>60589.823706382987</v>
      </c>
      <c r="BG182" s="35" t="str">
        <f t="shared" si="66"/>
        <v>NA</v>
      </c>
      <c r="BH182" s="67">
        <f>(BF182/1697084.38414)*143154</f>
        <v>5110.9277204615546</v>
      </c>
      <c r="BI182" s="29" t="str">
        <f t="shared" si="67"/>
        <v>NA</v>
      </c>
      <c r="BJ182" s="71" t="str">
        <f t="shared" si="69"/>
        <v>NA</v>
      </c>
      <c r="BK182" s="71" t="str">
        <f t="shared" si="69"/>
        <v>NA</v>
      </c>
      <c r="BL182" s="71" t="str">
        <f t="shared" si="69"/>
        <v>NA</v>
      </c>
      <c r="BM182" s="71" t="str">
        <f t="shared" si="69"/>
        <v>NA</v>
      </c>
      <c r="BN182" s="71" t="str">
        <f t="shared" si="69"/>
        <v>NA</v>
      </c>
      <c r="BO182" s="71" t="str">
        <f t="shared" si="69"/>
        <v>NA</v>
      </c>
      <c r="BP182" s="71" t="str">
        <f t="shared" si="69"/>
        <v>NA</v>
      </c>
      <c r="BQ182" s="71" t="str">
        <f t="shared" si="69"/>
        <v>NA</v>
      </c>
      <c r="BR182" s="71" t="str">
        <f t="shared" si="69"/>
        <v>NA</v>
      </c>
      <c r="BS182" s="71" t="str">
        <f t="shared" si="69"/>
        <v>NA</v>
      </c>
    </row>
    <row r="183" spans="1:71" x14ac:dyDescent="0.25">
      <c r="A183" s="76">
        <v>3</v>
      </c>
      <c r="B183" s="76">
        <v>100</v>
      </c>
      <c r="C183">
        <v>104</v>
      </c>
      <c r="D183" t="s">
        <v>217</v>
      </c>
      <c r="E183">
        <f>'RIM &amp; TRC Benefits'!E183-'RIM Costs (Ach Pot)'!E183</f>
        <v>0</v>
      </c>
      <c r="F183">
        <f>'RIM &amp; TRC Benefits'!F183-'RIM Costs (Ach Pot)'!F183</f>
        <v>0</v>
      </c>
      <c r="G183">
        <f>'RIM &amp; TRC Benefits'!G183-'RIM Costs (Ach Pot)'!G183</f>
        <v>-68.836539999999999</v>
      </c>
      <c r="H183">
        <f>'RIM &amp; TRC Benefits'!H183-'RIM Costs (Ach Pot)'!H183</f>
        <v>-31.838440000000006</v>
      </c>
      <c r="I183">
        <f>'RIM &amp; TRC Benefits'!I183-'RIM Costs (Ach Pot)'!I183</f>
        <v>-34.447519999999997</v>
      </c>
      <c r="J183">
        <f>'RIM &amp; TRC Benefits'!J183-'RIM Costs (Ach Pot)'!J183</f>
        <v>9.1847300000000018</v>
      </c>
      <c r="K183">
        <f>'RIM &amp; TRC Benefits'!K183-'RIM Costs (Ach Pot)'!K183</f>
        <v>20.16892</v>
      </c>
      <c r="L183">
        <f>'RIM &amp; TRC Benefits'!L183-'RIM Costs (Ach Pot)'!L183</f>
        <v>21.619370000000004</v>
      </c>
      <c r="M183">
        <f>'RIM &amp; TRC Benefits'!M183-'RIM Costs (Ach Pot)'!M183</f>
        <v>41.110910000000018</v>
      </c>
      <c r="N183">
        <f>'RIM &amp; TRC Benefits'!N183-'RIM Costs (Ach Pot)'!N183</f>
        <v>51.654260000000022</v>
      </c>
      <c r="O183">
        <f>'RIM &amp; TRC Benefits'!O183-'RIM Costs (Ach Pot)'!O183</f>
        <v>51.460480000000004</v>
      </c>
      <c r="P183">
        <f>'RIM &amp; TRC Benefits'!P183-'RIM Costs (Ach Pot)'!P183</f>
        <v>24.764430000000004</v>
      </c>
      <c r="Q183">
        <f>'RIM &amp; TRC Benefits'!Q183-'RIM Costs (Ach Pot)'!Q183</f>
        <v>33.58193</v>
      </c>
      <c r="R183">
        <f>'RIM &amp; TRC Benefits'!R183-'RIM Costs (Ach Pot)'!R183</f>
        <v>18.829480000000004</v>
      </c>
      <c r="S183">
        <f>'RIM &amp; TRC Benefits'!S183-'RIM Costs (Ach Pot)'!S183</f>
        <v>59.589830000000006</v>
      </c>
      <c r="T183">
        <f>'RIM &amp; TRC Benefits'!T183-'RIM Costs (Ach Pot)'!T183</f>
        <v>17.277780000000007</v>
      </c>
      <c r="U183">
        <f>'RIM &amp; TRC Benefits'!U183-'RIM Costs (Ach Pot)'!U183</f>
        <v>31.256240000000005</v>
      </c>
      <c r="V183">
        <f>'RIM &amp; TRC Benefits'!V183-'RIM Costs (Ach Pot)'!V183</f>
        <v>30.162790000000001</v>
      </c>
      <c r="W183">
        <f>'RIM &amp; TRC Benefits'!W183-'RIM Costs (Ach Pot)'!W183</f>
        <v>51.996290000000002</v>
      </c>
      <c r="X183">
        <f>'RIM &amp; TRC Benefits'!X183-'RIM Costs (Ach Pot)'!X183</f>
        <v>54.413039999999995</v>
      </c>
      <c r="Y183">
        <f>'RIM &amp; TRC Benefits'!Y183-'RIM Costs (Ach Pot)'!Y183</f>
        <v>0</v>
      </c>
      <c r="Z183">
        <f>'RIM &amp; TRC Benefits'!Z183-'RIM Costs (Ach Pot)'!Z183</f>
        <v>0</v>
      </c>
      <c r="AA183">
        <f>'RIM &amp; TRC Benefits'!AA183-'RIM Costs (Ach Pot)'!AA183</f>
        <v>0</v>
      </c>
      <c r="AB183">
        <f>'RIM &amp; TRC Benefits'!AB183-'RIM Costs (Ach Pot)'!AB183</f>
        <v>0</v>
      </c>
      <c r="AC183">
        <f>'RIM &amp; TRC Benefits'!AC183-'RIM Costs (Ach Pot)'!AC183</f>
        <v>0</v>
      </c>
      <c r="AD183">
        <f>'RIM &amp; TRC Benefits'!AD183-'RIM Costs (Ach Pot)'!AD183</f>
        <v>0</v>
      </c>
      <c r="AE183">
        <f>'RIM &amp; TRC Benefits'!AE183-'RIM Costs (Ach Pot)'!AE183</f>
        <v>0</v>
      </c>
      <c r="AF183">
        <f>'RIM &amp; TRC Benefits'!AF183-'RIM Costs (Ach Pot)'!AF183</f>
        <v>0</v>
      </c>
      <c r="AG183">
        <f>'RIM &amp; TRC Benefits'!AG183-'RIM Costs (Ach Pot)'!AG183</f>
        <v>0</v>
      </c>
      <c r="AH183">
        <f>'RIM &amp; TRC Benefits'!AH183-'RIM Costs (Ach Pot)'!AH183</f>
        <v>0</v>
      </c>
      <c r="AI183" s="2">
        <f t="shared" si="56"/>
        <v>381.94798000000003</v>
      </c>
      <c r="AJ183" s="2">
        <f t="shared" si="57"/>
        <v>142.6080189247391</v>
      </c>
      <c r="AK183" s="95">
        <f>'RIM &amp; TRC Benefits'!AJ183/'RIM Costs (Ach Pot)'!AJ183</f>
        <v>1.1259058138878639</v>
      </c>
      <c r="AL183" s="98">
        <f>IF(AK183&lt;1,"NA",(('RIM Costs (Ach Pot)'!AJ183)+AX183)/AN183)</f>
        <v>0.42508812118185862</v>
      </c>
      <c r="AN183">
        <f>'Customer Costs'!G183</f>
        <v>3000</v>
      </c>
      <c r="AO183" s="17">
        <f t="shared" si="58"/>
        <v>694.95386601040116</v>
      </c>
      <c r="AP183" s="18">
        <f t="shared" si="59"/>
        <v>36.086815526285584</v>
      </c>
      <c r="AQ183" s="76" t="str">
        <f t="shared" si="60"/>
        <v>No</v>
      </c>
      <c r="AR183" s="76" t="str">
        <f t="shared" si="61"/>
        <v>No</v>
      </c>
      <c r="AS183" s="76" t="str">
        <f t="shared" si="62"/>
        <v>No</v>
      </c>
      <c r="AT183" s="105" t="s">
        <v>499</v>
      </c>
      <c r="AU183" s="95" t="str">
        <f t="shared" si="50"/>
        <v>Drop</v>
      </c>
      <c r="AV183" s="11">
        <f t="shared" si="49"/>
        <v>2833.7342901417942</v>
      </c>
      <c r="AW183" s="102">
        <f t="shared" si="51"/>
        <v>1.9999999999999987</v>
      </c>
      <c r="AX183" s="11">
        <f t="shared" si="52"/>
        <v>142.6080189247391</v>
      </c>
      <c r="AY183" s="52" t="s">
        <v>526</v>
      </c>
      <c r="AZ183" s="11" t="str">
        <f>IF(AU183="Drop","NA",'Program Costs'!G183)</f>
        <v>NA</v>
      </c>
      <c r="BA183" s="20">
        <f t="shared" si="53"/>
        <v>34.371392435783555</v>
      </c>
      <c r="BB183" s="12">
        <f>IF(AP183&lt;=10,IF($BB$1="Residential",VLOOKUP(CEILING(AP183,0.05),'Payback-Acceptance'!$A$5:$C$205,2),VLOOKUP(CEILING(AN183,0.05),'Payback-Acceptance'!$A$5:$C$205,3)),IF($BB$1="Residential",VLOOKUP(10,'Payback-Acceptance'!$A$5:$C$205,2),VLOOKUP(10,'Payback-Acceptance'!$A$5:$C$205,3)))</f>
        <v>0.14294960495076253</v>
      </c>
      <c r="BC183" s="17">
        <v>694.95386601040116</v>
      </c>
      <c r="BD183" s="18">
        <v>454.24180983737097</v>
      </c>
      <c r="BE183" s="18">
        <v>0</v>
      </c>
      <c r="BF183" s="22">
        <v>61140.640285531925</v>
      </c>
      <c r="BG183" s="35" t="str">
        <f t="shared" si="66"/>
        <v>NA</v>
      </c>
      <c r="BH183" s="67">
        <f>(BF183/1697084.38414)*143154</f>
        <v>5157.3906997384775</v>
      </c>
      <c r="BI183" s="29" t="str">
        <f t="shared" si="67"/>
        <v>NA</v>
      </c>
      <c r="BJ183" s="71" t="str">
        <f t="shared" si="69"/>
        <v>NA</v>
      </c>
      <c r="BK183" s="71" t="str">
        <f t="shared" si="69"/>
        <v>NA</v>
      </c>
      <c r="BL183" s="71" t="str">
        <f t="shared" si="69"/>
        <v>NA</v>
      </c>
      <c r="BM183" s="71" t="str">
        <f t="shared" si="69"/>
        <v>NA</v>
      </c>
      <c r="BN183" s="71" t="str">
        <f t="shared" si="69"/>
        <v>NA</v>
      </c>
      <c r="BO183" s="71" t="str">
        <f t="shared" si="69"/>
        <v>NA</v>
      </c>
      <c r="BP183" s="71" t="str">
        <f t="shared" si="69"/>
        <v>NA</v>
      </c>
      <c r="BQ183" s="71" t="str">
        <f t="shared" si="69"/>
        <v>NA</v>
      </c>
      <c r="BR183" s="71" t="str">
        <f t="shared" si="69"/>
        <v>NA</v>
      </c>
      <c r="BS183" s="71" t="str">
        <f t="shared" si="69"/>
        <v>NA</v>
      </c>
    </row>
    <row r="184" spans="1:71" x14ac:dyDescent="0.25">
      <c r="A184" s="4">
        <v>3</v>
      </c>
      <c r="B184" s="4">
        <v>100</v>
      </c>
      <c r="C184">
        <v>105</v>
      </c>
      <c r="D184" t="s">
        <v>218</v>
      </c>
      <c r="E184">
        <f>'RIM &amp; TRC Benefits'!E184-'RIM Costs (Ach Pot)'!E184</f>
        <v>0</v>
      </c>
      <c r="F184">
        <f>'RIM &amp; TRC Benefits'!F184-'RIM Costs (Ach Pot)'!F184</f>
        <v>0</v>
      </c>
      <c r="G184">
        <f>'RIM &amp; TRC Benefits'!G184-'RIM Costs (Ach Pot)'!G184</f>
        <v>-63.128139999999995</v>
      </c>
      <c r="H184">
        <f>'RIM &amp; TRC Benefits'!H184-'RIM Costs (Ach Pot)'!H184</f>
        <v>-26.565189999999994</v>
      </c>
      <c r="I184">
        <f>'RIM &amp; TRC Benefits'!I184-'RIM Costs (Ach Pot)'!I184</f>
        <v>-28.244549999999997</v>
      </c>
      <c r="J184">
        <f>'RIM &amp; TRC Benefits'!J184-'RIM Costs (Ach Pot)'!J184</f>
        <v>19.267699999999991</v>
      </c>
      <c r="K184">
        <f>'RIM &amp; TRC Benefits'!K184-'RIM Costs (Ach Pot)'!K184</f>
        <v>32.720339999999993</v>
      </c>
      <c r="L184">
        <f>'RIM &amp; TRC Benefits'!L184-'RIM Costs (Ach Pot)'!L184</f>
        <v>33.506119999999996</v>
      </c>
      <c r="M184">
        <f>'RIM &amp; TRC Benefits'!M184-'RIM Costs (Ach Pot)'!M184</f>
        <v>55.694119999999998</v>
      </c>
      <c r="N184">
        <f>'RIM &amp; TRC Benefits'!N184-'RIM Costs (Ach Pot)'!N184</f>
        <v>67.575529999999986</v>
      </c>
      <c r="O184">
        <f>'RIM &amp; TRC Benefits'!O184-'RIM Costs (Ach Pot)'!O184</f>
        <v>67.214359999999985</v>
      </c>
      <c r="P184">
        <f>'RIM &amp; TRC Benefits'!P184-'RIM Costs (Ach Pot)'!P184</f>
        <v>36.112550000000013</v>
      </c>
      <c r="Q184">
        <f>'RIM &amp; TRC Benefits'!Q184-'RIM Costs (Ach Pot)'!Q184</f>
        <v>47.222839999999991</v>
      </c>
      <c r="R184">
        <f>'RIM &amp; TRC Benefits'!R184-'RIM Costs (Ach Pot)'!R184</f>
        <v>29.039069999999995</v>
      </c>
      <c r="S184">
        <f>'RIM &amp; TRC Benefits'!S184-'RIM Costs (Ach Pot)'!S184</f>
        <v>75.768859999999989</v>
      </c>
      <c r="T184">
        <f>'RIM &amp; TRC Benefits'!T184-'RIM Costs (Ach Pot)'!T184</f>
        <v>28.865780000000001</v>
      </c>
      <c r="U184">
        <f>'RIM &amp; TRC Benefits'!U184-'RIM Costs (Ach Pot)'!U184</f>
        <v>43.064689999999999</v>
      </c>
      <c r="V184">
        <f>'RIM &amp; TRC Benefits'!V184-'RIM Costs (Ach Pot)'!V184</f>
        <v>0</v>
      </c>
      <c r="W184">
        <f>'RIM &amp; TRC Benefits'!W184-'RIM Costs (Ach Pot)'!W184</f>
        <v>0</v>
      </c>
      <c r="X184">
        <f>'RIM &amp; TRC Benefits'!X184-'RIM Costs (Ach Pot)'!X184</f>
        <v>0</v>
      </c>
      <c r="Y184">
        <f>'RIM &amp; TRC Benefits'!Y184-'RIM Costs (Ach Pot)'!Y184</f>
        <v>0</v>
      </c>
      <c r="Z184">
        <f>'RIM &amp; TRC Benefits'!Z184-'RIM Costs (Ach Pot)'!Z184</f>
        <v>0</v>
      </c>
      <c r="AA184">
        <f>'RIM &amp; TRC Benefits'!AA184-'RIM Costs (Ach Pot)'!AA184</f>
        <v>0</v>
      </c>
      <c r="AB184">
        <f>'RIM &amp; TRC Benefits'!AB184-'RIM Costs (Ach Pot)'!AB184</f>
        <v>0</v>
      </c>
      <c r="AC184">
        <f>'RIM &amp; TRC Benefits'!AC184-'RIM Costs (Ach Pot)'!AC184</f>
        <v>0</v>
      </c>
      <c r="AD184">
        <f>'RIM &amp; TRC Benefits'!AD184-'RIM Costs (Ach Pot)'!AD184</f>
        <v>0</v>
      </c>
      <c r="AE184">
        <f>'RIM &amp; TRC Benefits'!AE184-'RIM Costs (Ach Pot)'!AE184</f>
        <v>0</v>
      </c>
      <c r="AF184">
        <f>'RIM &amp; TRC Benefits'!AF184-'RIM Costs (Ach Pot)'!AF184</f>
        <v>0</v>
      </c>
      <c r="AG184">
        <f>'RIM &amp; TRC Benefits'!AG184-'RIM Costs (Ach Pot)'!AG184</f>
        <v>0</v>
      </c>
      <c r="AH184">
        <f>'RIM &amp; TRC Benefits'!AH184-'RIM Costs (Ach Pot)'!AH184</f>
        <v>0</v>
      </c>
      <c r="AI184" s="2">
        <f t="shared" si="56"/>
        <v>418.11407999999989</v>
      </c>
      <c r="AJ184" s="2">
        <f t="shared" si="57"/>
        <v>202.30332647619585</v>
      </c>
      <c r="AK184" s="95">
        <f>'RIM &amp; TRC Benefits'!AJ184/'RIM Costs (Ach Pot)'!AJ184</f>
        <v>1.222011267812773</v>
      </c>
      <c r="AL184" s="98">
        <f>IF(AK184&lt;1,"NA",(('RIM Costs (Ach Pot)'!AJ184)+AX184)/AN184)</f>
        <v>3.5378040446248034</v>
      </c>
      <c r="AN184">
        <f>'Customer Costs'!G184</f>
        <v>300</v>
      </c>
      <c r="AO184" s="17">
        <f t="shared" si="58"/>
        <v>626.50193113161845</v>
      </c>
      <c r="AP184" s="18">
        <f t="shared" si="59"/>
        <v>4.0029680222530226</v>
      </c>
      <c r="AQ184" s="76" t="str">
        <f t="shared" si="60"/>
        <v>No</v>
      </c>
      <c r="AR184" s="76" t="str">
        <f t="shared" si="61"/>
        <v>No</v>
      </c>
      <c r="AS184" s="76" t="str">
        <f t="shared" si="62"/>
        <v>No</v>
      </c>
      <c r="AT184" s="105">
        <v>150.11121830988367</v>
      </c>
      <c r="AU184" s="95" t="str">
        <f t="shared" si="50"/>
        <v>Keep</v>
      </c>
      <c r="AV184" s="11">
        <f t="shared" si="49"/>
        <v>150.11121830988367</v>
      </c>
      <c r="AW184" s="102">
        <f t="shared" si="51"/>
        <v>2</v>
      </c>
      <c r="AX184" s="11">
        <f t="shared" si="52"/>
        <v>150.11121830988367</v>
      </c>
      <c r="AY184" s="52" t="s">
        <v>526</v>
      </c>
      <c r="AZ184" s="11">
        <f>IF(AU184="Drop","NA",'Program Costs'!G184)</f>
        <v>37</v>
      </c>
      <c r="BA184" s="20">
        <f t="shared" si="53"/>
        <v>2</v>
      </c>
      <c r="BB184" s="12">
        <f>IF(AP184&lt;=10,IF($BB$1="Residential",VLOOKUP(CEILING(AP184,0.05),'Payback-Acceptance'!$A$5:$C$205,2),VLOOKUP(CEILING(AN184,0.05),'Payback-Acceptance'!$A$5:$C$205,3)),IF($BB$1="Residential",VLOOKUP(10,'Payback-Acceptance'!$A$5:$C$205,2),VLOOKUP(10,'Payback-Acceptance'!$A$5:$C$205,3)))</f>
        <v>0.28221212563904591</v>
      </c>
      <c r="BC184" s="17">
        <v>626.50193113161845</v>
      </c>
      <c r="BD184" s="18">
        <v>110.99102689201914</v>
      </c>
      <c r="BE184" s="18">
        <v>535.2504948751058</v>
      </c>
      <c r="BF184" s="22">
        <v>58049.815923659946</v>
      </c>
      <c r="BG184" s="35">
        <f t="shared" si="66"/>
        <v>4896.6706820219506</v>
      </c>
      <c r="BH184" s="67">
        <f>(BF184/1697084.38414)*143154</f>
        <v>4896.6706820219506</v>
      </c>
      <c r="BI184" s="29">
        <f t="shared" si="67"/>
        <v>8191.1809723857041</v>
      </c>
      <c r="BJ184" s="71">
        <f t="shared" ref="BJ184:BS193" si="70">IF($BG184="NA","NA",IF($AY184="M",$BG184*BJ$2,$BG184*BJ$1))</f>
        <v>1025.1198088749268</v>
      </c>
      <c r="BK184" s="71">
        <f t="shared" si="70"/>
        <v>1982.0317642917821</v>
      </c>
      <c r="BL184" s="71">
        <f t="shared" si="70"/>
        <v>2815.8408204162492</v>
      </c>
      <c r="BM184" s="71">
        <f t="shared" si="70"/>
        <v>3494.041689705231</v>
      </c>
      <c r="BN184" s="71">
        <f t="shared" si="70"/>
        <v>4008.9701978445446</v>
      </c>
      <c r="BO184" s="71">
        <f t="shared" si="70"/>
        <v>4373.9191005276825</v>
      </c>
      <c r="BP184" s="71">
        <f t="shared" si="70"/>
        <v>4615.3613728235996</v>
      </c>
      <c r="BQ184" s="71">
        <f t="shared" si="70"/>
        <v>4764.4656802736281</v>
      </c>
      <c r="BR184" s="71">
        <f t="shared" si="70"/>
        <v>4850.4188970242631</v>
      </c>
      <c r="BS184" s="71">
        <f t="shared" si="70"/>
        <v>4896.6706820219506</v>
      </c>
    </row>
    <row r="185" spans="1:71" x14ac:dyDescent="0.25">
      <c r="A185" s="4">
        <v>3</v>
      </c>
      <c r="B185" s="4">
        <v>100</v>
      </c>
      <c r="C185">
        <v>106</v>
      </c>
      <c r="D185" t="s">
        <v>219</v>
      </c>
      <c r="E185">
        <f>'RIM &amp; TRC Benefits'!E185-'RIM Costs (Ach Pot)'!E185</f>
        <v>0</v>
      </c>
      <c r="F185">
        <f>'RIM &amp; TRC Benefits'!F185-'RIM Costs (Ach Pot)'!F185</f>
        <v>0</v>
      </c>
      <c r="G185">
        <f>'RIM &amp; TRC Benefits'!G185-'RIM Costs (Ach Pot)'!G185</f>
        <v>-78.154200000000003</v>
      </c>
      <c r="H185">
        <f>'RIM &amp; TRC Benefits'!H185-'RIM Costs (Ach Pot)'!H185</f>
        <v>-41.138600000000004</v>
      </c>
      <c r="I185">
        <f>'RIM &amp; TRC Benefits'!I185-'RIM Costs (Ach Pot)'!I185</f>
        <v>-43.664600000000007</v>
      </c>
      <c r="J185">
        <f>'RIM &amp; TRC Benefits'!J185-'RIM Costs (Ach Pot)'!J185</f>
        <v>4.1726899999999887</v>
      </c>
      <c r="K185">
        <f>'RIM &amp; TRC Benefits'!K185-'RIM Costs (Ach Pot)'!K185</f>
        <v>15.522029999999987</v>
      </c>
      <c r="L185">
        <f>'RIM &amp; TRC Benefits'!L185-'RIM Costs (Ach Pot)'!L185</f>
        <v>17.206279999999978</v>
      </c>
      <c r="M185">
        <f>'RIM &amp; TRC Benefits'!M185-'RIM Costs (Ach Pot)'!M185</f>
        <v>39.061210000000003</v>
      </c>
      <c r="N185">
        <f>'RIM &amp; TRC Benefits'!N185-'RIM Costs (Ach Pot)'!N185</f>
        <v>50.509109999999993</v>
      </c>
      <c r="O185">
        <f>'RIM &amp; TRC Benefits'!O185-'RIM Costs (Ach Pot)'!O185</f>
        <v>51.248629999999991</v>
      </c>
      <c r="P185">
        <f>'RIM &amp; TRC Benefits'!P185-'RIM Costs (Ach Pot)'!P185</f>
        <v>20.824449999999999</v>
      </c>
      <c r="Q185">
        <f>'RIM &amp; TRC Benefits'!Q185-'RIM Costs (Ach Pot)'!Q185</f>
        <v>31.822199999999995</v>
      </c>
      <c r="R185">
        <f>'RIM &amp; TRC Benefits'!R185-'RIM Costs (Ach Pot)'!R185</f>
        <v>14.672999999999988</v>
      </c>
      <c r="S185">
        <f>'RIM &amp; TRC Benefits'!S185-'RIM Costs (Ach Pot)'!S185</f>
        <v>60.522199999999998</v>
      </c>
      <c r="T185">
        <f>'RIM &amp; TRC Benefits'!T185-'RIM Costs (Ach Pot)'!T185</f>
        <v>12.822999999999979</v>
      </c>
      <c r="U185">
        <f>'RIM &amp; TRC Benefits'!U185-'RIM Costs (Ach Pot)'!U185</f>
        <v>27.727530000000002</v>
      </c>
      <c r="V185">
        <f>'RIM &amp; TRC Benefits'!V185-'RIM Costs (Ach Pot)'!V185</f>
        <v>0</v>
      </c>
      <c r="W185">
        <f>'RIM &amp; TRC Benefits'!W185-'RIM Costs (Ach Pot)'!W185</f>
        <v>0</v>
      </c>
      <c r="X185">
        <f>'RIM &amp; TRC Benefits'!X185-'RIM Costs (Ach Pot)'!X185</f>
        <v>0</v>
      </c>
      <c r="Y185">
        <f>'RIM &amp; TRC Benefits'!Y185-'RIM Costs (Ach Pot)'!Y185</f>
        <v>0</v>
      </c>
      <c r="Z185">
        <f>'RIM &amp; TRC Benefits'!Z185-'RIM Costs (Ach Pot)'!Z185</f>
        <v>0</v>
      </c>
      <c r="AA185">
        <f>'RIM &amp; TRC Benefits'!AA185-'RIM Costs (Ach Pot)'!AA185</f>
        <v>0</v>
      </c>
      <c r="AB185">
        <f>'RIM &amp; TRC Benefits'!AB185-'RIM Costs (Ach Pot)'!AB185</f>
        <v>0</v>
      </c>
      <c r="AC185">
        <f>'RIM &amp; TRC Benefits'!AC185-'RIM Costs (Ach Pot)'!AC185</f>
        <v>0</v>
      </c>
      <c r="AD185">
        <f>'RIM &amp; TRC Benefits'!AD185-'RIM Costs (Ach Pot)'!AD185</f>
        <v>0</v>
      </c>
      <c r="AE185">
        <f>'RIM &amp; TRC Benefits'!AE185-'RIM Costs (Ach Pot)'!AE185</f>
        <v>0</v>
      </c>
      <c r="AF185">
        <f>'RIM &amp; TRC Benefits'!AF185-'RIM Costs (Ach Pot)'!AF185</f>
        <v>0</v>
      </c>
      <c r="AG185">
        <f>'RIM &amp; TRC Benefits'!AG185-'RIM Costs (Ach Pot)'!AG185</f>
        <v>0</v>
      </c>
      <c r="AH185">
        <f>'RIM &amp; TRC Benefits'!AH185-'RIM Costs (Ach Pot)'!AH185</f>
        <v>0</v>
      </c>
      <c r="AI185" s="2">
        <f t="shared" si="56"/>
        <v>183.15492999999987</v>
      </c>
      <c r="AJ185" s="2">
        <f t="shared" si="57"/>
        <v>45.243509283374763</v>
      </c>
      <c r="AK185" s="95">
        <f>'RIM &amp; TRC Benefits'!AJ185/'RIM Costs (Ach Pot)'!AJ185</f>
        <v>1.0367894144974195</v>
      </c>
      <c r="AL185" s="98">
        <f>IF(AK185&lt;1,"NA",(('RIM Costs (Ach Pot)'!AJ185)+AX185)/AN185)</f>
        <v>1.8214863526265246</v>
      </c>
      <c r="AN185">
        <f>'Customer Costs'!G185</f>
        <v>700</v>
      </c>
      <c r="AO185" s="17">
        <f t="shared" si="58"/>
        <v>854.93651869116866</v>
      </c>
      <c r="AP185" s="18">
        <f t="shared" si="59"/>
        <v>6.8445902081995822</v>
      </c>
      <c r="AQ185" s="76" t="str">
        <f t="shared" si="60"/>
        <v>No</v>
      </c>
      <c r="AR185" s="76" t="str">
        <f t="shared" si="61"/>
        <v>No</v>
      </c>
      <c r="AS185" s="76" t="str">
        <f t="shared" si="62"/>
        <v>No</v>
      </c>
      <c r="AT185" s="105">
        <v>267.30199081009062</v>
      </c>
      <c r="AU185" s="95" t="str">
        <f t="shared" si="50"/>
        <v>Keep</v>
      </c>
      <c r="AV185" s="11">
        <f t="shared" si="49"/>
        <v>495.45890149524973</v>
      </c>
      <c r="AW185" s="102">
        <f t="shared" si="51"/>
        <v>1.9999999999999998</v>
      </c>
      <c r="AX185" s="11">
        <f t="shared" si="52"/>
        <v>45.243509283374763</v>
      </c>
      <c r="AY185" s="52" t="s">
        <v>526</v>
      </c>
      <c r="AZ185" s="11">
        <f>IF(AU185="Drop","NA",'Program Costs'!G185)</f>
        <v>37</v>
      </c>
      <c r="BA185" s="20">
        <f t="shared" si="53"/>
        <v>6.4021998073059043</v>
      </c>
      <c r="BB185" s="12">
        <f>IF(AP185&lt;=10,IF($BB$1="Residential",VLOOKUP(CEILING(AP185,0.05),'Payback-Acceptance'!$A$5:$C$205,2),VLOOKUP(CEILING(AN185,0.05),'Payback-Acceptance'!$A$5:$C$205,3)),IF($BB$1="Residential",VLOOKUP(10,'Payback-Acceptance'!$A$5:$C$205,2),VLOOKUP(10,'Payback-Acceptance'!$A$5:$C$205,3)))</f>
        <v>0.20280825395428653</v>
      </c>
      <c r="BC185" s="17">
        <v>854.93651869116866</v>
      </c>
      <c r="BD185" s="18">
        <v>501</v>
      </c>
      <c r="BE185" s="18">
        <v>0</v>
      </c>
      <c r="BF185" s="22">
        <v>60238.723009770809</v>
      </c>
      <c r="BG185" s="35">
        <f t="shared" si="66"/>
        <v>5081.311356306338</v>
      </c>
      <c r="BH185" s="67">
        <f>(BF185/1697084.38414)*143154</f>
        <v>5081.311356306338</v>
      </c>
      <c r="BI185" s="29">
        <f t="shared" si="67"/>
        <v>6108.455117023761</v>
      </c>
      <c r="BJ185" s="71">
        <f t="shared" si="70"/>
        <v>1063.7744019697582</v>
      </c>
      <c r="BK185" s="71">
        <f t="shared" si="70"/>
        <v>2056.7690103058012</v>
      </c>
      <c r="BL185" s="71">
        <f t="shared" si="70"/>
        <v>2922.0188302358665</v>
      </c>
      <c r="BM185" s="71">
        <f t="shared" si="70"/>
        <v>3625.7928846413261</v>
      </c>
      <c r="BN185" s="71">
        <f t="shared" si="70"/>
        <v>4160.1380031931321</v>
      </c>
      <c r="BO185" s="71">
        <f t="shared" si="70"/>
        <v>4538.8481767165094</v>
      </c>
      <c r="BP185" s="71">
        <f t="shared" si="70"/>
        <v>4789.394607092966</v>
      </c>
      <c r="BQ185" s="71">
        <f t="shared" si="70"/>
        <v>4944.1212489113968</v>
      </c>
      <c r="BR185" s="71">
        <f t="shared" si="70"/>
        <v>5033.3155371835492</v>
      </c>
      <c r="BS185" s="71">
        <f t="shared" si="70"/>
        <v>5081.311356306338</v>
      </c>
    </row>
    <row r="186" spans="1:71" x14ac:dyDescent="0.25">
      <c r="A186" s="4">
        <v>3</v>
      </c>
      <c r="B186" s="4">
        <v>100</v>
      </c>
      <c r="C186">
        <v>107</v>
      </c>
      <c r="D186" t="s">
        <v>220</v>
      </c>
      <c r="E186">
        <f>'RIM &amp; TRC Benefits'!E186-'RIM Costs (Ach Pot)'!E186</f>
        <v>0</v>
      </c>
      <c r="F186">
        <f>'RIM &amp; TRC Benefits'!F186-'RIM Costs (Ach Pot)'!F186</f>
        <v>0</v>
      </c>
      <c r="G186">
        <f>'RIM &amp; TRC Benefits'!G186-'RIM Costs (Ach Pot)'!G186</f>
        <v>-93.778379999999999</v>
      </c>
      <c r="H186">
        <f>'RIM &amp; TRC Benefits'!H186-'RIM Costs (Ach Pot)'!H186</f>
        <v>-56.478980000000007</v>
      </c>
      <c r="I186">
        <f>'RIM &amp; TRC Benefits'!I186-'RIM Costs (Ach Pot)'!I186</f>
        <v>-60.440879999999993</v>
      </c>
      <c r="J186">
        <f>'RIM &amp; TRC Benefits'!J186-'RIM Costs (Ach Pot)'!J186</f>
        <v>4.536059999999992</v>
      </c>
      <c r="K186">
        <f>'RIM &amp; TRC Benefits'!K186-'RIM Costs (Ach Pot)'!K186</f>
        <v>19.673960000000022</v>
      </c>
      <c r="L186">
        <f>'RIM &amp; TRC Benefits'!L186-'RIM Costs (Ach Pot)'!L186</f>
        <v>21.546750000000003</v>
      </c>
      <c r="M186">
        <f>'RIM &amp; TRC Benefits'!M186-'RIM Costs (Ach Pot)'!M186</f>
        <v>50.702820000000003</v>
      </c>
      <c r="N186">
        <f>'RIM &amp; TRC Benefits'!N186-'RIM Costs (Ach Pot)'!N186</f>
        <v>67.363420000000019</v>
      </c>
      <c r="O186">
        <f>'RIM &amp; TRC Benefits'!O186-'RIM Costs (Ach Pot)'!O186</f>
        <v>67.404920000000004</v>
      </c>
      <c r="P186">
        <f>'RIM &amp; TRC Benefits'!P186-'RIM Costs (Ach Pot)'!P186</f>
        <v>26.677320000000009</v>
      </c>
      <c r="Q186">
        <f>'RIM &amp; TRC Benefits'!Q186-'RIM Costs (Ach Pot)'!Q186</f>
        <v>41.994370000000004</v>
      </c>
      <c r="R186">
        <f>'RIM &amp; TRC Benefits'!R186-'RIM Costs (Ach Pot)'!R186</f>
        <v>19.142470000000003</v>
      </c>
      <c r="S186">
        <f>'RIM &amp; TRC Benefits'!S186-'RIM Costs (Ach Pot)'!S186</f>
        <v>80.716519999999974</v>
      </c>
      <c r="T186">
        <f>'RIM &amp; TRC Benefits'!T186-'RIM Costs (Ach Pot)'!T186</f>
        <v>16.089069999999992</v>
      </c>
      <c r="U186">
        <f>'RIM &amp; TRC Benefits'!U186-'RIM Costs (Ach Pot)'!U186</f>
        <v>35.727470000000011</v>
      </c>
      <c r="V186">
        <f>'RIM &amp; TRC Benefits'!V186-'RIM Costs (Ach Pot)'!V186</f>
        <v>0</v>
      </c>
      <c r="W186">
        <f>'RIM &amp; TRC Benefits'!W186-'RIM Costs (Ach Pot)'!W186</f>
        <v>0</v>
      </c>
      <c r="X186">
        <f>'RIM &amp; TRC Benefits'!X186-'RIM Costs (Ach Pot)'!X186</f>
        <v>0</v>
      </c>
      <c r="Y186">
        <f>'RIM &amp; TRC Benefits'!Y186-'RIM Costs (Ach Pot)'!Y186</f>
        <v>0</v>
      </c>
      <c r="Z186">
        <f>'RIM &amp; TRC Benefits'!Z186-'RIM Costs (Ach Pot)'!Z186</f>
        <v>0</v>
      </c>
      <c r="AA186">
        <f>'RIM &amp; TRC Benefits'!AA186-'RIM Costs (Ach Pot)'!AA186</f>
        <v>0</v>
      </c>
      <c r="AB186">
        <f>'RIM &amp; TRC Benefits'!AB186-'RIM Costs (Ach Pot)'!AB186</f>
        <v>0</v>
      </c>
      <c r="AC186">
        <f>'RIM &amp; TRC Benefits'!AC186-'RIM Costs (Ach Pot)'!AC186</f>
        <v>0</v>
      </c>
      <c r="AD186">
        <f>'RIM &amp; TRC Benefits'!AD186-'RIM Costs (Ach Pot)'!AD186</f>
        <v>0</v>
      </c>
      <c r="AE186">
        <f>'RIM &amp; TRC Benefits'!AE186-'RIM Costs (Ach Pot)'!AE186</f>
        <v>0</v>
      </c>
      <c r="AF186">
        <f>'RIM &amp; TRC Benefits'!AF186-'RIM Costs (Ach Pot)'!AF186</f>
        <v>0</v>
      </c>
      <c r="AG186">
        <f>'RIM &amp; TRC Benefits'!AG186-'RIM Costs (Ach Pot)'!AG186</f>
        <v>0</v>
      </c>
      <c r="AH186">
        <f>'RIM &amp; TRC Benefits'!AH186-'RIM Costs (Ach Pot)'!AH186</f>
        <v>0</v>
      </c>
      <c r="AI186" s="2">
        <f t="shared" si="56"/>
        <v>240.87691000000004</v>
      </c>
      <c r="AJ186" s="2">
        <f t="shared" si="57"/>
        <v>61.081821688514623</v>
      </c>
      <c r="AK186" s="95">
        <f>'RIM &amp; TRC Benefits'!AJ186/'RIM Costs (Ach Pot)'!AJ186</f>
        <v>1.0365222567823751</v>
      </c>
      <c r="AL186" s="98">
        <f>IF(AK186&lt;1,"NA",(('RIM Costs (Ach Pot)'!AJ186)+AX186)/AN186)</f>
        <v>0.35781237850719949</v>
      </c>
      <c r="AN186">
        <f>'Customer Costs'!G186</f>
        <v>4844.82</v>
      </c>
      <c r="AO186" s="17">
        <f t="shared" si="58"/>
        <v>1172.2148239927442</v>
      </c>
      <c r="AP186" s="18">
        <f t="shared" si="59"/>
        <v>34.550450710352948</v>
      </c>
      <c r="AQ186" s="76" t="str">
        <f t="shared" si="60"/>
        <v>No</v>
      </c>
      <c r="AR186" s="76" t="str">
        <f t="shared" si="61"/>
        <v>No</v>
      </c>
      <c r="AS186" s="76" t="str">
        <f t="shared" si="62"/>
        <v>No</v>
      </c>
      <c r="AT186" s="105" t="s">
        <v>499</v>
      </c>
      <c r="AU186" s="95" t="str">
        <f t="shared" si="50"/>
        <v>Drop</v>
      </c>
      <c r="AV186" s="11">
        <f t="shared" si="49"/>
        <v>4564.3709812236248</v>
      </c>
      <c r="AW186" s="102">
        <f t="shared" si="51"/>
        <v>1.9999999999999984</v>
      </c>
      <c r="AX186" s="11">
        <f t="shared" si="52"/>
        <v>61.081821688514623</v>
      </c>
      <c r="AY186" s="52" t="s">
        <v>526</v>
      </c>
      <c r="AZ186" s="11" t="str">
        <f>IF(AU186="Drop","NA",'Program Costs'!G186)</f>
        <v>NA</v>
      </c>
      <c r="BA186" s="20">
        <f t="shared" si="53"/>
        <v>34.114850529221847</v>
      </c>
      <c r="BB186" s="12">
        <f>IF(AP186&lt;=10,IF($BB$1="Residential",VLOOKUP(CEILING(AP186,0.05),'Payback-Acceptance'!$A$5:$C$205,2),VLOOKUP(CEILING(AN186,0.05),'Payback-Acceptance'!$A$5:$C$205,3)),IF($BB$1="Residential",VLOOKUP(10,'Payback-Acceptance'!$A$5:$C$205,2),VLOOKUP(10,'Payback-Acceptance'!$A$5:$C$205,3)))</f>
        <v>0.14294960495076253</v>
      </c>
      <c r="BC186" s="17">
        <v>1172.2148239927442</v>
      </c>
      <c r="BD186" s="18">
        <v>416.62503912832676</v>
      </c>
      <c r="BE186" s="18">
        <v>726.46630303484403</v>
      </c>
      <c r="BF186" s="22">
        <v>60589.823706382987</v>
      </c>
      <c r="BG186" s="35" t="str">
        <f t="shared" si="66"/>
        <v>NA</v>
      </c>
      <c r="BH186" s="67">
        <f>(BF186/1697084.38414)*143154</f>
        <v>5110.9277204615546</v>
      </c>
      <c r="BI186" s="29" t="str">
        <f t="shared" si="67"/>
        <v>NA</v>
      </c>
      <c r="BJ186" s="71" t="str">
        <f t="shared" si="70"/>
        <v>NA</v>
      </c>
      <c r="BK186" s="71" t="str">
        <f t="shared" si="70"/>
        <v>NA</v>
      </c>
      <c r="BL186" s="71" t="str">
        <f t="shared" si="70"/>
        <v>NA</v>
      </c>
      <c r="BM186" s="71" t="str">
        <f t="shared" si="70"/>
        <v>NA</v>
      </c>
      <c r="BN186" s="71" t="str">
        <f t="shared" si="70"/>
        <v>NA</v>
      </c>
      <c r="BO186" s="71" t="str">
        <f t="shared" si="70"/>
        <v>NA</v>
      </c>
      <c r="BP186" s="71" t="str">
        <f t="shared" si="70"/>
        <v>NA</v>
      </c>
      <c r="BQ186" s="71" t="str">
        <f t="shared" si="70"/>
        <v>NA</v>
      </c>
      <c r="BR186" s="71" t="str">
        <f t="shared" si="70"/>
        <v>NA</v>
      </c>
      <c r="BS186" s="71" t="str">
        <f t="shared" si="70"/>
        <v>NA</v>
      </c>
    </row>
    <row r="187" spans="1:71" x14ac:dyDescent="0.25">
      <c r="A187" s="4">
        <v>3</v>
      </c>
      <c r="B187" s="4">
        <v>100</v>
      </c>
      <c r="C187">
        <v>108</v>
      </c>
      <c r="D187" t="s">
        <v>221</v>
      </c>
      <c r="E187">
        <f>'RIM &amp; TRC Benefits'!E187-'RIM Costs (Ach Pot)'!E187</f>
        <v>0</v>
      </c>
      <c r="F187">
        <f>'RIM &amp; TRC Benefits'!F187-'RIM Costs (Ach Pot)'!F187</f>
        <v>0</v>
      </c>
      <c r="G187">
        <f>'RIM &amp; TRC Benefits'!G187-'RIM Costs (Ach Pot)'!G187</f>
        <v>-93.46117000000001</v>
      </c>
      <c r="H187">
        <f>'RIM &amp; TRC Benefits'!H187-'RIM Costs (Ach Pot)'!H187</f>
        <v>-56.289469999999994</v>
      </c>
      <c r="I187">
        <f>'RIM &amp; TRC Benefits'!I187-'RIM Costs (Ach Pot)'!I187</f>
        <v>-60.352270000000004</v>
      </c>
      <c r="J187">
        <f>'RIM &amp; TRC Benefits'!J187-'RIM Costs (Ach Pot)'!J187</f>
        <v>4.5352499999999907</v>
      </c>
      <c r="K187">
        <f>'RIM &amp; TRC Benefits'!K187-'RIM Costs (Ach Pot)'!K187</f>
        <v>19.439750000000004</v>
      </c>
      <c r="L187">
        <f>'RIM &amp; TRC Benefits'!L187-'RIM Costs (Ach Pot)'!L187</f>
        <v>21.814799999999991</v>
      </c>
      <c r="M187">
        <f>'RIM &amp; TRC Benefits'!M187-'RIM Costs (Ach Pot)'!M187</f>
        <v>51.31622999999999</v>
      </c>
      <c r="N187">
        <f>'RIM &amp; TRC Benefits'!N187-'RIM Costs (Ach Pot)'!N187</f>
        <v>66.97863000000001</v>
      </c>
      <c r="O187">
        <f>'RIM &amp; TRC Benefits'!O187-'RIM Costs (Ach Pot)'!O187</f>
        <v>67.28943000000001</v>
      </c>
      <c r="P187">
        <f>'RIM &amp; TRC Benefits'!P187-'RIM Costs (Ach Pot)'!P187</f>
        <v>26.66155999999998</v>
      </c>
      <c r="Q187">
        <f>'RIM &amp; TRC Benefits'!Q187-'RIM Costs (Ach Pot)'!Q187</f>
        <v>41.69525999999999</v>
      </c>
      <c r="R187">
        <f>'RIM &amp; TRC Benefits'!R187-'RIM Costs (Ach Pot)'!R187</f>
        <v>19.404659999999978</v>
      </c>
      <c r="S187">
        <f>'RIM &amp; TRC Benefits'!S187-'RIM Costs (Ach Pot)'!S187</f>
        <v>80.539929999999998</v>
      </c>
      <c r="T187">
        <f>'RIM &amp; TRC Benefits'!T187-'RIM Costs (Ach Pot)'!T187</f>
        <v>16.39197999999999</v>
      </c>
      <c r="U187">
        <f>'RIM &amp; TRC Benefits'!U187-'RIM Costs (Ach Pot)'!U187</f>
        <v>36.00372999999999</v>
      </c>
      <c r="V187">
        <f>'RIM &amp; TRC Benefits'!V187-'RIM Costs (Ach Pot)'!V187</f>
        <v>0</v>
      </c>
      <c r="W187">
        <f>'RIM &amp; TRC Benefits'!W187-'RIM Costs (Ach Pot)'!W187</f>
        <v>0</v>
      </c>
      <c r="X187">
        <f>'RIM &amp; TRC Benefits'!X187-'RIM Costs (Ach Pot)'!X187</f>
        <v>0</v>
      </c>
      <c r="Y187">
        <f>'RIM &amp; TRC Benefits'!Y187-'RIM Costs (Ach Pot)'!Y187</f>
        <v>0</v>
      </c>
      <c r="Z187">
        <f>'RIM &amp; TRC Benefits'!Z187-'RIM Costs (Ach Pot)'!Z187</f>
        <v>0</v>
      </c>
      <c r="AA187">
        <f>'RIM &amp; TRC Benefits'!AA187-'RIM Costs (Ach Pot)'!AA187</f>
        <v>0</v>
      </c>
      <c r="AB187">
        <f>'RIM &amp; TRC Benefits'!AB187-'RIM Costs (Ach Pot)'!AB187</f>
        <v>0</v>
      </c>
      <c r="AC187">
        <f>'RIM &amp; TRC Benefits'!AC187-'RIM Costs (Ach Pot)'!AC187</f>
        <v>0</v>
      </c>
      <c r="AD187">
        <f>'RIM &amp; TRC Benefits'!AD187-'RIM Costs (Ach Pot)'!AD187</f>
        <v>0</v>
      </c>
      <c r="AE187">
        <f>'RIM &amp; TRC Benefits'!AE187-'RIM Costs (Ach Pot)'!AE187</f>
        <v>0</v>
      </c>
      <c r="AF187">
        <f>'RIM &amp; TRC Benefits'!AF187-'RIM Costs (Ach Pot)'!AF187</f>
        <v>0</v>
      </c>
      <c r="AG187">
        <f>'RIM &amp; TRC Benefits'!AG187-'RIM Costs (Ach Pot)'!AG187</f>
        <v>0</v>
      </c>
      <c r="AH187">
        <f>'RIM &amp; TRC Benefits'!AH187-'RIM Costs (Ach Pot)'!AH187</f>
        <v>0</v>
      </c>
      <c r="AI187" s="2">
        <f t="shared" si="56"/>
        <v>241.96829999999991</v>
      </c>
      <c r="AJ187" s="2">
        <f t="shared" si="57"/>
        <v>61.899916227720013</v>
      </c>
      <c r="AK187" s="95">
        <f>'RIM &amp; TRC Benefits'!AJ187/'RIM Costs (Ach Pot)'!AJ187</f>
        <v>1.0371040481260454</v>
      </c>
      <c r="AL187" s="98">
        <f>IF(AK187&lt;1,"NA",(('RIM Costs (Ach Pot)'!AJ187)+AX187)/AN187)</f>
        <v>0.15468884277871042</v>
      </c>
      <c r="AN187">
        <f>'Customer Costs'!G187</f>
        <v>11184.9</v>
      </c>
      <c r="AO187" s="17">
        <f t="shared" si="58"/>
        <v>1169.2230661080573</v>
      </c>
      <c r="AP187" s="18">
        <f t="shared" si="59"/>
        <v>79.968327162021438</v>
      </c>
      <c r="AQ187" s="76" t="str">
        <f t="shared" si="60"/>
        <v>No</v>
      </c>
      <c r="AR187" s="76" t="str">
        <f t="shared" si="61"/>
        <v>No</v>
      </c>
      <c r="AS187" s="76" t="str">
        <f t="shared" si="62"/>
        <v>No</v>
      </c>
      <c r="AT187" s="105" t="s">
        <v>499</v>
      </c>
      <c r="AU187" s="95" t="str">
        <f t="shared" si="50"/>
        <v>Drop</v>
      </c>
      <c r="AV187" s="11">
        <f t="shared" si="49"/>
        <v>10905.166750676462</v>
      </c>
      <c r="AW187" s="102">
        <f t="shared" si="51"/>
        <v>1.999999999999994</v>
      </c>
      <c r="AX187" s="11">
        <f t="shared" si="52"/>
        <v>61.899916227720013</v>
      </c>
      <c r="AY187" s="52" t="s">
        <v>528</v>
      </c>
      <c r="AZ187" s="11" t="str">
        <f>IF(AU187="Drop","NA",'Program Costs'!G187)</f>
        <v>NA</v>
      </c>
      <c r="BA187" s="20">
        <f t="shared" si="53"/>
        <v>79.525763281056925</v>
      </c>
      <c r="BB187" s="12">
        <f>IF(AP187&lt;=10,IF($BB$1="Residential",VLOOKUP(CEILING(AP187,0.05),'Payback-Acceptance'!$A$5:$C$205,2),VLOOKUP(CEILING(AN187,0.05),'Payback-Acceptance'!$A$5:$C$205,3)),IF($BB$1="Residential",VLOOKUP(10,'Payback-Acceptance'!$A$5:$C$205,2),VLOOKUP(10,'Payback-Acceptance'!$A$5:$C$205,3)))</f>
        <v>0.14294960495076253</v>
      </c>
      <c r="BC187" s="17">
        <v>1169.2230661080573</v>
      </c>
      <c r="BD187" s="18">
        <v>415.30260812618042</v>
      </c>
      <c r="BE187" s="18">
        <v>724.61219639365606</v>
      </c>
      <c r="BF187" s="22">
        <v>15300.460531914896</v>
      </c>
      <c r="BG187" s="35" t="str">
        <f t="shared" si="66"/>
        <v>NA</v>
      </c>
      <c r="BH187" s="67">
        <v>0</v>
      </c>
      <c r="BI187" s="29" t="str">
        <f t="shared" si="67"/>
        <v>NA</v>
      </c>
      <c r="BJ187" s="71" t="str">
        <f t="shared" si="70"/>
        <v>NA</v>
      </c>
      <c r="BK187" s="71" t="str">
        <f t="shared" si="70"/>
        <v>NA</v>
      </c>
      <c r="BL187" s="71" t="str">
        <f t="shared" si="70"/>
        <v>NA</v>
      </c>
      <c r="BM187" s="71" t="str">
        <f t="shared" si="70"/>
        <v>NA</v>
      </c>
      <c r="BN187" s="71" t="str">
        <f t="shared" si="70"/>
        <v>NA</v>
      </c>
      <c r="BO187" s="71" t="str">
        <f t="shared" si="70"/>
        <v>NA</v>
      </c>
      <c r="BP187" s="71" t="str">
        <f t="shared" si="70"/>
        <v>NA</v>
      </c>
      <c r="BQ187" s="71" t="str">
        <f t="shared" si="70"/>
        <v>NA</v>
      </c>
      <c r="BR187" s="71" t="str">
        <f t="shared" si="70"/>
        <v>NA</v>
      </c>
      <c r="BS187" s="71" t="str">
        <f t="shared" si="70"/>
        <v>NA</v>
      </c>
    </row>
    <row r="188" spans="1:71" x14ac:dyDescent="0.25">
      <c r="A188" s="4">
        <v>3</v>
      </c>
      <c r="B188" s="4">
        <v>100</v>
      </c>
      <c r="C188" s="15">
        <v>109</v>
      </c>
      <c r="D188" s="15" t="s">
        <v>222</v>
      </c>
      <c r="E188">
        <f>'RIM &amp; TRC Benefits'!E188-'RIM Costs (Ach Pot)'!E188</f>
        <v>0</v>
      </c>
      <c r="F188">
        <f>'RIM &amp; TRC Benefits'!F188-'RIM Costs (Ach Pot)'!F188</f>
        <v>0</v>
      </c>
      <c r="G188">
        <f>'RIM &amp; TRC Benefits'!G188-'RIM Costs (Ach Pot)'!G188</f>
        <v>-39.286431999999998</v>
      </c>
      <c r="H188">
        <f>'RIM &amp; TRC Benefits'!H188-'RIM Costs (Ach Pot)'!H188</f>
        <v>-1.9592259999999992</v>
      </c>
      <c r="I188">
        <f>'RIM &amp; TRC Benefits'!I188-'RIM Costs (Ach Pot)'!I188</f>
        <v>-2.6412320000000005</v>
      </c>
      <c r="J188">
        <f>'RIM &amp; TRC Benefits'!J188-'RIM Costs (Ach Pot)'!J188</f>
        <v>8.3093559999999993</v>
      </c>
      <c r="K188">
        <f>'RIM &amp; TRC Benefits'!K188-'RIM Costs (Ach Pot)'!K188</f>
        <v>11.219011999999998</v>
      </c>
      <c r="L188">
        <f>'RIM &amp; TRC Benefits'!L188-'RIM Costs (Ach Pot)'!L188</f>
        <v>10.850057999999999</v>
      </c>
      <c r="M188">
        <f>'RIM &amp; TRC Benefits'!M188-'RIM Costs (Ach Pot)'!M188</f>
        <v>16.361148</v>
      </c>
      <c r="N188">
        <f>'RIM &amp; TRC Benefits'!N188-'RIM Costs (Ach Pot)'!N188</f>
        <v>18.196359000000001</v>
      </c>
      <c r="O188">
        <f>'RIM &amp; TRC Benefits'!O188-'RIM Costs (Ach Pot)'!O188</f>
        <v>19.085999000000001</v>
      </c>
      <c r="P188">
        <f>'RIM &amp; TRC Benefits'!P188-'RIM Costs (Ach Pot)'!P188</f>
        <v>12.127328999999998</v>
      </c>
      <c r="Q188">
        <f>'RIM &amp; TRC Benefits'!Q188-'RIM Costs (Ach Pot)'!Q188</f>
        <v>13.367308999999999</v>
      </c>
      <c r="R188">
        <f>'RIM &amp; TRC Benefits'!R188-'RIM Costs (Ach Pot)'!R188</f>
        <v>10.232483999999999</v>
      </c>
      <c r="S188">
        <f>'RIM &amp; TRC Benefits'!S188-'RIM Costs (Ach Pot)'!S188</f>
        <v>20.292059000000002</v>
      </c>
      <c r="T188">
        <f>'RIM &amp; TRC Benefits'!T188-'RIM Costs (Ach Pot)'!T188</f>
        <v>8.8712789999999995</v>
      </c>
      <c r="U188">
        <f>'RIM &amp; TRC Benefits'!U188-'RIM Costs (Ach Pot)'!U188</f>
        <v>13.205449</v>
      </c>
      <c r="V188">
        <f>'RIM &amp; TRC Benefits'!V188-'RIM Costs (Ach Pot)'!V188</f>
        <v>0</v>
      </c>
      <c r="W188">
        <f>'RIM &amp; TRC Benefits'!W188-'RIM Costs (Ach Pot)'!W188</f>
        <v>0</v>
      </c>
      <c r="X188">
        <f>'RIM &amp; TRC Benefits'!X188-'RIM Costs (Ach Pot)'!X188</f>
        <v>0</v>
      </c>
      <c r="Y188">
        <f>'RIM &amp; TRC Benefits'!Y188-'RIM Costs (Ach Pot)'!Y188</f>
        <v>0</v>
      </c>
      <c r="Z188">
        <f>'RIM &amp; TRC Benefits'!Z188-'RIM Costs (Ach Pot)'!Z188</f>
        <v>0</v>
      </c>
      <c r="AA188">
        <f>'RIM &amp; TRC Benefits'!AA188-'RIM Costs (Ach Pot)'!AA188</f>
        <v>0</v>
      </c>
      <c r="AB188">
        <f>'RIM &amp; TRC Benefits'!AB188-'RIM Costs (Ach Pot)'!AB188</f>
        <v>0</v>
      </c>
      <c r="AC188">
        <f>'RIM &amp; TRC Benefits'!AC188-'RIM Costs (Ach Pot)'!AC188</f>
        <v>0</v>
      </c>
      <c r="AD188">
        <f>'RIM &amp; TRC Benefits'!AD188-'RIM Costs (Ach Pot)'!AD188</f>
        <v>0</v>
      </c>
      <c r="AE188">
        <f>'RIM &amp; TRC Benefits'!AE188-'RIM Costs (Ach Pot)'!AE188</f>
        <v>0</v>
      </c>
      <c r="AF188">
        <f>'RIM &amp; TRC Benefits'!AF188-'RIM Costs (Ach Pot)'!AF188</f>
        <v>0</v>
      </c>
      <c r="AG188">
        <f>'RIM &amp; TRC Benefits'!AG188-'RIM Costs (Ach Pot)'!AG188</f>
        <v>0</v>
      </c>
      <c r="AH188">
        <f>'RIM &amp; TRC Benefits'!AH188-'RIM Costs (Ach Pot)'!AH188</f>
        <v>0</v>
      </c>
      <c r="AI188" s="2">
        <f t="shared" si="56"/>
        <v>118.230951</v>
      </c>
      <c r="AJ188" s="2">
        <f t="shared" si="57"/>
        <v>52.809297137630573</v>
      </c>
      <c r="AK188" s="95">
        <f>'RIM &amp; TRC Benefits'!AJ188/'RIM Costs (Ach Pot)'!AJ188</f>
        <v>1.3412521914354734</v>
      </c>
      <c r="AL188" s="98" t="e">
        <f>IF(AK188&lt;1,"NA",(('RIM Costs (Ach Pot)'!AJ188)+AX188)/AN188)</f>
        <v>#DIV/0!</v>
      </c>
      <c r="AN188">
        <f>'Customer Costs'!G188</f>
        <v>0</v>
      </c>
      <c r="AO188" s="17">
        <f t="shared" si="58"/>
        <v>84.358917272581834</v>
      </c>
      <c r="AP188" s="18">
        <f t="shared" si="59"/>
        <v>0</v>
      </c>
      <c r="AQ188" s="76" t="str">
        <f t="shared" si="60"/>
        <v>Yes</v>
      </c>
      <c r="AR188" s="76" t="str">
        <f t="shared" si="61"/>
        <v>Yes</v>
      </c>
      <c r="AS188" s="76" t="str">
        <f t="shared" si="62"/>
        <v>Yes</v>
      </c>
      <c r="AT188" s="105" t="s">
        <v>499</v>
      </c>
      <c r="AU188" s="95" t="e">
        <f t="shared" si="50"/>
        <v>#DIV/0!</v>
      </c>
      <c r="AV188" s="11">
        <f t="shared" si="49"/>
        <v>0</v>
      </c>
      <c r="AW188" s="102">
        <f t="shared" si="51"/>
        <v>0</v>
      </c>
      <c r="AX188" s="11">
        <f t="shared" si="52"/>
        <v>0</v>
      </c>
      <c r="AY188" s="52"/>
      <c r="AZ188" s="11">
        <v>0</v>
      </c>
      <c r="BA188" s="20">
        <f t="shared" si="53"/>
        <v>0</v>
      </c>
      <c r="BB188" s="12">
        <f>IF(AP188&lt;=10,IF($BB$1="Residential",VLOOKUP(CEILING(AP188,0.05),'Payback-Acceptance'!$A$5:$C$205,2),VLOOKUP(CEILING(AN188,0.05),'Payback-Acceptance'!$A$5:$C$205,3)),IF($BB$1="Residential",VLOOKUP(10,'Payback-Acceptance'!$A$5:$C$205,2),VLOOKUP(10,'Payback-Acceptance'!$A$5:$C$205,3)))</f>
        <v>0.6</v>
      </c>
      <c r="BC188" s="17">
        <v>84.358917272581834</v>
      </c>
      <c r="BD188" s="18">
        <v>130.23324447375541</v>
      </c>
      <c r="BE188" s="18">
        <v>0</v>
      </c>
      <c r="BF188" s="22">
        <v>30600.921063829792</v>
      </c>
      <c r="BG188" s="35">
        <v>0</v>
      </c>
      <c r="BH188" s="67">
        <v>0</v>
      </c>
      <c r="BI188" s="29">
        <v>0</v>
      </c>
      <c r="BJ188" s="71">
        <f t="shared" si="70"/>
        <v>0</v>
      </c>
      <c r="BK188" s="71">
        <f t="shared" si="70"/>
        <v>0</v>
      </c>
      <c r="BL188" s="71">
        <f t="shared" si="70"/>
        <v>0</v>
      </c>
      <c r="BM188" s="71">
        <f t="shared" si="70"/>
        <v>0</v>
      </c>
      <c r="BN188" s="71">
        <f t="shared" si="70"/>
        <v>0</v>
      </c>
      <c r="BO188" s="71">
        <f t="shared" si="70"/>
        <v>0</v>
      </c>
      <c r="BP188" s="71">
        <f t="shared" si="70"/>
        <v>0</v>
      </c>
      <c r="BQ188" s="71">
        <f t="shared" si="70"/>
        <v>0</v>
      </c>
      <c r="BR188" s="71">
        <f t="shared" si="70"/>
        <v>0</v>
      </c>
      <c r="BS188" s="71">
        <f t="shared" si="70"/>
        <v>0</v>
      </c>
    </row>
    <row r="189" spans="1:71" x14ac:dyDescent="0.25">
      <c r="A189" s="4">
        <v>3</v>
      </c>
      <c r="B189" s="4">
        <v>100</v>
      </c>
      <c r="C189">
        <v>110</v>
      </c>
      <c r="D189" t="s">
        <v>223</v>
      </c>
      <c r="E189">
        <f>'RIM &amp; TRC Benefits'!E189-'RIM Costs (Ach Pot)'!E189</f>
        <v>0</v>
      </c>
      <c r="F189">
        <f>'RIM &amp; TRC Benefits'!F189-'RIM Costs (Ach Pot)'!F189</f>
        <v>0</v>
      </c>
      <c r="G189">
        <f>'RIM &amp; TRC Benefits'!G189-'RIM Costs (Ach Pot)'!G189</f>
        <v>-47.932390999999996</v>
      </c>
      <c r="H189">
        <f>'RIM &amp; TRC Benefits'!H189-'RIM Costs (Ach Pot)'!H189</f>
        <v>-10.990020999999999</v>
      </c>
      <c r="I189">
        <f>'RIM &amp; TRC Benefits'!I189-'RIM Costs (Ach Pot)'!I189</f>
        <v>-11.352311</v>
      </c>
      <c r="J189">
        <f>'RIM &amp; TRC Benefits'!J189-'RIM Costs (Ach Pot)'!J189</f>
        <v>-0.7974509999999988</v>
      </c>
      <c r="K189">
        <f>'RIM &amp; TRC Benefits'!K189-'RIM Costs (Ach Pot)'!K189</f>
        <v>0.82650899999999794</v>
      </c>
      <c r="L189">
        <f>'RIM &amp; TRC Benefits'!L189-'RIM Costs (Ach Pot)'!L189</f>
        <v>0.9763719999999978</v>
      </c>
      <c r="M189">
        <f>'RIM &amp; TRC Benefits'!M189-'RIM Costs (Ach Pot)'!M189</f>
        <v>6.1057189999999935</v>
      </c>
      <c r="N189">
        <f>'RIM &amp; TRC Benefits'!N189-'RIM Costs (Ach Pot)'!N189</f>
        <v>8.0133689999999937</v>
      </c>
      <c r="O189">
        <f>'RIM &amp; TRC Benefits'!O189-'RIM Costs (Ach Pot)'!O189</f>
        <v>8.7187490000000025</v>
      </c>
      <c r="P189">
        <f>'RIM &amp; TRC Benefits'!P189-'RIM Costs (Ach Pot)'!P189</f>
        <v>2.6799689999999998</v>
      </c>
      <c r="Q189">
        <f>'RIM &amp; TRC Benefits'!Q189-'RIM Costs (Ach Pot)'!Q189</f>
        <v>0</v>
      </c>
      <c r="R189">
        <f>'RIM &amp; TRC Benefits'!R189-'RIM Costs (Ach Pot)'!R189</f>
        <v>0</v>
      </c>
      <c r="S189">
        <f>'RIM &amp; TRC Benefits'!S189-'RIM Costs (Ach Pot)'!S189</f>
        <v>0</v>
      </c>
      <c r="T189">
        <f>'RIM &amp; TRC Benefits'!T189-'RIM Costs (Ach Pot)'!T189</f>
        <v>0</v>
      </c>
      <c r="U189">
        <f>'RIM &amp; TRC Benefits'!U189-'RIM Costs (Ach Pot)'!U189</f>
        <v>0</v>
      </c>
      <c r="V189">
        <f>'RIM &amp; TRC Benefits'!V189-'RIM Costs (Ach Pot)'!V189</f>
        <v>0</v>
      </c>
      <c r="W189">
        <f>'RIM &amp; TRC Benefits'!W189-'RIM Costs (Ach Pot)'!W189</f>
        <v>0</v>
      </c>
      <c r="X189">
        <f>'RIM &amp; TRC Benefits'!X189-'RIM Costs (Ach Pot)'!X189</f>
        <v>0</v>
      </c>
      <c r="Y189">
        <f>'RIM &amp; TRC Benefits'!Y189-'RIM Costs (Ach Pot)'!Y189</f>
        <v>0</v>
      </c>
      <c r="Z189">
        <f>'RIM &amp; TRC Benefits'!Z189-'RIM Costs (Ach Pot)'!Z189</f>
        <v>0</v>
      </c>
      <c r="AA189">
        <f>'RIM &amp; TRC Benefits'!AA189-'RIM Costs (Ach Pot)'!AA189</f>
        <v>0</v>
      </c>
      <c r="AB189">
        <f>'RIM &amp; TRC Benefits'!AB189-'RIM Costs (Ach Pot)'!AB189</f>
        <v>0</v>
      </c>
      <c r="AC189">
        <f>'RIM &amp; TRC Benefits'!AC189-'RIM Costs (Ach Pot)'!AC189</f>
        <v>0</v>
      </c>
      <c r="AD189">
        <f>'RIM &amp; TRC Benefits'!AD189-'RIM Costs (Ach Pot)'!AD189</f>
        <v>0</v>
      </c>
      <c r="AE189">
        <f>'RIM &amp; TRC Benefits'!AE189-'RIM Costs (Ach Pot)'!AE189</f>
        <v>0</v>
      </c>
      <c r="AF189">
        <f>'RIM &amp; TRC Benefits'!AF189-'RIM Costs (Ach Pot)'!AF189</f>
        <v>0</v>
      </c>
      <c r="AG189">
        <f>'RIM &amp; TRC Benefits'!AG189-'RIM Costs (Ach Pot)'!AG189</f>
        <v>0</v>
      </c>
      <c r="AH189">
        <f>'RIM &amp; TRC Benefits'!AH189-'RIM Costs (Ach Pot)'!AH189</f>
        <v>0</v>
      </c>
      <c r="AI189" s="2">
        <f t="shared" si="56"/>
        <v>-43.751486999999997</v>
      </c>
      <c r="AJ189" s="2">
        <f t="shared" si="57"/>
        <v>-51.404976000477461</v>
      </c>
      <c r="AK189" s="95">
        <f>'RIM &amp; TRC Benefits'!AJ189/'RIM Costs (Ach Pot)'!AJ189</f>
        <v>0.80198345489948919</v>
      </c>
      <c r="AL189" s="98" t="str">
        <f>IF(AK189&lt;1,"NA",(('RIM Costs (Ach Pot)'!AJ189)+AX189)/AN189)</f>
        <v>NA</v>
      </c>
      <c r="AN189">
        <f>'Customer Costs'!G189</f>
        <v>500</v>
      </c>
      <c r="AO189" s="17">
        <f t="shared" si="58"/>
        <v>215.2186686754701</v>
      </c>
      <c r="AP189" s="18">
        <f t="shared" si="59"/>
        <v>19.421078506137604</v>
      </c>
      <c r="AQ189" s="76" t="str">
        <f t="shared" si="60"/>
        <v>No</v>
      </c>
      <c r="AR189" s="76" t="str">
        <f t="shared" si="61"/>
        <v>No</v>
      </c>
      <c r="AS189" s="76" t="str">
        <f t="shared" si="62"/>
        <v>No</v>
      </c>
      <c r="AT189" s="105" t="s">
        <v>499</v>
      </c>
      <c r="AU189" s="95" t="str">
        <f t="shared" si="50"/>
        <v>Drop</v>
      </c>
      <c r="AV189" s="11">
        <f t="shared" si="49"/>
        <v>448.50955369528157</v>
      </c>
      <c r="AW189" s="102">
        <f t="shared" si="51"/>
        <v>1.9999999999999991</v>
      </c>
      <c r="AX189" s="11" t="str">
        <f t="shared" si="52"/>
        <v>NA</v>
      </c>
      <c r="AY189" s="52" t="s">
        <v>528</v>
      </c>
      <c r="AZ189" s="11" t="str">
        <f>IF(AU189="Drop","NA",'Program Costs'!G189)</f>
        <v>NA</v>
      </c>
      <c r="BA189" s="20" t="str">
        <f t="shared" si="53"/>
        <v>NA</v>
      </c>
      <c r="BB189" s="12">
        <f>IF(AP189&lt;=10,IF($BB$1="Residential",VLOOKUP(CEILING(AP189,0.05),'Payback-Acceptance'!$A$5:$C$205,2),VLOOKUP(CEILING(AN189,0.05),'Payback-Acceptance'!$A$5:$C$205,3)),IF($BB$1="Residential",VLOOKUP(10,'Payback-Acceptance'!$A$5:$C$205,2),VLOOKUP(10,'Payback-Acceptance'!$A$5:$C$205,3)))</f>
        <v>0.14294960495076253</v>
      </c>
      <c r="BC189" s="17">
        <v>215.2186686754701</v>
      </c>
      <c r="BD189" s="18">
        <v>52.61759036669374</v>
      </c>
      <c r="BE189" s="18">
        <v>116.06105718501892</v>
      </c>
      <c r="BF189" s="22">
        <v>88130.652663829809</v>
      </c>
      <c r="BG189" s="35" t="str">
        <f t="shared" ref="BG189:BG220" si="71">IF(AU189="Drop","NA",IF(AND(BI189&gt;=0,BH189&gt;=0),IF(BH189&gt;BF189,BI189,BH189),BI189))</f>
        <v>NA</v>
      </c>
      <c r="BH189" s="67">
        <v>0</v>
      </c>
      <c r="BI189" s="29" t="str">
        <f t="shared" ref="BI189:BI220" si="72">IF(AU189="Drop","NA",BF189/2*BB189)</f>
        <v>NA</v>
      </c>
      <c r="BJ189" s="71" t="str">
        <f t="shared" si="70"/>
        <v>NA</v>
      </c>
      <c r="BK189" s="71" t="str">
        <f t="shared" si="70"/>
        <v>NA</v>
      </c>
      <c r="BL189" s="71" t="str">
        <f t="shared" si="70"/>
        <v>NA</v>
      </c>
      <c r="BM189" s="71" t="str">
        <f t="shared" si="70"/>
        <v>NA</v>
      </c>
      <c r="BN189" s="71" t="str">
        <f t="shared" si="70"/>
        <v>NA</v>
      </c>
      <c r="BO189" s="71" t="str">
        <f t="shared" si="70"/>
        <v>NA</v>
      </c>
      <c r="BP189" s="71" t="str">
        <f t="shared" si="70"/>
        <v>NA</v>
      </c>
      <c r="BQ189" s="71" t="str">
        <f t="shared" si="70"/>
        <v>NA</v>
      </c>
      <c r="BR189" s="71" t="str">
        <f t="shared" si="70"/>
        <v>NA</v>
      </c>
      <c r="BS189" s="71" t="str">
        <f t="shared" si="70"/>
        <v>NA</v>
      </c>
    </row>
    <row r="190" spans="1:71" x14ac:dyDescent="0.25">
      <c r="A190" s="4">
        <v>3</v>
      </c>
      <c r="B190" s="4">
        <v>100</v>
      </c>
      <c r="C190">
        <v>111</v>
      </c>
      <c r="D190" t="s">
        <v>224</v>
      </c>
      <c r="E190">
        <f>'RIM &amp; TRC Benefits'!E190-'RIM Costs (Ach Pot)'!E190</f>
        <v>0</v>
      </c>
      <c r="F190">
        <f>'RIM &amp; TRC Benefits'!F190-'RIM Costs (Ach Pot)'!F190</f>
        <v>0</v>
      </c>
      <c r="G190">
        <f>'RIM &amp; TRC Benefits'!G190-'RIM Costs (Ach Pot)'!G190</f>
        <v>-51.363425999999997</v>
      </c>
      <c r="H190">
        <f>'RIM &amp; TRC Benefits'!H190-'RIM Costs (Ach Pot)'!H190</f>
        <v>-14.014085999999999</v>
      </c>
      <c r="I190">
        <f>'RIM &amp; TRC Benefits'!I190-'RIM Costs (Ach Pot)'!I190</f>
        <v>-15.012895999999998</v>
      </c>
      <c r="J190">
        <f>'RIM &amp; TRC Benefits'!J190-'RIM Costs (Ach Pot)'!J190</f>
        <v>22.214863999999999</v>
      </c>
      <c r="K190">
        <f>'RIM &amp; TRC Benefits'!K190-'RIM Costs (Ach Pot)'!K190</f>
        <v>34.21613399999999</v>
      </c>
      <c r="L190">
        <f>'RIM &amp; TRC Benefits'!L190-'RIM Costs (Ach Pot)'!L190</f>
        <v>33.957063999999995</v>
      </c>
      <c r="M190">
        <f>'RIM &amp; TRC Benefits'!M190-'RIM Costs (Ach Pot)'!M190</f>
        <v>52.680344000000012</v>
      </c>
      <c r="N190">
        <f>'RIM &amp; TRC Benefits'!N190-'RIM Costs (Ach Pot)'!N190</f>
        <v>61.295874000000005</v>
      </c>
      <c r="O190">
        <f>'RIM &amp; TRC Benefits'!O190-'RIM Costs (Ach Pot)'!O190</f>
        <v>60.487683999999994</v>
      </c>
      <c r="P190">
        <f>'RIM &amp; TRC Benefits'!P190-'RIM Costs (Ach Pot)'!P190</f>
        <v>36.510233999999997</v>
      </c>
      <c r="Q190">
        <f>'RIM &amp; TRC Benefits'!Q190-'RIM Costs (Ach Pot)'!Q190</f>
        <v>44.509874000000011</v>
      </c>
      <c r="R190">
        <f>'RIM &amp; TRC Benefits'!R190-'RIM Costs (Ach Pot)'!R190</f>
        <v>30.266703999999997</v>
      </c>
      <c r="S190">
        <f>'RIM &amp; TRC Benefits'!S190-'RIM Costs (Ach Pot)'!S190</f>
        <v>67.704024000000004</v>
      </c>
      <c r="T190">
        <f>'RIM &amp; TRC Benefits'!T190-'RIM Costs (Ach Pot)'!T190</f>
        <v>29.492233999999996</v>
      </c>
      <c r="U190">
        <f>'RIM &amp; TRC Benefits'!U190-'RIM Costs (Ach Pot)'!U190</f>
        <v>41.412523999999998</v>
      </c>
      <c r="V190">
        <f>'RIM &amp; TRC Benefits'!V190-'RIM Costs (Ach Pot)'!V190</f>
        <v>40.575543999999994</v>
      </c>
      <c r="W190">
        <f>'RIM &amp; TRC Benefits'!W190-'RIM Costs (Ach Pot)'!W190</f>
        <v>60.526653999999994</v>
      </c>
      <c r="X190">
        <f>'RIM &amp; TRC Benefits'!X190-'RIM Costs (Ach Pot)'!X190</f>
        <v>61.041364000000002</v>
      </c>
      <c r="Y190">
        <f>'RIM &amp; TRC Benefits'!Y190-'RIM Costs (Ach Pot)'!Y190</f>
        <v>64.493144000000001</v>
      </c>
      <c r="Z190">
        <f>'RIM &amp; TRC Benefits'!Z190-'RIM Costs (Ach Pot)'!Z190</f>
        <v>63.95420399999999</v>
      </c>
      <c r="AA190">
        <f>'RIM &amp; TRC Benefits'!AA190-'RIM Costs (Ach Pot)'!AA190</f>
        <v>65.178323999999989</v>
      </c>
      <c r="AB190">
        <f>'RIM &amp; TRC Benefits'!AB190-'RIM Costs (Ach Pot)'!AB190</f>
        <v>46.305703999999992</v>
      </c>
      <c r="AC190">
        <f>'RIM &amp; TRC Benefits'!AC190-'RIM Costs (Ach Pot)'!AC190</f>
        <v>46.646223999999989</v>
      </c>
      <c r="AD190">
        <f>'RIM &amp; TRC Benefits'!AD190-'RIM Costs (Ach Pot)'!AD190</f>
        <v>31.749673999999999</v>
      </c>
      <c r="AE190">
        <f>'RIM &amp; TRC Benefits'!AE190-'RIM Costs (Ach Pot)'!AE190</f>
        <v>34.469464000000002</v>
      </c>
      <c r="AF190">
        <f>'RIM &amp; TRC Benefits'!AF190-'RIM Costs (Ach Pot)'!AF190</f>
        <v>41.899453999999992</v>
      </c>
      <c r="AG190">
        <f>'RIM &amp; TRC Benefits'!AG190-'RIM Costs (Ach Pot)'!AG190</f>
        <v>43.823343999999992</v>
      </c>
      <c r="AH190">
        <f>'RIM &amp; TRC Benefits'!AH190-'RIM Costs (Ach Pot)'!AH190</f>
        <v>89.733323999999996</v>
      </c>
      <c r="AI190" s="2">
        <f t="shared" si="56"/>
        <v>1124.7535720000001</v>
      </c>
      <c r="AJ190" s="2">
        <f t="shared" si="57"/>
        <v>417.79916480783584</v>
      </c>
      <c r="AK190" s="95">
        <f>'RIM &amp; TRC Benefits'!AJ190/'RIM Costs (Ach Pot)'!AJ190</f>
        <v>1.5103990967884444</v>
      </c>
      <c r="AL190" s="98">
        <f>IF(AK190&lt;1,"NA",(('RIM Costs (Ach Pot)'!AJ190)+AX190)/AN190)</f>
        <v>0.58487754611436449</v>
      </c>
      <c r="AN190">
        <f>'Customer Costs'!G190</f>
        <v>2113.9</v>
      </c>
      <c r="AO190" s="17">
        <f t="shared" si="58"/>
        <v>387.21292014190288</v>
      </c>
      <c r="AP190" s="18">
        <f t="shared" si="59"/>
        <v>45.637083116128075</v>
      </c>
      <c r="AQ190" s="76" t="str">
        <f t="shared" si="60"/>
        <v>No</v>
      </c>
      <c r="AR190" s="76" t="str">
        <f t="shared" si="61"/>
        <v>No</v>
      </c>
      <c r="AS190" s="76" t="str">
        <f t="shared" si="62"/>
        <v>No</v>
      </c>
      <c r="AT190" s="105" t="s">
        <v>499</v>
      </c>
      <c r="AU190" s="95" t="str">
        <f t="shared" si="50"/>
        <v>Drop</v>
      </c>
      <c r="AV190" s="11">
        <f t="shared" ref="AV190:AV253" si="73">IF(AP190&gt;2,AN190-(2*(AO190*$AP$1/100)),0)</f>
        <v>2021.2604246519888</v>
      </c>
      <c r="AW190" s="102">
        <f t="shared" si="51"/>
        <v>1.9999999999999993</v>
      </c>
      <c r="AX190" s="11">
        <f t="shared" si="52"/>
        <v>417.79916480783584</v>
      </c>
      <c r="AY190" s="52" t="s">
        <v>527</v>
      </c>
      <c r="AZ190" s="11" t="str">
        <f>IF(AU190="Drop","NA",'Program Costs'!G190)</f>
        <v>NA</v>
      </c>
      <c r="BA190" s="20">
        <f t="shared" si="53"/>
        <v>36.617197970102197</v>
      </c>
      <c r="BB190" s="12">
        <f>IF(AP190&lt;=10,IF($BB$1="Residential",VLOOKUP(CEILING(AP190,0.05),'Payback-Acceptance'!$A$5:$C$205,2),VLOOKUP(CEILING(AN190,0.05),'Payback-Acceptance'!$A$5:$C$205,3)),IF($BB$1="Residential",VLOOKUP(10,'Payback-Acceptance'!$A$5:$C$205,2),VLOOKUP(10,'Payback-Acceptance'!$A$5:$C$205,3)))</f>
        <v>0.14294960495076253</v>
      </c>
      <c r="BC190" s="17">
        <v>387.21292014190288</v>
      </c>
      <c r="BD190" s="18">
        <v>162.24139045913233</v>
      </c>
      <c r="BE190" s="18">
        <v>422.61239435682978</v>
      </c>
      <c r="BF190" s="22">
        <v>93026.800034042564</v>
      </c>
      <c r="BG190" s="35" t="str">
        <f t="shared" si="71"/>
        <v>NA</v>
      </c>
      <c r="BH190" s="67">
        <v>110</v>
      </c>
      <c r="BI190" s="29" t="str">
        <f t="shared" si="72"/>
        <v>NA</v>
      </c>
      <c r="BJ190" s="71" t="str">
        <f t="shared" si="70"/>
        <v>NA</v>
      </c>
      <c r="BK190" s="71" t="str">
        <f t="shared" si="70"/>
        <v>NA</v>
      </c>
      <c r="BL190" s="71" t="str">
        <f t="shared" si="70"/>
        <v>NA</v>
      </c>
      <c r="BM190" s="71" t="str">
        <f t="shared" si="70"/>
        <v>NA</v>
      </c>
      <c r="BN190" s="71" t="str">
        <f t="shared" si="70"/>
        <v>NA</v>
      </c>
      <c r="BO190" s="71" t="str">
        <f t="shared" si="70"/>
        <v>NA</v>
      </c>
      <c r="BP190" s="71" t="str">
        <f t="shared" si="70"/>
        <v>NA</v>
      </c>
      <c r="BQ190" s="71" t="str">
        <f t="shared" si="70"/>
        <v>NA</v>
      </c>
      <c r="BR190" s="71" t="str">
        <f t="shared" si="70"/>
        <v>NA</v>
      </c>
      <c r="BS190" s="71" t="str">
        <f t="shared" si="70"/>
        <v>NA</v>
      </c>
    </row>
    <row r="191" spans="1:71" x14ac:dyDescent="0.25">
      <c r="A191" s="4">
        <v>3</v>
      </c>
      <c r="B191" s="4">
        <v>100</v>
      </c>
      <c r="C191">
        <v>112</v>
      </c>
      <c r="D191" t="s">
        <v>225</v>
      </c>
      <c r="E191">
        <f>'RIM &amp; TRC Benefits'!E191-'RIM Costs (Ach Pot)'!E191</f>
        <v>0</v>
      </c>
      <c r="F191">
        <f>'RIM &amp; TRC Benefits'!F191-'RIM Costs (Ach Pot)'!F191</f>
        <v>0</v>
      </c>
      <c r="G191">
        <f>'RIM &amp; TRC Benefits'!G191-'RIM Costs (Ach Pot)'!G191</f>
        <v>-51.852441999999996</v>
      </c>
      <c r="H191">
        <f>'RIM &amp; TRC Benefits'!H191-'RIM Costs (Ach Pot)'!H191</f>
        <v>-14.605422000000001</v>
      </c>
      <c r="I191">
        <f>'RIM &amp; TRC Benefits'!I191-'RIM Costs (Ach Pot)'!I191</f>
        <v>-15.462802</v>
      </c>
      <c r="J191">
        <f>'RIM &amp; TRC Benefits'!J191-'RIM Costs (Ach Pot)'!J191</f>
        <v>-3.1613019999999992</v>
      </c>
      <c r="K191">
        <f>'RIM &amp; TRC Benefits'!K191-'RIM Costs (Ach Pot)'!K191</f>
        <v>0</v>
      </c>
      <c r="L191">
        <f>'RIM &amp; TRC Benefits'!L191-'RIM Costs (Ach Pot)'!L191</f>
        <v>0</v>
      </c>
      <c r="M191">
        <f>'RIM &amp; TRC Benefits'!M191-'RIM Costs (Ach Pot)'!M191</f>
        <v>0</v>
      </c>
      <c r="N191">
        <f>'RIM &amp; TRC Benefits'!N191-'RIM Costs (Ach Pot)'!N191</f>
        <v>0</v>
      </c>
      <c r="O191">
        <f>'RIM &amp; TRC Benefits'!O191-'RIM Costs (Ach Pot)'!O191</f>
        <v>0</v>
      </c>
      <c r="P191">
        <f>'RIM &amp; TRC Benefits'!P191-'RIM Costs (Ach Pot)'!P191</f>
        <v>0</v>
      </c>
      <c r="Q191">
        <f>'RIM &amp; TRC Benefits'!Q191-'RIM Costs (Ach Pot)'!Q191</f>
        <v>0</v>
      </c>
      <c r="R191">
        <f>'RIM &amp; TRC Benefits'!R191-'RIM Costs (Ach Pot)'!R191</f>
        <v>0</v>
      </c>
      <c r="S191">
        <f>'RIM &amp; TRC Benefits'!S191-'RIM Costs (Ach Pot)'!S191</f>
        <v>0</v>
      </c>
      <c r="T191">
        <f>'RIM &amp; TRC Benefits'!T191-'RIM Costs (Ach Pot)'!T191</f>
        <v>0</v>
      </c>
      <c r="U191">
        <f>'RIM &amp; TRC Benefits'!U191-'RIM Costs (Ach Pot)'!U191</f>
        <v>0</v>
      </c>
      <c r="V191">
        <f>'RIM &amp; TRC Benefits'!V191-'RIM Costs (Ach Pot)'!V191</f>
        <v>0</v>
      </c>
      <c r="W191">
        <f>'RIM &amp; TRC Benefits'!W191-'RIM Costs (Ach Pot)'!W191</f>
        <v>0</v>
      </c>
      <c r="X191">
        <f>'RIM &amp; TRC Benefits'!X191-'RIM Costs (Ach Pot)'!X191</f>
        <v>0</v>
      </c>
      <c r="Y191">
        <f>'RIM &amp; TRC Benefits'!Y191-'RIM Costs (Ach Pot)'!Y191</f>
        <v>0</v>
      </c>
      <c r="Z191">
        <f>'RIM &amp; TRC Benefits'!Z191-'RIM Costs (Ach Pot)'!Z191</f>
        <v>0</v>
      </c>
      <c r="AA191">
        <f>'RIM &amp; TRC Benefits'!AA191-'RIM Costs (Ach Pot)'!AA191</f>
        <v>0</v>
      </c>
      <c r="AB191">
        <f>'RIM &amp; TRC Benefits'!AB191-'RIM Costs (Ach Pot)'!AB191</f>
        <v>0</v>
      </c>
      <c r="AC191">
        <f>'RIM &amp; TRC Benefits'!AC191-'RIM Costs (Ach Pot)'!AC191</f>
        <v>0</v>
      </c>
      <c r="AD191">
        <f>'RIM &amp; TRC Benefits'!AD191-'RIM Costs (Ach Pot)'!AD191</f>
        <v>0</v>
      </c>
      <c r="AE191">
        <f>'RIM &amp; TRC Benefits'!AE191-'RIM Costs (Ach Pot)'!AE191</f>
        <v>0</v>
      </c>
      <c r="AF191">
        <f>'RIM &amp; TRC Benefits'!AF191-'RIM Costs (Ach Pot)'!AF191</f>
        <v>0</v>
      </c>
      <c r="AG191">
        <f>'RIM &amp; TRC Benefits'!AG191-'RIM Costs (Ach Pot)'!AG191</f>
        <v>0</v>
      </c>
      <c r="AH191">
        <f>'RIM &amp; TRC Benefits'!AH191-'RIM Costs (Ach Pot)'!AH191</f>
        <v>0</v>
      </c>
      <c r="AI191" s="2">
        <f t="shared" si="56"/>
        <v>-85.081967999999989</v>
      </c>
      <c r="AJ191" s="2">
        <f t="shared" si="57"/>
        <v>-81.83303667527737</v>
      </c>
      <c r="AK191" s="95">
        <f>'RIM &amp; TRC Benefits'!AJ191/'RIM Costs (Ach Pot)'!AJ191</f>
        <v>0.49443995919107492</v>
      </c>
      <c r="AL191" s="98" t="str">
        <f>IF(AK191&lt;1,"NA",(('RIM Costs (Ach Pot)'!AJ191)+AX191)/AN191)</f>
        <v>NA</v>
      </c>
      <c r="AN191">
        <f>'Customer Costs'!G191</f>
        <v>79</v>
      </c>
      <c r="AO191" s="17">
        <f t="shared" si="58"/>
        <v>276.54720227807826</v>
      </c>
      <c r="AP191" s="18">
        <f t="shared" si="59"/>
        <v>2.3880372785999442</v>
      </c>
      <c r="AQ191" s="76" t="str">
        <f t="shared" si="60"/>
        <v>No</v>
      </c>
      <c r="AR191" s="76" t="str">
        <f t="shared" si="61"/>
        <v>No</v>
      </c>
      <c r="AS191" s="76" t="str">
        <f t="shared" si="62"/>
        <v>Yes</v>
      </c>
      <c r="AT191" s="105" t="s">
        <v>499</v>
      </c>
      <c r="AU191" s="95" t="str">
        <f t="shared" si="50"/>
        <v>Drop</v>
      </c>
      <c r="AV191" s="11">
        <f t="shared" si="73"/>
        <v>12.836878755664955</v>
      </c>
      <c r="AW191" s="102">
        <f t="shared" si="51"/>
        <v>2</v>
      </c>
      <c r="AX191" s="11" t="str">
        <f t="shared" si="52"/>
        <v>NA</v>
      </c>
      <c r="AY191" s="52" t="s">
        <v>527</v>
      </c>
      <c r="AZ191" s="11" t="str">
        <f>IF(AU191="Drop","NA",'Program Costs'!G191)</f>
        <v>NA</v>
      </c>
      <c r="BA191" s="20" t="str">
        <f t="shared" si="53"/>
        <v>NA</v>
      </c>
      <c r="BB191" s="12">
        <f>IF(AP191&lt;=10,IF($BB$1="Residential",VLOOKUP(CEILING(AP191,0.05),'Payback-Acceptance'!$A$5:$C$205,2),VLOOKUP(CEILING(AN191,0.05),'Payback-Acceptance'!$A$5:$C$205,3)),IF($BB$1="Residential",VLOOKUP(10,'Payback-Acceptance'!$A$5:$C$205,2),VLOOKUP(10,'Payback-Acceptance'!$A$5:$C$205,3)))</f>
        <v>0.38176709437659195</v>
      </c>
      <c r="BC191" s="17">
        <v>276.54720227807826</v>
      </c>
      <c r="BD191" s="18">
        <v>127.51381997963607</v>
      </c>
      <c r="BE191" s="18">
        <v>0</v>
      </c>
      <c r="BF191" s="22">
        <v>73442.2105531915</v>
      </c>
      <c r="BG191" s="35" t="str">
        <f t="shared" si="71"/>
        <v>NA</v>
      </c>
      <c r="BH191" s="67">
        <v>5568.1665999999996</v>
      </c>
      <c r="BI191" s="29" t="str">
        <f t="shared" si="72"/>
        <v>NA</v>
      </c>
      <c r="BJ191" s="71" t="str">
        <f t="shared" si="70"/>
        <v>NA</v>
      </c>
      <c r="BK191" s="71" t="str">
        <f t="shared" si="70"/>
        <v>NA</v>
      </c>
      <c r="BL191" s="71" t="str">
        <f t="shared" si="70"/>
        <v>NA</v>
      </c>
      <c r="BM191" s="71" t="str">
        <f t="shared" si="70"/>
        <v>NA</v>
      </c>
      <c r="BN191" s="71" t="str">
        <f t="shared" si="70"/>
        <v>NA</v>
      </c>
      <c r="BO191" s="71" t="str">
        <f t="shared" si="70"/>
        <v>NA</v>
      </c>
      <c r="BP191" s="71" t="str">
        <f t="shared" si="70"/>
        <v>NA</v>
      </c>
      <c r="BQ191" s="71" t="str">
        <f t="shared" si="70"/>
        <v>NA</v>
      </c>
      <c r="BR191" s="71" t="str">
        <f t="shared" si="70"/>
        <v>NA</v>
      </c>
      <c r="BS191" s="71" t="str">
        <f t="shared" si="70"/>
        <v>NA</v>
      </c>
    </row>
    <row r="192" spans="1:71" x14ac:dyDescent="0.25">
      <c r="A192" s="4">
        <v>3</v>
      </c>
      <c r="B192" s="4">
        <v>100</v>
      </c>
      <c r="C192">
        <v>113</v>
      </c>
      <c r="D192" t="s">
        <v>226</v>
      </c>
      <c r="E192">
        <f>'RIM &amp; TRC Benefits'!E192-'RIM Costs (Ach Pot)'!E192</f>
        <v>0</v>
      </c>
      <c r="F192">
        <f>'RIM &amp; TRC Benefits'!F192-'RIM Costs (Ach Pot)'!F192</f>
        <v>0</v>
      </c>
      <c r="G192">
        <f>'RIM &amp; TRC Benefits'!G192-'RIM Costs (Ach Pot)'!G192</f>
        <v>-51.748784999999998</v>
      </c>
      <c r="H192">
        <f>'RIM &amp; TRC Benefits'!H192-'RIM Costs (Ach Pot)'!H192</f>
        <v>-14.504745</v>
      </c>
      <c r="I192">
        <f>'RIM &amp; TRC Benefits'!I192-'RIM Costs (Ach Pot)'!I192</f>
        <v>-15.085505000000005</v>
      </c>
      <c r="J192">
        <f>'RIM &amp; TRC Benefits'!J192-'RIM Costs (Ach Pot)'!J192</f>
        <v>-2.8718199999999996</v>
      </c>
      <c r="K192">
        <f>'RIM &amp; TRC Benefits'!K192-'RIM Costs (Ach Pot)'!K192</f>
        <v>0</v>
      </c>
      <c r="L192">
        <f>'RIM &amp; TRC Benefits'!L192-'RIM Costs (Ach Pot)'!L192</f>
        <v>0</v>
      </c>
      <c r="M192">
        <f>'RIM &amp; TRC Benefits'!M192-'RIM Costs (Ach Pot)'!M192</f>
        <v>0</v>
      </c>
      <c r="N192">
        <f>'RIM &amp; TRC Benefits'!N192-'RIM Costs (Ach Pot)'!N192</f>
        <v>0</v>
      </c>
      <c r="O192">
        <f>'RIM &amp; TRC Benefits'!O192-'RIM Costs (Ach Pot)'!O192</f>
        <v>0</v>
      </c>
      <c r="P192">
        <f>'RIM &amp; TRC Benefits'!P192-'RIM Costs (Ach Pot)'!P192</f>
        <v>0</v>
      </c>
      <c r="Q192">
        <f>'RIM &amp; TRC Benefits'!Q192-'RIM Costs (Ach Pot)'!Q192</f>
        <v>0</v>
      </c>
      <c r="R192">
        <f>'RIM &amp; TRC Benefits'!R192-'RIM Costs (Ach Pot)'!R192</f>
        <v>0</v>
      </c>
      <c r="S192">
        <f>'RIM &amp; TRC Benefits'!S192-'RIM Costs (Ach Pot)'!S192</f>
        <v>0</v>
      </c>
      <c r="T192">
        <f>'RIM &amp; TRC Benefits'!T192-'RIM Costs (Ach Pot)'!T192</f>
        <v>0</v>
      </c>
      <c r="U192">
        <f>'RIM &amp; TRC Benefits'!U192-'RIM Costs (Ach Pot)'!U192</f>
        <v>0</v>
      </c>
      <c r="V192">
        <f>'RIM &amp; TRC Benefits'!V192-'RIM Costs (Ach Pot)'!V192</f>
        <v>0</v>
      </c>
      <c r="W192">
        <f>'RIM &amp; TRC Benefits'!W192-'RIM Costs (Ach Pot)'!W192</f>
        <v>0</v>
      </c>
      <c r="X192">
        <f>'RIM &amp; TRC Benefits'!X192-'RIM Costs (Ach Pot)'!X192</f>
        <v>0</v>
      </c>
      <c r="Y192">
        <f>'RIM &amp; TRC Benefits'!Y192-'RIM Costs (Ach Pot)'!Y192</f>
        <v>0</v>
      </c>
      <c r="Z192">
        <f>'RIM &amp; TRC Benefits'!Z192-'RIM Costs (Ach Pot)'!Z192</f>
        <v>0</v>
      </c>
      <c r="AA192">
        <f>'RIM &amp; TRC Benefits'!AA192-'RIM Costs (Ach Pot)'!AA192</f>
        <v>0</v>
      </c>
      <c r="AB192">
        <f>'RIM &amp; TRC Benefits'!AB192-'RIM Costs (Ach Pot)'!AB192</f>
        <v>0</v>
      </c>
      <c r="AC192">
        <f>'RIM &amp; TRC Benefits'!AC192-'RIM Costs (Ach Pot)'!AC192</f>
        <v>0</v>
      </c>
      <c r="AD192">
        <f>'RIM &amp; TRC Benefits'!AD192-'RIM Costs (Ach Pot)'!AD192</f>
        <v>0</v>
      </c>
      <c r="AE192">
        <f>'RIM &amp; TRC Benefits'!AE192-'RIM Costs (Ach Pot)'!AE192</f>
        <v>0</v>
      </c>
      <c r="AF192">
        <f>'RIM &amp; TRC Benefits'!AF192-'RIM Costs (Ach Pot)'!AF192</f>
        <v>0</v>
      </c>
      <c r="AG192">
        <f>'RIM &amp; TRC Benefits'!AG192-'RIM Costs (Ach Pot)'!AG192</f>
        <v>0</v>
      </c>
      <c r="AH192">
        <f>'RIM &amp; TRC Benefits'!AH192-'RIM Costs (Ach Pot)'!AH192</f>
        <v>0</v>
      </c>
      <c r="AI192" s="2">
        <f t="shared" si="56"/>
        <v>-84.210854999999995</v>
      </c>
      <c r="AJ192" s="2">
        <f t="shared" si="57"/>
        <v>-81.062050338729264</v>
      </c>
      <c r="AK192" s="95">
        <f>'RIM &amp; TRC Benefits'!AJ192/'RIM Costs (Ach Pot)'!AJ192</f>
        <v>0.4945545316243391</v>
      </c>
      <c r="AL192" s="98" t="str">
        <f>IF(AK192&lt;1,"NA",(('RIM Costs (Ach Pot)'!AJ192)+AX192)/AN192)</f>
        <v>NA</v>
      </c>
      <c r="AN192">
        <f>'Customer Costs'!G192</f>
        <v>79</v>
      </c>
      <c r="AO192" s="17">
        <f t="shared" si="58"/>
        <v>273.24990891118881</v>
      </c>
      <c r="AP192" s="18">
        <f t="shared" si="59"/>
        <v>2.4168536083472727</v>
      </c>
      <c r="AQ192" s="76" t="str">
        <f t="shared" si="60"/>
        <v>No</v>
      </c>
      <c r="AR192" s="76" t="str">
        <f t="shared" si="61"/>
        <v>No</v>
      </c>
      <c r="AS192" s="76" t="str">
        <f t="shared" si="62"/>
        <v>Yes</v>
      </c>
      <c r="AT192" s="105" t="s">
        <v>499</v>
      </c>
      <c r="AU192" s="95" t="str">
        <f t="shared" si="50"/>
        <v>Drop</v>
      </c>
      <c r="AV192" s="11">
        <f t="shared" si="73"/>
        <v>13.625746692185544</v>
      </c>
      <c r="AW192" s="102">
        <f t="shared" si="51"/>
        <v>2</v>
      </c>
      <c r="AX192" s="11" t="str">
        <f t="shared" si="52"/>
        <v>NA</v>
      </c>
      <c r="AY192" s="52" t="s">
        <v>527</v>
      </c>
      <c r="AZ192" s="11" t="str">
        <f>IF(AU192="Drop","NA",'Program Costs'!G192)</f>
        <v>NA</v>
      </c>
      <c r="BA192" s="20" t="str">
        <f t="shared" si="53"/>
        <v>NA</v>
      </c>
      <c r="BB192" s="12">
        <f>IF(AP192&lt;=10,IF($BB$1="Residential",VLOOKUP(CEILING(AP192,0.05),'Payback-Acceptance'!$A$5:$C$205,2),VLOOKUP(CEILING(AN192,0.05),'Payback-Acceptance'!$A$5:$C$205,3)),IF($BB$1="Residential",VLOOKUP(10,'Payback-Acceptance'!$A$5:$C$205,2),VLOOKUP(10,'Payback-Acceptance'!$A$5:$C$205,3)))</f>
        <v>0.37744906412780205</v>
      </c>
      <c r="BC192" s="17">
        <v>273.24990891118881</v>
      </c>
      <c r="BD192" s="18">
        <v>125.88683373166056</v>
      </c>
      <c r="BE192" s="18">
        <v>0</v>
      </c>
      <c r="BF192" s="22">
        <v>78338.35792340427</v>
      </c>
      <c r="BG192" s="35" t="str">
        <f t="shared" si="71"/>
        <v>NA</v>
      </c>
      <c r="BH192" s="67">
        <v>5568.1666660000001</v>
      </c>
      <c r="BI192" s="29" t="str">
        <f t="shared" si="72"/>
        <v>NA</v>
      </c>
      <c r="BJ192" s="71" t="str">
        <f t="shared" si="70"/>
        <v>NA</v>
      </c>
      <c r="BK192" s="71" t="str">
        <f t="shared" si="70"/>
        <v>NA</v>
      </c>
      <c r="BL192" s="71" t="str">
        <f t="shared" si="70"/>
        <v>NA</v>
      </c>
      <c r="BM192" s="71" t="str">
        <f t="shared" si="70"/>
        <v>NA</v>
      </c>
      <c r="BN192" s="71" t="str">
        <f t="shared" si="70"/>
        <v>NA</v>
      </c>
      <c r="BO192" s="71" t="str">
        <f t="shared" si="70"/>
        <v>NA</v>
      </c>
      <c r="BP192" s="71" t="str">
        <f t="shared" si="70"/>
        <v>NA</v>
      </c>
      <c r="BQ192" s="71" t="str">
        <f t="shared" si="70"/>
        <v>NA</v>
      </c>
      <c r="BR192" s="71" t="str">
        <f t="shared" si="70"/>
        <v>NA</v>
      </c>
      <c r="BS192" s="71" t="str">
        <f t="shared" si="70"/>
        <v>NA</v>
      </c>
    </row>
    <row r="193" spans="1:71" x14ac:dyDescent="0.25">
      <c r="A193" s="4">
        <v>3</v>
      </c>
      <c r="B193" s="4">
        <v>100</v>
      </c>
      <c r="C193">
        <v>114</v>
      </c>
      <c r="D193" t="s">
        <v>227</v>
      </c>
      <c r="E193">
        <f>'RIM &amp; TRC Benefits'!E193-'RIM Costs (Ach Pot)'!E193</f>
        <v>0</v>
      </c>
      <c r="F193">
        <f>'RIM &amp; TRC Benefits'!F193-'RIM Costs (Ach Pot)'!F193</f>
        <v>0</v>
      </c>
      <c r="G193">
        <f>'RIM &amp; TRC Benefits'!G193-'RIM Costs (Ach Pot)'!G193</f>
        <v>-58.586428999999995</v>
      </c>
      <c r="H193">
        <f>'RIM &amp; TRC Benefits'!H193-'RIM Costs (Ach Pot)'!H193</f>
        <v>-21.357578999999998</v>
      </c>
      <c r="I193">
        <f>'RIM &amp; TRC Benefits'!I193-'RIM Costs (Ach Pot)'!I193</f>
        <v>-22.430519</v>
      </c>
      <c r="J193">
        <f>'RIM &amp; TRC Benefits'!J193-'RIM Costs (Ach Pot)'!J193</f>
        <v>-5.1878489999999928</v>
      </c>
      <c r="K193">
        <f>'RIM &amp; TRC Benefits'!K193-'RIM Costs (Ach Pot)'!K193</f>
        <v>-1.7952989999999929</v>
      </c>
      <c r="L193">
        <f>'RIM &amp; TRC Benefits'!L193-'RIM Costs (Ach Pot)'!L193</f>
        <v>-0.69252899999999329</v>
      </c>
      <c r="M193">
        <f>'RIM &amp; TRC Benefits'!M193-'RIM Costs (Ach Pot)'!M193</f>
        <v>6.8927510000000041</v>
      </c>
      <c r="N193">
        <f>'RIM &amp; TRC Benefits'!N193-'RIM Costs (Ach Pot)'!N193</f>
        <v>10.181241000000007</v>
      </c>
      <c r="O193">
        <f>'RIM &amp; TRC Benefits'!O193-'RIM Costs (Ach Pot)'!O193</f>
        <v>10.665031000000006</v>
      </c>
      <c r="P193">
        <f>'RIM &amp; TRC Benefits'!P193-'RIM Costs (Ach Pot)'!P193</f>
        <v>0.68163100000000298</v>
      </c>
      <c r="Q193">
        <f>'RIM &amp; TRC Benefits'!Q193-'RIM Costs (Ach Pot)'!Q193</f>
        <v>0</v>
      </c>
      <c r="R193">
        <f>'RIM &amp; TRC Benefits'!R193-'RIM Costs (Ach Pot)'!R193</f>
        <v>0</v>
      </c>
      <c r="S193">
        <f>'RIM &amp; TRC Benefits'!S193-'RIM Costs (Ach Pot)'!S193</f>
        <v>0</v>
      </c>
      <c r="T193">
        <f>'RIM &amp; TRC Benefits'!T193-'RIM Costs (Ach Pot)'!T193</f>
        <v>0</v>
      </c>
      <c r="U193">
        <f>'RIM &amp; TRC Benefits'!U193-'RIM Costs (Ach Pot)'!U193</f>
        <v>0</v>
      </c>
      <c r="V193">
        <f>'RIM &amp; TRC Benefits'!V193-'RIM Costs (Ach Pot)'!V193</f>
        <v>0</v>
      </c>
      <c r="W193">
        <f>'RIM &amp; TRC Benefits'!W193-'RIM Costs (Ach Pot)'!W193</f>
        <v>0</v>
      </c>
      <c r="X193">
        <f>'RIM &amp; TRC Benefits'!X193-'RIM Costs (Ach Pot)'!X193</f>
        <v>0</v>
      </c>
      <c r="Y193">
        <f>'RIM &amp; TRC Benefits'!Y193-'RIM Costs (Ach Pot)'!Y193</f>
        <v>0</v>
      </c>
      <c r="Z193">
        <f>'RIM &amp; TRC Benefits'!Z193-'RIM Costs (Ach Pot)'!Z193</f>
        <v>0</v>
      </c>
      <c r="AA193">
        <f>'RIM &amp; TRC Benefits'!AA193-'RIM Costs (Ach Pot)'!AA193</f>
        <v>0</v>
      </c>
      <c r="AB193">
        <f>'RIM &amp; TRC Benefits'!AB193-'RIM Costs (Ach Pot)'!AB193</f>
        <v>0</v>
      </c>
      <c r="AC193">
        <f>'RIM &amp; TRC Benefits'!AC193-'RIM Costs (Ach Pot)'!AC193</f>
        <v>0</v>
      </c>
      <c r="AD193">
        <f>'RIM &amp; TRC Benefits'!AD193-'RIM Costs (Ach Pot)'!AD193</f>
        <v>0</v>
      </c>
      <c r="AE193">
        <f>'RIM &amp; TRC Benefits'!AE193-'RIM Costs (Ach Pot)'!AE193</f>
        <v>0</v>
      </c>
      <c r="AF193">
        <f>'RIM &amp; TRC Benefits'!AF193-'RIM Costs (Ach Pot)'!AF193</f>
        <v>0</v>
      </c>
      <c r="AG193">
        <f>'RIM &amp; TRC Benefits'!AG193-'RIM Costs (Ach Pot)'!AG193</f>
        <v>0</v>
      </c>
      <c r="AH193">
        <f>'RIM &amp; TRC Benefits'!AH193-'RIM Costs (Ach Pot)'!AH193</f>
        <v>0</v>
      </c>
      <c r="AI193" s="2">
        <f t="shared" si="56"/>
        <v>-81.629549999999966</v>
      </c>
      <c r="AJ193" s="2">
        <f t="shared" si="57"/>
        <v>-86.489364170415115</v>
      </c>
      <c r="AK193" s="95">
        <f>'RIM &amp; TRC Benefits'!AJ193/'RIM Costs (Ach Pot)'!AJ193</f>
        <v>0.80640359248345417</v>
      </c>
      <c r="AL193" s="98" t="str">
        <f>IF(AK193&lt;1,"NA",(('RIM Costs (Ach Pot)'!AJ193)+AX193)/AN193)</f>
        <v>NA</v>
      </c>
      <c r="AN193">
        <f>'Customer Costs'!G193</f>
        <v>79</v>
      </c>
      <c r="AO193" s="17">
        <f t="shared" si="58"/>
        <v>396.15171786926385</v>
      </c>
      <c r="AP193" s="18">
        <f t="shared" si="59"/>
        <v>1.6670507751035781</v>
      </c>
      <c r="AQ193" s="76" t="str">
        <f t="shared" si="60"/>
        <v>No</v>
      </c>
      <c r="AR193" s="76" t="str">
        <f t="shared" si="61"/>
        <v>Yes</v>
      </c>
      <c r="AS193" s="76" t="str">
        <f t="shared" si="62"/>
        <v>Yes</v>
      </c>
      <c r="AT193" s="105" t="s">
        <v>499</v>
      </c>
      <c r="AU193" s="95" t="str">
        <f t="shared" si="50"/>
        <v>Drop</v>
      </c>
      <c r="AV193" s="11">
        <f t="shared" si="73"/>
        <v>0</v>
      </c>
      <c r="AW193" s="102">
        <f t="shared" si="51"/>
        <v>1.6670507751035781</v>
      </c>
      <c r="AX193" s="11" t="str">
        <f t="shared" si="52"/>
        <v>NA</v>
      </c>
      <c r="AY193" s="52" t="s">
        <v>527</v>
      </c>
      <c r="AZ193" s="11" t="str">
        <f>IF(AU193="Drop","NA",'Program Costs'!G193)</f>
        <v>NA</v>
      </c>
      <c r="BA193" s="20" t="str">
        <f t="shared" si="53"/>
        <v>NA</v>
      </c>
      <c r="BB193" s="12">
        <f>IF(AP193&lt;=10,IF($BB$1="Residential",VLOOKUP(CEILING(AP193,0.05),'Payback-Acceptance'!$A$5:$C$205,2),VLOOKUP(CEILING(AN193,0.05),'Payback-Acceptance'!$A$5:$C$205,3)),IF($BB$1="Residential",VLOOKUP(10,'Payback-Acceptance'!$A$5:$C$205,2),VLOOKUP(10,'Payback-Acceptance'!$A$5:$C$205,3)))</f>
        <v>0.4459257561782739</v>
      </c>
      <c r="BC193" s="17">
        <v>396.15171786926385</v>
      </c>
      <c r="BD193" s="18">
        <v>180.42467666947519</v>
      </c>
      <c r="BE193" s="18">
        <v>0</v>
      </c>
      <c r="BF193" s="22">
        <v>48961.473702127667</v>
      </c>
      <c r="BG193" s="35" t="str">
        <f t="shared" si="71"/>
        <v>NA</v>
      </c>
      <c r="BH193" s="67">
        <v>5568.1666699999996</v>
      </c>
      <c r="BI193" s="29" t="str">
        <f t="shared" si="72"/>
        <v>NA</v>
      </c>
      <c r="BJ193" s="71" t="str">
        <f t="shared" si="70"/>
        <v>NA</v>
      </c>
      <c r="BK193" s="71" t="str">
        <f t="shared" si="70"/>
        <v>NA</v>
      </c>
      <c r="BL193" s="71" t="str">
        <f t="shared" si="70"/>
        <v>NA</v>
      </c>
      <c r="BM193" s="71" t="str">
        <f t="shared" si="70"/>
        <v>NA</v>
      </c>
      <c r="BN193" s="71" t="str">
        <f t="shared" si="70"/>
        <v>NA</v>
      </c>
      <c r="BO193" s="71" t="str">
        <f t="shared" si="70"/>
        <v>NA</v>
      </c>
      <c r="BP193" s="71" t="str">
        <f t="shared" si="70"/>
        <v>NA</v>
      </c>
      <c r="BQ193" s="71" t="str">
        <f t="shared" si="70"/>
        <v>NA</v>
      </c>
      <c r="BR193" s="71" t="str">
        <f t="shared" si="70"/>
        <v>NA</v>
      </c>
      <c r="BS193" s="71" t="str">
        <f t="shared" si="70"/>
        <v>NA</v>
      </c>
    </row>
    <row r="194" spans="1:71" x14ac:dyDescent="0.25">
      <c r="A194" s="4">
        <v>3</v>
      </c>
      <c r="B194" s="4">
        <v>100</v>
      </c>
      <c r="C194">
        <v>115</v>
      </c>
      <c r="D194" t="s">
        <v>228</v>
      </c>
      <c r="E194">
        <f>'RIM &amp; TRC Benefits'!E194-'RIM Costs (Ach Pot)'!E194</f>
        <v>0</v>
      </c>
      <c r="F194">
        <f>'RIM &amp; TRC Benefits'!F194-'RIM Costs (Ach Pot)'!F194</f>
        <v>0</v>
      </c>
      <c r="G194">
        <f>'RIM &amp; TRC Benefits'!G194-'RIM Costs (Ach Pot)'!G194</f>
        <v>-52.256230000000002</v>
      </c>
      <c r="H194">
        <f>'RIM &amp; TRC Benefits'!H194-'RIM Costs (Ach Pot)'!H194</f>
        <v>-14.520779999999998</v>
      </c>
      <c r="I194">
        <f>'RIM &amp; TRC Benefits'!I194-'RIM Costs (Ach Pot)'!I194</f>
        <v>-15.651409999999998</v>
      </c>
      <c r="J194">
        <f>'RIM &amp; TRC Benefits'!J194-'RIM Costs (Ach Pot)'!J194</f>
        <v>-5.6326899999999966</v>
      </c>
      <c r="K194">
        <f>'RIM &amp; TRC Benefits'!K194-'RIM Costs (Ach Pot)'!K194</f>
        <v>-4.2029929999999993</v>
      </c>
      <c r="L194">
        <f>'RIM &amp; TRC Benefits'!L194-'RIM Costs (Ach Pot)'!L194</f>
        <v>-3.8461089999999984</v>
      </c>
      <c r="M194">
        <f>'RIM &amp; TRC Benefits'!M194-'RIM Costs (Ach Pot)'!M194</f>
        <v>0.81352000000000402</v>
      </c>
      <c r="N194">
        <f>'RIM &amp; TRC Benefits'!N194-'RIM Costs (Ach Pot)'!N194</f>
        <v>2.8148499999999999</v>
      </c>
      <c r="O194">
        <f>'RIM &amp; TRC Benefits'!O194-'RIM Costs (Ach Pot)'!O194</f>
        <v>3.0733400000000017</v>
      </c>
      <c r="P194">
        <f>'RIM &amp; TRC Benefits'!P194-'RIM Costs (Ach Pot)'!P194</f>
        <v>-2.5692699999999959</v>
      </c>
      <c r="Q194">
        <f>'RIM &amp; TRC Benefits'!Q194-'RIM Costs (Ach Pot)'!Q194</f>
        <v>4.8830000000002372E-2</v>
      </c>
      <c r="R194">
        <f>'RIM &amp; TRC Benefits'!R194-'RIM Costs (Ach Pot)'!R194</f>
        <v>-3.0587749999999971</v>
      </c>
      <c r="S194">
        <f>'RIM &amp; TRC Benefits'!S194-'RIM Costs (Ach Pot)'!S194</f>
        <v>4.6807300000000041</v>
      </c>
      <c r="T194">
        <f>'RIM &amp; TRC Benefits'!T194-'RIM Costs (Ach Pot)'!T194</f>
        <v>-4.9780799999999985</v>
      </c>
      <c r="U194">
        <f>'RIM &amp; TRC Benefits'!U194-'RIM Costs (Ach Pot)'!U194</f>
        <v>-1.1176099999999991</v>
      </c>
      <c r="V194">
        <f>'RIM &amp; TRC Benefits'!V194-'RIM Costs (Ach Pot)'!V194</f>
        <v>0</v>
      </c>
      <c r="W194">
        <f>'RIM &amp; TRC Benefits'!W194-'RIM Costs (Ach Pot)'!W194</f>
        <v>0</v>
      </c>
      <c r="X194">
        <f>'RIM &amp; TRC Benefits'!X194-'RIM Costs (Ach Pot)'!X194</f>
        <v>0</v>
      </c>
      <c r="Y194">
        <f>'RIM &amp; TRC Benefits'!Y194-'RIM Costs (Ach Pot)'!Y194</f>
        <v>0</v>
      </c>
      <c r="Z194">
        <f>'RIM &amp; TRC Benefits'!Z194-'RIM Costs (Ach Pot)'!Z194</f>
        <v>0</v>
      </c>
      <c r="AA194">
        <f>'RIM &amp; TRC Benefits'!AA194-'RIM Costs (Ach Pot)'!AA194</f>
        <v>0</v>
      </c>
      <c r="AB194">
        <f>'RIM &amp; TRC Benefits'!AB194-'RIM Costs (Ach Pot)'!AB194</f>
        <v>0</v>
      </c>
      <c r="AC194">
        <f>'RIM &amp; TRC Benefits'!AC194-'RIM Costs (Ach Pot)'!AC194</f>
        <v>0</v>
      </c>
      <c r="AD194">
        <f>'RIM &amp; TRC Benefits'!AD194-'RIM Costs (Ach Pot)'!AD194</f>
        <v>0</v>
      </c>
      <c r="AE194">
        <f>'RIM &amp; TRC Benefits'!AE194-'RIM Costs (Ach Pot)'!AE194</f>
        <v>0</v>
      </c>
      <c r="AF194">
        <f>'RIM &amp; TRC Benefits'!AF194-'RIM Costs (Ach Pot)'!AF194</f>
        <v>0</v>
      </c>
      <c r="AG194">
        <f>'RIM &amp; TRC Benefits'!AG194-'RIM Costs (Ach Pot)'!AG194</f>
        <v>0</v>
      </c>
      <c r="AH194">
        <f>'RIM &amp; TRC Benefits'!AH194-'RIM Costs (Ach Pot)'!AH194</f>
        <v>0</v>
      </c>
      <c r="AI194" s="2">
        <f t="shared" si="56"/>
        <v>-96.402676999999969</v>
      </c>
      <c r="AJ194" s="2">
        <f t="shared" si="57"/>
        <v>-89.653328544234085</v>
      </c>
      <c r="AK194" s="95">
        <f>'RIM &amp; TRC Benefits'!AJ194/'RIM Costs (Ach Pot)'!AJ194</f>
        <v>0.77878013513655309</v>
      </c>
      <c r="AL194" s="98" t="str">
        <f>IF(AK194&lt;1,"NA",(('RIM Costs (Ach Pot)'!AJ194)+AX194)/AN194)</f>
        <v>NA</v>
      </c>
      <c r="AN194">
        <f>'Customer Costs'!G194</f>
        <v>89.9</v>
      </c>
      <c r="AO194" s="17">
        <f t="shared" si="58"/>
        <v>263.93190047154155</v>
      </c>
      <c r="AP194" s="18">
        <f t="shared" si="59"/>
        <v>2.8474170866998194</v>
      </c>
      <c r="AQ194" s="76" t="str">
        <f t="shared" si="60"/>
        <v>No</v>
      </c>
      <c r="AR194" s="76" t="str">
        <f t="shared" si="61"/>
        <v>No</v>
      </c>
      <c r="AS194" s="76" t="str">
        <f t="shared" si="62"/>
        <v>Yes</v>
      </c>
      <c r="AT194" s="105" t="s">
        <v>499</v>
      </c>
      <c r="AU194" s="95" t="str">
        <f t="shared" si="50"/>
        <v>Drop</v>
      </c>
      <c r="AV194" s="11">
        <f t="shared" si="73"/>
        <v>26.755053360521302</v>
      </c>
      <c r="AW194" s="102">
        <f t="shared" si="51"/>
        <v>2</v>
      </c>
      <c r="AX194" s="11" t="str">
        <f t="shared" si="52"/>
        <v>NA</v>
      </c>
      <c r="AY194" s="52" t="s">
        <v>526</v>
      </c>
      <c r="AZ194" s="11" t="str">
        <f>IF(AU194="Drop","NA",'Program Costs'!G194)</f>
        <v>NA</v>
      </c>
      <c r="BA194" s="20" t="str">
        <f t="shared" si="53"/>
        <v>NA</v>
      </c>
      <c r="BB194" s="12">
        <f>IF(AP194&lt;=10,IF($BB$1="Residential",VLOOKUP(CEILING(AP194,0.05),'Payback-Acceptance'!$A$5:$C$205,2),VLOOKUP(CEILING(AN194,0.05),'Payback-Acceptance'!$A$5:$C$205,3)),IF($BB$1="Residential",VLOOKUP(10,'Payback-Acceptance'!$A$5:$C$205,2),VLOOKUP(10,'Payback-Acceptance'!$A$5:$C$205,3)))</f>
        <v>0.34593787761402217</v>
      </c>
      <c r="BC194" s="17">
        <v>263.93190047154155</v>
      </c>
      <c r="BD194" s="18">
        <v>103.22079436837578</v>
      </c>
      <c r="BE194" s="18">
        <v>0</v>
      </c>
      <c r="BF194" s="22">
        <v>65146.925936971231</v>
      </c>
      <c r="BG194" s="35" t="str">
        <f t="shared" si="71"/>
        <v>NA</v>
      </c>
      <c r="BH194" s="67" t="s">
        <v>499</v>
      </c>
      <c r="BI194" s="29" t="str">
        <f t="shared" si="72"/>
        <v>NA</v>
      </c>
      <c r="BJ194" s="71" t="str">
        <f t="shared" ref="BJ194:BS203" si="74">IF($BG194="NA","NA",IF($AY194="M",$BG194*BJ$2,$BG194*BJ$1))</f>
        <v>NA</v>
      </c>
      <c r="BK194" s="71" t="str">
        <f t="shared" si="74"/>
        <v>NA</v>
      </c>
      <c r="BL194" s="71" t="str">
        <f t="shared" si="74"/>
        <v>NA</v>
      </c>
      <c r="BM194" s="71" t="str">
        <f t="shared" si="74"/>
        <v>NA</v>
      </c>
      <c r="BN194" s="71" t="str">
        <f t="shared" si="74"/>
        <v>NA</v>
      </c>
      <c r="BO194" s="71" t="str">
        <f t="shared" si="74"/>
        <v>NA</v>
      </c>
      <c r="BP194" s="71" t="str">
        <f t="shared" si="74"/>
        <v>NA</v>
      </c>
      <c r="BQ194" s="71" t="str">
        <f t="shared" si="74"/>
        <v>NA</v>
      </c>
      <c r="BR194" s="71" t="str">
        <f t="shared" si="74"/>
        <v>NA</v>
      </c>
      <c r="BS194" s="71" t="str">
        <f t="shared" si="74"/>
        <v>NA</v>
      </c>
    </row>
    <row r="195" spans="1:71" x14ac:dyDescent="0.25">
      <c r="A195" s="4">
        <v>3</v>
      </c>
      <c r="B195" s="4">
        <v>100</v>
      </c>
      <c r="C195">
        <v>116</v>
      </c>
      <c r="D195" t="s">
        <v>229</v>
      </c>
      <c r="E195">
        <f>'RIM &amp; TRC Benefits'!E195-'RIM Costs (Ach Pot)'!E195</f>
        <v>0</v>
      </c>
      <c r="F195">
        <f>'RIM &amp; TRC Benefits'!F195-'RIM Costs (Ach Pot)'!F195</f>
        <v>0</v>
      </c>
      <c r="G195">
        <f>'RIM &amp; TRC Benefits'!G195-'RIM Costs (Ach Pot)'!G195</f>
        <v>-49.370383999999994</v>
      </c>
      <c r="H195">
        <f>'RIM &amp; TRC Benefits'!H195-'RIM Costs (Ach Pot)'!H195</f>
        <v>-12.135334</v>
      </c>
      <c r="I195">
        <f>'RIM &amp; TRC Benefits'!I195-'RIM Costs (Ach Pot)'!I195</f>
        <v>-12.876694000000001</v>
      </c>
      <c r="J195">
        <f>'RIM &amp; TRC Benefits'!J195-'RIM Costs (Ach Pot)'!J195</f>
        <v>2.6505250000000018</v>
      </c>
      <c r="K195">
        <f>'RIM &amp; TRC Benefits'!K195-'RIM Costs (Ach Pot)'!K195</f>
        <v>5.7358539999999962</v>
      </c>
      <c r="L195">
        <f>'RIM &amp; TRC Benefits'!L195-'RIM Costs (Ach Pot)'!L195</f>
        <v>6.629998999999998</v>
      </c>
      <c r="M195">
        <f>'RIM &amp; TRC Benefits'!M195-'RIM Costs (Ach Pot)'!M195</f>
        <v>13.310595999999997</v>
      </c>
      <c r="N195">
        <f>'RIM &amp; TRC Benefits'!N195-'RIM Costs (Ach Pot)'!N195</f>
        <v>16.718676000000002</v>
      </c>
      <c r="O195">
        <f>'RIM &amp; TRC Benefits'!O195-'RIM Costs (Ach Pot)'!O195</f>
        <v>17.147605999999996</v>
      </c>
      <c r="P195">
        <f>'RIM &amp; TRC Benefits'!P195-'RIM Costs (Ach Pot)'!P195</f>
        <v>7.9192660000000004</v>
      </c>
      <c r="Q195">
        <f>'RIM &amp; TRC Benefits'!Q195-'RIM Costs (Ach Pot)'!Q195</f>
        <v>11.411515999999999</v>
      </c>
      <c r="R195">
        <f>'RIM &amp; TRC Benefits'!R195-'RIM Costs (Ach Pot)'!R195</f>
        <v>5.715836000000003</v>
      </c>
      <c r="S195">
        <f>'RIM &amp; TRC Benefits'!S195-'RIM Costs (Ach Pot)'!S195</f>
        <v>20.153335999999996</v>
      </c>
      <c r="T195">
        <f>'RIM &amp; TRC Benefits'!T195-'RIM Costs (Ach Pot)'!T195</f>
        <v>4.6529060000000015</v>
      </c>
      <c r="U195">
        <f>'RIM &amp; TRC Benefits'!U195-'RIM Costs (Ach Pot)'!U195</f>
        <v>9.3557259999999971</v>
      </c>
      <c r="V195">
        <f>'RIM &amp; TRC Benefits'!V195-'RIM Costs (Ach Pot)'!V195</f>
        <v>9.3199559999999977</v>
      </c>
      <c r="W195">
        <f>'RIM &amp; TRC Benefits'!W195-'RIM Costs (Ach Pot)'!W195</f>
        <v>17.109145999999996</v>
      </c>
      <c r="X195">
        <f>'RIM &amp; TRC Benefits'!X195-'RIM Costs (Ach Pot)'!X195</f>
        <v>17.320935999999996</v>
      </c>
      <c r="Y195">
        <f>'RIM &amp; TRC Benefits'!Y195-'RIM Costs (Ach Pot)'!Y195</f>
        <v>0</v>
      </c>
      <c r="Z195">
        <f>'RIM &amp; TRC Benefits'!Z195-'RIM Costs (Ach Pot)'!Z195</f>
        <v>0</v>
      </c>
      <c r="AA195">
        <f>'RIM &amp; TRC Benefits'!AA195-'RIM Costs (Ach Pot)'!AA195</f>
        <v>0</v>
      </c>
      <c r="AB195">
        <f>'RIM &amp; TRC Benefits'!AB195-'RIM Costs (Ach Pot)'!AB195</f>
        <v>0</v>
      </c>
      <c r="AC195">
        <f>'RIM &amp; TRC Benefits'!AC195-'RIM Costs (Ach Pot)'!AC195</f>
        <v>0</v>
      </c>
      <c r="AD195">
        <f>'RIM &amp; TRC Benefits'!AD195-'RIM Costs (Ach Pot)'!AD195</f>
        <v>0</v>
      </c>
      <c r="AE195">
        <f>'RIM &amp; TRC Benefits'!AE195-'RIM Costs (Ach Pot)'!AE195</f>
        <v>0</v>
      </c>
      <c r="AF195">
        <f>'RIM &amp; TRC Benefits'!AF195-'RIM Costs (Ach Pot)'!AF195</f>
        <v>0</v>
      </c>
      <c r="AG195">
        <f>'RIM &amp; TRC Benefits'!AG195-'RIM Costs (Ach Pot)'!AG195</f>
        <v>0</v>
      </c>
      <c r="AH195">
        <f>'RIM &amp; TRC Benefits'!AH195-'RIM Costs (Ach Pot)'!AH195</f>
        <v>0</v>
      </c>
      <c r="AI195" s="2">
        <f t="shared" si="56"/>
        <v>90.769467999999989</v>
      </c>
      <c r="AJ195" s="2">
        <f t="shared" si="57"/>
        <v>14.522777475988569</v>
      </c>
      <c r="AK195" s="95">
        <f>'RIM &amp; TRC Benefits'!AJ195/'RIM Costs (Ach Pot)'!AJ195</f>
        <v>1.0322474337707672</v>
      </c>
      <c r="AL195" s="98">
        <f>IF(AK195&lt;1,"NA",(('RIM Costs (Ach Pot)'!AJ195)+AX195)/AN195)</f>
        <v>2.5128502430365858</v>
      </c>
      <c r="AN195">
        <f>'Customer Costs'!G195</f>
        <v>185</v>
      </c>
      <c r="AO195" s="17">
        <f t="shared" si="58"/>
        <v>262.19330076335297</v>
      </c>
      <c r="AP195" s="18">
        <f t="shared" si="59"/>
        <v>5.8983890885867591</v>
      </c>
      <c r="AQ195" s="76" t="str">
        <f t="shared" si="60"/>
        <v>No</v>
      </c>
      <c r="AR195" s="76" t="str">
        <f t="shared" si="61"/>
        <v>No</v>
      </c>
      <c r="AS195" s="76" t="str">
        <f t="shared" si="62"/>
        <v>No</v>
      </c>
      <c r="AT195" s="105">
        <v>12.812836464568754</v>
      </c>
      <c r="AU195" s="95" t="str">
        <f t="shared" si="50"/>
        <v>Keep</v>
      </c>
      <c r="AV195" s="11">
        <f t="shared" si="73"/>
        <v>122.27100833074219</v>
      </c>
      <c r="AW195" s="102">
        <f t="shared" si="51"/>
        <v>2</v>
      </c>
      <c r="AX195" s="11">
        <f t="shared" si="52"/>
        <v>14.522777475988569</v>
      </c>
      <c r="AY195" s="52" t="s">
        <v>526</v>
      </c>
      <c r="AZ195" s="11">
        <f>IF(AU195="Drop","NA",'Program Costs'!G195)</f>
        <v>37</v>
      </c>
      <c r="BA195" s="20">
        <f t="shared" si="53"/>
        <v>5.4353566983146271</v>
      </c>
      <c r="BB195" s="12">
        <f>IF(AP195&lt;=10,IF($BB$1="Residential",VLOOKUP(CEILING(AP195,0.05),'Payback-Acceptance'!$A$5:$C$205,2),VLOOKUP(CEILING(AN195,0.05),'Payback-Acceptance'!$A$5:$C$205,3)),IF($BB$1="Residential",VLOOKUP(10,'Payback-Acceptance'!$A$5:$C$205,2),VLOOKUP(10,'Payback-Acceptance'!$A$5:$C$205,3)))</f>
        <v>0.22763087953550856</v>
      </c>
      <c r="BC195" s="17">
        <v>262.19330076335297</v>
      </c>
      <c r="BD195" s="18">
        <v>140.04570097908766</v>
      </c>
      <c r="BE195" s="18">
        <v>172.94256212350868</v>
      </c>
      <c r="BF195" s="22">
        <v>110163.31582978726</v>
      </c>
      <c r="BG195" s="35">
        <f t="shared" si="71"/>
        <v>7373.0150000000003</v>
      </c>
      <c r="BH195" s="67">
        <v>7373.0150000000003</v>
      </c>
      <c r="BI195" s="29">
        <f t="shared" si="72"/>
        <v>12538.286237441243</v>
      </c>
      <c r="BJ195" s="71">
        <f t="shared" si="74"/>
        <v>1543.5434029455703</v>
      </c>
      <c r="BK195" s="71">
        <f t="shared" si="74"/>
        <v>2984.3848764943891</v>
      </c>
      <c r="BL195" s="71">
        <f t="shared" si="74"/>
        <v>4239.867852001129</v>
      </c>
      <c r="BM195" s="71">
        <f t="shared" si="74"/>
        <v>5261.0484677692139</v>
      </c>
      <c r="BN195" s="71">
        <f t="shared" si="74"/>
        <v>6036.3866232179453</v>
      </c>
      <c r="BO195" s="71">
        <f t="shared" si="74"/>
        <v>6585.897486506231</v>
      </c>
      <c r="BP195" s="71">
        <f t="shared" si="74"/>
        <v>6949.4419457666218</v>
      </c>
      <c r="BQ195" s="71">
        <f t="shared" si="74"/>
        <v>7173.9512842095583</v>
      </c>
      <c r="BR195" s="71">
        <f t="shared" si="74"/>
        <v>7303.3727620980808</v>
      </c>
      <c r="BS195" s="71">
        <f t="shared" si="74"/>
        <v>7373.0150000000003</v>
      </c>
    </row>
    <row r="196" spans="1:71" x14ac:dyDescent="0.25">
      <c r="A196" s="76">
        <v>3</v>
      </c>
      <c r="B196" s="76">
        <v>100</v>
      </c>
      <c r="C196">
        <v>117</v>
      </c>
      <c r="D196" t="s">
        <v>230</v>
      </c>
      <c r="E196">
        <f>'RIM &amp; TRC Benefits'!E196-'RIM Costs (Ach Pot)'!E196</f>
        <v>0</v>
      </c>
      <c r="F196">
        <f>'RIM &amp; TRC Benefits'!F196-'RIM Costs (Ach Pot)'!F196</f>
        <v>0</v>
      </c>
      <c r="G196">
        <f>'RIM &amp; TRC Benefits'!G196-'RIM Costs (Ach Pot)'!G196</f>
        <v>-66.66862900000001</v>
      </c>
      <c r="H196">
        <f>'RIM &amp; TRC Benefits'!H196-'RIM Costs (Ach Pot)'!H196</f>
        <v>-29.299149000000007</v>
      </c>
      <c r="I196">
        <f>'RIM &amp; TRC Benefits'!I196-'RIM Costs (Ach Pot)'!I196</f>
        <v>-30.892288999999998</v>
      </c>
      <c r="J196">
        <f>'RIM &amp; TRC Benefits'!J196-'RIM Costs (Ach Pot)'!J196</f>
        <v>-6.7909989999999993</v>
      </c>
      <c r="K196">
        <f>'RIM &amp; TRC Benefits'!K196-'RIM Costs (Ach Pot)'!K196</f>
        <v>-1.665419</v>
      </c>
      <c r="L196">
        <f>'RIM &amp; TRC Benefits'!L196-'RIM Costs (Ach Pot)'!L196</f>
        <v>-0.32866899999999077</v>
      </c>
      <c r="M196">
        <f>'RIM &amp; TRC Benefits'!M196-'RIM Costs (Ach Pot)'!M196</f>
        <v>10.078930999999997</v>
      </c>
      <c r="N196">
        <f>'RIM &amp; TRC Benefits'!N196-'RIM Costs (Ach Pot)'!N196</f>
        <v>16.101521000000005</v>
      </c>
      <c r="O196">
        <f>'RIM &amp; TRC Benefits'!O196-'RIM Costs (Ach Pot)'!O196</f>
        <v>16.351911000000001</v>
      </c>
      <c r="P196">
        <f>'RIM &amp; TRC Benefits'!P196-'RIM Costs (Ach Pot)'!P196</f>
        <v>1.9375510000000133</v>
      </c>
      <c r="Q196">
        <f>'RIM &amp; TRC Benefits'!Q196-'RIM Costs (Ach Pot)'!Q196</f>
        <v>7.3030809999999917</v>
      </c>
      <c r="R196">
        <f>'RIM &amp; TRC Benefits'!R196-'RIM Costs (Ach Pot)'!R196</f>
        <v>-0.50764900000000068</v>
      </c>
      <c r="S196">
        <f>'RIM &amp; TRC Benefits'!S196-'RIM Costs (Ach Pot)'!S196</f>
        <v>22.102580999999986</v>
      </c>
      <c r="T196">
        <f>'RIM &amp; TRC Benefits'!T196-'RIM Costs (Ach Pot)'!T196</f>
        <v>-2.9729190000000045</v>
      </c>
      <c r="U196">
        <f>'RIM &amp; TRC Benefits'!U196-'RIM Costs (Ach Pot)'!U196</f>
        <v>5.1064379999999971</v>
      </c>
      <c r="V196">
        <f>'RIM &amp; TRC Benefits'!V196-'RIM Costs (Ach Pot)'!V196</f>
        <v>0</v>
      </c>
      <c r="W196">
        <f>'RIM &amp; TRC Benefits'!W196-'RIM Costs (Ach Pot)'!W196</f>
        <v>0</v>
      </c>
      <c r="X196">
        <f>'RIM &amp; TRC Benefits'!X196-'RIM Costs (Ach Pot)'!X196</f>
        <v>0</v>
      </c>
      <c r="Y196">
        <f>'RIM &amp; TRC Benefits'!Y196-'RIM Costs (Ach Pot)'!Y196</f>
        <v>0</v>
      </c>
      <c r="Z196">
        <f>'RIM &amp; TRC Benefits'!Z196-'RIM Costs (Ach Pot)'!Z196</f>
        <v>0</v>
      </c>
      <c r="AA196">
        <f>'RIM &amp; TRC Benefits'!AA196-'RIM Costs (Ach Pot)'!AA196</f>
        <v>0</v>
      </c>
      <c r="AB196">
        <f>'RIM &amp; TRC Benefits'!AB196-'RIM Costs (Ach Pot)'!AB196</f>
        <v>0</v>
      </c>
      <c r="AC196">
        <f>'RIM &amp; TRC Benefits'!AC196-'RIM Costs (Ach Pot)'!AC196</f>
        <v>0</v>
      </c>
      <c r="AD196">
        <f>'RIM &amp; TRC Benefits'!AD196-'RIM Costs (Ach Pot)'!AD196</f>
        <v>0</v>
      </c>
      <c r="AE196">
        <f>'RIM &amp; TRC Benefits'!AE196-'RIM Costs (Ach Pot)'!AE196</f>
        <v>0</v>
      </c>
      <c r="AF196">
        <f>'RIM &amp; TRC Benefits'!AF196-'RIM Costs (Ach Pot)'!AF196</f>
        <v>0</v>
      </c>
      <c r="AG196">
        <f>'RIM &amp; TRC Benefits'!AG196-'RIM Costs (Ach Pot)'!AG196</f>
        <v>0</v>
      </c>
      <c r="AH196">
        <f>'RIM &amp; TRC Benefits'!AH196-'RIM Costs (Ach Pot)'!AH196</f>
        <v>0</v>
      </c>
      <c r="AI196" s="2">
        <f t="shared" si="56"/>
        <v>-60.143708000000004</v>
      </c>
      <c r="AJ196" s="2">
        <f t="shared" si="57"/>
        <v>-85.410513838014012</v>
      </c>
      <c r="AK196" s="95">
        <f>'RIM &amp; TRC Benefits'!AJ196/'RIM Costs (Ach Pot)'!AJ196</f>
        <v>0.89446146888799094</v>
      </c>
      <c r="AL196" s="98" t="str">
        <f>IF(AK196&lt;1,"NA",(('RIM Costs (Ach Pot)'!AJ196)+AX196)/AN196)</f>
        <v>NA</v>
      </c>
      <c r="AN196">
        <f>'Customer Costs'!G196</f>
        <v>768.7</v>
      </c>
      <c r="AO196" s="17">
        <f t="shared" si="58"/>
        <v>553.5056719552399</v>
      </c>
      <c r="AP196" s="18">
        <f t="shared" si="59"/>
        <v>11.609622155624768</v>
      </c>
      <c r="AQ196" s="76" t="str">
        <f t="shared" si="60"/>
        <v>No</v>
      </c>
      <c r="AR196" s="76" t="str">
        <f t="shared" si="61"/>
        <v>No</v>
      </c>
      <c r="AS196" s="76" t="str">
        <f t="shared" si="62"/>
        <v>No</v>
      </c>
      <c r="AT196" s="105" t="s">
        <v>499</v>
      </c>
      <c r="AU196" s="95" t="str">
        <f t="shared" ref="AU196:AU259" si="75">IF(OR(AK196&lt;1,AP196&lt;2,AL196&lt;1),"Drop","Keep")</f>
        <v>Drop</v>
      </c>
      <c r="AV196" s="11">
        <f t="shared" si="73"/>
        <v>636.27536297121082</v>
      </c>
      <c r="AW196" s="102">
        <f t="shared" ref="AW196:AW259" si="76">IF(AV196="NA",AV196,(AN196-AV196)/(AO196*$AP$1/100))</f>
        <v>1.9999999999999991</v>
      </c>
      <c r="AX196" s="11" t="str">
        <f t="shared" ref="AX196:AX259" si="77">IF(AK196&lt;1,"NA",IF(AND(AJ196&gt;=0,AJ196-AV196&gt;=0),AV196,AJ196))</f>
        <v>NA</v>
      </c>
      <c r="AY196" s="52" t="s">
        <v>527</v>
      </c>
      <c r="AZ196" s="11" t="str">
        <f>IF(AU196="Drop","NA",'Program Costs'!G196)</f>
        <v>NA</v>
      </c>
      <c r="BA196" s="20" t="str">
        <f t="shared" ref="BA196:BA259" si="78">IF(AX196="NA",AX196,(AN196-AX196)/(AO196*$AP$1/100))</f>
        <v>NA</v>
      </c>
      <c r="BB196" s="12">
        <f>IF(AP196&lt;=10,IF($BB$1="Residential",VLOOKUP(CEILING(AP196,0.05),'Payback-Acceptance'!$A$5:$C$205,2),VLOOKUP(CEILING(AN196,0.05),'Payback-Acceptance'!$A$5:$C$205,3)),IF($BB$1="Residential",VLOOKUP(10,'Payback-Acceptance'!$A$5:$C$205,2),VLOOKUP(10,'Payback-Acceptance'!$A$5:$C$205,3)))</f>
        <v>0.14294960495076253</v>
      </c>
      <c r="BC196" s="17">
        <v>553.5056719552399</v>
      </c>
      <c r="BD196" s="18">
        <v>258.79930062508112</v>
      </c>
      <c r="BE196" s="18">
        <v>0</v>
      </c>
      <c r="BF196" s="22">
        <v>41470.368225702136</v>
      </c>
      <c r="BG196" s="35" t="str">
        <f t="shared" si="71"/>
        <v>NA</v>
      </c>
      <c r="BH196" s="67" t="s">
        <v>499</v>
      </c>
      <c r="BI196" s="29" t="str">
        <f t="shared" si="72"/>
        <v>NA</v>
      </c>
      <c r="BJ196" s="71" t="str">
        <f t="shared" si="74"/>
        <v>NA</v>
      </c>
      <c r="BK196" s="71" t="str">
        <f t="shared" si="74"/>
        <v>NA</v>
      </c>
      <c r="BL196" s="71" t="str">
        <f t="shared" si="74"/>
        <v>NA</v>
      </c>
      <c r="BM196" s="71" t="str">
        <f t="shared" si="74"/>
        <v>NA</v>
      </c>
      <c r="BN196" s="71" t="str">
        <f t="shared" si="74"/>
        <v>NA</v>
      </c>
      <c r="BO196" s="71" t="str">
        <f t="shared" si="74"/>
        <v>NA</v>
      </c>
      <c r="BP196" s="71" t="str">
        <f t="shared" si="74"/>
        <v>NA</v>
      </c>
      <c r="BQ196" s="71" t="str">
        <f t="shared" si="74"/>
        <v>NA</v>
      </c>
      <c r="BR196" s="71" t="str">
        <f t="shared" si="74"/>
        <v>NA</v>
      </c>
      <c r="BS196" s="71" t="str">
        <f t="shared" si="74"/>
        <v>NA</v>
      </c>
    </row>
    <row r="197" spans="1:71" x14ac:dyDescent="0.25">
      <c r="A197" s="76">
        <v>3</v>
      </c>
      <c r="B197" s="76">
        <v>100</v>
      </c>
      <c r="C197">
        <v>118</v>
      </c>
      <c r="D197" t="s">
        <v>540</v>
      </c>
      <c r="E197">
        <f>'RIM &amp; TRC Benefits'!E197-'RIM Costs (Ach Pot)'!E197</f>
        <v>0</v>
      </c>
      <c r="F197">
        <f>'RIM &amp; TRC Benefits'!F197-'RIM Costs (Ach Pot)'!F197</f>
        <v>0</v>
      </c>
      <c r="G197">
        <f>'RIM &amp; TRC Benefits'!G197-'RIM Costs (Ach Pot)'!G197</f>
        <v>-57.206804000000005</v>
      </c>
      <c r="H197">
        <f>'RIM &amp; TRC Benefits'!H197-'RIM Costs (Ach Pot)'!H197</f>
        <v>-19.695793999999996</v>
      </c>
      <c r="I197">
        <f>'RIM &amp; TRC Benefits'!I197-'RIM Costs (Ach Pot)'!I197</f>
        <v>-21.294974000000003</v>
      </c>
      <c r="J197">
        <f>'RIM &amp; TRC Benefits'!J197-'RIM Costs (Ach Pot)'!J197</f>
        <v>5.3578660000000013</v>
      </c>
      <c r="K197">
        <f>'RIM &amp; TRC Benefits'!K197-'RIM Costs (Ach Pot)'!K197</f>
        <v>11.947185999999995</v>
      </c>
      <c r="L197">
        <f>'RIM &amp; TRC Benefits'!L197-'RIM Costs (Ach Pot)'!L197</f>
        <v>13.074675999999997</v>
      </c>
      <c r="M197">
        <f>'RIM &amp; TRC Benefits'!M197-'RIM Costs (Ach Pot)'!M197</f>
        <v>25.527695999999999</v>
      </c>
      <c r="N197">
        <f>'RIM &amp; TRC Benefits'!N197-'RIM Costs (Ach Pot)'!N197</f>
        <v>31.719765999999993</v>
      </c>
      <c r="O197">
        <f>'RIM &amp; TRC Benefits'!O197-'RIM Costs (Ach Pot)'!O197</f>
        <v>31.797095999999996</v>
      </c>
      <c r="P197">
        <f>'RIM &amp; TRC Benefits'!P197-'RIM Costs (Ach Pot)'!P197</f>
        <v>15.409105999999994</v>
      </c>
      <c r="Q197">
        <f>'RIM &amp; TRC Benefits'!Q197-'RIM Costs (Ach Pot)'!Q197</f>
        <v>0</v>
      </c>
      <c r="R197">
        <f>'RIM &amp; TRC Benefits'!R197-'RIM Costs (Ach Pot)'!R197</f>
        <v>0</v>
      </c>
      <c r="S197">
        <f>'RIM &amp; TRC Benefits'!S197-'RIM Costs (Ach Pot)'!S197</f>
        <v>0</v>
      </c>
      <c r="T197">
        <f>'RIM &amp; TRC Benefits'!T197-'RIM Costs (Ach Pot)'!T197</f>
        <v>0</v>
      </c>
      <c r="U197">
        <f>'RIM &amp; TRC Benefits'!U197-'RIM Costs (Ach Pot)'!U197</f>
        <v>0</v>
      </c>
      <c r="V197">
        <f>'RIM &amp; TRC Benefits'!V197-'RIM Costs (Ach Pot)'!V197</f>
        <v>0</v>
      </c>
      <c r="W197">
        <f>'RIM &amp; TRC Benefits'!W197-'RIM Costs (Ach Pot)'!W197</f>
        <v>0</v>
      </c>
      <c r="X197">
        <f>'RIM &amp; TRC Benefits'!X197-'RIM Costs (Ach Pot)'!X197</f>
        <v>0</v>
      </c>
      <c r="Y197">
        <f>'RIM &amp; TRC Benefits'!Y197-'RIM Costs (Ach Pot)'!Y197</f>
        <v>0</v>
      </c>
      <c r="Z197">
        <f>'RIM &amp; TRC Benefits'!Z197-'RIM Costs (Ach Pot)'!Z197</f>
        <v>0</v>
      </c>
      <c r="AA197">
        <f>'RIM &amp; TRC Benefits'!AA197-'RIM Costs (Ach Pot)'!AA197</f>
        <v>0</v>
      </c>
      <c r="AB197">
        <f>'RIM &amp; TRC Benefits'!AB197-'RIM Costs (Ach Pot)'!AB197</f>
        <v>0</v>
      </c>
      <c r="AC197">
        <f>'RIM &amp; TRC Benefits'!AC197-'RIM Costs (Ach Pot)'!AC197</f>
        <v>0</v>
      </c>
      <c r="AD197">
        <f>'RIM &amp; TRC Benefits'!AD197-'RIM Costs (Ach Pot)'!AD197</f>
        <v>0</v>
      </c>
      <c r="AE197">
        <f>'RIM &amp; TRC Benefits'!AE197-'RIM Costs (Ach Pot)'!AE197</f>
        <v>0</v>
      </c>
      <c r="AF197">
        <f>'RIM &amp; TRC Benefits'!AF197-'RIM Costs (Ach Pot)'!AF197</f>
        <v>0</v>
      </c>
      <c r="AG197">
        <f>'RIM &amp; TRC Benefits'!AG197-'RIM Costs (Ach Pot)'!AG197</f>
        <v>0</v>
      </c>
      <c r="AH197">
        <f>'RIM &amp; TRC Benefits'!AH197-'RIM Costs (Ach Pot)'!AH197</f>
        <v>0</v>
      </c>
      <c r="AI197" s="2">
        <f t="shared" ref="AI197:AI260" si="79">SUM(E197:AH197)</f>
        <v>36.63581999999996</v>
      </c>
      <c r="AJ197" s="2">
        <f t="shared" ref="AJ197:AJ260" si="80">G197+(NPV(6.463858/100,H197:AH197))</f>
        <v>-5.1705399753303283</v>
      </c>
      <c r="AK197" s="95">
        <f>'RIM &amp; TRC Benefits'!AJ197/'RIM Costs (Ach Pot)'!AJ197</f>
        <v>0.9892765981675089</v>
      </c>
      <c r="AL197" s="98" t="str">
        <f>IF(AK197&lt;1,"NA",(('RIM Costs (Ach Pot)'!AJ197)+AX197)/AN197)</f>
        <v>NA</v>
      </c>
      <c r="AN197">
        <f>'Customer Costs'!G197</f>
        <v>538</v>
      </c>
      <c r="AO197" s="17">
        <f t="shared" ref="AO197:AO260" si="81">BC197</f>
        <v>430.43771691826652</v>
      </c>
      <c r="AP197" s="18">
        <f t="shared" ref="AP197:AP260" si="82">AN197/(AO197*$AP$1/100)</f>
        <v>10.448531022600895</v>
      </c>
      <c r="AQ197" s="76" t="str">
        <f t="shared" ref="AQ197:AQ260" si="83">IF($AP197&lt;1,"Yes","No")</f>
        <v>No</v>
      </c>
      <c r="AR197" s="76" t="str">
        <f t="shared" ref="AR197:AR260" si="84">IF($AP197&lt;2,"Yes","No")</f>
        <v>No</v>
      </c>
      <c r="AS197" s="76" t="str">
        <f t="shared" ref="AS197:AS260" si="85">IF($AP197&lt;3,"Yes","No")</f>
        <v>No</v>
      </c>
      <c r="AT197" s="105" t="s">
        <v>499</v>
      </c>
      <c r="AU197" s="95" t="str">
        <f t="shared" si="75"/>
        <v>Drop</v>
      </c>
      <c r="AV197" s="11">
        <f t="shared" si="73"/>
        <v>435.01901658017402</v>
      </c>
      <c r="AW197" s="102">
        <f t="shared" si="76"/>
        <v>2</v>
      </c>
      <c r="AX197" s="11" t="str">
        <f t="shared" si="77"/>
        <v>NA</v>
      </c>
      <c r="AY197" s="52" t="s">
        <v>527</v>
      </c>
      <c r="AZ197" s="11" t="str">
        <f>IF(AU197="Drop","NA",'Program Costs'!G197)</f>
        <v>NA</v>
      </c>
      <c r="BA197" s="20" t="str">
        <f t="shared" si="78"/>
        <v>NA</v>
      </c>
      <c r="BB197" s="12">
        <f>IF(AP197&lt;=10,IF($BB$1="Residential",VLOOKUP(CEILING(AP197,0.05),'Payback-Acceptance'!$A$5:$C$205,2),VLOOKUP(CEILING(AN197,0.05),'Payback-Acceptance'!$A$5:$C$205,3)),IF($BB$1="Residential",VLOOKUP(10,'Payback-Acceptance'!$A$5:$C$205,2),VLOOKUP(10,'Payback-Acceptance'!$A$5:$C$205,3)))</f>
        <v>0.14294960495076253</v>
      </c>
      <c r="BC197" s="17">
        <v>430.43771691826652</v>
      </c>
      <c r="BD197" s="18">
        <v>280.62741648417386</v>
      </c>
      <c r="BE197" s="18">
        <v>137.57842523675978</v>
      </c>
      <c r="BF197" s="22">
        <v>87212.625031914897</v>
      </c>
      <c r="BG197" s="35" t="str">
        <f t="shared" si="71"/>
        <v>NA</v>
      </c>
      <c r="BH197" s="67" t="s">
        <v>499</v>
      </c>
      <c r="BI197" s="29" t="str">
        <f t="shared" si="72"/>
        <v>NA</v>
      </c>
      <c r="BJ197" s="71" t="str">
        <f t="shared" si="74"/>
        <v>NA</v>
      </c>
      <c r="BK197" s="71" t="str">
        <f t="shared" si="74"/>
        <v>NA</v>
      </c>
      <c r="BL197" s="71" t="str">
        <f t="shared" si="74"/>
        <v>NA</v>
      </c>
      <c r="BM197" s="71" t="str">
        <f t="shared" si="74"/>
        <v>NA</v>
      </c>
      <c r="BN197" s="71" t="str">
        <f t="shared" si="74"/>
        <v>NA</v>
      </c>
      <c r="BO197" s="71" t="str">
        <f t="shared" si="74"/>
        <v>NA</v>
      </c>
      <c r="BP197" s="71" t="str">
        <f t="shared" si="74"/>
        <v>NA</v>
      </c>
      <c r="BQ197" s="71" t="str">
        <f t="shared" si="74"/>
        <v>NA</v>
      </c>
      <c r="BR197" s="71" t="str">
        <f t="shared" si="74"/>
        <v>NA</v>
      </c>
      <c r="BS197" s="71" t="str">
        <f t="shared" si="74"/>
        <v>NA</v>
      </c>
    </row>
    <row r="198" spans="1:71" x14ac:dyDescent="0.25">
      <c r="A198" s="4">
        <v>3</v>
      </c>
      <c r="B198" s="4">
        <v>100</v>
      </c>
      <c r="C198">
        <v>119</v>
      </c>
      <c r="D198" t="s">
        <v>232</v>
      </c>
      <c r="E198">
        <f>'RIM &amp; TRC Benefits'!E198-'RIM Costs (Ach Pot)'!E198</f>
        <v>0</v>
      </c>
      <c r="F198">
        <f>'RIM &amp; TRC Benefits'!F198-'RIM Costs (Ach Pot)'!F198</f>
        <v>0</v>
      </c>
      <c r="G198">
        <f>'RIM &amp; TRC Benefits'!G198-'RIM Costs (Ach Pot)'!G198</f>
        <v>-44.99154399999999</v>
      </c>
      <c r="H198">
        <f>'RIM &amp; TRC Benefits'!H198-'RIM Costs (Ach Pot)'!H198</f>
        <v>-7.8649939999999994</v>
      </c>
      <c r="I198">
        <f>'RIM &amp; TRC Benefits'!I198-'RIM Costs (Ach Pot)'!I198</f>
        <v>-8.5108840000000008</v>
      </c>
      <c r="J198">
        <f>'RIM &amp; TRC Benefits'!J198-'RIM Costs (Ach Pot)'!J198</f>
        <v>-2.6170760000000008</v>
      </c>
      <c r="K198">
        <f>'RIM &amp; TRC Benefits'!K198-'RIM Costs (Ach Pot)'!K198</f>
        <v>-2.1138510000000004</v>
      </c>
      <c r="L198">
        <f>'RIM &amp; TRC Benefits'!L198-'RIM Costs (Ach Pot)'!L198</f>
        <v>-2.2922620000000009</v>
      </c>
      <c r="M198">
        <f>'RIM &amp; TRC Benefits'!M198-'RIM Costs (Ach Pot)'!M198</f>
        <v>0.31648900000000424</v>
      </c>
      <c r="N198">
        <f>'RIM &amp; TRC Benefits'!N198-'RIM Costs (Ach Pot)'!N198</f>
        <v>1.320764000000004</v>
      </c>
      <c r="O198">
        <f>'RIM &amp; TRC Benefits'!O198-'RIM Costs (Ach Pot)'!O198</f>
        <v>1.8090440000000036</v>
      </c>
      <c r="P198">
        <f>'RIM &amp; TRC Benefits'!P198-'RIM Costs (Ach Pot)'!P198</f>
        <v>-1.561163999999998</v>
      </c>
      <c r="Q198">
        <f>'RIM &amp; TRC Benefits'!Q198-'RIM Costs (Ach Pot)'!Q198</f>
        <v>0</v>
      </c>
      <c r="R198">
        <f>'RIM &amp; TRC Benefits'!R198-'RIM Costs (Ach Pot)'!R198</f>
        <v>0</v>
      </c>
      <c r="S198">
        <f>'RIM &amp; TRC Benefits'!S198-'RIM Costs (Ach Pot)'!S198</f>
        <v>0</v>
      </c>
      <c r="T198">
        <f>'RIM &amp; TRC Benefits'!T198-'RIM Costs (Ach Pot)'!T198</f>
        <v>0</v>
      </c>
      <c r="U198">
        <f>'RIM &amp; TRC Benefits'!U198-'RIM Costs (Ach Pot)'!U198</f>
        <v>0</v>
      </c>
      <c r="V198">
        <f>'RIM &amp; TRC Benefits'!V198-'RIM Costs (Ach Pot)'!V198</f>
        <v>0</v>
      </c>
      <c r="W198">
        <f>'RIM &amp; TRC Benefits'!W198-'RIM Costs (Ach Pot)'!W198</f>
        <v>0</v>
      </c>
      <c r="X198">
        <f>'RIM &amp; TRC Benefits'!X198-'RIM Costs (Ach Pot)'!X198</f>
        <v>0</v>
      </c>
      <c r="Y198">
        <f>'RIM &amp; TRC Benefits'!Y198-'RIM Costs (Ach Pot)'!Y198</f>
        <v>0</v>
      </c>
      <c r="Z198">
        <f>'RIM &amp; TRC Benefits'!Z198-'RIM Costs (Ach Pot)'!Z198</f>
        <v>0</v>
      </c>
      <c r="AA198">
        <f>'RIM &amp; TRC Benefits'!AA198-'RIM Costs (Ach Pot)'!AA198</f>
        <v>0</v>
      </c>
      <c r="AB198">
        <f>'RIM &amp; TRC Benefits'!AB198-'RIM Costs (Ach Pot)'!AB198</f>
        <v>0</v>
      </c>
      <c r="AC198">
        <f>'RIM &amp; TRC Benefits'!AC198-'RIM Costs (Ach Pot)'!AC198</f>
        <v>0</v>
      </c>
      <c r="AD198">
        <f>'RIM &amp; TRC Benefits'!AD198-'RIM Costs (Ach Pot)'!AD198</f>
        <v>0</v>
      </c>
      <c r="AE198">
        <f>'RIM &amp; TRC Benefits'!AE198-'RIM Costs (Ach Pot)'!AE198</f>
        <v>0</v>
      </c>
      <c r="AF198">
        <f>'RIM &amp; TRC Benefits'!AF198-'RIM Costs (Ach Pot)'!AF198</f>
        <v>0</v>
      </c>
      <c r="AG198">
        <f>'RIM &amp; TRC Benefits'!AG198-'RIM Costs (Ach Pot)'!AG198</f>
        <v>0</v>
      </c>
      <c r="AH198">
        <f>'RIM &amp; TRC Benefits'!AH198-'RIM Costs (Ach Pot)'!AH198</f>
        <v>0</v>
      </c>
      <c r="AI198" s="2">
        <f t="shared" si="79"/>
        <v>-66.505477999999954</v>
      </c>
      <c r="AJ198" s="2">
        <f t="shared" si="80"/>
        <v>-64.100969861552642</v>
      </c>
      <c r="AK198" s="95">
        <f>'RIM &amp; TRC Benefits'!AJ198/'RIM Costs (Ach Pot)'!AJ198</f>
        <v>0.65131328514992404</v>
      </c>
      <c r="AL198" s="98" t="str">
        <f>IF(AK198&lt;1,"NA",(('RIM Costs (Ach Pot)'!AJ198)+AX198)/AN198)</f>
        <v>NA</v>
      </c>
      <c r="AN198">
        <f>'Customer Costs'!G198</f>
        <v>272.3</v>
      </c>
      <c r="AO198" s="17">
        <f t="shared" si="81"/>
        <v>141.95500299452758</v>
      </c>
      <c r="AP198" s="18">
        <f t="shared" si="82"/>
        <v>16.035415521811185</v>
      </c>
      <c r="AQ198" s="76" t="str">
        <f t="shared" si="83"/>
        <v>No</v>
      </c>
      <c r="AR198" s="76" t="str">
        <f t="shared" si="84"/>
        <v>No</v>
      </c>
      <c r="AS198" s="76" t="str">
        <f t="shared" si="85"/>
        <v>No</v>
      </c>
      <c r="AT198" s="105" t="s">
        <v>499</v>
      </c>
      <c r="AU198" s="95" t="str">
        <f t="shared" si="75"/>
        <v>Drop</v>
      </c>
      <c r="AV198" s="11">
        <f t="shared" si="73"/>
        <v>238.33767459226476</v>
      </c>
      <c r="AW198" s="102">
        <f t="shared" si="76"/>
        <v>2.0000000000000009</v>
      </c>
      <c r="AX198" s="11" t="str">
        <f t="shared" si="77"/>
        <v>NA</v>
      </c>
      <c r="AY198" s="52" t="s">
        <v>527</v>
      </c>
      <c r="AZ198" s="11" t="str">
        <f>IF(AU198="Drop","NA",'Program Costs'!G198)</f>
        <v>NA</v>
      </c>
      <c r="BA198" s="20" t="str">
        <f t="shared" si="78"/>
        <v>NA</v>
      </c>
      <c r="BB198" s="12">
        <f>IF(AP198&lt;=10,IF($BB$1="Residential",VLOOKUP(CEILING(AP198,0.05),'Payback-Acceptance'!$A$5:$C$205,2),VLOOKUP(CEILING(AN198,0.05),'Payback-Acceptance'!$A$5:$C$205,3)),IF($BB$1="Residential",VLOOKUP(10,'Payback-Acceptance'!$A$5:$C$205,2),VLOOKUP(10,'Payback-Acceptance'!$A$5:$C$205,3)))</f>
        <v>0.14294960495076253</v>
      </c>
      <c r="BC198" s="17">
        <v>141.95500299452758</v>
      </c>
      <c r="BD198" s="18">
        <v>54.695472859577144</v>
      </c>
      <c r="BE198" s="18">
        <v>-20.745706412754416</v>
      </c>
      <c r="BF198" s="22">
        <v>82622.486872340436</v>
      </c>
      <c r="BG198" s="35" t="str">
        <f t="shared" si="71"/>
        <v>NA</v>
      </c>
      <c r="BH198" s="67">
        <v>616.11111000000005</v>
      </c>
      <c r="BI198" s="29" t="str">
        <f t="shared" si="72"/>
        <v>NA</v>
      </c>
      <c r="BJ198" s="71" t="str">
        <f t="shared" si="74"/>
        <v>NA</v>
      </c>
      <c r="BK198" s="71" t="str">
        <f t="shared" si="74"/>
        <v>NA</v>
      </c>
      <c r="BL198" s="71" t="str">
        <f t="shared" si="74"/>
        <v>NA</v>
      </c>
      <c r="BM198" s="71" t="str">
        <f t="shared" si="74"/>
        <v>NA</v>
      </c>
      <c r="BN198" s="71" t="str">
        <f t="shared" si="74"/>
        <v>NA</v>
      </c>
      <c r="BO198" s="71" t="str">
        <f t="shared" si="74"/>
        <v>NA</v>
      </c>
      <c r="BP198" s="71" t="str">
        <f t="shared" si="74"/>
        <v>NA</v>
      </c>
      <c r="BQ198" s="71" t="str">
        <f t="shared" si="74"/>
        <v>NA</v>
      </c>
      <c r="BR198" s="71" t="str">
        <f t="shared" si="74"/>
        <v>NA</v>
      </c>
      <c r="BS198" s="71" t="str">
        <f t="shared" si="74"/>
        <v>NA</v>
      </c>
    </row>
    <row r="199" spans="1:71" x14ac:dyDescent="0.25">
      <c r="A199" s="4">
        <v>3</v>
      </c>
      <c r="B199" s="4">
        <v>100</v>
      </c>
      <c r="C199">
        <v>120</v>
      </c>
      <c r="D199" t="s">
        <v>233</v>
      </c>
      <c r="E199">
        <f>'RIM &amp; TRC Benefits'!E199-'RIM Costs (Ach Pot)'!E199</f>
        <v>0</v>
      </c>
      <c r="F199">
        <f>'RIM &amp; TRC Benefits'!F199-'RIM Costs (Ach Pot)'!F199</f>
        <v>0</v>
      </c>
      <c r="G199">
        <f>'RIM &amp; TRC Benefits'!G199-'RIM Costs (Ach Pot)'!G199</f>
        <v>-44.180678999999998</v>
      </c>
      <c r="H199">
        <f>'RIM &amp; TRC Benefits'!H199-'RIM Costs (Ach Pot)'!H199</f>
        <v>-6.9286790000000007</v>
      </c>
      <c r="I199">
        <f>'RIM &amp; TRC Benefits'!I199-'RIM Costs (Ach Pot)'!I199</f>
        <v>-7.5745489999999993</v>
      </c>
      <c r="J199">
        <f>'RIM &amp; TRC Benefits'!J199-'RIM Costs (Ach Pot)'!J199</f>
        <v>-0.34750100000000117</v>
      </c>
      <c r="K199">
        <f>'RIM &amp; TRC Benefits'!K199-'RIM Costs (Ach Pot)'!K199</f>
        <v>0.95703900000000175</v>
      </c>
      <c r="L199">
        <f>'RIM &amp; TRC Benefits'!L199-'RIM Costs (Ach Pot)'!L199</f>
        <v>1.0280310000000021</v>
      </c>
      <c r="M199">
        <f>'RIM &amp; TRC Benefits'!M199-'RIM Costs (Ach Pot)'!M199</f>
        <v>4.6419910000000044</v>
      </c>
      <c r="N199">
        <f>'RIM &amp; TRC Benefits'!N199-'RIM Costs (Ach Pot)'!N199</f>
        <v>5.9544710000000016</v>
      </c>
      <c r="O199">
        <f>'RIM &amp; TRC Benefits'!O199-'RIM Costs (Ach Pot)'!O199</f>
        <v>6.5123710000000017</v>
      </c>
      <c r="P199">
        <f>'RIM &amp; TRC Benefits'!P199-'RIM Costs (Ach Pot)'!P199</f>
        <v>2.7055360000000022</v>
      </c>
      <c r="Q199">
        <f>'RIM &amp; TRC Benefits'!Q199-'RIM Costs (Ach Pot)'!Q199</f>
        <v>3.9385710000000032</v>
      </c>
      <c r="R199">
        <f>'RIM &amp; TRC Benefits'!R199-'RIM Costs (Ach Pot)'!R199</f>
        <v>0.79593100000000305</v>
      </c>
      <c r="S199">
        <f>'RIM &amp; TRC Benefits'!S199-'RIM Costs (Ach Pot)'!S199</f>
        <v>7.3458010000000016</v>
      </c>
      <c r="T199">
        <f>'RIM &amp; TRC Benefits'!T199-'RIM Costs (Ach Pot)'!T199</f>
        <v>1.0242010000000015</v>
      </c>
      <c r="U199">
        <f>'RIM &amp; TRC Benefits'!U199-'RIM Costs (Ach Pot)'!U199</f>
        <v>2.7092610000000015</v>
      </c>
      <c r="V199">
        <f>'RIM &amp; TRC Benefits'!V199-'RIM Costs (Ach Pot)'!V199</f>
        <v>2.6811310000000006</v>
      </c>
      <c r="W199">
        <f>'RIM &amp; TRC Benefits'!W199-'RIM Costs (Ach Pot)'!W199</f>
        <v>6.3830310000000026</v>
      </c>
      <c r="X199">
        <f>'RIM &amp; TRC Benefits'!X199-'RIM Costs (Ach Pot)'!X199</f>
        <v>5.8497710000000005</v>
      </c>
      <c r="Y199">
        <f>'RIM &amp; TRC Benefits'!Y199-'RIM Costs (Ach Pot)'!Y199</f>
        <v>8.4559110000000004</v>
      </c>
      <c r="Z199">
        <f>'RIM &amp; TRC Benefits'!Z199-'RIM Costs (Ach Pot)'!Z199</f>
        <v>7.9089710000000011</v>
      </c>
      <c r="AA199">
        <f>'RIM &amp; TRC Benefits'!AA199-'RIM Costs (Ach Pot)'!AA199</f>
        <v>7.1737410000000033</v>
      </c>
      <c r="AB199">
        <f>'RIM &amp; TRC Benefits'!AB199-'RIM Costs (Ach Pot)'!AB199</f>
        <v>3.6665410000000023</v>
      </c>
      <c r="AC199">
        <f>'RIM &amp; TRC Benefits'!AC199-'RIM Costs (Ach Pot)'!AC199</f>
        <v>5.1737410000000033</v>
      </c>
      <c r="AD199">
        <f>'RIM &amp; TRC Benefits'!AD199-'RIM Costs (Ach Pot)'!AD199</f>
        <v>0.8055810000000001</v>
      </c>
      <c r="AE199">
        <f>'RIM &amp; TRC Benefits'!AE199-'RIM Costs (Ach Pot)'!AE199</f>
        <v>2.2737810000000032</v>
      </c>
      <c r="AF199">
        <f>'RIM &amp; TRC Benefits'!AF199-'RIM Costs (Ach Pot)'!AF199</f>
        <v>3.4877710000000022</v>
      </c>
      <c r="AG199">
        <f>'RIM &amp; TRC Benefits'!AG199-'RIM Costs (Ach Pot)'!AG199</f>
        <v>2.5419710000000002</v>
      </c>
      <c r="AH199">
        <f>'RIM &amp; TRC Benefits'!AH199-'RIM Costs (Ach Pot)'!AH199</f>
        <v>11.131991000000003</v>
      </c>
      <c r="AI199" s="2">
        <f t="shared" si="79"/>
        <v>46.115729000000044</v>
      </c>
      <c r="AJ199" s="2">
        <f t="shared" si="80"/>
        <v>-17.232720375215017</v>
      </c>
      <c r="AK199" s="95">
        <f>'RIM &amp; TRC Benefits'!AJ199/'RIM Costs (Ach Pot)'!AJ199</f>
        <v>0.94670121679131702</v>
      </c>
      <c r="AL199" s="98" t="str">
        <f>IF(AK199&lt;1,"NA",(('RIM Costs (Ach Pot)'!AJ199)+AX199)/AN199)</f>
        <v>NA</v>
      </c>
      <c r="AN199">
        <f>'Customer Costs'!G199</f>
        <v>272.3</v>
      </c>
      <c r="AO199" s="17">
        <f t="shared" si="81"/>
        <v>141.95512911163294</v>
      </c>
      <c r="AP199" s="18">
        <f t="shared" si="82"/>
        <v>16.035401275477142</v>
      </c>
      <c r="AQ199" s="76" t="str">
        <f t="shared" si="83"/>
        <v>No</v>
      </c>
      <c r="AR199" s="76" t="str">
        <f t="shared" si="84"/>
        <v>No</v>
      </c>
      <c r="AS199" s="76" t="str">
        <f t="shared" si="85"/>
        <v>No</v>
      </c>
      <c r="AT199" s="105" t="s">
        <v>499</v>
      </c>
      <c r="AU199" s="95" t="str">
        <f t="shared" si="75"/>
        <v>Drop</v>
      </c>
      <c r="AV199" s="11">
        <f t="shared" si="73"/>
        <v>238.33764441911075</v>
      </c>
      <c r="AW199" s="102">
        <f t="shared" si="76"/>
        <v>1.9999999999999996</v>
      </c>
      <c r="AX199" s="11" t="str">
        <f t="shared" si="77"/>
        <v>NA</v>
      </c>
      <c r="AY199" s="52" t="s">
        <v>527</v>
      </c>
      <c r="AZ199" s="11" t="str">
        <f>IF(AU199="Drop","NA",'Program Costs'!G199)</f>
        <v>NA</v>
      </c>
      <c r="BA199" s="20" t="str">
        <f t="shared" si="78"/>
        <v>NA</v>
      </c>
      <c r="BB199" s="12">
        <f>IF(AP199&lt;=10,IF($BB$1="Residential",VLOOKUP(CEILING(AP199,0.05),'Payback-Acceptance'!$A$5:$C$205,2),VLOOKUP(CEILING(AN199,0.05),'Payback-Acceptance'!$A$5:$C$205,3)),IF($BB$1="Residential",VLOOKUP(10,'Payback-Acceptance'!$A$5:$C$205,2),VLOOKUP(10,'Payback-Acceptance'!$A$5:$C$205,3)))</f>
        <v>0.14294960495076253</v>
      </c>
      <c r="BC199" s="17">
        <v>141.95512911163294</v>
      </c>
      <c r="BD199" s="18">
        <v>74.652576610912448</v>
      </c>
      <c r="BE199" s="18">
        <v>0</v>
      </c>
      <c r="BF199" s="22">
        <v>82622.486872340436</v>
      </c>
      <c r="BG199" s="35" t="str">
        <f t="shared" si="71"/>
        <v>NA</v>
      </c>
      <c r="BH199" s="67">
        <v>0</v>
      </c>
      <c r="BI199" s="29" t="str">
        <f t="shared" si="72"/>
        <v>NA</v>
      </c>
      <c r="BJ199" s="71" t="str">
        <f t="shared" si="74"/>
        <v>NA</v>
      </c>
      <c r="BK199" s="71" t="str">
        <f t="shared" si="74"/>
        <v>NA</v>
      </c>
      <c r="BL199" s="71" t="str">
        <f t="shared" si="74"/>
        <v>NA</v>
      </c>
      <c r="BM199" s="71" t="str">
        <f t="shared" si="74"/>
        <v>NA</v>
      </c>
      <c r="BN199" s="71" t="str">
        <f t="shared" si="74"/>
        <v>NA</v>
      </c>
      <c r="BO199" s="71" t="str">
        <f t="shared" si="74"/>
        <v>NA</v>
      </c>
      <c r="BP199" s="71" t="str">
        <f t="shared" si="74"/>
        <v>NA</v>
      </c>
      <c r="BQ199" s="71" t="str">
        <f t="shared" si="74"/>
        <v>NA</v>
      </c>
      <c r="BR199" s="71" t="str">
        <f t="shared" si="74"/>
        <v>NA</v>
      </c>
      <c r="BS199" s="71" t="str">
        <f t="shared" si="74"/>
        <v>NA</v>
      </c>
    </row>
    <row r="200" spans="1:71" x14ac:dyDescent="0.25">
      <c r="A200" s="76">
        <v>3</v>
      </c>
      <c r="B200" s="76">
        <v>100</v>
      </c>
      <c r="C200">
        <v>121</v>
      </c>
      <c r="D200" t="s">
        <v>234</v>
      </c>
      <c r="E200">
        <f>'RIM &amp; TRC Benefits'!E200-'RIM Costs (Ach Pot)'!E200</f>
        <v>0</v>
      </c>
      <c r="F200">
        <f>'RIM &amp; TRC Benefits'!F200-'RIM Costs (Ach Pot)'!F200</f>
        <v>0</v>
      </c>
      <c r="G200">
        <f>'RIM &amp; TRC Benefits'!G200-'RIM Costs (Ach Pot)'!G200</f>
        <v>-58.236860000000007</v>
      </c>
      <c r="H200">
        <f>'RIM &amp; TRC Benefits'!H200-'RIM Costs (Ach Pot)'!H200</f>
        <v>-20.762570000000004</v>
      </c>
      <c r="I200">
        <f>'RIM &amp; TRC Benefits'!I200-'RIM Costs (Ach Pot)'!I200</f>
        <v>-22.763030000000001</v>
      </c>
      <c r="J200">
        <f>'RIM &amp; TRC Benefits'!J200-'RIM Costs (Ach Pot)'!J200</f>
        <v>21.236579999999989</v>
      </c>
      <c r="K200">
        <f>'RIM &amp; TRC Benefits'!K200-'RIM Costs (Ach Pot)'!K200</f>
        <v>33.864319999999992</v>
      </c>
      <c r="L200">
        <f>'RIM &amp; TRC Benefits'!L200-'RIM Costs (Ach Pot)'!L200</f>
        <v>34.816109999999995</v>
      </c>
      <c r="M200">
        <f>'RIM &amp; TRC Benefits'!M200-'RIM Costs (Ach Pot)'!M200</f>
        <v>54.858829999999998</v>
      </c>
      <c r="N200">
        <f>'RIM &amp; TRC Benefits'!N200-'RIM Costs (Ach Pot)'!N200</f>
        <v>65.952759999999998</v>
      </c>
      <c r="O200">
        <f>'RIM &amp; TRC Benefits'!O200-'RIM Costs (Ach Pot)'!O200</f>
        <v>65.84738999999999</v>
      </c>
      <c r="P200">
        <f>'RIM &amp; TRC Benefits'!P200-'RIM Costs (Ach Pot)'!P200</f>
        <v>36.858249999999998</v>
      </c>
      <c r="Q200">
        <f>'RIM &amp; TRC Benefits'!Q200-'RIM Costs (Ach Pot)'!Q200</f>
        <v>0</v>
      </c>
      <c r="R200">
        <f>'RIM &amp; TRC Benefits'!R200-'RIM Costs (Ach Pot)'!R200</f>
        <v>0</v>
      </c>
      <c r="S200">
        <f>'RIM &amp; TRC Benefits'!S200-'RIM Costs (Ach Pot)'!S200</f>
        <v>0</v>
      </c>
      <c r="T200">
        <f>'RIM &amp; TRC Benefits'!T200-'RIM Costs (Ach Pot)'!T200</f>
        <v>0</v>
      </c>
      <c r="U200">
        <f>'RIM &amp; TRC Benefits'!U200-'RIM Costs (Ach Pot)'!U200</f>
        <v>0</v>
      </c>
      <c r="V200">
        <f>'RIM &amp; TRC Benefits'!V200-'RIM Costs (Ach Pot)'!V200</f>
        <v>0</v>
      </c>
      <c r="W200">
        <f>'RIM &amp; TRC Benefits'!W200-'RIM Costs (Ach Pot)'!W200</f>
        <v>0</v>
      </c>
      <c r="X200">
        <f>'RIM &amp; TRC Benefits'!X200-'RIM Costs (Ach Pot)'!X200</f>
        <v>0</v>
      </c>
      <c r="Y200">
        <f>'RIM &amp; TRC Benefits'!Y200-'RIM Costs (Ach Pot)'!Y200</f>
        <v>0</v>
      </c>
      <c r="Z200">
        <f>'RIM &amp; TRC Benefits'!Z200-'RIM Costs (Ach Pot)'!Z200</f>
        <v>0</v>
      </c>
      <c r="AA200">
        <f>'RIM &amp; TRC Benefits'!AA200-'RIM Costs (Ach Pot)'!AA200</f>
        <v>0</v>
      </c>
      <c r="AB200">
        <f>'RIM &amp; TRC Benefits'!AB200-'RIM Costs (Ach Pot)'!AB200</f>
        <v>0</v>
      </c>
      <c r="AC200">
        <f>'RIM &amp; TRC Benefits'!AC200-'RIM Costs (Ach Pot)'!AC200</f>
        <v>0</v>
      </c>
      <c r="AD200">
        <f>'RIM &amp; TRC Benefits'!AD200-'RIM Costs (Ach Pot)'!AD200</f>
        <v>0</v>
      </c>
      <c r="AE200">
        <f>'RIM &amp; TRC Benefits'!AE200-'RIM Costs (Ach Pot)'!AE200</f>
        <v>0</v>
      </c>
      <c r="AF200">
        <f>'RIM &amp; TRC Benefits'!AF200-'RIM Costs (Ach Pot)'!AF200</f>
        <v>0</v>
      </c>
      <c r="AG200">
        <f>'RIM &amp; TRC Benefits'!AG200-'RIM Costs (Ach Pot)'!AG200</f>
        <v>0</v>
      </c>
      <c r="AH200">
        <f>'RIM &amp; TRC Benefits'!AH200-'RIM Costs (Ach Pot)'!AH200</f>
        <v>0</v>
      </c>
      <c r="AI200" s="2">
        <f t="shared" si="79"/>
        <v>211.67177999999996</v>
      </c>
      <c r="AJ200" s="2">
        <f t="shared" si="80"/>
        <v>112.67702936060275</v>
      </c>
      <c r="AK200" s="95">
        <f>'RIM &amp; TRC Benefits'!AJ200/'RIM Costs (Ach Pot)'!AJ200</f>
        <v>1.1935722178021655</v>
      </c>
      <c r="AL200" s="98">
        <f>IF(AK200&lt;1,"NA",(('RIM Costs (Ach Pot)'!AJ200)+AX200)/AN200)</f>
        <v>7.9848145585320012</v>
      </c>
      <c r="AN200">
        <f>'Customer Costs'!G200</f>
        <v>72.900000000000006</v>
      </c>
      <c r="AO200" s="17">
        <f t="shared" si="81"/>
        <v>527</v>
      </c>
      <c r="AP200" s="18">
        <f t="shared" si="82"/>
        <v>1.1563789917960361</v>
      </c>
      <c r="AQ200" s="76" t="str">
        <f t="shared" si="83"/>
        <v>No</v>
      </c>
      <c r="AR200" s="76" t="str">
        <f t="shared" si="84"/>
        <v>Yes</v>
      </c>
      <c r="AS200" s="76" t="str">
        <f t="shared" si="85"/>
        <v>Yes</v>
      </c>
      <c r="AT200" s="105">
        <v>33.71633395412195</v>
      </c>
      <c r="AU200" s="95" t="str">
        <f t="shared" si="75"/>
        <v>Drop</v>
      </c>
      <c r="AV200" s="11">
        <f t="shared" si="73"/>
        <v>0</v>
      </c>
      <c r="AW200" s="102">
        <f t="shared" si="76"/>
        <v>1.1563789917960361</v>
      </c>
      <c r="AX200" s="11">
        <f t="shared" si="77"/>
        <v>0</v>
      </c>
      <c r="AY200" s="52" t="s">
        <v>528</v>
      </c>
      <c r="AZ200" s="11" t="str">
        <f>IF(AU200="Drop","NA",'Program Costs'!G200)</f>
        <v>NA</v>
      </c>
      <c r="BA200" s="20">
        <f t="shared" si="78"/>
        <v>1.1563789917960361</v>
      </c>
      <c r="BB200" s="12">
        <f>IF(AP200&lt;=10,IF($BB$1="Residential",VLOOKUP(CEILING(AP200,0.05),'Payback-Acceptance'!$A$5:$C$205,2),VLOOKUP(CEILING(AN200,0.05),'Payback-Acceptance'!$A$5:$C$205,3)),IF($BB$1="Residential",VLOOKUP(10,'Payback-Acceptance'!$A$5:$C$205,2),VLOOKUP(10,'Payback-Acceptance'!$A$5:$C$205,3)))</f>
        <v>0.49254415968017473</v>
      </c>
      <c r="BC200" s="17">
        <v>527</v>
      </c>
      <c r="BD200" s="18">
        <v>460</v>
      </c>
      <c r="BE200" s="18">
        <v>0</v>
      </c>
      <c r="BF200" s="22">
        <v>116283.50004255321</v>
      </c>
      <c r="BG200" s="35" t="str">
        <f t="shared" si="71"/>
        <v>NA</v>
      </c>
      <c r="BH200" s="67">
        <v>496.09719999999999</v>
      </c>
      <c r="BI200" s="29" t="str">
        <f t="shared" si="72"/>
        <v>NA</v>
      </c>
      <c r="BJ200" s="71" t="str">
        <f t="shared" si="74"/>
        <v>NA</v>
      </c>
      <c r="BK200" s="71" t="str">
        <f t="shared" si="74"/>
        <v>NA</v>
      </c>
      <c r="BL200" s="71" t="str">
        <f t="shared" si="74"/>
        <v>NA</v>
      </c>
      <c r="BM200" s="71" t="str">
        <f t="shared" si="74"/>
        <v>NA</v>
      </c>
      <c r="BN200" s="71" t="str">
        <f t="shared" si="74"/>
        <v>NA</v>
      </c>
      <c r="BO200" s="71" t="str">
        <f t="shared" si="74"/>
        <v>NA</v>
      </c>
      <c r="BP200" s="71" t="str">
        <f t="shared" si="74"/>
        <v>NA</v>
      </c>
      <c r="BQ200" s="71" t="str">
        <f t="shared" si="74"/>
        <v>NA</v>
      </c>
      <c r="BR200" s="71" t="str">
        <f t="shared" si="74"/>
        <v>NA</v>
      </c>
      <c r="BS200" s="71" t="str">
        <f t="shared" si="74"/>
        <v>NA</v>
      </c>
    </row>
    <row r="201" spans="1:71" x14ac:dyDescent="0.25">
      <c r="A201" s="4">
        <v>3</v>
      </c>
      <c r="B201" s="4">
        <v>100</v>
      </c>
      <c r="C201">
        <v>122</v>
      </c>
      <c r="D201" t="s">
        <v>235</v>
      </c>
      <c r="E201">
        <f>'RIM &amp; TRC Benefits'!E201-'RIM Costs (Ach Pot)'!E201</f>
        <v>0</v>
      </c>
      <c r="F201">
        <f>'RIM &amp; TRC Benefits'!F201-'RIM Costs (Ach Pot)'!F201</f>
        <v>0</v>
      </c>
      <c r="G201">
        <f>'RIM &amp; TRC Benefits'!G201-'RIM Costs (Ach Pot)'!G201</f>
        <v>-72.210229999999981</v>
      </c>
      <c r="H201">
        <f>'RIM &amp; TRC Benefits'!H201-'RIM Costs (Ach Pot)'!H201</f>
        <v>-34.82253</v>
      </c>
      <c r="I201">
        <f>'RIM &amp; TRC Benefits'!I201-'RIM Costs (Ach Pot)'!I201</f>
        <v>-38.510429999999999</v>
      </c>
      <c r="J201">
        <f>'RIM &amp; TRC Benefits'!J201-'RIM Costs (Ach Pot)'!J201</f>
        <v>58.710419999999999</v>
      </c>
      <c r="K201">
        <f>'RIM &amp; TRC Benefits'!K201-'RIM Costs (Ach Pot)'!K201</f>
        <v>88.010470000000026</v>
      </c>
      <c r="L201">
        <f>'RIM &amp; TRC Benefits'!L201-'RIM Costs (Ach Pot)'!L201</f>
        <v>90.077270000000027</v>
      </c>
      <c r="M201">
        <f>'RIM &amp; TRC Benefits'!M201-'RIM Costs (Ach Pot)'!M201</f>
        <v>135.44417000000001</v>
      </c>
      <c r="N201">
        <f>'RIM &amp; TRC Benefits'!N201-'RIM Costs (Ach Pot)'!N201</f>
        <v>159.50847000000002</v>
      </c>
      <c r="O201">
        <f>'RIM &amp; TRC Benefits'!O201-'RIM Costs (Ach Pot)'!O201</f>
        <v>157.46267000000003</v>
      </c>
      <c r="P201">
        <f>'RIM &amp; TRC Benefits'!P201-'RIM Costs (Ach Pot)'!P201</f>
        <v>94.436170000000004</v>
      </c>
      <c r="Q201">
        <f>'RIM &amp; TRC Benefits'!Q201-'RIM Costs (Ach Pot)'!Q201</f>
        <v>115.28127000000001</v>
      </c>
      <c r="R201">
        <f>'RIM &amp; TRC Benefits'!R201-'RIM Costs (Ach Pot)'!R201</f>
        <v>78.214670000000012</v>
      </c>
      <c r="S201">
        <f>'RIM &amp; TRC Benefits'!S201-'RIM Costs (Ach Pot)'!S201</f>
        <v>174.45337000000001</v>
      </c>
      <c r="T201">
        <f>'RIM &amp; TRC Benefits'!T201-'RIM Costs (Ach Pot)'!T201</f>
        <v>78.001670000000018</v>
      </c>
      <c r="U201">
        <f>'RIM &amp; TRC Benefits'!U201-'RIM Costs (Ach Pot)'!U201</f>
        <v>107.06144</v>
      </c>
      <c r="V201">
        <f>'RIM &amp; TRC Benefits'!V201-'RIM Costs (Ach Pot)'!V201</f>
        <v>107.82499000000001</v>
      </c>
      <c r="W201">
        <f>'RIM &amp; TRC Benefits'!W201-'RIM Costs (Ach Pot)'!W201</f>
        <v>156.42538999999999</v>
      </c>
      <c r="X201">
        <f>'RIM &amp; TRC Benefits'!X201-'RIM Costs (Ach Pot)'!X201</f>
        <v>160.86479</v>
      </c>
      <c r="Y201">
        <f>'RIM &amp; TRC Benefits'!Y201-'RIM Costs (Ach Pot)'!Y201</f>
        <v>167.82879000000003</v>
      </c>
      <c r="Z201">
        <f>'RIM &amp; TRC Benefits'!Z201-'RIM Costs (Ach Pot)'!Z201</f>
        <v>164.40179000000001</v>
      </c>
      <c r="AA201">
        <f>'RIM &amp; TRC Benefits'!AA201-'RIM Costs (Ach Pot)'!AA201</f>
        <v>169.34829000000002</v>
      </c>
      <c r="AB201">
        <f>'RIM &amp; TRC Benefits'!AB201-'RIM Costs (Ach Pot)'!AB201</f>
        <v>117.83509000000001</v>
      </c>
      <c r="AC201">
        <f>'RIM &amp; TRC Benefits'!AC201-'RIM Costs (Ach Pot)'!AC201</f>
        <v>119.87824000000001</v>
      </c>
      <c r="AD201">
        <f>'RIM &amp; TRC Benefits'!AD201-'RIM Costs (Ach Pot)'!AD201</f>
        <v>82.231290000000001</v>
      </c>
      <c r="AE201">
        <f>'RIM &amp; TRC Benefits'!AE201-'RIM Costs (Ach Pot)'!AE201</f>
        <v>87.399790000000024</v>
      </c>
      <c r="AF201">
        <f>'RIM &amp; TRC Benefits'!AF201-'RIM Costs (Ach Pot)'!AF201</f>
        <v>111.03704000000002</v>
      </c>
      <c r="AG201">
        <f>'RIM &amp; TRC Benefits'!AG201-'RIM Costs (Ach Pot)'!AG201</f>
        <v>112.39789000000002</v>
      </c>
      <c r="AH201">
        <f>'RIM &amp; TRC Benefits'!AH201-'RIM Costs (Ach Pot)'!AH201</f>
        <v>233.50509000000002</v>
      </c>
      <c r="AI201" s="2">
        <f t="shared" si="79"/>
        <v>2982.0973400000007</v>
      </c>
      <c r="AJ201" s="2">
        <f t="shared" si="80"/>
        <v>1148.2501560638193</v>
      </c>
      <c r="AK201" s="95">
        <f>'RIM &amp; TRC Benefits'!AJ201/'RIM Costs (Ach Pot)'!AJ201</f>
        <v>1.5675374074837094</v>
      </c>
      <c r="AL201" s="98">
        <f>IF(AK201&lt;1,"NA",(('RIM Costs (Ach Pot)'!AJ201)+AX201)/AN201)</f>
        <v>2.7849398615641578</v>
      </c>
      <c r="AN201">
        <f>'Customer Costs'!G201</f>
        <v>1001.6</v>
      </c>
      <c r="AO201" s="17">
        <f t="shared" si="81"/>
        <v>984</v>
      </c>
      <c r="AP201" s="18">
        <f t="shared" si="82"/>
        <v>8.5090778581082436</v>
      </c>
      <c r="AQ201" s="76" t="str">
        <f t="shared" si="83"/>
        <v>No</v>
      </c>
      <c r="AR201" s="76" t="str">
        <f t="shared" si="84"/>
        <v>No</v>
      </c>
      <c r="AS201" s="76" t="str">
        <f t="shared" si="85"/>
        <v>No</v>
      </c>
      <c r="AT201" s="105">
        <v>845.66387763765749</v>
      </c>
      <c r="AU201" s="95" t="str">
        <f t="shared" si="75"/>
        <v>Keep</v>
      </c>
      <c r="AV201" s="11">
        <f t="shared" si="73"/>
        <v>766.1808355025023</v>
      </c>
      <c r="AW201" s="102">
        <f t="shared" si="76"/>
        <v>2</v>
      </c>
      <c r="AX201" s="11">
        <f t="shared" si="77"/>
        <v>766.1808355025023</v>
      </c>
      <c r="AY201" s="52" t="s">
        <v>526</v>
      </c>
      <c r="AZ201" s="11">
        <f>IF(AU201="Drop","NA",'Program Costs'!G201)</f>
        <v>37</v>
      </c>
      <c r="BA201" s="20">
        <f t="shared" si="78"/>
        <v>2</v>
      </c>
      <c r="BB201" s="12">
        <f>IF(AP201&lt;=10,IF($BB$1="Residential",VLOOKUP(CEILING(AP201,0.05),'Payback-Acceptance'!$A$5:$C$205,2),VLOOKUP(CEILING(AN201,0.05),'Payback-Acceptance'!$A$5:$C$205,3)),IF($BB$1="Residential",VLOOKUP(10,'Payback-Acceptance'!$A$5:$C$205,2),VLOOKUP(10,'Payback-Acceptance'!$A$5:$C$205,3)))</f>
        <v>0.16590610419529517</v>
      </c>
      <c r="BC201" s="17">
        <v>984</v>
      </c>
      <c r="BD201" s="18">
        <v>510</v>
      </c>
      <c r="BE201" s="18">
        <v>1090</v>
      </c>
      <c r="BF201" s="22">
        <v>110163.31582978726</v>
      </c>
      <c r="BG201" s="35">
        <f t="shared" si="71"/>
        <v>2487.1176799999998</v>
      </c>
      <c r="BH201" s="67">
        <v>2487.1176799999998</v>
      </c>
      <c r="BI201" s="29">
        <f t="shared" si="72"/>
        <v>9138.3832772779479</v>
      </c>
      <c r="BJ201" s="71">
        <f t="shared" si="74"/>
        <v>520.67900137369747</v>
      </c>
      <c r="BK201" s="71">
        <f t="shared" si="74"/>
        <v>1006.7138599682505</v>
      </c>
      <c r="BL201" s="71">
        <f t="shared" si="74"/>
        <v>1430.2222761754358</v>
      </c>
      <c r="BM201" s="71">
        <f t="shared" si="74"/>
        <v>1774.694159651882</v>
      </c>
      <c r="BN201" s="71">
        <f t="shared" si="74"/>
        <v>2036.2367218730533</v>
      </c>
      <c r="BO201" s="71">
        <f t="shared" si="74"/>
        <v>2221.6016212305558</v>
      </c>
      <c r="BP201" s="71">
        <f t="shared" si="74"/>
        <v>2344.2350150446955</v>
      </c>
      <c r="BQ201" s="71">
        <f t="shared" si="74"/>
        <v>2419.9680964186691</v>
      </c>
      <c r="BR201" s="71">
        <f t="shared" si="74"/>
        <v>2463.6254666841951</v>
      </c>
      <c r="BS201" s="71">
        <f t="shared" si="74"/>
        <v>2487.1176799999998</v>
      </c>
    </row>
    <row r="202" spans="1:71" x14ac:dyDescent="0.25">
      <c r="A202" s="4">
        <v>3</v>
      </c>
      <c r="B202" s="4">
        <v>100</v>
      </c>
      <c r="C202">
        <v>124</v>
      </c>
      <c r="D202" t="s">
        <v>236</v>
      </c>
      <c r="E202">
        <f>'RIM &amp; TRC Benefits'!E202-'RIM Costs (Ach Pot)'!E202</f>
        <v>0</v>
      </c>
      <c r="F202">
        <f>'RIM &amp; TRC Benefits'!F202-'RIM Costs (Ach Pot)'!F202</f>
        <v>0</v>
      </c>
      <c r="G202">
        <f>'RIM &amp; TRC Benefits'!G202-'RIM Costs (Ach Pot)'!G202</f>
        <v>-48.369322000000004</v>
      </c>
      <c r="H202">
        <f>'RIM &amp; TRC Benefits'!H202-'RIM Costs (Ach Pot)'!H202</f>
        <v>-10.970791999999996</v>
      </c>
      <c r="I202">
        <f>'RIM &amp; TRC Benefits'!I202-'RIM Costs (Ach Pot)'!I202</f>
        <v>-12.041691999999998</v>
      </c>
      <c r="J202">
        <f>'RIM &amp; TRC Benefits'!J202-'RIM Costs (Ach Pot)'!J202</f>
        <v>17.227637999999999</v>
      </c>
      <c r="K202">
        <f>'RIM &amp; TRC Benefits'!K202-'RIM Costs (Ach Pot)'!K202</f>
        <v>26.200938000000001</v>
      </c>
      <c r="L202">
        <f>'RIM &amp; TRC Benefits'!L202-'RIM Costs (Ach Pot)'!L202</f>
        <v>27.010697999999998</v>
      </c>
      <c r="M202">
        <f>'RIM &amp; TRC Benefits'!M202-'RIM Costs (Ach Pot)'!M202</f>
        <v>40.766308000000002</v>
      </c>
      <c r="N202">
        <f>'RIM &amp; TRC Benefits'!N202-'RIM Costs (Ach Pot)'!N202</f>
        <v>47.168407999999999</v>
      </c>
      <c r="O202">
        <f>'RIM &amp; TRC Benefits'!O202-'RIM Costs (Ach Pot)'!O202</f>
        <v>47.356757999999992</v>
      </c>
      <c r="P202">
        <f>'RIM &amp; TRC Benefits'!P202-'RIM Costs (Ach Pot)'!P202</f>
        <v>28.415358000000012</v>
      </c>
      <c r="Q202">
        <f>'RIM &amp; TRC Benefits'!Q202-'RIM Costs (Ach Pot)'!Q202</f>
        <v>34.179937999999993</v>
      </c>
      <c r="R202">
        <f>'RIM &amp; TRC Benefits'!R202-'RIM Costs (Ach Pot)'!R202</f>
        <v>23.252998000000012</v>
      </c>
      <c r="S202">
        <f>'RIM &amp; TRC Benefits'!S202-'RIM Costs (Ach Pot)'!S202</f>
        <v>52.380077999999997</v>
      </c>
      <c r="T202">
        <f>'RIM &amp; TRC Benefits'!T202-'RIM Costs (Ach Pot)'!T202</f>
        <v>23.210887999999997</v>
      </c>
      <c r="U202">
        <f>'RIM &amp; TRC Benefits'!U202-'RIM Costs (Ach Pot)'!U202</f>
        <v>31.925975000000001</v>
      </c>
      <c r="V202">
        <f>'RIM &amp; TRC Benefits'!V202-'RIM Costs (Ach Pot)'!V202</f>
        <v>31.955825000000004</v>
      </c>
      <c r="W202">
        <f>'RIM &amp; TRC Benefits'!W202-'RIM Costs (Ach Pot)'!W202</f>
        <v>47.735725000000002</v>
      </c>
      <c r="X202">
        <f>'RIM &amp; TRC Benefits'!X202-'RIM Costs (Ach Pot)'!X202</f>
        <v>48.175975000000001</v>
      </c>
      <c r="Y202">
        <f>'RIM &amp; TRC Benefits'!Y202-'RIM Costs (Ach Pot)'!Y202</f>
        <v>51.422805000000004</v>
      </c>
      <c r="Z202">
        <f>'RIM &amp; TRC Benefits'!Z202-'RIM Costs (Ach Pot)'!Z202</f>
        <v>50.173285</v>
      </c>
      <c r="AA202">
        <f>'RIM &amp; TRC Benefits'!AA202-'RIM Costs (Ach Pot)'!AA202</f>
        <v>0</v>
      </c>
      <c r="AB202">
        <f>'RIM &amp; TRC Benefits'!AB202-'RIM Costs (Ach Pot)'!AB202</f>
        <v>0</v>
      </c>
      <c r="AC202">
        <f>'RIM &amp; TRC Benefits'!AC202-'RIM Costs (Ach Pot)'!AC202</f>
        <v>0</v>
      </c>
      <c r="AD202">
        <f>'RIM &amp; TRC Benefits'!AD202-'RIM Costs (Ach Pot)'!AD202</f>
        <v>0</v>
      </c>
      <c r="AE202">
        <f>'RIM &amp; TRC Benefits'!AE202-'RIM Costs (Ach Pot)'!AE202</f>
        <v>0</v>
      </c>
      <c r="AF202">
        <f>'RIM &amp; TRC Benefits'!AF202-'RIM Costs (Ach Pot)'!AF202</f>
        <v>0</v>
      </c>
      <c r="AG202">
        <f>'RIM &amp; TRC Benefits'!AG202-'RIM Costs (Ach Pot)'!AG202</f>
        <v>0</v>
      </c>
      <c r="AH202">
        <f>'RIM &amp; TRC Benefits'!AH202-'RIM Costs (Ach Pot)'!AH202</f>
        <v>0</v>
      </c>
      <c r="AI202" s="2">
        <f t="shared" si="79"/>
        <v>557.17779199999995</v>
      </c>
      <c r="AJ202" s="2">
        <f t="shared" si="80"/>
        <v>245.15699379567502</v>
      </c>
      <c r="AK202" s="95">
        <f>'RIM &amp; TRC Benefits'!AJ202/'RIM Costs (Ach Pot)'!AJ202</f>
        <v>1.4478283562166594</v>
      </c>
      <c r="AL202" s="98">
        <f>IF(AK202&lt;1,"NA",(('RIM Costs (Ach Pot)'!AJ202)+AX202)/AN202)</f>
        <v>2.3195556543726807</v>
      </c>
      <c r="AN202">
        <f>'Customer Costs'!G202</f>
        <v>341.7</v>
      </c>
      <c r="AO202" s="17">
        <f t="shared" si="81"/>
        <v>303.18183650075491</v>
      </c>
      <c r="AP202" s="18">
        <f t="shared" si="82"/>
        <v>9.4216090562676911</v>
      </c>
      <c r="AQ202" s="76" t="str">
        <f t="shared" si="83"/>
        <v>No</v>
      </c>
      <c r="AR202" s="76" t="str">
        <f t="shared" si="84"/>
        <v>No</v>
      </c>
      <c r="AS202" s="76" t="str">
        <f t="shared" si="85"/>
        <v>No</v>
      </c>
      <c r="AT202" s="105">
        <v>216.29171657024651</v>
      </c>
      <c r="AU202" s="95" t="str">
        <f t="shared" si="75"/>
        <v>Keep</v>
      </c>
      <c r="AV202" s="11">
        <f t="shared" si="73"/>
        <v>269.16461926847086</v>
      </c>
      <c r="AW202" s="102">
        <f t="shared" si="76"/>
        <v>1.9999999999999996</v>
      </c>
      <c r="AX202" s="11">
        <f t="shared" si="77"/>
        <v>245.15699379567502</v>
      </c>
      <c r="AY202" s="52" t="s">
        <v>526</v>
      </c>
      <c r="AZ202" s="11">
        <f>IF(AU202="Drop","NA",'Program Costs'!G202)</f>
        <v>37</v>
      </c>
      <c r="BA202" s="20">
        <f t="shared" si="78"/>
        <v>2.6619562820426572</v>
      </c>
      <c r="BB202" s="12">
        <f>IF(AP202&lt;=10,IF($BB$1="Residential",VLOOKUP(CEILING(AP202,0.05),'Payback-Acceptance'!$A$5:$C$205,2),VLOOKUP(CEILING(AN202,0.05),'Payback-Acceptance'!$A$5:$C$205,3)),IF($BB$1="Residential",VLOOKUP(10,'Payback-Acceptance'!$A$5:$C$205,2),VLOOKUP(10,'Payback-Acceptance'!$A$5:$C$205,3)))</f>
        <v>0.1509068100994457</v>
      </c>
      <c r="BC202" s="17">
        <v>303.18183650075491</v>
      </c>
      <c r="BD202" s="18">
        <v>127.39365103588104</v>
      </c>
      <c r="BE202" s="18">
        <v>330.89908725703015</v>
      </c>
      <c r="BF202" s="22">
        <v>29209.970106382982</v>
      </c>
      <c r="BG202" s="35">
        <f t="shared" si="71"/>
        <v>444</v>
      </c>
      <c r="BH202" s="67">
        <v>444</v>
      </c>
      <c r="BI202" s="29">
        <f t="shared" si="72"/>
        <v>2203.9917059272111</v>
      </c>
      <c r="BJ202" s="71">
        <f t="shared" si="74"/>
        <v>92.951563357436982</v>
      </c>
      <c r="BK202" s="71">
        <f t="shared" si="74"/>
        <v>179.71845780369478</v>
      </c>
      <c r="BL202" s="71">
        <f t="shared" si="74"/>
        <v>255.3231379955827</v>
      </c>
      <c r="BM202" s="71">
        <f t="shared" si="74"/>
        <v>316.81822425283701</v>
      </c>
      <c r="BN202" s="71">
        <f t="shared" si="74"/>
        <v>363.50877635658787</v>
      </c>
      <c r="BO202" s="71">
        <f t="shared" si="74"/>
        <v>396.60009968903717</v>
      </c>
      <c r="BP202" s="71">
        <f t="shared" si="74"/>
        <v>418.49260091297521</v>
      </c>
      <c r="BQ202" s="71">
        <f t="shared" si="74"/>
        <v>432.01246304110919</v>
      </c>
      <c r="BR202" s="71">
        <f t="shared" si="74"/>
        <v>439.80617242356726</v>
      </c>
      <c r="BS202" s="71">
        <f t="shared" si="74"/>
        <v>444</v>
      </c>
    </row>
    <row r="203" spans="1:71" x14ac:dyDescent="0.25">
      <c r="A203" s="4">
        <v>3</v>
      </c>
      <c r="B203" s="4">
        <v>100</v>
      </c>
      <c r="C203">
        <v>125</v>
      </c>
      <c r="D203" t="s">
        <v>237</v>
      </c>
      <c r="E203">
        <f>'RIM &amp; TRC Benefits'!E203-'RIM Costs (Ach Pot)'!E203</f>
        <v>0</v>
      </c>
      <c r="F203">
        <f>'RIM &amp; TRC Benefits'!F203-'RIM Costs (Ach Pot)'!F203</f>
        <v>0</v>
      </c>
      <c r="G203">
        <f>'RIM &amp; TRC Benefits'!G203-'RIM Costs (Ach Pot)'!G203</f>
        <v>-37.532613000000005</v>
      </c>
      <c r="H203">
        <f>'RIM &amp; TRC Benefits'!H203-'RIM Costs (Ach Pot)'!H203</f>
        <v>-0.39455899999999988</v>
      </c>
      <c r="I203">
        <f>'RIM &amp; TRC Benefits'!I203-'RIM Costs (Ach Pot)'!I203</f>
        <v>-0.26167000000000007</v>
      </c>
      <c r="J203">
        <f>'RIM &amp; TRC Benefits'!J203-'RIM Costs (Ach Pot)'!J203</f>
        <v>0.94740530000000001</v>
      </c>
      <c r="K203">
        <f>'RIM &amp; TRC Benefits'!K203-'RIM Costs (Ach Pot)'!K203</f>
        <v>1.3955716000000002</v>
      </c>
      <c r="L203">
        <f>'RIM &amp; TRC Benefits'!L203-'RIM Costs (Ach Pot)'!L203</f>
        <v>0.87239330000000059</v>
      </c>
      <c r="M203">
        <f>'RIM &amp; TRC Benefits'!M203-'RIM Costs (Ach Pot)'!M203</f>
        <v>2.1381100000000002</v>
      </c>
      <c r="N203">
        <f>'RIM &amp; TRC Benefits'!N203-'RIM Costs (Ach Pot)'!N203</f>
        <v>1.9258299999999999</v>
      </c>
      <c r="O203">
        <f>'RIM &amp; TRC Benefits'!O203-'RIM Costs (Ach Pot)'!O203</f>
        <v>2.6102790000000007</v>
      </c>
      <c r="P203">
        <f>'RIM &amp; TRC Benefits'!P203-'RIM Costs (Ach Pot)'!P203</f>
        <v>1.4897640000000001</v>
      </c>
      <c r="Q203">
        <f>'RIM &amp; TRC Benefits'!Q203-'RIM Costs (Ach Pot)'!Q203</f>
        <v>2.0240050000000003</v>
      </c>
      <c r="R203">
        <f>'RIM &amp; TRC Benefits'!R203-'RIM Costs (Ach Pot)'!R203</f>
        <v>0.98829900000000004</v>
      </c>
      <c r="S203">
        <f>'RIM &amp; TRC Benefits'!S203-'RIM Costs (Ach Pot)'!S203</f>
        <v>1.7636900000000004</v>
      </c>
      <c r="T203">
        <f>'RIM &amp; TRC Benefits'!T203-'RIM Costs (Ach Pot)'!T203</f>
        <v>0.67750800000000044</v>
      </c>
      <c r="U203">
        <f>'RIM &amp; TRC Benefits'!U203-'RIM Costs (Ach Pot)'!U203</f>
        <v>1.7131530000000001</v>
      </c>
      <c r="V203">
        <f>'RIM &amp; TRC Benefits'!V203-'RIM Costs (Ach Pot)'!V203</f>
        <v>0.96608200000000011</v>
      </c>
      <c r="W203">
        <f>'RIM &amp; TRC Benefits'!W203-'RIM Costs (Ach Pot)'!W203</f>
        <v>2.1768370000000004</v>
      </c>
      <c r="X203">
        <f>'RIM &amp; TRC Benefits'!X203-'RIM Costs (Ach Pot)'!X203</f>
        <v>1.4693170000000002</v>
      </c>
      <c r="Y203">
        <f>'RIM &amp; TRC Benefits'!Y203-'RIM Costs (Ach Pot)'!Y203</f>
        <v>2.5703310000000004</v>
      </c>
      <c r="Z203">
        <f>'RIM &amp; TRC Benefits'!Z203-'RIM Costs (Ach Pot)'!Z203</f>
        <v>2.4795710000000004</v>
      </c>
      <c r="AA203">
        <f>'RIM &amp; TRC Benefits'!AA203-'RIM Costs (Ach Pot)'!AA203</f>
        <v>0</v>
      </c>
      <c r="AB203">
        <f>'RIM &amp; TRC Benefits'!AB203-'RIM Costs (Ach Pot)'!AB203</f>
        <v>0</v>
      </c>
      <c r="AC203">
        <f>'RIM &amp; TRC Benefits'!AC203-'RIM Costs (Ach Pot)'!AC203</f>
        <v>0</v>
      </c>
      <c r="AD203">
        <f>'RIM &amp; TRC Benefits'!AD203-'RIM Costs (Ach Pot)'!AD203</f>
        <v>0</v>
      </c>
      <c r="AE203">
        <f>'RIM &amp; TRC Benefits'!AE203-'RIM Costs (Ach Pot)'!AE203</f>
        <v>0</v>
      </c>
      <c r="AF203">
        <f>'RIM &amp; TRC Benefits'!AF203-'RIM Costs (Ach Pot)'!AF203</f>
        <v>0</v>
      </c>
      <c r="AG203">
        <f>'RIM &amp; TRC Benefits'!AG203-'RIM Costs (Ach Pot)'!AG203</f>
        <v>0</v>
      </c>
      <c r="AH203">
        <f>'RIM &amp; TRC Benefits'!AH203-'RIM Costs (Ach Pot)'!AH203</f>
        <v>0</v>
      </c>
      <c r="AI203" s="2">
        <f t="shared" si="79"/>
        <v>-9.9806958000000137</v>
      </c>
      <c r="AJ203" s="2">
        <f t="shared" si="80"/>
        <v>-23.792264797887889</v>
      </c>
      <c r="AK203" s="95">
        <f>'RIM &amp; TRC Benefits'!AJ203/'RIM Costs (Ach Pot)'!AJ203</f>
        <v>0.6128100185209141</v>
      </c>
      <c r="AL203" s="98" t="str">
        <f>IF(AK203&lt;1,"NA",(('RIM Costs (Ach Pot)'!AJ203)+AX203)/AN203)</f>
        <v>NA</v>
      </c>
      <c r="AN203">
        <f>'Customer Costs'!G203</f>
        <v>639.29999999999995</v>
      </c>
      <c r="AO203" s="17">
        <f t="shared" si="81"/>
        <v>14.523092140201605</v>
      </c>
      <c r="AP203" s="18">
        <f t="shared" si="82"/>
        <v>367.9839626099922</v>
      </c>
      <c r="AQ203" s="76" t="str">
        <f t="shared" si="83"/>
        <v>No</v>
      </c>
      <c r="AR203" s="76" t="str">
        <f t="shared" si="84"/>
        <v>No</v>
      </c>
      <c r="AS203" s="76" t="str">
        <f t="shared" si="85"/>
        <v>No</v>
      </c>
      <c r="AT203" s="105" t="s">
        <v>499</v>
      </c>
      <c r="AU203" s="95" t="str">
        <f t="shared" si="75"/>
        <v>Drop</v>
      </c>
      <c r="AV203" s="11">
        <f t="shared" si="73"/>
        <v>635.82539205531862</v>
      </c>
      <c r="AW203" s="102">
        <f t="shared" si="76"/>
        <v>1.9999999999999993</v>
      </c>
      <c r="AX203" s="11" t="str">
        <f t="shared" si="77"/>
        <v>NA</v>
      </c>
      <c r="AY203" s="52" t="s">
        <v>526</v>
      </c>
      <c r="AZ203" s="11" t="str">
        <f>IF(AU203="Drop","NA",'Program Costs'!G203)</f>
        <v>NA</v>
      </c>
      <c r="BA203" s="20" t="str">
        <f t="shared" si="78"/>
        <v>NA</v>
      </c>
      <c r="BB203" s="12">
        <f>IF(AP203&lt;=10,IF($BB$1="Residential",VLOOKUP(CEILING(AP203,0.05),'Payback-Acceptance'!$A$5:$C$205,2),VLOOKUP(CEILING(AN203,0.05),'Payback-Acceptance'!$A$5:$C$205,3)),IF($BB$1="Residential",VLOOKUP(10,'Payback-Acceptance'!$A$5:$C$205,2),VLOOKUP(10,'Payback-Acceptance'!$A$5:$C$205,3)))</f>
        <v>0.14294960495076253</v>
      </c>
      <c r="BC203" s="17">
        <v>14.523092140201605</v>
      </c>
      <c r="BD203" s="18">
        <v>6.0839099228734614</v>
      </c>
      <c r="BE203" s="18">
        <v>15.850810816400912</v>
      </c>
      <c r="BF203" s="22">
        <v>57863.559829787235</v>
      </c>
      <c r="BG203" s="35" t="str">
        <f t="shared" si="71"/>
        <v>NA</v>
      </c>
      <c r="BH203" s="67" t="s">
        <v>499</v>
      </c>
      <c r="BI203" s="29" t="str">
        <f t="shared" si="72"/>
        <v>NA</v>
      </c>
      <c r="BJ203" s="71" t="str">
        <f t="shared" si="74"/>
        <v>NA</v>
      </c>
      <c r="BK203" s="71" t="str">
        <f t="shared" si="74"/>
        <v>NA</v>
      </c>
      <c r="BL203" s="71" t="str">
        <f t="shared" si="74"/>
        <v>NA</v>
      </c>
      <c r="BM203" s="71" t="str">
        <f t="shared" si="74"/>
        <v>NA</v>
      </c>
      <c r="BN203" s="71" t="str">
        <f t="shared" si="74"/>
        <v>NA</v>
      </c>
      <c r="BO203" s="71" t="str">
        <f t="shared" si="74"/>
        <v>NA</v>
      </c>
      <c r="BP203" s="71" t="str">
        <f t="shared" si="74"/>
        <v>NA</v>
      </c>
      <c r="BQ203" s="71" t="str">
        <f t="shared" si="74"/>
        <v>NA</v>
      </c>
      <c r="BR203" s="71" t="str">
        <f t="shared" si="74"/>
        <v>NA</v>
      </c>
      <c r="BS203" s="71" t="str">
        <f t="shared" si="74"/>
        <v>NA</v>
      </c>
    </row>
    <row r="204" spans="1:71" x14ac:dyDescent="0.25">
      <c r="A204" s="76">
        <v>3</v>
      </c>
      <c r="B204" s="76">
        <v>100</v>
      </c>
      <c r="C204">
        <v>126</v>
      </c>
      <c r="D204" t="s">
        <v>238</v>
      </c>
      <c r="E204">
        <f>'RIM &amp; TRC Benefits'!E204-'RIM Costs (Ach Pot)'!E204</f>
        <v>0</v>
      </c>
      <c r="F204">
        <f>'RIM &amp; TRC Benefits'!F204-'RIM Costs (Ach Pot)'!F204</f>
        <v>0</v>
      </c>
      <c r="G204">
        <f>'RIM &amp; TRC Benefits'!G204-'RIM Costs (Ach Pot)'!G204</f>
        <v>-38.425574900000001</v>
      </c>
      <c r="H204">
        <f>'RIM &amp; TRC Benefits'!H204-'RIM Costs (Ach Pot)'!H204</f>
        <v>-1.1366338999999996</v>
      </c>
      <c r="I204">
        <f>'RIM &amp; TRC Benefits'!I204-'RIM Costs (Ach Pot)'!I204</f>
        <v>-1.4849239000000001</v>
      </c>
      <c r="J204">
        <f>'RIM &amp; TRC Benefits'!J204-'RIM Costs (Ach Pot)'!J204</f>
        <v>2.7428520999999995</v>
      </c>
      <c r="K204">
        <f>'RIM &amp; TRC Benefits'!K204-'RIM Costs (Ach Pot)'!K204</f>
        <v>3.7946711000000004</v>
      </c>
      <c r="L204">
        <f>'RIM &amp; TRC Benefits'!L204-'RIM Costs (Ach Pot)'!L204</f>
        <v>3.7308581000000007</v>
      </c>
      <c r="M204">
        <f>'RIM &amp; TRC Benefits'!M204-'RIM Costs (Ach Pot)'!M204</f>
        <v>6.2838520999999998</v>
      </c>
      <c r="N204">
        <f>'RIM &amp; TRC Benefits'!N204-'RIM Costs (Ach Pot)'!N204</f>
        <v>6.8044371000000003</v>
      </c>
      <c r="O204">
        <f>'RIM &amp; TRC Benefits'!O204-'RIM Costs (Ach Pot)'!O204</f>
        <v>7.2967461000000009</v>
      </c>
      <c r="P204">
        <f>'RIM &amp; TRC Benefits'!P204-'RIM Costs (Ach Pot)'!P204</f>
        <v>4.7478571000000001</v>
      </c>
      <c r="Q204">
        <f>'RIM &amp; TRC Benefits'!Q204-'RIM Costs (Ach Pot)'!Q204</f>
        <v>5.1158381000000004</v>
      </c>
      <c r="R204">
        <f>'RIM &amp; TRC Benefits'!R204-'RIM Costs (Ach Pot)'!R204</f>
        <v>3.7877131000000004</v>
      </c>
      <c r="S204">
        <f>'RIM &amp; TRC Benefits'!S204-'RIM Costs (Ach Pot)'!S204</f>
        <v>6.5696341</v>
      </c>
      <c r="T204">
        <f>'RIM &amp; TRC Benefits'!T204-'RIM Costs (Ach Pot)'!T204</f>
        <v>2.9044121000000001</v>
      </c>
      <c r="U204">
        <f>'RIM &amp; TRC Benefits'!U204-'RIM Costs (Ach Pot)'!U204</f>
        <v>4.7000660999999999</v>
      </c>
      <c r="V204">
        <f>'RIM &amp; TRC Benefits'!V204-'RIM Costs (Ach Pot)'!V204</f>
        <v>4.1521540999999997</v>
      </c>
      <c r="W204">
        <f>'RIM &amp; TRC Benefits'!W204-'RIM Costs (Ach Pot)'!W204</f>
        <v>6.7195361</v>
      </c>
      <c r="X204">
        <f>'RIM &amp; TRC Benefits'!X204-'RIM Costs (Ach Pot)'!X204</f>
        <v>6.6298151000000001</v>
      </c>
      <c r="Y204">
        <f>'RIM &amp; TRC Benefits'!Y204-'RIM Costs (Ach Pot)'!Y204</f>
        <v>7.8082210999999999</v>
      </c>
      <c r="Z204">
        <f>'RIM &amp; TRC Benefits'!Z204-'RIM Costs (Ach Pot)'!Z204</f>
        <v>7.8173151000000001</v>
      </c>
      <c r="AA204">
        <f>'RIM &amp; TRC Benefits'!AA204-'RIM Costs (Ach Pot)'!AA204</f>
        <v>0</v>
      </c>
      <c r="AB204">
        <f>'RIM &amp; TRC Benefits'!AB204-'RIM Costs (Ach Pot)'!AB204</f>
        <v>0</v>
      </c>
      <c r="AC204">
        <f>'RIM &amp; TRC Benefits'!AC204-'RIM Costs (Ach Pot)'!AC204</f>
        <v>0</v>
      </c>
      <c r="AD204">
        <f>'RIM &amp; TRC Benefits'!AD204-'RIM Costs (Ach Pot)'!AD204</f>
        <v>0</v>
      </c>
      <c r="AE204">
        <f>'RIM &amp; TRC Benefits'!AE204-'RIM Costs (Ach Pot)'!AE204</f>
        <v>0</v>
      </c>
      <c r="AF204">
        <f>'RIM &amp; TRC Benefits'!AF204-'RIM Costs (Ach Pot)'!AF204</f>
        <v>0</v>
      </c>
      <c r="AG204">
        <f>'RIM &amp; TRC Benefits'!AG204-'RIM Costs (Ach Pot)'!AG204</f>
        <v>0</v>
      </c>
      <c r="AH204">
        <f>'RIM &amp; TRC Benefits'!AH204-'RIM Costs (Ach Pot)'!AH204</f>
        <v>0</v>
      </c>
      <c r="AI204" s="2">
        <f t="shared" si="79"/>
        <v>50.558846000000003</v>
      </c>
      <c r="AJ204" s="2">
        <f t="shared" si="80"/>
        <v>5.2371941747132169</v>
      </c>
      <c r="AK204" s="95">
        <f>'RIM &amp; TRC Benefits'!AJ204/'RIM Costs (Ach Pot)'!AJ204</f>
        <v>1.0477471298505781</v>
      </c>
      <c r="AL204" s="98">
        <f>IF(AK204&lt;1,"NA",(('RIM Costs (Ach Pot)'!AJ204)+AX204)/AN204)</f>
        <v>5.674661580230414E-2</v>
      </c>
      <c r="AN204">
        <f>'Customer Costs'!G204</f>
        <v>2025.2</v>
      </c>
      <c r="AO204" s="17">
        <f t="shared" si="81"/>
        <v>43.173018513601917</v>
      </c>
      <c r="AP204" s="18">
        <f t="shared" si="82"/>
        <v>392.13786917581018</v>
      </c>
      <c r="AQ204" s="76" t="str">
        <f t="shared" si="83"/>
        <v>No</v>
      </c>
      <c r="AR204" s="76" t="str">
        <f t="shared" si="84"/>
        <v>No</v>
      </c>
      <c r="AS204" s="76" t="str">
        <f t="shared" si="85"/>
        <v>No</v>
      </c>
      <c r="AT204" s="105" t="s">
        <v>499</v>
      </c>
      <c r="AU204" s="95" t="str">
        <f t="shared" si="75"/>
        <v>Drop</v>
      </c>
      <c r="AV204" s="11">
        <f t="shared" si="73"/>
        <v>2014.8709797283464</v>
      </c>
      <c r="AW204" s="102">
        <f t="shared" si="76"/>
        <v>2.0000000000000129</v>
      </c>
      <c r="AX204" s="11">
        <f t="shared" si="77"/>
        <v>5.2371941747132169</v>
      </c>
      <c r="AY204" s="52" t="s">
        <v>526</v>
      </c>
      <c r="AZ204" s="11" t="str">
        <f>IF(AU204="Drop","NA",'Program Costs'!G204)</f>
        <v>NA</v>
      </c>
      <c r="BA204" s="20">
        <f t="shared" si="78"/>
        <v>391.12379542302921</v>
      </c>
      <c r="BB204" s="12">
        <f>IF(AP204&lt;=10,IF($BB$1="Residential",VLOOKUP(CEILING(AP204,0.05),'Payback-Acceptance'!$A$5:$C$205,2),VLOOKUP(CEILING(AN204,0.05),'Payback-Acceptance'!$A$5:$C$205,3)),IF($BB$1="Residential",VLOOKUP(10,'Payback-Acceptance'!$A$5:$C$205,2),VLOOKUP(10,'Payback-Acceptance'!$A$5:$C$205,3)))</f>
        <v>0.14294960495076253</v>
      </c>
      <c r="BC204" s="17">
        <v>43.173018513601917</v>
      </c>
      <c r="BD204" s="18">
        <v>18.093773744467697</v>
      </c>
      <c r="BE204" s="18">
        <v>47.119948164329308</v>
      </c>
      <c r="BF204" s="22">
        <v>16691.411489361704</v>
      </c>
      <c r="BG204" s="35" t="str">
        <f t="shared" si="71"/>
        <v>NA</v>
      </c>
      <c r="BH204" s="67">
        <v>47</v>
      </c>
      <c r="BI204" s="29" t="str">
        <f t="shared" si="72"/>
        <v>NA</v>
      </c>
      <c r="BJ204" s="71" t="str">
        <f t="shared" ref="BJ204:BS213" si="86">IF($BG204="NA","NA",IF($AY204="M",$BG204*BJ$2,$BG204*BJ$1))</f>
        <v>NA</v>
      </c>
      <c r="BK204" s="71" t="str">
        <f t="shared" si="86"/>
        <v>NA</v>
      </c>
      <c r="BL204" s="71" t="str">
        <f t="shared" si="86"/>
        <v>NA</v>
      </c>
      <c r="BM204" s="71" t="str">
        <f t="shared" si="86"/>
        <v>NA</v>
      </c>
      <c r="BN204" s="71" t="str">
        <f t="shared" si="86"/>
        <v>NA</v>
      </c>
      <c r="BO204" s="71" t="str">
        <f t="shared" si="86"/>
        <v>NA</v>
      </c>
      <c r="BP204" s="71" t="str">
        <f t="shared" si="86"/>
        <v>NA</v>
      </c>
      <c r="BQ204" s="71" t="str">
        <f t="shared" si="86"/>
        <v>NA</v>
      </c>
      <c r="BR204" s="71" t="str">
        <f t="shared" si="86"/>
        <v>NA</v>
      </c>
      <c r="BS204" s="71" t="str">
        <f t="shared" si="86"/>
        <v>NA</v>
      </c>
    </row>
    <row r="205" spans="1:71" x14ac:dyDescent="0.25">
      <c r="A205" s="4">
        <v>3</v>
      </c>
      <c r="B205" s="4">
        <v>100</v>
      </c>
      <c r="C205">
        <v>127</v>
      </c>
      <c r="D205" t="s">
        <v>239</v>
      </c>
      <c r="E205">
        <f>'RIM &amp; TRC Benefits'!E205-'RIM Costs (Ach Pot)'!E205</f>
        <v>0</v>
      </c>
      <c r="F205">
        <f>'RIM &amp; TRC Benefits'!F205-'RIM Costs (Ach Pot)'!F205</f>
        <v>0</v>
      </c>
      <c r="G205">
        <f>'RIM &amp; TRC Benefits'!G205-'RIM Costs (Ach Pot)'!G205</f>
        <v>-42.696556999999999</v>
      </c>
      <c r="H205">
        <f>'RIM &amp; TRC Benefits'!H205-'RIM Costs (Ach Pot)'!H205</f>
        <v>-5.3693369999999998</v>
      </c>
      <c r="I205">
        <f>'RIM &amp; TRC Benefits'!I205-'RIM Costs (Ach Pot)'!I205</f>
        <v>-5.9461270000000006</v>
      </c>
      <c r="J205">
        <f>'RIM &amp; TRC Benefits'!J205-'RIM Costs (Ach Pot)'!J205</f>
        <v>-4.4179229000000007</v>
      </c>
      <c r="K205">
        <f>'RIM &amp; TRC Benefits'!K205-'RIM Costs (Ach Pot)'!K205</f>
        <v>-4.5504319999999989</v>
      </c>
      <c r="L205">
        <f>'RIM &amp; TRC Benefits'!L205-'RIM Costs (Ach Pot)'!L205</f>
        <v>0</v>
      </c>
      <c r="M205">
        <f>'RIM &amp; TRC Benefits'!M205-'RIM Costs (Ach Pot)'!M205</f>
        <v>0</v>
      </c>
      <c r="N205">
        <f>'RIM &amp; TRC Benefits'!N205-'RIM Costs (Ach Pot)'!N205</f>
        <v>0</v>
      </c>
      <c r="O205">
        <f>'RIM &amp; TRC Benefits'!O205-'RIM Costs (Ach Pot)'!O205</f>
        <v>0</v>
      </c>
      <c r="P205">
        <f>'RIM &amp; TRC Benefits'!P205-'RIM Costs (Ach Pot)'!P205</f>
        <v>0</v>
      </c>
      <c r="Q205">
        <f>'RIM &amp; TRC Benefits'!Q205-'RIM Costs (Ach Pot)'!Q205</f>
        <v>0</v>
      </c>
      <c r="R205">
        <f>'RIM &amp; TRC Benefits'!R205-'RIM Costs (Ach Pot)'!R205</f>
        <v>0</v>
      </c>
      <c r="S205">
        <f>'RIM &amp; TRC Benefits'!S205-'RIM Costs (Ach Pot)'!S205</f>
        <v>0</v>
      </c>
      <c r="T205">
        <f>'RIM &amp; TRC Benefits'!T205-'RIM Costs (Ach Pot)'!T205</f>
        <v>0</v>
      </c>
      <c r="U205">
        <f>'RIM &amp; TRC Benefits'!U205-'RIM Costs (Ach Pot)'!U205</f>
        <v>0</v>
      </c>
      <c r="V205">
        <f>'RIM &amp; TRC Benefits'!V205-'RIM Costs (Ach Pot)'!V205</f>
        <v>0</v>
      </c>
      <c r="W205">
        <f>'RIM &amp; TRC Benefits'!W205-'RIM Costs (Ach Pot)'!W205</f>
        <v>0</v>
      </c>
      <c r="X205">
        <f>'RIM &amp; TRC Benefits'!X205-'RIM Costs (Ach Pot)'!X205</f>
        <v>0</v>
      </c>
      <c r="Y205">
        <f>'RIM &amp; TRC Benefits'!Y205-'RIM Costs (Ach Pot)'!Y205</f>
        <v>0</v>
      </c>
      <c r="Z205">
        <f>'RIM &amp; TRC Benefits'!Z205-'RIM Costs (Ach Pot)'!Z205</f>
        <v>0</v>
      </c>
      <c r="AA205">
        <f>'RIM &amp; TRC Benefits'!AA205-'RIM Costs (Ach Pot)'!AA205</f>
        <v>0</v>
      </c>
      <c r="AB205">
        <f>'RIM &amp; TRC Benefits'!AB205-'RIM Costs (Ach Pot)'!AB205</f>
        <v>0</v>
      </c>
      <c r="AC205">
        <f>'RIM &amp; TRC Benefits'!AC205-'RIM Costs (Ach Pot)'!AC205</f>
        <v>0</v>
      </c>
      <c r="AD205">
        <f>'RIM &amp; TRC Benefits'!AD205-'RIM Costs (Ach Pot)'!AD205</f>
        <v>0</v>
      </c>
      <c r="AE205">
        <f>'RIM &amp; TRC Benefits'!AE205-'RIM Costs (Ach Pot)'!AE205</f>
        <v>0</v>
      </c>
      <c r="AF205">
        <f>'RIM &amp; TRC Benefits'!AF205-'RIM Costs (Ach Pot)'!AF205</f>
        <v>0</v>
      </c>
      <c r="AG205">
        <f>'RIM &amp; TRC Benefits'!AG205-'RIM Costs (Ach Pot)'!AG205</f>
        <v>0</v>
      </c>
      <c r="AH205">
        <f>'RIM &amp; TRC Benefits'!AH205-'RIM Costs (Ach Pot)'!AH205</f>
        <v>0</v>
      </c>
      <c r="AI205" s="2">
        <f t="shared" si="79"/>
        <v>-62.980375900000006</v>
      </c>
      <c r="AJ205" s="2">
        <f t="shared" si="80"/>
        <v>-60.188978503238516</v>
      </c>
      <c r="AK205" s="95">
        <f>'RIM &amp; TRC Benefits'!AJ205/'RIM Costs (Ach Pot)'!AJ205</f>
        <v>0.29777312170388254</v>
      </c>
      <c r="AL205" s="98" t="str">
        <f>IF(AK205&lt;1,"NA",(('RIM Costs (Ach Pot)'!AJ205)+AX205)/AN205)</f>
        <v>NA</v>
      </c>
      <c r="AN205">
        <f>'Customer Costs'!G205</f>
        <v>400</v>
      </c>
      <c r="AO205" s="17">
        <f t="shared" si="81"/>
        <v>86.961737992992752</v>
      </c>
      <c r="AP205" s="18">
        <f t="shared" si="82"/>
        <v>38.451657078606438</v>
      </c>
      <c r="AQ205" s="76" t="str">
        <f t="shared" si="83"/>
        <v>No</v>
      </c>
      <c r="AR205" s="76" t="str">
        <f t="shared" si="84"/>
        <v>No</v>
      </c>
      <c r="AS205" s="76" t="str">
        <f t="shared" si="85"/>
        <v>No</v>
      </c>
      <c r="AT205" s="105" t="s">
        <v>499</v>
      </c>
      <c r="AU205" s="95" t="str">
        <f t="shared" si="75"/>
        <v>Drop</v>
      </c>
      <c r="AV205" s="11">
        <f t="shared" si="73"/>
        <v>379.19465477483675</v>
      </c>
      <c r="AW205" s="102">
        <f t="shared" si="76"/>
        <v>1.999999999999998</v>
      </c>
      <c r="AX205" s="11" t="str">
        <f t="shared" si="77"/>
        <v>NA</v>
      </c>
      <c r="AY205" s="52" t="s">
        <v>526</v>
      </c>
      <c r="AZ205" s="11" t="str">
        <f>IF(AU205="Drop","NA",'Program Costs'!G205)</f>
        <v>NA</v>
      </c>
      <c r="BA205" s="20" t="str">
        <f t="shared" si="78"/>
        <v>NA</v>
      </c>
      <c r="BB205" s="12">
        <f>IF(AP205&lt;=10,IF($BB$1="Residential",VLOOKUP(CEILING(AP205,0.05),'Payback-Acceptance'!$A$5:$C$205,2),VLOOKUP(CEILING(AN205,0.05),'Payback-Acceptance'!$A$5:$C$205,3)),IF($BB$1="Residential",VLOOKUP(10,'Payback-Acceptance'!$A$5:$C$205,2),VLOOKUP(10,'Payback-Acceptance'!$A$5:$C$205,3)))</f>
        <v>0.14294960495076253</v>
      </c>
      <c r="BC205" s="17">
        <v>86.961737992992752</v>
      </c>
      <c r="BD205" s="18">
        <v>3.1453600114000317</v>
      </c>
      <c r="BE205" s="18">
        <v>1.7725306497293654</v>
      </c>
      <c r="BF205" s="22">
        <v>36721.10527659575</v>
      </c>
      <c r="BG205" s="35" t="str">
        <f t="shared" si="71"/>
        <v>NA</v>
      </c>
      <c r="BH205" s="67" t="s">
        <v>499</v>
      </c>
      <c r="BI205" s="29" t="str">
        <f t="shared" si="72"/>
        <v>NA</v>
      </c>
      <c r="BJ205" s="71" t="str">
        <f t="shared" si="86"/>
        <v>NA</v>
      </c>
      <c r="BK205" s="71" t="str">
        <f t="shared" si="86"/>
        <v>NA</v>
      </c>
      <c r="BL205" s="71" t="str">
        <f t="shared" si="86"/>
        <v>NA</v>
      </c>
      <c r="BM205" s="71" t="str">
        <f t="shared" si="86"/>
        <v>NA</v>
      </c>
      <c r="BN205" s="71" t="str">
        <f t="shared" si="86"/>
        <v>NA</v>
      </c>
      <c r="BO205" s="71" t="str">
        <f t="shared" si="86"/>
        <v>NA</v>
      </c>
      <c r="BP205" s="71" t="str">
        <f t="shared" si="86"/>
        <v>NA</v>
      </c>
      <c r="BQ205" s="71" t="str">
        <f t="shared" si="86"/>
        <v>NA</v>
      </c>
      <c r="BR205" s="71" t="str">
        <f t="shared" si="86"/>
        <v>NA</v>
      </c>
      <c r="BS205" s="71" t="str">
        <f t="shared" si="86"/>
        <v>NA</v>
      </c>
    </row>
    <row r="206" spans="1:71" x14ac:dyDescent="0.25">
      <c r="A206" s="4">
        <v>3</v>
      </c>
      <c r="B206" s="4">
        <v>130</v>
      </c>
      <c r="C206">
        <v>132</v>
      </c>
      <c r="D206" t="s">
        <v>240</v>
      </c>
      <c r="E206">
        <f>'RIM &amp; TRC Benefits'!E206-'RIM Costs (Ach Pot)'!E206</f>
        <v>0</v>
      </c>
      <c r="F206">
        <f>'RIM &amp; TRC Benefits'!F206-'RIM Costs (Ach Pot)'!F206</f>
        <v>0</v>
      </c>
      <c r="G206">
        <f>'RIM &amp; TRC Benefits'!G206-'RIM Costs (Ach Pot)'!G206</f>
        <v>-58.068930000000002</v>
      </c>
      <c r="H206">
        <f>'RIM &amp; TRC Benefits'!H206-'RIM Costs (Ach Pot)'!H206</f>
        <v>-21.115370000000006</v>
      </c>
      <c r="I206">
        <f>'RIM &amp; TRC Benefits'!I206-'RIM Costs (Ach Pot)'!I206</f>
        <v>-23.156030000000008</v>
      </c>
      <c r="J206">
        <f>'RIM &amp; TRC Benefits'!J206-'RIM Costs (Ach Pot)'!J206</f>
        <v>47.276510000000002</v>
      </c>
      <c r="K206">
        <f>'RIM &amp; TRC Benefits'!K206-'RIM Costs (Ach Pot)'!K206</f>
        <v>70.023220000000009</v>
      </c>
      <c r="L206">
        <f>'RIM &amp; TRC Benefits'!L206-'RIM Costs (Ach Pot)'!L206</f>
        <v>70.612769999999983</v>
      </c>
      <c r="M206">
        <f>'RIM &amp; TRC Benefits'!M206-'RIM Costs (Ach Pot)'!M206</f>
        <v>104.20943</v>
      </c>
      <c r="N206">
        <f>'RIM &amp; TRC Benefits'!N206-'RIM Costs (Ach Pot)'!N206</f>
        <v>120.62987</v>
      </c>
      <c r="O206">
        <f>'RIM &amp; TRC Benefits'!O206-'RIM Costs (Ach Pot)'!O206</f>
        <v>119.66895999999998</v>
      </c>
      <c r="P206">
        <f>'RIM &amp; TRC Benefits'!P206-'RIM Costs (Ach Pot)'!P206</f>
        <v>73.296929999999989</v>
      </c>
      <c r="Q206">
        <f>'RIM &amp; TRC Benefits'!Q206-'RIM Costs (Ach Pot)'!Q206</f>
        <v>87.868039999999979</v>
      </c>
      <c r="R206">
        <f>'RIM &amp; TRC Benefits'!R206-'RIM Costs (Ach Pot)'!R206</f>
        <v>61.193599999999975</v>
      </c>
      <c r="S206">
        <f>'RIM &amp; TRC Benefits'!S206-'RIM Costs (Ach Pot)'!S206</f>
        <v>131.09416999999999</v>
      </c>
      <c r="T206">
        <f>'RIM &amp; TRC Benefits'!T206-'RIM Costs (Ach Pot)'!T206</f>
        <v>60.805239999999998</v>
      </c>
      <c r="U206">
        <f>'RIM &amp; TRC Benefits'!U206-'RIM Costs (Ach Pot)'!U206</f>
        <v>82.970139999999986</v>
      </c>
      <c r="V206">
        <f>'RIM &amp; TRC Benefits'!V206-'RIM Costs (Ach Pot)'!V206</f>
        <v>0</v>
      </c>
      <c r="W206">
        <f>'RIM &amp; TRC Benefits'!W206-'RIM Costs (Ach Pot)'!W206</f>
        <v>0</v>
      </c>
      <c r="X206">
        <f>'RIM &amp; TRC Benefits'!X206-'RIM Costs (Ach Pot)'!X206</f>
        <v>0</v>
      </c>
      <c r="Y206">
        <f>'RIM &amp; TRC Benefits'!Y206-'RIM Costs (Ach Pot)'!Y206</f>
        <v>0</v>
      </c>
      <c r="Z206">
        <f>'RIM &amp; TRC Benefits'!Z206-'RIM Costs (Ach Pot)'!Z206</f>
        <v>0</v>
      </c>
      <c r="AA206">
        <f>'RIM &amp; TRC Benefits'!AA206-'RIM Costs (Ach Pot)'!AA206</f>
        <v>0</v>
      </c>
      <c r="AB206">
        <f>'RIM &amp; TRC Benefits'!AB206-'RIM Costs (Ach Pot)'!AB206</f>
        <v>0</v>
      </c>
      <c r="AC206">
        <f>'RIM &amp; TRC Benefits'!AC206-'RIM Costs (Ach Pot)'!AC206</f>
        <v>0</v>
      </c>
      <c r="AD206">
        <f>'RIM &amp; TRC Benefits'!AD206-'RIM Costs (Ach Pot)'!AD206</f>
        <v>0</v>
      </c>
      <c r="AE206">
        <f>'RIM &amp; TRC Benefits'!AE206-'RIM Costs (Ach Pot)'!AE206</f>
        <v>0</v>
      </c>
      <c r="AF206">
        <f>'RIM &amp; TRC Benefits'!AF206-'RIM Costs (Ach Pot)'!AF206</f>
        <v>0</v>
      </c>
      <c r="AG206">
        <f>'RIM &amp; TRC Benefits'!AG206-'RIM Costs (Ach Pot)'!AG206</f>
        <v>0</v>
      </c>
      <c r="AH206">
        <f>'RIM &amp; TRC Benefits'!AH206-'RIM Costs (Ach Pot)'!AH206</f>
        <v>0</v>
      </c>
      <c r="AI206" s="2">
        <f t="shared" si="79"/>
        <v>927.30854999999985</v>
      </c>
      <c r="AJ206" s="2">
        <f t="shared" si="80"/>
        <v>511.5415960141346</v>
      </c>
      <c r="AK206" s="95">
        <f>'RIM &amp; TRC Benefits'!AJ206/'RIM Costs (Ach Pot)'!AJ206</f>
        <v>1.5498300944039407</v>
      </c>
      <c r="AL206" s="98">
        <f>IF(AK206&lt;1,"NA",(('RIM Costs (Ach Pot)'!AJ206)+AX206)/AN206)</f>
        <v>2.9431122010293058</v>
      </c>
      <c r="AN206">
        <f>'Customer Costs'!G206</f>
        <v>400</v>
      </c>
      <c r="AO206" s="17">
        <f t="shared" si="81"/>
        <v>640</v>
      </c>
      <c r="AP206" s="18">
        <f t="shared" si="82"/>
        <v>5.224723325415904</v>
      </c>
      <c r="AQ206" s="76" t="str">
        <f t="shared" si="83"/>
        <v>No</v>
      </c>
      <c r="AR206" s="76" t="str">
        <f t="shared" si="84"/>
        <v>No</v>
      </c>
      <c r="AS206" s="76" t="str">
        <f t="shared" si="85"/>
        <v>No</v>
      </c>
      <c r="AT206" s="105">
        <v>343.76176707774914</v>
      </c>
      <c r="AU206" s="95" t="str">
        <f t="shared" si="75"/>
        <v>Keep</v>
      </c>
      <c r="AV206" s="11">
        <f t="shared" si="73"/>
        <v>246.88184422926977</v>
      </c>
      <c r="AW206" s="102">
        <f t="shared" si="76"/>
        <v>2</v>
      </c>
      <c r="AX206" s="11">
        <f t="shared" si="77"/>
        <v>246.88184422926977</v>
      </c>
      <c r="AY206" s="52" t="s">
        <v>526</v>
      </c>
      <c r="AZ206" s="11">
        <f>IF(AU206="Drop","NA",'Program Costs'!G206)</f>
        <v>37</v>
      </c>
      <c r="BA206" s="20">
        <f t="shared" si="78"/>
        <v>2</v>
      </c>
      <c r="BB206" s="12">
        <f>IF(AP206&lt;=10,IF($BB$1="Residential",VLOOKUP(CEILING(AP206,0.05),'Payback-Acceptance'!$A$5:$C$205,2),VLOOKUP(CEILING(AN206,0.05),'Payback-Acceptance'!$A$5:$C$205,3)),IF($BB$1="Residential",VLOOKUP(10,'Payback-Acceptance'!$A$5:$C$205,2),VLOOKUP(10,'Payback-Acceptance'!$A$5:$C$205,3)))</f>
        <v>0.24514923687838705</v>
      </c>
      <c r="BC206" s="17">
        <v>640</v>
      </c>
      <c r="BD206" s="18">
        <v>470</v>
      </c>
      <c r="BE206" s="18">
        <v>790</v>
      </c>
      <c r="BF206" s="22">
        <v>41984.564521961474</v>
      </c>
      <c r="BG206" s="35">
        <f t="shared" si="71"/>
        <v>5146.2419766151288</v>
      </c>
      <c r="BH206" s="67" t="s">
        <v>499</v>
      </c>
      <c r="BI206" s="29">
        <f t="shared" si="72"/>
        <v>5146.2419766151288</v>
      </c>
      <c r="BJ206" s="71">
        <f t="shared" si="86"/>
        <v>1077.3676512208172</v>
      </c>
      <c r="BK206" s="71">
        <f t="shared" si="86"/>
        <v>2083.0510619862812</v>
      </c>
      <c r="BL206" s="71">
        <f t="shared" si="86"/>
        <v>2959.3573206170381</v>
      </c>
      <c r="BM206" s="71">
        <f t="shared" si="86"/>
        <v>3672.1244247896734</v>
      </c>
      <c r="BN206" s="71">
        <f t="shared" si="86"/>
        <v>4213.2975760231384</v>
      </c>
      <c r="BO206" s="71">
        <f t="shared" si="86"/>
        <v>4596.8470291654676</v>
      </c>
      <c r="BP206" s="71">
        <f t="shared" si="86"/>
        <v>4850.5950218945854</v>
      </c>
      <c r="BQ206" s="71">
        <f t="shared" si="86"/>
        <v>5007.2988101870451</v>
      </c>
      <c r="BR206" s="71">
        <f t="shared" si="86"/>
        <v>5097.6328515779123</v>
      </c>
      <c r="BS206" s="71">
        <f t="shared" si="86"/>
        <v>5146.2419766151288</v>
      </c>
    </row>
    <row r="207" spans="1:71" x14ac:dyDescent="0.25">
      <c r="A207" s="4">
        <v>3</v>
      </c>
      <c r="B207" s="4">
        <v>130</v>
      </c>
      <c r="C207">
        <v>133</v>
      </c>
      <c r="D207" t="s">
        <v>241</v>
      </c>
      <c r="E207">
        <f>'RIM &amp; TRC Benefits'!E207-'RIM Costs (Ach Pot)'!E207</f>
        <v>0</v>
      </c>
      <c r="F207">
        <f>'RIM &amp; TRC Benefits'!F207-'RIM Costs (Ach Pot)'!F207</f>
        <v>0</v>
      </c>
      <c r="G207">
        <f>'RIM &amp; TRC Benefits'!G207-'RIM Costs (Ach Pot)'!G207</f>
        <v>-65.57401999999999</v>
      </c>
      <c r="H207">
        <f>'RIM &amp; TRC Benefits'!H207-'RIM Costs (Ach Pot)'!H207</f>
        <v>-28.573640000000005</v>
      </c>
      <c r="I207">
        <f>'RIM &amp; TRC Benefits'!I207-'RIM Costs (Ach Pot)'!I207</f>
        <v>-30.215700000000005</v>
      </c>
      <c r="J207">
        <f>'RIM &amp; TRC Benefits'!J207-'RIM Costs (Ach Pot)'!J207</f>
        <v>-2.8876300000000015</v>
      </c>
      <c r="K207">
        <f>'RIM &amp; TRC Benefits'!K207-'RIM Costs (Ach Pot)'!K207</f>
        <v>3.0147399999999891</v>
      </c>
      <c r="L207">
        <f>'RIM &amp; TRC Benefits'!L207-'RIM Costs (Ach Pot)'!L207</f>
        <v>4.3615800000000036</v>
      </c>
      <c r="M207">
        <f>'RIM &amp; TRC Benefits'!M207-'RIM Costs (Ach Pot)'!M207</f>
        <v>16.827269999999999</v>
      </c>
      <c r="N207">
        <f>'RIM &amp; TRC Benefits'!N207-'RIM Costs (Ach Pot)'!N207</f>
        <v>23.636839999999992</v>
      </c>
      <c r="O207">
        <f>'RIM &amp; TRC Benefits'!O207-'RIM Costs (Ach Pot)'!O207</f>
        <v>23.729519999999994</v>
      </c>
      <c r="P207">
        <f>'RIM &amp; TRC Benefits'!P207-'RIM Costs (Ach Pot)'!P207</f>
        <v>7.0739500000000106</v>
      </c>
      <c r="Q207">
        <f>'RIM &amp; TRC Benefits'!Q207-'RIM Costs (Ach Pot)'!Q207</f>
        <v>13.473670000000013</v>
      </c>
      <c r="R207">
        <f>'RIM &amp; TRC Benefits'!R207-'RIM Costs (Ach Pot)'!R207</f>
        <v>3.3183300000000031</v>
      </c>
      <c r="S207">
        <f>'RIM &amp; TRC Benefits'!S207-'RIM Costs (Ach Pot)'!S207</f>
        <v>29.994659999999996</v>
      </c>
      <c r="T207">
        <f>'RIM &amp; TRC Benefits'!T207-'RIM Costs (Ach Pot)'!T207</f>
        <v>1.9865400000000051</v>
      </c>
      <c r="U207">
        <f>'RIM &amp; TRC Benefits'!U207-'RIM Costs (Ach Pot)'!U207</f>
        <v>10.665982999999997</v>
      </c>
      <c r="V207">
        <f>'RIM &amp; TRC Benefits'!V207-'RIM Costs (Ach Pot)'!V207</f>
        <v>0</v>
      </c>
      <c r="W207">
        <f>'RIM &amp; TRC Benefits'!W207-'RIM Costs (Ach Pot)'!W207</f>
        <v>0</v>
      </c>
      <c r="X207">
        <f>'RIM &amp; TRC Benefits'!X207-'RIM Costs (Ach Pot)'!X207</f>
        <v>0</v>
      </c>
      <c r="Y207">
        <f>'RIM &amp; TRC Benefits'!Y207-'RIM Costs (Ach Pot)'!Y207</f>
        <v>0</v>
      </c>
      <c r="Z207">
        <f>'RIM &amp; TRC Benefits'!Z207-'RIM Costs (Ach Pot)'!Z207</f>
        <v>0</v>
      </c>
      <c r="AA207">
        <f>'RIM &amp; TRC Benefits'!AA207-'RIM Costs (Ach Pot)'!AA207</f>
        <v>0</v>
      </c>
      <c r="AB207">
        <f>'RIM &amp; TRC Benefits'!AB207-'RIM Costs (Ach Pot)'!AB207</f>
        <v>0</v>
      </c>
      <c r="AC207">
        <f>'RIM &amp; TRC Benefits'!AC207-'RIM Costs (Ach Pot)'!AC207</f>
        <v>0</v>
      </c>
      <c r="AD207">
        <f>'RIM &amp; TRC Benefits'!AD207-'RIM Costs (Ach Pot)'!AD207</f>
        <v>0</v>
      </c>
      <c r="AE207">
        <f>'RIM &amp; TRC Benefits'!AE207-'RIM Costs (Ach Pot)'!AE207</f>
        <v>0</v>
      </c>
      <c r="AF207">
        <f>'RIM &amp; TRC Benefits'!AF207-'RIM Costs (Ach Pot)'!AF207</f>
        <v>0</v>
      </c>
      <c r="AG207">
        <f>'RIM &amp; TRC Benefits'!AG207-'RIM Costs (Ach Pot)'!AG207</f>
        <v>0</v>
      </c>
      <c r="AH207">
        <f>'RIM &amp; TRC Benefits'!AH207-'RIM Costs (Ach Pot)'!AH207</f>
        <v>0</v>
      </c>
      <c r="AI207" s="2">
        <f t="shared" si="79"/>
        <v>10.832093</v>
      </c>
      <c r="AJ207" s="2">
        <f t="shared" si="80"/>
        <v>-42.391600588103316</v>
      </c>
      <c r="AK207" s="95">
        <f>'RIM &amp; TRC Benefits'!AJ207/'RIM Costs (Ach Pot)'!AJ207</f>
        <v>0.94816014264154225</v>
      </c>
      <c r="AL207" s="98" t="str">
        <f>IF(AK207&lt;1,"NA",(('RIM Costs (Ach Pot)'!AJ207)+AX207)/AN207)</f>
        <v>NA</v>
      </c>
      <c r="AN207">
        <f>'Customer Costs'!G207</f>
        <v>2000</v>
      </c>
      <c r="AO207" s="17">
        <f t="shared" si="81"/>
        <v>559.58104919328468</v>
      </c>
      <c r="AP207" s="18">
        <f t="shared" si="82"/>
        <v>29.877914317209029</v>
      </c>
      <c r="AQ207" s="76" t="str">
        <f t="shared" si="83"/>
        <v>No</v>
      </c>
      <c r="AR207" s="76" t="str">
        <f t="shared" si="84"/>
        <v>No</v>
      </c>
      <c r="AS207" s="76" t="str">
        <f t="shared" si="85"/>
        <v>No</v>
      </c>
      <c r="AT207" s="105" t="s">
        <v>499</v>
      </c>
      <c r="AU207" s="95" t="str">
        <f t="shared" si="75"/>
        <v>Drop</v>
      </c>
      <c r="AV207" s="11">
        <f t="shared" si="73"/>
        <v>1866.1218464738656</v>
      </c>
      <c r="AW207" s="102">
        <f t="shared" si="76"/>
        <v>1.9999999999999996</v>
      </c>
      <c r="AX207" s="11" t="str">
        <f t="shared" si="77"/>
        <v>NA</v>
      </c>
      <c r="AY207" s="52" t="s">
        <v>526</v>
      </c>
      <c r="AZ207" s="11" t="str">
        <f>IF(AU207="Drop","NA",'Program Costs'!G207)</f>
        <v>NA</v>
      </c>
      <c r="BA207" s="20" t="str">
        <f t="shared" si="78"/>
        <v>NA</v>
      </c>
      <c r="BB207" s="12">
        <f>IF(AP207&lt;=10,IF($BB$1="Residential",VLOOKUP(CEILING(AP207,0.05),'Payback-Acceptance'!$A$5:$C$205,2),VLOOKUP(CEILING(AN207,0.05),'Payback-Acceptance'!$A$5:$C$205,3)),IF($BB$1="Residential",VLOOKUP(10,'Payback-Acceptance'!$A$5:$C$205,2),VLOOKUP(10,'Payback-Acceptance'!$A$5:$C$205,3)))</f>
        <v>0.14294960495076253</v>
      </c>
      <c r="BC207" s="17">
        <v>559.58104919328468</v>
      </c>
      <c r="BD207" s="18">
        <v>288.94191541281242</v>
      </c>
      <c r="BE207" s="18">
        <v>156.00374323668481</v>
      </c>
      <c r="BF207" s="22">
        <v>42229.271068085109</v>
      </c>
      <c r="BG207" s="35" t="str">
        <f t="shared" si="71"/>
        <v>NA</v>
      </c>
      <c r="BH207" s="67" t="s">
        <v>499</v>
      </c>
      <c r="BI207" s="29" t="str">
        <f t="shared" si="72"/>
        <v>NA</v>
      </c>
      <c r="BJ207" s="71" t="str">
        <f t="shared" si="86"/>
        <v>NA</v>
      </c>
      <c r="BK207" s="71" t="str">
        <f t="shared" si="86"/>
        <v>NA</v>
      </c>
      <c r="BL207" s="71" t="str">
        <f t="shared" si="86"/>
        <v>NA</v>
      </c>
      <c r="BM207" s="71" t="str">
        <f t="shared" si="86"/>
        <v>NA</v>
      </c>
      <c r="BN207" s="71" t="str">
        <f t="shared" si="86"/>
        <v>NA</v>
      </c>
      <c r="BO207" s="71" t="str">
        <f t="shared" si="86"/>
        <v>NA</v>
      </c>
      <c r="BP207" s="71" t="str">
        <f t="shared" si="86"/>
        <v>NA</v>
      </c>
      <c r="BQ207" s="71" t="str">
        <f t="shared" si="86"/>
        <v>NA</v>
      </c>
      <c r="BR207" s="71" t="str">
        <f t="shared" si="86"/>
        <v>NA</v>
      </c>
      <c r="BS207" s="71" t="str">
        <f t="shared" si="86"/>
        <v>NA</v>
      </c>
    </row>
    <row r="208" spans="1:71" x14ac:dyDescent="0.25">
      <c r="A208" s="4">
        <v>3</v>
      </c>
      <c r="B208" s="4">
        <v>130</v>
      </c>
      <c r="C208">
        <v>134</v>
      </c>
      <c r="D208" t="s">
        <v>242</v>
      </c>
      <c r="E208">
        <f>'RIM &amp; TRC Benefits'!E208-'RIM Costs (Ach Pot)'!E208</f>
        <v>0</v>
      </c>
      <c r="F208">
        <f>'RIM &amp; TRC Benefits'!F208-'RIM Costs (Ach Pot)'!F208</f>
        <v>0</v>
      </c>
      <c r="G208">
        <f>'RIM &amp; TRC Benefits'!G208-'RIM Costs (Ach Pot)'!G208</f>
        <v>-65.644882999999993</v>
      </c>
      <c r="H208">
        <f>'RIM &amp; TRC Benefits'!H208-'RIM Costs (Ach Pot)'!H208</f>
        <v>-28.645242999999994</v>
      </c>
      <c r="I208">
        <f>'RIM &amp; TRC Benefits'!I208-'RIM Costs (Ach Pot)'!I208</f>
        <v>-30.156153000000003</v>
      </c>
      <c r="J208">
        <f>'RIM &amp; TRC Benefits'!J208-'RIM Costs (Ach Pot)'!J208</f>
        <v>-2.9265230000000031</v>
      </c>
      <c r="K208">
        <f>'RIM &amp; TRC Benefits'!K208-'RIM Costs (Ach Pot)'!K208</f>
        <v>2.9285770000000042</v>
      </c>
      <c r="L208">
        <f>'RIM &amp; TRC Benefits'!L208-'RIM Costs (Ach Pot)'!L208</f>
        <v>4.0674470000000014</v>
      </c>
      <c r="M208">
        <f>'RIM &amp; TRC Benefits'!M208-'RIM Costs (Ach Pot)'!M208</f>
        <v>16.11983699999999</v>
      </c>
      <c r="N208">
        <f>'RIM &amp; TRC Benefits'!N208-'RIM Costs (Ach Pot)'!N208</f>
        <v>22.924337000000008</v>
      </c>
      <c r="O208">
        <f>'RIM &amp; TRC Benefits'!O208-'RIM Costs (Ach Pot)'!O208</f>
        <v>23.144186999999988</v>
      </c>
      <c r="P208">
        <f>'RIM &amp; TRC Benefits'!P208-'RIM Costs (Ach Pot)'!P208</f>
        <v>6.9474670000000032</v>
      </c>
      <c r="Q208">
        <f>'RIM &amp; TRC Benefits'!Q208-'RIM Costs (Ach Pot)'!Q208</f>
        <v>12.364036999999996</v>
      </c>
      <c r="R208">
        <f>'RIM &amp; TRC Benefits'!R208-'RIM Costs (Ach Pot)'!R208</f>
        <v>3.0035670000000039</v>
      </c>
      <c r="S208">
        <f>'RIM &amp; TRC Benefits'!S208-'RIM Costs (Ach Pot)'!S208</f>
        <v>29.480666999999997</v>
      </c>
      <c r="T208">
        <f>'RIM &amp; TRC Benefits'!T208-'RIM Costs (Ach Pot)'!T208</f>
        <v>1.6632270000000062</v>
      </c>
      <c r="U208">
        <f>'RIM &amp; TRC Benefits'!U208-'RIM Costs (Ach Pot)'!U208</f>
        <v>10.531213999999991</v>
      </c>
      <c r="V208">
        <f>'RIM &amp; TRC Benefits'!V208-'RIM Costs (Ach Pot)'!V208</f>
        <v>0</v>
      </c>
      <c r="W208">
        <f>'RIM &amp; TRC Benefits'!W208-'RIM Costs (Ach Pot)'!W208</f>
        <v>0</v>
      </c>
      <c r="X208">
        <f>'RIM &amp; TRC Benefits'!X208-'RIM Costs (Ach Pot)'!X208</f>
        <v>0</v>
      </c>
      <c r="Y208">
        <f>'RIM &amp; TRC Benefits'!Y208-'RIM Costs (Ach Pot)'!Y208</f>
        <v>0</v>
      </c>
      <c r="Z208">
        <f>'RIM &amp; TRC Benefits'!Z208-'RIM Costs (Ach Pot)'!Z208</f>
        <v>0</v>
      </c>
      <c r="AA208">
        <f>'RIM &amp; TRC Benefits'!AA208-'RIM Costs (Ach Pot)'!AA208</f>
        <v>0</v>
      </c>
      <c r="AB208">
        <f>'RIM &amp; TRC Benefits'!AB208-'RIM Costs (Ach Pot)'!AB208</f>
        <v>0</v>
      </c>
      <c r="AC208">
        <f>'RIM &amp; TRC Benefits'!AC208-'RIM Costs (Ach Pot)'!AC208</f>
        <v>0</v>
      </c>
      <c r="AD208">
        <f>'RIM &amp; TRC Benefits'!AD208-'RIM Costs (Ach Pot)'!AD208</f>
        <v>0</v>
      </c>
      <c r="AE208">
        <f>'RIM &amp; TRC Benefits'!AE208-'RIM Costs (Ach Pot)'!AE208</f>
        <v>0</v>
      </c>
      <c r="AF208">
        <f>'RIM &amp; TRC Benefits'!AF208-'RIM Costs (Ach Pot)'!AF208</f>
        <v>0</v>
      </c>
      <c r="AG208">
        <f>'RIM &amp; TRC Benefits'!AG208-'RIM Costs (Ach Pot)'!AG208</f>
        <v>0</v>
      </c>
      <c r="AH208">
        <f>'RIM &amp; TRC Benefits'!AH208-'RIM Costs (Ach Pot)'!AH208</f>
        <v>0</v>
      </c>
      <c r="AI208" s="2">
        <f t="shared" si="79"/>
        <v>5.8017619999999965</v>
      </c>
      <c r="AJ208" s="2">
        <f t="shared" si="80"/>
        <v>-45.356420421815955</v>
      </c>
      <c r="AK208" s="95">
        <f>'RIM &amp; TRC Benefits'!AJ208/'RIM Costs (Ach Pot)'!AJ208</f>
        <v>0.94446253567173943</v>
      </c>
      <c r="AL208" s="98" t="str">
        <f>IF(AK208&lt;1,"NA",(('RIM Costs (Ach Pot)'!AJ208)+AX208)/AN208)</f>
        <v>NA</v>
      </c>
      <c r="AN208">
        <f>'Customer Costs'!G208</f>
        <v>11184.9</v>
      </c>
      <c r="AO208" s="17">
        <f t="shared" si="81"/>
        <v>558.82382835286774</v>
      </c>
      <c r="AP208" s="18">
        <f t="shared" si="82"/>
        <v>167.31715422999127</v>
      </c>
      <c r="AQ208" s="76" t="str">
        <f t="shared" si="83"/>
        <v>No</v>
      </c>
      <c r="AR208" s="76" t="str">
        <f t="shared" si="84"/>
        <v>No</v>
      </c>
      <c r="AS208" s="76" t="str">
        <f t="shared" si="85"/>
        <v>No</v>
      </c>
      <c r="AT208" s="105" t="s">
        <v>499</v>
      </c>
      <c r="AU208" s="95" t="str">
        <f t="shared" si="75"/>
        <v>Drop</v>
      </c>
      <c r="AV208" s="11">
        <f t="shared" si="73"/>
        <v>11051.203009377921</v>
      </c>
      <c r="AW208" s="102">
        <f t="shared" si="76"/>
        <v>1.9999999999999987</v>
      </c>
      <c r="AX208" s="11" t="str">
        <f t="shared" si="77"/>
        <v>NA</v>
      </c>
      <c r="AY208" s="52" t="s">
        <v>528</v>
      </c>
      <c r="AZ208" s="11" t="str">
        <f>IF(AU208="Drop","NA",'Program Costs'!G208)</f>
        <v>NA</v>
      </c>
      <c r="BA208" s="20" t="str">
        <f t="shared" si="78"/>
        <v>NA</v>
      </c>
      <c r="BB208" s="12">
        <f>IF(AP208&lt;=10,IF($BB$1="Residential",VLOOKUP(CEILING(AP208,0.05),'Payback-Acceptance'!$A$5:$C$205,2),VLOOKUP(CEILING(AN208,0.05),'Payback-Acceptance'!$A$5:$C$205,3)),IF($BB$1="Residential",VLOOKUP(10,'Payback-Acceptance'!$A$5:$C$205,2),VLOOKUP(10,'Payback-Acceptance'!$A$5:$C$205,3)))</f>
        <v>0.14294960495076253</v>
      </c>
      <c r="BC208" s="17">
        <v>558.82382835286774</v>
      </c>
      <c r="BD208" s="18">
        <v>288.3304792844508</v>
      </c>
      <c r="BE208" s="18">
        <v>155.79264015209651</v>
      </c>
      <c r="BF208" s="22">
        <v>10663.957340425533</v>
      </c>
      <c r="BG208" s="35" t="str">
        <f t="shared" si="71"/>
        <v>NA</v>
      </c>
      <c r="BH208" s="67" t="s">
        <v>499</v>
      </c>
      <c r="BI208" s="29" t="str">
        <f t="shared" si="72"/>
        <v>NA</v>
      </c>
      <c r="BJ208" s="71" t="str">
        <f t="shared" si="86"/>
        <v>NA</v>
      </c>
      <c r="BK208" s="71" t="str">
        <f t="shared" si="86"/>
        <v>NA</v>
      </c>
      <c r="BL208" s="71" t="str">
        <f t="shared" si="86"/>
        <v>NA</v>
      </c>
      <c r="BM208" s="71" t="str">
        <f t="shared" si="86"/>
        <v>NA</v>
      </c>
      <c r="BN208" s="71" t="str">
        <f t="shared" si="86"/>
        <v>NA</v>
      </c>
      <c r="BO208" s="71" t="str">
        <f t="shared" si="86"/>
        <v>NA</v>
      </c>
      <c r="BP208" s="71" t="str">
        <f t="shared" si="86"/>
        <v>NA</v>
      </c>
      <c r="BQ208" s="71" t="str">
        <f t="shared" si="86"/>
        <v>NA</v>
      </c>
      <c r="BR208" s="71" t="str">
        <f t="shared" si="86"/>
        <v>NA</v>
      </c>
      <c r="BS208" s="71" t="str">
        <f t="shared" si="86"/>
        <v>NA</v>
      </c>
    </row>
    <row r="209" spans="1:71" x14ac:dyDescent="0.25">
      <c r="A209" s="4">
        <v>3</v>
      </c>
      <c r="B209" s="4">
        <v>130</v>
      </c>
      <c r="C209">
        <v>136</v>
      </c>
      <c r="D209" t="s">
        <v>243</v>
      </c>
      <c r="E209">
        <f>'RIM &amp; TRC Benefits'!E209-'RIM Costs (Ach Pot)'!E209</f>
        <v>0</v>
      </c>
      <c r="F209">
        <f>'RIM &amp; TRC Benefits'!F209-'RIM Costs (Ach Pot)'!F209</f>
        <v>0</v>
      </c>
      <c r="G209">
        <f>'RIM &amp; TRC Benefits'!G209-'RIM Costs (Ach Pot)'!G209</f>
        <v>-46.771491000000005</v>
      </c>
      <c r="H209">
        <f>'RIM &amp; TRC Benefits'!H209-'RIM Costs (Ach Pot)'!H209</f>
        <v>-9.6011210000000009</v>
      </c>
      <c r="I209">
        <f>'RIM &amp; TRC Benefits'!I209-'RIM Costs (Ach Pot)'!I209</f>
        <v>-10.264571000000002</v>
      </c>
      <c r="J209">
        <f>'RIM &amp; TRC Benefits'!J209-'RIM Costs (Ach Pot)'!J209</f>
        <v>-1.0721799999999995</v>
      </c>
      <c r="K209">
        <f>'RIM &amp; TRC Benefits'!K209-'RIM Costs (Ach Pot)'!K209</f>
        <v>0.71160400000000124</v>
      </c>
      <c r="L209">
        <f>'RIM &amp; TRC Benefits'!L209-'RIM Costs (Ach Pot)'!L209</f>
        <v>0.8996270000000024</v>
      </c>
      <c r="M209">
        <f>'RIM &amp; TRC Benefits'!M209-'RIM Costs (Ach Pot)'!M209</f>
        <v>5.2158489999999986</v>
      </c>
      <c r="N209">
        <f>'RIM &amp; TRC Benefits'!N209-'RIM Costs (Ach Pot)'!N209</f>
        <v>6.9090500000000006</v>
      </c>
      <c r="O209">
        <f>'RIM &amp; TRC Benefits'!O209-'RIM Costs (Ach Pot)'!O209</f>
        <v>7.6125799999999941</v>
      </c>
      <c r="P209">
        <f>'RIM &amp; TRC Benefits'!P209-'RIM Costs (Ach Pot)'!P209</f>
        <v>2.1894199999999984</v>
      </c>
      <c r="Q209">
        <f>'RIM &amp; TRC Benefits'!Q209-'RIM Costs (Ach Pot)'!Q209</f>
        <v>0</v>
      </c>
      <c r="R209">
        <f>'RIM &amp; TRC Benefits'!R209-'RIM Costs (Ach Pot)'!R209</f>
        <v>0</v>
      </c>
      <c r="S209">
        <f>'RIM &amp; TRC Benefits'!S209-'RIM Costs (Ach Pot)'!S209</f>
        <v>0</v>
      </c>
      <c r="T209">
        <f>'RIM &amp; TRC Benefits'!T209-'RIM Costs (Ach Pot)'!T209</f>
        <v>0</v>
      </c>
      <c r="U209">
        <f>'RIM &amp; TRC Benefits'!U209-'RIM Costs (Ach Pot)'!U209</f>
        <v>0</v>
      </c>
      <c r="V209">
        <f>'RIM &amp; TRC Benefits'!V209-'RIM Costs (Ach Pot)'!V209</f>
        <v>0</v>
      </c>
      <c r="W209">
        <f>'RIM &amp; TRC Benefits'!W209-'RIM Costs (Ach Pot)'!W209</f>
        <v>0</v>
      </c>
      <c r="X209">
        <f>'RIM &amp; TRC Benefits'!X209-'RIM Costs (Ach Pot)'!X209</f>
        <v>0</v>
      </c>
      <c r="Y209">
        <f>'RIM &amp; TRC Benefits'!Y209-'RIM Costs (Ach Pot)'!Y209</f>
        <v>0</v>
      </c>
      <c r="Z209">
        <f>'RIM &amp; TRC Benefits'!Z209-'RIM Costs (Ach Pot)'!Z209</f>
        <v>0</v>
      </c>
      <c r="AA209">
        <f>'RIM &amp; TRC Benefits'!AA209-'RIM Costs (Ach Pot)'!AA209</f>
        <v>0</v>
      </c>
      <c r="AB209">
        <f>'RIM &amp; TRC Benefits'!AB209-'RIM Costs (Ach Pot)'!AB209</f>
        <v>0</v>
      </c>
      <c r="AC209">
        <f>'RIM &amp; TRC Benefits'!AC209-'RIM Costs (Ach Pot)'!AC209</f>
        <v>0</v>
      </c>
      <c r="AD209">
        <f>'RIM &amp; TRC Benefits'!AD209-'RIM Costs (Ach Pot)'!AD209</f>
        <v>0</v>
      </c>
      <c r="AE209">
        <f>'RIM &amp; TRC Benefits'!AE209-'RIM Costs (Ach Pot)'!AE209</f>
        <v>0</v>
      </c>
      <c r="AF209">
        <f>'RIM &amp; TRC Benefits'!AF209-'RIM Costs (Ach Pot)'!AF209</f>
        <v>0</v>
      </c>
      <c r="AG209">
        <f>'RIM &amp; TRC Benefits'!AG209-'RIM Costs (Ach Pot)'!AG209</f>
        <v>0</v>
      </c>
      <c r="AH209">
        <f>'RIM &amp; TRC Benefits'!AH209-'RIM Costs (Ach Pot)'!AH209</f>
        <v>0</v>
      </c>
      <c r="AI209" s="2">
        <f t="shared" si="79"/>
        <v>-44.171233000000001</v>
      </c>
      <c r="AJ209" s="2">
        <f t="shared" si="80"/>
        <v>-50.625843187374734</v>
      </c>
      <c r="AK209" s="95">
        <f>'RIM &amp; TRC Benefits'!AJ209/'RIM Costs (Ach Pot)'!AJ209</f>
        <v>0.78376533338056498</v>
      </c>
      <c r="AL209" s="98" t="str">
        <f>IF(AK209&lt;1,"NA",(('RIM Costs (Ach Pot)'!AJ209)+AX209)/AN209)</f>
        <v>NA</v>
      </c>
      <c r="AN209">
        <f>'Customer Costs'!G209</f>
        <v>141</v>
      </c>
      <c r="AO209" s="17">
        <f t="shared" si="81"/>
        <v>190.58961159679342</v>
      </c>
      <c r="AP209" s="18">
        <f t="shared" si="82"/>
        <v>6.1844796908839443</v>
      </c>
      <c r="AQ209" s="76" t="str">
        <f t="shared" si="83"/>
        <v>No</v>
      </c>
      <c r="AR209" s="76" t="str">
        <f t="shared" si="84"/>
        <v>No</v>
      </c>
      <c r="AS209" s="76" t="str">
        <f t="shared" si="85"/>
        <v>No</v>
      </c>
      <c r="AT209" s="105" t="s">
        <v>499</v>
      </c>
      <c r="AU209" s="95" t="str">
        <f t="shared" si="75"/>
        <v>Drop</v>
      </c>
      <c r="AV209" s="11">
        <f t="shared" si="73"/>
        <v>95.401984630061264</v>
      </c>
      <c r="AW209" s="102">
        <f t="shared" si="76"/>
        <v>2.0000000000000004</v>
      </c>
      <c r="AX209" s="11" t="str">
        <f t="shared" si="77"/>
        <v>NA</v>
      </c>
      <c r="AY209" s="52" t="s">
        <v>528</v>
      </c>
      <c r="AZ209" s="11" t="str">
        <f>IF(AU209="Drop","NA",'Program Costs'!G209)</f>
        <v>NA</v>
      </c>
      <c r="BA209" s="20" t="str">
        <f t="shared" si="78"/>
        <v>NA</v>
      </c>
      <c r="BB209" s="12">
        <f>IF(AP209&lt;=10,IF($BB$1="Residential",VLOOKUP(CEILING(AP209,0.05),'Payback-Acceptance'!$A$5:$C$205,2),VLOOKUP(CEILING(AN209,0.05),'Payback-Acceptance'!$A$5:$C$205,3)),IF($BB$1="Residential",VLOOKUP(10,'Payback-Acceptance'!$A$5:$C$205,2),VLOOKUP(10,'Payback-Acceptance'!$A$5:$C$205,3)))</f>
        <v>0.21935595348489376</v>
      </c>
      <c r="BC209" s="17">
        <v>190.58961159679342</v>
      </c>
      <c r="BD209" s="18">
        <v>46.599971435781079</v>
      </c>
      <c r="BE209" s="18">
        <v>102.77933576366905</v>
      </c>
      <c r="BF209" s="22">
        <v>30712.197140425538</v>
      </c>
      <c r="BG209" s="35" t="str">
        <f t="shared" si="71"/>
        <v>NA</v>
      </c>
      <c r="BH209" s="67">
        <v>0</v>
      </c>
      <c r="BI209" s="29" t="str">
        <f t="shared" si="72"/>
        <v>NA</v>
      </c>
      <c r="BJ209" s="71" t="str">
        <f t="shared" si="86"/>
        <v>NA</v>
      </c>
      <c r="BK209" s="71" t="str">
        <f t="shared" si="86"/>
        <v>NA</v>
      </c>
      <c r="BL209" s="71" t="str">
        <f t="shared" si="86"/>
        <v>NA</v>
      </c>
      <c r="BM209" s="71" t="str">
        <f t="shared" si="86"/>
        <v>NA</v>
      </c>
      <c r="BN209" s="71" t="str">
        <f t="shared" si="86"/>
        <v>NA</v>
      </c>
      <c r="BO209" s="71" t="str">
        <f t="shared" si="86"/>
        <v>NA</v>
      </c>
      <c r="BP209" s="71" t="str">
        <f t="shared" si="86"/>
        <v>NA</v>
      </c>
      <c r="BQ209" s="71" t="str">
        <f t="shared" si="86"/>
        <v>NA</v>
      </c>
      <c r="BR209" s="71" t="str">
        <f t="shared" si="86"/>
        <v>NA</v>
      </c>
      <c r="BS209" s="71" t="str">
        <f t="shared" si="86"/>
        <v>NA</v>
      </c>
    </row>
    <row r="210" spans="1:71" x14ac:dyDescent="0.25">
      <c r="A210" s="4">
        <v>3</v>
      </c>
      <c r="B210" s="4">
        <v>130</v>
      </c>
      <c r="C210">
        <v>137</v>
      </c>
      <c r="D210" t="s">
        <v>244</v>
      </c>
      <c r="E210">
        <f>'RIM &amp; TRC Benefits'!E210-'RIM Costs (Ach Pot)'!E210</f>
        <v>0</v>
      </c>
      <c r="F210">
        <f>'RIM &amp; TRC Benefits'!F210-'RIM Costs (Ach Pot)'!F210</f>
        <v>0</v>
      </c>
      <c r="G210">
        <f>'RIM &amp; TRC Benefits'!G210-'RIM Costs (Ach Pot)'!G210</f>
        <v>-46.951269999999994</v>
      </c>
      <c r="H210">
        <f>'RIM &amp; TRC Benefits'!H210-'RIM Costs (Ach Pot)'!H210</f>
        <v>-9.0122999999999998</v>
      </c>
      <c r="I210">
        <f>'RIM &amp; TRC Benefits'!I210-'RIM Costs (Ach Pot)'!I210</f>
        <v>-10.285000000000004</v>
      </c>
      <c r="J210">
        <f>'RIM &amp; TRC Benefits'!J210-'RIM Costs (Ach Pot)'!J210</f>
        <v>32.23874</v>
      </c>
      <c r="K210">
        <f>'RIM &amp; TRC Benefits'!K210-'RIM Costs (Ach Pot)'!K210</f>
        <v>45.958370000000002</v>
      </c>
      <c r="L210">
        <f>'RIM &amp; TRC Benefits'!L210-'RIM Costs (Ach Pot)'!L210</f>
        <v>46.29990999999999</v>
      </c>
      <c r="M210">
        <f>'RIM &amp; TRC Benefits'!M210-'RIM Costs (Ach Pot)'!M210</f>
        <v>66.809539999999998</v>
      </c>
      <c r="N210">
        <f>'RIM &amp; TRC Benefits'!N210-'RIM Costs (Ach Pot)'!N210</f>
        <v>76.921329999999983</v>
      </c>
      <c r="O210">
        <f>'RIM &amp; TRC Benefits'!O210-'RIM Costs (Ach Pot)'!O210</f>
        <v>75.319149999999979</v>
      </c>
      <c r="P210">
        <f>'RIM &amp; TRC Benefits'!P210-'RIM Costs (Ach Pot)'!P210</f>
        <v>48.122619999999998</v>
      </c>
      <c r="Q210">
        <f>'RIM &amp; TRC Benefits'!Q210-'RIM Costs (Ach Pot)'!Q210</f>
        <v>57.161379999999994</v>
      </c>
      <c r="R210">
        <f>'RIM &amp; TRC Benefits'!R210-'RIM Costs (Ach Pot)'!R210</f>
        <v>40.343509999999995</v>
      </c>
      <c r="S210">
        <f>'RIM &amp; TRC Benefits'!S210-'RIM Costs (Ach Pot)'!S210</f>
        <v>82.352839999999986</v>
      </c>
      <c r="T210">
        <f>'RIM &amp; TRC Benefits'!T210-'RIM Costs (Ach Pot)'!T210</f>
        <v>40.520199999999996</v>
      </c>
      <c r="U210">
        <f>'RIM &amp; TRC Benefits'!U210-'RIM Costs (Ach Pot)'!U210</f>
        <v>53.065179999999998</v>
      </c>
      <c r="V210">
        <f>'RIM &amp; TRC Benefits'!V210-'RIM Costs (Ach Pot)'!V210</f>
        <v>60.178339999999999</v>
      </c>
      <c r="W210">
        <f>'RIM &amp; TRC Benefits'!W210-'RIM Costs (Ach Pot)'!W210</f>
        <v>75.749390000000005</v>
      </c>
      <c r="X210">
        <f>'RIM &amp; TRC Benefits'!X210-'RIM Costs (Ach Pot)'!X210</f>
        <v>76.324459999999988</v>
      </c>
      <c r="Y210">
        <f>'RIM &amp; TRC Benefits'!Y210-'RIM Costs (Ach Pot)'!Y210</f>
        <v>80.604189999999988</v>
      </c>
      <c r="Z210">
        <f>'RIM &amp; TRC Benefits'!Z210-'RIM Costs (Ach Pot)'!Z210</f>
        <v>78.354669999999999</v>
      </c>
      <c r="AA210">
        <f>'RIM &amp; TRC Benefits'!AA210-'RIM Costs (Ach Pot)'!AA210</f>
        <v>79.884829999999994</v>
      </c>
      <c r="AB210">
        <f>'RIM &amp; TRC Benefits'!AB210-'RIM Costs (Ach Pot)'!AB210</f>
        <v>58.560239999999993</v>
      </c>
      <c r="AC210">
        <f>'RIM &amp; TRC Benefits'!AC210-'RIM Costs (Ach Pot)'!AC210</f>
        <v>58.251339999999999</v>
      </c>
      <c r="AD210">
        <f>'RIM &amp; TRC Benefits'!AD210-'RIM Costs (Ach Pot)'!AD210</f>
        <v>41.867129999999996</v>
      </c>
      <c r="AE210">
        <f>'RIM &amp; TRC Benefits'!AE210-'RIM Costs (Ach Pot)'!AE210</f>
        <v>44.011719999999997</v>
      </c>
      <c r="AF210">
        <f>'RIM &amp; TRC Benefits'!AF210-'RIM Costs (Ach Pot)'!AF210</f>
        <v>54.142759999999996</v>
      </c>
      <c r="AG210">
        <f>'RIM &amp; TRC Benefits'!AG210-'RIM Costs (Ach Pot)'!AG210</f>
        <v>62.067989999999995</v>
      </c>
      <c r="AH210">
        <f>'RIM &amp; TRC Benefits'!AH210-'RIM Costs (Ach Pot)'!AH210</f>
        <v>108.755</v>
      </c>
      <c r="AI210" s="2">
        <f t="shared" si="79"/>
        <v>1477.6162600000002</v>
      </c>
      <c r="AJ210" s="2">
        <f t="shared" si="80"/>
        <v>574.08644567704562</v>
      </c>
      <c r="AK210" s="95">
        <f>'RIM &amp; TRC Benefits'!AJ210/'RIM Costs (Ach Pot)'!AJ210</f>
        <v>1.7870772384232172</v>
      </c>
      <c r="AL210" s="98">
        <f>IF(AK210&lt;1,"NA",(('RIM Costs (Ach Pot)'!AJ210)+AX210)/AN210)</f>
        <v>0.61662172892515177</v>
      </c>
      <c r="AN210">
        <f>'Customer Costs'!G210</f>
        <v>2113.9</v>
      </c>
      <c r="AO210" s="17">
        <f t="shared" si="81"/>
        <v>342.90505788756479</v>
      </c>
      <c r="AP210" s="18">
        <f t="shared" si="82"/>
        <v>51.533996987437035</v>
      </c>
      <c r="AQ210" s="76" t="str">
        <f t="shared" si="83"/>
        <v>No</v>
      </c>
      <c r="AR210" s="76" t="str">
        <f t="shared" si="84"/>
        <v>No</v>
      </c>
      <c r="AS210" s="76" t="str">
        <f t="shared" si="85"/>
        <v>No</v>
      </c>
      <c r="AT210" s="105" t="s">
        <v>499</v>
      </c>
      <c r="AU210" s="95" t="str">
        <f t="shared" si="75"/>
        <v>Drop</v>
      </c>
      <c r="AV210" s="11">
        <f t="shared" si="73"/>
        <v>2031.8609530184385</v>
      </c>
      <c r="AW210" s="102">
        <f t="shared" si="76"/>
        <v>1.9999999999999996</v>
      </c>
      <c r="AX210" s="11">
        <f t="shared" si="77"/>
        <v>574.08644567704562</v>
      </c>
      <c r="AY210" s="52" t="s">
        <v>527</v>
      </c>
      <c r="AZ210" s="11" t="str">
        <f>IF(AU210="Drop","NA",'Program Costs'!G210)</f>
        <v>NA</v>
      </c>
      <c r="BA210" s="20">
        <f t="shared" si="78"/>
        <v>37.538552944649155</v>
      </c>
      <c r="BB210" s="12">
        <f>IF(AP210&lt;=10,IF($BB$1="Residential",VLOOKUP(CEILING(AP210,0.05),'Payback-Acceptance'!$A$5:$C$205,2),VLOOKUP(CEILING(AN210,0.05),'Payback-Acceptance'!$A$5:$C$205,3)),IF($BB$1="Residential",VLOOKUP(10,'Payback-Acceptance'!$A$5:$C$205,2),VLOOKUP(10,'Payback-Acceptance'!$A$5:$C$205,3)))</f>
        <v>0.14294960495076253</v>
      </c>
      <c r="BC210" s="17">
        <v>342.90505788756479</v>
      </c>
      <c r="BD210" s="18">
        <v>138.68995501453691</v>
      </c>
      <c r="BE210" s="18">
        <v>613.98063240891008</v>
      </c>
      <c r="BF210" s="22">
        <v>32418.43031489362</v>
      </c>
      <c r="BG210" s="35" t="str">
        <f t="shared" si="71"/>
        <v>NA</v>
      </c>
      <c r="BH210" s="67">
        <v>38</v>
      </c>
      <c r="BI210" s="29" t="str">
        <f t="shared" si="72"/>
        <v>NA</v>
      </c>
      <c r="BJ210" s="71" t="str">
        <f t="shared" si="86"/>
        <v>NA</v>
      </c>
      <c r="BK210" s="71" t="str">
        <f t="shared" si="86"/>
        <v>NA</v>
      </c>
      <c r="BL210" s="71" t="str">
        <f t="shared" si="86"/>
        <v>NA</v>
      </c>
      <c r="BM210" s="71" t="str">
        <f t="shared" si="86"/>
        <v>NA</v>
      </c>
      <c r="BN210" s="71" t="str">
        <f t="shared" si="86"/>
        <v>NA</v>
      </c>
      <c r="BO210" s="71" t="str">
        <f t="shared" si="86"/>
        <v>NA</v>
      </c>
      <c r="BP210" s="71" t="str">
        <f t="shared" si="86"/>
        <v>NA</v>
      </c>
      <c r="BQ210" s="71" t="str">
        <f t="shared" si="86"/>
        <v>NA</v>
      </c>
      <c r="BR210" s="71" t="str">
        <f t="shared" si="86"/>
        <v>NA</v>
      </c>
      <c r="BS210" s="71" t="str">
        <f t="shared" si="86"/>
        <v>NA</v>
      </c>
    </row>
    <row r="211" spans="1:71" x14ac:dyDescent="0.25">
      <c r="A211" s="4">
        <v>3</v>
      </c>
      <c r="B211" s="4">
        <v>130</v>
      </c>
      <c r="C211">
        <v>138</v>
      </c>
      <c r="D211" t="s">
        <v>245</v>
      </c>
      <c r="E211">
        <f>'RIM &amp; TRC Benefits'!E211-'RIM Costs (Ach Pot)'!E211</f>
        <v>0</v>
      </c>
      <c r="F211">
        <f>'RIM &amp; TRC Benefits'!F211-'RIM Costs (Ach Pot)'!F211</f>
        <v>0</v>
      </c>
      <c r="G211">
        <f>'RIM &amp; TRC Benefits'!G211-'RIM Costs (Ach Pot)'!G211</f>
        <v>-50.616383000000006</v>
      </c>
      <c r="H211">
        <f>'RIM &amp; TRC Benefits'!H211-'RIM Costs (Ach Pot)'!H211</f>
        <v>-13.014643</v>
      </c>
      <c r="I211">
        <f>'RIM &amp; TRC Benefits'!I211-'RIM Costs (Ach Pot)'!I211</f>
        <v>-14.313812999999996</v>
      </c>
      <c r="J211">
        <f>'RIM &amp; TRC Benefits'!J211-'RIM Costs (Ach Pot)'!J211</f>
        <v>-2.7287079999999975</v>
      </c>
      <c r="K211">
        <f>'RIM &amp; TRC Benefits'!K211-'RIM Costs (Ach Pot)'!K211</f>
        <v>0</v>
      </c>
      <c r="L211">
        <f>'RIM &amp; TRC Benefits'!L211-'RIM Costs (Ach Pot)'!L211</f>
        <v>0</v>
      </c>
      <c r="M211">
        <f>'RIM &amp; TRC Benefits'!M211-'RIM Costs (Ach Pot)'!M211</f>
        <v>0</v>
      </c>
      <c r="N211">
        <f>'RIM &amp; TRC Benefits'!N211-'RIM Costs (Ach Pot)'!N211</f>
        <v>0</v>
      </c>
      <c r="O211">
        <f>'RIM &amp; TRC Benefits'!O211-'RIM Costs (Ach Pot)'!O211</f>
        <v>0</v>
      </c>
      <c r="P211">
        <f>'RIM &amp; TRC Benefits'!P211-'RIM Costs (Ach Pot)'!P211</f>
        <v>0</v>
      </c>
      <c r="Q211">
        <f>'RIM &amp; TRC Benefits'!Q211-'RIM Costs (Ach Pot)'!Q211</f>
        <v>0</v>
      </c>
      <c r="R211">
        <f>'RIM &amp; TRC Benefits'!R211-'RIM Costs (Ach Pot)'!R211</f>
        <v>0</v>
      </c>
      <c r="S211">
        <f>'RIM &amp; TRC Benefits'!S211-'RIM Costs (Ach Pot)'!S211</f>
        <v>0</v>
      </c>
      <c r="T211">
        <f>'RIM &amp; TRC Benefits'!T211-'RIM Costs (Ach Pot)'!T211</f>
        <v>0</v>
      </c>
      <c r="U211">
        <f>'RIM &amp; TRC Benefits'!U211-'RIM Costs (Ach Pot)'!U211</f>
        <v>0</v>
      </c>
      <c r="V211">
        <f>'RIM &amp; TRC Benefits'!V211-'RIM Costs (Ach Pot)'!V211</f>
        <v>0</v>
      </c>
      <c r="W211">
        <f>'RIM &amp; TRC Benefits'!W211-'RIM Costs (Ach Pot)'!W211</f>
        <v>0</v>
      </c>
      <c r="X211">
        <f>'RIM &amp; TRC Benefits'!X211-'RIM Costs (Ach Pot)'!X211</f>
        <v>0</v>
      </c>
      <c r="Y211">
        <f>'RIM &amp; TRC Benefits'!Y211-'RIM Costs (Ach Pot)'!Y211</f>
        <v>0</v>
      </c>
      <c r="Z211">
        <f>'RIM &amp; TRC Benefits'!Z211-'RIM Costs (Ach Pot)'!Z211</f>
        <v>0</v>
      </c>
      <c r="AA211">
        <f>'RIM &amp; TRC Benefits'!AA211-'RIM Costs (Ach Pot)'!AA211</f>
        <v>0</v>
      </c>
      <c r="AB211">
        <f>'RIM &amp; TRC Benefits'!AB211-'RIM Costs (Ach Pot)'!AB211</f>
        <v>0</v>
      </c>
      <c r="AC211">
        <f>'RIM &amp; TRC Benefits'!AC211-'RIM Costs (Ach Pot)'!AC211</f>
        <v>0</v>
      </c>
      <c r="AD211">
        <f>'RIM &amp; TRC Benefits'!AD211-'RIM Costs (Ach Pot)'!AD211</f>
        <v>0</v>
      </c>
      <c r="AE211">
        <f>'RIM &amp; TRC Benefits'!AE211-'RIM Costs (Ach Pot)'!AE211</f>
        <v>0</v>
      </c>
      <c r="AF211">
        <f>'RIM &amp; TRC Benefits'!AF211-'RIM Costs (Ach Pot)'!AF211</f>
        <v>0</v>
      </c>
      <c r="AG211">
        <f>'RIM &amp; TRC Benefits'!AG211-'RIM Costs (Ach Pot)'!AG211</f>
        <v>0</v>
      </c>
      <c r="AH211">
        <f>'RIM &amp; TRC Benefits'!AH211-'RIM Costs (Ach Pot)'!AH211</f>
        <v>0</v>
      </c>
      <c r="AI211" s="2">
        <f t="shared" si="79"/>
        <v>-80.673546999999999</v>
      </c>
      <c r="AJ211" s="2">
        <f t="shared" si="80"/>
        <v>-77.73058927844238</v>
      </c>
      <c r="AK211" s="95">
        <f>'RIM &amp; TRC Benefits'!AJ211/'RIM Costs (Ach Pot)'!AJ211</f>
        <v>0.4873339345140047</v>
      </c>
      <c r="AL211" s="98" t="str">
        <f>IF(AK211&lt;1,"NA",(('RIM Costs (Ach Pot)'!AJ211)+AX211)/AN211)</f>
        <v>NA</v>
      </c>
      <c r="AN211">
        <f>'Customer Costs'!G211</f>
        <v>79</v>
      </c>
      <c r="AO211" s="17">
        <f t="shared" si="81"/>
        <v>253.85509098551697</v>
      </c>
      <c r="AP211" s="18">
        <f t="shared" si="82"/>
        <v>2.6015039752354143</v>
      </c>
      <c r="AQ211" s="76" t="str">
        <f t="shared" si="83"/>
        <v>No</v>
      </c>
      <c r="AR211" s="76" t="str">
        <f t="shared" si="84"/>
        <v>No</v>
      </c>
      <c r="AS211" s="76" t="str">
        <f t="shared" si="85"/>
        <v>Yes</v>
      </c>
      <c r="AT211" s="105" t="s">
        <v>499</v>
      </c>
      <c r="AU211" s="95" t="str">
        <f t="shared" si="75"/>
        <v>Drop</v>
      </c>
      <c r="AV211" s="11">
        <f t="shared" si="73"/>
        <v>18.265900992635494</v>
      </c>
      <c r="AW211" s="102">
        <f t="shared" si="76"/>
        <v>2</v>
      </c>
      <c r="AX211" s="11" t="str">
        <f t="shared" si="77"/>
        <v>NA</v>
      </c>
      <c r="AY211" s="52" t="s">
        <v>527</v>
      </c>
      <c r="AZ211" s="11" t="str">
        <f>IF(AU211="Drop","NA",'Program Costs'!G211)</f>
        <v>NA</v>
      </c>
      <c r="BA211" s="20" t="str">
        <f t="shared" si="78"/>
        <v>NA</v>
      </c>
      <c r="BB211" s="12">
        <f>IF(AP211&lt;=10,IF($BB$1="Residential",VLOOKUP(CEILING(AP211,0.05),'Payback-Acceptance'!$A$5:$C$205,2),VLOOKUP(CEILING(AN211,0.05),'Payback-Acceptance'!$A$5:$C$205,3)),IF($BB$1="Residential",VLOOKUP(10,'Payback-Acceptance'!$A$5:$C$205,2),VLOOKUP(10,'Payback-Acceptance'!$A$5:$C$205,3)))</f>
        <v>0.36115020263581271</v>
      </c>
      <c r="BC211" s="17">
        <v>253.85509098551697</v>
      </c>
      <c r="BD211" s="18">
        <v>117.10874708612415</v>
      </c>
      <c r="BE211" s="18">
        <v>0</v>
      </c>
      <c r="BF211" s="22">
        <v>25593.497617021279</v>
      </c>
      <c r="BG211" s="35" t="str">
        <f t="shared" si="71"/>
        <v>NA</v>
      </c>
      <c r="BH211" s="67">
        <v>5568.1665999999996</v>
      </c>
      <c r="BI211" s="29" t="str">
        <f t="shared" si="72"/>
        <v>NA</v>
      </c>
      <c r="BJ211" s="71" t="str">
        <f t="shared" si="86"/>
        <v>NA</v>
      </c>
      <c r="BK211" s="71" t="str">
        <f t="shared" si="86"/>
        <v>NA</v>
      </c>
      <c r="BL211" s="71" t="str">
        <f t="shared" si="86"/>
        <v>NA</v>
      </c>
      <c r="BM211" s="71" t="str">
        <f t="shared" si="86"/>
        <v>NA</v>
      </c>
      <c r="BN211" s="71" t="str">
        <f t="shared" si="86"/>
        <v>NA</v>
      </c>
      <c r="BO211" s="71" t="str">
        <f t="shared" si="86"/>
        <v>NA</v>
      </c>
      <c r="BP211" s="71" t="str">
        <f t="shared" si="86"/>
        <v>NA</v>
      </c>
      <c r="BQ211" s="71" t="str">
        <f t="shared" si="86"/>
        <v>NA</v>
      </c>
      <c r="BR211" s="71" t="str">
        <f t="shared" si="86"/>
        <v>NA</v>
      </c>
      <c r="BS211" s="71" t="str">
        <f t="shared" si="86"/>
        <v>NA</v>
      </c>
    </row>
    <row r="212" spans="1:71" x14ac:dyDescent="0.25">
      <c r="A212" s="4">
        <v>3</v>
      </c>
      <c r="B212" s="4">
        <v>130</v>
      </c>
      <c r="C212">
        <v>139</v>
      </c>
      <c r="D212" t="s">
        <v>246</v>
      </c>
      <c r="E212">
        <f>'RIM &amp; TRC Benefits'!E212-'RIM Costs (Ach Pot)'!E212</f>
        <v>0</v>
      </c>
      <c r="F212">
        <f>'RIM &amp; TRC Benefits'!F212-'RIM Costs (Ach Pot)'!F212</f>
        <v>0</v>
      </c>
      <c r="G212">
        <f>'RIM &amp; TRC Benefits'!G212-'RIM Costs (Ach Pot)'!G212</f>
        <v>-50.397228999999996</v>
      </c>
      <c r="H212">
        <f>'RIM &amp; TRC Benefits'!H212-'RIM Costs (Ach Pot)'!H212</f>
        <v>-12.923219</v>
      </c>
      <c r="I212">
        <f>'RIM &amp; TRC Benefits'!I212-'RIM Costs (Ach Pot)'!I212</f>
        <v>-14.447558999999998</v>
      </c>
      <c r="J212">
        <f>'RIM &amp; TRC Benefits'!J212-'RIM Costs (Ach Pot)'!J212</f>
        <v>-2.3973520000000015</v>
      </c>
      <c r="K212">
        <f>'RIM &amp; TRC Benefits'!K212-'RIM Costs (Ach Pot)'!K212</f>
        <v>0</v>
      </c>
      <c r="L212">
        <f>'RIM &amp; TRC Benefits'!L212-'RIM Costs (Ach Pot)'!L212</f>
        <v>0</v>
      </c>
      <c r="M212">
        <f>'RIM &amp; TRC Benefits'!M212-'RIM Costs (Ach Pot)'!M212</f>
        <v>0</v>
      </c>
      <c r="N212">
        <f>'RIM &amp; TRC Benefits'!N212-'RIM Costs (Ach Pot)'!N212</f>
        <v>0</v>
      </c>
      <c r="O212">
        <f>'RIM &amp; TRC Benefits'!O212-'RIM Costs (Ach Pot)'!O212</f>
        <v>0</v>
      </c>
      <c r="P212">
        <f>'RIM &amp; TRC Benefits'!P212-'RIM Costs (Ach Pot)'!P212</f>
        <v>0</v>
      </c>
      <c r="Q212">
        <f>'RIM &amp; TRC Benefits'!Q212-'RIM Costs (Ach Pot)'!Q212</f>
        <v>0</v>
      </c>
      <c r="R212">
        <f>'RIM &amp; TRC Benefits'!R212-'RIM Costs (Ach Pot)'!R212</f>
        <v>0</v>
      </c>
      <c r="S212">
        <f>'RIM &amp; TRC Benefits'!S212-'RIM Costs (Ach Pot)'!S212</f>
        <v>0</v>
      </c>
      <c r="T212">
        <f>'RIM &amp; TRC Benefits'!T212-'RIM Costs (Ach Pot)'!T212</f>
        <v>0</v>
      </c>
      <c r="U212">
        <f>'RIM &amp; TRC Benefits'!U212-'RIM Costs (Ach Pot)'!U212</f>
        <v>0</v>
      </c>
      <c r="V212">
        <f>'RIM &amp; TRC Benefits'!V212-'RIM Costs (Ach Pot)'!V212</f>
        <v>0</v>
      </c>
      <c r="W212">
        <f>'RIM &amp; TRC Benefits'!W212-'RIM Costs (Ach Pot)'!W212</f>
        <v>0</v>
      </c>
      <c r="X212">
        <f>'RIM &amp; TRC Benefits'!X212-'RIM Costs (Ach Pot)'!X212</f>
        <v>0</v>
      </c>
      <c r="Y212">
        <f>'RIM &amp; TRC Benefits'!Y212-'RIM Costs (Ach Pot)'!Y212</f>
        <v>0</v>
      </c>
      <c r="Z212">
        <f>'RIM &amp; TRC Benefits'!Z212-'RIM Costs (Ach Pot)'!Z212</f>
        <v>0</v>
      </c>
      <c r="AA212">
        <f>'RIM &amp; TRC Benefits'!AA212-'RIM Costs (Ach Pot)'!AA212</f>
        <v>0</v>
      </c>
      <c r="AB212">
        <f>'RIM &amp; TRC Benefits'!AB212-'RIM Costs (Ach Pot)'!AB212</f>
        <v>0</v>
      </c>
      <c r="AC212">
        <f>'RIM &amp; TRC Benefits'!AC212-'RIM Costs (Ach Pot)'!AC212</f>
        <v>0</v>
      </c>
      <c r="AD212">
        <f>'RIM &amp; TRC Benefits'!AD212-'RIM Costs (Ach Pot)'!AD212</f>
        <v>0</v>
      </c>
      <c r="AE212">
        <f>'RIM &amp; TRC Benefits'!AE212-'RIM Costs (Ach Pot)'!AE212</f>
        <v>0</v>
      </c>
      <c r="AF212">
        <f>'RIM &amp; TRC Benefits'!AF212-'RIM Costs (Ach Pot)'!AF212</f>
        <v>0</v>
      </c>
      <c r="AG212">
        <f>'RIM &amp; TRC Benefits'!AG212-'RIM Costs (Ach Pot)'!AG212</f>
        <v>0</v>
      </c>
      <c r="AH212">
        <f>'RIM &amp; TRC Benefits'!AH212-'RIM Costs (Ach Pot)'!AH212</f>
        <v>0</v>
      </c>
      <c r="AI212" s="2">
        <f t="shared" si="79"/>
        <v>-80.165358999999995</v>
      </c>
      <c r="AJ212" s="2">
        <f t="shared" si="80"/>
        <v>-77.268968255133842</v>
      </c>
      <c r="AK212" s="95">
        <f>'RIM &amp; TRC Benefits'!AJ212/'RIM Costs (Ach Pot)'!AJ212</f>
        <v>0.48565887504105493</v>
      </c>
      <c r="AL212" s="98" t="str">
        <f>IF(AK212&lt;1,"NA",(('RIM Costs (Ach Pot)'!AJ212)+AX212)/AN212)</f>
        <v>NA</v>
      </c>
      <c r="AN212">
        <f>'Customer Costs'!G212</f>
        <v>79</v>
      </c>
      <c r="AO212" s="17">
        <f t="shared" si="81"/>
        <v>250.77306631821122</v>
      </c>
      <c r="AP212" s="18">
        <f t="shared" si="82"/>
        <v>2.6334767047692766</v>
      </c>
      <c r="AQ212" s="76" t="str">
        <f t="shared" si="83"/>
        <v>No</v>
      </c>
      <c r="AR212" s="76" t="str">
        <f t="shared" si="84"/>
        <v>No</v>
      </c>
      <c r="AS212" s="76" t="str">
        <f t="shared" si="85"/>
        <v>Yes</v>
      </c>
      <c r="AT212" s="105" t="s">
        <v>499</v>
      </c>
      <c r="AU212" s="95" t="str">
        <f t="shared" si="75"/>
        <v>Drop</v>
      </c>
      <c r="AV212" s="11">
        <f t="shared" si="73"/>
        <v>19.003266513100733</v>
      </c>
      <c r="AW212" s="102">
        <f t="shared" si="76"/>
        <v>2</v>
      </c>
      <c r="AX212" s="11" t="str">
        <f t="shared" si="77"/>
        <v>NA</v>
      </c>
      <c r="AY212" s="52" t="s">
        <v>527</v>
      </c>
      <c r="AZ212" s="11" t="str">
        <f>IF(AU212="Drop","NA",'Program Costs'!G212)</f>
        <v>NA</v>
      </c>
      <c r="BA212" s="20" t="str">
        <f t="shared" si="78"/>
        <v>NA</v>
      </c>
      <c r="BB212" s="12">
        <f>IF(AP212&lt;=10,IF($BB$1="Residential",VLOOKUP(CEILING(AP212,0.05),'Payback-Acceptance'!$A$5:$C$205,2),VLOOKUP(CEILING(AN212,0.05),'Payback-Acceptance'!$A$5:$C$205,3)),IF($BB$1="Residential",VLOOKUP(10,'Payback-Acceptance'!$A$5:$C$205,2),VLOOKUP(10,'Payback-Acceptance'!$A$5:$C$205,3)))</f>
        <v>0.36115020263581271</v>
      </c>
      <c r="BC212" s="17">
        <v>250.77306631821122</v>
      </c>
      <c r="BD212" s="18">
        <v>115.55996552438023</v>
      </c>
      <c r="BE212" s="18">
        <v>0</v>
      </c>
      <c r="BF212" s="22">
        <v>27299.730791489368</v>
      </c>
      <c r="BG212" s="35" t="str">
        <f t="shared" si="71"/>
        <v>NA</v>
      </c>
      <c r="BH212" s="67">
        <v>5568.1666660000001</v>
      </c>
      <c r="BI212" s="29" t="str">
        <f t="shared" si="72"/>
        <v>NA</v>
      </c>
      <c r="BJ212" s="71" t="str">
        <f t="shared" si="86"/>
        <v>NA</v>
      </c>
      <c r="BK212" s="71" t="str">
        <f t="shared" si="86"/>
        <v>NA</v>
      </c>
      <c r="BL212" s="71" t="str">
        <f t="shared" si="86"/>
        <v>NA</v>
      </c>
      <c r="BM212" s="71" t="str">
        <f t="shared" si="86"/>
        <v>NA</v>
      </c>
      <c r="BN212" s="71" t="str">
        <f t="shared" si="86"/>
        <v>NA</v>
      </c>
      <c r="BO212" s="71" t="str">
        <f t="shared" si="86"/>
        <v>NA</v>
      </c>
      <c r="BP212" s="71" t="str">
        <f t="shared" si="86"/>
        <v>NA</v>
      </c>
      <c r="BQ212" s="71" t="str">
        <f t="shared" si="86"/>
        <v>NA</v>
      </c>
      <c r="BR212" s="71" t="str">
        <f t="shared" si="86"/>
        <v>NA</v>
      </c>
      <c r="BS212" s="71" t="str">
        <f t="shared" si="86"/>
        <v>NA</v>
      </c>
    </row>
    <row r="213" spans="1:71" x14ac:dyDescent="0.25">
      <c r="A213" s="4">
        <v>3</v>
      </c>
      <c r="B213" s="4">
        <v>130</v>
      </c>
      <c r="C213">
        <v>140</v>
      </c>
      <c r="D213" t="s">
        <v>247</v>
      </c>
      <c r="E213">
        <f>'RIM &amp; TRC Benefits'!E213-'RIM Costs (Ach Pot)'!E213</f>
        <v>0</v>
      </c>
      <c r="F213">
        <f>'RIM &amp; TRC Benefits'!F213-'RIM Costs (Ach Pot)'!F213</f>
        <v>0</v>
      </c>
      <c r="G213">
        <f>'RIM &amp; TRC Benefits'!G213-'RIM Costs (Ach Pot)'!G213</f>
        <v>-57.049911999999992</v>
      </c>
      <c r="H213">
        <f>'RIM &amp; TRC Benefits'!H213-'RIM Costs (Ach Pot)'!H213</f>
        <v>-19.599941999999999</v>
      </c>
      <c r="I213">
        <f>'RIM &amp; TRC Benefits'!I213-'RIM Costs (Ach Pot)'!I213</f>
        <v>-20.661901999999998</v>
      </c>
      <c r="J213">
        <f>'RIM &amp; TRC Benefits'!J213-'RIM Costs (Ach Pot)'!J213</f>
        <v>-4.5982860000000016</v>
      </c>
      <c r="K213">
        <f>'RIM &amp; TRC Benefits'!K213-'RIM Costs (Ach Pot)'!K213</f>
        <v>-1.5385630000000035</v>
      </c>
      <c r="L213">
        <f>'RIM &amp; TRC Benefits'!L213-'RIM Costs (Ach Pot)'!L213</f>
        <v>-1.0859440000000049</v>
      </c>
      <c r="M213">
        <f>'RIM &amp; TRC Benefits'!M213-'RIM Costs (Ach Pot)'!M213</f>
        <v>5.8273080000000022</v>
      </c>
      <c r="N213">
        <f>'RIM &amp; TRC Benefits'!N213-'RIM Costs (Ach Pot)'!N213</f>
        <v>9.1717280000000017</v>
      </c>
      <c r="O213">
        <f>'RIM &amp; TRC Benefits'!O213-'RIM Costs (Ach Pot)'!O213</f>
        <v>9.7261179999999996</v>
      </c>
      <c r="P213">
        <f>'RIM &amp; TRC Benefits'!P213-'RIM Costs (Ach Pot)'!P213</f>
        <v>0.61050799999999583</v>
      </c>
      <c r="Q213">
        <f>'RIM &amp; TRC Benefits'!Q213-'RIM Costs (Ach Pot)'!Q213</f>
        <v>0</v>
      </c>
      <c r="R213">
        <f>'RIM &amp; TRC Benefits'!R213-'RIM Costs (Ach Pot)'!R213</f>
        <v>0</v>
      </c>
      <c r="S213">
        <f>'RIM &amp; TRC Benefits'!S213-'RIM Costs (Ach Pot)'!S213</f>
        <v>0</v>
      </c>
      <c r="T213">
        <f>'RIM &amp; TRC Benefits'!T213-'RIM Costs (Ach Pot)'!T213</f>
        <v>0</v>
      </c>
      <c r="U213">
        <f>'RIM &amp; TRC Benefits'!U213-'RIM Costs (Ach Pot)'!U213</f>
        <v>0</v>
      </c>
      <c r="V213">
        <f>'RIM &amp; TRC Benefits'!V213-'RIM Costs (Ach Pot)'!V213</f>
        <v>0</v>
      </c>
      <c r="W213">
        <f>'RIM &amp; TRC Benefits'!W213-'RIM Costs (Ach Pot)'!W213</f>
        <v>0</v>
      </c>
      <c r="X213">
        <f>'RIM &amp; TRC Benefits'!X213-'RIM Costs (Ach Pot)'!X213</f>
        <v>0</v>
      </c>
      <c r="Y213">
        <f>'RIM &amp; TRC Benefits'!Y213-'RIM Costs (Ach Pot)'!Y213</f>
        <v>0</v>
      </c>
      <c r="Z213">
        <f>'RIM &amp; TRC Benefits'!Z213-'RIM Costs (Ach Pot)'!Z213</f>
        <v>0</v>
      </c>
      <c r="AA213">
        <f>'RIM &amp; TRC Benefits'!AA213-'RIM Costs (Ach Pot)'!AA213</f>
        <v>0</v>
      </c>
      <c r="AB213">
        <f>'RIM &amp; TRC Benefits'!AB213-'RIM Costs (Ach Pot)'!AB213</f>
        <v>0</v>
      </c>
      <c r="AC213">
        <f>'RIM &amp; TRC Benefits'!AC213-'RIM Costs (Ach Pot)'!AC213</f>
        <v>0</v>
      </c>
      <c r="AD213">
        <f>'RIM &amp; TRC Benefits'!AD213-'RIM Costs (Ach Pot)'!AD213</f>
        <v>0</v>
      </c>
      <c r="AE213">
        <f>'RIM &amp; TRC Benefits'!AE213-'RIM Costs (Ach Pot)'!AE213</f>
        <v>0</v>
      </c>
      <c r="AF213">
        <f>'RIM &amp; TRC Benefits'!AF213-'RIM Costs (Ach Pot)'!AF213</f>
        <v>0</v>
      </c>
      <c r="AG213">
        <f>'RIM &amp; TRC Benefits'!AG213-'RIM Costs (Ach Pot)'!AG213</f>
        <v>0</v>
      </c>
      <c r="AH213">
        <f>'RIM &amp; TRC Benefits'!AH213-'RIM Costs (Ach Pot)'!AH213</f>
        <v>0</v>
      </c>
      <c r="AI213" s="2">
        <f t="shared" si="79"/>
        <v>-79.198886999999999</v>
      </c>
      <c r="AJ213" s="2">
        <f t="shared" si="80"/>
        <v>-83.332961055563004</v>
      </c>
      <c r="AK213" s="95">
        <f>'RIM &amp; TRC Benefits'!AJ213/'RIM Costs (Ach Pot)'!AJ213</f>
        <v>0.79837888992932582</v>
      </c>
      <c r="AL213" s="98" t="str">
        <f>IF(AK213&lt;1,"NA",(('RIM Costs (Ach Pot)'!AJ213)+AX213)/AN213)</f>
        <v>NA</v>
      </c>
      <c r="AN213">
        <f>'Customer Costs'!G213</f>
        <v>79</v>
      </c>
      <c r="AO213" s="17">
        <f t="shared" si="81"/>
        <v>363.8275691751208</v>
      </c>
      <c r="AP213" s="18">
        <f t="shared" si="82"/>
        <v>1.815159389459841</v>
      </c>
      <c r="AQ213" s="76" t="str">
        <f t="shared" si="83"/>
        <v>No</v>
      </c>
      <c r="AR213" s="76" t="str">
        <f t="shared" si="84"/>
        <v>Yes</v>
      </c>
      <c r="AS213" s="76" t="str">
        <f t="shared" si="85"/>
        <v>Yes</v>
      </c>
      <c r="AT213" s="105" t="s">
        <v>499</v>
      </c>
      <c r="AU213" s="95" t="str">
        <f t="shared" si="75"/>
        <v>Drop</v>
      </c>
      <c r="AV213" s="11">
        <f t="shared" si="73"/>
        <v>0</v>
      </c>
      <c r="AW213" s="102">
        <f t="shared" si="76"/>
        <v>1.815159389459841</v>
      </c>
      <c r="AX213" s="11" t="str">
        <f t="shared" si="77"/>
        <v>NA</v>
      </c>
      <c r="AY213" s="52" t="s">
        <v>527</v>
      </c>
      <c r="AZ213" s="11" t="str">
        <f>IF(AU213="Drop","NA",'Program Costs'!G213)</f>
        <v>NA</v>
      </c>
      <c r="BA213" s="20" t="str">
        <f t="shared" si="78"/>
        <v>NA</v>
      </c>
      <c r="BB213" s="12">
        <f>IF(AP213&lt;=10,IF($BB$1="Residential",VLOOKUP(CEILING(AP213,0.05),'Payback-Acceptance'!$A$5:$C$205,2),VLOOKUP(CEILING(AN213,0.05),'Payback-Acceptance'!$A$5:$C$205,3)),IF($BB$1="Residential",VLOOKUP(10,'Payback-Acceptance'!$A$5:$C$205,2),VLOOKUP(10,'Payback-Acceptance'!$A$5:$C$205,3)))</f>
        <v>0.43172606760008225</v>
      </c>
      <c r="BC213" s="17">
        <v>363.8275691751208</v>
      </c>
      <c r="BD213" s="18">
        <v>165.88037065382585</v>
      </c>
      <c r="BE213" s="18">
        <v>0</v>
      </c>
      <c r="BF213" s="22">
        <v>17062.331744680854</v>
      </c>
      <c r="BG213" s="35" t="str">
        <f t="shared" si="71"/>
        <v>NA</v>
      </c>
      <c r="BH213" s="67">
        <v>5568.1666699999996</v>
      </c>
      <c r="BI213" s="29" t="str">
        <f t="shared" si="72"/>
        <v>NA</v>
      </c>
      <c r="BJ213" s="71" t="str">
        <f t="shared" si="86"/>
        <v>NA</v>
      </c>
      <c r="BK213" s="71" t="str">
        <f t="shared" si="86"/>
        <v>NA</v>
      </c>
      <c r="BL213" s="71" t="str">
        <f t="shared" si="86"/>
        <v>NA</v>
      </c>
      <c r="BM213" s="71" t="str">
        <f t="shared" si="86"/>
        <v>NA</v>
      </c>
      <c r="BN213" s="71" t="str">
        <f t="shared" si="86"/>
        <v>NA</v>
      </c>
      <c r="BO213" s="71" t="str">
        <f t="shared" si="86"/>
        <v>NA</v>
      </c>
      <c r="BP213" s="71" t="str">
        <f t="shared" si="86"/>
        <v>NA</v>
      </c>
      <c r="BQ213" s="71" t="str">
        <f t="shared" si="86"/>
        <v>NA</v>
      </c>
      <c r="BR213" s="71" t="str">
        <f t="shared" si="86"/>
        <v>NA</v>
      </c>
      <c r="BS213" s="71" t="str">
        <f t="shared" si="86"/>
        <v>NA</v>
      </c>
    </row>
    <row r="214" spans="1:71" x14ac:dyDescent="0.25">
      <c r="A214" s="4">
        <v>3</v>
      </c>
      <c r="B214" s="4">
        <v>130</v>
      </c>
      <c r="C214">
        <v>141</v>
      </c>
      <c r="D214" t="s">
        <v>248</v>
      </c>
      <c r="E214">
        <f>'RIM &amp; TRC Benefits'!E214-'RIM Costs (Ach Pot)'!E214</f>
        <v>0</v>
      </c>
      <c r="F214">
        <f>'RIM &amp; TRC Benefits'!F214-'RIM Costs (Ach Pot)'!F214</f>
        <v>0</v>
      </c>
      <c r="G214">
        <f>'RIM &amp; TRC Benefits'!G214-'RIM Costs (Ach Pot)'!G214</f>
        <v>-59.626416999999996</v>
      </c>
      <c r="H214">
        <f>'RIM &amp; TRC Benefits'!H214-'RIM Costs (Ach Pot)'!H214</f>
        <v>-22.190387000000001</v>
      </c>
      <c r="I214">
        <f>'RIM &amp; TRC Benefits'!I214-'RIM Costs (Ach Pot)'!I214</f>
        <v>-24.115696999999997</v>
      </c>
      <c r="J214">
        <f>'RIM &amp; TRC Benefits'!J214-'RIM Costs (Ach Pot)'!J214</f>
        <v>6.1904729999999972</v>
      </c>
      <c r="K214">
        <f>'RIM &amp; TRC Benefits'!K214-'RIM Costs (Ach Pot)'!K214</f>
        <v>13.740392999999997</v>
      </c>
      <c r="L214">
        <f>'RIM &amp; TRC Benefits'!L214-'RIM Costs (Ach Pot)'!L214</f>
        <v>13.965783000000002</v>
      </c>
      <c r="M214">
        <f>'RIM &amp; TRC Benefits'!M214-'RIM Costs (Ach Pot)'!M214</f>
        <v>28.022193000000001</v>
      </c>
      <c r="N214">
        <f>'RIM &amp; TRC Benefits'!N214-'RIM Costs (Ach Pot)'!N214</f>
        <v>35.105383000000003</v>
      </c>
      <c r="O214">
        <f>'RIM &amp; TRC Benefits'!O214-'RIM Costs (Ach Pot)'!O214</f>
        <v>35.880112999999994</v>
      </c>
      <c r="P214">
        <f>'RIM &amp; TRC Benefits'!P214-'RIM Costs (Ach Pot)'!P214</f>
        <v>16.464762999999991</v>
      </c>
      <c r="Q214">
        <f>'RIM &amp; TRC Benefits'!Q214-'RIM Costs (Ach Pot)'!Q214</f>
        <v>23.613022999999998</v>
      </c>
      <c r="R214">
        <f>'RIM &amp; TRC Benefits'!R214-'RIM Costs (Ach Pot)'!R214</f>
        <v>12.270003000000003</v>
      </c>
      <c r="S214">
        <f>'RIM &amp; TRC Benefits'!S214-'RIM Costs (Ach Pot)'!S214</f>
        <v>40.933943000000014</v>
      </c>
      <c r="T214">
        <f>'RIM &amp; TRC Benefits'!T214-'RIM Costs (Ach Pot)'!T214</f>
        <v>11.200053000000011</v>
      </c>
      <c r="U214">
        <f>'RIM &amp; TRC Benefits'!U214-'RIM Costs (Ach Pot)'!U214</f>
        <v>21.129742999999991</v>
      </c>
      <c r="V214">
        <f>'RIM &amp; TRC Benefits'!V214-'RIM Costs (Ach Pot)'!V214</f>
        <v>0</v>
      </c>
      <c r="W214">
        <f>'RIM &amp; TRC Benefits'!W214-'RIM Costs (Ach Pot)'!W214</f>
        <v>0</v>
      </c>
      <c r="X214">
        <f>'RIM &amp; TRC Benefits'!X214-'RIM Costs (Ach Pot)'!X214</f>
        <v>0</v>
      </c>
      <c r="Y214">
        <f>'RIM &amp; TRC Benefits'!Y214-'RIM Costs (Ach Pot)'!Y214</f>
        <v>0</v>
      </c>
      <c r="Z214">
        <f>'RIM &amp; TRC Benefits'!Z214-'RIM Costs (Ach Pot)'!Z214</f>
        <v>0</v>
      </c>
      <c r="AA214">
        <f>'RIM &amp; TRC Benefits'!AA214-'RIM Costs (Ach Pot)'!AA214</f>
        <v>0</v>
      </c>
      <c r="AB214">
        <f>'RIM &amp; TRC Benefits'!AB214-'RIM Costs (Ach Pot)'!AB214</f>
        <v>0</v>
      </c>
      <c r="AC214">
        <f>'RIM &amp; TRC Benefits'!AC214-'RIM Costs (Ach Pot)'!AC214</f>
        <v>0</v>
      </c>
      <c r="AD214">
        <f>'RIM &amp; TRC Benefits'!AD214-'RIM Costs (Ach Pot)'!AD214</f>
        <v>0</v>
      </c>
      <c r="AE214">
        <f>'RIM &amp; TRC Benefits'!AE214-'RIM Costs (Ach Pot)'!AE214</f>
        <v>0</v>
      </c>
      <c r="AF214">
        <f>'RIM &amp; TRC Benefits'!AF214-'RIM Costs (Ach Pot)'!AF214</f>
        <v>0</v>
      </c>
      <c r="AG214">
        <f>'RIM &amp; TRC Benefits'!AG214-'RIM Costs (Ach Pot)'!AG214</f>
        <v>0</v>
      </c>
      <c r="AH214">
        <f>'RIM &amp; TRC Benefits'!AH214-'RIM Costs (Ach Pot)'!AH214</f>
        <v>0</v>
      </c>
      <c r="AI214" s="2">
        <f t="shared" si="79"/>
        <v>152.58336500000001</v>
      </c>
      <c r="AJ214" s="2">
        <f t="shared" si="80"/>
        <v>49.12664349928712</v>
      </c>
      <c r="AK214" s="95">
        <f>'RIM &amp; TRC Benefits'!AJ214/'RIM Costs (Ach Pot)'!AJ214</f>
        <v>1.0686570082691886</v>
      </c>
      <c r="AL214" s="98">
        <f>IF(AK214&lt;1,"NA",(('RIM Costs (Ach Pot)'!AJ214)+AX214)/AN214)</f>
        <v>7.9592569589696947</v>
      </c>
      <c r="AN214">
        <f>'Customer Costs'!G214</f>
        <v>89.9</v>
      </c>
      <c r="AO214" s="17">
        <f t="shared" si="81"/>
        <v>486.32918968154269</v>
      </c>
      <c r="AP214" s="18">
        <f t="shared" si="82"/>
        <v>1.5452993961146677</v>
      </c>
      <c r="AQ214" s="76" t="str">
        <f t="shared" si="83"/>
        <v>No</v>
      </c>
      <c r="AR214" s="76" t="str">
        <f t="shared" si="84"/>
        <v>Yes</v>
      </c>
      <c r="AS214" s="76" t="str">
        <f t="shared" si="85"/>
        <v>Yes</v>
      </c>
      <c r="AT214" s="105" t="s">
        <v>499</v>
      </c>
      <c r="AU214" s="95" t="str">
        <f t="shared" si="75"/>
        <v>Drop</v>
      </c>
      <c r="AV214" s="11">
        <f t="shared" si="73"/>
        <v>0</v>
      </c>
      <c r="AW214" s="102">
        <f t="shared" si="76"/>
        <v>1.5452993961146677</v>
      </c>
      <c r="AX214" s="11">
        <f t="shared" si="77"/>
        <v>0</v>
      </c>
      <c r="AY214" s="52" t="s">
        <v>526</v>
      </c>
      <c r="AZ214" s="11" t="str">
        <f>IF(AU214="Drop","NA",'Program Costs'!G214)</f>
        <v>NA</v>
      </c>
      <c r="BA214" s="20">
        <f t="shared" si="78"/>
        <v>1.5452993961146677</v>
      </c>
      <c r="BB214" s="12">
        <f>IF(AP214&lt;=10,IF($BB$1="Residential",VLOOKUP(CEILING(AP214,0.05),'Payback-Acceptance'!$A$5:$C$205,2),VLOOKUP(CEILING(AN214,0.05),'Payback-Acceptance'!$A$5:$C$205,3)),IF($BB$1="Residential",VLOOKUP(10,'Payback-Acceptance'!$A$5:$C$205,2),VLOOKUP(10,'Payback-Acceptance'!$A$5:$C$205,3)))</f>
        <v>0.46019386312705485</v>
      </c>
      <c r="BC214" s="17">
        <v>486.32918968154269</v>
      </c>
      <c r="BD214" s="18">
        <v>184.06500775807808</v>
      </c>
      <c r="BE214" s="18">
        <v>337.32835372394646</v>
      </c>
      <c r="BF214" s="22">
        <v>22702.716614399065</v>
      </c>
      <c r="BG214" s="35" t="str">
        <f t="shared" si="71"/>
        <v>NA</v>
      </c>
      <c r="BH214" s="67" t="s">
        <v>499</v>
      </c>
      <c r="BI214" s="29" t="str">
        <f t="shared" si="72"/>
        <v>NA</v>
      </c>
      <c r="BJ214" s="71" t="str">
        <f t="shared" ref="BJ214:BS223" si="87">IF($BG214="NA","NA",IF($AY214="M",$BG214*BJ$2,$BG214*BJ$1))</f>
        <v>NA</v>
      </c>
      <c r="BK214" s="71" t="str">
        <f t="shared" si="87"/>
        <v>NA</v>
      </c>
      <c r="BL214" s="71" t="str">
        <f t="shared" si="87"/>
        <v>NA</v>
      </c>
      <c r="BM214" s="71" t="str">
        <f t="shared" si="87"/>
        <v>NA</v>
      </c>
      <c r="BN214" s="71" t="str">
        <f t="shared" si="87"/>
        <v>NA</v>
      </c>
      <c r="BO214" s="71" t="str">
        <f t="shared" si="87"/>
        <v>NA</v>
      </c>
      <c r="BP214" s="71" t="str">
        <f t="shared" si="87"/>
        <v>NA</v>
      </c>
      <c r="BQ214" s="71" t="str">
        <f t="shared" si="87"/>
        <v>NA</v>
      </c>
      <c r="BR214" s="71" t="str">
        <f t="shared" si="87"/>
        <v>NA</v>
      </c>
      <c r="BS214" s="71" t="str">
        <f t="shared" si="87"/>
        <v>NA</v>
      </c>
    </row>
    <row r="215" spans="1:71" x14ac:dyDescent="0.25">
      <c r="A215" s="4">
        <v>3</v>
      </c>
      <c r="B215" s="4">
        <v>130</v>
      </c>
      <c r="C215">
        <v>142</v>
      </c>
      <c r="D215" t="s">
        <v>249</v>
      </c>
      <c r="E215">
        <f>'RIM &amp; TRC Benefits'!E215-'RIM Costs (Ach Pot)'!E215</f>
        <v>0</v>
      </c>
      <c r="F215">
        <f>'RIM &amp; TRC Benefits'!F215-'RIM Costs (Ach Pot)'!F215</f>
        <v>0</v>
      </c>
      <c r="G215">
        <f>'RIM &amp; TRC Benefits'!G215-'RIM Costs (Ach Pot)'!G215</f>
        <v>-45.291063999999999</v>
      </c>
      <c r="H215">
        <f>'RIM &amp; TRC Benefits'!H215-'RIM Costs (Ach Pot)'!H215</f>
        <v>-8.2424940000000007</v>
      </c>
      <c r="I215">
        <f>'RIM &amp; TRC Benefits'!I215-'RIM Costs (Ach Pot)'!I215</f>
        <v>-9.1765240000000006</v>
      </c>
      <c r="J215">
        <f>'RIM &amp; TRC Benefits'!J215-'RIM Costs (Ach Pot)'!J215</f>
        <v>5.6930890000000005</v>
      </c>
      <c r="K215">
        <f>'RIM &amp; TRC Benefits'!K215-'RIM Costs (Ach Pot)'!K215</f>
        <v>9.0430019999999978</v>
      </c>
      <c r="L215">
        <f>'RIM &amp; TRC Benefits'!L215-'RIM Costs (Ach Pot)'!L215</f>
        <v>9.5496669999999995</v>
      </c>
      <c r="M215">
        <f>'RIM &amp; TRC Benefits'!M215-'RIM Costs (Ach Pot)'!M215</f>
        <v>15.848736000000002</v>
      </c>
      <c r="N215">
        <f>'RIM &amp; TRC Benefits'!N215-'RIM Costs (Ach Pot)'!N215</f>
        <v>18.951175000000003</v>
      </c>
      <c r="O215">
        <f>'RIM &amp; TRC Benefits'!O215-'RIM Costs (Ach Pot)'!O215</f>
        <v>19.169285000000002</v>
      </c>
      <c r="P215">
        <f>'RIM &amp; TRC Benefits'!P215-'RIM Costs (Ach Pot)'!P215</f>
        <v>10.797494999999998</v>
      </c>
      <c r="Q215">
        <f>'RIM &amp; TRC Benefits'!Q215-'RIM Costs (Ach Pot)'!Q215</f>
        <v>13.951604999999997</v>
      </c>
      <c r="R215">
        <f>'RIM &amp; TRC Benefits'!R215-'RIM Costs (Ach Pot)'!R215</f>
        <v>8.9306649999999941</v>
      </c>
      <c r="S215">
        <f>'RIM &amp; TRC Benefits'!S215-'RIM Costs (Ach Pot)'!S215</f>
        <v>21.836004999999997</v>
      </c>
      <c r="T215">
        <f>'RIM &amp; TRC Benefits'!T215-'RIM Costs (Ach Pot)'!T215</f>
        <v>7.408144999999994</v>
      </c>
      <c r="U215">
        <f>'RIM &amp; TRC Benefits'!U215-'RIM Costs (Ach Pot)'!U215</f>
        <v>12.144414999999995</v>
      </c>
      <c r="V215">
        <f>'RIM &amp; TRC Benefits'!V215-'RIM Costs (Ach Pot)'!V215</f>
        <v>12.376404999999995</v>
      </c>
      <c r="W215">
        <f>'RIM &amp; TRC Benefits'!W215-'RIM Costs (Ach Pot)'!W215</f>
        <v>19.380864999999996</v>
      </c>
      <c r="X215">
        <f>'RIM &amp; TRC Benefits'!X215-'RIM Costs (Ach Pot)'!X215</f>
        <v>19.622684999999997</v>
      </c>
      <c r="Y215">
        <f>'RIM &amp; TRC Benefits'!Y215-'RIM Costs (Ach Pot)'!Y215</f>
        <v>0</v>
      </c>
      <c r="Z215">
        <f>'RIM &amp; TRC Benefits'!Z215-'RIM Costs (Ach Pot)'!Z215</f>
        <v>0</v>
      </c>
      <c r="AA215">
        <f>'RIM &amp; TRC Benefits'!AA215-'RIM Costs (Ach Pot)'!AA215</f>
        <v>0</v>
      </c>
      <c r="AB215">
        <f>'RIM &amp; TRC Benefits'!AB215-'RIM Costs (Ach Pot)'!AB215</f>
        <v>0</v>
      </c>
      <c r="AC215">
        <f>'RIM &amp; TRC Benefits'!AC215-'RIM Costs (Ach Pot)'!AC215</f>
        <v>0</v>
      </c>
      <c r="AD215">
        <f>'RIM &amp; TRC Benefits'!AD215-'RIM Costs (Ach Pot)'!AD215</f>
        <v>0</v>
      </c>
      <c r="AE215">
        <f>'RIM &amp; TRC Benefits'!AE215-'RIM Costs (Ach Pot)'!AE215</f>
        <v>0</v>
      </c>
      <c r="AF215">
        <f>'RIM &amp; TRC Benefits'!AF215-'RIM Costs (Ach Pot)'!AF215</f>
        <v>0</v>
      </c>
      <c r="AG215">
        <f>'RIM &amp; TRC Benefits'!AG215-'RIM Costs (Ach Pot)'!AG215</f>
        <v>0</v>
      </c>
      <c r="AH215">
        <f>'RIM &amp; TRC Benefits'!AH215-'RIM Costs (Ach Pot)'!AH215</f>
        <v>0</v>
      </c>
      <c r="AI215" s="2">
        <f t="shared" si="79"/>
        <v>141.99315699999997</v>
      </c>
      <c r="AJ215" s="2">
        <f t="shared" si="80"/>
        <v>47.767449392172843</v>
      </c>
      <c r="AK215" s="95">
        <f>'RIM &amp; TRC Benefits'!AJ215/'RIM Costs (Ach Pot)'!AJ215</f>
        <v>1.1397997977627408</v>
      </c>
      <c r="AL215" s="98">
        <f>IF(AK215&lt;1,"NA",(('RIM Costs (Ach Pot)'!AJ215)+AX215)/AN215)</f>
        <v>2.1051466542385731</v>
      </c>
      <c r="AN215">
        <f>'Customer Costs'!G215</f>
        <v>185</v>
      </c>
      <c r="AO215" s="17">
        <f t="shared" si="81"/>
        <v>193.22790339349538</v>
      </c>
      <c r="AP215" s="18">
        <f t="shared" si="82"/>
        <v>8.0035961533657449</v>
      </c>
      <c r="AQ215" s="76" t="str">
        <f t="shared" si="83"/>
        <v>No</v>
      </c>
      <c r="AR215" s="76" t="str">
        <f t="shared" si="84"/>
        <v>No</v>
      </c>
      <c r="AS215" s="76" t="str">
        <f t="shared" si="85"/>
        <v>No</v>
      </c>
      <c r="AT215" s="105">
        <v>42.143213886144935</v>
      </c>
      <c r="AU215" s="95" t="str">
        <f t="shared" si="75"/>
        <v>Keep</v>
      </c>
      <c r="AV215" s="11">
        <f t="shared" si="73"/>
        <v>138.77078092022367</v>
      </c>
      <c r="AW215" s="102">
        <f t="shared" si="76"/>
        <v>2.0000000000000004</v>
      </c>
      <c r="AX215" s="11">
        <f t="shared" si="77"/>
        <v>47.767449392172843</v>
      </c>
      <c r="AY215" s="52" t="s">
        <v>526</v>
      </c>
      <c r="AZ215" s="11">
        <f>IF(AU215="Drop","NA",'Program Costs'!G215)</f>
        <v>37</v>
      </c>
      <c r="BA215" s="20">
        <f t="shared" si="78"/>
        <v>5.9370481846560832</v>
      </c>
      <c r="BB215" s="12">
        <f>IF(AP215&lt;=10,IF($BB$1="Residential",VLOOKUP(CEILING(AP215,0.05),'Payback-Acceptance'!$A$5:$C$205,2),VLOOKUP(CEILING(AN215,0.05),'Payback-Acceptance'!$A$5:$C$205,3)),IF($BB$1="Residential",VLOOKUP(10,'Payback-Acceptance'!$A$5:$C$205,2),VLOOKUP(10,'Payback-Acceptance'!$A$5:$C$205,3)))</f>
        <v>0.17583278733376656</v>
      </c>
      <c r="BC215" s="17">
        <v>193.22790339349538</v>
      </c>
      <c r="BD215" s="18">
        <v>124.52668265863475</v>
      </c>
      <c r="BE215" s="18">
        <v>159.09214704942704</v>
      </c>
      <c r="BF215" s="22">
        <v>38390.246425531921</v>
      </c>
      <c r="BG215" s="35">
        <f t="shared" si="71"/>
        <v>2569.384</v>
      </c>
      <c r="BH215" s="67">
        <v>2569.384</v>
      </c>
      <c r="BI215" s="29">
        <f t="shared" si="72"/>
        <v>3375.1320177157231</v>
      </c>
      <c r="BJ215" s="71">
        <f t="shared" si="87"/>
        <v>537.90148573329918</v>
      </c>
      <c r="BK215" s="71">
        <f t="shared" si="87"/>
        <v>1040.0129053727219</v>
      </c>
      <c r="BL215" s="71">
        <f t="shared" si="87"/>
        <v>1477.5296972874826</v>
      </c>
      <c r="BM215" s="71">
        <f t="shared" si="87"/>
        <v>1833.3956673505661</v>
      </c>
      <c r="BN215" s="71">
        <f t="shared" si="87"/>
        <v>2103.5892653833225</v>
      </c>
      <c r="BO215" s="71">
        <f t="shared" si="87"/>
        <v>2295.0854741878761</v>
      </c>
      <c r="BP215" s="71">
        <f t="shared" si="87"/>
        <v>2421.7752092436576</v>
      </c>
      <c r="BQ215" s="71">
        <f t="shared" si="87"/>
        <v>2500.0133115730118</v>
      </c>
      <c r="BR215" s="71">
        <f t="shared" si="87"/>
        <v>2545.1147354197183</v>
      </c>
      <c r="BS215" s="71">
        <f t="shared" si="87"/>
        <v>2569.384</v>
      </c>
    </row>
    <row r="216" spans="1:71" x14ac:dyDescent="0.25">
      <c r="A216" s="4">
        <v>3</v>
      </c>
      <c r="B216" s="4">
        <v>130</v>
      </c>
      <c r="C216">
        <v>143</v>
      </c>
      <c r="D216" t="s">
        <v>250</v>
      </c>
      <c r="E216">
        <f>'RIM &amp; TRC Benefits'!E216-'RIM Costs (Ach Pot)'!E216</f>
        <v>0</v>
      </c>
      <c r="F216">
        <f>'RIM &amp; TRC Benefits'!F216-'RIM Costs (Ach Pot)'!F216</f>
        <v>0</v>
      </c>
      <c r="G216">
        <f>'RIM &amp; TRC Benefits'!G216-'RIM Costs (Ach Pot)'!G216</f>
        <v>-65.132836999999995</v>
      </c>
      <c r="H216">
        <f>'RIM &amp; TRC Benefits'!H216-'RIM Costs (Ach Pot)'!H216</f>
        <v>-27.179096999999999</v>
      </c>
      <c r="I216">
        <f>'RIM &amp; TRC Benefits'!I216-'RIM Costs (Ach Pot)'!I216</f>
        <v>-29.030547000000006</v>
      </c>
      <c r="J216">
        <f>'RIM &amp; TRC Benefits'!J216-'RIM Costs (Ach Pot)'!J216</f>
        <v>-7.0739870000000025</v>
      </c>
      <c r="K216">
        <f>'RIM &amp; TRC Benefits'!K216-'RIM Costs (Ach Pot)'!K216</f>
        <v>-2.9246470000000073</v>
      </c>
      <c r="L216">
        <f>'RIM &amp; TRC Benefits'!L216-'RIM Costs (Ach Pot)'!L216</f>
        <v>-2.0103270000000037</v>
      </c>
      <c r="M216">
        <f>'RIM &amp; TRC Benefits'!M216-'RIM Costs (Ach Pot)'!M216</f>
        <v>8.0314830000000086</v>
      </c>
      <c r="N216">
        <f>'RIM &amp; TRC Benefits'!N216-'RIM Costs (Ach Pot)'!N216</f>
        <v>13.086771999999996</v>
      </c>
      <c r="O216">
        <f>'RIM &amp; TRC Benefits'!O216-'RIM Costs (Ach Pot)'!O216</f>
        <v>13.313181999999998</v>
      </c>
      <c r="P216">
        <f>'RIM &amp; TRC Benefits'!P216-'RIM Costs (Ach Pot)'!P216</f>
        <v>0.78670200000000534</v>
      </c>
      <c r="Q216">
        <f>'RIM &amp; TRC Benefits'!Q216-'RIM Costs (Ach Pot)'!Q216</f>
        <v>5.0568420000000032</v>
      </c>
      <c r="R216">
        <f>'RIM &amp; TRC Benefits'!R216-'RIM Costs (Ach Pot)'!R216</f>
        <v>-2.2324680000000114</v>
      </c>
      <c r="S216">
        <f>'RIM &amp; TRC Benefits'!S216-'RIM Costs (Ach Pot)'!S216</f>
        <v>18.091752</v>
      </c>
      <c r="T216">
        <f>'RIM &amp; TRC Benefits'!T216-'RIM Costs (Ach Pot)'!T216</f>
        <v>-3.4983380000000039</v>
      </c>
      <c r="U216">
        <f>'RIM &amp; TRC Benefits'!U216-'RIM Costs (Ach Pot)'!U216</f>
        <v>3.5139919999999876</v>
      </c>
      <c r="V216">
        <f>'RIM &amp; TRC Benefits'!V216-'RIM Costs (Ach Pot)'!V216</f>
        <v>0</v>
      </c>
      <c r="W216">
        <f>'RIM &amp; TRC Benefits'!W216-'RIM Costs (Ach Pot)'!W216</f>
        <v>0</v>
      </c>
      <c r="X216">
        <f>'RIM &amp; TRC Benefits'!X216-'RIM Costs (Ach Pot)'!X216</f>
        <v>0</v>
      </c>
      <c r="Y216">
        <f>'RIM &amp; TRC Benefits'!Y216-'RIM Costs (Ach Pot)'!Y216</f>
        <v>0</v>
      </c>
      <c r="Z216">
        <f>'RIM &amp; TRC Benefits'!Z216-'RIM Costs (Ach Pot)'!Z216</f>
        <v>0</v>
      </c>
      <c r="AA216">
        <f>'RIM &amp; TRC Benefits'!AA216-'RIM Costs (Ach Pot)'!AA216</f>
        <v>0</v>
      </c>
      <c r="AB216">
        <f>'RIM &amp; TRC Benefits'!AB216-'RIM Costs (Ach Pot)'!AB216</f>
        <v>0</v>
      </c>
      <c r="AC216">
        <f>'RIM &amp; TRC Benefits'!AC216-'RIM Costs (Ach Pot)'!AC216</f>
        <v>0</v>
      </c>
      <c r="AD216">
        <f>'RIM &amp; TRC Benefits'!AD216-'RIM Costs (Ach Pot)'!AD216</f>
        <v>0</v>
      </c>
      <c r="AE216">
        <f>'RIM &amp; TRC Benefits'!AE216-'RIM Costs (Ach Pot)'!AE216</f>
        <v>0</v>
      </c>
      <c r="AF216">
        <f>'RIM &amp; TRC Benefits'!AF216-'RIM Costs (Ach Pot)'!AF216</f>
        <v>0</v>
      </c>
      <c r="AG216">
        <f>'RIM &amp; TRC Benefits'!AG216-'RIM Costs (Ach Pot)'!AG216</f>
        <v>0</v>
      </c>
      <c r="AH216">
        <f>'RIM &amp; TRC Benefits'!AH216-'RIM Costs (Ach Pot)'!AH216</f>
        <v>0</v>
      </c>
      <c r="AI216" s="2">
        <f t="shared" si="79"/>
        <v>-77.201523000000037</v>
      </c>
      <c r="AJ216" s="2">
        <f t="shared" si="80"/>
        <v>-93.385229580082878</v>
      </c>
      <c r="AK216" s="95">
        <f>'RIM &amp; TRC Benefits'!AJ216/'RIM Costs (Ach Pot)'!AJ216</f>
        <v>0.87480353438401426</v>
      </c>
      <c r="AL216" s="98" t="str">
        <f>IF(AK216&lt;1,"NA",(('RIM Costs (Ach Pot)'!AJ216)+AX216)/AN216)</f>
        <v>NA</v>
      </c>
      <c r="AN216">
        <f>'Customer Costs'!G216</f>
        <v>768.7</v>
      </c>
      <c r="AO216" s="17">
        <f t="shared" si="81"/>
        <v>508.08028687188283</v>
      </c>
      <c r="AP216" s="18">
        <f t="shared" si="82"/>
        <v>12.647591096199925</v>
      </c>
      <c r="AQ216" s="76" t="str">
        <f t="shared" si="83"/>
        <v>No</v>
      </c>
      <c r="AR216" s="76" t="str">
        <f t="shared" si="84"/>
        <v>No</v>
      </c>
      <c r="AS216" s="76" t="str">
        <f t="shared" si="85"/>
        <v>No</v>
      </c>
      <c r="AT216" s="105" t="s">
        <v>499</v>
      </c>
      <c r="AU216" s="95" t="str">
        <f t="shared" si="75"/>
        <v>Drop</v>
      </c>
      <c r="AV216" s="11">
        <f t="shared" si="73"/>
        <v>647.14325545424026</v>
      </c>
      <c r="AW216" s="102">
        <f t="shared" si="76"/>
        <v>2.0000000000000004</v>
      </c>
      <c r="AX216" s="11" t="str">
        <f t="shared" si="77"/>
        <v>NA</v>
      </c>
      <c r="AY216" s="52" t="s">
        <v>527</v>
      </c>
      <c r="AZ216" s="11" t="str">
        <f>IF(AU216="Drop","NA",'Program Costs'!G216)</f>
        <v>NA</v>
      </c>
      <c r="BA216" s="20" t="str">
        <f t="shared" si="78"/>
        <v>NA</v>
      </c>
      <c r="BB216" s="12">
        <f>IF(AP216&lt;=10,IF($BB$1="Residential",VLOOKUP(CEILING(AP216,0.05),'Payback-Acceptance'!$A$5:$C$205,2),VLOOKUP(CEILING(AN216,0.05),'Payback-Acceptance'!$A$5:$C$205,3)),IF($BB$1="Residential",VLOOKUP(10,'Payback-Acceptance'!$A$5:$C$205,2),VLOOKUP(10,'Payback-Acceptance'!$A$5:$C$205,3)))</f>
        <v>0.14294960495076253</v>
      </c>
      <c r="BC216" s="17">
        <v>508.08028687188283</v>
      </c>
      <c r="BD216" s="18">
        <v>229.40825461204361</v>
      </c>
      <c r="BE216" s="18">
        <v>0</v>
      </c>
      <c r="BF216" s="22">
        <v>14451.794987744684</v>
      </c>
      <c r="BG216" s="35" t="str">
        <f t="shared" si="71"/>
        <v>NA</v>
      </c>
      <c r="BH216" s="67" t="s">
        <v>499</v>
      </c>
      <c r="BI216" s="29" t="str">
        <f t="shared" si="72"/>
        <v>NA</v>
      </c>
      <c r="BJ216" s="71" t="str">
        <f t="shared" si="87"/>
        <v>NA</v>
      </c>
      <c r="BK216" s="71" t="str">
        <f t="shared" si="87"/>
        <v>NA</v>
      </c>
      <c r="BL216" s="71" t="str">
        <f t="shared" si="87"/>
        <v>NA</v>
      </c>
      <c r="BM216" s="71" t="str">
        <f t="shared" si="87"/>
        <v>NA</v>
      </c>
      <c r="BN216" s="71" t="str">
        <f t="shared" si="87"/>
        <v>NA</v>
      </c>
      <c r="BO216" s="71" t="str">
        <f t="shared" si="87"/>
        <v>NA</v>
      </c>
      <c r="BP216" s="71" t="str">
        <f t="shared" si="87"/>
        <v>NA</v>
      </c>
      <c r="BQ216" s="71" t="str">
        <f t="shared" si="87"/>
        <v>NA</v>
      </c>
      <c r="BR216" s="71" t="str">
        <f t="shared" si="87"/>
        <v>NA</v>
      </c>
      <c r="BS216" s="71" t="str">
        <f t="shared" si="87"/>
        <v>NA</v>
      </c>
    </row>
    <row r="217" spans="1:71" x14ac:dyDescent="0.25">
      <c r="A217" s="4">
        <v>3</v>
      </c>
      <c r="B217" s="4">
        <v>130</v>
      </c>
      <c r="C217">
        <v>144</v>
      </c>
      <c r="D217" t="s">
        <v>541</v>
      </c>
      <c r="E217">
        <f>'RIM &amp; TRC Benefits'!E217-'RIM Costs (Ach Pot)'!E217</f>
        <v>0</v>
      </c>
      <c r="F217">
        <f>'RIM &amp; TRC Benefits'!F217-'RIM Costs (Ach Pot)'!F217</f>
        <v>0</v>
      </c>
      <c r="G217">
        <f>'RIM &amp; TRC Benefits'!G217-'RIM Costs (Ach Pot)'!G217</f>
        <v>-54.894481999999996</v>
      </c>
      <c r="H217">
        <f>'RIM &amp; TRC Benefits'!H217-'RIM Costs (Ach Pot)'!H217</f>
        <v>-17.302572000000001</v>
      </c>
      <c r="I217">
        <f>'RIM &amp; TRC Benefits'!I217-'RIM Costs (Ach Pot)'!I217</f>
        <v>-18.754262000000001</v>
      </c>
      <c r="J217">
        <f>'RIM &amp; TRC Benefits'!J217-'RIM Costs (Ach Pot)'!J217</f>
        <v>4.8711180000000027</v>
      </c>
      <c r="K217">
        <f>'RIM &amp; TRC Benefits'!K217-'RIM Costs (Ach Pot)'!K217</f>
        <v>11.065787999999998</v>
      </c>
      <c r="L217">
        <f>'RIM &amp; TRC Benefits'!L217-'RIM Costs (Ach Pot)'!L217</f>
        <v>11.217778000000003</v>
      </c>
      <c r="M217">
        <f>'RIM &amp; TRC Benefits'!M217-'RIM Costs (Ach Pot)'!M217</f>
        <v>22.801357999999993</v>
      </c>
      <c r="N217">
        <f>'RIM &amp; TRC Benefits'!N217-'RIM Costs (Ach Pot)'!N217</f>
        <v>28.307888000000005</v>
      </c>
      <c r="O217">
        <f>'RIM &amp; TRC Benefits'!O217-'RIM Costs (Ach Pot)'!O217</f>
        <v>28.998408000000005</v>
      </c>
      <c r="P217">
        <f>'RIM &amp; TRC Benefits'!P217-'RIM Costs (Ach Pot)'!P217</f>
        <v>13.457028000000001</v>
      </c>
      <c r="Q217">
        <f>'RIM &amp; TRC Benefits'!Q217-'RIM Costs (Ach Pot)'!Q217</f>
        <v>0</v>
      </c>
      <c r="R217">
        <f>'RIM &amp; TRC Benefits'!R217-'RIM Costs (Ach Pot)'!R217</f>
        <v>0</v>
      </c>
      <c r="S217">
        <f>'RIM &amp; TRC Benefits'!S217-'RIM Costs (Ach Pot)'!S217</f>
        <v>0</v>
      </c>
      <c r="T217">
        <f>'RIM &amp; TRC Benefits'!T217-'RIM Costs (Ach Pot)'!T217</f>
        <v>0</v>
      </c>
      <c r="U217">
        <f>'RIM &amp; TRC Benefits'!U217-'RIM Costs (Ach Pot)'!U217</f>
        <v>0</v>
      </c>
      <c r="V217">
        <f>'RIM &amp; TRC Benefits'!V217-'RIM Costs (Ach Pot)'!V217</f>
        <v>0</v>
      </c>
      <c r="W217">
        <f>'RIM &amp; TRC Benefits'!W217-'RIM Costs (Ach Pot)'!W217</f>
        <v>0</v>
      </c>
      <c r="X217">
        <f>'RIM &amp; TRC Benefits'!X217-'RIM Costs (Ach Pot)'!X217</f>
        <v>0</v>
      </c>
      <c r="Y217">
        <f>'RIM &amp; TRC Benefits'!Y217-'RIM Costs (Ach Pot)'!Y217</f>
        <v>0</v>
      </c>
      <c r="Z217">
        <f>'RIM &amp; TRC Benefits'!Z217-'RIM Costs (Ach Pot)'!Z217</f>
        <v>0</v>
      </c>
      <c r="AA217">
        <f>'RIM &amp; TRC Benefits'!AA217-'RIM Costs (Ach Pot)'!AA217</f>
        <v>0</v>
      </c>
      <c r="AB217">
        <f>'RIM &amp; TRC Benefits'!AB217-'RIM Costs (Ach Pot)'!AB217</f>
        <v>0</v>
      </c>
      <c r="AC217">
        <f>'RIM &amp; TRC Benefits'!AC217-'RIM Costs (Ach Pot)'!AC217</f>
        <v>0</v>
      </c>
      <c r="AD217">
        <f>'RIM &amp; TRC Benefits'!AD217-'RIM Costs (Ach Pot)'!AD217</f>
        <v>0</v>
      </c>
      <c r="AE217">
        <f>'RIM &amp; TRC Benefits'!AE217-'RIM Costs (Ach Pot)'!AE217</f>
        <v>0</v>
      </c>
      <c r="AF217">
        <f>'RIM &amp; TRC Benefits'!AF217-'RIM Costs (Ach Pot)'!AF217</f>
        <v>0</v>
      </c>
      <c r="AG217">
        <f>'RIM &amp; TRC Benefits'!AG217-'RIM Costs (Ach Pot)'!AG217</f>
        <v>0</v>
      </c>
      <c r="AH217">
        <f>'RIM &amp; TRC Benefits'!AH217-'RIM Costs (Ach Pot)'!AH217</f>
        <v>0</v>
      </c>
      <c r="AI217" s="2">
        <f t="shared" si="79"/>
        <v>29.768050000000009</v>
      </c>
      <c r="AJ217" s="2">
        <f t="shared" si="80"/>
        <v>-7.6953850482635957</v>
      </c>
      <c r="AK217" s="95">
        <f>'RIM &amp; TRC Benefits'!AJ217/'RIM Costs (Ach Pot)'!AJ217</f>
        <v>0.98215483620890887</v>
      </c>
      <c r="AL217" s="98" t="str">
        <f>IF(AK217&lt;1,"NA",(('RIM Costs (Ach Pot)'!AJ217)+AX217)/AN217)</f>
        <v>NA</v>
      </c>
      <c r="AN217">
        <f>'Customer Costs'!G217</f>
        <v>538</v>
      </c>
      <c r="AO217" s="17">
        <f t="shared" si="81"/>
        <v>381.17955346305848</v>
      </c>
      <c r="AP217" s="18">
        <f t="shared" si="82"/>
        <v>11.79874890365512</v>
      </c>
      <c r="AQ217" s="76" t="str">
        <f t="shared" si="83"/>
        <v>No</v>
      </c>
      <c r="AR217" s="76" t="str">
        <f t="shared" si="84"/>
        <v>No</v>
      </c>
      <c r="AS217" s="76" t="str">
        <f t="shared" si="85"/>
        <v>No</v>
      </c>
      <c r="AT217" s="105" t="s">
        <v>499</v>
      </c>
      <c r="AU217" s="95" t="str">
        <f t="shared" si="75"/>
        <v>Drop</v>
      </c>
      <c r="AV217" s="11">
        <f t="shared" si="73"/>
        <v>446.80389024410317</v>
      </c>
      <c r="AW217" s="102">
        <f t="shared" si="76"/>
        <v>1.9999999999999993</v>
      </c>
      <c r="AX217" s="11" t="str">
        <f t="shared" si="77"/>
        <v>NA</v>
      </c>
      <c r="AY217" s="52" t="s">
        <v>527</v>
      </c>
      <c r="AZ217" s="11" t="str">
        <f>IF(AU217="Drop","NA",'Program Costs'!G217)</f>
        <v>NA</v>
      </c>
      <c r="BA217" s="20" t="str">
        <f t="shared" si="78"/>
        <v>NA</v>
      </c>
      <c r="BB217" s="12">
        <f>IF(AP217&lt;=10,IF($BB$1="Residential",VLOOKUP(CEILING(AP217,0.05),'Payback-Acceptance'!$A$5:$C$205,2),VLOOKUP(CEILING(AN217,0.05),'Payback-Acceptance'!$A$5:$C$205,3)),IF($BB$1="Residential",VLOOKUP(10,'Payback-Acceptance'!$A$5:$C$205,2),VLOOKUP(10,'Payback-Acceptance'!$A$5:$C$205,3)))</f>
        <v>0.14294960495076253</v>
      </c>
      <c r="BC217" s="17">
        <v>381.17955346305848</v>
      </c>
      <c r="BD217" s="18">
        <v>248.53341495751127</v>
      </c>
      <c r="BE217" s="18">
        <v>121.83431106678972</v>
      </c>
      <c r="BF217" s="22">
        <v>30392.278420212766</v>
      </c>
      <c r="BG217" s="35" t="str">
        <f t="shared" si="71"/>
        <v>NA</v>
      </c>
      <c r="BH217" s="67" t="s">
        <v>499</v>
      </c>
      <c r="BI217" s="29" t="str">
        <f t="shared" si="72"/>
        <v>NA</v>
      </c>
      <c r="BJ217" s="71" t="str">
        <f t="shared" si="87"/>
        <v>NA</v>
      </c>
      <c r="BK217" s="71" t="str">
        <f t="shared" si="87"/>
        <v>NA</v>
      </c>
      <c r="BL217" s="71" t="str">
        <f t="shared" si="87"/>
        <v>NA</v>
      </c>
      <c r="BM217" s="71" t="str">
        <f t="shared" si="87"/>
        <v>NA</v>
      </c>
      <c r="BN217" s="71" t="str">
        <f t="shared" si="87"/>
        <v>NA</v>
      </c>
      <c r="BO217" s="71" t="str">
        <f t="shared" si="87"/>
        <v>NA</v>
      </c>
      <c r="BP217" s="71" t="str">
        <f t="shared" si="87"/>
        <v>NA</v>
      </c>
      <c r="BQ217" s="71" t="str">
        <f t="shared" si="87"/>
        <v>NA</v>
      </c>
      <c r="BR217" s="71" t="str">
        <f t="shared" si="87"/>
        <v>NA</v>
      </c>
      <c r="BS217" s="71" t="str">
        <f t="shared" si="87"/>
        <v>NA</v>
      </c>
    </row>
    <row r="218" spans="1:71" x14ac:dyDescent="0.25">
      <c r="A218" s="4">
        <v>3</v>
      </c>
      <c r="B218" s="4">
        <v>130</v>
      </c>
      <c r="C218">
        <v>145</v>
      </c>
      <c r="D218" t="s">
        <v>252</v>
      </c>
      <c r="E218">
        <f>'RIM &amp; TRC Benefits'!E218-'RIM Costs (Ach Pot)'!E218</f>
        <v>0</v>
      </c>
      <c r="F218">
        <f>'RIM &amp; TRC Benefits'!F218-'RIM Costs (Ach Pot)'!F218</f>
        <v>0</v>
      </c>
      <c r="G218">
        <f>'RIM &amp; TRC Benefits'!G218-'RIM Costs (Ach Pot)'!G218</f>
        <v>-45.250597999999997</v>
      </c>
      <c r="H218">
        <f>'RIM &amp; TRC Benefits'!H218-'RIM Costs (Ach Pot)'!H218</f>
        <v>-8.125548000000002</v>
      </c>
      <c r="I218">
        <f>'RIM &amp; TRC Benefits'!I218-'RIM Costs (Ach Pot)'!I218</f>
        <v>-9.0080980000000004</v>
      </c>
      <c r="J218">
        <f>'RIM &amp; TRC Benefits'!J218-'RIM Costs (Ach Pot)'!J218</f>
        <v>-3.6167890000000007</v>
      </c>
      <c r="K218">
        <f>'RIM &amp; TRC Benefits'!K218-'RIM Costs (Ach Pot)'!K218</f>
        <v>-3.3815169999999988</v>
      </c>
      <c r="L218">
        <f>'RIM &amp; TRC Benefits'!L218-'RIM Costs (Ach Pot)'!L218</f>
        <v>-3.8113810000000008</v>
      </c>
      <c r="M218">
        <f>'RIM &amp; TRC Benefits'!M218-'RIM Costs (Ach Pot)'!M218</f>
        <v>-1.5474929999999993</v>
      </c>
      <c r="N218">
        <f>'RIM &amp; TRC Benefits'!N218-'RIM Costs (Ach Pot)'!N218</f>
        <v>-1.0281350000000025</v>
      </c>
      <c r="O218">
        <f>'RIM &amp; TRC Benefits'!O218-'RIM Costs (Ach Pot)'!O218</f>
        <v>-0.58474000000000359</v>
      </c>
      <c r="P218">
        <f>'RIM &amp; TRC Benefits'!P218-'RIM Costs (Ach Pot)'!P218</f>
        <v>-2.7401079999999993</v>
      </c>
      <c r="Q218">
        <f>'RIM &amp; TRC Benefits'!Q218-'RIM Costs (Ach Pot)'!Q218</f>
        <v>0</v>
      </c>
      <c r="R218">
        <f>'RIM &amp; TRC Benefits'!R218-'RIM Costs (Ach Pot)'!R218</f>
        <v>0</v>
      </c>
      <c r="S218">
        <f>'RIM &amp; TRC Benefits'!S218-'RIM Costs (Ach Pot)'!S218</f>
        <v>0</v>
      </c>
      <c r="T218">
        <f>'RIM &amp; TRC Benefits'!T218-'RIM Costs (Ach Pot)'!T218</f>
        <v>0</v>
      </c>
      <c r="U218">
        <f>'RIM &amp; TRC Benefits'!U218-'RIM Costs (Ach Pot)'!U218</f>
        <v>0</v>
      </c>
      <c r="V218">
        <f>'RIM &amp; TRC Benefits'!V218-'RIM Costs (Ach Pot)'!V218</f>
        <v>0</v>
      </c>
      <c r="W218">
        <f>'RIM &amp; TRC Benefits'!W218-'RIM Costs (Ach Pot)'!W218</f>
        <v>0</v>
      </c>
      <c r="X218">
        <f>'RIM &amp; TRC Benefits'!X218-'RIM Costs (Ach Pot)'!X218</f>
        <v>0</v>
      </c>
      <c r="Y218">
        <f>'RIM &amp; TRC Benefits'!Y218-'RIM Costs (Ach Pot)'!Y218</f>
        <v>0</v>
      </c>
      <c r="Z218">
        <f>'RIM &amp; TRC Benefits'!Z218-'RIM Costs (Ach Pot)'!Z218</f>
        <v>0</v>
      </c>
      <c r="AA218">
        <f>'RIM &amp; TRC Benefits'!AA218-'RIM Costs (Ach Pot)'!AA218</f>
        <v>0</v>
      </c>
      <c r="AB218">
        <f>'RIM &amp; TRC Benefits'!AB218-'RIM Costs (Ach Pot)'!AB218</f>
        <v>0</v>
      </c>
      <c r="AC218">
        <f>'RIM &amp; TRC Benefits'!AC218-'RIM Costs (Ach Pot)'!AC218</f>
        <v>0</v>
      </c>
      <c r="AD218">
        <f>'RIM &amp; TRC Benefits'!AD218-'RIM Costs (Ach Pot)'!AD218</f>
        <v>0</v>
      </c>
      <c r="AE218">
        <f>'RIM &amp; TRC Benefits'!AE218-'RIM Costs (Ach Pot)'!AE218</f>
        <v>0</v>
      </c>
      <c r="AF218">
        <f>'RIM &amp; TRC Benefits'!AF218-'RIM Costs (Ach Pot)'!AF218</f>
        <v>0</v>
      </c>
      <c r="AG218">
        <f>'RIM &amp; TRC Benefits'!AG218-'RIM Costs (Ach Pot)'!AG218</f>
        <v>0</v>
      </c>
      <c r="AH218">
        <f>'RIM &amp; TRC Benefits'!AH218-'RIM Costs (Ach Pot)'!AH218</f>
        <v>0</v>
      </c>
      <c r="AI218" s="2">
        <f t="shared" si="79"/>
        <v>-79.09440699999999</v>
      </c>
      <c r="AJ218" s="2">
        <f t="shared" si="80"/>
        <v>-72.885705349244375</v>
      </c>
      <c r="AK218" s="95">
        <f>'RIM &amp; TRC Benefits'!AJ218/'RIM Costs (Ach Pot)'!AJ218</f>
        <v>0.59980000331713734</v>
      </c>
      <c r="AL218" s="98" t="str">
        <f>IF(AK218&lt;1,"NA",(('RIM Costs (Ach Pot)'!AJ218)+AX218)/AN218)</f>
        <v>NA</v>
      </c>
      <c r="AN218">
        <f>'Customer Costs'!G218</f>
        <v>272.3</v>
      </c>
      <c r="AO218" s="17">
        <f t="shared" si="81"/>
        <v>140.29445299256852</v>
      </c>
      <c r="AP218" s="18">
        <f t="shared" si="82"/>
        <v>16.22521354096429</v>
      </c>
      <c r="AQ218" s="76" t="str">
        <f t="shared" si="83"/>
        <v>No</v>
      </c>
      <c r="AR218" s="76" t="str">
        <f t="shared" si="84"/>
        <v>No</v>
      </c>
      <c r="AS218" s="76" t="str">
        <f t="shared" si="85"/>
        <v>No</v>
      </c>
      <c r="AT218" s="105" t="s">
        <v>499</v>
      </c>
      <c r="AU218" s="95" t="str">
        <f t="shared" si="75"/>
        <v>Drop</v>
      </c>
      <c r="AV218" s="11">
        <f t="shared" si="73"/>
        <v>238.73495639517893</v>
      </c>
      <c r="AW218" s="102">
        <f t="shared" si="76"/>
        <v>1.9999999999999996</v>
      </c>
      <c r="AX218" s="11" t="str">
        <f t="shared" si="77"/>
        <v>NA</v>
      </c>
      <c r="AY218" s="52" t="s">
        <v>527</v>
      </c>
      <c r="AZ218" s="11" t="str">
        <f>IF(AU218="Drop","NA",'Program Costs'!G218)</f>
        <v>NA</v>
      </c>
      <c r="BA218" s="20" t="str">
        <f t="shared" si="78"/>
        <v>NA</v>
      </c>
      <c r="BB218" s="12">
        <f>IF(AP218&lt;=10,IF($BB$1="Residential",VLOOKUP(CEILING(AP218,0.05),'Payback-Acceptance'!$A$5:$C$205,2),VLOOKUP(CEILING(AN218,0.05),'Payback-Acceptance'!$A$5:$C$205,3)),IF($BB$1="Residential",VLOOKUP(10,'Payback-Acceptance'!$A$5:$C$205,2),VLOOKUP(10,'Payback-Acceptance'!$A$5:$C$205,3)))</f>
        <v>0.14294960495076253</v>
      </c>
      <c r="BC218" s="17">
        <v>140.29445299256852</v>
      </c>
      <c r="BD218" s="18">
        <v>45.415138556580494</v>
      </c>
      <c r="BE218" s="18">
        <v>-14.637662790902429</v>
      </c>
      <c r="BF218" s="22">
        <v>28792.684819148941</v>
      </c>
      <c r="BG218" s="35" t="str">
        <f t="shared" si="71"/>
        <v>NA</v>
      </c>
      <c r="BH218" s="67">
        <v>616.11111000000005</v>
      </c>
      <c r="BI218" s="29" t="str">
        <f t="shared" si="72"/>
        <v>NA</v>
      </c>
      <c r="BJ218" s="71" t="str">
        <f t="shared" si="87"/>
        <v>NA</v>
      </c>
      <c r="BK218" s="71" t="str">
        <f t="shared" si="87"/>
        <v>NA</v>
      </c>
      <c r="BL218" s="71" t="str">
        <f t="shared" si="87"/>
        <v>NA</v>
      </c>
      <c r="BM218" s="71" t="str">
        <f t="shared" si="87"/>
        <v>NA</v>
      </c>
      <c r="BN218" s="71" t="str">
        <f t="shared" si="87"/>
        <v>NA</v>
      </c>
      <c r="BO218" s="71" t="str">
        <f t="shared" si="87"/>
        <v>NA</v>
      </c>
      <c r="BP218" s="71" t="str">
        <f t="shared" si="87"/>
        <v>NA</v>
      </c>
      <c r="BQ218" s="71" t="str">
        <f t="shared" si="87"/>
        <v>NA</v>
      </c>
      <c r="BR218" s="71" t="str">
        <f t="shared" si="87"/>
        <v>NA</v>
      </c>
      <c r="BS218" s="71" t="str">
        <f t="shared" si="87"/>
        <v>NA</v>
      </c>
    </row>
    <row r="219" spans="1:71" x14ac:dyDescent="0.25">
      <c r="A219" s="4">
        <v>3</v>
      </c>
      <c r="B219" s="4">
        <v>130</v>
      </c>
      <c r="C219">
        <v>146</v>
      </c>
      <c r="D219" t="s">
        <v>253</v>
      </c>
      <c r="E219">
        <f>'RIM &amp; TRC Benefits'!E219-'RIM Costs (Ach Pot)'!E219</f>
        <v>0</v>
      </c>
      <c r="F219">
        <f>'RIM &amp; TRC Benefits'!F219-'RIM Costs (Ach Pot)'!F219</f>
        <v>0</v>
      </c>
      <c r="G219">
        <f>'RIM &amp; TRC Benefits'!G219-'RIM Costs (Ach Pot)'!G219</f>
        <v>-43.752465000000001</v>
      </c>
      <c r="H219">
        <f>'RIM &amp; TRC Benefits'!H219-'RIM Costs (Ach Pot)'!H219</f>
        <v>-6.7520250000000015</v>
      </c>
      <c r="I219">
        <f>'RIM &amp; TRC Benefits'!I219-'RIM Costs (Ach Pot)'!I219</f>
        <v>-7.634504999999999</v>
      </c>
      <c r="J219">
        <f>'RIM &amp; TRC Benefits'!J219-'RIM Costs (Ach Pot)'!J219</f>
        <v>-0.44897500000000079</v>
      </c>
      <c r="K219">
        <f>'RIM &amp; TRC Benefits'!K219-'RIM Costs (Ach Pot)'!K219</f>
        <v>1.1227310000000017</v>
      </c>
      <c r="L219">
        <f>'RIM &amp; TRC Benefits'!L219-'RIM Costs (Ach Pot)'!L219</f>
        <v>0.94128300000000209</v>
      </c>
      <c r="M219">
        <f>'RIM &amp; TRC Benefits'!M219-'RIM Costs (Ach Pot)'!M219</f>
        <v>4.7300649999999997</v>
      </c>
      <c r="N219">
        <f>'RIM &amp; TRC Benefits'!N219-'RIM Costs (Ach Pot)'!N219</f>
        <v>5.8136650000000003</v>
      </c>
      <c r="O219">
        <f>'RIM &amp; TRC Benefits'!O219-'RIM Costs (Ach Pot)'!O219</f>
        <v>6.5920150000000035</v>
      </c>
      <c r="P219">
        <f>'RIM &amp; TRC Benefits'!P219-'RIM Costs (Ach Pot)'!P219</f>
        <v>2.5732149999999976</v>
      </c>
      <c r="Q219">
        <f>'RIM &amp; TRC Benefits'!Q219-'RIM Costs (Ach Pot)'!Q219</f>
        <v>3.3066100000000027</v>
      </c>
      <c r="R219">
        <f>'RIM &amp; TRC Benefits'!R219-'RIM Costs (Ach Pot)'!R219</f>
        <v>0.95913499999999985</v>
      </c>
      <c r="S219">
        <f>'RIM &amp; TRC Benefits'!S219-'RIM Costs (Ach Pot)'!S219</f>
        <v>7.4227649999999983</v>
      </c>
      <c r="T219">
        <f>'RIM &amp; TRC Benefits'!T219-'RIM Costs (Ach Pot)'!T219</f>
        <v>0.92001500000000291</v>
      </c>
      <c r="U219">
        <f>'RIM &amp; TRC Benefits'!U219-'RIM Costs (Ach Pot)'!U219</f>
        <v>2.8887650000000029</v>
      </c>
      <c r="V219">
        <f>'RIM &amp; TRC Benefits'!V219-'RIM Costs (Ach Pot)'!V219</f>
        <v>2.0242649999999998</v>
      </c>
      <c r="W219">
        <f>'RIM &amp; TRC Benefits'!W219-'RIM Costs (Ach Pot)'!W219</f>
        <v>6.512355000000003</v>
      </c>
      <c r="X219">
        <f>'RIM &amp; TRC Benefits'!X219-'RIM Costs (Ach Pot)'!X219</f>
        <v>5.9180650000000021</v>
      </c>
      <c r="Y219">
        <f>'RIM &amp; TRC Benefits'!Y219-'RIM Costs (Ach Pot)'!Y219</f>
        <v>8.0274950000000018</v>
      </c>
      <c r="Z219">
        <f>'RIM &amp; TRC Benefits'!Z219-'RIM Costs (Ach Pot)'!Z219</f>
        <v>7.5458650000000027</v>
      </c>
      <c r="AA219">
        <f>'RIM &amp; TRC Benefits'!AA219-'RIM Costs (Ach Pot)'!AA219</f>
        <v>7.3127150000000007</v>
      </c>
      <c r="AB219">
        <f>'RIM &amp; TRC Benefits'!AB219-'RIM Costs (Ach Pot)'!AB219</f>
        <v>3.8088050000000031</v>
      </c>
      <c r="AC219">
        <f>'RIM &amp; TRC Benefits'!AC219-'RIM Costs (Ach Pot)'!AC219</f>
        <v>4.3545250000000024</v>
      </c>
      <c r="AD219">
        <f>'RIM &amp; TRC Benefits'!AD219-'RIM Costs (Ach Pot)'!AD219</f>
        <v>0.98672499999999985</v>
      </c>
      <c r="AE219">
        <f>'RIM &amp; TRC Benefits'!AE219-'RIM Costs (Ach Pot)'!AE219</f>
        <v>2.4913650000000018</v>
      </c>
      <c r="AF219">
        <f>'RIM &amp; TRC Benefits'!AF219-'RIM Costs (Ach Pot)'!AF219</f>
        <v>3.1782550000000001</v>
      </c>
      <c r="AG219">
        <f>'RIM &amp; TRC Benefits'!AG219-'RIM Costs (Ach Pot)'!AG219</f>
        <v>2.7461850000000005</v>
      </c>
      <c r="AH219">
        <f>'RIM &amp; TRC Benefits'!AH219-'RIM Costs (Ach Pot)'!AH219</f>
        <v>11.815275000000003</v>
      </c>
      <c r="AI219" s="2">
        <f t="shared" si="79"/>
        <v>45.404189000000031</v>
      </c>
      <c r="AJ219" s="2">
        <f t="shared" si="80"/>
        <v>-17.329329476998677</v>
      </c>
      <c r="AK219" s="95">
        <f>'RIM &amp; TRC Benefits'!AJ219/'RIM Costs (Ach Pot)'!AJ219</f>
        <v>0.94584161766889829</v>
      </c>
      <c r="AL219" s="98" t="str">
        <f>IF(AK219&lt;1,"NA",(('RIM Costs (Ach Pot)'!AJ219)+AX219)/AN219)</f>
        <v>NA</v>
      </c>
      <c r="AN219">
        <f>'Customer Costs'!G219</f>
        <v>272.3</v>
      </c>
      <c r="AO219" s="17">
        <f t="shared" si="81"/>
        <v>140.29459910619056</v>
      </c>
      <c r="AP219" s="18">
        <f t="shared" si="82"/>
        <v>16.225196642774812</v>
      </c>
      <c r="AQ219" s="76" t="str">
        <f t="shared" si="83"/>
        <v>No</v>
      </c>
      <c r="AR219" s="76" t="str">
        <f t="shared" si="84"/>
        <v>No</v>
      </c>
      <c r="AS219" s="76" t="str">
        <f t="shared" si="85"/>
        <v>No</v>
      </c>
      <c r="AT219" s="105" t="s">
        <v>499</v>
      </c>
      <c r="AU219" s="95" t="str">
        <f t="shared" si="75"/>
        <v>Drop</v>
      </c>
      <c r="AV219" s="11">
        <f t="shared" si="73"/>
        <v>238.73492143791589</v>
      </c>
      <c r="AW219" s="102">
        <f t="shared" si="76"/>
        <v>2.0000000000000004</v>
      </c>
      <c r="AX219" s="11" t="str">
        <f t="shared" si="77"/>
        <v>NA</v>
      </c>
      <c r="AY219" s="52" t="s">
        <v>527</v>
      </c>
      <c r="AZ219" s="11" t="str">
        <f>IF(AU219="Drop","NA",'Program Costs'!G219)</f>
        <v>NA</v>
      </c>
      <c r="BA219" s="20" t="str">
        <f t="shared" si="78"/>
        <v>NA</v>
      </c>
      <c r="BB219" s="12">
        <f>IF(AP219&lt;=10,IF($BB$1="Residential",VLOOKUP(CEILING(AP219,0.05),'Payback-Acceptance'!$A$5:$C$205,2),VLOOKUP(CEILING(AN219,0.05),'Payback-Acceptance'!$A$5:$C$205,3)),IF($BB$1="Residential",VLOOKUP(10,'Payback-Acceptance'!$A$5:$C$205,2),VLOOKUP(10,'Payback-Acceptance'!$A$5:$C$205,3)))</f>
        <v>0.14294960495076253</v>
      </c>
      <c r="BC219" s="17">
        <v>140.29459910619056</v>
      </c>
      <c r="BD219" s="18">
        <v>73.7855806227589</v>
      </c>
      <c r="BE219" s="18">
        <v>0</v>
      </c>
      <c r="BF219" s="22">
        <v>28792.684819148941</v>
      </c>
      <c r="BG219" s="35" t="str">
        <f t="shared" si="71"/>
        <v>NA</v>
      </c>
      <c r="BH219" s="67">
        <v>0</v>
      </c>
      <c r="BI219" s="29" t="str">
        <f t="shared" si="72"/>
        <v>NA</v>
      </c>
      <c r="BJ219" s="71" t="str">
        <f t="shared" si="87"/>
        <v>NA</v>
      </c>
      <c r="BK219" s="71" t="str">
        <f t="shared" si="87"/>
        <v>NA</v>
      </c>
      <c r="BL219" s="71" t="str">
        <f t="shared" si="87"/>
        <v>NA</v>
      </c>
      <c r="BM219" s="71" t="str">
        <f t="shared" si="87"/>
        <v>NA</v>
      </c>
      <c r="BN219" s="71" t="str">
        <f t="shared" si="87"/>
        <v>NA</v>
      </c>
      <c r="BO219" s="71" t="str">
        <f t="shared" si="87"/>
        <v>NA</v>
      </c>
      <c r="BP219" s="71" t="str">
        <f t="shared" si="87"/>
        <v>NA</v>
      </c>
      <c r="BQ219" s="71" t="str">
        <f t="shared" si="87"/>
        <v>NA</v>
      </c>
      <c r="BR219" s="71" t="str">
        <f t="shared" si="87"/>
        <v>NA</v>
      </c>
      <c r="BS219" s="71" t="str">
        <f t="shared" si="87"/>
        <v>NA</v>
      </c>
    </row>
    <row r="220" spans="1:71" x14ac:dyDescent="0.25">
      <c r="A220" s="4">
        <v>3</v>
      </c>
      <c r="B220" s="4">
        <v>130</v>
      </c>
      <c r="C220">
        <v>147</v>
      </c>
      <c r="D220" t="s">
        <v>254</v>
      </c>
      <c r="E220">
        <f>'RIM &amp; TRC Benefits'!E220-'RIM Costs (Ach Pot)'!E220</f>
        <v>0</v>
      </c>
      <c r="F220">
        <f>'RIM &amp; TRC Benefits'!F220-'RIM Costs (Ach Pot)'!F220</f>
        <v>0</v>
      </c>
      <c r="G220">
        <f>'RIM &amp; TRC Benefits'!G220-'RIM Costs (Ach Pot)'!G220</f>
        <v>-58.236860000000007</v>
      </c>
      <c r="H220">
        <f>'RIM &amp; TRC Benefits'!H220-'RIM Costs (Ach Pot)'!H220</f>
        <v>-20.762570000000004</v>
      </c>
      <c r="I220">
        <f>'RIM &amp; TRC Benefits'!I220-'RIM Costs (Ach Pot)'!I220</f>
        <v>-22.763030000000001</v>
      </c>
      <c r="J220">
        <f>'RIM &amp; TRC Benefits'!J220-'RIM Costs (Ach Pot)'!J220</f>
        <v>21.236579999999989</v>
      </c>
      <c r="K220">
        <f>'RIM &amp; TRC Benefits'!K220-'RIM Costs (Ach Pot)'!K220</f>
        <v>33.864319999999992</v>
      </c>
      <c r="L220">
        <f>'RIM &amp; TRC Benefits'!L220-'RIM Costs (Ach Pot)'!L220</f>
        <v>34.816109999999995</v>
      </c>
      <c r="M220">
        <f>'RIM &amp; TRC Benefits'!M220-'RIM Costs (Ach Pot)'!M220</f>
        <v>54.858829999999998</v>
      </c>
      <c r="N220">
        <f>'RIM &amp; TRC Benefits'!N220-'RIM Costs (Ach Pot)'!N220</f>
        <v>65.952759999999998</v>
      </c>
      <c r="O220">
        <f>'RIM &amp; TRC Benefits'!O220-'RIM Costs (Ach Pot)'!O220</f>
        <v>65.84738999999999</v>
      </c>
      <c r="P220">
        <f>'RIM &amp; TRC Benefits'!P220-'RIM Costs (Ach Pot)'!P220</f>
        <v>36.858249999999998</v>
      </c>
      <c r="Q220">
        <f>'RIM &amp; TRC Benefits'!Q220-'RIM Costs (Ach Pot)'!Q220</f>
        <v>0</v>
      </c>
      <c r="R220">
        <f>'RIM &amp; TRC Benefits'!R220-'RIM Costs (Ach Pot)'!R220</f>
        <v>0</v>
      </c>
      <c r="S220">
        <f>'RIM &amp; TRC Benefits'!S220-'RIM Costs (Ach Pot)'!S220</f>
        <v>0</v>
      </c>
      <c r="T220">
        <f>'RIM &amp; TRC Benefits'!T220-'RIM Costs (Ach Pot)'!T220</f>
        <v>0</v>
      </c>
      <c r="U220">
        <f>'RIM &amp; TRC Benefits'!U220-'RIM Costs (Ach Pot)'!U220</f>
        <v>0</v>
      </c>
      <c r="V220">
        <f>'RIM &amp; TRC Benefits'!V220-'RIM Costs (Ach Pot)'!V220</f>
        <v>0</v>
      </c>
      <c r="W220">
        <f>'RIM &amp; TRC Benefits'!W220-'RIM Costs (Ach Pot)'!W220</f>
        <v>0</v>
      </c>
      <c r="X220">
        <f>'RIM &amp; TRC Benefits'!X220-'RIM Costs (Ach Pot)'!X220</f>
        <v>0</v>
      </c>
      <c r="Y220">
        <f>'RIM &amp; TRC Benefits'!Y220-'RIM Costs (Ach Pot)'!Y220</f>
        <v>0</v>
      </c>
      <c r="Z220">
        <f>'RIM &amp; TRC Benefits'!Z220-'RIM Costs (Ach Pot)'!Z220</f>
        <v>0</v>
      </c>
      <c r="AA220">
        <f>'RIM &amp; TRC Benefits'!AA220-'RIM Costs (Ach Pot)'!AA220</f>
        <v>0</v>
      </c>
      <c r="AB220">
        <f>'RIM &amp; TRC Benefits'!AB220-'RIM Costs (Ach Pot)'!AB220</f>
        <v>0</v>
      </c>
      <c r="AC220">
        <f>'RIM &amp; TRC Benefits'!AC220-'RIM Costs (Ach Pot)'!AC220</f>
        <v>0</v>
      </c>
      <c r="AD220">
        <f>'RIM &amp; TRC Benefits'!AD220-'RIM Costs (Ach Pot)'!AD220</f>
        <v>0</v>
      </c>
      <c r="AE220">
        <f>'RIM &amp; TRC Benefits'!AE220-'RIM Costs (Ach Pot)'!AE220</f>
        <v>0</v>
      </c>
      <c r="AF220">
        <f>'RIM &amp; TRC Benefits'!AF220-'RIM Costs (Ach Pot)'!AF220</f>
        <v>0</v>
      </c>
      <c r="AG220">
        <f>'RIM &amp; TRC Benefits'!AG220-'RIM Costs (Ach Pot)'!AG220</f>
        <v>0</v>
      </c>
      <c r="AH220">
        <f>'RIM &amp; TRC Benefits'!AH220-'RIM Costs (Ach Pot)'!AH220</f>
        <v>0</v>
      </c>
      <c r="AI220" s="2">
        <f t="shared" si="79"/>
        <v>211.67177999999996</v>
      </c>
      <c r="AJ220" s="2">
        <f t="shared" si="80"/>
        <v>112.67702936060275</v>
      </c>
      <c r="AK220" s="95">
        <f>'RIM &amp; TRC Benefits'!AJ220/'RIM Costs (Ach Pot)'!AJ220</f>
        <v>1.1935722178021655</v>
      </c>
      <c r="AL220" s="98">
        <f>IF(AK220&lt;1,"NA",(('RIM Costs (Ach Pot)'!AJ220)+AX220)/AN220)</f>
        <v>7.9848145585320012</v>
      </c>
      <c r="AN220">
        <f>'Customer Costs'!G220</f>
        <v>72.900000000000006</v>
      </c>
      <c r="AO220" s="17">
        <f t="shared" si="81"/>
        <v>527</v>
      </c>
      <c r="AP220" s="18">
        <f t="shared" si="82"/>
        <v>1.1563789917960361</v>
      </c>
      <c r="AQ220" s="76" t="str">
        <f t="shared" si="83"/>
        <v>No</v>
      </c>
      <c r="AR220" s="76" t="str">
        <f t="shared" si="84"/>
        <v>Yes</v>
      </c>
      <c r="AS220" s="76" t="str">
        <f t="shared" si="85"/>
        <v>Yes</v>
      </c>
      <c r="AT220" s="105">
        <v>38.198656873703491</v>
      </c>
      <c r="AU220" s="95" t="str">
        <f t="shared" si="75"/>
        <v>Drop</v>
      </c>
      <c r="AV220" s="11">
        <f t="shared" si="73"/>
        <v>0</v>
      </c>
      <c r="AW220" s="102">
        <f t="shared" si="76"/>
        <v>1.1563789917960361</v>
      </c>
      <c r="AX220" s="11">
        <f t="shared" si="77"/>
        <v>0</v>
      </c>
      <c r="AY220" s="52" t="s">
        <v>528</v>
      </c>
      <c r="AZ220" s="11" t="str">
        <f>IF(AU220="Drop","NA",'Program Costs'!G220)</f>
        <v>NA</v>
      </c>
      <c r="BA220" s="20">
        <f t="shared" si="78"/>
        <v>1.1563789917960361</v>
      </c>
      <c r="BB220" s="12">
        <f>IF(AP220&lt;=10,IF($BB$1="Residential",VLOOKUP(CEILING(AP220,0.05),'Payback-Acceptance'!$A$5:$C$205,2),VLOOKUP(CEILING(AN220,0.05),'Payback-Acceptance'!$A$5:$C$205,3)),IF($BB$1="Residential",VLOOKUP(10,'Payback-Acceptance'!$A$5:$C$205,2),VLOOKUP(10,'Payback-Acceptance'!$A$5:$C$205,3)))</f>
        <v>0.49254415968017473</v>
      </c>
      <c r="BC220" s="17">
        <v>527</v>
      </c>
      <c r="BD220" s="18">
        <v>460</v>
      </c>
      <c r="BE220" s="18">
        <v>0</v>
      </c>
      <c r="BF220" s="22">
        <v>40523.037893617024</v>
      </c>
      <c r="BG220" s="35" t="str">
        <f t="shared" si="71"/>
        <v>NA</v>
      </c>
      <c r="BH220" s="67">
        <v>172.88239999999999</v>
      </c>
      <c r="BI220" s="29" t="str">
        <f t="shared" si="72"/>
        <v>NA</v>
      </c>
      <c r="BJ220" s="71" t="str">
        <f t="shared" si="87"/>
        <v>NA</v>
      </c>
      <c r="BK220" s="71" t="str">
        <f t="shared" si="87"/>
        <v>NA</v>
      </c>
      <c r="BL220" s="71" t="str">
        <f t="shared" si="87"/>
        <v>NA</v>
      </c>
      <c r="BM220" s="71" t="str">
        <f t="shared" si="87"/>
        <v>NA</v>
      </c>
      <c r="BN220" s="71" t="str">
        <f t="shared" si="87"/>
        <v>NA</v>
      </c>
      <c r="BO220" s="71" t="str">
        <f t="shared" si="87"/>
        <v>NA</v>
      </c>
      <c r="BP220" s="71" t="str">
        <f t="shared" si="87"/>
        <v>NA</v>
      </c>
      <c r="BQ220" s="71" t="str">
        <f t="shared" si="87"/>
        <v>NA</v>
      </c>
      <c r="BR220" s="71" t="str">
        <f t="shared" si="87"/>
        <v>NA</v>
      </c>
      <c r="BS220" s="71" t="str">
        <f t="shared" si="87"/>
        <v>NA</v>
      </c>
    </row>
    <row r="221" spans="1:71" x14ac:dyDescent="0.25">
      <c r="A221" s="4">
        <v>3</v>
      </c>
      <c r="B221" s="4">
        <v>130</v>
      </c>
      <c r="C221">
        <v>148</v>
      </c>
      <c r="D221" t="s">
        <v>255</v>
      </c>
      <c r="E221">
        <f>'RIM &amp; TRC Benefits'!E221-'RIM Costs (Ach Pot)'!E221</f>
        <v>0</v>
      </c>
      <c r="F221">
        <f>'RIM &amp; TRC Benefits'!F221-'RIM Costs (Ach Pot)'!F221</f>
        <v>0</v>
      </c>
      <c r="G221">
        <f>'RIM &amp; TRC Benefits'!G221-'RIM Costs (Ach Pot)'!G221</f>
        <v>-72.210229999999981</v>
      </c>
      <c r="H221">
        <f>'RIM &amp; TRC Benefits'!H221-'RIM Costs (Ach Pot)'!H221</f>
        <v>-34.82253</v>
      </c>
      <c r="I221">
        <f>'RIM &amp; TRC Benefits'!I221-'RIM Costs (Ach Pot)'!I221</f>
        <v>-38.510429999999999</v>
      </c>
      <c r="J221">
        <f>'RIM &amp; TRC Benefits'!J221-'RIM Costs (Ach Pot)'!J221</f>
        <v>58.710419999999999</v>
      </c>
      <c r="K221">
        <f>'RIM &amp; TRC Benefits'!K221-'RIM Costs (Ach Pot)'!K221</f>
        <v>88.010470000000026</v>
      </c>
      <c r="L221">
        <f>'RIM &amp; TRC Benefits'!L221-'RIM Costs (Ach Pot)'!L221</f>
        <v>90.077270000000027</v>
      </c>
      <c r="M221">
        <f>'RIM &amp; TRC Benefits'!M221-'RIM Costs (Ach Pot)'!M221</f>
        <v>135.44417000000001</v>
      </c>
      <c r="N221">
        <f>'RIM &amp; TRC Benefits'!N221-'RIM Costs (Ach Pot)'!N221</f>
        <v>159.50847000000002</v>
      </c>
      <c r="O221">
        <f>'RIM &amp; TRC Benefits'!O221-'RIM Costs (Ach Pot)'!O221</f>
        <v>157.46267000000003</v>
      </c>
      <c r="P221">
        <f>'RIM &amp; TRC Benefits'!P221-'RIM Costs (Ach Pot)'!P221</f>
        <v>94.436170000000004</v>
      </c>
      <c r="Q221">
        <f>'RIM &amp; TRC Benefits'!Q221-'RIM Costs (Ach Pot)'!Q221</f>
        <v>115.28127000000001</v>
      </c>
      <c r="R221">
        <f>'RIM &amp; TRC Benefits'!R221-'RIM Costs (Ach Pot)'!R221</f>
        <v>78.214670000000012</v>
      </c>
      <c r="S221">
        <f>'RIM &amp; TRC Benefits'!S221-'RIM Costs (Ach Pot)'!S221</f>
        <v>174.45337000000001</v>
      </c>
      <c r="T221">
        <f>'RIM &amp; TRC Benefits'!T221-'RIM Costs (Ach Pot)'!T221</f>
        <v>78.001670000000018</v>
      </c>
      <c r="U221">
        <f>'RIM &amp; TRC Benefits'!U221-'RIM Costs (Ach Pot)'!U221</f>
        <v>107.06144</v>
      </c>
      <c r="V221">
        <f>'RIM &amp; TRC Benefits'!V221-'RIM Costs (Ach Pot)'!V221</f>
        <v>107.82499000000001</v>
      </c>
      <c r="W221">
        <f>'RIM &amp; TRC Benefits'!W221-'RIM Costs (Ach Pot)'!W221</f>
        <v>156.42538999999999</v>
      </c>
      <c r="X221">
        <f>'RIM &amp; TRC Benefits'!X221-'RIM Costs (Ach Pot)'!X221</f>
        <v>160.86479</v>
      </c>
      <c r="Y221">
        <f>'RIM &amp; TRC Benefits'!Y221-'RIM Costs (Ach Pot)'!Y221</f>
        <v>167.82879000000003</v>
      </c>
      <c r="Z221">
        <f>'RIM &amp; TRC Benefits'!Z221-'RIM Costs (Ach Pot)'!Z221</f>
        <v>164.40179000000001</v>
      </c>
      <c r="AA221">
        <f>'RIM &amp; TRC Benefits'!AA221-'RIM Costs (Ach Pot)'!AA221</f>
        <v>169.34829000000002</v>
      </c>
      <c r="AB221">
        <f>'RIM &amp; TRC Benefits'!AB221-'RIM Costs (Ach Pot)'!AB221</f>
        <v>117.83509000000001</v>
      </c>
      <c r="AC221">
        <f>'RIM &amp; TRC Benefits'!AC221-'RIM Costs (Ach Pot)'!AC221</f>
        <v>119.87824000000001</v>
      </c>
      <c r="AD221">
        <f>'RIM &amp; TRC Benefits'!AD221-'RIM Costs (Ach Pot)'!AD221</f>
        <v>82.231290000000001</v>
      </c>
      <c r="AE221">
        <f>'RIM &amp; TRC Benefits'!AE221-'RIM Costs (Ach Pot)'!AE221</f>
        <v>87.399790000000024</v>
      </c>
      <c r="AF221">
        <f>'RIM &amp; TRC Benefits'!AF221-'RIM Costs (Ach Pot)'!AF221</f>
        <v>111.03704000000002</v>
      </c>
      <c r="AG221">
        <f>'RIM &amp; TRC Benefits'!AG221-'RIM Costs (Ach Pot)'!AG221</f>
        <v>112.39789000000002</v>
      </c>
      <c r="AH221">
        <f>'RIM &amp; TRC Benefits'!AH221-'RIM Costs (Ach Pot)'!AH221</f>
        <v>233.50509000000002</v>
      </c>
      <c r="AI221" s="2">
        <f t="shared" si="79"/>
        <v>2982.0973400000007</v>
      </c>
      <c r="AJ221" s="2">
        <f t="shared" si="80"/>
        <v>1148.2501560638193</v>
      </c>
      <c r="AK221" s="95">
        <f>'RIM &amp; TRC Benefits'!AJ221/'RIM Costs (Ach Pot)'!AJ221</f>
        <v>1.5675374074837094</v>
      </c>
      <c r="AL221" s="98">
        <f>IF(AK221&lt;1,"NA",(('RIM Costs (Ach Pot)'!AJ221)+AX221)/AN221)</f>
        <v>2.7849398615641578</v>
      </c>
      <c r="AN221">
        <f>'Customer Costs'!G221</f>
        <v>1001.6</v>
      </c>
      <c r="AO221" s="17">
        <f t="shared" si="81"/>
        <v>984</v>
      </c>
      <c r="AP221" s="18">
        <f t="shared" si="82"/>
        <v>8.5090778581082436</v>
      </c>
      <c r="AQ221" s="76" t="str">
        <f t="shared" si="83"/>
        <v>No</v>
      </c>
      <c r="AR221" s="76" t="str">
        <f t="shared" si="84"/>
        <v>No</v>
      </c>
      <c r="AS221" s="76" t="str">
        <f t="shared" si="85"/>
        <v>No</v>
      </c>
      <c r="AT221" s="105">
        <v>863.53162585619373</v>
      </c>
      <c r="AU221" s="95" t="str">
        <f t="shared" si="75"/>
        <v>Keep</v>
      </c>
      <c r="AV221" s="11">
        <f t="shared" si="73"/>
        <v>766.1808355025023</v>
      </c>
      <c r="AW221" s="102">
        <f t="shared" si="76"/>
        <v>2</v>
      </c>
      <c r="AX221" s="11">
        <f t="shared" si="77"/>
        <v>766.1808355025023</v>
      </c>
      <c r="AY221" s="52" t="s">
        <v>526</v>
      </c>
      <c r="AZ221" s="11">
        <f>IF(AU221="Drop","NA",'Program Costs'!G221)</f>
        <v>37</v>
      </c>
      <c r="BA221" s="20">
        <f t="shared" si="78"/>
        <v>2</v>
      </c>
      <c r="BB221" s="12">
        <f>IF(AP221&lt;=10,IF($BB$1="Residential",VLOOKUP(CEILING(AP221,0.05),'Payback-Acceptance'!$A$5:$C$205,2),VLOOKUP(CEILING(AN221,0.05),'Payback-Acceptance'!$A$5:$C$205,3)),IF($BB$1="Residential",VLOOKUP(10,'Payback-Acceptance'!$A$5:$C$205,2),VLOOKUP(10,'Payback-Acceptance'!$A$5:$C$205,3)))</f>
        <v>0.16590610419529517</v>
      </c>
      <c r="BC221" s="17">
        <v>984</v>
      </c>
      <c r="BD221" s="18">
        <v>510</v>
      </c>
      <c r="BE221" s="18">
        <v>1090</v>
      </c>
      <c r="BF221" s="22">
        <v>38390.246425531921</v>
      </c>
      <c r="BG221" s="35">
        <f t="shared" ref="BG221:BG252" si="88">IF(AU221="Drop","NA",IF(AND(BI221&gt;=0,BH221&gt;=0),IF(BH221&gt;BF221,BI221,BH221),BI221))</f>
        <v>866.72199999999998</v>
      </c>
      <c r="BH221" s="67">
        <v>866.72199999999998</v>
      </c>
      <c r="BI221" s="29">
        <f t="shared" ref="BI221:BI252" si="89">IF(AU221="Drop","NA",BF221/2*BB221)</f>
        <v>3184.5881117786785</v>
      </c>
      <c r="BJ221" s="71">
        <f t="shared" si="87"/>
        <v>181.44856958622634</v>
      </c>
      <c r="BK221" s="71">
        <f t="shared" si="87"/>
        <v>350.82419185705845</v>
      </c>
      <c r="BL221" s="71">
        <f t="shared" si="87"/>
        <v>498.41031713920592</v>
      </c>
      <c r="BM221" s="71">
        <f t="shared" si="87"/>
        <v>618.45343459654816</v>
      </c>
      <c r="BN221" s="71">
        <f t="shared" si="87"/>
        <v>709.59696770570838</v>
      </c>
      <c r="BO221" s="71">
        <f t="shared" si="87"/>
        <v>774.1937648709046</v>
      </c>
      <c r="BP221" s="71">
        <f t="shared" si="87"/>
        <v>816.92960371282811</v>
      </c>
      <c r="BQ221" s="71">
        <f t="shared" si="87"/>
        <v>843.32140989170318</v>
      </c>
      <c r="BR221" s="71">
        <f t="shared" si="87"/>
        <v>858.53532742184473</v>
      </c>
      <c r="BS221" s="71">
        <f t="shared" si="87"/>
        <v>866.72199999999998</v>
      </c>
    </row>
    <row r="222" spans="1:71" x14ac:dyDescent="0.25">
      <c r="A222" s="4">
        <v>3</v>
      </c>
      <c r="B222" s="4">
        <v>130</v>
      </c>
      <c r="C222">
        <v>150</v>
      </c>
      <c r="D222" t="s">
        <v>256</v>
      </c>
      <c r="E222">
        <f>'RIM &amp; TRC Benefits'!E222-'RIM Costs (Ach Pot)'!E222</f>
        <v>0</v>
      </c>
      <c r="F222">
        <f>'RIM &amp; TRC Benefits'!F222-'RIM Costs (Ach Pot)'!F222</f>
        <v>0</v>
      </c>
      <c r="G222">
        <f>'RIM &amp; TRC Benefits'!G222-'RIM Costs (Ach Pot)'!G222</f>
        <v>-44.991239</v>
      </c>
      <c r="H222">
        <f>'RIM &amp; TRC Benefits'!H222-'RIM Costs (Ach Pot)'!H222</f>
        <v>-7.6070789999999988</v>
      </c>
      <c r="I222">
        <f>'RIM &amp; TRC Benefits'!I222-'RIM Costs (Ach Pot)'!I222</f>
        <v>-8.7702090000000013</v>
      </c>
      <c r="J222">
        <f>'RIM &amp; TRC Benefits'!J222-'RIM Costs (Ach Pot)'!J222</f>
        <v>26.396110999999998</v>
      </c>
      <c r="K222">
        <f>'RIM &amp; TRC Benefits'!K222-'RIM Costs (Ach Pot)'!K222</f>
        <v>37.943541000000003</v>
      </c>
      <c r="L222">
        <f>'RIM &amp; TRC Benefits'!L222-'RIM Costs (Ach Pot)'!L222</f>
        <v>38.552740999999997</v>
      </c>
      <c r="M222">
        <f>'RIM &amp; TRC Benefits'!M222-'RIM Costs (Ach Pot)'!M222</f>
        <v>54.996420999999991</v>
      </c>
      <c r="N222">
        <f>'RIM &amp; TRC Benefits'!N222-'RIM Costs (Ach Pot)'!N222</f>
        <v>62.608360999999995</v>
      </c>
      <c r="O222">
        <f>'RIM &amp; TRC Benefits'!O222-'RIM Costs (Ach Pot)'!O222</f>
        <v>62.247241000000002</v>
      </c>
      <c r="P222">
        <f>'RIM &amp; TRC Benefits'!P222-'RIM Costs (Ach Pot)'!P222</f>
        <v>39.391961000000002</v>
      </c>
      <c r="Q222">
        <f>'RIM &amp; TRC Benefits'!Q222-'RIM Costs (Ach Pot)'!Q222</f>
        <v>46.770500999999989</v>
      </c>
      <c r="R222">
        <f>'RIM &amp; TRC Benefits'!R222-'RIM Costs (Ach Pot)'!R222</f>
        <v>32.717650999999989</v>
      </c>
      <c r="S222">
        <f>'RIM &amp; TRC Benefits'!S222-'RIM Costs (Ach Pot)'!S222</f>
        <v>68.194081000000011</v>
      </c>
      <c r="T222">
        <f>'RIM &amp; TRC Benefits'!T222-'RIM Costs (Ach Pot)'!T222</f>
        <v>33.689201000000004</v>
      </c>
      <c r="U222">
        <f>'RIM &amp; TRC Benefits'!U222-'RIM Costs (Ach Pot)'!U222</f>
        <v>44.523249</v>
      </c>
      <c r="V222">
        <f>'RIM &amp; TRC Benefits'!V222-'RIM Costs (Ach Pot)'!V222</f>
        <v>48.920828999999998</v>
      </c>
      <c r="W222">
        <f>'RIM &amp; TRC Benefits'!W222-'RIM Costs (Ach Pot)'!W222</f>
        <v>62.268118999999999</v>
      </c>
      <c r="X222">
        <f>'RIM &amp; TRC Benefits'!X222-'RIM Costs (Ach Pot)'!X222</f>
        <v>63.767208999999994</v>
      </c>
      <c r="Y222">
        <f>'RIM &amp; TRC Benefits'!Y222-'RIM Costs (Ach Pot)'!Y222</f>
        <v>66.301749000000001</v>
      </c>
      <c r="Z222">
        <f>'RIM &amp; TRC Benefits'!Z222-'RIM Costs (Ach Pot)'!Z222</f>
        <v>65.327208999999996</v>
      </c>
      <c r="AA222">
        <f>'RIM &amp; TRC Benefits'!AA222-'RIM Costs (Ach Pot)'!AA222</f>
        <v>0</v>
      </c>
      <c r="AB222">
        <f>'RIM &amp; TRC Benefits'!AB222-'RIM Costs (Ach Pot)'!AB222</f>
        <v>0</v>
      </c>
      <c r="AC222">
        <f>'RIM &amp; TRC Benefits'!AC222-'RIM Costs (Ach Pot)'!AC222</f>
        <v>0</v>
      </c>
      <c r="AD222">
        <f>'RIM &amp; TRC Benefits'!AD222-'RIM Costs (Ach Pot)'!AD222</f>
        <v>0</v>
      </c>
      <c r="AE222">
        <f>'RIM &amp; TRC Benefits'!AE222-'RIM Costs (Ach Pot)'!AE222</f>
        <v>0</v>
      </c>
      <c r="AF222">
        <f>'RIM &amp; TRC Benefits'!AF222-'RIM Costs (Ach Pot)'!AF222</f>
        <v>0</v>
      </c>
      <c r="AG222">
        <f>'RIM &amp; TRC Benefits'!AG222-'RIM Costs (Ach Pot)'!AG222</f>
        <v>0</v>
      </c>
      <c r="AH222">
        <f>'RIM &amp; TRC Benefits'!AH222-'RIM Costs (Ach Pot)'!AH222</f>
        <v>0</v>
      </c>
      <c r="AI222" s="2">
        <f t="shared" si="79"/>
        <v>793.24764799999991</v>
      </c>
      <c r="AJ222" s="2">
        <f t="shared" si="80"/>
        <v>370.34958569874368</v>
      </c>
      <c r="AK222" s="95">
        <f>'RIM &amp; TRC Benefits'!AJ222/'RIM Costs (Ach Pot)'!AJ222</f>
        <v>1.72118018420071</v>
      </c>
      <c r="AL222" s="98">
        <f>IF(AK222&lt;1,"NA",(('RIM Costs (Ach Pot)'!AJ222)+AX222)/AN222)</f>
        <v>2.3047499952772212</v>
      </c>
      <c r="AN222">
        <f>'Customer Costs'!G222</f>
        <v>341.7</v>
      </c>
      <c r="AO222" s="17">
        <f t="shared" si="81"/>
        <v>282.96933013808228</v>
      </c>
      <c r="AP222" s="18">
        <f t="shared" si="82"/>
        <v>10.094594827918268</v>
      </c>
      <c r="AQ222" s="76" t="str">
        <f t="shared" si="83"/>
        <v>No</v>
      </c>
      <c r="AR222" s="76" t="str">
        <f t="shared" si="84"/>
        <v>No</v>
      </c>
      <c r="AS222" s="76" t="str">
        <f t="shared" si="85"/>
        <v>No</v>
      </c>
      <c r="AT222" s="105">
        <v>274.00040317121551</v>
      </c>
      <c r="AU222" s="95" t="str">
        <f t="shared" si="75"/>
        <v>Keep</v>
      </c>
      <c r="AV222" s="11">
        <f t="shared" si="73"/>
        <v>274.00040317121551</v>
      </c>
      <c r="AW222" s="102">
        <f t="shared" si="76"/>
        <v>1.9999999999999996</v>
      </c>
      <c r="AX222" s="11">
        <f t="shared" si="77"/>
        <v>274.00040317121551</v>
      </c>
      <c r="AY222" s="52" t="s">
        <v>526</v>
      </c>
      <c r="AZ222" s="11">
        <f>IF(AU222="Drop","NA",'Program Costs'!G222)</f>
        <v>37</v>
      </c>
      <c r="BA222" s="20">
        <f t="shared" si="78"/>
        <v>1.9999999999999996</v>
      </c>
      <c r="BB222" s="12">
        <f>IF(AP222&lt;=10,IF($BB$1="Residential",VLOOKUP(CEILING(AP222,0.05),'Payback-Acceptance'!$A$5:$C$205,2),VLOOKUP(CEILING(AN222,0.05),'Payback-Acceptance'!$A$5:$C$205,3)),IF($BB$1="Residential",VLOOKUP(10,'Payback-Acceptance'!$A$5:$C$205,2),VLOOKUP(10,'Payback-Acceptance'!$A$5:$C$205,3)))</f>
        <v>0.14294960495076253</v>
      </c>
      <c r="BC222" s="17">
        <v>282.96933013808228</v>
      </c>
      <c r="BD222" s="18">
        <v>114.88036849597555</v>
      </c>
      <c r="BE222" s="18">
        <v>506.66411671149012</v>
      </c>
      <c r="BF222" s="22">
        <v>10179.232006769827</v>
      </c>
      <c r="BG222" s="35">
        <f t="shared" si="88"/>
        <v>155</v>
      </c>
      <c r="BH222" s="67">
        <v>155</v>
      </c>
      <c r="BI222" s="29">
        <f t="shared" si="89"/>
        <v>727.5585970349523</v>
      </c>
      <c r="BJ222" s="71">
        <f t="shared" si="87"/>
        <v>32.449307027934083</v>
      </c>
      <c r="BK222" s="71">
        <f t="shared" si="87"/>
        <v>62.739551710749303</v>
      </c>
      <c r="BL222" s="71">
        <f t="shared" si="87"/>
        <v>89.133077453412881</v>
      </c>
      <c r="BM222" s="71">
        <f t="shared" si="87"/>
        <v>110.60095666484175</v>
      </c>
      <c r="BN222" s="71">
        <f t="shared" si="87"/>
        <v>126.90058634070073</v>
      </c>
      <c r="BO222" s="71">
        <f t="shared" si="87"/>
        <v>138.45273750405576</v>
      </c>
      <c r="BP222" s="71">
        <f t="shared" si="87"/>
        <v>146.09538995835845</v>
      </c>
      <c r="BQ222" s="71">
        <f t="shared" si="87"/>
        <v>150.81516164723405</v>
      </c>
      <c r="BR222" s="71">
        <f t="shared" si="87"/>
        <v>153.53593857129039</v>
      </c>
      <c r="BS222" s="71">
        <f t="shared" si="87"/>
        <v>155</v>
      </c>
    </row>
    <row r="223" spans="1:71" x14ac:dyDescent="0.25">
      <c r="A223" s="4">
        <v>3</v>
      </c>
      <c r="B223" s="4">
        <v>130</v>
      </c>
      <c r="C223">
        <v>151</v>
      </c>
      <c r="D223" t="s">
        <v>257</v>
      </c>
      <c r="E223">
        <f>'RIM &amp; TRC Benefits'!E223-'RIM Costs (Ach Pot)'!E223</f>
        <v>0</v>
      </c>
      <c r="F223">
        <f>'RIM &amp; TRC Benefits'!F223-'RIM Costs (Ach Pot)'!F223</f>
        <v>0</v>
      </c>
      <c r="G223">
        <f>'RIM &amp; TRC Benefits'!G223-'RIM Costs (Ach Pot)'!G223</f>
        <v>-37.333084999999997</v>
      </c>
      <c r="H223">
        <f>'RIM &amp; TRC Benefits'!H223-'RIM Costs (Ach Pot)'!H223</f>
        <v>-0.19571699999999992</v>
      </c>
      <c r="I223">
        <f>'RIM &amp; TRC Benefits'!I223-'RIM Costs (Ach Pot)'!I223</f>
        <v>-0.30511500000000003</v>
      </c>
      <c r="J223">
        <f>'RIM &amp; TRC Benefits'!J223-'RIM Costs (Ach Pot)'!J223</f>
        <v>1.5643682999999999</v>
      </c>
      <c r="K223">
        <f>'RIM &amp; TRC Benefits'!K223-'RIM Costs (Ach Pot)'!K223</f>
        <v>1.7256233000000003</v>
      </c>
      <c r="L223">
        <f>'RIM &amp; TRC Benefits'!L223-'RIM Costs (Ach Pot)'!L223</f>
        <v>1.2575300000000003</v>
      </c>
      <c r="M223">
        <f>'RIM &amp; TRC Benefits'!M223-'RIM Costs (Ach Pot)'!M223</f>
        <v>3.0035010000000004</v>
      </c>
      <c r="N223">
        <f>'RIM &amp; TRC Benefits'!N223-'RIM Costs (Ach Pot)'!N223</f>
        <v>2.5590900000000003</v>
      </c>
      <c r="O223">
        <f>'RIM &amp; TRC Benefits'!O223-'RIM Costs (Ach Pot)'!O223</f>
        <v>3.1039810000000001</v>
      </c>
      <c r="P223">
        <f>'RIM &amp; TRC Benefits'!P223-'RIM Costs (Ach Pot)'!P223</f>
        <v>2.2652960000000006</v>
      </c>
      <c r="Q223">
        <f>'RIM &amp; TRC Benefits'!Q223-'RIM Costs (Ach Pot)'!Q223</f>
        <v>2.7962410000000006</v>
      </c>
      <c r="R223">
        <f>'RIM &amp; TRC Benefits'!R223-'RIM Costs (Ach Pot)'!R223</f>
        <v>1.6677620000000002</v>
      </c>
      <c r="S223">
        <f>'RIM &amp; TRC Benefits'!S223-'RIM Costs (Ach Pot)'!S223</f>
        <v>2.2137220000000006</v>
      </c>
      <c r="T223">
        <f>'RIM &amp; TRC Benefits'!T223-'RIM Costs (Ach Pot)'!T223</f>
        <v>1.381202</v>
      </c>
      <c r="U223">
        <f>'RIM &amp; TRC Benefits'!U223-'RIM Costs (Ach Pot)'!U223</f>
        <v>2.3848640000000003</v>
      </c>
      <c r="V223">
        <f>'RIM &amp; TRC Benefits'!V223-'RIM Costs (Ach Pot)'!V223</f>
        <v>2.0470350000000006</v>
      </c>
      <c r="W223">
        <f>'RIM &amp; TRC Benefits'!W223-'RIM Costs (Ach Pot)'!W223</f>
        <v>2.7944100000000005</v>
      </c>
      <c r="X223">
        <f>'RIM &amp; TRC Benefits'!X223-'RIM Costs (Ach Pot)'!X223</f>
        <v>2.1200330000000007</v>
      </c>
      <c r="Y223">
        <f>'RIM &amp; TRC Benefits'!Y223-'RIM Costs (Ach Pot)'!Y223</f>
        <v>3.2226330000000005</v>
      </c>
      <c r="Z223">
        <f>'RIM &amp; TRC Benefits'!Z223-'RIM Costs (Ach Pot)'!Z223</f>
        <v>3.1639170000000005</v>
      </c>
      <c r="AA223">
        <f>'RIM &amp; TRC Benefits'!AA223-'RIM Costs (Ach Pot)'!AA223</f>
        <v>0</v>
      </c>
      <c r="AB223">
        <f>'RIM &amp; TRC Benefits'!AB223-'RIM Costs (Ach Pot)'!AB223</f>
        <v>0</v>
      </c>
      <c r="AC223">
        <f>'RIM &amp; TRC Benefits'!AC223-'RIM Costs (Ach Pot)'!AC223</f>
        <v>0</v>
      </c>
      <c r="AD223">
        <f>'RIM &amp; TRC Benefits'!AD223-'RIM Costs (Ach Pot)'!AD223</f>
        <v>0</v>
      </c>
      <c r="AE223">
        <f>'RIM &amp; TRC Benefits'!AE223-'RIM Costs (Ach Pot)'!AE223</f>
        <v>0</v>
      </c>
      <c r="AF223">
        <f>'RIM &amp; TRC Benefits'!AF223-'RIM Costs (Ach Pot)'!AF223</f>
        <v>0</v>
      </c>
      <c r="AG223">
        <f>'RIM &amp; TRC Benefits'!AG223-'RIM Costs (Ach Pot)'!AG223</f>
        <v>0</v>
      </c>
      <c r="AH223">
        <f>'RIM &amp; TRC Benefits'!AH223-'RIM Costs (Ach Pot)'!AH223</f>
        <v>0</v>
      </c>
      <c r="AI223" s="2">
        <f t="shared" si="79"/>
        <v>1.437291600000012</v>
      </c>
      <c r="AJ223" s="2">
        <f t="shared" si="80"/>
        <v>-17.800990300943972</v>
      </c>
      <c r="AK223" s="95">
        <f>'RIM &amp; TRC Benefits'!AJ223/'RIM Costs (Ach Pot)'!AJ223</f>
        <v>0.7022705903364298</v>
      </c>
      <c r="AL223" s="98" t="str">
        <f>IF(AK223&lt;1,"NA",(('RIM Costs (Ach Pot)'!AJ223)+AX223)/AN223)</f>
        <v>NA</v>
      </c>
      <c r="AN223">
        <f>'Customer Costs'!G223</f>
        <v>639.29999999999995</v>
      </c>
      <c r="AO223" s="17">
        <f t="shared" si="81"/>
        <v>13.534270562942565</v>
      </c>
      <c r="AP223" s="18">
        <f t="shared" si="82"/>
        <v>394.86908217530799</v>
      </c>
      <c r="AQ223" s="76" t="str">
        <f t="shared" si="83"/>
        <v>No</v>
      </c>
      <c r="AR223" s="76" t="str">
        <f t="shared" si="84"/>
        <v>No</v>
      </c>
      <c r="AS223" s="76" t="str">
        <f t="shared" si="85"/>
        <v>No</v>
      </c>
      <c r="AT223" s="105" t="s">
        <v>499</v>
      </c>
      <c r="AU223" s="95" t="str">
        <f t="shared" si="75"/>
        <v>Drop</v>
      </c>
      <c r="AV223" s="11">
        <f t="shared" si="73"/>
        <v>636.06196476828143</v>
      </c>
      <c r="AW223" s="102">
        <f t="shared" si="76"/>
        <v>2.0000000000000089</v>
      </c>
      <c r="AX223" s="11" t="str">
        <f t="shared" si="77"/>
        <v>NA</v>
      </c>
      <c r="AY223" s="52" t="s">
        <v>526</v>
      </c>
      <c r="AZ223" s="11" t="str">
        <f>IF(AU223="Drop","NA",'Program Costs'!G223)</f>
        <v>NA</v>
      </c>
      <c r="BA223" s="20" t="str">
        <f t="shared" si="78"/>
        <v>NA</v>
      </c>
      <c r="BB223" s="12">
        <f>IF(AP223&lt;=10,IF($BB$1="Residential",VLOOKUP(CEILING(AP223,0.05),'Payback-Acceptance'!$A$5:$C$205,2),VLOOKUP(CEILING(AN223,0.05),'Payback-Acceptance'!$A$5:$C$205,3)),IF($BB$1="Residential",VLOOKUP(10,'Payback-Acceptance'!$A$5:$C$205,2),VLOOKUP(10,'Payback-Acceptance'!$A$5:$C$205,3)))</f>
        <v>0.14294960495076253</v>
      </c>
      <c r="BC223" s="17">
        <v>13.534270562942565</v>
      </c>
      <c r="BD223" s="18">
        <v>5.4726568033882188</v>
      </c>
      <c r="BE223" s="18">
        <v>24.233471651367321</v>
      </c>
      <c r="BF223" s="22">
        <v>20164.573880077369</v>
      </c>
      <c r="BG223" s="35" t="str">
        <f t="shared" si="88"/>
        <v>NA</v>
      </c>
      <c r="BH223" s="67" t="s">
        <v>499</v>
      </c>
      <c r="BI223" s="29" t="str">
        <f t="shared" si="89"/>
        <v>NA</v>
      </c>
      <c r="BJ223" s="71" t="str">
        <f t="shared" si="87"/>
        <v>NA</v>
      </c>
      <c r="BK223" s="71" t="str">
        <f t="shared" si="87"/>
        <v>NA</v>
      </c>
      <c r="BL223" s="71" t="str">
        <f t="shared" si="87"/>
        <v>NA</v>
      </c>
      <c r="BM223" s="71" t="str">
        <f t="shared" si="87"/>
        <v>NA</v>
      </c>
      <c r="BN223" s="71" t="str">
        <f t="shared" si="87"/>
        <v>NA</v>
      </c>
      <c r="BO223" s="71" t="str">
        <f t="shared" si="87"/>
        <v>NA</v>
      </c>
      <c r="BP223" s="71" t="str">
        <f t="shared" si="87"/>
        <v>NA</v>
      </c>
      <c r="BQ223" s="71" t="str">
        <f t="shared" si="87"/>
        <v>NA</v>
      </c>
      <c r="BR223" s="71" t="str">
        <f t="shared" si="87"/>
        <v>NA</v>
      </c>
      <c r="BS223" s="71" t="str">
        <f t="shared" si="87"/>
        <v>NA</v>
      </c>
    </row>
    <row r="224" spans="1:71" x14ac:dyDescent="0.25">
      <c r="A224" s="4">
        <v>3</v>
      </c>
      <c r="B224" s="4">
        <v>130</v>
      </c>
      <c r="C224">
        <v>152</v>
      </c>
      <c r="D224" t="s">
        <v>258</v>
      </c>
      <c r="E224">
        <f>'RIM &amp; TRC Benefits'!E224-'RIM Costs (Ach Pot)'!E224</f>
        <v>0</v>
      </c>
      <c r="F224">
        <f>'RIM &amp; TRC Benefits'!F224-'RIM Costs (Ach Pot)'!F224</f>
        <v>0</v>
      </c>
      <c r="G224">
        <f>'RIM &amp; TRC Benefits'!G224-'RIM Costs (Ach Pot)'!G224</f>
        <v>-38.030756000000004</v>
      </c>
      <c r="H224">
        <f>'RIM &amp; TRC Benefits'!H224-'RIM Costs (Ach Pot)'!H224</f>
        <v>-0.6208140000000002</v>
      </c>
      <c r="I224">
        <f>'RIM &amp; TRC Benefits'!I224-'RIM Costs (Ach Pot)'!I224</f>
        <v>-0.92992600000000003</v>
      </c>
      <c r="J224">
        <f>'RIM &amp; TRC Benefits'!J224-'RIM Costs (Ach Pot)'!J224</f>
        <v>3.63239</v>
      </c>
      <c r="K224">
        <f>'RIM &amp; TRC Benefits'!K224-'RIM Costs (Ach Pot)'!K224</f>
        <v>5.4913839999999992</v>
      </c>
      <c r="L224">
        <f>'RIM &amp; TRC Benefits'!L224-'RIM Costs (Ach Pot)'!L224</f>
        <v>4.9358110000000002</v>
      </c>
      <c r="M224">
        <f>'RIM &amp; TRC Benefits'!M224-'RIM Costs (Ach Pot)'!M224</f>
        <v>7.9852959999999999</v>
      </c>
      <c r="N224">
        <f>'RIM &amp; TRC Benefits'!N224-'RIM Costs (Ach Pot)'!N224</f>
        <v>8.3088739999999994</v>
      </c>
      <c r="O224">
        <f>'RIM &amp; TRC Benefits'!O224-'RIM Costs (Ach Pot)'!O224</f>
        <v>8.7896479999999997</v>
      </c>
      <c r="P224">
        <f>'RIM &amp; TRC Benefits'!P224-'RIM Costs (Ach Pot)'!P224</f>
        <v>6.2720699999999994</v>
      </c>
      <c r="Q224">
        <f>'RIM &amp; TRC Benefits'!Q224-'RIM Costs (Ach Pot)'!Q224</f>
        <v>6.8683219999999992</v>
      </c>
      <c r="R224">
        <f>'RIM &amp; TRC Benefits'!R224-'RIM Costs (Ach Pot)'!R224</f>
        <v>4.8527579999999988</v>
      </c>
      <c r="S224">
        <f>'RIM &amp; TRC Benefits'!S224-'RIM Costs (Ach Pot)'!S224</f>
        <v>8.7204339999999991</v>
      </c>
      <c r="T224">
        <f>'RIM &amp; TRC Benefits'!T224-'RIM Costs (Ach Pot)'!T224</f>
        <v>4.0416619999999988</v>
      </c>
      <c r="U224">
        <f>'RIM &amp; TRC Benefits'!U224-'RIM Costs (Ach Pot)'!U224</f>
        <v>6.090917000000001</v>
      </c>
      <c r="V224">
        <f>'RIM &amp; TRC Benefits'!V224-'RIM Costs (Ach Pot)'!V224</f>
        <v>6.5235950000000011</v>
      </c>
      <c r="W224">
        <f>'RIM &amp; TRC Benefits'!W224-'RIM Costs (Ach Pot)'!W224</f>
        <v>8.2397819999999982</v>
      </c>
      <c r="X224">
        <f>'RIM &amp; TRC Benefits'!X224-'RIM Costs (Ach Pot)'!X224</f>
        <v>7.9385739999999991</v>
      </c>
      <c r="Y224">
        <f>'RIM &amp; TRC Benefits'!Y224-'RIM Costs (Ach Pot)'!Y224</f>
        <v>9.6259509999999988</v>
      </c>
      <c r="Z224">
        <f>'RIM &amp; TRC Benefits'!Z224-'RIM Costs (Ach Pot)'!Z224</f>
        <v>8.7066400000000002</v>
      </c>
      <c r="AA224">
        <f>'RIM &amp; TRC Benefits'!AA224-'RIM Costs (Ach Pot)'!AA224</f>
        <v>0</v>
      </c>
      <c r="AB224">
        <f>'RIM &amp; TRC Benefits'!AB224-'RIM Costs (Ach Pot)'!AB224</f>
        <v>0</v>
      </c>
      <c r="AC224">
        <f>'RIM &amp; TRC Benefits'!AC224-'RIM Costs (Ach Pot)'!AC224</f>
        <v>0</v>
      </c>
      <c r="AD224">
        <f>'RIM &amp; TRC Benefits'!AD224-'RIM Costs (Ach Pot)'!AD224</f>
        <v>0</v>
      </c>
      <c r="AE224">
        <f>'RIM &amp; TRC Benefits'!AE224-'RIM Costs (Ach Pot)'!AE224</f>
        <v>0</v>
      </c>
      <c r="AF224">
        <f>'RIM &amp; TRC Benefits'!AF224-'RIM Costs (Ach Pot)'!AF224</f>
        <v>0</v>
      </c>
      <c r="AG224">
        <f>'RIM &amp; TRC Benefits'!AG224-'RIM Costs (Ach Pot)'!AG224</f>
        <v>0</v>
      </c>
      <c r="AH224">
        <f>'RIM &amp; TRC Benefits'!AH224-'RIM Costs (Ach Pot)'!AH224</f>
        <v>0</v>
      </c>
      <c r="AI224" s="2">
        <f t="shared" si="79"/>
        <v>77.442611999999997</v>
      </c>
      <c r="AJ224" s="2">
        <f t="shared" si="80"/>
        <v>19.819356967185669</v>
      </c>
      <c r="AK224" s="95">
        <f>'RIM &amp; TRC Benefits'!AJ224/'RIM Costs (Ach Pot)'!AJ224</f>
        <v>1.1954926743176653</v>
      </c>
      <c r="AL224" s="98">
        <f>IF(AK224&lt;1,"NA",(('RIM Costs (Ach Pot)'!AJ224)+AX224)/AN224)</f>
        <v>5.9846405731640302E-2</v>
      </c>
      <c r="AN224">
        <f>'Customer Costs'!G224</f>
        <v>2025.2</v>
      </c>
      <c r="AO224" s="17">
        <f t="shared" si="81"/>
        <v>38.230608088628678</v>
      </c>
      <c r="AP224" s="18">
        <f t="shared" si="82"/>
        <v>442.83301606304451</v>
      </c>
      <c r="AQ224" s="76" t="str">
        <f t="shared" si="83"/>
        <v>No</v>
      </c>
      <c r="AR224" s="76" t="str">
        <f t="shared" si="84"/>
        <v>No</v>
      </c>
      <c r="AS224" s="76" t="str">
        <f t="shared" si="85"/>
        <v>No</v>
      </c>
      <c r="AT224" s="105" t="s">
        <v>499</v>
      </c>
      <c r="AU224" s="95" t="str">
        <f t="shared" si="75"/>
        <v>Drop</v>
      </c>
      <c r="AV224" s="11">
        <f t="shared" si="73"/>
        <v>2016.0534371804306</v>
      </c>
      <c r="AW224" s="102">
        <f t="shared" si="76"/>
        <v>2.0000000000000226</v>
      </c>
      <c r="AX224" s="11">
        <f t="shared" si="77"/>
        <v>19.819356967185669</v>
      </c>
      <c r="AY224" s="52" t="s">
        <v>526</v>
      </c>
      <c r="AZ224" s="11" t="str">
        <f>IF(AU224="Drop","NA",'Program Costs'!G224)</f>
        <v>NA</v>
      </c>
      <c r="BA224" s="20">
        <f t="shared" si="78"/>
        <v>438.49928822272801</v>
      </c>
      <c r="BB224" s="12">
        <f>IF(AP224&lt;=10,IF($BB$1="Residential",VLOOKUP(CEILING(AP224,0.05),'Payback-Acceptance'!$A$5:$C$205,2),VLOOKUP(CEILING(AN224,0.05),'Payback-Acceptance'!$A$5:$C$205,3)),IF($BB$1="Residential",VLOOKUP(10,'Payback-Acceptance'!$A$5:$C$205,2),VLOOKUP(10,'Payback-Acceptance'!$A$5:$C$205,3)))</f>
        <v>0.14294960495076253</v>
      </c>
      <c r="BC224" s="17">
        <v>38.230608088628678</v>
      </c>
      <c r="BD224" s="18">
        <v>15.467267294395592</v>
      </c>
      <c r="BE224" s="18">
        <v>68.452921272832171</v>
      </c>
      <c r="BF224" s="22">
        <v>5816.7040038684727</v>
      </c>
      <c r="BG224" s="35" t="str">
        <f t="shared" si="88"/>
        <v>NA</v>
      </c>
      <c r="BH224" s="67">
        <v>16</v>
      </c>
      <c r="BI224" s="29" t="str">
        <f t="shared" si="89"/>
        <v>NA</v>
      </c>
      <c r="BJ224" s="71" t="str">
        <f t="shared" ref="BJ224:BS233" si="90">IF($BG224="NA","NA",IF($AY224="M",$BG224*BJ$2,$BG224*BJ$1))</f>
        <v>NA</v>
      </c>
      <c r="BK224" s="71" t="str">
        <f t="shared" si="90"/>
        <v>NA</v>
      </c>
      <c r="BL224" s="71" t="str">
        <f t="shared" si="90"/>
        <v>NA</v>
      </c>
      <c r="BM224" s="71" t="str">
        <f t="shared" si="90"/>
        <v>NA</v>
      </c>
      <c r="BN224" s="71" t="str">
        <f t="shared" si="90"/>
        <v>NA</v>
      </c>
      <c r="BO224" s="71" t="str">
        <f t="shared" si="90"/>
        <v>NA</v>
      </c>
      <c r="BP224" s="71" t="str">
        <f t="shared" si="90"/>
        <v>NA</v>
      </c>
      <c r="BQ224" s="71" t="str">
        <f t="shared" si="90"/>
        <v>NA</v>
      </c>
      <c r="BR224" s="71" t="str">
        <f t="shared" si="90"/>
        <v>NA</v>
      </c>
      <c r="BS224" s="71" t="str">
        <f t="shared" si="90"/>
        <v>NA</v>
      </c>
    </row>
    <row r="225" spans="1:71" x14ac:dyDescent="0.25">
      <c r="A225" s="4">
        <v>3</v>
      </c>
      <c r="B225" s="4">
        <v>130</v>
      </c>
      <c r="C225">
        <v>153</v>
      </c>
      <c r="D225" t="s">
        <v>259</v>
      </c>
      <c r="E225">
        <f>'RIM &amp; TRC Benefits'!E225-'RIM Costs (Ach Pot)'!E225</f>
        <v>0</v>
      </c>
      <c r="F225">
        <f>'RIM &amp; TRC Benefits'!F225-'RIM Costs (Ach Pot)'!F225</f>
        <v>0</v>
      </c>
      <c r="G225">
        <f>'RIM &amp; TRC Benefits'!G225-'RIM Costs (Ach Pot)'!G225</f>
        <v>-41.799912200000001</v>
      </c>
      <c r="H225">
        <f>'RIM &amp; TRC Benefits'!H225-'RIM Costs (Ach Pot)'!H225</f>
        <v>-4.6057971999999996</v>
      </c>
      <c r="I225">
        <f>'RIM &amp; TRC Benefits'!I225-'RIM Costs (Ach Pot)'!I225</f>
        <v>-5.2275162000000002</v>
      </c>
      <c r="J225">
        <f>'RIM &amp; TRC Benefits'!J225-'RIM Costs (Ach Pot)'!J225</f>
        <v>-3.7587769999999994</v>
      </c>
      <c r="K225">
        <f>'RIM &amp; TRC Benefits'!K225-'RIM Costs (Ach Pot)'!K225</f>
        <v>-4.3059036000000006</v>
      </c>
      <c r="L225">
        <f>'RIM &amp; TRC Benefits'!L225-'RIM Costs (Ach Pot)'!L225</f>
        <v>0</v>
      </c>
      <c r="M225">
        <f>'RIM &amp; TRC Benefits'!M225-'RIM Costs (Ach Pot)'!M225</f>
        <v>0</v>
      </c>
      <c r="N225">
        <f>'RIM &amp; TRC Benefits'!N225-'RIM Costs (Ach Pot)'!N225</f>
        <v>0</v>
      </c>
      <c r="O225">
        <f>'RIM &amp; TRC Benefits'!O225-'RIM Costs (Ach Pot)'!O225</f>
        <v>0</v>
      </c>
      <c r="P225">
        <f>'RIM &amp; TRC Benefits'!P225-'RIM Costs (Ach Pot)'!P225</f>
        <v>0</v>
      </c>
      <c r="Q225">
        <f>'RIM &amp; TRC Benefits'!Q225-'RIM Costs (Ach Pot)'!Q225</f>
        <v>0</v>
      </c>
      <c r="R225">
        <f>'RIM &amp; TRC Benefits'!R225-'RIM Costs (Ach Pot)'!R225</f>
        <v>0</v>
      </c>
      <c r="S225">
        <f>'RIM &amp; TRC Benefits'!S225-'RIM Costs (Ach Pot)'!S225</f>
        <v>0</v>
      </c>
      <c r="T225">
        <f>'RIM &amp; TRC Benefits'!T225-'RIM Costs (Ach Pot)'!T225</f>
        <v>0</v>
      </c>
      <c r="U225">
        <f>'RIM &amp; TRC Benefits'!U225-'RIM Costs (Ach Pot)'!U225</f>
        <v>0</v>
      </c>
      <c r="V225">
        <f>'RIM &amp; TRC Benefits'!V225-'RIM Costs (Ach Pot)'!V225</f>
        <v>0</v>
      </c>
      <c r="W225">
        <f>'RIM &amp; TRC Benefits'!W225-'RIM Costs (Ach Pot)'!W225</f>
        <v>0</v>
      </c>
      <c r="X225">
        <f>'RIM &amp; TRC Benefits'!X225-'RIM Costs (Ach Pot)'!X225</f>
        <v>0</v>
      </c>
      <c r="Y225">
        <f>'RIM &amp; TRC Benefits'!Y225-'RIM Costs (Ach Pot)'!Y225</f>
        <v>0</v>
      </c>
      <c r="Z225">
        <f>'RIM &amp; TRC Benefits'!Z225-'RIM Costs (Ach Pot)'!Z225</f>
        <v>0</v>
      </c>
      <c r="AA225">
        <f>'RIM &amp; TRC Benefits'!AA225-'RIM Costs (Ach Pot)'!AA225</f>
        <v>0</v>
      </c>
      <c r="AB225">
        <f>'RIM &amp; TRC Benefits'!AB225-'RIM Costs (Ach Pot)'!AB225</f>
        <v>0</v>
      </c>
      <c r="AC225">
        <f>'RIM &amp; TRC Benefits'!AC225-'RIM Costs (Ach Pot)'!AC225</f>
        <v>0</v>
      </c>
      <c r="AD225">
        <f>'RIM &amp; TRC Benefits'!AD225-'RIM Costs (Ach Pot)'!AD225</f>
        <v>0</v>
      </c>
      <c r="AE225">
        <f>'RIM &amp; TRC Benefits'!AE225-'RIM Costs (Ach Pot)'!AE225</f>
        <v>0</v>
      </c>
      <c r="AF225">
        <f>'RIM &amp; TRC Benefits'!AF225-'RIM Costs (Ach Pot)'!AF225</f>
        <v>0</v>
      </c>
      <c r="AG225">
        <f>'RIM &amp; TRC Benefits'!AG225-'RIM Costs (Ach Pot)'!AG225</f>
        <v>0</v>
      </c>
      <c r="AH225">
        <f>'RIM &amp; TRC Benefits'!AH225-'RIM Costs (Ach Pot)'!AH225</f>
        <v>0</v>
      </c>
      <c r="AI225" s="2">
        <f t="shared" si="79"/>
        <v>-59.697906200000006</v>
      </c>
      <c r="AJ225" s="2">
        <f t="shared" si="80"/>
        <v>-57.204586355594088</v>
      </c>
      <c r="AK225" s="95">
        <f>'RIM &amp; TRC Benefits'!AJ225/'RIM Costs (Ach Pot)'!AJ225</f>
        <v>0.2860873071313797</v>
      </c>
      <c r="AL225" s="98" t="str">
        <f>IF(AK225&lt;1,"NA",(('RIM Costs (Ach Pot)'!AJ225)+AX225)/AN225)</f>
        <v>NA</v>
      </c>
      <c r="AN225">
        <f>'Customer Costs'!G225</f>
        <v>400</v>
      </c>
      <c r="AO225" s="17">
        <f t="shared" si="81"/>
        <v>77.001136131102669</v>
      </c>
      <c r="AP225" s="18">
        <f t="shared" si="82"/>
        <v>43.425631052676451</v>
      </c>
      <c r="AQ225" s="76" t="str">
        <f t="shared" si="83"/>
        <v>No</v>
      </c>
      <c r="AR225" s="76" t="str">
        <f t="shared" si="84"/>
        <v>No</v>
      </c>
      <c r="AS225" s="76" t="str">
        <f t="shared" si="85"/>
        <v>No</v>
      </c>
      <c r="AT225" s="105" t="s">
        <v>499</v>
      </c>
      <c r="AU225" s="95" t="str">
        <f t="shared" si="75"/>
        <v>Drop</v>
      </c>
      <c r="AV225" s="11">
        <f t="shared" si="73"/>
        <v>381.5777000677416</v>
      </c>
      <c r="AW225" s="102">
        <f t="shared" si="76"/>
        <v>1.9999999999999989</v>
      </c>
      <c r="AX225" s="11" t="str">
        <f t="shared" si="77"/>
        <v>NA</v>
      </c>
      <c r="AY225" s="52" t="s">
        <v>526</v>
      </c>
      <c r="AZ225" s="11" t="str">
        <f>IF(AU225="Drop","NA",'Program Costs'!G225)</f>
        <v>NA</v>
      </c>
      <c r="BA225" s="20" t="str">
        <f t="shared" si="78"/>
        <v>NA</v>
      </c>
      <c r="BB225" s="12">
        <f>IF(AP225&lt;=10,IF($BB$1="Residential",VLOOKUP(CEILING(AP225,0.05),'Payback-Acceptance'!$A$5:$C$205,2),VLOOKUP(CEILING(AN225,0.05),'Payback-Acceptance'!$A$5:$C$205,3)),IF($BB$1="Residential",VLOOKUP(10,'Payback-Acceptance'!$A$5:$C$205,2),VLOOKUP(10,'Payback-Acceptance'!$A$5:$C$205,3)))</f>
        <v>0.14294960495076253</v>
      </c>
      <c r="BC225" s="17">
        <v>77.001136131102669</v>
      </c>
      <c r="BD225" s="18">
        <v>2.7856403298486647</v>
      </c>
      <c r="BE225" s="18">
        <v>1.5695048995842362</v>
      </c>
      <c r="BF225" s="22">
        <v>12796.74880851064</v>
      </c>
      <c r="BG225" s="35" t="str">
        <f t="shared" si="88"/>
        <v>NA</v>
      </c>
      <c r="BH225" s="67" t="s">
        <v>499</v>
      </c>
      <c r="BI225" s="29" t="str">
        <f t="shared" si="89"/>
        <v>NA</v>
      </c>
      <c r="BJ225" s="71" t="str">
        <f t="shared" si="90"/>
        <v>NA</v>
      </c>
      <c r="BK225" s="71" t="str">
        <f t="shared" si="90"/>
        <v>NA</v>
      </c>
      <c r="BL225" s="71" t="str">
        <f t="shared" si="90"/>
        <v>NA</v>
      </c>
      <c r="BM225" s="71" t="str">
        <f t="shared" si="90"/>
        <v>NA</v>
      </c>
      <c r="BN225" s="71" t="str">
        <f t="shared" si="90"/>
        <v>NA</v>
      </c>
      <c r="BO225" s="71" t="str">
        <f t="shared" si="90"/>
        <v>NA</v>
      </c>
      <c r="BP225" s="71" t="str">
        <f t="shared" si="90"/>
        <v>NA</v>
      </c>
      <c r="BQ225" s="71" t="str">
        <f t="shared" si="90"/>
        <v>NA</v>
      </c>
      <c r="BR225" s="71" t="str">
        <f t="shared" si="90"/>
        <v>NA</v>
      </c>
      <c r="BS225" s="71" t="str">
        <f t="shared" si="90"/>
        <v>NA</v>
      </c>
    </row>
    <row r="226" spans="1:71" x14ac:dyDescent="0.25">
      <c r="A226" s="4">
        <v>3</v>
      </c>
      <c r="B226" s="4">
        <v>190</v>
      </c>
      <c r="C226">
        <v>191</v>
      </c>
      <c r="D226" t="s">
        <v>260</v>
      </c>
      <c r="E226">
        <f>'RIM &amp; TRC Benefits'!E226-'RIM Costs (Ach Pot)'!E226</f>
        <v>0</v>
      </c>
      <c r="F226">
        <f>'RIM &amp; TRC Benefits'!F226-'RIM Costs (Ach Pot)'!F226</f>
        <v>0</v>
      </c>
      <c r="G226">
        <f>'RIM &amp; TRC Benefits'!G226-'RIM Costs (Ach Pot)'!G226</f>
        <v>-45.634487999999997</v>
      </c>
      <c r="H226">
        <f>'RIM &amp; TRC Benefits'!H226-'RIM Costs (Ach Pot)'!H226</f>
        <v>-8.4679079999999995</v>
      </c>
      <c r="I226">
        <f>'RIM &amp; TRC Benefits'!I226-'RIM Costs (Ach Pot)'!I226</f>
        <v>-9.3434779999999993</v>
      </c>
      <c r="J226">
        <f>'RIM &amp; TRC Benefits'!J226-'RIM Costs (Ach Pot)'!J226</f>
        <v>1.1937390000000008</v>
      </c>
      <c r="K226">
        <f>'RIM &amp; TRC Benefits'!K226-'RIM Costs (Ach Pot)'!K226</f>
        <v>3.505746000000002</v>
      </c>
      <c r="L226">
        <f>'RIM &amp; TRC Benefits'!L226-'RIM Costs (Ach Pot)'!L226</f>
        <v>4.0048239999999993</v>
      </c>
      <c r="M226">
        <f>'RIM &amp; TRC Benefits'!M226-'RIM Costs (Ach Pot)'!M226</f>
        <v>8.9418420000000012</v>
      </c>
      <c r="N226">
        <f>'RIM &amp; TRC Benefits'!N226-'RIM Costs (Ach Pot)'!N226</f>
        <v>11.189492000000001</v>
      </c>
      <c r="O226">
        <f>'RIM &amp; TRC Benefits'!O226-'RIM Costs (Ach Pot)'!O226</f>
        <v>11.327252000000001</v>
      </c>
      <c r="P226">
        <f>'RIM &amp; TRC Benefits'!P226-'RIM Costs (Ach Pot)'!P226</f>
        <v>5.5179320000000018</v>
      </c>
      <c r="Q226">
        <f>'RIM &amp; TRC Benefits'!Q226-'RIM Costs (Ach Pot)'!Q226</f>
        <v>7.8574020000000004</v>
      </c>
      <c r="R226">
        <f>'RIM &amp; TRC Benefits'!R226-'RIM Costs (Ach Pot)'!R226</f>
        <v>3.1954170000000026</v>
      </c>
      <c r="S226">
        <f>'RIM &amp; TRC Benefits'!S226-'RIM Costs (Ach Pot)'!S226</f>
        <v>13.366922000000002</v>
      </c>
      <c r="T226">
        <f>'RIM &amp; TRC Benefits'!T226-'RIM Costs (Ach Pot)'!T226</f>
        <v>2.5017519999999998</v>
      </c>
      <c r="U226">
        <f>'RIM &amp; TRC Benefits'!U226-'RIM Costs (Ach Pot)'!U226</f>
        <v>6.3460450000000002</v>
      </c>
      <c r="V226">
        <f>'RIM &amp; TRC Benefits'!V226-'RIM Costs (Ach Pot)'!V226</f>
        <v>0</v>
      </c>
      <c r="W226">
        <f>'RIM &amp; TRC Benefits'!W226-'RIM Costs (Ach Pot)'!W226</f>
        <v>0</v>
      </c>
      <c r="X226">
        <f>'RIM &amp; TRC Benefits'!X226-'RIM Costs (Ach Pot)'!X226</f>
        <v>0</v>
      </c>
      <c r="Y226">
        <f>'RIM &amp; TRC Benefits'!Y226-'RIM Costs (Ach Pot)'!Y226</f>
        <v>0</v>
      </c>
      <c r="Z226">
        <f>'RIM &amp; TRC Benefits'!Z226-'RIM Costs (Ach Pot)'!Z226</f>
        <v>0</v>
      </c>
      <c r="AA226">
        <f>'RIM &amp; TRC Benefits'!AA226-'RIM Costs (Ach Pot)'!AA226</f>
        <v>0</v>
      </c>
      <c r="AB226">
        <f>'RIM &amp; TRC Benefits'!AB226-'RIM Costs (Ach Pot)'!AB226</f>
        <v>0</v>
      </c>
      <c r="AC226">
        <f>'RIM &amp; TRC Benefits'!AC226-'RIM Costs (Ach Pot)'!AC226</f>
        <v>0</v>
      </c>
      <c r="AD226">
        <f>'RIM &amp; TRC Benefits'!AD226-'RIM Costs (Ach Pot)'!AD226</f>
        <v>0</v>
      </c>
      <c r="AE226">
        <f>'RIM &amp; TRC Benefits'!AE226-'RIM Costs (Ach Pot)'!AE226</f>
        <v>0</v>
      </c>
      <c r="AF226">
        <f>'RIM &amp; TRC Benefits'!AF226-'RIM Costs (Ach Pot)'!AF226</f>
        <v>0</v>
      </c>
      <c r="AG226">
        <f>'RIM &amp; TRC Benefits'!AG226-'RIM Costs (Ach Pot)'!AG226</f>
        <v>0</v>
      </c>
      <c r="AH226">
        <f>'RIM &amp; TRC Benefits'!AH226-'RIM Costs (Ach Pot)'!AH226</f>
        <v>0</v>
      </c>
      <c r="AI226" s="2">
        <f t="shared" si="79"/>
        <v>15.502491000000017</v>
      </c>
      <c r="AJ226" s="2">
        <f t="shared" si="80"/>
        <v>-15.967332822391498</v>
      </c>
      <c r="AK226" s="95">
        <f>'RIM &amp; TRC Benefits'!AJ226/'RIM Costs (Ach Pot)'!AJ226</f>
        <v>0.94612151968365088</v>
      </c>
      <c r="AL226" s="98" t="str">
        <f>IF(AK226&lt;1,"NA",(('RIM Costs (Ach Pot)'!AJ226)+AX226)/AN226)</f>
        <v>NA</v>
      </c>
      <c r="AN226">
        <f>'Customer Costs'!G226</f>
        <v>100</v>
      </c>
      <c r="AO226" s="17">
        <f t="shared" si="81"/>
        <v>185.89569651778189</v>
      </c>
      <c r="AP226" s="18">
        <f t="shared" si="82"/>
        <v>4.4969073933703525</v>
      </c>
      <c r="AQ226" s="76" t="str">
        <f t="shared" si="83"/>
        <v>No</v>
      </c>
      <c r="AR226" s="76" t="str">
        <f t="shared" si="84"/>
        <v>No</v>
      </c>
      <c r="AS226" s="76" t="str">
        <f t="shared" si="85"/>
        <v>No</v>
      </c>
      <c r="AT226" s="105" t="s">
        <v>499</v>
      </c>
      <c r="AU226" s="95" t="str">
        <f t="shared" si="75"/>
        <v>Drop</v>
      </c>
      <c r="AV226" s="11">
        <f t="shared" si="73"/>
        <v>55.524990286690439</v>
      </c>
      <c r="AW226" s="102">
        <f t="shared" si="76"/>
        <v>2</v>
      </c>
      <c r="AX226" s="11" t="str">
        <f t="shared" si="77"/>
        <v>NA</v>
      </c>
      <c r="AY226" s="52" t="s">
        <v>528</v>
      </c>
      <c r="AZ226" s="11" t="str">
        <f>IF(AU226="Drop","NA",'Program Costs'!G226)</f>
        <v>NA</v>
      </c>
      <c r="BA226" s="20" t="str">
        <f t="shared" si="78"/>
        <v>NA</v>
      </c>
      <c r="BB226" s="12">
        <f>IF(AP226&lt;=10,IF($BB$1="Residential",VLOOKUP(CEILING(AP226,0.05),'Payback-Acceptance'!$A$5:$C$205,2),VLOOKUP(CEILING(AN226,0.05),'Payback-Acceptance'!$A$5:$C$205,3)),IF($BB$1="Residential",VLOOKUP(10,'Payback-Acceptance'!$A$5:$C$205,2),VLOOKUP(10,'Payback-Acceptance'!$A$5:$C$205,3)))</f>
        <v>0.26550061450952872</v>
      </c>
      <c r="BC226" s="17">
        <v>185.89569651778189</v>
      </c>
      <c r="BD226" s="18">
        <v>110.02331022031606</v>
      </c>
      <c r="BE226" s="18">
        <v>0</v>
      </c>
      <c r="BF226" s="22">
        <v>9221.2018780458802</v>
      </c>
      <c r="BG226" s="35" t="str">
        <f t="shared" si="88"/>
        <v>NA</v>
      </c>
      <c r="BH226" s="67">
        <v>54.666699999999999</v>
      </c>
      <c r="BI226" s="29" t="str">
        <f t="shared" si="89"/>
        <v>NA</v>
      </c>
      <c r="BJ226" s="71" t="str">
        <f t="shared" si="90"/>
        <v>NA</v>
      </c>
      <c r="BK226" s="71" t="str">
        <f t="shared" si="90"/>
        <v>NA</v>
      </c>
      <c r="BL226" s="71" t="str">
        <f t="shared" si="90"/>
        <v>NA</v>
      </c>
      <c r="BM226" s="71" t="str">
        <f t="shared" si="90"/>
        <v>NA</v>
      </c>
      <c r="BN226" s="71" t="str">
        <f t="shared" si="90"/>
        <v>NA</v>
      </c>
      <c r="BO226" s="71" t="str">
        <f t="shared" si="90"/>
        <v>NA</v>
      </c>
      <c r="BP226" s="71" t="str">
        <f t="shared" si="90"/>
        <v>NA</v>
      </c>
      <c r="BQ226" s="71" t="str">
        <f t="shared" si="90"/>
        <v>NA</v>
      </c>
      <c r="BR226" s="71" t="str">
        <f t="shared" si="90"/>
        <v>NA</v>
      </c>
      <c r="BS226" s="71" t="str">
        <f t="shared" si="90"/>
        <v>NA</v>
      </c>
    </row>
    <row r="227" spans="1:71" x14ac:dyDescent="0.25">
      <c r="A227" s="4">
        <v>3</v>
      </c>
      <c r="B227" s="4">
        <v>190</v>
      </c>
      <c r="C227">
        <v>192</v>
      </c>
      <c r="D227" t="s">
        <v>261</v>
      </c>
      <c r="E227">
        <f>'RIM &amp; TRC Benefits'!E227-'RIM Costs (Ach Pot)'!E227</f>
        <v>0</v>
      </c>
      <c r="F227">
        <f>'RIM &amp; TRC Benefits'!F227-'RIM Costs (Ach Pot)'!F227</f>
        <v>0</v>
      </c>
      <c r="G227">
        <f>'RIM &amp; TRC Benefits'!G227-'RIM Costs (Ach Pot)'!G227</f>
        <v>-53.868538000000001</v>
      </c>
      <c r="H227">
        <f>'RIM &amp; TRC Benefits'!H227-'RIM Costs (Ach Pot)'!H227</f>
        <v>-16.063357999999997</v>
      </c>
      <c r="I227">
        <f>'RIM &amp; TRC Benefits'!I227-'RIM Costs (Ach Pot)'!I227</f>
        <v>-17.188207999999999</v>
      </c>
      <c r="J227">
        <f>'RIM &amp; TRC Benefits'!J227-'RIM Costs (Ach Pot)'!J227</f>
        <v>2.1961820000000003</v>
      </c>
      <c r="K227">
        <f>'RIM &amp; TRC Benefits'!K227-'RIM Costs (Ach Pot)'!K227</f>
        <v>6.0227819999999994</v>
      </c>
      <c r="L227">
        <f>'RIM &amp; TRC Benefits'!L227-'RIM Costs (Ach Pot)'!L227</f>
        <v>6.7882319999999936</v>
      </c>
      <c r="M227">
        <f>'RIM &amp; TRC Benefits'!M227-'RIM Costs (Ach Pot)'!M227</f>
        <v>15.448532</v>
      </c>
      <c r="N227">
        <f>'RIM &amp; TRC Benefits'!N227-'RIM Costs (Ach Pot)'!N227</f>
        <v>20.22386199999999</v>
      </c>
      <c r="O227">
        <f>'RIM &amp; TRC Benefits'!O227-'RIM Costs (Ach Pot)'!O227</f>
        <v>20.661601999999988</v>
      </c>
      <c r="P227">
        <f>'RIM &amp; TRC Benefits'!P227-'RIM Costs (Ach Pot)'!P227</f>
        <v>8.5894619999999975</v>
      </c>
      <c r="Q227">
        <f>'RIM &amp; TRC Benefits'!Q227-'RIM Costs (Ach Pot)'!Q227</f>
        <v>12.443711999999998</v>
      </c>
      <c r="R227">
        <f>'RIM &amp; TRC Benefits'!R227-'RIM Costs (Ach Pot)'!R227</f>
        <v>6.1026519999999991</v>
      </c>
      <c r="S227">
        <f>'RIM &amp; TRC Benefits'!S227-'RIM Costs (Ach Pot)'!S227</f>
        <v>24.138711999999998</v>
      </c>
      <c r="T227">
        <f>'RIM &amp; TRC Benefits'!T227-'RIM Costs (Ach Pot)'!T227</f>
        <v>4.8401919999999947</v>
      </c>
      <c r="U227">
        <f>'RIM &amp; TRC Benefits'!U227-'RIM Costs (Ach Pot)'!U227</f>
        <v>11.093489000000005</v>
      </c>
      <c r="V227">
        <f>'RIM &amp; TRC Benefits'!V227-'RIM Costs (Ach Pot)'!V227</f>
        <v>0</v>
      </c>
      <c r="W227">
        <f>'RIM &amp; TRC Benefits'!W227-'RIM Costs (Ach Pot)'!W227</f>
        <v>0</v>
      </c>
      <c r="X227">
        <f>'RIM &amp; TRC Benefits'!X227-'RIM Costs (Ach Pot)'!X227</f>
        <v>0</v>
      </c>
      <c r="Y227">
        <f>'RIM &amp; TRC Benefits'!Y227-'RIM Costs (Ach Pot)'!Y227</f>
        <v>0</v>
      </c>
      <c r="Z227">
        <f>'RIM &amp; TRC Benefits'!Z227-'RIM Costs (Ach Pot)'!Z227</f>
        <v>0</v>
      </c>
      <c r="AA227">
        <f>'RIM &amp; TRC Benefits'!AA227-'RIM Costs (Ach Pot)'!AA227</f>
        <v>0</v>
      </c>
      <c r="AB227">
        <f>'RIM &amp; TRC Benefits'!AB227-'RIM Costs (Ach Pot)'!AB227</f>
        <v>0</v>
      </c>
      <c r="AC227">
        <f>'RIM &amp; TRC Benefits'!AC227-'RIM Costs (Ach Pot)'!AC227</f>
        <v>0</v>
      </c>
      <c r="AD227">
        <f>'RIM &amp; TRC Benefits'!AD227-'RIM Costs (Ach Pot)'!AD227</f>
        <v>0</v>
      </c>
      <c r="AE227">
        <f>'RIM &amp; TRC Benefits'!AE227-'RIM Costs (Ach Pot)'!AE227</f>
        <v>0</v>
      </c>
      <c r="AF227">
        <f>'RIM &amp; TRC Benefits'!AF227-'RIM Costs (Ach Pot)'!AF227</f>
        <v>0</v>
      </c>
      <c r="AG227">
        <f>'RIM &amp; TRC Benefits'!AG227-'RIM Costs (Ach Pot)'!AG227</f>
        <v>0</v>
      </c>
      <c r="AH227">
        <f>'RIM &amp; TRC Benefits'!AH227-'RIM Costs (Ach Pot)'!AH227</f>
        <v>0</v>
      </c>
      <c r="AI227" s="2">
        <f t="shared" si="79"/>
        <v>51.429306999999966</v>
      </c>
      <c r="AJ227" s="2">
        <f t="shared" si="80"/>
        <v>-3.7302251888044609</v>
      </c>
      <c r="AK227" s="95">
        <f>'RIM &amp; TRC Benefits'!AJ227/'RIM Costs (Ach Pot)'!AJ227</f>
        <v>0.992718511431393</v>
      </c>
      <c r="AL227" s="98" t="str">
        <f>IF(AK227&lt;1,"NA",(('RIM Costs (Ach Pot)'!AJ227)+AX227)/AN227)</f>
        <v>NA</v>
      </c>
      <c r="AN227">
        <f>'Customer Costs'!G227</f>
        <v>210</v>
      </c>
      <c r="AO227" s="17">
        <f t="shared" si="81"/>
        <v>340.66582762966709</v>
      </c>
      <c r="AP227" s="18">
        <f t="shared" si="82"/>
        <v>5.1531644648788486</v>
      </c>
      <c r="AQ227" s="76" t="str">
        <f t="shared" si="83"/>
        <v>No</v>
      </c>
      <c r="AR227" s="76" t="str">
        <f t="shared" si="84"/>
        <v>No</v>
      </c>
      <c r="AS227" s="76" t="str">
        <f t="shared" si="85"/>
        <v>No</v>
      </c>
      <c r="AT227" s="105" t="s">
        <v>499</v>
      </c>
      <c r="AU227" s="95" t="str">
        <f t="shared" si="75"/>
        <v>Drop</v>
      </c>
      <c r="AV227" s="11">
        <f t="shared" si="73"/>
        <v>128.49668240505611</v>
      </c>
      <c r="AW227" s="102">
        <f t="shared" si="76"/>
        <v>1.9999999999999996</v>
      </c>
      <c r="AX227" s="11" t="str">
        <f t="shared" si="77"/>
        <v>NA</v>
      </c>
      <c r="AY227" s="52" t="s">
        <v>528</v>
      </c>
      <c r="AZ227" s="11" t="str">
        <f>IF(AU227="Drop","NA",'Program Costs'!G227)</f>
        <v>NA</v>
      </c>
      <c r="BA227" s="20" t="str">
        <f t="shared" si="78"/>
        <v>NA</v>
      </c>
      <c r="BB227" s="12">
        <f>IF(AP227&lt;=10,IF($BB$1="Residential",VLOOKUP(CEILING(AP227,0.05),'Payback-Acceptance'!$A$5:$C$205,2),VLOOKUP(CEILING(AN227,0.05),'Payback-Acceptance'!$A$5:$C$205,3)),IF($BB$1="Residential",VLOOKUP(10,'Payback-Acceptance'!$A$5:$C$205,2),VLOOKUP(10,'Payback-Acceptance'!$A$5:$C$205,3)))</f>
        <v>0.24645331146945826</v>
      </c>
      <c r="BC227" s="17">
        <v>340.66582762966709</v>
      </c>
      <c r="BD227" s="18">
        <v>201.54020027715578</v>
      </c>
      <c r="BE227" s="18">
        <v>0</v>
      </c>
      <c r="BF227" s="22">
        <v>9273.0063829787232</v>
      </c>
      <c r="BG227" s="35" t="str">
        <f t="shared" si="88"/>
        <v>NA</v>
      </c>
      <c r="BH227" s="67">
        <v>163.66669999999999</v>
      </c>
      <c r="BI227" s="29" t="str">
        <f t="shared" si="89"/>
        <v>NA</v>
      </c>
      <c r="BJ227" s="71" t="str">
        <f t="shared" si="90"/>
        <v>NA</v>
      </c>
      <c r="BK227" s="71" t="str">
        <f t="shared" si="90"/>
        <v>NA</v>
      </c>
      <c r="BL227" s="71" t="str">
        <f t="shared" si="90"/>
        <v>NA</v>
      </c>
      <c r="BM227" s="71" t="str">
        <f t="shared" si="90"/>
        <v>NA</v>
      </c>
      <c r="BN227" s="71" t="str">
        <f t="shared" si="90"/>
        <v>NA</v>
      </c>
      <c r="BO227" s="71" t="str">
        <f t="shared" si="90"/>
        <v>NA</v>
      </c>
      <c r="BP227" s="71" t="str">
        <f t="shared" si="90"/>
        <v>NA</v>
      </c>
      <c r="BQ227" s="71" t="str">
        <f t="shared" si="90"/>
        <v>NA</v>
      </c>
      <c r="BR227" s="71" t="str">
        <f t="shared" si="90"/>
        <v>NA</v>
      </c>
      <c r="BS227" s="71" t="str">
        <f t="shared" si="90"/>
        <v>NA</v>
      </c>
    </row>
    <row r="228" spans="1:71" x14ac:dyDescent="0.25">
      <c r="A228" s="4">
        <v>3</v>
      </c>
      <c r="B228" s="4">
        <v>190</v>
      </c>
      <c r="C228">
        <v>196</v>
      </c>
      <c r="D228" t="s">
        <v>262</v>
      </c>
      <c r="E228">
        <f>'RIM &amp; TRC Benefits'!E228-'RIM Costs (Ach Pot)'!E228</f>
        <v>0</v>
      </c>
      <c r="F228">
        <f>'RIM &amp; TRC Benefits'!F228-'RIM Costs (Ach Pot)'!F228</f>
        <v>0</v>
      </c>
      <c r="G228">
        <f>'RIM &amp; TRC Benefits'!G228-'RIM Costs (Ach Pot)'!G228</f>
        <v>-52.464122999999994</v>
      </c>
      <c r="H228">
        <f>'RIM &amp; TRC Benefits'!H228-'RIM Costs (Ach Pot)'!H228</f>
        <v>-15.457463000000004</v>
      </c>
      <c r="I228">
        <f>'RIM &amp; TRC Benefits'!I228-'RIM Costs (Ach Pot)'!I228</f>
        <v>-16.277453000000001</v>
      </c>
      <c r="J228">
        <f>'RIM &amp; TRC Benefits'!J228-'RIM Costs (Ach Pot)'!J228</f>
        <v>-3.6202729999999974</v>
      </c>
      <c r="K228">
        <f>'RIM &amp; TRC Benefits'!K228-'RIM Costs (Ach Pot)'!K228</f>
        <v>-1.7522900000000021</v>
      </c>
      <c r="L228">
        <f>'RIM &amp; TRC Benefits'!L228-'RIM Costs (Ach Pot)'!L228</f>
        <v>-1.2348870000000005</v>
      </c>
      <c r="M228">
        <f>'RIM &amp; TRC Benefits'!M228-'RIM Costs (Ach Pot)'!M228</f>
        <v>4.7558269999999965</v>
      </c>
      <c r="N228">
        <f>'RIM &amp; TRC Benefits'!N228-'RIM Costs (Ach Pot)'!N228</f>
        <v>7.2576869999999971</v>
      </c>
      <c r="O228">
        <f>'RIM &amp; TRC Benefits'!O228-'RIM Costs (Ach Pot)'!O228</f>
        <v>7.698326999999999</v>
      </c>
      <c r="P228">
        <f>'RIM &amp; TRC Benefits'!P228-'RIM Costs (Ach Pot)'!P228</f>
        <v>0.37539699999999954</v>
      </c>
      <c r="Q228">
        <f>'RIM &amp; TRC Benefits'!Q228-'RIM Costs (Ach Pot)'!Q228</f>
        <v>3.3069769999999963</v>
      </c>
      <c r="R228">
        <f>'RIM &amp; TRC Benefits'!R228-'RIM Costs (Ach Pot)'!R228</f>
        <v>-0.99984800000000007</v>
      </c>
      <c r="S228">
        <f>'RIM &amp; TRC Benefits'!S228-'RIM Costs (Ach Pot)'!S228</f>
        <v>10.754906999999996</v>
      </c>
      <c r="T228">
        <f>'RIM &amp; TRC Benefits'!T228-'RIM Costs (Ach Pot)'!T228</f>
        <v>-2.4634730000000005</v>
      </c>
      <c r="U228">
        <f>'RIM &amp; TRC Benefits'!U228-'RIM Costs (Ach Pot)'!U228</f>
        <v>1.6637270000000015</v>
      </c>
      <c r="V228">
        <f>'RIM &amp; TRC Benefits'!V228-'RIM Costs (Ach Pot)'!V228</f>
        <v>0</v>
      </c>
      <c r="W228">
        <f>'RIM &amp; TRC Benefits'!W228-'RIM Costs (Ach Pot)'!W228</f>
        <v>0</v>
      </c>
      <c r="X228">
        <f>'RIM &amp; TRC Benefits'!X228-'RIM Costs (Ach Pot)'!X228</f>
        <v>0</v>
      </c>
      <c r="Y228">
        <f>'RIM &amp; TRC Benefits'!Y228-'RIM Costs (Ach Pot)'!Y228</f>
        <v>0</v>
      </c>
      <c r="Z228">
        <f>'RIM &amp; TRC Benefits'!Z228-'RIM Costs (Ach Pot)'!Z228</f>
        <v>0</v>
      </c>
      <c r="AA228">
        <f>'RIM &amp; TRC Benefits'!AA228-'RIM Costs (Ach Pot)'!AA228</f>
        <v>0</v>
      </c>
      <c r="AB228">
        <f>'RIM &amp; TRC Benefits'!AB228-'RIM Costs (Ach Pot)'!AB228</f>
        <v>0</v>
      </c>
      <c r="AC228">
        <f>'RIM &amp; TRC Benefits'!AC228-'RIM Costs (Ach Pot)'!AC228</f>
        <v>0</v>
      </c>
      <c r="AD228">
        <f>'RIM &amp; TRC Benefits'!AD228-'RIM Costs (Ach Pot)'!AD228</f>
        <v>0</v>
      </c>
      <c r="AE228">
        <f>'RIM &amp; TRC Benefits'!AE228-'RIM Costs (Ach Pot)'!AE228</f>
        <v>0</v>
      </c>
      <c r="AF228">
        <f>'RIM &amp; TRC Benefits'!AF228-'RIM Costs (Ach Pot)'!AF228</f>
        <v>0</v>
      </c>
      <c r="AG228">
        <f>'RIM &amp; TRC Benefits'!AG228-'RIM Costs (Ach Pot)'!AG228</f>
        <v>0</v>
      </c>
      <c r="AH228">
        <f>'RIM &amp; TRC Benefits'!AH228-'RIM Costs (Ach Pot)'!AH228</f>
        <v>0</v>
      </c>
      <c r="AI228" s="2">
        <f t="shared" si="79"/>
        <v>-58.456961000000028</v>
      </c>
      <c r="AJ228" s="2">
        <f t="shared" si="80"/>
        <v>-67.84689916342316</v>
      </c>
      <c r="AK228" s="95">
        <f>'RIM &amp; TRC Benefits'!AJ228/'RIM Costs (Ach Pot)'!AJ228</f>
        <v>0.84509692756818389</v>
      </c>
      <c r="AL228" s="98" t="str">
        <f>IF(AK228&lt;1,"NA",(('RIM Costs (Ach Pot)'!AJ228)+AX228)/AN228)</f>
        <v>NA</v>
      </c>
      <c r="AN228">
        <f>'Customer Costs'!G228</f>
        <v>768.7</v>
      </c>
      <c r="AO228" s="17">
        <f t="shared" si="81"/>
        <v>287.3961633749953</v>
      </c>
      <c r="AP228" s="18">
        <f t="shared" si="82"/>
        <v>22.359351067644134</v>
      </c>
      <c r="AQ228" s="76" t="str">
        <f t="shared" si="83"/>
        <v>No</v>
      </c>
      <c r="AR228" s="76" t="str">
        <f t="shared" si="84"/>
        <v>No</v>
      </c>
      <c r="AS228" s="76" t="str">
        <f t="shared" si="85"/>
        <v>No</v>
      </c>
      <c r="AT228" s="105" t="s">
        <v>499</v>
      </c>
      <c r="AU228" s="95" t="str">
        <f t="shared" si="75"/>
        <v>Drop</v>
      </c>
      <c r="AV228" s="11">
        <f t="shared" si="73"/>
        <v>699.94129607568323</v>
      </c>
      <c r="AW228" s="102">
        <f t="shared" si="76"/>
        <v>2</v>
      </c>
      <c r="AX228" s="11" t="str">
        <f t="shared" si="77"/>
        <v>NA</v>
      </c>
      <c r="AY228" s="52" t="s">
        <v>527</v>
      </c>
      <c r="AZ228" s="11" t="str">
        <f>IF(AU228="Drop","NA",'Program Costs'!G228)</f>
        <v>NA</v>
      </c>
      <c r="BA228" s="20" t="str">
        <f t="shared" si="78"/>
        <v>NA</v>
      </c>
      <c r="BB228" s="12">
        <f>IF(AP228&lt;=10,IF($BB$1="Residential",VLOOKUP(CEILING(AP228,0.05),'Payback-Acceptance'!$A$5:$C$205,2),VLOOKUP(CEILING(AN228,0.05),'Payback-Acceptance'!$A$5:$C$205,3)),IF($BB$1="Residential",VLOOKUP(10,'Payback-Acceptance'!$A$5:$C$205,2),VLOOKUP(10,'Payback-Acceptance'!$A$5:$C$205,3)))</f>
        <v>0.14294960495076253</v>
      </c>
      <c r="BC228" s="17">
        <v>287.3961633749953</v>
      </c>
      <c r="BD228" s="18">
        <v>129.81686261581649</v>
      </c>
      <c r="BE228" s="18">
        <v>0</v>
      </c>
      <c r="BF228" s="22">
        <v>3141.6945625531916</v>
      </c>
      <c r="BG228" s="35" t="str">
        <f t="shared" si="88"/>
        <v>NA</v>
      </c>
      <c r="BH228" s="67" t="s">
        <v>499</v>
      </c>
      <c r="BI228" s="29" t="str">
        <f t="shared" si="89"/>
        <v>NA</v>
      </c>
      <c r="BJ228" s="71" t="str">
        <f t="shared" si="90"/>
        <v>NA</v>
      </c>
      <c r="BK228" s="71" t="str">
        <f t="shared" si="90"/>
        <v>NA</v>
      </c>
      <c r="BL228" s="71" t="str">
        <f t="shared" si="90"/>
        <v>NA</v>
      </c>
      <c r="BM228" s="71" t="str">
        <f t="shared" si="90"/>
        <v>NA</v>
      </c>
      <c r="BN228" s="71" t="str">
        <f t="shared" si="90"/>
        <v>NA</v>
      </c>
      <c r="BO228" s="71" t="str">
        <f t="shared" si="90"/>
        <v>NA</v>
      </c>
      <c r="BP228" s="71" t="str">
        <f t="shared" si="90"/>
        <v>NA</v>
      </c>
      <c r="BQ228" s="71" t="str">
        <f t="shared" si="90"/>
        <v>NA</v>
      </c>
      <c r="BR228" s="71" t="str">
        <f t="shared" si="90"/>
        <v>NA</v>
      </c>
      <c r="BS228" s="71" t="str">
        <f t="shared" si="90"/>
        <v>NA</v>
      </c>
    </row>
    <row r="229" spans="1:71" x14ac:dyDescent="0.25">
      <c r="A229" s="4">
        <v>3</v>
      </c>
      <c r="B229" s="4">
        <v>190</v>
      </c>
      <c r="C229">
        <v>197</v>
      </c>
      <c r="D229" t="s">
        <v>263</v>
      </c>
      <c r="E229">
        <f>'RIM &amp; TRC Benefits'!E229-'RIM Costs (Ach Pot)'!E229</f>
        <v>0</v>
      </c>
      <c r="F229">
        <f>'RIM &amp; TRC Benefits'!F229-'RIM Costs (Ach Pot)'!F229</f>
        <v>0</v>
      </c>
      <c r="G229">
        <f>'RIM &amp; TRC Benefits'!G229-'RIM Costs (Ach Pot)'!G229</f>
        <v>-41.410377799999999</v>
      </c>
      <c r="H229">
        <f>'RIM &amp; TRC Benefits'!H229-'RIM Costs (Ach Pot)'!H229</f>
        <v>-4.0946588000000004</v>
      </c>
      <c r="I229">
        <f>'RIM &amp; TRC Benefits'!I229-'RIM Costs (Ach Pot)'!I229</f>
        <v>-4.5651178000000003</v>
      </c>
      <c r="J229">
        <f>'RIM &amp; TRC Benefits'!J229-'RIM Costs (Ach Pot)'!J229</f>
        <v>-2.1115048000000005</v>
      </c>
      <c r="K229">
        <f>'RIM &amp; TRC Benefits'!K229-'RIM Costs (Ach Pot)'!K229</f>
        <v>-1.9096887999999996</v>
      </c>
      <c r="L229">
        <f>'RIM &amp; TRC Benefits'!L229-'RIM Costs (Ach Pot)'!L229</f>
        <v>-2.2248788000000008</v>
      </c>
      <c r="M229">
        <f>'RIM &amp; TRC Benefits'!M229-'RIM Costs (Ach Pot)'!M229</f>
        <v>-0.92557779999999923</v>
      </c>
      <c r="N229">
        <f>'RIM &amp; TRC Benefits'!N229-'RIM Costs (Ach Pot)'!N229</f>
        <v>-1.0249548000000015</v>
      </c>
      <c r="O229">
        <f>'RIM &amp; TRC Benefits'!O229-'RIM Costs (Ach Pot)'!O229</f>
        <v>-0.29943480000000022</v>
      </c>
      <c r="P229">
        <f>'RIM &amp; TRC Benefits'!P229-'RIM Costs (Ach Pot)'!P229</f>
        <v>-1.6523327999999999</v>
      </c>
      <c r="Q229">
        <f>'RIM &amp; TRC Benefits'!Q229-'RIM Costs (Ach Pot)'!Q229</f>
        <v>0</v>
      </c>
      <c r="R229">
        <f>'RIM &amp; TRC Benefits'!R229-'RIM Costs (Ach Pot)'!R229</f>
        <v>0</v>
      </c>
      <c r="S229">
        <f>'RIM &amp; TRC Benefits'!S229-'RIM Costs (Ach Pot)'!S229</f>
        <v>0</v>
      </c>
      <c r="T229">
        <f>'RIM &amp; TRC Benefits'!T229-'RIM Costs (Ach Pot)'!T229</f>
        <v>0</v>
      </c>
      <c r="U229">
        <f>'RIM &amp; TRC Benefits'!U229-'RIM Costs (Ach Pot)'!U229</f>
        <v>0</v>
      </c>
      <c r="V229">
        <f>'RIM &amp; TRC Benefits'!V229-'RIM Costs (Ach Pot)'!V229</f>
        <v>0</v>
      </c>
      <c r="W229">
        <f>'RIM &amp; TRC Benefits'!W229-'RIM Costs (Ach Pot)'!W229</f>
        <v>0</v>
      </c>
      <c r="X229">
        <f>'RIM &amp; TRC Benefits'!X229-'RIM Costs (Ach Pot)'!X229</f>
        <v>0</v>
      </c>
      <c r="Y229">
        <f>'RIM &amp; TRC Benefits'!Y229-'RIM Costs (Ach Pot)'!Y229</f>
        <v>0</v>
      </c>
      <c r="Z229">
        <f>'RIM &amp; TRC Benefits'!Z229-'RIM Costs (Ach Pot)'!Z229</f>
        <v>0</v>
      </c>
      <c r="AA229">
        <f>'RIM &amp; TRC Benefits'!AA229-'RIM Costs (Ach Pot)'!AA229</f>
        <v>0</v>
      </c>
      <c r="AB229">
        <f>'RIM &amp; TRC Benefits'!AB229-'RIM Costs (Ach Pot)'!AB229</f>
        <v>0</v>
      </c>
      <c r="AC229">
        <f>'RIM &amp; TRC Benefits'!AC229-'RIM Costs (Ach Pot)'!AC229</f>
        <v>0</v>
      </c>
      <c r="AD229">
        <f>'RIM &amp; TRC Benefits'!AD229-'RIM Costs (Ach Pot)'!AD229</f>
        <v>0</v>
      </c>
      <c r="AE229">
        <f>'RIM &amp; TRC Benefits'!AE229-'RIM Costs (Ach Pot)'!AE229</f>
        <v>0</v>
      </c>
      <c r="AF229">
        <f>'RIM &amp; TRC Benefits'!AF229-'RIM Costs (Ach Pot)'!AF229</f>
        <v>0</v>
      </c>
      <c r="AG229">
        <f>'RIM &amp; TRC Benefits'!AG229-'RIM Costs (Ach Pot)'!AG229</f>
        <v>0</v>
      </c>
      <c r="AH229">
        <f>'RIM &amp; TRC Benefits'!AH229-'RIM Costs (Ach Pot)'!AH229</f>
        <v>0</v>
      </c>
      <c r="AI229" s="2">
        <f t="shared" si="79"/>
        <v>-60.218526999999995</v>
      </c>
      <c r="AJ229" s="2">
        <f t="shared" si="80"/>
        <v>-56.565450625666024</v>
      </c>
      <c r="AK229" s="95">
        <f>'RIM &amp; TRC Benefits'!AJ229/'RIM Costs (Ach Pot)'!AJ229</f>
        <v>0.50074887221111652</v>
      </c>
      <c r="AL229" s="98" t="str">
        <f>IF(AK229&lt;1,"NA",(('RIM Costs (Ach Pot)'!AJ229)+AX229)/AN229)</f>
        <v>NA</v>
      </c>
      <c r="AN229">
        <f>'Customer Costs'!G229</f>
        <v>20.399999999999999</v>
      </c>
      <c r="AO229" s="17">
        <f t="shared" si="81"/>
        <v>73.763392668218671</v>
      </c>
      <c r="AP229" s="18">
        <f t="shared" si="82"/>
        <v>2.3119187333021212</v>
      </c>
      <c r="AQ229" s="76" t="str">
        <f t="shared" si="83"/>
        <v>No</v>
      </c>
      <c r="AR229" s="76" t="str">
        <f t="shared" si="84"/>
        <v>No</v>
      </c>
      <c r="AS229" s="76" t="str">
        <f t="shared" si="85"/>
        <v>Yes</v>
      </c>
      <c r="AT229" s="105" t="s">
        <v>499</v>
      </c>
      <c r="AU229" s="95" t="str">
        <f t="shared" si="75"/>
        <v>Drop</v>
      </c>
      <c r="AV229" s="11">
        <f t="shared" si="73"/>
        <v>2.7523208613283643</v>
      </c>
      <c r="AW229" s="102">
        <f t="shared" si="76"/>
        <v>2</v>
      </c>
      <c r="AX229" s="11" t="str">
        <f t="shared" si="77"/>
        <v>NA</v>
      </c>
      <c r="AY229" s="52" t="s">
        <v>527</v>
      </c>
      <c r="AZ229" s="11" t="str">
        <f>IF(AU229="Drop","NA",'Program Costs'!G229)</f>
        <v>NA</v>
      </c>
      <c r="BA229" s="20" t="str">
        <f t="shared" si="78"/>
        <v>NA</v>
      </c>
      <c r="BB229" s="12">
        <f>IF(AP229&lt;=10,IF($BB$1="Residential",VLOOKUP(CEILING(AP229,0.05),'Payback-Acceptance'!$A$5:$C$205,2),VLOOKUP(CEILING(AN229,0.05),'Payback-Acceptance'!$A$5:$C$205,3)),IF($BB$1="Residential",VLOOKUP(10,'Payback-Acceptance'!$A$5:$C$205,2),VLOOKUP(10,'Payback-Acceptance'!$A$5:$C$205,3)))</f>
        <v>0.38608512462538186</v>
      </c>
      <c r="BC229" s="17">
        <v>73.763392668218671</v>
      </c>
      <c r="BD229" s="18">
        <v>23.878927597881415</v>
      </c>
      <c r="BE229" s="18">
        <v>-7.6961251507748711</v>
      </c>
      <c r="BF229" s="22">
        <v>6259.2793085106387</v>
      </c>
      <c r="BG229" s="35" t="str">
        <f t="shared" si="88"/>
        <v>NA</v>
      </c>
      <c r="BH229" s="67">
        <v>616.11111000000005</v>
      </c>
      <c r="BI229" s="29" t="str">
        <f t="shared" si="89"/>
        <v>NA</v>
      </c>
      <c r="BJ229" s="71" t="str">
        <f t="shared" si="90"/>
        <v>NA</v>
      </c>
      <c r="BK229" s="71" t="str">
        <f t="shared" si="90"/>
        <v>NA</v>
      </c>
      <c r="BL229" s="71" t="str">
        <f t="shared" si="90"/>
        <v>NA</v>
      </c>
      <c r="BM229" s="71" t="str">
        <f t="shared" si="90"/>
        <v>NA</v>
      </c>
      <c r="BN229" s="71" t="str">
        <f t="shared" si="90"/>
        <v>NA</v>
      </c>
      <c r="BO229" s="71" t="str">
        <f t="shared" si="90"/>
        <v>NA</v>
      </c>
      <c r="BP229" s="71" t="str">
        <f t="shared" si="90"/>
        <v>NA</v>
      </c>
      <c r="BQ229" s="71" t="str">
        <f t="shared" si="90"/>
        <v>NA</v>
      </c>
      <c r="BR229" s="71" t="str">
        <f t="shared" si="90"/>
        <v>NA</v>
      </c>
      <c r="BS229" s="71" t="str">
        <f t="shared" si="90"/>
        <v>NA</v>
      </c>
    </row>
    <row r="230" spans="1:71" x14ac:dyDescent="0.25">
      <c r="A230" s="4">
        <v>3</v>
      </c>
      <c r="B230" s="4">
        <v>190</v>
      </c>
      <c r="C230">
        <v>198</v>
      </c>
      <c r="D230" t="s">
        <v>264</v>
      </c>
      <c r="E230">
        <f>'RIM &amp; TRC Benefits'!E230-'RIM Costs (Ach Pot)'!E230</f>
        <v>0</v>
      </c>
      <c r="F230">
        <f>'RIM &amp; TRC Benefits'!F230-'RIM Costs (Ach Pot)'!F230</f>
        <v>0</v>
      </c>
      <c r="G230">
        <f>'RIM &amp; TRC Benefits'!G230-'RIM Costs (Ach Pot)'!G230</f>
        <v>-40.705480800000004</v>
      </c>
      <c r="H230">
        <f>'RIM &amp; TRC Benefits'!H230-'RIM Costs (Ach Pot)'!H230</f>
        <v>-3.3894858000000001</v>
      </c>
      <c r="I230">
        <f>'RIM &amp; TRC Benefits'!I230-'RIM Costs (Ach Pot)'!I230</f>
        <v>-3.9848837999999995</v>
      </c>
      <c r="J230">
        <f>'RIM &amp; TRC Benefits'!J230-'RIM Costs (Ach Pot)'!J230</f>
        <v>4.268820000000062E-2</v>
      </c>
      <c r="K230">
        <f>'RIM &amp; TRC Benefits'!K230-'RIM Costs (Ach Pot)'!K230</f>
        <v>0.54156420000000161</v>
      </c>
      <c r="L230">
        <f>'RIM &amp; TRC Benefits'!L230-'RIM Costs (Ach Pot)'!L230</f>
        <v>0.71834420000000243</v>
      </c>
      <c r="M230">
        <f>'RIM &amp; TRC Benefits'!M230-'RIM Costs (Ach Pot)'!M230</f>
        <v>2.6222152000000012</v>
      </c>
      <c r="N230">
        <f>'RIM &amp; TRC Benefits'!N230-'RIM Costs (Ach Pot)'!N230</f>
        <v>3.058500200000001</v>
      </c>
      <c r="O230">
        <f>'RIM &amp; TRC Benefits'!O230-'RIM Costs (Ach Pot)'!O230</f>
        <v>3.0805352000000017</v>
      </c>
      <c r="P230">
        <f>'RIM &amp; TRC Benefits'!P230-'RIM Costs (Ach Pot)'!P230</f>
        <v>1.4908702000000016</v>
      </c>
      <c r="Q230">
        <f>'RIM &amp; TRC Benefits'!Q230-'RIM Costs (Ach Pot)'!Q230</f>
        <v>1.8512252</v>
      </c>
      <c r="R230">
        <f>'RIM &amp; TRC Benefits'!R230-'RIM Costs (Ach Pot)'!R230</f>
        <v>1.0000202000000016</v>
      </c>
      <c r="S230">
        <f>'RIM &amp; TRC Benefits'!S230-'RIM Costs (Ach Pot)'!S230</f>
        <v>2.7771902000000015</v>
      </c>
      <c r="T230">
        <f>'RIM &amp; TRC Benefits'!T230-'RIM Costs (Ach Pot)'!T230</f>
        <v>-0.9403397999999985</v>
      </c>
      <c r="U230">
        <f>'RIM &amp; TRC Benefits'!U230-'RIM Costs (Ach Pot)'!U230</f>
        <v>1.2890302000000009</v>
      </c>
      <c r="V230">
        <f>'RIM &amp; TRC Benefits'!V230-'RIM Costs (Ach Pot)'!V230</f>
        <v>1.5926102000000011</v>
      </c>
      <c r="W230">
        <f>'RIM &amp; TRC Benefits'!W230-'RIM Costs (Ach Pot)'!W230</f>
        <v>3.2779802</v>
      </c>
      <c r="X230">
        <f>'RIM &amp; TRC Benefits'!X230-'RIM Costs (Ach Pot)'!X230</f>
        <v>3.1480302000000009</v>
      </c>
      <c r="Y230">
        <f>'RIM &amp; TRC Benefits'!Y230-'RIM Costs (Ach Pot)'!Y230</f>
        <v>4.7116902000000014</v>
      </c>
      <c r="Z230">
        <f>'RIM &amp; TRC Benefits'!Z230-'RIM Costs (Ach Pot)'!Z230</f>
        <v>4.1994902000000014</v>
      </c>
      <c r="AA230">
        <f>'RIM &amp; TRC Benefits'!AA230-'RIM Costs (Ach Pot)'!AA230</f>
        <v>3.2973902000000006</v>
      </c>
      <c r="AB230">
        <f>'RIM &amp; TRC Benefits'!AB230-'RIM Costs (Ach Pot)'!AB230</f>
        <v>1.7270802000000014</v>
      </c>
      <c r="AC230">
        <f>'RIM &amp; TRC Benefits'!AC230-'RIM Costs (Ach Pot)'!AC230</f>
        <v>3.0191302000000011</v>
      </c>
      <c r="AD230">
        <f>'RIM &amp; TRC Benefits'!AD230-'RIM Costs (Ach Pot)'!AD230</f>
        <v>1.5318202000000003</v>
      </c>
      <c r="AE230">
        <f>'RIM &amp; TRC Benefits'!AE230-'RIM Costs (Ach Pot)'!AE230</f>
        <v>0.49209020000000159</v>
      </c>
      <c r="AF230">
        <f>'RIM &amp; TRC Benefits'!AF230-'RIM Costs (Ach Pot)'!AF230</f>
        <v>1.8723402</v>
      </c>
      <c r="AG230">
        <f>'RIM &amp; TRC Benefits'!AG230-'RIM Costs (Ach Pot)'!AG230</f>
        <v>1.3469502000000002</v>
      </c>
      <c r="AH230">
        <f>'RIM &amp; TRC Benefits'!AH230-'RIM Costs (Ach Pot)'!AH230</f>
        <v>4.8263802000000009</v>
      </c>
      <c r="AI230" s="2">
        <f t="shared" si="79"/>
        <v>4.4949756000000214</v>
      </c>
      <c r="AJ230" s="2">
        <f t="shared" si="80"/>
        <v>-27.114705925405005</v>
      </c>
      <c r="AK230" s="95">
        <f>'RIM &amp; TRC Benefits'!AJ230/'RIM Costs (Ach Pot)'!AJ230</f>
        <v>0.85404694006284998</v>
      </c>
      <c r="AL230" s="98" t="str">
        <f>IF(AK230&lt;1,"NA",(('RIM Costs (Ach Pot)'!AJ230)+AX230)/AN230)</f>
        <v>NA</v>
      </c>
      <c r="AN230">
        <f>'Customer Costs'!G230</f>
        <v>272.3</v>
      </c>
      <c r="AO230" s="17">
        <f t="shared" si="81"/>
        <v>73.763460079447242</v>
      </c>
      <c r="AP230" s="18">
        <f t="shared" si="82"/>
        <v>30.859553713525564</v>
      </c>
      <c r="AQ230" s="76" t="str">
        <f t="shared" si="83"/>
        <v>No</v>
      </c>
      <c r="AR230" s="76" t="str">
        <f t="shared" si="84"/>
        <v>No</v>
      </c>
      <c r="AS230" s="76" t="str">
        <f t="shared" si="85"/>
        <v>No</v>
      </c>
      <c r="AT230" s="105" t="s">
        <v>499</v>
      </c>
      <c r="AU230" s="95" t="str">
        <f t="shared" si="75"/>
        <v>Drop</v>
      </c>
      <c r="AV230" s="11">
        <f t="shared" si="73"/>
        <v>254.65230473338619</v>
      </c>
      <c r="AW230" s="102">
        <f t="shared" si="76"/>
        <v>2.0000000000000004</v>
      </c>
      <c r="AX230" s="11" t="str">
        <f t="shared" si="77"/>
        <v>NA</v>
      </c>
      <c r="AY230" s="52" t="s">
        <v>528</v>
      </c>
      <c r="AZ230" s="11" t="str">
        <f>IF(AU230="Drop","NA",'Program Costs'!G230)</f>
        <v>NA</v>
      </c>
      <c r="BA230" s="20" t="str">
        <f t="shared" si="78"/>
        <v>NA</v>
      </c>
      <c r="BB230" s="12">
        <f>IF(AP230&lt;=10,IF($BB$1="Residential",VLOOKUP(CEILING(AP230,0.05),'Payback-Acceptance'!$A$5:$C$205,2),VLOOKUP(CEILING(AN230,0.05),'Payback-Acceptance'!$A$5:$C$205,3)),IF($BB$1="Residential",VLOOKUP(10,'Payback-Acceptance'!$A$5:$C$205,2),VLOOKUP(10,'Payback-Acceptance'!$A$5:$C$205,3)))</f>
        <v>0.14294960495076253</v>
      </c>
      <c r="BC230" s="17">
        <v>73.763460079447242</v>
      </c>
      <c r="BD230" s="18">
        <v>38.795886820655561</v>
      </c>
      <c r="BE230" s="18">
        <v>0</v>
      </c>
      <c r="BF230" s="22">
        <v>6259.2793085106387</v>
      </c>
      <c r="BG230" s="35" t="str">
        <f t="shared" si="88"/>
        <v>NA</v>
      </c>
      <c r="BH230" s="67">
        <v>0</v>
      </c>
      <c r="BI230" s="29" t="str">
        <f t="shared" si="89"/>
        <v>NA</v>
      </c>
      <c r="BJ230" s="71" t="str">
        <f t="shared" si="90"/>
        <v>NA</v>
      </c>
      <c r="BK230" s="71" t="str">
        <f t="shared" si="90"/>
        <v>NA</v>
      </c>
      <c r="BL230" s="71" t="str">
        <f t="shared" si="90"/>
        <v>NA</v>
      </c>
      <c r="BM230" s="71" t="str">
        <f t="shared" si="90"/>
        <v>NA</v>
      </c>
      <c r="BN230" s="71" t="str">
        <f t="shared" si="90"/>
        <v>NA</v>
      </c>
      <c r="BO230" s="71" t="str">
        <f t="shared" si="90"/>
        <v>NA</v>
      </c>
      <c r="BP230" s="71" t="str">
        <f t="shared" si="90"/>
        <v>NA</v>
      </c>
      <c r="BQ230" s="71" t="str">
        <f t="shared" si="90"/>
        <v>NA</v>
      </c>
      <c r="BR230" s="71" t="str">
        <f t="shared" si="90"/>
        <v>NA</v>
      </c>
      <c r="BS230" s="71" t="str">
        <f t="shared" si="90"/>
        <v>NA</v>
      </c>
    </row>
    <row r="231" spans="1:71" x14ac:dyDescent="0.25">
      <c r="A231" s="4">
        <v>3</v>
      </c>
      <c r="B231" s="4">
        <v>190</v>
      </c>
      <c r="C231">
        <v>199</v>
      </c>
      <c r="D231" t="s">
        <v>265</v>
      </c>
      <c r="E231">
        <f>'RIM &amp; TRC Benefits'!E231-'RIM Costs (Ach Pot)'!E231</f>
        <v>0</v>
      </c>
      <c r="F231">
        <f>'RIM &amp; TRC Benefits'!F231-'RIM Costs (Ach Pot)'!F231</f>
        <v>0</v>
      </c>
      <c r="G231">
        <f>'RIM &amp; TRC Benefits'!G231-'RIM Costs (Ach Pot)'!G231</f>
        <v>-40.532005000000005</v>
      </c>
      <c r="H231">
        <f>'RIM &amp; TRC Benefits'!H231-'RIM Costs (Ach Pot)'!H231</f>
        <v>-3.330445000000001</v>
      </c>
      <c r="I231">
        <f>'RIM &amp; TRC Benefits'!I231-'RIM Costs (Ach Pot)'!I231</f>
        <v>-3.8919050000000013</v>
      </c>
      <c r="J231">
        <f>'RIM &amp; TRC Benefits'!J231-'RIM Costs (Ach Pot)'!J231</f>
        <v>3.544274999999999</v>
      </c>
      <c r="K231">
        <f>'RIM &amp; TRC Benefits'!K231-'RIM Costs (Ach Pot)'!K231</f>
        <v>5.550520999999998</v>
      </c>
      <c r="L231">
        <f>'RIM &amp; TRC Benefits'!L231-'RIM Costs (Ach Pot)'!L231</f>
        <v>5.2179729999999989</v>
      </c>
      <c r="M231">
        <f>'RIM &amp; TRC Benefits'!M231-'RIM Costs (Ach Pot)'!M231</f>
        <v>8.7486949999999997</v>
      </c>
      <c r="N231">
        <f>'RIM &amp; TRC Benefits'!N231-'RIM Costs (Ach Pot)'!N231</f>
        <v>10.001254999999999</v>
      </c>
      <c r="O231">
        <f>'RIM &amp; TRC Benefits'!O231-'RIM Costs (Ach Pot)'!O231</f>
        <v>10.091154999999999</v>
      </c>
      <c r="P231">
        <f>'RIM &amp; TRC Benefits'!P231-'RIM Costs (Ach Pot)'!P231</f>
        <v>6.5433649999999979</v>
      </c>
      <c r="Q231">
        <f>'RIM &amp; TRC Benefits'!Q231-'RIM Costs (Ach Pot)'!Q231</f>
        <v>0</v>
      </c>
      <c r="R231">
        <f>'RIM &amp; TRC Benefits'!R231-'RIM Costs (Ach Pot)'!R231</f>
        <v>0</v>
      </c>
      <c r="S231">
        <f>'RIM &amp; TRC Benefits'!S231-'RIM Costs (Ach Pot)'!S231</f>
        <v>0</v>
      </c>
      <c r="T231">
        <f>'RIM &amp; TRC Benefits'!T231-'RIM Costs (Ach Pot)'!T231</f>
        <v>0</v>
      </c>
      <c r="U231">
        <f>'RIM &amp; TRC Benefits'!U231-'RIM Costs (Ach Pot)'!U231</f>
        <v>0</v>
      </c>
      <c r="V231">
        <f>'RIM &amp; TRC Benefits'!V231-'RIM Costs (Ach Pot)'!V231</f>
        <v>0</v>
      </c>
      <c r="W231">
        <f>'RIM &amp; TRC Benefits'!W231-'RIM Costs (Ach Pot)'!W231</f>
        <v>0</v>
      </c>
      <c r="X231">
        <f>'RIM &amp; TRC Benefits'!X231-'RIM Costs (Ach Pot)'!X231</f>
        <v>0</v>
      </c>
      <c r="Y231">
        <f>'RIM &amp; TRC Benefits'!Y231-'RIM Costs (Ach Pot)'!Y231</f>
        <v>0</v>
      </c>
      <c r="Z231">
        <f>'RIM &amp; TRC Benefits'!Z231-'RIM Costs (Ach Pot)'!Z231</f>
        <v>0</v>
      </c>
      <c r="AA231">
        <f>'RIM &amp; TRC Benefits'!AA231-'RIM Costs (Ach Pot)'!AA231</f>
        <v>0</v>
      </c>
      <c r="AB231">
        <f>'RIM &amp; TRC Benefits'!AB231-'RIM Costs (Ach Pot)'!AB231</f>
        <v>0</v>
      </c>
      <c r="AC231">
        <f>'RIM &amp; TRC Benefits'!AC231-'RIM Costs (Ach Pot)'!AC231</f>
        <v>0</v>
      </c>
      <c r="AD231">
        <f>'RIM &amp; TRC Benefits'!AD231-'RIM Costs (Ach Pot)'!AD231</f>
        <v>0</v>
      </c>
      <c r="AE231">
        <f>'RIM &amp; TRC Benefits'!AE231-'RIM Costs (Ach Pot)'!AE231</f>
        <v>0</v>
      </c>
      <c r="AF231">
        <f>'RIM &amp; TRC Benefits'!AF231-'RIM Costs (Ach Pot)'!AF231</f>
        <v>0</v>
      </c>
      <c r="AG231">
        <f>'RIM &amp; TRC Benefits'!AG231-'RIM Costs (Ach Pot)'!AG231</f>
        <v>0</v>
      </c>
      <c r="AH231">
        <f>'RIM &amp; TRC Benefits'!AH231-'RIM Costs (Ach Pot)'!AH231</f>
        <v>0</v>
      </c>
      <c r="AI231" s="2">
        <f t="shared" si="79"/>
        <v>1.9428839999999781</v>
      </c>
      <c r="AJ231" s="2">
        <f t="shared" si="80"/>
        <v>-13.724509983783154</v>
      </c>
      <c r="AK231" s="95">
        <f>'RIM &amp; TRC Benefits'!AJ231/'RIM Costs (Ach Pot)'!AJ231</f>
        <v>0.89023009484793558</v>
      </c>
      <c r="AL231" s="98" t="str">
        <f>IF(AK231&lt;1,"NA",(('RIM Costs (Ach Pot)'!AJ231)+AX231)/AN231)</f>
        <v>NA</v>
      </c>
      <c r="AN231">
        <f>'Customer Costs'!G231</f>
        <v>272.3</v>
      </c>
      <c r="AO231" s="17">
        <f t="shared" si="81"/>
        <v>85.107919868592489</v>
      </c>
      <c r="AP231" s="18">
        <f t="shared" si="82"/>
        <v>26.746129642597811</v>
      </c>
      <c r="AQ231" s="76" t="str">
        <f t="shared" si="83"/>
        <v>No</v>
      </c>
      <c r="AR231" s="76" t="str">
        <f t="shared" si="84"/>
        <v>No</v>
      </c>
      <c r="AS231" s="76" t="str">
        <f t="shared" si="85"/>
        <v>No</v>
      </c>
      <c r="AT231" s="105" t="s">
        <v>499</v>
      </c>
      <c r="AU231" s="95" t="str">
        <f t="shared" si="75"/>
        <v>Drop</v>
      </c>
      <c r="AV231" s="11">
        <f t="shared" si="73"/>
        <v>251.93817541912193</v>
      </c>
      <c r="AW231" s="102">
        <f t="shared" si="76"/>
        <v>1.9999999999999996</v>
      </c>
      <c r="AX231" s="11" t="str">
        <f t="shared" si="77"/>
        <v>NA</v>
      </c>
      <c r="AY231" s="52" t="s">
        <v>526</v>
      </c>
      <c r="AZ231" s="11" t="str">
        <f>IF(AU231="Drop","NA",'Program Costs'!G231)</f>
        <v>NA</v>
      </c>
      <c r="BA231" s="20" t="str">
        <f t="shared" si="78"/>
        <v>NA</v>
      </c>
      <c r="BB231" s="12">
        <f>IF(AP231&lt;=10,IF($BB$1="Residential",VLOOKUP(CEILING(AP231,0.05),'Payback-Acceptance'!$A$5:$C$205,2),VLOOKUP(CEILING(AN231,0.05),'Payback-Acceptance'!$A$5:$C$205,3)),IF($BB$1="Residential",VLOOKUP(10,'Payback-Acceptance'!$A$5:$C$205,2),VLOOKUP(10,'Payback-Acceptance'!$A$5:$C$205,3)))</f>
        <v>0.14294960495076253</v>
      </c>
      <c r="BC231" s="17">
        <v>85.107919868592489</v>
      </c>
      <c r="BD231" s="18">
        <v>73.315629961686639</v>
      </c>
      <c r="BE231" s="18">
        <v>-10.906033451740324</v>
      </c>
      <c r="BF231" s="22">
        <v>8809.3560638297859</v>
      </c>
      <c r="BG231" s="35" t="str">
        <f t="shared" si="88"/>
        <v>NA</v>
      </c>
      <c r="BH231" s="67" t="s">
        <v>499</v>
      </c>
      <c r="BI231" s="29" t="str">
        <f t="shared" si="89"/>
        <v>NA</v>
      </c>
      <c r="BJ231" s="71" t="str">
        <f t="shared" si="90"/>
        <v>NA</v>
      </c>
      <c r="BK231" s="71" t="str">
        <f t="shared" si="90"/>
        <v>NA</v>
      </c>
      <c r="BL231" s="71" t="str">
        <f t="shared" si="90"/>
        <v>NA</v>
      </c>
      <c r="BM231" s="71" t="str">
        <f t="shared" si="90"/>
        <v>NA</v>
      </c>
      <c r="BN231" s="71" t="str">
        <f t="shared" si="90"/>
        <v>NA</v>
      </c>
      <c r="BO231" s="71" t="str">
        <f t="shared" si="90"/>
        <v>NA</v>
      </c>
      <c r="BP231" s="71" t="str">
        <f t="shared" si="90"/>
        <v>NA</v>
      </c>
      <c r="BQ231" s="71" t="str">
        <f t="shared" si="90"/>
        <v>NA</v>
      </c>
      <c r="BR231" s="71" t="str">
        <f t="shared" si="90"/>
        <v>NA</v>
      </c>
      <c r="BS231" s="71" t="str">
        <f t="shared" si="90"/>
        <v>NA</v>
      </c>
    </row>
    <row r="232" spans="1:71" x14ac:dyDescent="0.25">
      <c r="A232" s="4">
        <v>3</v>
      </c>
      <c r="B232" s="4">
        <v>190</v>
      </c>
      <c r="C232">
        <v>200</v>
      </c>
      <c r="D232" t="s">
        <v>266</v>
      </c>
      <c r="E232">
        <f>'RIM &amp; TRC Benefits'!E232-'RIM Costs (Ach Pot)'!E232</f>
        <v>0</v>
      </c>
      <c r="F232">
        <f>'RIM &amp; TRC Benefits'!F232-'RIM Costs (Ach Pot)'!F232</f>
        <v>0</v>
      </c>
      <c r="G232">
        <f>'RIM &amp; TRC Benefits'!G232-'RIM Costs (Ach Pot)'!G232</f>
        <v>-55.151279999999993</v>
      </c>
      <c r="H232">
        <f>'RIM &amp; TRC Benefits'!H232-'RIM Costs (Ach Pot)'!H232</f>
        <v>-17.723790000000001</v>
      </c>
      <c r="I232">
        <f>'RIM &amp; TRC Benefits'!I232-'RIM Costs (Ach Pot)'!I232</f>
        <v>-19.081569999999999</v>
      </c>
      <c r="J232">
        <f>'RIM &amp; TRC Benefits'!J232-'RIM Costs (Ach Pot)'!J232</f>
        <v>-3.7094379999999987</v>
      </c>
      <c r="K232">
        <f>'RIM &amp; TRC Benefits'!K232-'RIM Costs (Ach Pot)'!K232</f>
        <v>-0.71306699999999523</v>
      </c>
      <c r="L232">
        <f>'RIM &amp; TRC Benefits'!L232-'RIM Costs (Ach Pot)'!L232</f>
        <v>2.5196000000001106E-2</v>
      </c>
      <c r="M232">
        <f>'RIM &amp; TRC Benefits'!M232-'RIM Costs (Ach Pot)'!M232</f>
        <v>7.535650000000004</v>
      </c>
      <c r="N232">
        <f>'RIM &amp; TRC Benefits'!N232-'RIM Costs (Ach Pot)'!N232</f>
        <v>10.471078999999996</v>
      </c>
      <c r="O232">
        <f>'RIM &amp; TRC Benefits'!O232-'RIM Costs (Ach Pot)'!O232</f>
        <v>10.304358999999998</v>
      </c>
      <c r="P232">
        <f>'RIM &amp; TRC Benefits'!P232-'RIM Costs (Ach Pot)'!P232</f>
        <v>2.1668789999999944</v>
      </c>
      <c r="Q232">
        <f>'RIM &amp; TRC Benefits'!Q232-'RIM Costs (Ach Pot)'!Q232</f>
        <v>5.4476389999999952</v>
      </c>
      <c r="R232">
        <f>'RIM &amp; TRC Benefits'!R232-'RIM Costs (Ach Pot)'!R232</f>
        <v>-0.17491100000000159</v>
      </c>
      <c r="S232">
        <f>'RIM &amp; TRC Benefits'!S232-'RIM Costs (Ach Pot)'!S232</f>
        <v>13.807628999999999</v>
      </c>
      <c r="T232">
        <f>'RIM &amp; TRC Benefits'!T232-'RIM Costs (Ach Pot)'!T232</f>
        <v>-1.6373810000000049</v>
      </c>
      <c r="U232">
        <f>'RIM &amp; TRC Benefits'!U232-'RIM Costs (Ach Pot)'!U232</f>
        <v>3.1900089999999963</v>
      </c>
      <c r="V232">
        <f>'RIM &amp; TRC Benefits'!V232-'RIM Costs (Ach Pot)'!V232</f>
        <v>2.8582889999999992</v>
      </c>
      <c r="W232">
        <f>'RIM &amp; TRC Benefits'!W232-'RIM Costs (Ach Pot)'!W232</f>
        <v>11.122928999999999</v>
      </c>
      <c r="X232">
        <f>'RIM &amp; TRC Benefits'!X232-'RIM Costs (Ach Pot)'!X232</f>
        <v>11.515018999999995</v>
      </c>
      <c r="Y232">
        <f>'RIM &amp; TRC Benefits'!Y232-'RIM Costs (Ach Pot)'!Y232</f>
        <v>13.104198999999994</v>
      </c>
      <c r="Z232">
        <f>'RIM &amp; TRC Benefits'!Z232-'RIM Costs (Ach Pot)'!Z232</f>
        <v>13.094308999999996</v>
      </c>
      <c r="AA232">
        <f>'RIM &amp; TRC Benefits'!AA232-'RIM Costs (Ach Pot)'!AA232</f>
        <v>13.623418999999998</v>
      </c>
      <c r="AB232">
        <f>'RIM &amp; TRC Benefits'!AB232-'RIM Costs (Ach Pot)'!AB232</f>
        <v>6.9392189999999943</v>
      </c>
      <c r="AC232">
        <f>'RIM &amp; TRC Benefits'!AC232-'RIM Costs (Ach Pot)'!AC232</f>
        <v>7.0766089999999977</v>
      </c>
      <c r="AD232">
        <f>'RIM &amp; TRC Benefits'!AD232-'RIM Costs (Ach Pot)'!AD232</f>
        <v>1.4274989999999974</v>
      </c>
      <c r="AE232">
        <f>'RIM &amp; TRC Benefits'!AE232-'RIM Costs (Ach Pot)'!AE232</f>
        <v>2.2883989999999983</v>
      </c>
      <c r="AF232">
        <f>'RIM &amp; TRC Benefits'!AF232-'RIM Costs (Ach Pot)'!AF232</f>
        <v>6.1310489999999973</v>
      </c>
      <c r="AG232">
        <f>'RIM &amp; TRC Benefits'!AG232-'RIM Costs (Ach Pot)'!AG232</f>
        <v>5.4196889999999911</v>
      </c>
      <c r="AH232">
        <f>'RIM &amp; TRC Benefits'!AH232-'RIM Costs (Ach Pot)'!AH232</f>
        <v>23.266178999999994</v>
      </c>
      <c r="AI232" s="2">
        <f t="shared" si="79"/>
        <v>72.623809999999935</v>
      </c>
      <c r="AJ232" s="2">
        <f t="shared" si="80"/>
        <v>-30.485279989012703</v>
      </c>
      <c r="AK232" s="95">
        <f>'RIM &amp; TRC Benefits'!AJ232/'RIM Costs (Ach Pot)'!AJ232</f>
        <v>0.95764966949137742</v>
      </c>
      <c r="AL232" s="98" t="str">
        <f>IF(AK232&lt;1,"NA",(('RIM Costs (Ach Pot)'!AJ232)+AX232)/AN232)</f>
        <v>NA</v>
      </c>
      <c r="AN232">
        <f>'Customer Costs'!G232</f>
        <v>291.7</v>
      </c>
      <c r="AO232" s="17">
        <f t="shared" si="81"/>
        <v>338.53861911257076</v>
      </c>
      <c r="AP232" s="18">
        <f t="shared" si="82"/>
        <v>7.2029680892249015</v>
      </c>
      <c r="AQ232" s="76" t="str">
        <f t="shared" si="83"/>
        <v>No</v>
      </c>
      <c r="AR232" s="76" t="str">
        <f t="shared" si="84"/>
        <v>No</v>
      </c>
      <c r="AS232" s="76" t="str">
        <f t="shared" si="85"/>
        <v>No</v>
      </c>
      <c r="AT232" s="105" t="s">
        <v>499</v>
      </c>
      <c r="AU232" s="95" t="str">
        <f t="shared" si="75"/>
        <v>Drop</v>
      </c>
      <c r="AV232" s="11">
        <f t="shared" si="73"/>
        <v>210.70561091298981</v>
      </c>
      <c r="AW232" s="102">
        <f t="shared" si="76"/>
        <v>1.9999999999999996</v>
      </c>
      <c r="AX232" s="11" t="str">
        <f t="shared" si="77"/>
        <v>NA</v>
      </c>
      <c r="AY232" s="52" t="s">
        <v>526</v>
      </c>
      <c r="AZ232" s="11" t="str">
        <f>IF(AU232="Drop","NA",'Program Costs'!G232)</f>
        <v>NA</v>
      </c>
      <c r="BA232" s="20" t="str">
        <f t="shared" si="78"/>
        <v>NA</v>
      </c>
      <c r="BB232" s="12">
        <f>IF(AP232&lt;=10,IF($BB$1="Residential",VLOOKUP(CEILING(AP232,0.05),'Payback-Acceptance'!$A$5:$C$205,2),VLOOKUP(CEILING(AN232,0.05),'Payback-Acceptance'!$A$5:$C$205,3)),IF($BB$1="Residential",VLOOKUP(10,'Payback-Acceptance'!$A$5:$C$205,2),VLOOKUP(10,'Payback-Acceptance'!$A$5:$C$205,3)))</f>
        <v>0.19329976204820618</v>
      </c>
      <c r="BC232" s="17">
        <v>338.53861911257076</v>
      </c>
      <c r="BD232" s="18">
        <v>160.45113023889033</v>
      </c>
      <c r="BE232" s="18">
        <v>93.652409485152987</v>
      </c>
      <c r="BF232" s="22">
        <v>8345.7057446808503</v>
      </c>
      <c r="BG232" s="35" t="str">
        <f t="shared" si="88"/>
        <v>NA</v>
      </c>
      <c r="BH232" s="67">
        <v>2282.5554999999999</v>
      </c>
      <c r="BI232" s="29" t="str">
        <f t="shared" si="89"/>
        <v>NA</v>
      </c>
      <c r="BJ232" s="71" t="str">
        <f t="shared" si="90"/>
        <v>NA</v>
      </c>
      <c r="BK232" s="71" t="str">
        <f t="shared" si="90"/>
        <v>NA</v>
      </c>
      <c r="BL232" s="71" t="str">
        <f t="shared" si="90"/>
        <v>NA</v>
      </c>
      <c r="BM232" s="71" t="str">
        <f t="shared" si="90"/>
        <v>NA</v>
      </c>
      <c r="BN232" s="71" t="str">
        <f t="shared" si="90"/>
        <v>NA</v>
      </c>
      <c r="BO232" s="71" t="str">
        <f t="shared" si="90"/>
        <v>NA</v>
      </c>
      <c r="BP232" s="71" t="str">
        <f t="shared" si="90"/>
        <v>NA</v>
      </c>
      <c r="BQ232" s="71" t="str">
        <f t="shared" si="90"/>
        <v>NA</v>
      </c>
      <c r="BR232" s="71" t="str">
        <f t="shared" si="90"/>
        <v>NA</v>
      </c>
      <c r="BS232" s="71" t="str">
        <f t="shared" si="90"/>
        <v>NA</v>
      </c>
    </row>
    <row r="233" spans="1:71" x14ac:dyDescent="0.25">
      <c r="A233" s="4">
        <v>3</v>
      </c>
      <c r="B233" s="4">
        <v>190</v>
      </c>
      <c r="C233">
        <v>202</v>
      </c>
      <c r="D233" t="s">
        <v>267</v>
      </c>
      <c r="E233">
        <f>'RIM &amp; TRC Benefits'!E233-'RIM Costs (Ach Pot)'!E233</f>
        <v>0</v>
      </c>
      <c r="F233">
        <f>'RIM &amp; TRC Benefits'!F233-'RIM Costs (Ach Pot)'!F233</f>
        <v>0</v>
      </c>
      <c r="G233">
        <f>'RIM &amp; TRC Benefits'!G233-'RIM Costs (Ach Pot)'!G233</f>
        <v>-54.130966000000001</v>
      </c>
      <c r="H233">
        <f>'RIM &amp; TRC Benefits'!H233-'RIM Costs (Ach Pot)'!H233</f>
        <v>-17.113175999999999</v>
      </c>
      <c r="I233">
        <f>'RIM &amp; TRC Benefits'!I233-'RIM Costs (Ach Pot)'!I233</f>
        <v>-18.036545999999998</v>
      </c>
      <c r="J233">
        <f>'RIM &amp; TRC Benefits'!J233-'RIM Costs (Ach Pot)'!J233</f>
        <v>-7.1684280000000058</v>
      </c>
      <c r="K233">
        <f>'RIM &amp; TRC Benefits'!K233-'RIM Costs (Ach Pot)'!K233</f>
        <v>-6.0109259999999978</v>
      </c>
      <c r="L233">
        <f>'RIM &amp; TRC Benefits'!L233-'RIM Costs (Ach Pot)'!L233</f>
        <v>-5.2038770000000056</v>
      </c>
      <c r="M233">
        <f>'RIM &amp; TRC Benefits'!M233-'RIM Costs (Ach Pot)'!M233</f>
        <v>-0.1306860000000043</v>
      </c>
      <c r="N233">
        <f>'RIM &amp; TRC Benefits'!N233-'RIM Costs (Ach Pot)'!N233</f>
        <v>1.8079150000000013</v>
      </c>
      <c r="O233">
        <f>'RIM &amp; TRC Benefits'!O233-'RIM Costs (Ach Pot)'!O233</f>
        <v>2.2821549999999959</v>
      </c>
      <c r="P233">
        <f>'RIM &amp; TRC Benefits'!P233-'RIM Costs (Ach Pot)'!P233</f>
        <v>-3.7850350000000006</v>
      </c>
      <c r="Q233">
        <f>'RIM &amp; TRC Benefits'!Q233-'RIM Costs (Ach Pot)'!Q233</f>
        <v>-0.88141499999999695</v>
      </c>
      <c r="R233">
        <f>'RIM &amp; TRC Benefits'!R233-'RIM Costs (Ach Pot)'!R233</f>
        <v>-4.5497450000000015</v>
      </c>
      <c r="S233">
        <f>'RIM &amp; TRC Benefits'!S233-'RIM Costs (Ach Pot)'!S233</f>
        <v>5.2524950000000032</v>
      </c>
      <c r="T233">
        <f>'RIM &amp; TRC Benefits'!T233-'RIM Costs (Ach Pot)'!T233</f>
        <v>-6.4500749999999982</v>
      </c>
      <c r="U233">
        <f>'RIM &amp; TRC Benefits'!U233-'RIM Costs (Ach Pot)'!U233</f>
        <v>-1.8127479999999991</v>
      </c>
      <c r="V233">
        <f>'RIM &amp; TRC Benefits'!V233-'RIM Costs (Ach Pot)'!V233</f>
        <v>-2.9291979999999995</v>
      </c>
      <c r="W233">
        <f>'RIM &amp; TRC Benefits'!W233-'RIM Costs (Ach Pot)'!W233</f>
        <v>2.0677519999999987</v>
      </c>
      <c r="X233">
        <f>'RIM &amp; TRC Benefits'!X233-'RIM Costs (Ach Pot)'!X233</f>
        <v>2.978822000000001</v>
      </c>
      <c r="Y233">
        <f>'RIM &amp; TRC Benefits'!Y233-'RIM Costs (Ach Pot)'!Y233</f>
        <v>5.4436620000000033</v>
      </c>
      <c r="Z233">
        <f>'RIM &amp; TRC Benefits'!Z233-'RIM Costs (Ach Pot)'!Z233</f>
        <v>4.8211620000000011</v>
      </c>
      <c r="AA233">
        <f>'RIM &amp; TRC Benefits'!AA233-'RIM Costs (Ach Pot)'!AA233</f>
        <v>0</v>
      </c>
      <c r="AB233">
        <f>'RIM &amp; TRC Benefits'!AB233-'RIM Costs (Ach Pot)'!AB233</f>
        <v>0</v>
      </c>
      <c r="AC233">
        <f>'RIM &amp; TRC Benefits'!AC233-'RIM Costs (Ach Pot)'!AC233</f>
        <v>0</v>
      </c>
      <c r="AD233">
        <f>'RIM &amp; TRC Benefits'!AD233-'RIM Costs (Ach Pot)'!AD233</f>
        <v>0</v>
      </c>
      <c r="AE233">
        <f>'RIM &amp; TRC Benefits'!AE233-'RIM Costs (Ach Pot)'!AE233</f>
        <v>0</v>
      </c>
      <c r="AF233">
        <f>'RIM &amp; TRC Benefits'!AF233-'RIM Costs (Ach Pot)'!AF233</f>
        <v>0</v>
      </c>
      <c r="AG233">
        <f>'RIM &amp; TRC Benefits'!AG233-'RIM Costs (Ach Pot)'!AG233</f>
        <v>0</v>
      </c>
      <c r="AH233">
        <f>'RIM &amp; TRC Benefits'!AH233-'RIM Costs (Ach Pot)'!AH233</f>
        <v>0</v>
      </c>
      <c r="AI233" s="2">
        <f t="shared" si="79"/>
        <v>-103.548858</v>
      </c>
      <c r="AJ233" s="2">
        <f t="shared" si="80"/>
        <v>-100.25565669804604</v>
      </c>
      <c r="AK233" s="95">
        <f>'RIM &amp; TRC Benefits'!AJ233/'RIM Costs (Ach Pot)'!AJ233</f>
        <v>0.81506562537572036</v>
      </c>
      <c r="AL233" s="98" t="str">
        <f>IF(AK233&lt;1,"NA",(('RIM Costs (Ach Pot)'!AJ233)+AX233)/AN233)</f>
        <v>NA</v>
      </c>
      <c r="AN233">
        <f>'Customer Costs'!G233</f>
        <v>5675.7</v>
      </c>
      <c r="AO233" s="17">
        <f t="shared" si="81"/>
        <v>300.18719825222735</v>
      </c>
      <c r="AP233" s="18">
        <f t="shared" si="82"/>
        <v>158.05583902693564</v>
      </c>
      <c r="AQ233" s="76" t="str">
        <f t="shared" si="83"/>
        <v>No</v>
      </c>
      <c r="AR233" s="76" t="str">
        <f t="shared" si="84"/>
        <v>No</v>
      </c>
      <c r="AS233" s="76" t="str">
        <f t="shared" si="85"/>
        <v>No</v>
      </c>
      <c r="AT233" s="105" t="s">
        <v>499</v>
      </c>
      <c r="AU233" s="95" t="str">
        <f t="shared" si="75"/>
        <v>Drop</v>
      </c>
      <c r="AV233" s="11">
        <f t="shared" si="73"/>
        <v>5603.8810778400566</v>
      </c>
      <c r="AW233" s="102">
        <f t="shared" si="76"/>
        <v>2.0000000000000013</v>
      </c>
      <c r="AX233" s="11" t="str">
        <f t="shared" si="77"/>
        <v>NA</v>
      </c>
      <c r="AY233" s="52" t="s">
        <v>526</v>
      </c>
      <c r="AZ233" s="11" t="str">
        <f>IF(AU233="Drop","NA",'Program Costs'!G233)</f>
        <v>NA</v>
      </c>
      <c r="BA233" s="20" t="str">
        <f t="shared" si="78"/>
        <v>NA</v>
      </c>
      <c r="BB233" s="12">
        <f>IF(AP233&lt;=10,IF($BB$1="Residential",VLOOKUP(CEILING(AP233,0.05),'Payback-Acceptance'!$A$5:$C$205,2),VLOOKUP(CEILING(AN233,0.05),'Payback-Acceptance'!$A$5:$C$205,3)),IF($BB$1="Residential",VLOOKUP(10,'Payback-Acceptance'!$A$5:$C$205,2),VLOOKUP(10,'Payback-Acceptance'!$A$5:$C$205,3)))</f>
        <v>0.14294960495076253</v>
      </c>
      <c r="BC233" s="17">
        <v>300.18719825222735</v>
      </c>
      <c r="BD233" s="18">
        <v>114.82891262841407</v>
      </c>
      <c r="BE233" s="18">
        <v>121.09491716932465</v>
      </c>
      <c r="BF233" s="22">
        <v>2212.8765232108317</v>
      </c>
      <c r="BG233" s="35" t="str">
        <f t="shared" si="88"/>
        <v>NA</v>
      </c>
      <c r="BH233" s="67" t="s">
        <v>499</v>
      </c>
      <c r="BI233" s="29" t="str">
        <f t="shared" si="89"/>
        <v>NA</v>
      </c>
      <c r="BJ233" s="71" t="str">
        <f t="shared" si="90"/>
        <v>NA</v>
      </c>
      <c r="BK233" s="71" t="str">
        <f t="shared" si="90"/>
        <v>NA</v>
      </c>
      <c r="BL233" s="71" t="str">
        <f t="shared" si="90"/>
        <v>NA</v>
      </c>
      <c r="BM233" s="71" t="str">
        <f t="shared" si="90"/>
        <v>NA</v>
      </c>
      <c r="BN233" s="71" t="str">
        <f t="shared" si="90"/>
        <v>NA</v>
      </c>
      <c r="BO233" s="71" t="str">
        <f t="shared" si="90"/>
        <v>NA</v>
      </c>
      <c r="BP233" s="71" t="str">
        <f t="shared" si="90"/>
        <v>NA</v>
      </c>
      <c r="BQ233" s="71" t="str">
        <f t="shared" si="90"/>
        <v>NA</v>
      </c>
      <c r="BR233" s="71" t="str">
        <f t="shared" si="90"/>
        <v>NA</v>
      </c>
      <c r="BS233" s="71" t="str">
        <f t="shared" si="90"/>
        <v>NA</v>
      </c>
    </row>
    <row r="234" spans="1:71" x14ac:dyDescent="0.25">
      <c r="A234" s="4">
        <v>3</v>
      </c>
      <c r="B234" s="4">
        <v>190</v>
      </c>
      <c r="C234">
        <v>203</v>
      </c>
      <c r="D234" t="s">
        <v>268</v>
      </c>
      <c r="E234">
        <f>'RIM &amp; TRC Benefits'!E234-'RIM Costs (Ach Pot)'!E234</f>
        <v>0</v>
      </c>
      <c r="F234">
        <f>'RIM &amp; TRC Benefits'!F234-'RIM Costs (Ach Pot)'!F234</f>
        <v>0</v>
      </c>
      <c r="G234">
        <f>'RIM &amp; TRC Benefits'!G234-'RIM Costs (Ach Pot)'!G234</f>
        <v>-37.58053907</v>
      </c>
      <c r="H234">
        <f>'RIM &amp; TRC Benefits'!H234-'RIM Costs (Ach Pot)'!H234</f>
        <v>-0.69321806999999991</v>
      </c>
      <c r="I234">
        <f>'RIM &amp; TRC Benefits'!I234-'RIM Costs (Ach Pot)'!I234</f>
        <v>-0.68036206999999993</v>
      </c>
      <c r="J234">
        <f>'RIM &amp; TRC Benefits'!J234-'RIM Costs (Ach Pot)'!J234</f>
        <v>-0.58127916999999996</v>
      </c>
      <c r="K234">
        <f>'RIM &amp; TRC Benefits'!K234-'RIM Costs (Ach Pot)'!K234</f>
        <v>-0.46958546999999995</v>
      </c>
      <c r="L234">
        <f>'RIM &amp; TRC Benefits'!L234-'RIM Costs (Ach Pot)'!L234</f>
        <v>-0.68339097000000004</v>
      </c>
      <c r="M234">
        <f>'RIM &amp; TRC Benefits'!M234-'RIM Costs (Ach Pot)'!M234</f>
        <v>-0.19706257000000016</v>
      </c>
      <c r="N234">
        <f>'RIM &amp; TRC Benefits'!N234-'RIM Costs (Ach Pot)'!N234</f>
        <v>-0.40482706999999984</v>
      </c>
      <c r="O234">
        <f>'RIM &amp; TRC Benefits'!O234-'RIM Costs (Ach Pot)'!O234</f>
        <v>-0.17881356999999976</v>
      </c>
      <c r="P234">
        <f>'RIM &amp; TRC Benefits'!P234-'RIM Costs (Ach Pot)'!P234</f>
        <v>-0.33518506999999986</v>
      </c>
      <c r="Q234">
        <f>'RIM &amp; TRC Benefits'!Q234-'RIM Costs (Ach Pot)'!Q234</f>
        <v>-0.59287606999999976</v>
      </c>
      <c r="R234">
        <f>'RIM &amp; TRC Benefits'!R234-'RIM Costs (Ach Pot)'!R234</f>
        <v>-0.71152807000000018</v>
      </c>
      <c r="S234">
        <f>'RIM &amp; TRC Benefits'!S234-'RIM Costs (Ach Pot)'!S234</f>
        <v>-0.63694306999999983</v>
      </c>
      <c r="T234">
        <f>'RIM &amp; TRC Benefits'!T234-'RIM Costs (Ach Pot)'!T234</f>
        <v>-0.31406706999999989</v>
      </c>
      <c r="U234">
        <f>'RIM &amp; TRC Benefits'!U234-'RIM Costs (Ach Pot)'!U234</f>
        <v>-0.5831710699999999</v>
      </c>
      <c r="V234">
        <f>'RIM &amp; TRC Benefits'!V234-'RIM Costs (Ach Pot)'!V234</f>
        <v>-0.88798107000000015</v>
      </c>
      <c r="W234">
        <f>'RIM &amp; TRC Benefits'!W234-'RIM Costs (Ach Pot)'!W234</f>
        <v>-0.52427207000000009</v>
      </c>
      <c r="X234">
        <f>'RIM &amp; TRC Benefits'!X234-'RIM Costs (Ach Pot)'!X234</f>
        <v>-0.79240007000000001</v>
      </c>
      <c r="Y234">
        <f>'RIM &amp; TRC Benefits'!Y234-'RIM Costs (Ach Pot)'!Y234</f>
        <v>-0.22184307000000025</v>
      </c>
      <c r="Z234">
        <f>'RIM &amp; TRC Benefits'!Z234-'RIM Costs (Ach Pot)'!Z234</f>
        <v>0.15828392999999963</v>
      </c>
      <c r="AA234">
        <f>'RIM &amp; TRC Benefits'!AA234-'RIM Costs (Ach Pot)'!AA234</f>
        <v>0</v>
      </c>
      <c r="AB234">
        <f>'RIM &amp; TRC Benefits'!AB234-'RIM Costs (Ach Pot)'!AB234</f>
        <v>0</v>
      </c>
      <c r="AC234">
        <f>'RIM &amp; TRC Benefits'!AC234-'RIM Costs (Ach Pot)'!AC234</f>
        <v>0</v>
      </c>
      <c r="AD234">
        <f>'RIM &amp; TRC Benefits'!AD234-'RIM Costs (Ach Pot)'!AD234</f>
        <v>0</v>
      </c>
      <c r="AE234">
        <f>'RIM &amp; TRC Benefits'!AE234-'RIM Costs (Ach Pot)'!AE234</f>
        <v>0</v>
      </c>
      <c r="AF234">
        <f>'RIM &amp; TRC Benefits'!AF234-'RIM Costs (Ach Pot)'!AF234</f>
        <v>0</v>
      </c>
      <c r="AG234">
        <f>'RIM &amp; TRC Benefits'!AG234-'RIM Costs (Ach Pot)'!AG234</f>
        <v>0</v>
      </c>
      <c r="AH234">
        <f>'RIM &amp; TRC Benefits'!AH234-'RIM Costs (Ach Pot)'!AH234</f>
        <v>0</v>
      </c>
      <c r="AI234" s="2">
        <f t="shared" si="79"/>
        <v>-46.911060800000016</v>
      </c>
      <c r="AJ234" s="2">
        <f t="shared" si="80"/>
        <v>-43.067032188603882</v>
      </c>
      <c r="AK234" s="95">
        <f>'RIM &amp; TRC Benefits'!AJ234/'RIM Costs (Ach Pot)'!AJ234</f>
        <v>0.2867174033928454</v>
      </c>
      <c r="AL234" s="98" t="str">
        <f>IF(AK234&lt;1,"NA",(('RIM Costs (Ach Pot)'!AJ234)+AX234)/AN234)</f>
        <v>NA</v>
      </c>
      <c r="AN234">
        <f>'Customer Costs'!G234</f>
        <v>341.7</v>
      </c>
      <c r="AO234" s="17">
        <f t="shared" si="81"/>
        <v>13.894558906370074</v>
      </c>
      <c r="AP234" s="18">
        <f t="shared" si="82"/>
        <v>205.58124627920466</v>
      </c>
      <c r="AQ234" s="76" t="str">
        <f t="shared" si="83"/>
        <v>No</v>
      </c>
      <c r="AR234" s="76" t="str">
        <f t="shared" si="84"/>
        <v>No</v>
      </c>
      <c r="AS234" s="76" t="str">
        <f t="shared" si="85"/>
        <v>No</v>
      </c>
      <c r="AT234" s="105" t="s">
        <v>499</v>
      </c>
      <c r="AU234" s="95" t="str">
        <f t="shared" si="75"/>
        <v>Drop</v>
      </c>
      <c r="AV234" s="11">
        <f t="shared" si="73"/>
        <v>338.37576682032631</v>
      </c>
      <c r="AW234" s="102">
        <f t="shared" si="76"/>
        <v>1.9999999999999976</v>
      </c>
      <c r="AX234" s="11" t="str">
        <f t="shared" si="77"/>
        <v>NA</v>
      </c>
      <c r="AY234" s="52" t="s">
        <v>526</v>
      </c>
      <c r="AZ234" s="11" t="str">
        <f>IF(AU234="Drop","NA",'Program Costs'!G234)</f>
        <v>NA</v>
      </c>
      <c r="BA234" s="20" t="str">
        <f t="shared" si="78"/>
        <v>NA</v>
      </c>
      <c r="BB234" s="12">
        <f>IF(AP234&lt;=10,IF($BB$1="Residential",VLOOKUP(CEILING(AP234,0.05),'Payback-Acceptance'!$A$5:$C$205,2),VLOOKUP(CEILING(AN234,0.05),'Payback-Acceptance'!$A$5:$C$205,3)),IF($BB$1="Residential",VLOOKUP(10,'Payback-Acceptance'!$A$5:$C$205,2),VLOOKUP(10,'Payback-Acceptance'!$A$5:$C$205,3)))</f>
        <v>0.14294960495076253</v>
      </c>
      <c r="BC234" s="17">
        <v>13.894558906370074</v>
      </c>
      <c r="BD234" s="18">
        <v>5.2675035456680233</v>
      </c>
      <c r="BE234" s="18">
        <v>5.6050373555818398</v>
      </c>
      <c r="BF234" s="22">
        <v>4383.6030174081234</v>
      </c>
      <c r="BG234" s="35" t="str">
        <f t="shared" si="88"/>
        <v>NA</v>
      </c>
      <c r="BH234" s="67" t="s">
        <v>499</v>
      </c>
      <c r="BI234" s="29" t="str">
        <f t="shared" si="89"/>
        <v>NA</v>
      </c>
      <c r="BJ234" s="71" t="str">
        <f t="shared" ref="BJ234:BS243" si="91">IF($BG234="NA","NA",IF($AY234="M",$BG234*BJ$2,$BG234*BJ$1))</f>
        <v>NA</v>
      </c>
      <c r="BK234" s="71" t="str">
        <f t="shared" si="91"/>
        <v>NA</v>
      </c>
      <c r="BL234" s="71" t="str">
        <f t="shared" si="91"/>
        <v>NA</v>
      </c>
      <c r="BM234" s="71" t="str">
        <f t="shared" si="91"/>
        <v>NA</v>
      </c>
      <c r="BN234" s="71" t="str">
        <f t="shared" si="91"/>
        <v>NA</v>
      </c>
      <c r="BO234" s="71" t="str">
        <f t="shared" si="91"/>
        <v>NA</v>
      </c>
      <c r="BP234" s="71" t="str">
        <f t="shared" si="91"/>
        <v>NA</v>
      </c>
      <c r="BQ234" s="71" t="str">
        <f t="shared" si="91"/>
        <v>NA</v>
      </c>
      <c r="BR234" s="71" t="str">
        <f t="shared" si="91"/>
        <v>NA</v>
      </c>
      <c r="BS234" s="71" t="str">
        <f t="shared" si="91"/>
        <v>NA</v>
      </c>
    </row>
    <row r="235" spans="1:71" x14ac:dyDescent="0.25">
      <c r="A235" s="4">
        <v>3</v>
      </c>
      <c r="B235" s="4">
        <v>190</v>
      </c>
      <c r="C235">
        <v>204</v>
      </c>
      <c r="D235" t="s">
        <v>269</v>
      </c>
      <c r="E235">
        <f>'RIM &amp; TRC Benefits'!E235-'RIM Costs (Ach Pot)'!E235</f>
        <v>0</v>
      </c>
      <c r="F235">
        <f>'RIM &amp; TRC Benefits'!F235-'RIM Costs (Ach Pot)'!F235</f>
        <v>0</v>
      </c>
      <c r="G235">
        <f>'RIM &amp; TRC Benefits'!G235-'RIM Costs (Ach Pot)'!G235</f>
        <v>-38.310685100000001</v>
      </c>
      <c r="H235">
        <f>'RIM &amp; TRC Benefits'!H235-'RIM Costs (Ach Pot)'!H235</f>
        <v>-1.1657271</v>
      </c>
      <c r="I235">
        <f>'RIM &amp; TRC Benefits'!I235-'RIM Costs (Ach Pot)'!I235</f>
        <v>-1.2217800999999999</v>
      </c>
      <c r="J235">
        <f>'RIM &amp; TRC Benefits'!J235-'RIM Costs (Ach Pot)'!J235</f>
        <v>-1.0654005</v>
      </c>
      <c r="K235">
        <f>'RIM &amp; TRC Benefits'!K235-'RIM Costs (Ach Pot)'!K235</f>
        <v>-0.7025307999999999</v>
      </c>
      <c r="L235">
        <f>'RIM &amp; TRC Benefits'!L235-'RIM Costs (Ach Pot)'!L235</f>
        <v>-0.9950420000000002</v>
      </c>
      <c r="M235">
        <f>'RIM &amp; TRC Benefits'!M235-'RIM Costs (Ach Pot)'!M235</f>
        <v>-0.62428409999999968</v>
      </c>
      <c r="N235">
        <f>'RIM &amp; TRC Benefits'!N235-'RIM Costs (Ach Pot)'!N235</f>
        <v>-0.84307959999999982</v>
      </c>
      <c r="O235">
        <f>'RIM &amp; TRC Benefits'!O235-'RIM Costs (Ach Pot)'!O235</f>
        <v>-0.21365409999999985</v>
      </c>
      <c r="P235">
        <f>'RIM &amp; TRC Benefits'!P235-'RIM Costs (Ach Pot)'!P235</f>
        <v>-0.8799140999999997</v>
      </c>
      <c r="Q235">
        <f>'RIM &amp; TRC Benefits'!Q235-'RIM Costs (Ach Pot)'!Q235</f>
        <v>-0.60183809999999971</v>
      </c>
      <c r="R235">
        <f>'RIM &amp; TRC Benefits'!R235-'RIM Costs (Ach Pot)'!R235</f>
        <v>-1.0597851</v>
      </c>
      <c r="S235">
        <f>'RIM &amp; TRC Benefits'!S235-'RIM Costs (Ach Pot)'!S235</f>
        <v>-0.80679409999999985</v>
      </c>
      <c r="T235">
        <f>'RIM &amp; TRC Benefits'!T235-'RIM Costs (Ach Pot)'!T235</f>
        <v>-1.2350781</v>
      </c>
      <c r="U235">
        <f>'RIM &amp; TRC Benefits'!U235-'RIM Costs (Ach Pot)'!U235</f>
        <v>-0.48574910000000004</v>
      </c>
      <c r="V235">
        <f>'RIM &amp; TRC Benefits'!V235-'RIM Costs (Ach Pot)'!V235</f>
        <v>-0.82290809999999981</v>
      </c>
      <c r="W235">
        <f>'RIM &amp; TRC Benefits'!W235-'RIM Costs (Ach Pot)'!W235</f>
        <v>-0.60977309999999996</v>
      </c>
      <c r="X235">
        <f>'RIM &amp; TRC Benefits'!X235-'RIM Costs (Ach Pot)'!X235</f>
        <v>-0.85861309999999991</v>
      </c>
      <c r="Y235">
        <f>'RIM &amp; TRC Benefits'!Y235-'RIM Costs (Ach Pot)'!Y235</f>
        <v>-0.33377210000000002</v>
      </c>
      <c r="Z235">
        <f>'RIM &amp; TRC Benefits'!Z235-'RIM Costs (Ach Pot)'!Z235</f>
        <v>-0.43893509999999969</v>
      </c>
      <c r="AA235">
        <f>'RIM &amp; TRC Benefits'!AA235-'RIM Costs (Ach Pot)'!AA235</f>
        <v>0</v>
      </c>
      <c r="AB235">
        <f>'RIM &amp; TRC Benefits'!AB235-'RIM Costs (Ach Pot)'!AB235</f>
        <v>0</v>
      </c>
      <c r="AC235">
        <f>'RIM &amp; TRC Benefits'!AC235-'RIM Costs (Ach Pot)'!AC235</f>
        <v>0</v>
      </c>
      <c r="AD235">
        <f>'RIM &amp; TRC Benefits'!AD235-'RIM Costs (Ach Pot)'!AD235</f>
        <v>0</v>
      </c>
      <c r="AE235">
        <f>'RIM &amp; TRC Benefits'!AE235-'RIM Costs (Ach Pot)'!AE235</f>
        <v>0</v>
      </c>
      <c r="AF235">
        <f>'RIM &amp; TRC Benefits'!AF235-'RIM Costs (Ach Pot)'!AF235</f>
        <v>0</v>
      </c>
      <c r="AG235">
        <f>'RIM &amp; TRC Benefits'!AG235-'RIM Costs (Ach Pot)'!AG235</f>
        <v>0</v>
      </c>
      <c r="AH235">
        <f>'RIM &amp; TRC Benefits'!AH235-'RIM Costs (Ach Pot)'!AH235</f>
        <v>0</v>
      </c>
      <c r="AI235" s="2">
        <f t="shared" si="79"/>
        <v>-53.275343499999991</v>
      </c>
      <c r="AJ235" s="2">
        <f t="shared" si="80"/>
        <v>-47.310112544891055</v>
      </c>
      <c r="AK235" s="95">
        <f>'RIM &amp; TRC Benefits'!AJ235/'RIM Costs (Ach Pot)'!AJ235</f>
        <v>0.36700397401815993</v>
      </c>
      <c r="AL235" s="98" t="str">
        <f>IF(AK235&lt;1,"NA",(('RIM Costs (Ach Pot)'!AJ235)+AX235)/AN235)</f>
        <v>NA</v>
      </c>
      <c r="AN235">
        <f>'Customer Costs'!G235</f>
        <v>903.5</v>
      </c>
      <c r="AO235" s="17">
        <f t="shared" si="81"/>
        <v>22.429765340088949</v>
      </c>
      <c r="AP235" s="18">
        <f t="shared" si="82"/>
        <v>336.73379657351677</v>
      </c>
      <c r="AQ235" s="76" t="str">
        <f t="shared" si="83"/>
        <v>No</v>
      </c>
      <c r="AR235" s="76" t="str">
        <f t="shared" si="84"/>
        <v>No</v>
      </c>
      <c r="AS235" s="76" t="str">
        <f t="shared" si="85"/>
        <v>No</v>
      </c>
      <c r="AT235" s="105" t="s">
        <v>499</v>
      </c>
      <c r="AU235" s="95" t="str">
        <f t="shared" si="75"/>
        <v>Drop</v>
      </c>
      <c r="AV235" s="11">
        <f t="shared" si="73"/>
        <v>898.13374327618021</v>
      </c>
      <c r="AW235" s="102">
        <f t="shared" si="76"/>
        <v>1.9999999999999991</v>
      </c>
      <c r="AX235" s="11" t="str">
        <f t="shared" si="77"/>
        <v>NA</v>
      </c>
      <c r="AY235" s="52" t="s">
        <v>526</v>
      </c>
      <c r="AZ235" s="11" t="str">
        <f>IF(AU235="Drop","NA",'Program Costs'!G235)</f>
        <v>NA</v>
      </c>
      <c r="BA235" s="20" t="str">
        <f t="shared" si="78"/>
        <v>NA</v>
      </c>
      <c r="BB235" s="12">
        <f>IF(AP235&lt;=10,IF($BB$1="Residential",VLOOKUP(CEILING(AP235,0.05),'Payback-Acceptance'!$A$5:$C$205,2),VLOOKUP(CEILING(AN235,0.05),'Payback-Acceptance'!$A$5:$C$205,3)),IF($BB$1="Residential",VLOOKUP(10,'Payback-Acceptance'!$A$5:$C$205,2),VLOOKUP(10,'Payback-Acceptance'!$A$5:$C$205,3)))</f>
        <v>0.14294960495076253</v>
      </c>
      <c r="BC235" s="17">
        <v>22.429765340088949</v>
      </c>
      <c r="BD235" s="18">
        <v>8.5080876780331955</v>
      </c>
      <c r="BE235" s="18">
        <v>9.0481226108225847</v>
      </c>
      <c r="BF235" s="22">
        <v>1264.5008704061897</v>
      </c>
      <c r="BG235" s="35" t="str">
        <f t="shared" si="88"/>
        <v>NA</v>
      </c>
      <c r="BH235" s="67" t="s">
        <v>499</v>
      </c>
      <c r="BI235" s="29" t="str">
        <f t="shared" si="89"/>
        <v>NA</v>
      </c>
      <c r="BJ235" s="71" t="str">
        <f t="shared" si="91"/>
        <v>NA</v>
      </c>
      <c r="BK235" s="71" t="str">
        <f t="shared" si="91"/>
        <v>NA</v>
      </c>
      <c r="BL235" s="71" t="str">
        <f t="shared" si="91"/>
        <v>NA</v>
      </c>
      <c r="BM235" s="71" t="str">
        <f t="shared" si="91"/>
        <v>NA</v>
      </c>
      <c r="BN235" s="71" t="str">
        <f t="shared" si="91"/>
        <v>NA</v>
      </c>
      <c r="BO235" s="71" t="str">
        <f t="shared" si="91"/>
        <v>NA</v>
      </c>
      <c r="BP235" s="71" t="str">
        <f t="shared" si="91"/>
        <v>NA</v>
      </c>
      <c r="BQ235" s="71" t="str">
        <f t="shared" si="91"/>
        <v>NA</v>
      </c>
      <c r="BR235" s="71" t="str">
        <f t="shared" si="91"/>
        <v>NA</v>
      </c>
      <c r="BS235" s="71" t="str">
        <f t="shared" si="91"/>
        <v>NA</v>
      </c>
    </row>
    <row r="236" spans="1:71" x14ac:dyDescent="0.25">
      <c r="A236" s="4">
        <v>3</v>
      </c>
      <c r="B236" s="4">
        <v>190</v>
      </c>
      <c r="C236">
        <v>205</v>
      </c>
      <c r="D236" t="s">
        <v>270</v>
      </c>
      <c r="E236">
        <f>'RIM &amp; TRC Benefits'!E236-'RIM Costs (Ach Pot)'!E236</f>
        <v>0</v>
      </c>
      <c r="F236">
        <f>'RIM &amp; TRC Benefits'!F236-'RIM Costs (Ach Pot)'!F236</f>
        <v>0</v>
      </c>
      <c r="G236">
        <f>'RIM &amp; TRC Benefits'!G236-'RIM Costs (Ach Pot)'!G236</f>
        <v>-39.6547099</v>
      </c>
      <c r="H236">
        <f>'RIM &amp; TRC Benefits'!H236-'RIM Costs (Ach Pot)'!H236</f>
        <v>-2.6145188999999998</v>
      </c>
      <c r="I236">
        <f>'RIM &amp; TRC Benefits'!I236-'RIM Costs (Ach Pot)'!I236</f>
        <v>-2.9792188999999998</v>
      </c>
      <c r="J236">
        <f>'RIM &amp; TRC Benefits'!J236-'RIM Costs (Ach Pot)'!J236</f>
        <v>-1.6149607000000001</v>
      </c>
      <c r="K236">
        <f>'RIM &amp; TRC Benefits'!K236-'RIM Costs (Ach Pot)'!K236</f>
        <v>-1.9669663000000002</v>
      </c>
      <c r="L236">
        <f>'RIM &amp; TRC Benefits'!L236-'RIM Costs (Ach Pot)'!L236</f>
        <v>0</v>
      </c>
      <c r="M236">
        <f>'RIM &amp; TRC Benefits'!M236-'RIM Costs (Ach Pot)'!M236</f>
        <v>0</v>
      </c>
      <c r="N236">
        <f>'RIM &amp; TRC Benefits'!N236-'RIM Costs (Ach Pot)'!N236</f>
        <v>0</v>
      </c>
      <c r="O236">
        <f>'RIM &amp; TRC Benefits'!O236-'RIM Costs (Ach Pot)'!O236</f>
        <v>0</v>
      </c>
      <c r="P236">
        <f>'RIM &amp; TRC Benefits'!P236-'RIM Costs (Ach Pot)'!P236</f>
        <v>0</v>
      </c>
      <c r="Q236">
        <f>'RIM &amp; TRC Benefits'!Q236-'RIM Costs (Ach Pot)'!Q236</f>
        <v>0</v>
      </c>
      <c r="R236">
        <f>'RIM &amp; TRC Benefits'!R236-'RIM Costs (Ach Pot)'!R236</f>
        <v>0</v>
      </c>
      <c r="S236">
        <f>'RIM &amp; TRC Benefits'!S236-'RIM Costs (Ach Pot)'!S236</f>
        <v>0</v>
      </c>
      <c r="T236">
        <f>'RIM &amp; TRC Benefits'!T236-'RIM Costs (Ach Pot)'!T236</f>
        <v>0</v>
      </c>
      <c r="U236">
        <f>'RIM &amp; TRC Benefits'!U236-'RIM Costs (Ach Pot)'!U236</f>
        <v>0</v>
      </c>
      <c r="V236">
        <f>'RIM &amp; TRC Benefits'!V236-'RIM Costs (Ach Pot)'!V236</f>
        <v>0</v>
      </c>
      <c r="W236">
        <f>'RIM &amp; TRC Benefits'!W236-'RIM Costs (Ach Pot)'!W236</f>
        <v>0</v>
      </c>
      <c r="X236">
        <f>'RIM &amp; TRC Benefits'!X236-'RIM Costs (Ach Pot)'!X236</f>
        <v>0</v>
      </c>
      <c r="Y236">
        <f>'RIM &amp; TRC Benefits'!Y236-'RIM Costs (Ach Pot)'!Y236</f>
        <v>0</v>
      </c>
      <c r="Z236">
        <f>'RIM &amp; TRC Benefits'!Z236-'RIM Costs (Ach Pot)'!Z236</f>
        <v>0</v>
      </c>
      <c r="AA236">
        <f>'RIM &amp; TRC Benefits'!AA236-'RIM Costs (Ach Pot)'!AA236</f>
        <v>0</v>
      </c>
      <c r="AB236">
        <f>'RIM &amp; TRC Benefits'!AB236-'RIM Costs (Ach Pot)'!AB236</f>
        <v>0</v>
      </c>
      <c r="AC236">
        <f>'RIM &amp; TRC Benefits'!AC236-'RIM Costs (Ach Pot)'!AC236</f>
        <v>0</v>
      </c>
      <c r="AD236">
        <f>'RIM &amp; TRC Benefits'!AD236-'RIM Costs (Ach Pot)'!AD236</f>
        <v>0</v>
      </c>
      <c r="AE236">
        <f>'RIM &amp; TRC Benefits'!AE236-'RIM Costs (Ach Pot)'!AE236</f>
        <v>0</v>
      </c>
      <c r="AF236">
        <f>'RIM &amp; TRC Benefits'!AF236-'RIM Costs (Ach Pot)'!AF236</f>
        <v>0</v>
      </c>
      <c r="AG236">
        <f>'RIM &amp; TRC Benefits'!AG236-'RIM Costs (Ach Pot)'!AG236</f>
        <v>0</v>
      </c>
      <c r="AH236">
        <f>'RIM &amp; TRC Benefits'!AH236-'RIM Costs (Ach Pot)'!AH236</f>
        <v>0</v>
      </c>
      <c r="AI236" s="2">
        <f t="shared" si="79"/>
        <v>-48.8303747</v>
      </c>
      <c r="AJ236" s="2">
        <f t="shared" si="80"/>
        <v>-47.60828167259691</v>
      </c>
      <c r="AK236" s="95">
        <f>'RIM &amp; TRC Benefits'!AJ236/'RIM Costs (Ach Pot)'!AJ236</f>
        <v>0.23583673057496274</v>
      </c>
      <c r="AL236" s="98" t="str">
        <f>IF(AK236&lt;1,"NA",(('RIM Costs (Ach Pot)'!AJ236)+AX236)/AN236)</f>
        <v>NA</v>
      </c>
      <c r="AN236">
        <f>'Customer Costs'!G236</f>
        <v>400</v>
      </c>
      <c r="AO236" s="17">
        <f t="shared" si="81"/>
        <v>45.173416869495107</v>
      </c>
      <c r="AP236" s="18">
        <f t="shared" si="82"/>
        <v>74.021917313149032</v>
      </c>
      <c r="AQ236" s="76" t="str">
        <f t="shared" si="83"/>
        <v>No</v>
      </c>
      <c r="AR236" s="76" t="str">
        <f t="shared" si="84"/>
        <v>No</v>
      </c>
      <c r="AS236" s="76" t="str">
        <f t="shared" si="85"/>
        <v>No</v>
      </c>
      <c r="AT236" s="105" t="s">
        <v>499</v>
      </c>
      <c r="AU236" s="95" t="str">
        <f t="shared" si="75"/>
        <v>Drop</v>
      </c>
      <c r="AV236" s="11">
        <f t="shared" si="73"/>
        <v>389.19239018606328</v>
      </c>
      <c r="AW236" s="102">
        <f t="shared" si="76"/>
        <v>2.0000000000000049</v>
      </c>
      <c r="AX236" s="11" t="str">
        <f t="shared" si="77"/>
        <v>NA</v>
      </c>
      <c r="AY236" s="52" t="s">
        <v>526</v>
      </c>
      <c r="AZ236" s="11" t="str">
        <f>IF(AU236="Drop","NA",'Program Costs'!G236)</f>
        <v>NA</v>
      </c>
      <c r="BA236" s="20" t="str">
        <f t="shared" si="78"/>
        <v>NA</v>
      </c>
      <c r="BB236" s="12">
        <f>IF(AP236&lt;=10,IF($BB$1="Residential",VLOOKUP(CEILING(AP236,0.05),'Payback-Acceptance'!$A$5:$C$205,2),VLOOKUP(CEILING(AN236,0.05),'Payback-Acceptance'!$A$5:$C$205,3)),IF($BB$1="Residential",VLOOKUP(10,'Payback-Acceptance'!$A$5:$C$205,2),VLOOKUP(10,'Payback-Acceptance'!$A$5:$C$205,3)))</f>
        <v>0.14294960495076253</v>
      </c>
      <c r="BC236" s="17">
        <v>45.173416869495107</v>
      </c>
      <c r="BD236" s="18">
        <v>1.6345990649635818</v>
      </c>
      <c r="BE236" s="18">
        <v>0.92076432465774383</v>
      </c>
      <c r="BF236" s="22">
        <v>2781.9019148936172</v>
      </c>
      <c r="BG236" s="35" t="str">
        <f t="shared" si="88"/>
        <v>NA</v>
      </c>
      <c r="BH236" s="67" t="s">
        <v>499</v>
      </c>
      <c r="BI236" s="29" t="str">
        <f t="shared" si="89"/>
        <v>NA</v>
      </c>
      <c r="BJ236" s="71" t="str">
        <f t="shared" si="91"/>
        <v>NA</v>
      </c>
      <c r="BK236" s="71" t="str">
        <f t="shared" si="91"/>
        <v>NA</v>
      </c>
      <c r="BL236" s="71" t="str">
        <f t="shared" si="91"/>
        <v>NA</v>
      </c>
      <c r="BM236" s="71" t="str">
        <f t="shared" si="91"/>
        <v>NA</v>
      </c>
      <c r="BN236" s="71" t="str">
        <f t="shared" si="91"/>
        <v>NA</v>
      </c>
      <c r="BO236" s="71" t="str">
        <f t="shared" si="91"/>
        <v>NA</v>
      </c>
      <c r="BP236" s="71" t="str">
        <f t="shared" si="91"/>
        <v>NA</v>
      </c>
      <c r="BQ236" s="71" t="str">
        <f t="shared" si="91"/>
        <v>NA</v>
      </c>
      <c r="BR236" s="71" t="str">
        <f t="shared" si="91"/>
        <v>NA</v>
      </c>
      <c r="BS236" s="71" t="str">
        <f t="shared" si="91"/>
        <v>NA</v>
      </c>
    </row>
    <row r="237" spans="1:71" x14ac:dyDescent="0.25">
      <c r="A237" s="4">
        <v>3</v>
      </c>
      <c r="B237" s="4">
        <v>220</v>
      </c>
      <c r="C237">
        <v>221</v>
      </c>
      <c r="D237" t="s">
        <v>271</v>
      </c>
      <c r="E237">
        <f>'RIM &amp; TRC Benefits'!E237-'RIM Costs (Ach Pot)'!E237</f>
        <v>0</v>
      </c>
      <c r="F237">
        <f>'RIM &amp; TRC Benefits'!F237-'RIM Costs (Ach Pot)'!F237</f>
        <v>0</v>
      </c>
      <c r="G237">
        <f>'RIM &amp; TRC Benefits'!G237-'RIM Costs (Ach Pot)'!G237</f>
        <v>-39.157229899999997</v>
      </c>
      <c r="H237">
        <f>'RIM &amp; TRC Benefits'!H237-'RIM Costs (Ach Pot)'!H237</f>
        <v>-1.9988519</v>
      </c>
      <c r="I237">
        <f>'RIM &amp; TRC Benefits'!I237-'RIM Costs (Ach Pot)'!I237</f>
        <v>-2.3018608999999994</v>
      </c>
      <c r="J237">
        <f>'RIM &amp; TRC Benefits'!J237-'RIM Costs (Ach Pot)'!J237</f>
        <v>-1.7608450999999996</v>
      </c>
      <c r="K237">
        <f>'RIM &amp; TRC Benefits'!K237-'RIM Costs (Ach Pot)'!K237</f>
        <v>-1.8047594999999998</v>
      </c>
      <c r="L237">
        <f>'RIM &amp; TRC Benefits'!L237-'RIM Costs (Ach Pot)'!L237</f>
        <v>-1.8132440999999999</v>
      </c>
      <c r="M237">
        <f>'RIM &amp; TRC Benefits'!M237-'RIM Costs (Ach Pot)'!M237</f>
        <v>-0.92374789999999951</v>
      </c>
      <c r="N237">
        <f>'RIM &amp; TRC Benefits'!N237-'RIM Costs (Ach Pot)'!N237</f>
        <v>-0.95493590000000061</v>
      </c>
      <c r="O237">
        <f>'RIM &amp; TRC Benefits'!O237-'RIM Costs (Ach Pot)'!O237</f>
        <v>-0.97559690000000021</v>
      </c>
      <c r="P237">
        <f>'RIM &amp; TRC Benefits'!P237-'RIM Costs (Ach Pot)'!P237</f>
        <v>-1.4079698999999994</v>
      </c>
      <c r="Q237">
        <f>'RIM &amp; TRC Benefits'!Q237-'RIM Costs (Ach Pot)'!Q237</f>
        <v>-1.1193349000000001</v>
      </c>
      <c r="R237">
        <f>'RIM &amp; TRC Benefits'!R237-'RIM Costs (Ach Pot)'!R237</f>
        <v>-1.4312858999999998</v>
      </c>
      <c r="S237">
        <f>'RIM &amp; TRC Benefits'!S237-'RIM Costs (Ach Pot)'!S237</f>
        <v>-0.87415690000000001</v>
      </c>
      <c r="T237">
        <f>'RIM &amp; TRC Benefits'!T237-'RIM Costs (Ach Pot)'!T237</f>
        <v>-1.7348748999999994</v>
      </c>
      <c r="U237">
        <f>'RIM &amp; TRC Benefits'!U237-'RIM Costs (Ach Pot)'!U237</f>
        <v>-1.0062369000000002</v>
      </c>
      <c r="V237">
        <f>'RIM &amp; TRC Benefits'!V237-'RIM Costs (Ach Pot)'!V237</f>
        <v>-1.3405879000000001</v>
      </c>
      <c r="W237">
        <f>'RIM &amp; TRC Benefits'!W237-'RIM Costs (Ach Pot)'!W237</f>
        <v>-1.0178339000000003</v>
      </c>
      <c r="X237">
        <f>'RIM &amp; TRC Benefits'!X237-'RIM Costs (Ach Pot)'!X237</f>
        <v>-0.78693789999999986</v>
      </c>
      <c r="Y237">
        <f>'RIM &amp; TRC Benefits'!Y237-'RIM Costs (Ach Pot)'!Y237</f>
        <v>-0.25617589999999968</v>
      </c>
      <c r="Z237">
        <f>'RIM &amp; TRC Benefits'!Z237-'RIM Costs (Ach Pot)'!Z237</f>
        <v>-0.85755490000000023</v>
      </c>
      <c r="AA237">
        <f>'RIM &amp; TRC Benefits'!AA237-'RIM Costs (Ach Pot)'!AA237</f>
        <v>-0.84052689999999952</v>
      </c>
      <c r="AB237">
        <f>'RIM &amp; TRC Benefits'!AB237-'RIM Costs (Ach Pot)'!AB237</f>
        <v>-1.4135248999999996</v>
      </c>
      <c r="AC237">
        <f>'RIM &amp; TRC Benefits'!AC237-'RIM Costs (Ach Pot)'!AC237</f>
        <v>-1.0563469000000003</v>
      </c>
      <c r="AD237">
        <f>'RIM &amp; TRC Benefits'!AD237-'RIM Costs (Ach Pot)'!AD237</f>
        <v>-0.81013089999999988</v>
      </c>
      <c r="AE237">
        <f>'RIM &amp; TRC Benefits'!AE237-'RIM Costs (Ach Pot)'!AE237</f>
        <v>-1.9257318999999997</v>
      </c>
      <c r="AF237">
        <f>'RIM &amp; TRC Benefits'!AF237-'RIM Costs (Ach Pot)'!AF237</f>
        <v>-0.99579989999999974</v>
      </c>
      <c r="AG237">
        <f>'RIM &amp; TRC Benefits'!AG237-'RIM Costs (Ach Pot)'!AG237</f>
        <v>-2.2793079000000001</v>
      </c>
      <c r="AH237">
        <f>'RIM &amp; TRC Benefits'!AH237-'RIM Costs (Ach Pot)'!AH237</f>
        <v>0</v>
      </c>
      <c r="AI237" s="2">
        <f t="shared" si="79"/>
        <v>-72.845391300000003</v>
      </c>
      <c r="AJ237" s="2">
        <f t="shared" si="80"/>
        <v>-56.488217703260354</v>
      </c>
      <c r="AK237" s="95">
        <f>'RIM &amp; TRC Benefits'!AJ237/'RIM Costs (Ach Pot)'!AJ237</f>
        <v>0.49264081937916776</v>
      </c>
      <c r="AL237" s="98" t="str">
        <f>IF(AK237&lt;1,"NA",(('RIM Costs (Ach Pot)'!AJ237)+AX237)/AN237)</f>
        <v>NA</v>
      </c>
      <c r="AN237">
        <f>'Customer Costs'!G237</f>
        <v>14.72</v>
      </c>
      <c r="AO237" s="17">
        <f t="shared" si="81"/>
        <v>37.537650834585243</v>
      </c>
      <c r="AP237" s="18">
        <f t="shared" si="82"/>
        <v>3.2781136012598049</v>
      </c>
      <c r="AQ237" s="76" t="str">
        <f t="shared" si="83"/>
        <v>No</v>
      </c>
      <c r="AR237" s="76" t="str">
        <f t="shared" si="84"/>
        <v>No</v>
      </c>
      <c r="AS237" s="76" t="str">
        <f t="shared" si="85"/>
        <v>No</v>
      </c>
      <c r="AT237" s="105" t="s">
        <v>499</v>
      </c>
      <c r="AU237" s="95" t="str">
        <f t="shared" si="75"/>
        <v>Drop</v>
      </c>
      <c r="AV237" s="11">
        <f t="shared" si="73"/>
        <v>5.7392252066292109</v>
      </c>
      <c r="AW237" s="102">
        <f t="shared" si="76"/>
        <v>2</v>
      </c>
      <c r="AX237" s="11" t="str">
        <f t="shared" si="77"/>
        <v>NA</v>
      </c>
      <c r="AY237" s="52" t="s">
        <v>528</v>
      </c>
      <c r="AZ237" s="11" t="str">
        <f>IF(AU237="Drop","NA",'Program Costs'!G237)</f>
        <v>NA</v>
      </c>
      <c r="BA237" s="20" t="str">
        <f t="shared" si="78"/>
        <v>NA</v>
      </c>
      <c r="BB237" s="12">
        <f>IF(AP237&lt;=10,IF($BB$1="Residential",VLOOKUP(CEILING(AP237,0.05),'Payback-Acceptance'!$A$5:$C$205,2),VLOOKUP(CEILING(AN237,0.05),'Payback-Acceptance'!$A$5:$C$205,3)),IF($BB$1="Residential",VLOOKUP(10,'Payback-Acceptance'!$A$5:$C$205,2),VLOOKUP(10,'Payback-Acceptance'!$A$5:$C$205,3)))</f>
        <v>0.3164234795143463</v>
      </c>
      <c r="BC237" s="17">
        <v>37.537650834585243</v>
      </c>
      <c r="BD237" s="18">
        <v>2.0027077201273391</v>
      </c>
      <c r="BE237" s="18">
        <v>2.8002917121281499</v>
      </c>
      <c r="BF237" s="22">
        <v>122075.07771844658</v>
      </c>
      <c r="BG237" s="35" t="str">
        <f t="shared" si="88"/>
        <v>NA</v>
      </c>
      <c r="BH237" s="67">
        <v>0</v>
      </c>
      <c r="BI237" s="29" t="str">
        <f t="shared" si="89"/>
        <v>NA</v>
      </c>
      <c r="BJ237" s="71" t="str">
        <f t="shared" si="91"/>
        <v>NA</v>
      </c>
      <c r="BK237" s="71" t="str">
        <f t="shared" si="91"/>
        <v>NA</v>
      </c>
      <c r="BL237" s="71" t="str">
        <f t="shared" si="91"/>
        <v>NA</v>
      </c>
      <c r="BM237" s="71" t="str">
        <f t="shared" si="91"/>
        <v>NA</v>
      </c>
      <c r="BN237" s="71" t="str">
        <f t="shared" si="91"/>
        <v>NA</v>
      </c>
      <c r="BO237" s="71" t="str">
        <f t="shared" si="91"/>
        <v>NA</v>
      </c>
      <c r="BP237" s="71" t="str">
        <f t="shared" si="91"/>
        <v>NA</v>
      </c>
      <c r="BQ237" s="71" t="str">
        <f t="shared" si="91"/>
        <v>NA</v>
      </c>
      <c r="BR237" s="71" t="str">
        <f t="shared" si="91"/>
        <v>NA</v>
      </c>
      <c r="BS237" s="71" t="str">
        <f t="shared" si="91"/>
        <v>NA</v>
      </c>
    </row>
    <row r="238" spans="1:71" x14ac:dyDescent="0.25">
      <c r="A238" s="4">
        <v>3</v>
      </c>
      <c r="B238" s="4">
        <v>230</v>
      </c>
      <c r="C238">
        <v>231</v>
      </c>
      <c r="D238" t="s">
        <v>272</v>
      </c>
      <c r="E238">
        <f>'RIM &amp; TRC Benefits'!E238-'RIM Costs (Ach Pot)'!E238</f>
        <v>0</v>
      </c>
      <c r="F238">
        <f>'RIM &amp; TRC Benefits'!F238-'RIM Costs (Ach Pot)'!F238</f>
        <v>0</v>
      </c>
      <c r="G238">
        <f>'RIM &amp; TRC Benefits'!G238-'RIM Costs (Ach Pot)'!G238</f>
        <v>-59.378149000000001</v>
      </c>
      <c r="H238">
        <f>'RIM &amp; TRC Benefits'!H238-'RIM Costs (Ach Pot)'!H238</f>
        <v>-22.212169000000003</v>
      </c>
      <c r="I238">
        <f>'RIM &amp; TRC Benefits'!I238-'RIM Costs (Ach Pot)'!I238</f>
        <v>-23.364259000000004</v>
      </c>
      <c r="J238">
        <f>'RIM &amp; TRC Benefits'!J238-'RIM Costs (Ach Pot)'!J238</f>
        <v>-18.636839000000002</v>
      </c>
      <c r="K238">
        <f>'RIM &amp; TRC Benefits'!K238-'RIM Costs (Ach Pot)'!K238</f>
        <v>-19.870720000000006</v>
      </c>
      <c r="L238">
        <f>'RIM &amp; TRC Benefits'!L238-'RIM Costs (Ach Pot)'!L238</f>
        <v>0</v>
      </c>
      <c r="M238">
        <f>'RIM &amp; TRC Benefits'!M238-'RIM Costs (Ach Pot)'!M238</f>
        <v>0</v>
      </c>
      <c r="N238">
        <f>'RIM &amp; TRC Benefits'!N238-'RIM Costs (Ach Pot)'!N238</f>
        <v>0</v>
      </c>
      <c r="O238">
        <f>'RIM &amp; TRC Benefits'!O238-'RIM Costs (Ach Pot)'!O238</f>
        <v>0</v>
      </c>
      <c r="P238">
        <f>'RIM &amp; TRC Benefits'!P238-'RIM Costs (Ach Pot)'!P238</f>
        <v>0</v>
      </c>
      <c r="Q238">
        <f>'RIM &amp; TRC Benefits'!Q238-'RIM Costs (Ach Pot)'!Q238</f>
        <v>0</v>
      </c>
      <c r="R238">
        <f>'RIM &amp; TRC Benefits'!R238-'RIM Costs (Ach Pot)'!R238</f>
        <v>0</v>
      </c>
      <c r="S238">
        <f>'RIM &amp; TRC Benefits'!S238-'RIM Costs (Ach Pot)'!S238</f>
        <v>0</v>
      </c>
      <c r="T238">
        <f>'RIM &amp; TRC Benefits'!T238-'RIM Costs (Ach Pot)'!T238</f>
        <v>0</v>
      </c>
      <c r="U238">
        <f>'RIM &amp; TRC Benefits'!U238-'RIM Costs (Ach Pot)'!U238</f>
        <v>0</v>
      </c>
      <c r="V238">
        <f>'RIM &amp; TRC Benefits'!V238-'RIM Costs (Ach Pot)'!V238</f>
        <v>0</v>
      </c>
      <c r="W238">
        <f>'RIM &amp; TRC Benefits'!W238-'RIM Costs (Ach Pot)'!W238</f>
        <v>0</v>
      </c>
      <c r="X238">
        <f>'RIM &amp; TRC Benefits'!X238-'RIM Costs (Ach Pot)'!X238</f>
        <v>0</v>
      </c>
      <c r="Y238">
        <f>'RIM &amp; TRC Benefits'!Y238-'RIM Costs (Ach Pot)'!Y238</f>
        <v>0</v>
      </c>
      <c r="Z238">
        <f>'RIM &amp; TRC Benefits'!Z238-'RIM Costs (Ach Pot)'!Z238</f>
        <v>0</v>
      </c>
      <c r="AA238">
        <f>'RIM &amp; TRC Benefits'!AA238-'RIM Costs (Ach Pot)'!AA238</f>
        <v>0</v>
      </c>
      <c r="AB238">
        <f>'RIM &amp; TRC Benefits'!AB238-'RIM Costs (Ach Pot)'!AB238</f>
        <v>0</v>
      </c>
      <c r="AC238">
        <f>'RIM &amp; TRC Benefits'!AC238-'RIM Costs (Ach Pot)'!AC238</f>
        <v>0</v>
      </c>
      <c r="AD238">
        <f>'RIM &amp; TRC Benefits'!AD238-'RIM Costs (Ach Pot)'!AD238</f>
        <v>0</v>
      </c>
      <c r="AE238">
        <f>'RIM &amp; TRC Benefits'!AE238-'RIM Costs (Ach Pot)'!AE238</f>
        <v>0</v>
      </c>
      <c r="AF238">
        <f>'RIM &amp; TRC Benefits'!AF238-'RIM Costs (Ach Pot)'!AF238</f>
        <v>0</v>
      </c>
      <c r="AG238">
        <f>'RIM &amp; TRC Benefits'!AG238-'RIM Costs (Ach Pot)'!AG238</f>
        <v>0</v>
      </c>
      <c r="AH238">
        <f>'RIM &amp; TRC Benefits'!AH238-'RIM Costs (Ach Pot)'!AH238</f>
        <v>0</v>
      </c>
      <c r="AI238" s="2">
        <f t="shared" si="79"/>
        <v>-143.46213600000002</v>
      </c>
      <c r="AJ238" s="2">
        <f t="shared" si="80"/>
        <v>-131.76619296380284</v>
      </c>
      <c r="AK238" s="95">
        <f>'RIM &amp; TRC Benefits'!AJ238/'RIM Costs (Ach Pot)'!AJ238</f>
        <v>0.40378676872784902</v>
      </c>
      <c r="AL238" s="98" t="str">
        <f>IF(AK238&lt;1,"NA",(('RIM Costs (Ach Pot)'!AJ238)+AX238)/AN238)</f>
        <v>NA</v>
      </c>
      <c r="AN238">
        <f>'Customer Costs'!G238</f>
        <v>25.76</v>
      </c>
      <c r="AO238" s="17">
        <f t="shared" si="81"/>
        <v>328.45444480262091</v>
      </c>
      <c r="AP238" s="18">
        <f t="shared" si="82"/>
        <v>0.655622720251961</v>
      </c>
      <c r="AQ238" s="76" t="str">
        <f t="shared" si="83"/>
        <v>Yes</v>
      </c>
      <c r="AR238" s="76" t="str">
        <f t="shared" si="84"/>
        <v>Yes</v>
      </c>
      <c r="AS238" s="76" t="str">
        <f t="shared" si="85"/>
        <v>Yes</v>
      </c>
      <c r="AT238" s="105" t="s">
        <v>499</v>
      </c>
      <c r="AU238" s="95" t="str">
        <f t="shared" si="75"/>
        <v>Drop</v>
      </c>
      <c r="AV238" s="11">
        <f t="shared" si="73"/>
        <v>0</v>
      </c>
      <c r="AW238" s="102">
        <f t="shared" si="76"/>
        <v>0.655622720251961</v>
      </c>
      <c r="AX238" s="11" t="str">
        <f t="shared" si="77"/>
        <v>NA</v>
      </c>
      <c r="AY238" s="52" t="s">
        <v>528</v>
      </c>
      <c r="AZ238" s="11" t="str">
        <f>IF(AU238="Drop","NA",'Program Costs'!G238)</f>
        <v>NA</v>
      </c>
      <c r="BA238" s="20" t="str">
        <f t="shared" si="78"/>
        <v>NA</v>
      </c>
      <c r="BB238" s="12">
        <f>IF(AP238&lt;=10,IF($BB$1="Residential",VLOOKUP(CEILING(AP238,0.05),'Payback-Acceptance'!$A$5:$C$205,2),VLOOKUP(CEILING(AN238,0.05),'Payback-Acceptance'!$A$5:$C$205,3)),IF($BB$1="Residential",VLOOKUP(10,'Payback-Acceptance'!$A$5:$C$205,2),VLOOKUP(10,'Payback-Acceptance'!$A$5:$C$205,3)))</f>
        <v>0.53839533523752858</v>
      </c>
      <c r="BC238" s="17">
        <v>328.45444480262091</v>
      </c>
      <c r="BD238" s="18">
        <v>17.523692759017585</v>
      </c>
      <c r="BE238" s="18">
        <v>24.502552481121313</v>
      </c>
      <c r="BF238" s="22">
        <v>122075.07771844658</v>
      </c>
      <c r="BG238" s="35" t="str">
        <f t="shared" si="88"/>
        <v>NA</v>
      </c>
      <c r="BH238" s="67">
        <v>0</v>
      </c>
      <c r="BI238" s="29" t="str">
        <f t="shared" si="89"/>
        <v>NA</v>
      </c>
      <c r="BJ238" s="71" t="str">
        <f t="shared" si="91"/>
        <v>NA</v>
      </c>
      <c r="BK238" s="71" t="str">
        <f t="shared" si="91"/>
        <v>NA</v>
      </c>
      <c r="BL238" s="71" t="str">
        <f t="shared" si="91"/>
        <v>NA</v>
      </c>
      <c r="BM238" s="71" t="str">
        <f t="shared" si="91"/>
        <v>NA</v>
      </c>
      <c r="BN238" s="71" t="str">
        <f t="shared" si="91"/>
        <v>NA</v>
      </c>
      <c r="BO238" s="71" t="str">
        <f t="shared" si="91"/>
        <v>NA</v>
      </c>
      <c r="BP238" s="71" t="str">
        <f t="shared" si="91"/>
        <v>NA</v>
      </c>
      <c r="BQ238" s="71" t="str">
        <f t="shared" si="91"/>
        <v>NA</v>
      </c>
      <c r="BR238" s="71" t="str">
        <f t="shared" si="91"/>
        <v>NA</v>
      </c>
      <c r="BS238" s="71" t="str">
        <f t="shared" si="91"/>
        <v>NA</v>
      </c>
    </row>
    <row r="239" spans="1:71" x14ac:dyDescent="0.25">
      <c r="A239" s="4">
        <v>3</v>
      </c>
      <c r="B239" s="4">
        <v>240</v>
      </c>
      <c r="C239">
        <v>241</v>
      </c>
      <c r="D239" t="s">
        <v>273</v>
      </c>
      <c r="E239">
        <f>'RIM &amp; TRC Benefits'!E239-'RIM Costs (Ach Pot)'!E239</f>
        <v>0</v>
      </c>
      <c r="F239">
        <f>'RIM &amp; TRC Benefits'!F239-'RIM Costs (Ach Pot)'!F239</f>
        <v>0</v>
      </c>
      <c r="G239">
        <f>'RIM &amp; TRC Benefits'!G239-'RIM Costs (Ach Pot)'!G239</f>
        <v>-48.421522099999997</v>
      </c>
      <c r="H239">
        <f>'RIM &amp; TRC Benefits'!H239-'RIM Costs (Ach Pot)'!H239</f>
        <v>-10.8969021</v>
      </c>
      <c r="I239">
        <f>'RIM &amp; TRC Benefits'!I239-'RIM Costs (Ach Pot)'!I239</f>
        <v>0</v>
      </c>
      <c r="J239">
        <f>'RIM &amp; TRC Benefits'!J239-'RIM Costs (Ach Pot)'!J239</f>
        <v>0</v>
      </c>
      <c r="K239">
        <f>'RIM &amp; TRC Benefits'!K239-'RIM Costs (Ach Pot)'!K239</f>
        <v>0</v>
      </c>
      <c r="L239">
        <f>'RIM &amp; TRC Benefits'!L239-'RIM Costs (Ach Pot)'!L239</f>
        <v>0</v>
      </c>
      <c r="M239">
        <f>'RIM &amp; TRC Benefits'!M239-'RIM Costs (Ach Pot)'!M239</f>
        <v>0</v>
      </c>
      <c r="N239">
        <f>'RIM &amp; TRC Benefits'!N239-'RIM Costs (Ach Pot)'!N239</f>
        <v>0</v>
      </c>
      <c r="O239">
        <f>'RIM &amp; TRC Benefits'!O239-'RIM Costs (Ach Pot)'!O239</f>
        <v>0</v>
      </c>
      <c r="P239">
        <f>'RIM &amp; TRC Benefits'!P239-'RIM Costs (Ach Pot)'!P239</f>
        <v>0</v>
      </c>
      <c r="Q239">
        <f>'RIM &amp; TRC Benefits'!Q239-'RIM Costs (Ach Pot)'!Q239</f>
        <v>0</v>
      </c>
      <c r="R239">
        <f>'RIM &amp; TRC Benefits'!R239-'RIM Costs (Ach Pot)'!R239</f>
        <v>0</v>
      </c>
      <c r="S239">
        <f>'RIM &amp; TRC Benefits'!S239-'RIM Costs (Ach Pot)'!S239</f>
        <v>0</v>
      </c>
      <c r="T239">
        <f>'RIM &amp; TRC Benefits'!T239-'RIM Costs (Ach Pot)'!T239</f>
        <v>0</v>
      </c>
      <c r="U239">
        <f>'RIM &amp; TRC Benefits'!U239-'RIM Costs (Ach Pot)'!U239</f>
        <v>0</v>
      </c>
      <c r="V239">
        <f>'RIM &amp; TRC Benefits'!V239-'RIM Costs (Ach Pot)'!V239</f>
        <v>0</v>
      </c>
      <c r="W239">
        <f>'RIM &amp; TRC Benefits'!W239-'RIM Costs (Ach Pot)'!W239</f>
        <v>0</v>
      </c>
      <c r="X239">
        <f>'RIM &amp; TRC Benefits'!X239-'RIM Costs (Ach Pot)'!X239</f>
        <v>0</v>
      </c>
      <c r="Y239">
        <f>'RIM &amp; TRC Benefits'!Y239-'RIM Costs (Ach Pot)'!Y239</f>
        <v>0</v>
      </c>
      <c r="Z239">
        <f>'RIM &amp; TRC Benefits'!Z239-'RIM Costs (Ach Pot)'!Z239</f>
        <v>0</v>
      </c>
      <c r="AA239">
        <f>'RIM &amp; TRC Benefits'!AA239-'RIM Costs (Ach Pot)'!AA239</f>
        <v>0</v>
      </c>
      <c r="AB239">
        <f>'RIM &amp; TRC Benefits'!AB239-'RIM Costs (Ach Pot)'!AB239</f>
        <v>0</v>
      </c>
      <c r="AC239">
        <f>'RIM &amp; TRC Benefits'!AC239-'RIM Costs (Ach Pot)'!AC239</f>
        <v>0</v>
      </c>
      <c r="AD239">
        <f>'RIM &amp; TRC Benefits'!AD239-'RIM Costs (Ach Pot)'!AD239</f>
        <v>0</v>
      </c>
      <c r="AE239">
        <f>'RIM &amp; TRC Benefits'!AE239-'RIM Costs (Ach Pot)'!AE239</f>
        <v>0</v>
      </c>
      <c r="AF239">
        <f>'RIM &amp; TRC Benefits'!AF239-'RIM Costs (Ach Pot)'!AF239</f>
        <v>0</v>
      </c>
      <c r="AG239">
        <f>'RIM &amp; TRC Benefits'!AG239-'RIM Costs (Ach Pot)'!AG239</f>
        <v>0</v>
      </c>
      <c r="AH239">
        <f>'RIM &amp; TRC Benefits'!AH239-'RIM Costs (Ach Pot)'!AH239</f>
        <v>0</v>
      </c>
      <c r="AI239" s="2">
        <f t="shared" si="79"/>
        <v>-59.318424199999995</v>
      </c>
      <c r="AJ239" s="2">
        <f t="shared" si="80"/>
        <v>-58.656828526712431</v>
      </c>
      <c r="AK239" s="95">
        <f>'RIM &amp; TRC Benefits'!AJ239/'RIM Costs (Ach Pot)'!AJ239</f>
        <v>0.22852240633410614</v>
      </c>
      <c r="AL239" s="98" t="str">
        <f>IF(AK239&lt;1,"NA",(('RIM Costs (Ach Pot)'!AJ239)+AX239)/AN239)</f>
        <v>NA</v>
      </c>
      <c r="AN239">
        <f>'Customer Costs'!G239</f>
        <v>5.5200000000000005</v>
      </c>
      <c r="AO239" s="17">
        <f t="shared" si="81"/>
        <v>168.91942875563359</v>
      </c>
      <c r="AP239" s="18">
        <f t="shared" si="82"/>
        <v>0.27317613343831715</v>
      </c>
      <c r="AQ239" s="76" t="str">
        <f t="shared" si="83"/>
        <v>Yes</v>
      </c>
      <c r="AR239" s="76" t="str">
        <f t="shared" si="84"/>
        <v>Yes</v>
      </c>
      <c r="AS239" s="76" t="str">
        <f t="shared" si="85"/>
        <v>Yes</v>
      </c>
      <c r="AT239" s="105" t="s">
        <v>499</v>
      </c>
      <c r="AU239" s="95" t="str">
        <f t="shared" si="75"/>
        <v>Drop</v>
      </c>
      <c r="AV239" s="11">
        <f t="shared" si="73"/>
        <v>0</v>
      </c>
      <c r="AW239" s="102">
        <f t="shared" si="76"/>
        <v>0.27317613343831715</v>
      </c>
      <c r="AX239" s="11" t="str">
        <f t="shared" si="77"/>
        <v>NA</v>
      </c>
      <c r="AY239" s="52" t="s">
        <v>528</v>
      </c>
      <c r="AZ239" s="11" t="str">
        <f>IF(AU239="Drop","NA",'Program Costs'!G239)</f>
        <v>NA</v>
      </c>
      <c r="BA239" s="20" t="str">
        <f t="shared" si="78"/>
        <v>NA</v>
      </c>
      <c r="BB239" s="12">
        <f>IF(AP239&lt;=10,IF($BB$1="Residential",VLOOKUP(CEILING(AP239,0.05),'Payback-Acceptance'!$A$5:$C$205,2),VLOOKUP(CEILING(AN239,0.05),'Payback-Acceptance'!$A$5:$C$205,3)),IF($BB$1="Residential",VLOOKUP(10,'Payback-Acceptance'!$A$5:$C$205,2),VLOOKUP(10,'Payback-Acceptance'!$A$5:$C$205,3)))</f>
        <v>0.57625866551826022</v>
      </c>
      <c r="BC239" s="17">
        <v>168.91942875563359</v>
      </c>
      <c r="BD239" s="18">
        <v>9.0121853227024626</v>
      </c>
      <c r="BE239" s="18">
        <v>12.601312704576674</v>
      </c>
      <c r="BF239" s="22">
        <v>122075.07771844658</v>
      </c>
      <c r="BG239" s="35" t="str">
        <f t="shared" si="88"/>
        <v>NA</v>
      </c>
      <c r="BH239" s="67">
        <v>0</v>
      </c>
      <c r="BI239" s="29" t="str">
        <f t="shared" si="89"/>
        <v>NA</v>
      </c>
      <c r="BJ239" s="71" t="str">
        <f t="shared" si="91"/>
        <v>NA</v>
      </c>
      <c r="BK239" s="71" t="str">
        <f t="shared" si="91"/>
        <v>NA</v>
      </c>
      <c r="BL239" s="71" t="str">
        <f t="shared" si="91"/>
        <v>NA</v>
      </c>
      <c r="BM239" s="71" t="str">
        <f t="shared" si="91"/>
        <v>NA</v>
      </c>
      <c r="BN239" s="71" t="str">
        <f t="shared" si="91"/>
        <v>NA</v>
      </c>
      <c r="BO239" s="71" t="str">
        <f t="shared" si="91"/>
        <v>NA</v>
      </c>
      <c r="BP239" s="71" t="str">
        <f t="shared" si="91"/>
        <v>NA</v>
      </c>
      <c r="BQ239" s="71" t="str">
        <f t="shared" si="91"/>
        <v>NA</v>
      </c>
      <c r="BR239" s="71" t="str">
        <f t="shared" si="91"/>
        <v>NA</v>
      </c>
      <c r="BS239" s="71" t="str">
        <f t="shared" si="91"/>
        <v>NA</v>
      </c>
    </row>
    <row r="240" spans="1:71" x14ac:dyDescent="0.25">
      <c r="A240" s="4">
        <v>3</v>
      </c>
      <c r="B240" s="4">
        <v>250</v>
      </c>
      <c r="C240">
        <v>251</v>
      </c>
      <c r="D240" t="s">
        <v>274</v>
      </c>
      <c r="E240">
        <f>'RIM &amp; TRC Benefits'!E240-'RIM Costs (Ach Pot)'!E240</f>
        <v>0</v>
      </c>
      <c r="F240">
        <f>'RIM &amp; TRC Benefits'!F240-'RIM Costs (Ach Pot)'!F240</f>
        <v>0</v>
      </c>
      <c r="G240">
        <f>'RIM &amp; TRC Benefits'!G240-'RIM Costs (Ach Pot)'!G240</f>
        <v>-37.77086207</v>
      </c>
      <c r="H240">
        <f>'RIM &amp; TRC Benefits'!H240-'RIM Costs (Ach Pot)'!H240</f>
        <v>-0.50986807000000001</v>
      </c>
      <c r="I240">
        <f>'RIM &amp; TRC Benefits'!I240-'RIM Costs (Ach Pot)'!I240</f>
        <v>-0.73455406999999995</v>
      </c>
      <c r="J240">
        <f>'RIM &amp; TRC Benefits'!J240-'RIM Costs (Ach Pot)'!J240</f>
        <v>-0.37842916999999998</v>
      </c>
      <c r="K240">
        <f>'RIM &amp; TRC Benefits'!K240-'RIM Costs (Ach Pot)'!K240</f>
        <v>-0.25466447000000003</v>
      </c>
      <c r="L240">
        <f>'RIM &amp; TRC Benefits'!L240-'RIM Costs (Ach Pot)'!L240</f>
        <v>-0.96567896999999991</v>
      </c>
      <c r="M240">
        <f>'RIM &amp; TRC Benefits'!M240-'RIM Costs (Ach Pot)'!M240</f>
        <v>-0.47257557000000006</v>
      </c>
      <c r="N240">
        <f>'RIM &amp; TRC Benefits'!N240-'RIM Costs (Ach Pot)'!N240</f>
        <v>-0.17554807000000006</v>
      </c>
      <c r="O240">
        <f>'RIM &amp; TRC Benefits'!O240-'RIM Costs (Ach Pot)'!O240</f>
        <v>5.2235430000000083E-2</v>
      </c>
      <c r="P240">
        <f>'RIM &amp; TRC Benefits'!P240-'RIM Costs (Ach Pot)'!P240</f>
        <v>-0.35502206999999997</v>
      </c>
      <c r="Q240">
        <f>'RIM &amp; TRC Benefits'!Q240-'RIM Costs (Ach Pot)'!Q240</f>
        <v>-0.61368906999999995</v>
      </c>
      <c r="R240">
        <f>'RIM &amp; TRC Benefits'!R240-'RIM Costs (Ach Pot)'!R240</f>
        <v>-0.73301306999999993</v>
      </c>
      <c r="S240">
        <f>'RIM &amp; TRC Benefits'!S240-'RIM Costs (Ach Pot)'!S240</f>
        <v>-0.65079807000000001</v>
      </c>
      <c r="T240">
        <f>'RIM &amp; TRC Benefits'!T240-'RIM Costs (Ach Pot)'!T240</f>
        <v>-0.32206307000000001</v>
      </c>
      <c r="U240">
        <f>'RIM &amp; TRC Benefits'!U240-'RIM Costs (Ach Pot)'!U240</f>
        <v>-0.94902025000000001</v>
      </c>
      <c r="V240">
        <f>'RIM &amp; TRC Benefits'!V240-'RIM Costs (Ach Pot)'!V240</f>
        <v>-0.96519424999999992</v>
      </c>
      <c r="W240">
        <f>'RIM &amp; TRC Benefits'!W240-'RIM Costs (Ach Pot)'!W240</f>
        <v>-0.15934724999999972</v>
      </c>
      <c r="X240">
        <f>'RIM &amp; TRC Benefits'!X240-'RIM Costs (Ach Pot)'!X240</f>
        <v>-0.64439324999999981</v>
      </c>
      <c r="Y240">
        <f>'RIM &amp; TRC Benefits'!Y240-'RIM Costs (Ach Pot)'!Y240</f>
        <v>0.36537175</v>
      </c>
      <c r="Z240">
        <f>'RIM &amp; TRC Benefits'!Z240-'RIM Costs (Ach Pot)'!Z240</f>
        <v>-0.21977225000000011</v>
      </c>
      <c r="AA240">
        <f>'RIM &amp; TRC Benefits'!AA240-'RIM Costs (Ach Pot)'!AA240</f>
        <v>-0.7346642499999998</v>
      </c>
      <c r="AB240">
        <f>'RIM &amp; TRC Benefits'!AB240-'RIM Costs (Ach Pot)'!AB240</f>
        <v>-0.38407824999999995</v>
      </c>
      <c r="AC240">
        <f>'RIM &amp; TRC Benefits'!AC240-'RIM Costs (Ach Pot)'!AC240</f>
        <v>-1.3892662499999999</v>
      </c>
      <c r="AD240">
        <f>'RIM &amp; TRC Benefits'!AD240-'RIM Costs (Ach Pot)'!AD240</f>
        <v>-0.44297724999999977</v>
      </c>
      <c r="AE240">
        <f>'RIM &amp; TRC Benefits'!AE240-'RIM Costs (Ach Pot)'!AE240</f>
        <v>-0.48142925000000014</v>
      </c>
      <c r="AF240">
        <f>'RIM &amp; TRC Benefits'!AF240-'RIM Costs (Ach Pot)'!AF240</f>
        <v>-4.5516249999999925E-2</v>
      </c>
      <c r="AG240">
        <f>'RIM &amp; TRC Benefits'!AG240-'RIM Costs (Ach Pot)'!AG240</f>
        <v>-0.63853424999999975</v>
      </c>
      <c r="AH240">
        <f>'RIM &amp; TRC Benefits'!AH240-'RIM Costs (Ach Pot)'!AH240</f>
        <v>-0.81584125000000007</v>
      </c>
      <c r="AI240" s="2">
        <f t="shared" si="79"/>
        <v>-51.389192879999989</v>
      </c>
      <c r="AJ240" s="2">
        <f t="shared" si="80"/>
        <v>-44.031119755446319</v>
      </c>
      <c r="AK240" s="95">
        <f>'RIM &amp; TRC Benefits'!AJ240/'RIM Costs (Ach Pot)'!AJ240</f>
        <v>0.28874385558255777</v>
      </c>
      <c r="AL240" s="98" t="str">
        <f>IF(AK240&lt;1,"NA",(('RIM Costs (Ach Pot)'!AJ240)+AX240)/AN240)</f>
        <v>NA</v>
      </c>
      <c r="AN240">
        <f>'Customer Costs'!G240</f>
        <v>0.7</v>
      </c>
      <c r="AO240" s="17">
        <f t="shared" si="81"/>
        <v>12.350453174108363</v>
      </c>
      <c r="AP240" s="18">
        <f t="shared" si="82"/>
        <v>0.47380367683457675</v>
      </c>
      <c r="AQ240" s="76" t="str">
        <f t="shared" si="83"/>
        <v>Yes</v>
      </c>
      <c r="AR240" s="76" t="str">
        <f t="shared" si="84"/>
        <v>Yes</v>
      </c>
      <c r="AS240" s="76" t="str">
        <f t="shared" si="85"/>
        <v>Yes</v>
      </c>
      <c r="AT240" s="105" t="s">
        <v>499</v>
      </c>
      <c r="AU240" s="95" t="str">
        <f t="shared" si="75"/>
        <v>Drop</v>
      </c>
      <c r="AV240" s="11">
        <f t="shared" si="73"/>
        <v>0</v>
      </c>
      <c r="AW240" s="102">
        <f t="shared" si="76"/>
        <v>0.47380367683457675</v>
      </c>
      <c r="AX240" s="11" t="str">
        <f t="shared" si="77"/>
        <v>NA</v>
      </c>
      <c r="AY240" s="52" t="s">
        <v>528</v>
      </c>
      <c r="AZ240" s="11" t="str">
        <f>IF(AU240="Drop","NA",'Program Costs'!G240)</f>
        <v>NA</v>
      </c>
      <c r="BA240" s="20" t="str">
        <f t="shared" si="78"/>
        <v>NA</v>
      </c>
      <c r="BB240" s="12">
        <f>IF(AP240&lt;=10,IF($BB$1="Residential",VLOOKUP(CEILING(AP240,0.05),'Payback-Acceptance'!$A$5:$C$205,2),VLOOKUP(CEILING(AN240,0.05),'Payback-Acceptance'!$A$5:$C$205,3)),IF($BB$1="Residential",VLOOKUP(10,'Payback-Acceptance'!$A$5:$C$205,2),VLOOKUP(10,'Payback-Acceptance'!$A$5:$C$205,3)))</f>
        <v>0.558039447996167</v>
      </c>
      <c r="BC240" s="17">
        <v>12.350453174108363</v>
      </c>
      <c r="BD240" s="18">
        <v>0.6507705638838247</v>
      </c>
      <c r="BE240" s="18">
        <v>0.92133820032812885</v>
      </c>
      <c r="BF240" s="22">
        <v>165615.89399999997</v>
      </c>
      <c r="BG240" s="35" t="str">
        <f t="shared" si="88"/>
        <v>NA</v>
      </c>
      <c r="BH240" s="67">
        <v>0</v>
      </c>
      <c r="BI240" s="29" t="str">
        <f t="shared" si="89"/>
        <v>NA</v>
      </c>
      <c r="BJ240" s="71" t="str">
        <f t="shared" si="91"/>
        <v>NA</v>
      </c>
      <c r="BK240" s="71" t="str">
        <f t="shared" si="91"/>
        <v>NA</v>
      </c>
      <c r="BL240" s="71" t="str">
        <f t="shared" si="91"/>
        <v>NA</v>
      </c>
      <c r="BM240" s="71" t="str">
        <f t="shared" si="91"/>
        <v>NA</v>
      </c>
      <c r="BN240" s="71" t="str">
        <f t="shared" si="91"/>
        <v>NA</v>
      </c>
      <c r="BO240" s="71" t="str">
        <f t="shared" si="91"/>
        <v>NA</v>
      </c>
      <c r="BP240" s="71" t="str">
        <f t="shared" si="91"/>
        <v>NA</v>
      </c>
      <c r="BQ240" s="71" t="str">
        <f t="shared" si="91"/>
        <v>NA</v>
      </c>
      <c r="BR240" s="71" t="str">
        <f t="shared" si="91"/>
        <v>NA</v>
      </c>
      <c r="BS240" s="71" t="str">
        <f t="shared" si="91"/>
        <v>NA</v>
      </c>
    </row>
    <row r="241" spans="1:71" x14ac:dyDescent="0.25">
      <c r="A241" s="4">
        <v>3</v>
      </c>
      <c r="B241" s="4">
        <v>250</v>
      </c>
      <c r="C241">
        <v>252</v>
      </c>
      <c r="D241" t="s">
        <v>275</v>
      </c>
      <c r="E241">
        <f>'RIM &amp; TRC Benefits'!E241-'RIM Costs (Ach Pot)'!E241</f>
        <v>0</v>
      </c>
      <c r="F241">
        <f>'RIM &amp; TRC Benefits'!F241-'RIM Costs (Ach Pot)'!F241</f>
        <v>0</v>
      </c>
      <c r="G241">
        <f>'RIM &amp; TRC Benefits'!G241-'RIM Costs (Ach Pot)'!G241</f>
        <v>-37.77086207</v>
      </c>
      <c r="H241">
        <f>'RIM &amp; TRC Benefits'!H241-'RIM Costs (Ach Pot)'!H241</f>
        <v>-0.50986807000000001</v>
      </c>
      <c r="I241">
        <f>'RIM &amp; TRC Benefits'!I241-'RIM Costs (Ach Pot)'!I241</f>
        <v>-0.73455406999999995</v>
      </c>
      <c r="J241">
        <f>'RIM &amp; TRC Benefits'!J241-'RIM Costs (Ach Pot)'!J241</f>
        <v>-0.37842916999999998</v>
      </c>
      <c r="K241">
        <f>'RIM &amp; TRC Benefits'!K241-'RIM Costs (Ach Pot)'!K241</f>
        <v>-0.25466447000000003</v>
      </c>
      <c r="L241">
        <f>'RIM &amp; TRC Benefits'!L241-'RIM Costs (Ach Pot)'!L241</f>
        <v>-0.96567896999999991</v>
      </c>
      <c r="M241">
        <f>'RIM &amp; TRC Benefits'!M241-'RIM Costs (Ach Pot)'!M241</f>
        <v>-0.47257557000000006</v>
      </c>
      <c r="N241">
        <f>'RIM &amp; TRC Benefits'!N241-'RIM Costs (Ach Pot)'!N241</f>
        <v>-0.17554807000000006</v>
      </c>
      <c r="O241">
        <f>'RIM &amp; TRC Benefits'!O241-'RIM Costs (Ach Pot)'!O241</f>
        <v>5.2235430000000083E-2</v>
      </c>
      <c r="P241">
        <f>'RIM &amp; TRC Benefits'!P241-'RIM Costs (Ach Pot)'!P241</f>
        <v>-0.35502206999999997</v>
      </c>
      <c r="Q241">
        <f>'RIM &amp; TRC Benefits'!Q241-'RIM Costs (Ach Pot)'!Q241</f>
        <v>-0.61368906999999995</v>
      </c>
      <c r="R241">
        <f>'RIM &amp; TRC Benefits'!R241-'RIM Costs (Ach Pot)'!R241</f>
        <v>-0.73301306999999993</v>
      </c>
      <c r="S241">
        <f>'RIM &amp; TRC Benefits'!S241-'RIM Costs (Ach Pot)'!S241</f>
        <v>-0.65079807000000001</v>
      </c>
      <c r="T241">
        <f>'RIM &amp; TRC Benefits'!T241-'RIM Costs (Ach Pot)'!T241</f>
        <v>-0.32206307000000001</v>
      </c>
      <c r="U241">
        <f>'RIM &amp; TRC Benefits'!U241-'RIM Costs (Ach Pot)'!U241</f>
        <v>-0.94902025000000001</v>
      </c>
      <c r="V241">
        <f>'RIM &amp; TRC Benefits'!V241-'RIM Costs (Ach Pot)'!V241</f>
        <v>-0.96519424999999992</v>
      </c>
      <c r="W241">
        <f>'RIM &amp; TRC Benefits'!W241-'RIM Costs (Ach Pot)'!W241</f>
        <v>-0.15934724999999972</v>
      </c>
      <c r="X241">
        <f>'RIM &amp; TRC Benefits'!X241-'RIM Costs (Ach Pot)'!X241</f>
        <v>-0.64439324999999981</v>
      </c>
      <c r="Y241">
        <f>'RIM &amp; TRC Benefits'!Y241-'RIM Costs (Ach Pot)'!Y241</f>
        <v>0.36537175</v>
      </c>
      <c r="Z241">
        <f>'RIM &amp; TRC Benefits'!Z241-'RIM Costs (Ach Pot)'!Z241</f>
        <v>-0.21977225000000011</v>
      </c>
      <c r="AA241">
        <f>'RIM &amp; TRC Benefits'!AA241-'RIM Costs (Ach Pot)'!AA241</f>
        <v>-0.7346642499999998</v>
      </c>
      <c r="AB241">
        <f>'RIM &amp; TRC Benefits'!AB241-'RIM Costs (Ach Pot)'!AB241</f>
        <v>-0.38407824999999995</v>
      </c>
      <c r="AC241">
        <f>'RIM &amp; TRC Benefits'!AC241-'RIM Costs (Ach Pot)'!AC241</f>
        <v>-1.3892662499999999</v>
      </c>
      <c r="AD241">
        <f>'RIM &amp; TRC Benefits'!AD241-'RIM Costs (Ach Pot)'!AD241</f>
        <v>-0.44297724999999977</v>
      </c>
      <c r="AE241">
        <f>'RIM &amp; TRC Benefits'!AE241-'RIM Costs (Ach Pot)'!AE241</f>
        <v>-0.48142925000000014</v>
      </c>
      <c r="AF241">
        <f>'RIM &amp; TRC Benefits'!AF241-'RIM Costs (Ach Pot)'!AF241</f>
        <v>-4.5516249999999925E-2</v>
      </c>
      <c r="AG241">
        <f>'RIM &amp; TRC Benefits'!AG241-'RIM Costs (Ach Pot)'!AG241</f>
        <v>-0.63853424999999975</v>
      </c>
      <c r="AH241">
        <f>'RIM &amp; TRC Benefits'!AH241-'RIM Costs (Ach Pot)'!AH241</f>
        <v>-0.81584125000000007</v>
      </c>
      <c r="AI241" s="2">
        <f t="shared" si="79"/>
        <v>-51.389192879999989</v>
      </c>
      <c r="AJ241" s="2">
        <f t="shared" si="80"/>
        <v>-44.031119755446319</v>
      </c>
      <c r="AK241" s="95">
        <f>'RIM &amp; TRC Benefits'!AJ241/'RIM Costs (Ach Pot)'!AJ241</f>
        <v>0.28874385558255777</v>
      </c>
      <c r="AL241" s="98" t="str">
        <f>IF(AK241&lt;1,"NA",(('RIM Costs (Ach Pot)'!AJ241)+AX241)/AN241)</f>
        <v>NA</v>
      </c>
      <c r="AN241">
        <f>'Customer Costs'!G241</f>
        <v>0.7</v>
      </c>
      <c r="AO241" s="17">
        <f t="shared" si="81"/>
        <v>12.350453174108363</v>
      </c>
      <c r="AP241" s="18">
        <f t="shared" si="82"/>
        <v>0.47380367683457675</v>
      </c>
      <c r="AQ241" s="76" t="str">
        <f t="shared" si="83"/>
        <v>Yes</v>
      </c>
      <c r="AR241" s="76" t="str">
        <f t="shared" si="84"/>
        <v>Yes</v>
      </c>
      <c r="AS241" s="76" t="str">
        <f t="shared" si="85"/>
        <v>Yes</v>
      </c>
      <c r="AT241" s="105" t="s">
        <v>499</v>
      </c>
      <c r="AU241" s="95" t="str">
        <f t="shared" si="75"/>
        <v>Drop</v>
      </c>
      <c r="AV241" s="11">
        <f t="shared" si="73"/>
        <v>0</v>
      </c>
      <c r="AW241" s="102">
        <f t="shared" si="76"/>
        <v>0.47380367683457675</v>
      </c>
      <c r="AX241" s="11" t="str">
        <f t="shared" si="77"/>
        <v>NA</v>
      </c>
      <c r="AY241" s="52" t="s">
        <v>528</v>
      </c>
      <c r="AZ241" s="11" t="str">
        <f>IF(AU241="Drop","NA",'Program Costs'!G241)</f>
        <v>NA</v>
      </c>
      <c r="BA241" s="20" t="str">
        <f t="shared" si="78"/>
        <v>NA</v>
      </c>
      <c r="BB241" s="12">
        <f>IF(AP241&lt;=10,IF($BB$1="Residential",VLOOKUP(CEILING(AP241,0.05),'Payback-Acceptance'!$A$5:$C$205,2),VLOOKUP(CEILING(AN241,0.05),'Payback-Acceptance'!$A$5:$C$205,3)),IF($BB$1="Residential",VLOOKUP(10,'Payback-Acceptance'!$A$5:$C$205,2),VLOOKUP(10,'Payback-Acceptance'!$A$5:$C$205,3)))</f>
        <v>0.558039447996167</v>
      </c>
      <c r="BC241" s="17">
        <v>12.350453174108363</v>
      </c>
      <c r="BD241" s="18">
        <v>0.6507705638838247</v>
      </c>
      <c r="BE241" s="18">
        <v>0.92133820032812885</v>
      </c>
      <c r="BF241" s="22">
        <v>165615.89399999997</v>
      </c>
      <c r="BG241" s="35" t="str">
        <f t="shared" si="88"/>
        <v>NA</v>
      </c>
      <c r="BH241" s="67">
        <v>0</v>
      </c>
      <c r="BI241" s="29" t="str">
        <f t="shared" si="89"/>
        <v>NA</v>
      </c>
      <c r="BJ241" s="71" t="str">
        <f t="shared" si="91"/>
        <v>NA</v>
      </c>
      <c r="BK241" s="71" t="str">
        <f t="shared" si="91"/>
        <v>NA</v>
      </c>
      <c r="BL241" s="71" t="str">
        <f t="shared" si="91"/>
        <v>NA</v>
      </c>
      <c r="BM241" s="71" t="str">
        <f t="shared" si="91"/>
        <v>NA</v>
      </c>
      <c r="BN241" s="71" t="str">
        <f t="shared" si="91"/>
        <v>NA</v>
      </c>
      <c r="BO241" s="71" t="str">
        <f t="shared" si="91"/>
        <v>NA</v>
      </c>
      <c r="BP241" s="71" t="str">
        <f t="shared" si="91"/>
        <v>NA</v>
      </c>
      <c r="BQ241" s="71" t="str">
        <f t="shared" si="91"/>
        <v>NA</v>
      </c>
      <c r="BR241" s="71" t="str">
        <f t="shared" si="91"/>
        <v>NA</v>
      </c>
      <c r="BS241" s="71" t="str">
        <f t="shared" si="91"/>
        <v>NA</v>
      </c>
    </row>
    <row r="242" spans="1:71" x14ac:dyDescent="0.25">
      <c r="A242" s="4">
        <v>3</v>
      </c>
      <c r="B242" s="4">
        <v>260</v>
      </c>
      <c r="C242">
        <v>261</v>
      </c>
      <c r="D242" t="s">
        <v>276</v>
      </c>
      <c r="E242">
        <f>'RIM &amp; TRC Benefits'!E242-'RIM Costs (Ach Pot)'!E242</f>
        <v>0</v>
      </c>
      <c r="F242">
        <f>'RIM &amp; TRC Benefits'!F242-'RIM Costs (Ach Pot)'!F242</f>
        <v>0</v>
      </c>
      <c r="G242">
        <f>'RIM &amp; TRC Benefits'!G242-'RIM Costs (Ach Pot)'!G242</f>
        <v>-41.4650058</v>
      </c>
      <c r="H242">
        <f>'RIM &amp; TRC Benefits'!H242-'RIM Costs (Ach Pot)'!H242</f>
        <v>-4.2785437999999996</v>
      </c>
      <c r="I242">
        <f>'RIM &amp; TRC Benefits'!I242-'RIM Costs (Ach Pot)'!I242</f>
        <v>0</v>
      </c>
      <c r="J242">
        <f>'RIM &amp; TRC Benefits'!J242-'RIM Costs (Ach Pot)'!J242</f>
        <v>0</v>
      </c>
      <c r="K242">
        <f>'RIM &amp; TRC Benefits'!K242-'RIM Costs (Ach Pot)'!K242</f>
        <v>0</v>
      </c>
      <c r="L242">
        <f>'RIM &amp; TRC Benefits'!L242-'RIM Costs (Ach Pot)'!L242</f>
        <v>0</v>
      </c>
      <c r="M242">
        <f>'RIM &amp; TRC Benefits'!M242-'RIM Costs (Ach Pot)'!M242</f>
        <v>0</v>
      </c>
      <c r="N242">
        <f>'RIM &amp; TRC Benefits'!N242-'RIM Costs (Ach Pot)'!N242</f>
        <v>0</v>
      </c>
      <c r="O242">
        <f>'RIM &amp; TRC Benefits'!O242-'RIM Costs (Ach Pot)'!O242</f>
        <v>0</v>
      </c>
      <c r="P242">
        <f>'RIM &amp; TRC Benefits'!P242-'RIM Costs (Ach Pot)'!P242</f>
        <v>0</v>
      </c>
      <c r="Q242">
        <f>'RIM &amp; TRC Benefits'!Q242-'RIM Costs (Ach Pot)'!Q242</f>
        <v>0</v>
      </c>
      <c r="R242">
        <f>'RIM &amp; TRC Benefits'!R242-'RIM Costs (Ach Pot)'!R242</f>
        <v>0</v>
      </c>
      <c r="S242">
        <f>'RIM &amp; TRC Benefits'!S242-'RIM Costs (Ach Pot)'!S242</f>
        <v>0</v>
      </c>
      <c r="T242">
        <f>'RIM &amp; TRC Benefits'!T242-'RIM Costs (Ach Pot)'!T242</f>
        <v>0</v>
      </c>
      <c r="U242">
        <f>'RIM &amp; TRC Benefits'!U242-'RIM Costs (Ach Pot)'!U242</f>
        <v>0</v>
      </c>
      <c r="V242">
        <f>'RIM &amp; TRC Benefits'!V242-'RIM Costs (Ach Pot)'!V242</f>
        <v>0</v>
      </c>
      <c r="W242">
        <f>'RIM &amp; TRC Benefits'!W242-'RIM Costs (Ach Pot)'!W242</f>
        <v>0</v>
      </c>
      <c r="X242">
        <f>'RIM &amp; TRC Benefits'!X242-'RIM Costs (Ach Pot)'!X242</f>
        <v>0</v>
      </c>
      <c r="Y242">
        <f>'RIM &amp; TRC Benefits'!Y242-'RIM Costs (Ach Pot)'!Y242</f>
        <v>0</v>
      </c>
      <c r="Z242">
        <f>'RIM &amp; TRC Benefits'!Z242-'RIM Costs (Ach Pot)'!Z242</f>
        <v>0</v>
      </c>
      <c r="AA242">
        <f>'RIM &amp; TRC Benefits'!AA242-'RIM Costs (Ach Pot)'!AA242</f>
        <v>0</v>
      </c>
      <c r="AB242">
        <f>'RIM &amp; TRC Benefits'!AB242-'RIM Costs (Ach Pot)'!AB242</f>
        <v>0</v>
      </c>
      <c r="AC242">
        <f>'RIM &amp; TRC Benefits'!AC242-'RIM Costs (Ach Pot)'!AC242</f>
        <v>0</v>
      </c>
      <c r="AD242">
        <f>'RIM &amp; TRC Benefits'!AD242-'RIM Costs (Ach Pot)'!AD242</f>
        <v>0</v>
      </c>
      <c r="AE242">
        <f>'RIM &amp; TRC Benefits'!AE242-'RIM Costs (Ach Pot)'!AE242</f>
        <v>0</v>
      </c>
      <c r="AF242">
        <f>'RIM &amp; TRC Benefits'!AF242-'RIM Costs (Ach Pot)'!AF242</f>
        <v>0</v>
      </c>
      <c r="AG242">
        <f>'RIM &amp; TRC Benefits'!AG242-'RIM Costs (Ach Pot)'!AG242</f>
        <v>0</v>
      </c>
      <c r="AH242">
        <f>'RIM &amp; TRC Benefits'!AH242-'RIM Costs (Ach Pot)'!AH242</f>
        <v>0</v>
      </c>
      <c r="AI242" s="2">
        <f t="shared" si="79"/>
        <v>-45.743549600000001</v>
      </c>
      <c r="AJ242" s="2">
        <f t="shared" si="80"/>
        <v>-45.483781636584844</v>
      </c>
      <c r="AK242" s="95">
        <f>'RIM &amp; TRC Benefits'!AJ242/'RIM Costs (Ach Pot)'!AJ242</f>
        <v>0.1405187951925691</v>
      </c>
      <c r="AL242" s="98" t="str">
        <f>IF(AK242&lt;1,"NA",(('RIM Costs (Ach Pot)'!AJ242)+AX242)/AN242)</f>
        <v>NA</v>
      </c>
      <c r="AN242">
        <f>'Customer Costs'!G242</f>
        <v>8</v>
      </c>
      <c r="AO242" s="17">
        <f t="shared" si="81"/>
        <v>68.912101258711573</v>
      </c>
      <c r="AP242" s="18">
        <f t="shared" si="82"/>
        <v>0.97046030151154816</v>
      </c>
      <c r="AQ242" s="76" t="str">
        <f t="shared" si="83"/>
        <v>Yes</v>
      </c>
      <c r="AR242" s="76" t="str">
        <f t="shared" si="84"/>
        <v>Yes</v>
      </c>
      <c r="AS242" s="76" t="str">
        <f t="shared" si="85"/>
        <v>Yes</v>
      </c>
      <c r="AT242" s="105" t="s">
        <v>499</v>
      </c>
      <c r="AU242" s="95" t="str">
        <f t="shared" si="75"/>
        <v>Drop</v>
      </c>
      <c r="AV242" s="11">
        <f t="shared" si="73"/>
        <v>0</v>
      </c>
      <c r="AW242" s="102">
        <f t="shared" si="76"/>
        <v>0.97046030151154816</v>
      </c>
      <c r="AX242" s="11" t="str">
        <f t="shared" si="77"/>
        <v>NA</v>
      </c>
      <c r="AY242" s="52" t="s">
        <v>528</v>
      </c>
      <c r="AZ242" s="11" t="str">
        <f>IF(AU242="Drop","NA",'Program Costs'!G242)</f>
        <v>NA</v>
      </c>
      <c r="BA242" s="20" t="str">
        <f t="shared" si="78"/>
        <v>NA</v>
      </c>
      <c r="BB242" s="12">
        <f>IF(AP242&lt;=10,IF($BB$1="Residential",VLOOKUP(CEILING(AP242,0.05),'Payback-Acceptance'!$A$5:$C$205,2),VLOOKUP(CEILING(AN242,0.05),'Payback-Acceptance'!$A$5:$C$205,3)),IF($BB$1="Residential",VLOOKUP(10,'Payback-Acceptance'!$A$5:$C$205,2),VLOOKUP(10,'Payback-Acceptance'!$A$5:$C$205,3)))</f>
        <v>0.5100096541352388</v>
      </c>
      <c r="BC242" s="17">
        <v>68.912101258711573</v>
      </c>
      <c r="BD242" s="18">
        <v>3.6226051264487409</v>
      </c>
      <c r="BE242" s="18">
        <v>5.1408114714069866</v>
      </c>
      <c r="BF242" s="22">
        <v>128588.24305785123</v>
      </c>
      <c r="BG242" s="35" t="str">
        <f t="shared" si="88"/>
        <v>NA</v>
      </c>
      <c r="BH242" s="67" t="s">
        <v>499</v>
      </c>
      <c r="BI242" s="29" t="str">
        <f t="shared" si="89"/>
        <v>NA</v>
      </c>
      <c r="BJ242" s="71" t="str">
        <f t="shared" si="91"/>
        <v>NA</v>
      </c>
      <c r="BK242" s="71" t="str">
        <f t="shared" si="91"/>
        <v>NA</v>
      </c>
      <c r="BL242" s="71" t="str">
        <f t="shared" si="91"/>
        <v>NA</v>
      </c>
      <c r="BM242" s="71" t="str">
        <f t="shared" si="91"/>
        <v>NA</v>
      </c>
      <c r="BN242" s="71" t="str">
        <f t="shared" si="91"/>
        <v>NA</v>
      </c>
      <c r="BO242" s="71" t="str">
        <f t="shared" si="91"/>
        <v>NA</v>
      </c>
      <c r="BP242" s="71" t="str">
        <f t="shared" si="91"/>
        <v>NA</v>
      </c>
      <c r="BQ242" s="71" t="str">
        <f t="shared" si="91"/>
        <v>NA</v>
      </c>
      <c r="BR242" s="71" t="str">
        <f t="shared" si="91"/>
        <v>NA</v>
      </c>
      <c r="BS242" s="71" t="str">
        <f t="shared" si="91"/>
        <v>NA</v>
      </c>
    </row>
    <row r="243" spans="1:71" x14ac:dyDescent="0.25">
      <c r="A243" s="4">
        <v>3</v>
      </c>
      <c r="B243" s="4">
        <v>260</v>
      </c>
      <c r="C243">
        <v>262</v>
      </c>
      <c r="D243" t="s">
        <v>277</v>
      </c>
      <c r="E243">
        <f>'RIM &amp; TRC Benefits'!E243-'RIM Costs (Ach Pot)'!E243</f>
        <v>0</v>
      </c>
      <c r="F243">
        <f>'RIM &amp; TRC Benefits'!F243-'RIM Costs (Ach Pot)'!F243</f>
        <v>0</v>
      </c>
      <c r="G243">
        <f>'RIM &amp; TRC Benefits'!G243-'RIM Costs (Ach Pot)'!G243</f>
        <v>-37.555530070000003</v>
      </c>
      <c r="H243">
        <f>'RIM &amp; TRC Benefits'!H243-'RIM Costs (Ach Pot)'!H243</f>
        <v>-0.66743006999999999</v>
      </c>
      <c r="I243">
        <f>'RIM &amp; TRC Benefits'!I243-'RIM Costs (Ach Pot)'!I243</f>
        <v>-0.78632707000000002</v>
      </c>
      <c r="J243">
        <f>'RIM &amp; TRC Benefits'!J243-'RIM Costs (Ach Pot)'!J243</f>
        <v>-0.69105116999999994</v>
      </c>
      <c r="K243">
        <f>'RIM &amp; TRC Benefits'!K243-'RIM Costs (Ach Pot)'!K243</f>
        <v>-0.52024416999999978</v>
      </c>
      <c r="L243">
        <f>'RIM &amp; TRC Benefits'!L243-'RIM Costs (Ach Pot)'!L243</f>
        <v>-0.80124996999999998</v>
      </c>
      <c r="M243">
        <f>'RIM &amp; TRC Benefits'!M243-'RIM Costs (Ach Pot)'!M243</f>
        <v>-0.31864456999999979</v>
      </c>
      <c r="N243">
        <f>'RIM &amp; TRC Benefits'!N243-'RIM Costs (Ach Pot)'!N243</f>
        <v>-0.52885007000000006</v>
      </c>
      <c r="O243">
        <f>'RIM &amp; TRC Benefits'!O243-'RIM Costs (Ach Pot)'!O243</f>
        <v>9.4043929999999776E-2</v>
      </c>
      <c r="P243">
        <f>'RIM &amp; TRC Benefits'!P243-'RIM Costs (Ach Pot)'!P243</f>
        <v>-0.46012406999999977</v>
      </c>
      <c r="Q243">
        <f>'RIM &amp; TRC Benefits'!Q243-'RIM Costs (Ach Pot)'!Q243</f>
        <v>-0.71696007000000006</v>
      </c>
      <c r="R243">
        <f>'RIM &amp; TRC Benefits'!R243-'RIM Costs (Ach Pot)'!R243</f>
        <v>-0.83524707000000009</v>
      </c>
      <c r="S243">
        <f>'RIM &amp; TRC Benefits'!S243-'RIM Costs (Ach Pot)'!S243</f>
        <v>-0.76462907000000002</v>
      </c>
      <c r="T243">
        <f>'RIM &amp; TRC Benefits'!T243-'RIM Costs (Ach Pot)'!T243</f>
        <v>-0.44480506999999991</v>
      </c>
      <c r="U243">
        <f>'RIM &amp; TRC Benefits'!U243-'RIM Costs (Ach Pot)'!U243</f>
        <v>-0.71506806999999983</v>
      </c>
      <c r="V243">
        <f>'RIM &amp; TRC Benefits'!V243-'RIM Costs (Ach Pot)'!V243</f>
        <v>-1.0231130700000002</v>
      </c>
      <c r="W243">
        <f>'RIM &amp; TRC Benefits'!W243-'RIM Costs (Ach Pot)'!W243</f>
        <v>-0.41190707000000026</v>
      </c>
      <c r="X243">
        <f>'RIM &amp; TRC Benefits'!X243-'RIM Costs (Ach Pot)'!X243</f>
        <v>-0.93137707000000014</v>
      </c>
      <c r="Y243">
        <f>'RIM &amp; TRC Benefits'!Y243-'RIM Costs (Ach Pot)'!Y243</f>
        <v>0.13777592999999966</v>
      </c>
      <c r="Z243">
        <f>'RIM &amp; TRC Benefits'!Z243-'RIM Costs (Ach Pot)'!Z243</f>
        <v>-0.48368407000000024</v>
      </c>
      <c r="AA243">
        <f>'RIM &amp; TRC Benefits'!AA243-'RIM Costs (Ach Pot)'!AA243</f>
        <v>-0.93937206999999989</v>
      </c>
      <c r="AB243">
        <f>'RIM &amp; TRC Benefits'!AB243-'RIM Costs (Ach Pot)'!AB243</f>
        <v>-0.65507106999999976</v>
      </c>
      <c r="AC243">
        <f>'RIM &amp; TRC Benefits'!AC243-'RIM Costs (Ach Pot)'!AC243</f>
        <v>-0.70011507000000006</v>
      </c>
      <c r="AD243">
        <f>'RIM &amp; TRC Benefits'!AD243-'RIM Costs (Ach Pot)'!AD243</f>
        <v>-1.2883100699999999</v>
      </c>
      <c r="AE243">
        <f>'RIM &amp; TRC Benefits'!AE243-'RIM Costs (Ach Pot)'!AE243</f>
        <v>-0.83311006999999981</v>
      </c>
      <c r="AF243">
        <f>'RIM &amp; TRC Benefits'!AF243-'RIM Costs (Ach Pot)'!AF243</f>
        <v>9.6515929999999805E-2</v>
      </c>
      <c r="AG243">
        <f>'RIM &amp; TRC Benefits'!AG243-'RIM Costs (Ach Pot)'!AG243</f>
        <v>-0.51444606999999998</v>
      </c>
      <c r="AH243">
        <f>'RIM &amp; TRC Benefits'!AH243-'RIM Costs (Ach Pot)'!AH243</f>
        <v>-1.08292707</v>
      </c>
      <c r="AI243" s="2">
        <f t="shared" si="79"/>
        <v>-54.341257559999995</v>
      </c>
      <c r="AJ243" s="2">
        <f t="shared" si="80"/>
        <v>-45.22830692671851</v>
      </c>
      <c r="AK243" s="95">
        <f>'RIM &amp; TRC Benefits'!AJ243/'RIM Costs (Ach Pot)'!AJ243</f>
        <v>0.32201081602004761</v>
      </c>
      <c r="AL243" s="98" t="str">
        <f>IF(AK243&lt;1,"NA",(('RIM Costs (Ach Pot)'!AJ243)+AX243)/AN243)</f>
        <v>NA</v>
      </c>
      <c r="AN243">
        <f>'Customer Costs'!G243</f>
        <v>8</v>
      </c>
      <c r="AO243" s="17">
        <f t="shared" si="81"/>
        <v>14.730941705479704</v>
      </c>
      <c r="AP243" s="18">
        <f t="shared" si="82"/>
        <v>4.5398630924217462</v>
      </c>
      <c r="AQ243" s="76" t="str">
        <f t="shared" si="83"/>
        <v>No</v>
      </c>
      <c r="AR243" s="76" t="str">
        <f t="shared" si="84"/>
        <v>No</v>
      </c>
      <c r="AS243" s="76" t="str">
        <f t="shared" si="85"/>
        <v>No</v>
      </c>
      <c r="AT243" s="105" t="s">
        <v>499</v>
      </c>
      <c r="AU243" s="95" t="str">
        <f t="shared" si="75"/>
        <v>Drop</v>
      </c>
      <c r="AV243" s="11">
        <f t="shared" si="73"/>
        <v>4.4756646457668943</v>
      </c>
      <c r="AW243" s="102">
        <f t="shared" si="76"/>
        <v>1.9999999999999998</v>
      </c>
      <c r="AX243" s="11" t="str">
        <f t="shared" si="77"/>
        <v>NA</v>
      </c>
      <c r="AY243" s="52" t="s">
        <v>528</v>
      </c>
      <c r="AZ243" s="11" t="str">
        <f>IF(AU243="Drop","NA",'Program Costs'!G243)</f>
        <v>NA</v>
      </c>
      <c r="BA243" s="20" t="str">
        <f t="shared" si="78"/>
        <v>NA</v>
      </c>
      <c r="BB243" s="12">
        <f>IF(AP243&lt;=10,IF($BB$1="Residential",VLOOKUP(CEILING(AP243,0.05),'Payback-Acceptance'!$A$5:$C$205,2),VLOOKUP(CEILING(AN243,0.05),'Payback-Acceptance'!$A$5:$C$205,3)),IF($BB$1="Residential",VLOOKUP(10,'Payback-Acceptance'!$A$5:$C$205,2),VLOOKUP(10,'Payback-Acceptance'!$A$5:$C$205,3)))</f>
        <v>0.26400862287542698</v>
      </c>
      <c r="BC243" s="17">
        <v>14.730941705479704</v>
      </c>
      <c r="BD243" s="18">
        <v>0.77308903940674434</v>
      </c>
      <c r="BE243" s="18">
        <v>1.0989215641510326</v>
      </c>
      <c r="BF243" s="22">
        <v>124211.92049999998</v>
      </c>
      <c r="BG243" s="35" t="str">
        <f t="shared" si="88"/>
        <v>NA</v>
      </c>
      <c r="BH243" s="67">
        <v>1149.6667</v>
      </c>
      <c r="BI243" s="29" t="str">
        <f t="shared" si="89"/>
        <v>NA</v>
      </c>
      <c r="BJ243" s="71" t="str">
        <f t="shared" si="91"/>
        <v>NA</v>
      </c>
      <c r="BK243" s="71" t="str">
        <f t="shared" si="91"/>
        <v>NA</v>
      </c>
      <c r="BL243" s="71" t="str">
        <f t="shared" si="91"/>
        <v>NA</v>
      </c>
      <c r="BM243" s="71" t="str">
        <f t="shared" si="91"/>
        <v>NA</v>
      </c>
      <c r="BN243" s="71" t="str">
        <f t="shared" si="91"/>
        <v>NA</v>
      </c>
      <c r="BO243" s="71" t="str">
        <f t="shared" si="91"/>
        <v>NA</v>
      </c>
      <c r="BP243" s="71" t="str">
        <f t="shared" si="91"/>
        <v>NA</v>
      </c>
      <c r="BQ243" s="71" t="str">
        <f t="shared" si="91"/>
        <v>NA</v>
      </c>
      <c r="BR243" s="71" t="str">
        <f t="shared" si="91"/>
        <v>NA</v>
      </c>
      <c r="BS243" s="71" t="str">
        <f t="shared" si="91"/>
        <v>NA</v>
      </c>
    </row>
    <row r="244" spans="1:71" x14ac:dyDescent="0.25">
      <c r="A244" s="4">
        <v>3</v>
      </c>
      <c r="B244" s="4">
        <v>300</v>
      </c>
      <c r="C244">
        <v>301</v>
      </c>
      <c r="D244" t="s">
        <v>278</v>
      </c>
      <c r="E244">
        <f>'RIM &amp; TRC Benefits'!E244-'RIM Costs (Ach Pot)'!E244</f>
        <v>0</v>
      </c>
      <c r="F244">
        <f>'RIM &amp; TRC Benefits'!F244-'RIM Costs (Ach Pot)'!F244</f>
        <v>0</v>
      </c>
      <c r="G244">
        <f>'RIM &amp; TRC Benefits'!G244-'RIM Costs (Ach Pot)'!G244</f>
        <v>-52.070455199999998</v>
      </c>
      <c r="H244">
        <f>'RIM &amp; TRC Benefits'!H244-'RIM Costs (Ach Pot)'!H244</f>
        <v>-14.624505199999998</v>
      </c>
      <c r="I244">
        <f>'RIM &amp; TRC Benefits'!I244-'RIM Costs (Ach Pot)'!I244</f>
        <v>-15.032615199999999</v>
      </c>
      <c r="J244">
        <f>'RIM &amp; TRC Benefits'!J244-'RIM Costs (Ach Pot)'!J244</f>
        <v>-12.235149199999999</v>
      </c>
      <c r="K244">
        <f>'RIM &amp; TRC Benefits'!K244-'RIM Costs (Ach Pot)'!K244</f>
        <v>-12.603402200000001</v>
      </c>
      <c r="L244">
        <f>'RIM &amp; TRC Benefits'!L244-'RIM Costs (Ach Pot)'!L244</f>
        <v>-12.744313200000001</v>
      </c>
      <c r="M244">
        <f>'RIM &amp; TRC Benefits'!M244-'RIM Costs (Ach Pot)'!M244</f>
        <v>-11.229140199999996</v>
      </c>
      <c r="N244">
        <f>'RIM &amp; TRC Benefits'!N244-'RIM Costs (Ach Pot)'!N244</f>
        <v>-11.017922200000001</v>
      </c>
      <c r="O244">
        <f>'RIM &amp; TRC Benefits'!O244-'RIM Costs (Ach Pot)'!O244</f>
        <v>-10.799630200000003</v>
      </c>
      <c r="P244">
        <f>'RIM &amp; TRC Benefits'!P244-'RIM Costs (Ach Pot)'!P244</f>
        <v>-11.6981252</v>
      </c>
      <c r="Q244">
        <f>'RIM &amp; TRC Benefits'!Q244-'RIM Costs (Ach Pot)'!Q244</f>
        <v>-10.994275199999997</v>
      </c>
      <c r="R244">
        <f>'RIM &amp; TRC Benefits'!R244-'RIM Costs (Ach Pot)'!R244</f>
        <v>-11.594305200000001</v>
      </c>
      <c r="S244">
        <f>'RIM &amp; TRC Benefits'!S244-'RIM Costs (Ach Pot)'!S244</f>
        <v>-9.6062152000000012</v>
      </c>
      <c r="T244">
        <f>'RIM &amp; TRC Benefits'!T244-'RIM Costs (Ach Pot)'!T244</f>
        <v>-12.566595200000002</v>
      </c>
      <c r="U244">
        <f>'RIM &amp; TRC Benefits'!U244-'RIM Costs (Ach Pot)'!U244</f>
        <v>0</v>
      </c>
      <c r="V244">
        <f>'RIM &amp; TRC Benefits'!V244-'RIM Costs (Ach Pot)'!V244</f>
        <v>0</v>
      </c>
      <c r="W244">
        <f>'RIM &amp; TRC Benefits'!W244-'RIM Costs (Ach Pot)'!W244</f>
        <v>0</v>
      </c>
      <c r="X244">
        <f>'RIM &amp; TRC Benefits'!X244-'RIM Costs (Ach Pot)'!X244</f>
        <v>0</v>
      </c>
      <c r="Y244">
        <f>'RIM &amp; TRC Benefits'!Y244-'RIM Costs (Ach Pot)'!Y244</f>
        <v>0</v>
      </c>
      <c r="Z244">
        <f>'RIM &amp; TRC Benefits'!Z244-'RIM Costs (Ach Pot)'!Z244</f>
        <v>0</v>
      </c>
      <c r="AA244">
        <f>'RIM &amp; TRC Benefits'!AA244-'RIM Costs (Ach Pot)'!AA244</f>
        <v>0</v>
      </c>
      <c r="AB244">
        <f>'RIM &amp; TRC Benefits'!AB244-'RIM Costs (Ach Pot)'!AB244</f>
        <v>0</v>
      </c>
      <c r="AC244">
        <f>'RIM &amp; TRC Benefits'!AC244-'RIM Costs (Ach Pot)'!AC244</f>
        <v>0</v>
      </c>
      <c r="AD244">
        <f>'RIM &amp; TRC Benefits'!AD244-'RIM Costs (Ach Pot)'!AD244</f>
        <v>0</v>
      </c>
      <c r="AE244">
        <f>'RIM &amp; TRC Benefits'!AE244-'RIM Costs (Ach Pot)'!AE244</f>
        <v>0</v>
      </c>
      <c r="AF244">
        <f>'RIM &amp; TRC Benefits'!AF244-'RIM Costs (Ach Pot)'!AF244</f>
        <v>0</v>
      </c>
      <c r="AG244">
        <f>'RIM &amp; TRC Benefits'!AG244-'RIM Costs (Ach Pot)'!AG244</f>
        <v>0</v>
      </c>
      <c r="AH244">
        <f>'RIM &amp; TRC Benefits'!AH244-'RIM Costs (Ach Pot)'!AH244</f>
        <v>0</v>
      </c>
      <c r="AI244" s="2">
        <f t="shared" si="79"/>
        <v>-208.81664879999997</v>
      </c>
      <c r="AJ244" s="2">
        <f t="shared" si="80"/>
        <v>-158.15061578673945</v>
      </c>
      <c r="AK244" s="95">
        <f>'RIM &amp; TRC Benefits'!AJ244/'RIM Costs (Ach Pot)'!AJ244</f>
        <v>0.52181454282145301</v>
      </c>
      <c r="AL244" s="98" t="str">
        <f>IF(AK244&lt;1,"NA",(('RIM Costs (Ach Pot)'!AJ244)+AX244)/AN244)</f>
        <v>NA</v>
      </c>
      <c r="AN244">
        <f>'Customer Costs'!G244</f>
        <v>99.2</v>
      </c>
      <c r="AO244" s="17">
        <f t="shared" si="81"/>
        <v>220.8797686698299</v>
      </c>
      <c r="AP244" s="18">
        <f t="shared" si="82"/>
        <v>3.7543867924345684</v>
      </c>
      <c r="AQ244" s="76" t="str">
        <f t="shared" si="83"/>
        <v>No</v>
      </c>
      <c r="AR244" s="76" t="str">
        <f t="shared" si="84"/>
        <v>No</v>
      </c>
      <c r="AS244" s="76" t="str">
        <f t="shared" si="85"/>
        <v>No</v>
      </c>
      <c r="AT244" s="105" t="s">
        <v>499</v>
      </c>
      <c r="AU244" s="95" t="str">
        <f t="shared" si="75"/>
        <v>Drop</v>
      </c>
      <c r="AV244" s="11">
        <f t="shared" si="73"/>
        <v>46.355151834703321</v>
      </c>
      <c r="AW244" s="102">
        <f t="shared" si="76"/>
        <v>2</v>
      </c>
      <c r="AX244" s="11" t="str">
        <f t="shared" si="77"/>
        <v>NA</v>
      </c>
      <c r="AY244" s="52" t="s">
        <v>528</v>
      </c>
      <c r="AZ244" s="11" t="str">
        <f>IF(AU244="Drop","NA",'Program Costs'!G244)</f>
        <v>NA</v>
      </c>
      <c r="BA244" s="20" t="str">
        <f t="shared" si="78"/>
        <v>NA</v>
      </c>
      <c r="BB244" s="12">
        <f>IF(AP244&lt;=10,IF($BB$1="Residential",VLOOKUP(CEILING(AP244,0.05),'Payback-Acceptance'!$A$5:$C$205,2),VLOOKUP(CEILING(AN244,0.05),'Payback-Acceptance'!$A$5:$C$205,3)),IF($BB$1="Residential",VLOOKUP(10,'Payback-Acceptance'!$A$5:$C$205,2),VLOOKUP(10,'Payback-Acceptance'!$A$5:$C$205,3)))</f>
        <v>0.29244309162975529</v>
      </c>
      <c r="BC244" s="17">
        <v>220.8797686698299</v>
      </c>
      <c r="BD244" s="18">
        <v>29.445491712051894</v>
      </c>
      <c r="BE244" s="18">
        <v>27.272951734353683</v>
      </c>
      <c r="BF244" s="22">
        <v>146591.86428528617</v>
      </c>
      <c r="BG244" s="35" t="str">
        <f t="shared" si="88"/>
        <v>NA</v>
      </c>
      <c r="BH244" s="67">
        <v>0</v>
      </c>
      <c r="BI244" s="29" t="str">
        <f t="shared" si="89"/>
        <v>NA</v>
      </c>
      <c r="BJ244" s="71" t="str">
        <f t="shared" ref="BJ244:BS253" si="92">IF($BG244="NA","NA",IF($AY244="M",$BG244*BJ$2,$BG244*BJ$1))</f>
        <v>NA</v>
      </c>
      <c r="BK244" s="71" t="str">
        <f t="shared" si="92"/>
        <v>NA</v>
      </c>
      <c r="BL244" s="71" t="str">
        <f t="shared" si="92"/>
        <v>NA</v>
      </c>
      <c r="BM244" s="71" t="str">
        <f t="shared" si="92"/>
        <v>NA</v>
      </c>
      <c r="BN244" s="71" t="str">
        <f t="shared" si="92"/>
        <v>NA</v>
      </c>
      <c r="BO244" s="71" t="str">
        <f t="shared" si="92"/>
        <v>NA</v>
      </c>
      <c r="BP244" s="71" t="str">
        <f t="shared" si="92"/>
        <v>NA</v>
      </c>
      <c r="BQ244" s="71" t="str">
        <f t="shared" si="92"/>
        <v>NA</v>
      </c>
      <c r="BR244" s="71" t="str">
        <f t="shared" si="92"/>
        <v>NA</v>
      </c>
      <c r="BS244" s="71" t="str">
        <f t="shared" si="92"/>
        <v>NA</v>
      </c>
    </row>
    <row r="245" spans="1:71" x14ac:dyDescent="0.25">
      <c r="A245" s="4">
        <v>3</v>
      </c>
      <c r="B245" s="4">
        <v>350</v>
      </c>
      <c r="C245">
        <v>351</v>
      </c>
      <c r="D245" t="s">
        <v>279</v>
      </c>
      <c r="E245">
        <f>'RIM &amp; TRC Benefits'!E245-'RIM Costs (Ach Pot)'!E245</f>
        <v>0</v>
      </c>
      <c r="F245">
        <f>'RIM &amp; TRC Benefits'!F245-'RIM Costs (Ach Pot)'!F245</f>
        <v>0</v>
      </c>
      <c r="G245">
        <f>'RIM &amp; TRC Benefits'!G245-'RIM Costs (Ach Pot)'!G245</f>
        <v>-40.753916399999994</v>
      </c>
      <c r="H245">
        <f>'RIM &amp; TRC Benefits'!H245-'RIM Costs (Ach Pot)'!H245</f>
        <v>-3.2041343999999996</v>
      </c>
      <c r="I245">
        <f>'RIM &amp; TRC Benefits'!I245-'RIM Costs (Ach Pot)'!I245</f>
        <v>-3.5305503999999996</v>
      </c>
      <c r="J245">
        <f>'RIM &amp; TRC Benefits'!J245-'RIM Costs (Ach Pot)'!J245</f>
        <v>-2.309801199999999</v>
      </c>
      <c r="K245">
        <f>'RIM &amp; TRC Benefits'!K245-'RIM Costs (Ach Pot)'!K245</f>
        <v>-1.9430253000000004</v>
      </c>
      <c r="L245">
        <f>'RIM &amp; TRC Benefits'!L245-'RIM Costs (Ach Pot)'!L245</f>
        <v>-2.287736999999999</v>
      </c>
      <c r="M245">
        <f>'RIM &amp; TRC Benefits'!M245-'RIM Costs (Ach Pot)'!M245</f>
        <v>-1.3155383999999994</v>
      </c>
      <c r="N245">
        <f>'RIM &amp; TRC Benefits'!N245-'RIM Costs (Ach Pot)'!N245</f>
        <v>-1.3891473999999988</v>
      </c>
      <c r="O245">
        <f>'RIM &amp; TRC Benefits'!O245-'RIM Costs (Ach Pot)'!O245</f>
        <v>-0.75990439999999815</v>
      </c>
      <c r="P245">
        <f>'RIM &amp; TRC Benefits'!P245-'RIM Costs (Ach Pot)'!P245</f>
        <v>-1.5475943999999995</v>
      </c>
      <c r="Q245">
        <f>'RIM &amp; TRC Benefits'!Q245-'RIM Costs (Ach Pot)'!Q245</f>
        <v>-1.7493763999999992</v>
      </c>
      <c r="R245">
        <f>'RIM &amp; TRC Benefits'!R245-'RIM Costs (Ach Pot)'!R245</f>
        <v>0</v>
      </c>
      <c r="S245">
        <f>'RIM &amp; TRC Benefits'!S245-'RIM Costs (Ach Pot)'!S245</f>
        <v>0</v>
      </c>
      <c r="T245">
        <f>'RIM &amp; TRC Benefits'!T245-'RIM Costs (Ach Pot)'!T245</f>
        <v>0</v>
      </c>
      <c r="U245">
        <f>'RIM &amp; TRC Benefits'!U245-'RIM Costs (Ach Pot)'!U245</f>
        <v>0</v>
      </c>
      <c r="V245">
        <f>'RIM &amp; TRC Benefits'!V245-'RIM Costs (Ach Pot)'!V245</f>
        <v>0</v>
      </c>
      <c r="W245">
        <f>'RIM &amp; TRC Benefits'!W245-'RIM Costs (Ach Pot)'!W245</f>
        <v>0</v>
      </c>
      <c r="X245">
        <f>'RIM &amp; TRC Benefits'!X245-'RIM Costs (Ach Pot)'!X245</f>
        <v>0</v>
      </c>
      <c r="Y245">
        <f>'RIM &amp; TRC Benefits'!Y245-'RIM Costs (Ach Pot)'!Y245</f>
        <v>0</v>
      </c>
      <c r="Z245">
        <f>'RIM &amp; TRC Benefits'!Z245-'RIM Costs (Ach Pot)'!Z245</f>
        <v>0</v>
      </c>
      <c r="AA245">
        <f>'RIM &amp; TRC Benefits'!AA245-'RIM Costs (Ach Pot)'!AA245</f>
        <v>0</v>
      </c>
      <c r="AB245">
        <f>'RIM &amp; TRC Benefits'!AB245-'RIM Costs (Ach Pot)'!AB245</f>
        <v>0</v>
      </c>
      <c r="AC245">
        <f>'RIM &amp; TRC Benefits'!AC245-'RIM Costs (Ach Pot)'!AC245</f>
        <v>0</v>
      </c>
      <c r="AD245">
        <f>'RIM &amp; TRC Benefits'!AD245-'RIM Costs (Ach Pot)'!AD245</f>
        <v>0</v>
      </c>
      <c r="AE245">
        <f>'RIM &amp; TRC Benefits'!AE245-'RIM Costs (Ach Pot)'!AE245</f>
        <v>0</v>
      </c>
      <c r="AF245">
        <f>'RIM &amp; TRC Benefits'!AF245-'RIM Costs (Ach Pot)'!AF245</f>
        <v>0</v>
      </c>
      <c r="AG245">
        <f>'RIM &amp; TRC Benefits'!AG245-'RIM Costs (Ach Pot)'!AG245</f>
        <v>0</v>
      </c>
      <c r="AH245">
        <f>'RIM &amp; TRC Benefits'!AH245-'RIM Costs (Ach Pot)'!AH245</f>
        <v>0</v>
      </c>
      <c r="AI245" s="2">
        <f t="shared" si="79"/>
        <v>-60.790725699999996</v>
      </c>
      <c r="AJ245" s="2">
        <f t="shared" si="80"/>
        <v>-56.053212817272964</v>
      </c>
      <c r="AK245" s="95">
        <f>'RIM &amp; TRC Benefits'!AJ245/'RIM Costs (Ach Pot)'!AJ245</f>
        <v>0.43543033457161595</v>
      </c>
      <c r="AL245" s="98" t="str">
        <f>IF(AK245&lt;1,"NA",(('RIM Costs (Ach Pot)'!AJ245)+AX245)/AN245)</f>
        <v>NA</v>
      </c>
      <c r="AN245">
        <f>'Customer Costs'!G245</f>
        <v>49.8</v>
      </c>
      <c r="AO245" s="17">
        <f t="shared" si="81"/>
        <v>55.918191595346443</v>
      </c>
      <c r="AP245" s="18">
        <f t="shared" si="82"/>
        <v>7.44491090809497</v>
      </c>
      <c r="AQ245" s="76" t="str">
        <f t="shared" si="83"/>
        <v>No</v>
      </c>
      <c r="AR245" s="76" t="str">
        <f t="shared" si="84"/>
        <v>No</v>
      </c>
      <c r="AS245" s="76" t="str">
        <f t="shared" si="85"/>
        <v>No</v>
      </c>
      <c r="AT245" s="105" t="s">
        <v>499</v>
      </c>
      <c r="AU245" s="95" t="str">
        <f t="shared" si="75"/>
        <v>Drop</v>
      </c>
      <c r="AV245" s="11">
        <f t="shared" si="73"/>
        <v>36.421733795134692</v>
      </c>
      <c r="AW245" s="102">
        <f t="shared" si="76"/>
        <v>2.0000000000000004</v>
      </c>
      <c r="AX245" s="11" t="str">
        <f t="shared" si="77"/>
        <v>NA</v>
      </c>
      <c r="AY245" s="52" t="s">
        <v>528</v>
      </c>
      <c r="AZ245" s="11" t="str">
        <f>IF(AU245="Drop","NA",'Program Costs'!G245)</f>
        <v>NA</v>
      </c>
      <c r="BA245" s="20" t="str">
        <f t="shared" si="78"/>
        <v>NA</v>
      </c>
      <c r="BB245" s="12">
        <f>IF(AP245&lt;=10,IF($BB$1="Residential",VLOOKUP(CEILING(AP245,0.05),'Payback-Acceptance'!$A$5:$C$205,2),VLOOKUP(CEILING(AN245,0.05),'Payback-Acceptance'!$A$5:$C$205,3)),IF($BB$1="Residential",VLOOKUP(10,'Payback-Acceptance'!$A$5:$C$205,2),VLOOKUP(10,'Payback-Acceptance'!$A$5:$C$205,3)))</f>
        <v>0.1887294649821781</v>
      </c>
      <c r="BC245" s="17">
        <v>55.918191595346443</v>
      </c>
      <c r="BD245" s="18">
        <v>7.4516274838702499</v>
      </c>
      <c r="BE245" s="18">
        <v>6.9044537199415013</v>
      </c>
      <c r="BF245" s="22">
        <v>36732.729558101477</v>
      </c>
      <c r="BG245" s="35" t="str">
        <f t="shared" si="88"/>
        <v>NA</v>
      </c>
      <c r="BH245" s="67">
        <v>0</v>
      </c>
      <c r="BI245" s="29" t="str">
        <f t="shared" si="89"/>
        <v>NA</v>
      </c>
      <c r="BJ245" s="71" t="str">
        <f t="shared" si="92"/>
        <v>NA</v>
      </c>
      <c r="BK245" s="71" t="str">
        <f t="shared" si="92"/>
        <v>NA</v>
      </c>
      <c r="BL245" s="71" t="str">
        <f t="shared" si="92"/>
        <v>NA</v>
      </c>
      <c r="BM245" s="71" t="str">
        <f t="shared" si="92"/>
        <v>NA</v>
      </c>
      <c r="BN245" s="71" t="str">
        <f t="shared" si="92"/>
        <v>NA</v>
      </c>
      <c r="BO245" s="71" t="str">
        <f t="shared" si="92"/>
        <v>NA</v>
      </c>
      <c r="BP245" s="71" t="str">
        <f t="shared" si="92"/>
        <v>NA</v>
      </c>
      <c r="BQ245" s="71" t="str">
        <f t="shared" si="92"/>
        <v>NA</v>
      </c>
      <c r="BR245" s="71" t="str">
        <f t="shared" si="92"/>
        <v>NA</v>
      </c>
      <c r="BS245" s="71" t="str">
        <f t="shared" si="92"/>
        <v>NA</v>
      </c>
    </row>
    <row r="246" spans="1:71" x14ac:dyDescent="0.25">
      <c r="A246" s="4">
        <v>3</v>
      </c>
      <c r="B246" s="4">
        <v>400</v>
      </c>
      <c r="C246">
        <v>401</v>
      </c>
      <c r="D246" t="s">
        <v>280</v>
      </c>
      <c r="E246">
        <f>'RIM &amp; TRC Benefits'!E246-'RIM Costs (Ach Pot)'!E246</f>
        <v>0</v>
      </c>
      <c r="F246">
        <f>'RIM &amp; TRC Benefits'!F246-'RIM Costs (Ach Pot)'!F246</f>
        <v>0</v>
      </c>
      <c r="G246">
        <f>'RIM &amp; TRC Benefits'!G246-'RIM Costs (Ach Pot)'!G246</f>
        <v>-128.78874500000001</v>
      </c>
      <c r="H246">
        <f>'RIM &amp; TRC Benefits'!H246-'RIM Costs (Ach Pot)'!H246</f>
        <v>-89.307644999999994</v>
      </c>
      <c r="I246">
        <f>'RIM &amp; TRC Benefits'!I246-'RIM Costs (Ach Pot)'!I246</f>
        <v>-93.230945000000006</v>
      </c>
      <c r="J246">
        <f>'RIM &amp; TRC Benefits'!J246-'RIM Costs (Ach Pot)'!J246</f>
        <v>-70.248075000000014</v>
      </c>
      <c r="K246">
        <f>'RIM &amp; TRC Benefits'!K246-'RIM Costs (Ach Pot)'!K246</f>
        <v>-72.650155000000012</v>
      </c>
      <c r="L246">
        <f>'RIM &amp; TRC Benefits'!L246-'RIM Costs (Ach Pot)'!L246</f>
        <v>-68.311025000000015</v>
      </c>
      <c r="M246">
        <f>'RIM &amp; TRC Benefits'!M246-'RIM Costs (Ach Pot)'!M246</f>
        <v>-59.12358500000002</v>
      </c>
      <c r="N246">
        <f>'RIM &amp; TRC Benefits'!N246-'RIM Costs (Ach Pot)'!N246</f>
        <v>-53.914144999999991</v>
      </c>
      <c r="O246">
        <f>'RIM &amp; TRC Benefits'!O246-'RIM Costs (Ach Pot)'!O246</f>
        <v>-52.361785000000026</v>
      </c>
      <c r="P246">
        <f>'RIM &amp; TRC Benefits'!P246-'RIM Costs (Ach Pot)'!P246</f>
        <v>-65.063044999999988</v>
      </c>
      <c r="Q246">
        <f>'RIM &amp; TRC Benefits'!Q246-'RIM Costs (Ach Pot)'!Q246</f>
        <v>0</v>
      </c>
      <c r="R246">
        <f>'RIM &amp; TRC Benefits'!R246-'RIM Costs (Ach Pot)'!R246</f>
        <v>0</v>
      </c>
      <c r="S246">
        <f>'RIM &amp; TRC Benefits'!S246-'RIM Costs (Ach Pot)'!S246</f>
        <v>0</v>
      </c>
      <c r="T246">
        <f>'RIM &amp; TRC Benefits'!T246-'RIM Costs (Ach Pot)'!T246</f>
        <v>0</v>
      </c>
      <c r="U246">
        <f>'RIM &amp; TRC Benefits'!U246-'RIM Costs (Ach Pot)'!U246</f>
        <v>0</v>
      </c>
      <c r="V246">
        <f>'RIM &amp; TRC Benefits'!V246-'RIM Costs (Ach Pot)'!V246</f>
        <v>0</v>
      </c>
      <c r="W246">
        <f>'RIM &amp; TRC Benefits'!W246-'RIM Costs (Ach Pot)'!W246</f>
        <v>0</v>
      </c>
      <c r="X246">
        <f>'RIM &amp; TRC Benefits'!X246-'RIM Costs (Ach Pot)'!X246</f>
        <v>0</v>
      </c>
      <c r="Y246">
        <f>'RIM &amp; TRC Benefits'!Y246-'RIM Costs (Ach Pot)'!Y246</f>
        <v>0</v>
      </c>
      <c r="Z246">
        <f>'RIM &amp; TRC Benefits'!Z246-'RIM Costs (Ach Pot)'!Z246</f>
        <v>0</v>
      </c>
      <c r="AA246">
        <f>'RIM &amp; TRC Benefits'!AA246-'RIM Costs (Ach Pot)'!AA246</f>
        <v>0</v>
      </c>
      <c r="AB246">
        <f>'RIM &amp; TRC Benefits'!AB246-'RIM Costs (Ach Pot)'!AB246</f>
        <v>0</v>
      </c>
      <c r="AC246">
        <f>'RIM &amp; TRC Benefits'!AC246-'RIM Costs (Ach Pot)'!AC246</f>
        <v>0</v>
      </c>
      <c r="AD246">
        <f>'RIM &amp; TRC Benefits'!AD246-'RIM Costs (Ach Pot)'!AD246</f>
        <v>0</v>
      </c>
      <c r="AE246">
        <f>'RIM &amp; TRC Benefits'!AE246-'RIM Costs (Ach Pot)'!AE246</f>
        <v>0</v>
      </c>
      <c r="AF246">
        <f>'RIM &amp; TRC Benefits'!AF246-'RIM Costs (Ach Pot)'!AF246</f>
        <v>0</v>
      </c>
      <c r="AG246">
        <f>'RIM &amp; TRC Benefits'!AG246-'RIM Costs (Ach Pot)'!AG246</f>
        <v>0</v>
      </c>
      <c r="AH246">
        <f>'RIM &amp; TRC Benefits'!AH246-'RIM Costs (Ach Pot)'!AH246</f>
        <v>0</v>
      </c>
      <c r="AI246" s="2">
        <f t="shared" si="79"/>
        <v>-752.9991500000001</v>
      </c>
      <c r="AJ246" s="2">
        <f t="shared" si="80"/>
        <v>-603.76485903963317</v>
      </c>
      <c r="AK246" s="95">
        <f>'RIM &amp; TRC Benefits'!AJ246/'RIM Costs (Ach Pot)'!AJ246</f>
        <v>0.58894650751558486</v>
      </c>
      <c r="AL246" s="98" t="str">
        <f>IF(AK246&lt;1,"NA",(('RIM Costs (Ach Pot)'!AJ246)+AX246)/AN246)</f>
        <v>NA</v>
      </c>
      <c r="AN246">
        <f>'Customer Costs'!G246</f>
        <v>891</v>
      </c>
      <c r="AO246" s="17">
        <f t="shared" si="81"/>
        <v>1384.0819278212191</v>
      </c>
      <c r="AP246" s="18">
        <f t="shared" si="82"/>
        <v>5.3814484699167409</v>
      </c>
      <c r="AQ246" s="76" t="str">
        <f t="shared" si="83"/>
        <v>No</v>
      </c>
      <c r="AR246" s="76" t="str">
        <f t="shared" si="84"/>
        <v>No</v>
      </c>
      <c r="AS246" s="76" t="str">
        <f t="shared" si="85"/>
        <v>No</v>
      </c>
      <c r="AT246" s="105" t="s">
        <v>499</v>
      </c>
      <c r="AU246" s="95" t="str">
        <f t="shared" si="75"/>
        <v>Drop</v>
      </c>
      <c r="AV246" s="11">
        <f t="shared" si="73"/>
        <v>559.86238715065315</v>
      </c>
      <c r="AW246" s="102">
        <f t="shared" si="76"/>
        <v>1.9999999999999996</v>
      </c>
      <c r="AX246" s="11" t="str">
        <f t="shared" si="77"/>
        <v>NA</v>
      </c>
      <c r="AY246" s="52" t="s">
        <v>528</v>
      </c>
      <c r="AZ246" s="11" t="str">
        <f>IF(AU246="Drop","NA",'Program Costs'!G246)</f>
        <v>NA</v>
      </c>
      <c r="BA246" s="20" t="str">
        <f t="shared" si="78"/>
        <v>NA</v>
      </c>
      <c r="BB246" s="12">
        <f>IF(AP246&lt;=10,IF($BB$1="Residential",VLOOKUP(CEILING(AP246,0.05),'Payback-Acceptance'!$A$5:$C$205,2),VLOOKUP(CEILING(AN246,0.05),'Payback-Acceptance'!$A$5:$C$205,3)),IF($BB$1="Residential",VLOOKUP(10,'Payback-Acceptance'!$A$5:$C$205,2),VLOOKUP(10,'Payback-Acceptance'!$A$5:$C$205,3)))</f>
        <v>0.24115938635512421</v>
      </c>
      <c r="BC246" s="17">
        <v>1384.0819278212191</v>
      </c>
      <c r="BD246" s="18">
        <v>107.33013564173642</v>
      </c>
      <c r="BE246" s="18">
        <v>275.8368161944303</v>
      </c>
      <c r="BF246" s="22">
        <v>79246.314870967748</v>
      </c>
      <c r="BG246" s="35" t="str">
        <f t="shared" si="88"/>
        <v>NA</v>
      </c>
      <c r="BH246" s="67">
        <v>1858.3330000000001</v>
      </c>
      <c r="BI246" s="29" t="str">
        <f t="shared" si="89"/>
        <v>NA</v>
      </c>
      <c r="BJ246" s="71" t="str">
        <f t="shared" si="92"/>
        <v>NA</v>
      </c>
      <c r="BK246" s="71" t="str">
        <f t="shared" si="92"/>
        <v>NA</v>
      </c>
      <c r="BL246" s="71" t="str">
        <f t="shared" si="92"/>
        <v>NA</v>
      </c>
      <c r="BM246" s="71" t="str">
        <f t="shared" si="92"/>
        <v>NA</v>
      </c>
      <c r="BN246" s="71" t="str">
        <f t="shared" si="92"/>
        <v>NA</v>
      </c>
      <c r="BO246" s="71" t="str">
        <f t="shared" si="92"/>
        <v>NA</v>
      </c>
      <c r="BP246" s="71" t="str">
        <f t="shared" si="92"/>
        <v>NA</v>
      </c>
      <c r="BQ246" s="71" t="str">
        <f t="shared" si="92"/>
        <v>NA</v>
      </c>
      <c r="BR246" s="71" t="str">
        <f t="shared" si="92"/>
        <v>NA</v>
      </c>
      <c r="BS246" s="71" t="str">
        <f t="shared" si="92"/>
        <v>NA</v>
      </c>
    </row>
    <row r="247" spans="1:71" x14ac:dyDescent="0.25">
      <c r="A247" s="4">
        <v>3</v>
      </c>
      <c r="B247" s="4">
        <v>400</v>
      </c>
      <c r="C247">
        <v>403</v>
      </c>
      <c r="D247" t="s">
        <v>281</v>
      </c>
      <c r="E247">
        <f>'RIM &amp; TRC Benefits'!E247-'RIM Costs (Ach Pot)'!E247</f>
        <v>0</v>
      </c>
      <c r="F247">
        <f>'RIM &amp; TRC Benefits'!F247-'RIM Costs (Ach Pot)'!F247</f>
        <v>0</v>
      </c>
      <c r="G247">
        <f>'RIM &amp; TRC Benefits'!G247-'RIM Costs (Ach Pot)'!G247</f>
        <v>-131.90769399999999</v>
      </c>
      <c r="H247">
        <f>'RIM &amp; TRC Benefits'!H247-'RIM Costs (Ach Pot)'!H247</f>
        <v>-92.067393999999993</v>
      </c>
      <c r="I247">
        <f>'RIM &amp; TRC Benefits'!I247-'RIM Costs (Ach Pot)'!I247</f>
        <v>-96.513794000000004</v>
      </c>
      <c r="J247">
        <f>'RIM &amp; TRC Benefits'!J247-'RIM Costs (Ach Pot)'!J247</f>
        <v>-79.073063999999988</v>
      </c>
      <c r="K247">
        <f>'RIM &amp; TRC Benefits'!K247-'RIM Costs (Ach Pot)'!K247</f>
        <v>-81.750923999999998</v>
      </c>
      <c r="L247">
        <f>'RIM &amp; TRC Benefits'!L247-'RIM Costs (Ach Pot)'!L247</f>
        <v>-78.402373999999995</v>
      </c>
      <c r="M247">
        <f>'RIM &amp; TRC Benefits'!M247-'RIM Costs (Ach Pot)'!M247</f>
        <v>-71.238443999999987</v>
      </c>
      <c r="N247">
        <f>'RIM &amp; TRC Benefits'!N247-'RIM Costs (Ach Pot)'!N247</f>
        <v>-67.388733999999999</v>
      </c>
      <c r="O247">
        <f>'RIM &amp; TRC Benefits'!O247-'RIM Costs (Ach Pot)'!O247</f>
        <v>-65.717504000000019</v>
      </c>
      <c r="P247">
        <f>'RIM &amp; TRC Benefits'!P247-'RIM Costs (Ach Pot)'!P247</f>
        <v>-74.995413999999982</v>
      </c>
      <c r="Q247">
        <f>'RIM &amp; TRC Benefits'!Q247-'RIM Costs (Ach Pot)'!Q247</f>
        <v>-68.139533999999998</v>
      </c>
      <c r="R247">
        <f>'RIM &amp; TRC Benefits'!R247-'RIM Costs (Ach Pot)'!R247</f>
        <v>-71.834713999999991</v>
      </c>
      <c r="S247">
        <f>'RIM &amp; TRC Benefits'!S247-'RIM Costs (Ach Pot)'!S247</f>
        <v>-56.059713999999985</v>
      </c>
      <c r="T247">
        <f>'RIM &amp; TRC Benefits'!T247-'RIM Costs (Ach Pot)'!T247</f>
        <v>-77.559213999999997</v>
      </c>
      <c r="U247">
        <f>'RIM &amp; TRC Benefits'!U247-'RIM Costs (Ach Pot)'!U247</f>
        <v>-70.427864</v>
      </c>
      <c r="V247">
        <f>'RIM &amp; TRC Benefits'!V247-'RIM Costs (Ach Pot)'!V247</f>
        <v>0</v>
      </c>
      <c r="W247">
        <f>'RIM &amp; TRC Benefits'!W247-'RIM Costs (Ach Pot)'!W247</f>
        <v>0</v>
      </c>
      <c r="X247">
        <f>'RIM &amp; TRC Benefits'!X247-'RIM Costs (Ach Pot)'!X247</f>
        <v>0</v>
      </c>
      <c r="Y247">
        <f>'RIM &amp; TRC Benefits'!Y247-'RIM Costs (Ach Pot)'!Y247</f>
        <v>0</v>
      </c>
      <c r="Z247">
        <f>'RIM &amp; TRC Benefits'!Z247-'RIM Costs (Ach Pot)'!Z247</f>
        <v>0</v>
      </c>
      <c r="AA247">
        <f>'RIM &amp; TRC Benefits'!AA247-'RIM Costs (Ach Pot)'!AA247</f>
        <v>0</v>
      </c>
      <c r="AB247">
        <f>'RIM &amp; TRC Benefits'!AB247-'RIM Costs (Ach Pot)'!AB247</f>
        <v>0</v>
      </c>
      <c r="AC247">
        <f>'RIM &amp; TRC Benefits'!AC247-'RIM Costs (Ach Pot)'!AC247</f>
        <v>0</v>
      </c>
      <c r="AD247">
        <f>'RIM &amp; TRC Benefits'!AD247-'RIM Costs (Ach Pot)'!AD247</f>
        <v>0</v>
      </c>
      <c r="AE247">
        <f>'RIM &amp; TRC Benefits'!AE247-'RIM Costs (Ach Pot)'!AE247</f>
        <v>0</v>
      </c>
      <c r="AF247">
        <f>'RIM &amp; TRC Benefits'!AF247-'RIM Costs (Ach Pot)'!AF247</f>
        <v>0</v>
      </c>
      <c r="AG247">
        <f>'RIM &amp; TRC Benefits'!AG247-'RIM Costs (Ach Pot)'!AG247</f>
        <v>0</v>
      </c>
      <c r="AH247">
        <f>'RIM &amp; TRC Benefits'!AH247-'RIM Costs (Ach Pot)'!AH247</f>
        <v>0</v>
      </c>
      <c r="AI247" s="2">
        <f t="shared" si="79"/>
        <v>-1183.0763799999997</v>
      </c>
      <c r="AJ247" s="2">
        <f t="shared" si="80"/>
        <v>-827.49007887750702</v>
      </c>
      <c r="AK247" s="95">
        <f>'RIM &amp; TRC Benefits'!AJ247/'RIM Costs (Ach Pot)'!AJ247</f>
        <v>0.57580100666660972</v>
      </c>
      <c r="AL247" s="98" t="str">
        <f>IF(AK247&lt;1,"NA",(('RIM Costs (Ach Pot)'!AJ247)+AX247)/AN247)</f>
        <v>NA</v>
      </c>
      <c r="AN247">
        <f>'Customer Costs'!G247</f>
        <v>3892</v>
      </c>
      <c r="AO247" s="17">
        <f t="shared" si="81"/>
        <v>1371.2756750409796</v>
      </c>
      <c r="AP247" s="18">
        <f t="shared" si="82"/>
        <v>23.726372227129033</v>
      </c>
      <c r="AQ247" s="76" t="str">
        <f t="shared" si="83"/>
        <v>No</v>
      </c>
      <c r="AR247" s="76" t="str">
        <f t="shared" si="84"/>
        <v>No</v>
      </c>
      <c r="AS247" s="76" t="str">
        <f t="shared" si="85"/>
        <v>No</v>
      </c>
      <c r="AT247" s="105" t="s">
        <v>499</v>
      </c>
      <c r="AU247" s="95" t="str">
        <f t="shared" si="75"/>
        <v>Drop</v>
      </c>
      <c r="AV247" s="11">
        <f t="shared" si="73"/>
        <v>3563.926246225722</v>
      </c>
      <c r="AW247" s="102">
        <f t="shared" si="76"/>
        <v>1.9999999999999993</v>
      </c>
      <c r="AX247" s="11" t="str">
        <f t="shared" si="77"/>
        <v>NA</v>
      </c>
      <c r="AY247" s="52" t="s">
        <v>528</v>
      </c>
      <c r="AZ247" s="11" t="str">
        <f>IF(AU247="Drop","NA",'Program Costs'!G247)</f>
        <v>NA</v>
      </c>
      <c r="BA247" s="20" t="str">
        <f t="shared" si="78"/>
        <v>NA</v>
      </c>
      <c r="BB247" s="12">
        <f>IF(AP247&lt;=10,IF($BB$1="Residential",VLOOKUP(CEILING(AP247,0.05),'Payback-Acceptance'!$A$5:$C$205,2),VLOOKUP(CEILING(AN247,0.05),'Payback-Acceptance'!$A$5:$C$205,3)),IF($BB$1="Residential",VLOOKUP(10,'Payback-Acceptance'!$A$5:$C$205,2),VLOOKUP(10,'Payback-Acceptance'!$A$5:$C$205,3)))</f>
        <v>0.14294960495076253</v>
      </c>
      <c r="BC247" s="17">
        <v>1371.2756750409796</v>
      </c>
      <c r="BD247" s="18">
        <v>151.83419186013489</v>
      </c>
      <c r="BE247" s="18">
        <v>0</v>
      </c>
      <c r="BF247" s="22">
        <v>125125.76032258064</v>
      </c>
      <c r="BG247" s="35" t="str">
        <f t="shared" si="88"/>
        <v>NA</v>
      </c>
      <c r="BH247" s="67" t="s">
        <v>499</v>
      </c>
      <c r="BI247" s="29" t="str">
        <f t="shared" si="89"/>
        <v>NA</v>
      </c>
      <c r="BJ247" s="71" t="str">
        <f t="shared" si="92"/>
        <v>NA</v>
      </c>
      <c r="BK247" s="71" t="str">
        <f t="shared" si="92"/>
        <v>NA</v>
      </c>
      <c r="BL247" s="71" t="str">
        <f t="shared" si="92"/>
        <v>NA</v>
      </c>
      <c r="BM247" s="71" t="str">
        <f t="shared" si="92"/>
        <v>NA</v>
      </c>
      <c r="BN247" s="71" t="str">
        <f t="shared" si="92"/>
        <v>NA</v>
      </c>
      <c r="BO247" s="71" t="str">
        <f t="shared" si="92"/>
        <v>NA</v>
      </c>
      <c r="BP247" s="71" t="str">
        <f t="shared" si="92"/>
        <v>NA</v>
      </c>
      <c r="BQ247" s="71" t="str">
        <f t="shared" si="92"/>
        <v>NA</v>
      </c>
      <c r="BR247" s="71" t="str">
        <f t="shared" si="92"/>
        <v>NA</v>
      </c>
      <c r="BS247" s="71" t="str">
        <f t="shared" si="92"/>
        <v>NA</v>
      </c>
    </row>
    <row r="248" spans="1:71" x14ac:dyDescent="0.25">
      <c r="A248" s="4">
        <v>3</v>
      </c>
      <c r="B248" s="4">
        <v>400</v>
      </c>
      <c r="C248">
        <v>404</v>
      </c>
      <c r="D248" t="s">
        <v>282</v>
      </c>
      <c r="E248">
        <f>'RIM &amp; TRC Benefits'!E248-'RIM Costs (Ach Pot)'!E248</f>
        <v>0</v>
      </c>
      <c r="F248">
        <f>'RIM &amp; TRC Benefits'!F248-'RIM Costs (Ach Pot)'!F248</f>
        <v>0</v>
      </c>
      <c r="G248">
        <f>'RIM &amp; TRC Benefits'!G248-'RIM Costs (Ach Pot)'!G248</f>
        <v>-49.971095999999996</v>
      </c>
      <c r="H248">
        <f>'RIM &amp; TRC Benefits'!H248-'RIM Costs (Ach Pot)'!H248</f>
        <v>-12.897216</v>
      </c>
      <c r="I248">
        <f>'RIM &amp; TRC Benefits'!I248-'RIM Costs (Ach Pot)'!I248</f>
        <v>-13.573166000000001</v>
      </c>
      <c r="J248">
        <f>'RIM &amp; TRC Benefits'!J248-'RIM Costs (Ach Pot)'!J248</f>
        <v>-6.363115999999998</v>
      </c>
      <c r="K248">
        <f>'RIM &amp; TRC Benefits'!K248-'RIM Costs (Ach Pot)'!K248</f>
        <v>-5.6930069999999979</v>
      </c>
      <c r="L248">
        <f>'RIM &amp; TRC Benefits'!L248-'RIM Costs (Ach Pot)'!L248</f>
        <v>-5.5131219999999992</v>
      </c>
      <c r="M248">
        <f>'RIM &amp; TRC Benefits'!M248-'RIM Costs (Ach Pot)'!M248</f>
        <v>-1.6111659999999972</v>
      </c>
      <c r="N248">
        <f>'RIM &amp; TRC Benefits'!N248-'RIM Costs (Ach Pot)'!N248</f>
        <v>-0.54853599999999858</v>
      </c>
      <c r="O248">
        <f>'RIM &amp; TRC Benefits'!O248-'RIM Costs (Ach Pot)'!O248</f>
        <v>-0.31941600000000392</v>
      </c>
      <c r="P248">
        <f>'RIM &amp; TRC Benefits'!P248-'RIM Costs (Ach Pot)'!P248</f>
        <v>-4.157665999999999</v>
      </c>
      <c r="Q248">
        <f>'RIM &amp; TRC Benefits'!Q248-'RIM Costs (Ach Pot)'!Q248</f>
        <v>0</v>
      </c>
      <c r="R248">
        <f>'RIM &amp; TRC Benefits'!R248-'RIM Costs (Ach Pot)'!R248</f>
        <v>0</v>
      </c>
      <c r="S248">
        <f>'RIM &amp; TRC Benefits'!S248-'RIM Costs (Ach Pot)'!S248</f>
        <v>0</v>
      </c>
      <c r="T248">
        <f>'RIM &amp; TRC Benefits'!T248-'RIM Costs (Ach Pot)'!T248</f>
        <v>0</v>
      </c>
      <c r="U248">
        <f>'RIM &amp; TRC Benefits'!U248-'RIM Costs (Ach Pot)'!U248</f>
        <v>0</v>
      </c>
      <c r="V248">
        <f>'RIM &amp; TRC Benefits'!V248-'RIM Costs (Ach Pot)'!V248</f>
        <v>0</v>
      </c>
      <c r="W248">
        <f>'RIM &amp; TRC Benefits'!W248-'RIM Costs (Ach Pot)'!W248</f>
        <v>0</v>
      </c>
      <c r="X248">
        <f>'RIM &amp; TRC Benefits'!X248-'RIM Costs (Ach Pot)'!X248</f>
        <v>0</v>
      </c>
      <c r="Y248">
        <f>'RIM &amp; TRC Benefits'!Y248-'RIM Costs (Ach Pot)'!Y248</f>
        <v>0</v>
      </c>
      <c r="Z248">
        <f>'RIM &amp; TRC Benefits'!Z248-'RIM Costs (Ach Pot)'!Z248</f>
        <v>0</v>
      </c>
      <c r="AA248">
        <f>'RIM &amp; TRC Benefits'!AA248-'RIM Costs (Ach Pot)'!AA248</f>
        <v>0</v>
      </c>
      <c r="AB248">
        <f>'RIM &amp; TRC Benefits'!AB248-'RIM Costs (Ach Pot)'!AB248</f>
        <v>0</v>
      </c>
      <c r="AC248">
        <f>'RIM &amp; TRC Benefits'!AC248-'RIM Costs (Ach Pot)'!AC248</f>
        <v>0</v>
      </c>
      <c r="AD248">
        <f>'RIM &amp; TRC Benefits'!AD248-'RIM Costs (Ach Pot)'!AD248</f>
        <v>0</v>
      </c>
      <c r="AE248">
        <f>'RIM &amp; TRC Benefits'!AE248-'RIM Costs (Ach Pot)'!AE248</f>
        <v>0</v>
      </c>
      <c r="AF248">
        <f>'RIM &amp; TRC Benefits'!AF248-'RIM Costs (Ach Pot)'!AF248</f>
        <v>0</v>
      </c>
      <c r="AG248">
        <f>'RIM &amp; TRC Benefits'!AG248-'RIM Costs (Ach Pot)'!AG248</f>
        <v>0</v>
      </c>
      <c r="AH248">
        <f>'RIM &amp; TRC Benefits'!AH248-'RIM Costs (Ach Pot)'!AH248</f>
        <v>0</v>
      </c>
      <c r="AI248" s="2">
        <f t="shared" si="79"/>
        <v>-100.64750699999996</v>
      </c>
      <c r="AJ248" s="2">
        <f t="shared" si="80"/>
        <v>-91.815316436592383</v>
      </c>
      <c r="AK248" s="95">
        <f>'RIM &amp; TRC Benefits'!AJ248/'RIM Costs (Ach Pot)'!AJ248</f>
        <v>0.65712161242782285</v>
      </c>
      <c r="AL248" s="98" t="str">
        <f>IF(AK248&lt;1,"NA",(('RIM Costs (Ach Pot)'!AJ248)+AX248)/AN248)</f>
        <v>NA</v>
      </c>
      <c r="AN248">
        <f>'Customer Costs'!G248</f>
        <v>0</v>
      </c>
      <c r="AO248" s="17">
        <f t="shared" si="81"/>
        <v>223.10056946689951</v>
      </c>
      <c r="AP248" s="18">
        <f t="shared" si="82"/>
        <v>0</v>
      </c>
      <c r="AQ248" s="76" t="str">
        <f t="shared" si="83"/>
        <v>Yes</v>
      </c>
      <c r="AR248" s="76" t="str">
        <f t="shared" si="84"/>
        <v>Yes</v>
      </c>
      <c r="AS248" s="76" t="str">
        <f t="shared" si="85"/>
        <v>Yes</v>
      </c>
      <c r="AT248" s="105" t="s">
        <v>499</v>
      </c>
      <c r="AU248" s="95" t="str">
        <f t="shared" si="75"/>
        <v>Drop</v>
      </c>
      <c r="AV248" s="11">
        <f t="shared" si="73"/>
        <v>0</v>
      </c>
      <c r="AW248" s="102">
        <f t="shared" si="76"/>
        <v>0</v>
      </c>
      <c r="AX248" s="11" t="str">
        <f t="shared" si="77"/>
        <v>NA</v>
      </c>
      <c r="AY248" s="52" t="s">
        <v>528</v>
      </c>
      <c r="AZ248" s="11" t="str">
        <f>IF(AU248="Drop","NA",'Program Costs'!G248)</f>
        <v>NA</v>
      </c>
      <c r="BA248" s="20" t="str">
        <f t="shared" si="78"/>
        <v>NA</v>
      </c>
      <c r="BB248" s="12">
        <f>IF(AP248&lt;=10,IF($BB$1="Residential",VLOOKUP(CEILING(AP248,0.05),'Payback-Acceptance'!$A$5:$C$205,2),VLOOKUP(CEILING(AN248,0.05),'Payback-Acceptance'!$A$5:$C$205,3)),IF($BB$1="Residential",VLOOKUP(10,'Payback-Acceptance'!$A$5:$C$205,2),VLOOKUP(10,'Payback-Acceptance'!$A$5:$C$205,3)))</f>
        <v>0.6</v>
      </c>
      <c r="BC248" s="17">
        <v>223.10056946689951</v>
      </c>
      <c r="BD248" s="18">
        <v>76.427001756645936</v>
      </c>
      <c r="BE248" s="18">
        <v>0</v>
      </c>
      <c r="BF248" s="22">
        <v>121371.98751290322</v>
      </c>
      <c r="BG248" s="35" t="str">
        <f t="shared" si="88"/>
        <v>NA</v>
      </c>
      <c r="BH248" s="67">
        <v>32.666670000000003</v>
      </c>
      <c r="BI248" s="29" t="str">
        <f t="shared" si="89"/>
        <v>NA</v>
      </c>
      <c r="BJ248" s="71" t="str">
        <f t="shared" si="92"/>
        <v>NA</v>
      </c>
      <c r="BK248" s="71" t="str">
        <f t="shared" si="92"/>
        <v>NA</v>
      </c>
      <c r="BL248" s="71" t="str">
        <f t="shared" si="92"/>
        <v>NA</v>
      </c>
      <c r="BM248" s="71" t="str">
        <f t="shared" si="92"/>
        <v>NA</v>
      </c>
      <c r="BN248" s="71" t="str">
        <f t="shared" si="92"/>
        <v>NA</v>
      </c>
      <c r="BO248" s="71" t="str">
        <f t="shared" si="92"/>
        <v>NA</v>
      </c>
      <c r="BP248" s="71" t="str">
        <f t="shared" si="92"/>
        <v>NA</v>
      </c>
      <c r="BQ248" s="71" t="str">
        <f t="shared" si="92"/>
        <v>NA</v>
      </c>
      <c r="BR248" s="71" t="str">
        <f t="shared" si="92"/>
        <v>NA</v>
      </c>
      <c r="BS248" s="71" t="str">
        <f t="shared" si="92"/>
        <v>NA</v>
      </c>
    </row>
    <row r="249" spans="1:71" x14ac:dyDescent="0.25">
      <c r="A249" s="4">
        <v>3</v>
      </c>
      <c r="B249" s="4">
        <v>400</v>
      </c>
      <c r="C249">
        <v>405</v>
      </c>
      <c r="D249" t="s">
        <v>283</v>
      </c>
      <c r="E249">
        <f>'RIM &amp; TRC Benefits'!E249-'RIM Costs (Ach Pot)'!E249</f>
        <v>0</v>
      </c>
      <c r="F249">
        <f>'RIM &amp; TRC Benefits'!F249-'RIM Costs (Ach Pot)'!F249</f>
        <v>0</v>
      </c>
      <c r="G249">
        <f>'RIM &amp; TRC Benefits'!G249-'RIM Costs (Ach Pot)'!G249</f>
        <v>-46.731226899999996</v>
      </c>
      <c r="H249">
        <f>'RIM &amp; TRC Benefits'!H249-'RIM Costs (Ach Pot)'!H249</f>
        <v>-9.0985268999999995</v>
      </c>
      <c r="I249">
        <f>'RIM &amp; TRC Benefits'!I249-'RIM Costs (Ach Pot)'!I249</f>
        <v>-10.0532769</v>
      </c>
      <c r="J249">
        <f>'RIM &amp; TRC Benefits'!J249-'RIM Costs (Ach Pot)'!J249</f>
        <v>-6.7366709</v>
      </c>
      <c r="K249">
        <f>'RIM &amp; TRC Benefits'!K249-'RIM Costs (Ach Pot)'!K249</f>
        <v>-7.6170359000000012</v>
      </c>
      <c r="L249">
        <f>'RIM &amp; TRC Benefits'!L249-'RIM Costs (Ach Pot)'!L249</f>
        <v>-7.5730159000000015</v>
      </c>
      <c r="M249">
        <f>'RIM &amp; TRC Benefits'!M249-'RIM Costs (Ach Pot)'!M249</f>
        <v>-6.2266018999999986</v>
      </c>
      <c r="N249">
        <f>'RIM &amp; TRC Benefits'!N249-'RIM Costs (Ach Pot)'!N249</f>
        <v>-6.3245839000000004</v>
      </c>
      <c r="O249">
        <f>'RIM &amp; TRC Benefits'!O249-'RIM Costs (Ach Pot)'!O249</f>
        <v>-5.1622969000000012</v>
      </c>
      <c r="P249">
        <f>'RIM &amp; TRC Benefits'!P249-'RIM Costs (Ach Pot)'!P249</f>
        <v>-6.6889418999999997</v>
      </c>
      <c r="Q249">
        <f>'RIM &amp; TRC Benefits'!Q249-'RIM Costs (Ach Pot)'!Q249</f>
        <v>0</v>
      </c>
      <c r="R249">
        <f>'RIM &amp; TRC Benefits'!R249-'RIM Costs (Ach Pot)'!R249</f>
        <v>0</v>
      </c>
      <c r="S249">
        <f>'RIM &amp; TRC Benefits'!S249-'RIM Costs (Ach Pot)'!S249</f>
        <v>0</v>
      </c>
      <c r="T249">
        <f>'RIM &amp; TRC Benefits'!T249-'RIM Costs (Ach Pot)'!T249</f>
        <v>0</v>
      </c>
      <c r="U249">
        <f>'RIM &amp; TRC Benefits'!U249-'RIM Costs (Ach Pot)'!U249</f>
        <v>0</v>
      </c>
      <c r="V249">
        <f>'RIM &amp; TRC Benefits'!V249-'RIM Costs (Ach Pot)'!V249</f>
        <v>0</v>
      </c>
      <c r="W249">
        <f>'RIM &amp; TRC Benefits'!W249-'RIM Costs (Ach Pot)'!W249</f>
        <v>0</v>
      </c>
      <c r="X249">
        <f>'RIM &amp; TRC Benefits'!X249-'RIM Costs (Ach Pot)'!X249</f>
        <v>0</v>
      </c>
      <c r="Y249">
        <f>'RIM &amp; TRC Benefits'!Y249-'RIM Costs (Ach Pot)'!Y249</f>
        <v>0</v>
      </c>
      <c r="Z249">
        <f>'RIM &amp; TRC Benefits'!Z249-'RIM Costs (Ach Pot)'!Z249</f>
        <v>0</v>
      </c>
      <c r="AA249">
        <f>'RIM &amp; TRC Benefits'!AA249-'RIM Costs (Ach Pot)'!AA249</f>
        <v>0</v>
      </c>
      <c r="AB249">
        <f>'RIM &amp; TRC Benefits'!AB249-'RIM Costs (Ach Pot)'!AB249</f>
        <v>0</v>
      </c>
      <c r="AC249">
        <f>'RIM &amp; TRC Benefits'!AC249-'RIM Costs (Ach Pot)'!AC249</f>
        <v>0</v>
      </c>
      <c r="AD249">
        <f>'RIM &amp; TRC Benefits'!AD249-'RIM Costs (Ach Pot)'!AD249</f>
        <v>0</v>
      </c>
      <c r="AE249">
        <f>'RIM &amp; TRC Benefits'!AE249-'RIM Costs (Ach Pot)'!AE249</f>
        <v>0</v>
      </c>
      <c r="AF249">
        <f>'RIM &amp; TRC Benefits'!AF249-'RIM Costs (Ach Pot)'!AF249</f>
        <v>0</v>
      </c>
      <c r="AG249">
        <f>'RIM &amp; TRC Benefits'!AG249-'RIM Costs (Ach Pot)'!AG249</f>
        <v>0</v>
      </c>
      <c r="AH249">
        <f>'RIM &amp; TRC Benefits'!AH249-'RIM Costs (Ach Pot)'!AH249</f>
        <v>0</v>
      </c>
      <c r="AI249" s="2">
        <f t="shared" si="79"/>
        <v>-112.21217799999999</v>
      </c>
      <c r="AJ249" s="2">
        <f t="shared" si="80"/>
        <v>-96.485184769347711</v>
      </c>
      <c r="AK249" s="95">
        <f>'RIM &amp; TRC Benefits'!AJ249/'RIM Costs (Ach Pot)'!AJ249</f>
        <v>0.49585517252256361</v>
      </c>
      <c r="AL249" s="98" t="str">
        <f>IF(AK249&lt;1,"NA",(('RIM Costs (Ach Pot)'!AJ249)+AX249)/AN249)</f>
        <v>NA</v>
      </c>
      <c r="AN249">
        <f>'Customer Costs'!G249</f>
        <v>13</v>
      </c>
      <c r="AO249" s="17">
        <f t="shared" si="81"/>
        <v>149.23598910723686</v>
      </c>
      <c r="AP249" s="18">
        <f t="shared" si="82"/>
        <v>0.72820400641135219</v>
      </c>
      <c r="AQ249" s="76" t="str">
        <f t="shared" si="83"/>
        <v>Yes</v>
      </c>
      <c r="AR249" s="76" t="str">
        <f t="shared" si="84"/>
        <v>Yes</v>
      </c>
      <c r="AS249" s="76" t="str">
        <f t="shared" si="85"/>
        <v>Yes</v>
      </c>
      <c r="AT249" s="105" t="s">
        <v>499</v>
      </c>
      <c r="AU249" s="95" t="str">
        <f t="shared" si="75"/>
        <v>Drop</v>
      </c>
      <c r="AV249" s="11">
        <f t="shared" si="73"/>
        <v>0</v>
      </c>
      <c r="AW249" s="102">
        <f t="shared" si="76"/>
        <v>0.72820400641135219</v>
      </c>
      <c r="AX249" s="11" t="str">
        <f t="shared" si="77"/>
        <v>NA</v>
      </c>
      <c r="AY249" s="52" t="s">
        <v>528</v>
      </c>
      <c r="AZ249" s="11" t="str">
        <f>IF(AU249="Drop","NA",'Program Costs'!G249)</f>
        <v>NA</v>
      </c>
      <c r="BA249" s="20" t="str">
        <f t="shared" si="78"/>
        <v>NA</v>
      </c>
      <c r="BB249" s="12">
        <f>IF(AP249&lt;=10,IF($BB$1="Residential",VLOOKUP(CEILING(AP249,0.05),'Payback-Acceptance'!$A$5:$C$205,2),VLOOKUP(CEILING(AN249,0.05),'Payback-Acceptance'!$A$5:$C$205,3)),IF($BB$1="Residential",VLOOKUP(10,'Payback-Acceptance'!$A$5:$C$205,2),VLOOKUP(10,'Payback-Acceptance'!$A$5:$C$205,3)))</f>
        <v>0.53348430704786876</v>
      </c>
      <c r="BC249" s="17">
        <v>149.23598910723686</v>
      </c>
      <c r="BD249" s="18">
        <v>11.578111591028154</v>
      </c>
      <c r="BE249" s="18">
        <v>29.741577625948253</v>
      </c>
      <c r="BF249" s="22">
        <v>76849.096044991064</v>
      </c>
      <c r="BG249" s="35" t="str">
        <f t="shared" si="88"/>
        <v>NA</v>
      </c>
      <c r="BH249" s="67">
        <v>1149.6667</v>
      </c>
      <c r="BI249" s="29" t="str">
        <f t="shared" si="89"/>
        <v>NA</v>
      </c>
      <c r="BJ249" s="71" t="str">
        <f t="shared" si="92"/>
        <v>NA</v>
      </c>
      <c r="BK249" s="71" t="str">
        <f t="shared" si="92"/>
        <v>NA</v>
      </c>
      <c r="BL249" s="71" t="str">
        <f t="shared" si="92"/>
        <v>NA</v>
      </c>
      <c r="BM249" s="71" t="str">
        <f t="shared" si="92"/>
        <v>NA</v>
      </c>
      <c r="BN249" s="71" t="str">
        <f t="shared" si="92"/>
        <v>NA</v>
      </c>
      <c r="BO249" s="71" t="str">
        <f t="shared" si="92"/>
        <v>NA</v>
      </c>
      <c r="BP249" s="71" t="str">
        <f t="shared" si="92"/>
        <v>NA</v>
      </c>
      <c r="BQ249" s="71" t="str">
        <f t="shared" si="92"/>
        <v>NA</v>
      </c>
      <c r="BR249" s="71" t="str">
        <f t="shared" si="92"/>
        <v>NA</v>
      </c>
      <c r="BS249" s="71" t="str">
        <f t="shared" si="92"/>
        <v>NA</v>
      </c>
    </row>
    <row r="250" spans="1:71" x14ac:dyDescent="0.25">
      <c r="A250" s="4">
        <v>3</v>
      </c>
      <c r="B250" s="4">
        <v>400</v>
      </c>
      <c r="C250">
        <v>406</v>
      </c>
      <c r="D250" t="s">
        <v>284</v>
      </c>
      <c r="E250">
        <f>'RIM &amp; TRC Benefits'!E250-'RIM Costs (Ach Pot)'!E250</f>
        <v>0</v>
      </c>
      <c r="F250">
        <f>'RIM &amp; TRC Benefits'!F250-'RIM Costs (Ach Pot)'!F250</f>
        <v>0</v>
      </c>
      <c r="G250">
        <f>'RIM &amp; TRC Benefits'!G250-'RIM Costs (Ach Pot)'!G250</f>
        <v>-39.423243899999996</v>
      </c>
      <c r="H250">
        <f>'RIM &amp; TRC Benefits'!H250-'RIM Costs (Ach Pot)'!H250</f>
        <v>-2.1388049000000002</v>
      </c>
      <c r="I250">
        <f>'RIM &amp; TRC Benefits'!I250-'RIM Costs (Ach Pot)'!I250</f>
        <v>-2.4513208999999998</v>
      </c>
      <c r="J250">
        <f>'RIM &amp; TRC Benefits'!J250-'RIM Costs (Ach Pot)'!J250</f>
        <v>-1.6656910999999996</v>
      </c>
      <c r="K250">
        <f>'RIM &amp; TRC Benefits'!K250-'RIM Costs (Ach Pot)'!K250</f>
        <v>-1.7188835</v>
      </c>
      <c r="L250">
        <f>'RIM &amp; TRC Benefits'!L250-'RIM Costs (Ach Pot)'!L250</f>
        <v>-1.9794120999999998</v>
      </c>
      <c r="M250">
        <f>'RIM &amp; TRC Benefits'!M250-'RIM Costs (Ach Pot)'!M250</f>
        <v>-1.0951348999999997</v>
      </c>
      <c r="N250">
        <f>'RIM &amp; TRC Benefits'!N250-'RIM Costs (Ach Pot)'!N250</f>
        <v>-0.88001590000000007</v>
      </c>
      <c r="O250">
        <f>'RIM &amp; TRC Benefits'!O250-'RIM Costs (Ach Pot)'!O250</f>
        <v>-1.1517448999999997</v>
      </c>
      <c r="P250">
        <f>'RIM &amp; TRC Benefits'!P250-'RIM Costs (Ach Pot)'!P250</f>
        <v>-1.5837519000000002</v>
      </c>
      <c r="Q250">
        <f>'RIM &amp; TRC Benefits'!Q250-'RIM Costs (Ach Pot)'!Q250</f>
        <v>-1.5443838999999997</v>
      </c>
      <c r="R250">
        <f>'RIM &amp; TRC Benefits'!R250-'RIM Costs (Ach Pot)'!R250</f>
        <v>-1.6059678999999996</v>
      </c>
      <c r="S250">
        <f>'RIM &amp; TRC Benefits'!S250-'RIM Costs (Ach Pot)'!S250</f>
        <v>-1.0543939</v>
      </c>
      <c r="T250">
        <f>'RIM &amp; TRC Benefits'!T250-'RIM Costs (Ach Pot)'!T250</f>
        <v>0</v>
      </c>
      <c r="U250">
        <f>'RIM &amp; TRC Benefits'!U250-'RIM Costs (Ach Pot)'!U250</f>
        <v>0</v>
      </c>
      <c r="V250">
        <f>'RIM &amp; TRC Benefits'!V250-'RIM Costs (Ach Pot)'!V250</f>
        <v>0</v>
      </c>
      <c r="W250">
        <f>'RIM &amp; TRC Benefits'!W250-'RIM Costs (Ach Pot)'!W250</f>
        <v>0</v>
      </c>
      <c r="X250">
        <f>'RIM &amp; TRC Benefits'!X250-'RIM Costs (Ach Pot)'!X250</f>
        <v>0</v>
      </c>
      <c r="Y250">
        <f>'RIM &amp; TRC Benefits'!Y250-'RIM Costs (Ach Pot)'!Y250</f>
        <v>0</v>
      </c>
      <c r="Z250">
        <f>'RIM &amp; TRC Benefits'!Z250-'RIM Costs (Ach Pot)'!Z250</f>
        <v>0</v>
      </c>
      <c r="AA250">
        <f>'RIM &amp; TRC Benefits'!AA250-'RIM Costs (Ach Pot)'!AA250</f>
        <v>0</v>
      </c>
      <c r="AB250">
        <f>'RIM &amp; TRC Benefits'!AB250-'RIM Costs (Ach Pot)'!AB250</f>
        <v>0</v>
      </c>
      <c r="AC250">
        <f>'RIM &amp; TRC Benefits'!AC250-'RIM Costs (Ach Pot)'!AC250</f>
        <v>0</v>
      </c>
      <c r="AD250">
        <f>'RIM &amp; TRC Benefits'!AD250-'RIM Costs (Ach Pot)'!AD250</f>
        <v>0</v>
      </c>
      <c r="AE250">
        <f>'RIM &amp; TRC Benefits'!AE250-'RIM Costs (Ach Pot)'!AE250</f>
        <v>0</v>
      </c>
      <c r="AF250">
        <f>'RIM &amp; TRC Benefits'!AF250-'RIM Costs (Ach Pot)'!AF250</f>
        <v>0</v>
      </c>
      <c r="AG250">
        <f>'RIM &amp; TRC Benefits'!AG250-'RIM Costs (Ach Pot)'!AG250</f>
        <v>0</v>
      </c>
      <c r="AH250">
        <f>'RIM &amp; TRC Benefits'!AH250-'RIM Costs (Ach Pot)'!AH250</f>
        <v>0</v>
      </c>
      <c r="AI250" s="2">
        <f t="shared" si="79"/>
        <v>-58.292749699999995</v>
      </c>
      <c r="AJ250" s="2">
        <f t="shared" si="80"/>
        <v>-52.808295080136901</v>
      </c>
      <c r="AK250" s="95">
        <f>'RIM &amp; TRC Benefits'!AJ250/'RIM Costs (Ach Pot)'!AJ250</f>
        <v>0.38445795249074877</v>
      </c>
      <c r="AL250" s="98" t="str">
        <f>IF(AK250&lt;1,"NA",(('RIM Costs (Ach Pot)'!AJ250)+AX250)/AN250)</f>
        <v>NA</v>
      </c>
      <c r="AN250">
        <f>'Customer Costs'!G250</f>
        <v>1</v>
      </c>
      <c r="AO250" s="17">
        <f t="shared" si="81"/>
        <v>38.71679172758521</v>
      </c>
      <c r="AP250" s="18">
        <f t="shared" si="82"/>
        <v>0.21591554846496672</v>
      </c>
      <c r="AQ250" s="76" t="str">
        <f t="shared" si="83"/>
        <v>Yes</v>
      </c>
      <c r="AR250" s="76" t="str">
        <f t="shared" si="84"/>
        <v>Yes</v>
      </c>
      <c r="AS250" s="76" t="str">
        <f t="shared" si="85"/>
        <v>Yes</v>
      </c>
      <c r="AT250" s="105" t="s">
        <v>499</v>
      </c>
      <c r="AU250" s="95" t="str">
        <f t="shared" si="75"/>
        <v>Drop</v>
      </c>
      <c r="AV250" s="11">
        <f t="shared" si="73"/>
        <v>0</v>
      </c>
      <c r="AW250" s="102">
        <f t="shared" si="76"/>
        <v>0.21591554846496672</v>
      </c>
      <c r="AX250" s="11" t="str">
        <f t="shared" si="77"/>
        <v>NA</v>
      </c>
      <c r="AY250" s="52" t="s">
        <v>528</v>
      </c>
      <c r="AZ250" s="11" t="str">
        <f>IF(AU250="Drop","NA",'Program Costs'!G250)</f>
        <v>NA</v>
      </c>
      <c r="BA250" s="20" t="str">
        <f t="shared" si="78"/>
        <v>NA</v>
      </c>
      <c r="BB250" s="12">
        <f>IF(AP250&lt;=10,IF($BB$1="Residential",VLOOKUP(CEILING(AP250,0.05),'Payback-Acceptance'!$A$5:$C$205,2),VLOOKUP(CEILING(AN250,0.05),'Payback-Acceptance'!$A$5:$C$205,3)),IF($BB$1="Residential",VLOOKUP(10,'Payback-Acceptance'!$A$5:$C$205,2),VLOOKUP(10,'Payback-Acceptance'!$A$5:$C$205,3)))</f>
        <v>0.58081346989878357</v>
      </c>
      <c r="BC250" s="17">
        <v>38.71679172758521</v>
      </c>
      <c r="BD250" s="18">
        <v>3.0011893520994484</v>
      </c>
      <c r="BE250" s="18">
        <v>7.7159569449847094</v>
      </c>
      <c r="BF250" s="22">
        <v>100268.90984980724</v>
      </c>
      <c r="BG250" s="35" t="str">
        <f t="shared" si="88"/>
        <v>NA</v>
      </c>
      <c r="BH250" s="67">
        <v>1149.6666700000001</v>
      </c>
      <c r="BI250" s="29" t="str">
        <f t="shared" si="89"/>
        <v>NA</v>
      </c>
      <c r="BJ250" s="71" t="str">
        <f t="shared" si="92"/>
        <v>NA</v>
      </c>
      <c r="BK250" s="71" t="str">
        <f t="shared" si="92"/>
        <v>NA</v>
      </c>
      <c r="BL250" s="71" t="str">
        <f t="shared" si="92"/>
        <v>NA</v>
      </c>
      <c r="BM250" s="71" t="str">
        <f t="shared" si="92"/>
        <v>NA</v>
      </c>
      <c r="BN250" s="71" t="str">
        <f t="shared" si="92"/>
        <v>NA</v>
      </c>
      <c r="BO250" s="71" t="str">
        <f t="shared" si="92"/>
        <v>NA</v>
      </c>
      <c r="BP250" s="71" t="str">
        <f t="shared" si="92"/>
        <v>NA</v>
      </c>
      <c r="BQ250" s="71" t="str">
        <f t="shared" si="92"/>
        <v>NA</v>
      </c>
      <c r="BR250" s="71" t="str">
        <f t="shared" si="92"/>
        <v>NA</v>
      </c>
      <c r="BS250" s="71" t="str">
        <f t="shared" si="92"/>
        <v>NA</v>
      </c>
    </row>
    <row r="251" spans="1:71" x14ac:dyDescent="0.25">
      <c r="A251" s="4">
        <v>3</v>
      </c>
      <c r="B251" s="4">
        <v>400</v>
      </c>
      <c r="C251">
        <v>407</v>
      </c>
      <c r="D251" t="s">
        <v>285</v>
      </c>
      <c r="E251">
        <f>'RIM &amp; TRC Benefits'!E251-'RIM Costs (Ach Pot)'!E251</f>
        <v>0</v>
      </c>
      <c r="F251">
        <f>'RIM &amp; TRC Benefits'!F251-'RIM Costs (Ach Pot)'!F251</f>
        <v>0</v>
      </c>
      <c r="G251">
        <f>'RIM &amp; TRC Benefits'!G251-'RIM Costs (Ach Pot)'!G251</f>
        <v>-40.861185199999994</v>
      </c>
      <c r="H251">
        <f>'RIM &amp; TRC Benefits'!H251-'RIM Costs (Ach Pot)'!H251</f>
        <v>-3.4342831999999999</v>
      </c>
      <c r="I251">
        <f>'RIM &amp; TRC Benefits'!I251-'RIM Costs (Ach Pot)'!I251</f>
        <v>-3.9055202000000002</v>
      </c>
      <c r="J251">
        <f>'RIM &amp; TRC Benefits'!J251-'RIM Costs (Ach Pot)'!J251</f>
        <v>-3.1019620000000003</v>
      </c>
      <c r="K251">
        <f>'RIM &amp; TRC Benefits'!K251-'RIM Costs (Ach Pot)'!K251</f>
        <v>-2.8074665999999997</v>
      </c>
      <c r="L251">
        <f>'RIM &amp; TRC Benefits'!L251-'RIM Costs (Ach Pot)'!L251</f>
        <v>-3.3611927999999995</v>
      </c>
      <c r="M251">
        <f>'RIM &amp; TRC Benefits'!M251-'RIM Costs (Ach Pot)'!M251</f>
        <v>-2.6654081999999999</v>
      </c>
      <c r="N251">
        <f>'RIM &amp; TRC Benefits'!N251-'RIM Costs (Ach Pot)'!N251</f>
        <v>-2.4916999000000004</v>
      </c>
      <c r="O251">
        <f>'RIM &amp; TRC Benefits'!O251-'RIM Costs (Ach Pot)'!O251</f>
        <v>-2.0357679000000006</v>
      </c>
      <c r="P251">
        <f>'RIM &amp; TRC Benefits'!P251-'RIM Costs (Ach Pot)'!P251</f>
        <v>-2.5198989000000003</v>
      </c>
      <c r="Q251">
        <f>'RIM &amp; TRC Benefits'!Q251-'RIM Costs (Ach Pot)'!Q251</f>
        <v>0</v>
      </c>
      <c r="R251">
        <f>'RIM &amp; TRC Benefits'!R251-'RIM Costs (Ach Pot)'!R251</f>
        <v>0</v>
      </c>
      <c r="S251">
        <f>'RIM &amp; TRC Benefits'!S251-'RIM Costs (Ach Pot)'!S251</f>
        <v>0</v>
      </c>
      <c r="T251">
        <f>'RIM &amp; TRC Benefits'!T251-'RIM Costs (Ach Pot)'!T251</f>
        <v>0</v>
      </c>
      <c r="U251">
        <f>'RIM &amp; TRC Benefits'!U251-'RIM Costs (Ach Pot)'!U251</f>
        <v>0</v>
      </c>
      <c r="V251">
        <f>'RIM &amp; TRC Benefits'!V251-'RIM Costs (Ach Pot)'!V251</f>
        <v>0</v>
      </c>
      <c r="W251">
        <f>'RIM &amp; TRC Benefits'!W251-'RIM Costs (Ach Pot)'!W251</f>
        <v>0</v>
      </c>
      <c r="X251">
        <f>'RIM &amp; TRC Benefits'!X251-'RIM Costs (Ach Pot)'!X251</f>
        <v>0</v>
      </c>
      <c r="Y251">
        <f>'RIM &amp; TRC Benefits'!Y251-'RIM Costs (Ach Pot)'!Y251</f>
        <v>0</v>
      </c>
      <c r="Z251">
        <f>'RIM &amp; TRC Benefits'!Z251-'RIM Costs (Ach Pot)'!Z251</f>
        <v>0</v>
      </c>
      <c r="AA251">
        <f>'RIM &amp; TRC Benefits'!AA251-'RIM Costs (Ach Pot)'!AA251</f>
        <v>0</v>
      </c>
      <c r="AB251">
        <f>'RIM &amp; TRC Benefits'!AB251-'RIM Costs (Ach Pot)'!AB251</f>
        <v>0</v>
      </c>
      <c r="AC251">
        <f>'RIM &amp; TRC Benefits'!AC251-'RIM Costs (Ach Pot)'!AC251</f>
        <v>0</v>
      </c>
      <c r="AD251">
        <f>'RIM &amp; TRC Benefits'!AD251-'RIM Costs (Ach Pot)'!AD251</f>
        <v>0</v>
      </c>
      <c r="AE251">
        <f>'RIM &amp; TRC Benefits'!AE251-'RIM Costs (Ach Pot)'!AE251</f>
        <v>0</v>
      </c>
      <c r="AF251">
        <f>'RIM &amp; TRC Benefits'!AF251-'RIM Costs (Ach Pot)'!AF251</f>
        <v>0</v>
      </c>
      <c r="AG251">
        <f>'RIM &amp; TRC Benefits'!AG251-'RIM Costs (Ach Pot)'!AG251</f>
        <v>0</v>
      </c>
      <c r="AH251">
        <f>'RIM &amp; TRC Benefits'!AH251-'RIM Costs (Ach Pot)'!AH251</f>
        <v>0</v>
      </c>
      <c r="AI251" s="2">
        <f t="shared" si="79"/>
        <v>-67.184384899999998</v>
      </c>
      <c r="AJ251" s="2">
        <f t="shared" si="80"/>
        <v>-60.851042089574833</v>
      </c>
      <c r="AK251" s="95">
        <f>'RIM &amp; TRC Benefits'!AJ251/'RIM Costs (Ach Pot)'!AJ251</f>
        <v>0.37507229752311877</v>
      </c>
      <c r="AL251" s="98" t="str">
        <f>IF(AK251&lt;1,"NA",(('RIM Costs (Ach Pot)'!AJ251)+AX251)/AN251)</f>
        <v>NA</v>
      </c>
      <c r="AN251">
        <f>'Customer Costs'!G251</f>
        <v>4</v>
      </c>
      <c r="AO251" s="17">
        <f t="shared" si="81"/>
        <v>58.361974945425651</v>
      </c>
      <c r="AP251" s="18">
        <f t="shared" si="82"/>
        <v>0.57294547201204049</v>
      </c>
      <c r="AQ251" s="76" t="str">
        <f t="shared" si="83"/>
        <v>Yes</v>
      </c>
      <c r="AR251" s="76" t="str">
        <f t="shared" si="84"/>
        <v>Yes</v>
      </c>
      <c r="AS251" s="76" t="str">
        <f t="shared" si="85"/>
        <v>Yes</v>
      </c>
      <c r="AT251" s="105" t="s">
        <v>499</v>
      </c>
      <c r="AU251" s="95" t="str">
        <f t="shared" si="75"/>
        <v>Drop</v>
      </c>
      <c r="AV251" s="11">
        <f t="shared" si="73"/>
        <v>0</v>
      </c>
      <c r="AW251" s="102">
        <f t="shared" si="76"/>
        <v>0.57294547201204049</v>
      </c>
      <c r="AX251" s="11" t="str">
        <f t="shared" si="77"/>
        <v>NA</v>
      </c>
      <c r="AY251" s="52" t="s">
        <v>528</v>
      </c>
      <c r="AZ251" s="11" t="str">
        <f>IF(AU251="Drop","NA",'Program Costs'!G251)</f>
        <v>NA</v>
      </c>
      <c r="BA251" s="20" t="str">
        <f t="shared" si="78"/>
        <v>NA</v>
      </c>
      <c r="BB251" s="12">
        <f>IF(AP251&lt;=10,IF($BB$1="Residential",VLOOKUP(CEILING(AP251,0.05),'Payback-Acceptance'!$A$5:$C$205,2),VLOOKUP(CEILING(AN251,0.05),'Payback-Acceptance'!$A$5:$C$205,3)),IF($BB$1="Residential",VLOOKUP(10,'Payback-Acceptance'!$A$5:$C$205,2),VLOOKUP(10,'Payback-Acceptance'!$A$5:$C$205,3)))</f>
        <v>0.54821739161684779</v>
      </c>
      <c r="BC251" s="17">
        <v>58.361974945425651</v>
      </c>
      <c r="BD251" s="18">
        <v>4.5246970834944635</v>
      </c>
      <c r="BE251" s="18">
        <v>11.631089917565008</v>
      </c>
      <c r="BF251" s="22">
        <v>105020.19324746757</v>
      </c>
      <c r="BG251" s="35" t="str">
        <f t="shared" si="88"/>
        <v>NA</v>
      </c>
      <c r="BH251" s="67">
        <v>1149.6659999999999</v>
      </c>
      <c r="BI251" s="29" t="str">
        <f t="shared" si="89"/>
        <v>NA</v>
      </c>
      <c r="BJ251" s="71" t="str">
        <f t="shared" si="92"/>
        <v>NA</v>
      </c>
      <c r="BK251" s="71" t="str">
        <f t="shared" si="92"/>
        <v>NA</v>
      </c>
      <c r="BL251" s="71" t="str">
        <f t="shared" si="92"/>
        <v>NA</v>
      </c>
      <c r="BM251" s="71" t="str">
        <f t="shared" si="92"/>
        <v>NA</v>
      </c>
      <c r="BN251" s="71" t="str">
        <f t="shared" si="92"/>
        <v>NA</v>
      </c>
      <c r="BO251" s="71" t="str">
        <f t="shared" si="92"/>
        <v>NA</v>
      </c>
      <c r="BP251" s="71" t="str">
        <f t="shared" si="92"/>
        <v>NA</v>
      </c>
      <c r="BQ251" s="71" t="str">
        <f t="shared" si="92"/>
        <v>NA</v>
      </c>
      <c r="BR251" s="71" t="str">
        <f t="shared" si="92"/>
        <v>NA</v>
      </c>
      <c r="BS251" s="71" t="str">
        <f t="shared" si="92"/>
        <v>NA</v>
      </c>
    </row>
    <row r="252" spans="1:71" x14ac:dyDescent="0.25">
      <c r="A252" s="4">
        <v>3</v>
      </c>
      <c r="B252" s="4">
        <v>400</v>
      </c>
      <c r="C252">
        <v>408</v>
      </c>
      <c r="D252" t="s">
        <v>286</v>
      </c>
      <c r="E252">
        <f>'RIM &amp; TRC Benefits'!E252-'RIM Costs (Ach Pot)'!E252</f>
        <v>0</v>
      </c>
      <c r="F252">
        <f>'RIM &amp; TRC Benefits'!F252-'RIM Costs (Ach Pot)'!F252</f>
        <v>0</v>
      </c>
      <c r="G252">
        <f>'RIM &amp; TRC Benefits'!G252-'RIM Costs (Ach Pot)'!G252</f>
        <v>-49.8054627</v>
      </c>
      <c r="H252">
        <f>'RIM &amp; TRC Benefits'!H252-'RIM Costs (Ach Pot)'!H252</f>
        <v>-12.503772699999999</v>
      </c>
      <c r="I252">
        <f>'RIM &amp; TRC Benefits'!I252-'RIM Costs (Ach Pot)'!I252</f>
        <v>-13.357142700000001</v>
      </c>
      <c r="J252">
        <f>'RIM &amp; TRC Benefits'!J252-'RIM Costs (Ach Pot)'!J252</f>
        <v>-9.7513587000000008</v>
      </c>
      <c r="K252">
        <f>'RIM &amp; TRC Benefits'!K252-'RIM Costs (Ach Pot)'!K252</f>
        <v>-9.9410826999999991</v>
      </c>
      <c r="L252">
        <f>'RIM &amp; TRC Benefits'!L252-'RIM Costs (Ach Pot)'!L252</f>
        <v>-10.286193700000002</v>
      </c>
      <c r="M252">
        <f>'RIM &amp; TRC Benefits'!M252-'RIM Costs (Ach Pot)'!M252</f>
        <v>-8.3572877000000005</v>
      </c>
      <c r="N252">
        <f>'RIM &amp; TRC Benefits'!N252-'RIM Costs (Ach Pot)'!N252</f>
        <v>0</v>
      </c>
      <c r="O252">
        <f>'RIM &amp; TRC Benefits'!O252-'RIM Costs (Ach Pot)'!O252</f>
        <v>0</v>
      </c>
      <c r="P252">
        <f>'RIM &amp; TRC Benefits'!P252-'RIM Costs (Ach Pot)'!P252</f>
        <v>0</v>
      </c>
      <c r="Q252">
        <f>'RIM &amp; TRC Benefits'!Q252-'RIM Costs (Ach Pot)'!Q252</f>
        <v>0</v>
      </c>
      <c r="R252">
        <f>'RIM &amp; TRC Benefits'!R252-'RIM Costs (Ach Pot)'!R252</f>
        <v>0</v>
      </c>
      <c r="S252">
        <f>'RIM &amp; TRC Benefits'!S252-'RIM Costs (Ach Pot)'!S252</f>
        <v>0</v>
      </c>
      <c r="T252">
        <f>'RIM &amp; TRC Benefits'!T252-'RIM Costs (Ach Pot)'!T252</f>
        <v>0</v>
      </c>
      <c r="U252">
        <f>'RIM &amp; TRC Benefits'!U252-'RIM Costs (Ach Pot)'!U252</f>
        <v>0</v>
      </c>
      <c r="V252">
        <f>'RIM &amp; TRC Benefits'!V252-'RIM Costs (Ach Pot)'!V252</f>
        <v>0</v>
      </c>
      <c r="W252">
        <f>'RIM &amp; TRC Benefits'!W252-'RIM Costs (Ach Pot)'!W252</f>
        <v>0</v>
      </c>
      <c r="X252">
        <f>'RIM &amp; TRC Benefits'!X252-'RIM Costs (Ach Pot)'!X252</f>
        <v>0</v>
      </c>
      <c r="Y252">
        <f>'RIM &amp; TRC Benefits'!Y252-'RIM Costs (Ach Pot)'!Y252</f>
        <v>0</v>
      </c>
      <c r="Z252">
        <f>'RIM &amp; TRC Benefits'!Z252-'RIM Costs (Ach Pot)'!Z252</f>
        <v>0</v>
      </c>
      <c r="AA252">
        <f>'RIM &amp; TRC Benefits'!AA252-'RIM Costs (Ach Pot)'!AA252</f>
        <v>0</v>
      </c>
      <c r="AB252">
        <f>'RIM &amp; TRC Benefits'!AB252-'RIM Costs (Ach Pot)'!AB252</f>
        <v>0</v>
      </c>
      <c r="AC252">
        <f>'RIM &amp; TRC Benefits'!AC252-'RIM Costs (Ach Pot)'!AC252</f>
        <v>0</v>
      </c>
      <c r="AD252">
        <f>'RIM &amp; TRC Benefits'!AD252-'RIM Costs (Ach Pot)'!AD252</f>
        <v>0</v>
      </c>
      <c r="AE252">
        <f>'RIM &amp; TRC Benefits'!AE252-'RIM Costs (Ach Pot)'!AE252</f>
        <v>0</v>
      </c>
      <c r="AF252">
        <f>'RIM &amp; TRC Benefits'!AF252-'RIM Costs (Ach Pot)'!AF252</f>
        <v>0</v>
      </c>
      <c r="AG252">
        <f>'RIM &amp; TRC Benefits'!AG252-'RIM Costs (Ach Pot)'!AG252</f>
        <v>0</v>
      </c>
      <c r="AH252">
        <f>'RIM &amp; TRC Benefits'!AH252-'RIM Costs (Ach Pot)'!AH252</f>
        <v>0</v>
      </c>
      <c r="AI252" s="2">
        <f t="shared" si="79"/>
        <v>-114.00230089999999</v>
      </c>
      <c r="AJ252" s="2">
        <f t="shared" si="80"/>
        <v>-102.41299341311793</v>
      </c>
      <c r="AK252" s="95">
        <f>'RIM &amp; TRC Benefits'!AJ252/'RIM Costs (Ach Pot)'!AJ252</f>
        <v>0.45691648732078211</v>
      </c>
      <c r="AL252" s="98" t="str">
        <f>IF(AK252&lt;1,"NA",(('RIM Costs (Ach Pot)'!AJ252)+AX252)/AN252)</f>
        <v>NA</v>
      </c>
      <c r="AN252">
        <f>'Customer Costs'!G252</f>
        <v>21</v>
      </c>
      <c r="AO252" s="17">
        <f t="shared" si="81"/>
        <v>198.62015952612228</v>
      </c>
      <c r="AP252" s="18">
        <f t="shared" si="82"/>
        <v>0.88385138826195619</v>
      </c>
      <c r="AQ252" s="76" t="str">
        <f t="shared" si="83"/>
        <v>Yes</v>
      </c>
      <c r="AR252" s="76" t="str">
        <f t="shared" si="84"/>
        <v>Yes</v>
      </c>
      <c r="AS252" s="76" t="str">
        <f t="shared" si="85"/>
        <v>Yes</v>
      </c>
      <c r="AT252" s="105" t="s">
        <v>499</v>
      </c>
      <c r="AU252" s="95" t="str">
        <f t="shared" si="75"/>
        <v>Drop</v>
      </c>
      <c r="AV252" s="11">
        <f t="shared" si="73"/>
        <v>0</v>
      </c>
      <c r="AW252" s="102">
        <f t="shared" si="76"/>
        <v>0.88385138826195619</v>
      </c>
      <c r="AX252" s="11" t="str">
        <f t="shared" si="77"/>
        <v>NA</v>
      </c>
      <c r="AY252" s="52" t="s">
        <v>528</v>
      </c>
      <c r="AZ252" s="11" t="str">
        <f>IF(AU252="Drop","NA",'Program Costs'!G252)</f>
        <v>NA</v>
      </c>
      <c r="BA252" s="20" t="str">
        <f t="shared" si="78"/>
        <v>NA</v>
      </c>
      <c r="BB252" s="12">
        <f>IF(AP252&lt;=10,IF($BB$1="Residential",VLOOKUP(CEILING(AP252,0.05),'Payback-Acceptance'!$A$5:$C$205,2),VLOOKUP(CEILING(AN252,0.05),'Payback-Acceptance'!$A$5:$C$205,3)),IF($BB$1="Residential",VLOOKUP(10,'Payback-Acceptance'!$A$5:$C$205,2),VLOOKUP(10,'Payback-Acceptance'!$A$5:$C$205,3)))</f>
        <v>0.51939951530029072</v>
      </c>
      <c r="BC252" s="17">
        <v>198.62015952612228</v>
      </c>
      <c r="BD252" s="18">
        <v>15.408583020446084</v>
      </c>
      <c r="BE252" s="18">
        <v>39.583460584561713</v>
      </c>
      <c r="BF252" s="22">
        <v>70070.42578064515</v>
      </c>
      <c r="BG252" s="35" t="str">
        <f t="shared" si="88"/>
        <v>NA</v>
      </c>
      <c r="BH252" s="67">
        <v>1149.6667</v>
      </c>
      <c r="BI252" s="29" t="str">
        <f t="shared" si="89"/>
        <v>NA</v>
      </c>
      <c r="BJ252" s="71" t="str">
        <f t="shared" si="92"/>
        <v>NA</v>
      </c>
      <c r="BK252" s="71" t="str">
        <f t="shared" si="92"/>
        <v>NA</v>
      </c>
      <c r="BL252" s="71" t="str">
        <f t="shared" si="92"/>
        <v>NA</v>
      </c>
      <c r="BM252" s="71" t="str">
        <f t="shared" si="92"/>
        <v>NA</v>
      </c>
      <c r="BN252" s="71" t="str">
        <f t="shared" si="92"/>
        <v>NA</v>
      </c>
      <c r="BO252" s="71" t="str">
        <f t="shared" si="92"/>
        <v>NA</v>
      </c>
      <c r="BP252" s="71" t="str">
        <f t="shared" si="92"/>
        <v>NA</v>
      </c>
      <c r="BQ252" s="71" t="str">
        <f t="shared" si="92"/>
        <v>NA</v>
      </c>
      <c r="BR252" s="71" t="str">
        <f t="shared" si="92"/>
        <v>NA</v>
      </c>
      <c r="BS252" s="71" t="str">
        <f t="shared" si="92"/>
        <v>NA</v>
      </c>
    </row>
    <row r="253" spans="1:71" x14ac:dyDescent="0.25">
      <c r="A253" s="4">
        <v>3</v>
      </c>
      <c r="B253" s="4">
        <v>400</v>
      </c>
      <c r="C253">
        <v>409</v>
      </c>
      <c r="D253" t="s">
        <v>287</v>
      </c>
      <c r="E253">
        <f>'RIM &amp; TRC Benefits'!E253-'RIM Costs (Ach Pot)'!E253</f>
        <v>0</v>
      </c>
      <c r="F253">
        <f>'RIM &amp; TRC Benefits'!F253-'RIM Costs (Ach Pot)'!F253</f>
        <v>0</v>
      </c>
      <c r="G253">
        <f>'RIM &amp; TRC Benefits'!G253-'RIM Costs (Ach Pot)'!G253</f>
        <v>-38.086911300000004</v>
      </c>
      <c r="H253">
        <f>'RIM &amp; TRC Benefits'!H253-'RIM Costs (Ach Pot)'!H253</f>
        <v>-1.0697383</v>
      </c>
      <c r="I253">
        <f>'RIM &amp; TRC Benefits'!I253-'RIM Costs (Ach Pot)'!I253</f>
        <v>-1.1010873000000001</v>
      </c>
      <c r="J253">
        <f>'RIM &amp; TRC Benefits'!J253-'RIM Costs (Ach Pot)'!J253</f>
        <v>-0.97864320000000005</v>
      </c>
      <c r="K253">
        <f>'RIM &amp; TRC Benefits'!K253-'RIM Costs (Ach Pot)'!K253</f>
        <v>-0.59796649999999962</v>
      </c>
      <c r="L253">
        <f>'RIM &amp; TRC Benefits'!L253-'RIM Costs (Ach Pot)'!L253</f>
        <v>0</v>
      </c>
      <c r="M253">
        <f>'RIM &amp; TRC Benefits'!M253-'RIM Costs (Ach Pot)'!M253</f>
        <v>0</v>
      </c>
      <c r="N253">
        <f>'RIM &amp; TRC Benefits'!N253-'RIM Costs (Ach Pot)'!N253</f>
        <v>0</v>
      </c>
      <c r="O253">
        <f>'RIM &amp; TRC Benefits'!O253-'RIM Costs (Ach Pot)'!O253</f>
        <v>0</v>
      </c>
      <c r="P253">
        <f>'RIM &amp; TRC Benefits'!P253-'RIM Costs (Ach Pot)'!P253</f>
        <v>0</v>
      </c>
      <c r="Q253">
        <f>'RIM &amp; TRC Benefits'!Q253-'RIM Costs (Ach Pot)'!Q253</f>
        <v>0</v>
      </c>
      <c r="R253">
        <f>'RIM &amp; TRC Benefits'!R253-'RIM Costs (Ach Pot)'!R253</f>
        <v>0</v>
      </c>
      <c r="S253">
        <f>'RIM &amp; TRC Benefits'!S253-'RIM Costs (Ach Pot)'!S253</f>
        <v>0</v>
      </c>
      <c r="T253">
        <f>'RIM &amp; TRC Benefits'!T253-'RIM Costs (Ach Pot)'!T253</f>
        <v>0</v>
      </c>
      <c r="U253">
        <f>'RIM &amp; TRC Benefits'!U253-'RIM Costs (Ach Pot)'!U253</f>
        <v>0</v>
      </c>
      <c r="V253">
        <f>'RIM &amp; TRC Benefits'!V253-'RIM Costs (Ach Pot)'!V253</f>
        <v>0</v>
      </c>
      <c r="W253">
        <f>'RIM &amp; TRC Benefits'!W253-'RIM Costs (Ach Pot)'!W253</f>
        <v>0</v>
      </c>
      <c r="X253">
        <f>'RIM &amp; TRC Benefits'!X253-'RIM Costs (Ach Pot)'!X253</f>
        <v>0</v>
      </c>
      <c r="Y253">
        <f>'RIM &amp; TRC Benefits'!Y253-'RIM Costs (Ach Pot)'!Y253</f>
        <v>0</v>
      </c>
      <c r="Z253">
        <f>'RIM &amp; TRC Benefits'!Z253-'RIM Costs (Ach Pot)'!Z253</f>
        <v>0</v>
      </c>
      <c r="AA253">
        <f>'RIM &amp; TRC Benefits'!AA253-'RIM Costs (Ach Pot)'!AA253</f>
        <v>0</v>
      </c>
      <c r="AB253">
        <f>'RIM &amp; TRC Benefits'!AB253-'RIM Costs (Ach Pot)'!AB253</f>
        <v>0</v>
      </c>
      <c r="AC253">
        <f>'RIM &amp; TRC Benefits'!AC253-'RIM Costs (Ach Pot)'!AC253</f>
        <v>0</v>
      </c>
      <c r="AD253">
        <f>'RIM &amp; TRC Benefits'!AD253-'RIM Costs (Ach Pot)'!AD253</f>
        <v>0</v>
      </c>
      <c r="AE253">
        <f>'RIM &amp; TRC Benefits'!AE253-'RIM Costs (Ach Pot)'!AE253</f>
        <v>0</v>
      </c>
      <c r="AF253">
        <f>'RIM &amp; TRC Benefits'!AF253-'RIM Costs (Ach Pot)'!AF253</f>
        <v>0</v>
      </c>
      <c r="AG253">
        <f>'RIM &amp; TRC Benefits'!AG253-'RIM Costs (Ach Pot)'!AG253</f>
        <v>0</v>
      </c>
      <c r="AH253">
        <f>'RIM &amp; TRC Benefits'!AH253-'RIM Costs (Ach Pot)'!AH253</f>
        <v>0</v>
      </c>
      <c r="AI253" s="2">
        <f t="shared" si="79"/>
        <v>-41.834346600000003</v>
      </c>
      <c r="AJ253" s="2">
        <f t="shared" si="80"/>
        <v>-41.339583390456085</v>
      </c>
      <c r="AK253" s="95">
        <f>'RIM &amp; TRC Benefits'!AJ253/'RIM Costs (Ach Pot)'!AJ253</f>
        <v>0.13611748174756141</v>
      </c>
      <c r="AL253" s="98" t="str">
        <f>IF(AK253&lt;1,"NA",(('RIM Costs (Ach Pot)'!AJ253)+AX253)/AN253)</f>
        <v>NA</v>
      </c>
      <c r="AN253">
        <f>'Customer Costs'!G253</f>
        <v>0</v>
      </c>
      <c r="AO253" s="17">
        <f t="shared" si="81"/>
        <v>19.377781942747855</v>
      </c>
      <c r="AP253" s="18">
        <f t="shared" si="82"/>
        <v>0</v>
      </c>
      <c r="AQ253" s="76" t="str">
        <f t="shared" si="83"/>
        <v>Yes</v>
      </c>
      <c r="AR253" s="76" t="str">
        <f t="shared" si="84"/>
        <v>Yes</v>
      </c>
      <c r="AS253" s="76" t="str">
        <f t="shared" si="85"/>
        <v>Yes</v>
      </c>
      <c r="AT253" s="105" t="s">
        <v>499</v>
      </c>
      <c r="AU253" s="95" t="str">
        <f t="shared" si="75"/>
        <v>Drop</v>
      </c>
      <c r="AV253" s="11">
        <f t="shared" si="73"/>
        <v>0</v>
      </c>
      <c r="AW253" s="102">
        <f t="shared" si="76"/>
        <v>0</v>
      </c>
      <c r="AX253" s="11" t="str">
        <f t="shared" si="77"/>
        <v>NA</v>
      </c>
      <c r="AY253" s="52" t="s">
        <v>528</v>
      </c>
      <c r="AZ253" s="11" t="str">
        <f>IF(AU253="Drop","NA",'Program Costs'!G253)</f>
        <v>NA</v>
      </c>
      <c r="BA253" s="20" t="str">
        <f t="shared" si="78"/>
        <v>NA</v>
      </c>
      <c r="BB253" s="12">
        <f>IF(AP253&lt;=10,IF($BB$1="Residential",VLOOKUP(CEILING(AP253,0.05),'Payback-Acceptance'!$A$5:$C$205,2),VLOOKUP(CEILING(AN253,0.05),'Payback-Acceptance'!$A$5:$C$205,3)),IF($BB$1="Residential",VLOOKUP(10,'Payback-Acceptance'!$A$5:$C$205,2),VLOOKUP(10,'Payback-Acceptance'!$A$5:$C$205,3)))</f>
        <v>0.6</v>
      </c>
      <c r="BC253" s="17">
        <v>19.377781942747855</v>
      </c>
      <c r="BD253" s="18">
        <v>1.5021432947070203</v>
      </c>
      <c r="BE253" s="18">
        <v>3.8618419679907232</v>
      </c>
      <c r="BF253" s="22">
        <v>50050.304129032258</v>
      </c>
      <c r="BG253" s="35" t="str">
        <f t="shared" ref="BG253:BG277" si="93">IF(AU253="Drop","NA",IF(AND(BI253&gt;=0,BH253&gt;=0),IF(BH253&gt;BF253,BI253,BH253),BI253))</f>
        <v>NA</v>
      </c>
      <c r="BH253" s="67">
        <v>1149.6667</v>
      </c>
      <c r="BI253" s="29" t="str">
        <f t="shared" ref="BI253:BI277" si="94">IF(AU253="Drop","NA",BF253/2*BB253)</f>
        <v>NA</v>
      </c>
      <c r="BJ253" s="71" t="str">
        <f t="shared" si="92"/>
        <v>NA</v>
      </c>
      <c r="BK253" s="71" t="str">
        <f t="shared" si="92"/>
        <v>NA</v>
      </c>
      <c r="BL253" s="71" t="str">
        <f t="shared" si="92"/>
        <v>NA</v>
      </c>
      <c r="BM253" s="71" t="str">
        <f t="shared" si="92"/>
        <v>NA</v>
      </c>
      <c r="BN253" s="71" t="str">
        <f t="shared" si="92"/>
        <v>NA</v>
      </c>
      <c r="BO253" s="71" t="str">
        <f t="shared" si="92"/>
        <v>NA</v>
      </c>
      <c r="BP253" s="71" t="str">
        <f t="shared" si="92"/>
        <v>NA</v>
      </c>
      <c r="BQ253" s="71" t="str">
        <f t="shared" si="92"/>
        <v>NA</v>
      </c>
      <c r="BR253" s="71" t="str">
        <f t="shared" si="92"/>
        <v>NA</v>
      </c>
      <c r="BS253" s="71" t="str">
        <f t="shared" si="92"/>
        <v>NA</v>
      </c>
    </row>
    <row r="254" spans="1:71" x14ac:dyDescent="0.25">
      <c r="A254" s="4">
        <v>3</v>
      </c>
      <c r="B254" s="4">
        <v>400</v>
      </c>
      <c r="C254">
        <v>410</v>
      </c>
      <c r="D254" t="s">
        <v>288</v>
      </c>
      <c r="E254">
        <f>'RIM &amp; TRC Benefits'!E254-'RIM Costs (Ach Pot)'!E254</f>
        <v>0</v>
      </c>
      <c r="F254">
        <f>'RIM &amp; TRC Benefits'!F254-'RIM Costs (Ach Pot)'!F254</f>
        <v>0</v>
      </c>
      <c r="G254">
        <f>'RIM &amp; TRC Benefits'!G254-'RIM Costs (Ach Pot)'!G254</f>
        <v>-43.427711000000002</v>
      </c>
      <c r="H254">
        <f>'RIM &amp; TRC Benefits'!H254-'RIM Costs (Ach Pot)'!H254</f>
        <v>-5.9665310000000007</v>
      </c>
      <c r="I254">
        <f>'RIM &amp; TRC Benefits'!I254-'RIM Costs (Ach Pot)'!I254</f>
        <v>-6.6236610000000011</v>
      </c>
      <c r="J254">
        <f>'RIM &amp; TRC Benefits'!J254-'RIM Costs (Ach Pot)'!J254</f>
        <v>-4.3326632000000007</v>
      </c>
      <c r="K254">
        <f>'RIM &amp; TRC Benefits'!K254-'RIM Costs (Ach Pot)'!K254</f>
        <v>-4.2711880000000004</v>
      </c>
      <c r="L254">
        <f>'RIM &amp; TRC Benefits'!L254-'RIM Costs (Ach Pot)'!L254</f>
        <v>-4.9412920000000007</v>
      </c>
      <c r="M254">
        <f>'RIM &amp; TRC Benefits'!M254-'RIM Costs (Ach Pot)'!M254</f>
        <v>-3.9771159999999988</v>
      </c>
      <c r="N254">
        <f>'RIM &amp; TRC Benefits'!N254-'RIM Costs (Ach Pot)'!N254</f>
        <v>-3.8968730000000011</v>
      </c>
      <c r="O254">
        <f>'RIM &amp; TRC Benefits'!O254-'RIM Costs (Ach Pot)'!O254</f>
        <v>-3.0730229999999992</v>
      </c>
      <c r="P254">
        <f>'RIM &amp; TRC Benefits'!P254-'RIM Costs (Ach Pot)'!P254</f>
        <v>-4.3222909999999999</v>
      </c>
      <c r="Q254">
        <f>'RIM &amp; TRC Benefits'!Q254-'RIM Costs (Ach Pot)'!Q254</f>
        <v>0</v>
      </c>
      <c r="R254">
        <f>'RIM &amp; TRC Benefits'!R254-'RIM Costs (Ach Pot)'!R254</f>
        <v>0</v>
      </c>
      <c r="S254">
        <f>'RIM &amp; TRC Benefits'!S254-'RIM Costs (Ach Pot)'!S254</f>
        <v>0</v>
      </c>
      <c r="T254">
        <f>'RIM &amp; TRC Benefits'!T254-'RIM Costs (Ach Pot)'!T254</f>
        <v>0</v>
      </c>
      <c r="U254">
        <f>'RIM &amp; TRC Benefits'!U254-'RIM Costs (Ach Pot)'!U254</f>
        <v>0</v>
      </c>
      <c r="V254">
        <f>'RIM &amp; TRC Benefits'!V254-'RIM Costs (Ach Pot)'!V254</f>
        <v>0</v>
      </c>
      <c r="W254">
        <f>'RIM &amp; TRC Benefits'!W254-'RIM Costs (Ach Pot)'!W254</f>
        <v>0</v>
      </c>
      <c r="X254">
        <f>'RIM &amp; TRC Benefits'!X254-'RIM Costs (Ach Pot)'!X254</f>
        <v>0</v>
      </c>
      <c r="Y254">
        <f>'RIM &amp; TRC Benefits'!Y254-'RIM Costs (Ach Pot)'!Y254</f>
        <v>0</v>
      </c>
      <c r="Z254">
        <f>'RIM &amp; TRC Benefits'!Z254-'RIM Costs (Ach Pot)'!Z254</f>
        <v>0</v>
      </c>
      <c r="AA254">
        <f>'RIM &amp; TRC Benefits'!AA254-'RIM Costs (Ach Pot)'!AA254</f>
        <v>0</v>
      </c>
      <c r="AB254">
        <f>'RIM &amp; TRC Benefits'!AB254-'RIM Costs (Ach Pot)'!AB254</f>
        <v>0</v>
      </c>
      <c r="AC254">
        <f>'RIM &amp; TRC Benefits'!AC254-'RIM Costs (Ach Pot)'!AC254</f>
        <v>0</v>
      </c>
      <c r="AD254">
        <f>'RIM &amp; TRC Benefits'!AD254-'RIM Costs (Ach Pot)'!AD254</f>
        <v>0</v>
      </c>
      <c r="AE254">
        <f>'RIM &amp; TRC Benefits'!AE254-'RIM Costs (Ach Pot)'!AE254</f>
        <v>0</v>
      </c>
      <c r="AF254">
        <f>'RIM &amp; TRC Benefits'!AF254-'RIM Costs (Ach Pot)'!AF254</f>
        <v>0</v>
      </c>
      <c r="AG254">
        <f>'RIM &amp; TRC Benefits'!AG254-'RIM Costs (Ach Pot)'!AG254</f>
        <v>0</v>
      </c>
      <c r="AH254">
        <f>'RIM &amp; TRC Benefits'!AH254-'RIM Costs (Ach Pot)'!AH254</f>
        <v>0</v>
      </c>
      <c r="AI254" s="2">
        <f t="shared" si="79"/>
        <v>-84.83234920000001</v>
      </c>
      <c r="AJ254" s="2">
        <f t="shared" si="80"/>
        <v>-74.969966917610307</v>
      </c>
      <c r="AK254" s="95">
        <f>'RIM &amp; TRC Benefits'!AJ254/'RIM Costs (Ach Pot)'!AJ254</f>
        <v>0.45370012778347601</v>
      </c>
      <c r="AL254" s="98" t="str">
        <f>IF(AK254&lt;1,"NA",(('RIM Costs (Ach Pot)'!AJ254)+AX254)/AN254)</f>
        <v>NA</v>
      </c>
      <c r="AN254">
        <f>'Customer Costs'!G254</f>
        <v>46</v>
      </c>
      <c r="AO254" s="17">
        <f t="shared" si="81"/>
        <v>96.888909713739281</v>
      </c>
      <c r="AP254" s="18">
        <f t="shared" si="82"/>
        <v>3.9688715446044602</v>
      </c>
      <c r="AQ254" s="76" t="str">
        <f t="shared" si="83"/>
        <v>No</v>
      </c>
      <c r="AR254" s="76" t="str">
        <f t="shared" si="84"/>
        <v>No</v>
      </c>
      <c r="AS254" s="76" t="str">
        <f t="shared" si="85"/>
        <v>No</v>
      </c>
      <c r="AT254" s="105" t="s">
        <v>499</v>
      </c>
      <c r="AU254" s="95" t="str">
        <f t="shared" si="75"/>
        <v>Drop</v>
      </c>
      <c r="AV254" s="11">
        <f t="shared" ref="AV254:AV277" si="95">IF(AP254&gt;2,AN254-(2*(AO254*$AP$1/100)),0)</f>
        <v>22.819607546867893</v>
      </c>
      <c r="AW254" s="102">
        <f t="shared" si="76"/>
        <v>2</v>
      </c>
      <c r="AX254" s="11" t="str">
        <f t="shared" si="77"/>
        <v>NA</v>
      </c>
      <c r="AY254" s="52" t="s">
        <v>528</v>
      </c>
      <c r="AZ254" s="11" t="str">
        <f>IF(AU254="Drop","NA",'Program Costs'!G254)</f>
        <v>NA</v>
      </c>
      <c r="BA254" s="20" t="str">
        <f t="shared" si="78"/>
        <v>NA</v>
      </c>
      <c r="BB254" s="12">
        <f>IF(AP254&lt;=10,IF($BB$1="Residential",VLOOKUP(CEILING(AP254,0.05),'Payback-Acceptance'!$A$5:$C$205,2),VLOOKUP(CEILING(AN254,0.05),'Payback-Acceptance'!$A$5:$C$205,3)),IF($BB$1="Residential",VLOOKUP(10,'Payback-Acceptance'!$A$5:$C$205,2),VLOOKUP(10,'Payback-Acceptance'!$A$5:$C$205,3)))</f>
        <v>0.28411161036897586</v>
      </c>
      <c r="BC254" s="17">
        <v>96.888909713739281</v>
      </c>
      <c r="BD254" s="18">
        <v>7.5107164735351031</v>
      </c>
      <c r="BE254" s="18">
        <v>19.309209839953617</v>
      </c>
      <c r="BF254" s="22">
        <v>90090.54743225807</v>
      </c>
      <c r="BG254" s="35" t="str">
        <f t="shared" si="93"/>
        <v>NA</v>
      </c>
      <c r="BH254" s="67">
        <v>1149.6667</v>
      </c>
      <c r="BI254" s="29" t="str">
        <f t="shared" si="94"/>
        <v>NA</v>
      </c>
      <c r="BJ254" s="71" t="str">
        <f t="shared" ref="BJ254:BS263" si="96">IF($BG254="NA","NA",IF($AY254="M",$BG254*BJ$2,$BG254*BJ$1))</f>
        <v>NA</v>
      </c>
      <c r="BK254" s="71" t="str">
        <f t="shared" si="96"/>
        <v>NA</v>
      </c>
      <c r="BL254" s="71" t="str">
        <f t="shared" si="96"/>
        <v>NA</v>
      </c>
      <c r="BM254" s="71" t="str">
        <f t="shared" si="96"/>
        <v>NA</v>
      </c>
      <c r="BN254" s="71" t="str">
        <f t="shared" si="96"/>
        <v>NA</v>
      </c>
      <c r="BO254" s="71" t="str">
        <f t="shared" si="96"/>
        <v>NA</v>
      </c>
      <c r="BP254" s="71" t="str">
        <f t="shared" si="96"/>
        <v>NA</v>
      </c>
      <c r="BQ254" s="71" t="str">
        <f t="shared" si="96"/>
        <v>NA</v>
      </c>
      <c r="BR254" s="71" t="str">
        <f t="shared" si="96"/>
        <v>NA</v>
      </c>
      <c r="BS254" s="71" t="str">
        <f t="shared" si="96"/>
        <v>NA</v>
      </c>
    </row>
    <row r="255" spans="1:71" x14ac:dyDescent="0.25">
      <c r="A255" s="4">
        <v>3</v>
      </c>
      <c r="B255" s="4">
        <v>400</v>
      </c>
      <c r="C255">
        <v>411</v>
      </c>
      <c r="D255" t="s">
        <v>289</v>
      </c>
      <c r="E255">
        <f>'RIM &amp; TRC Benefits'!E255-'RIM Costs (Ach Pot)'!E255</f>
        <v>0</v>
      </c>
      <c r="F255">
        <f>'RIM &amp; TRC Benefits'!F255-'RIM Costs (Ach Pot)'!F255</f>
        <v>0</v>
      </c>
      <c r="G255">
        <f>'RIM &amp; TRC Benefits'!G255-'RIM Costs (Ach Pot)'!G255</f>
        <v>-48.200807999999995</v>
      </c>
      <c r="H255">
        <f>'RIM &amp; TRC Benefits'!H255-'RIM Costs (Ach Pot)'!H255</f>
        <v>-11.420037999999998</v>
      </c>
      <c r="I255">
        <f>'RIM &amp; TRC Benefits'!I255-'RIM Costs (Ach Pot)'!I255</f>
        <v>-11.708397999999999</v>
      </c>
      <c r="J255">
        <f>'RIM &amp; TRC Benefits'!J255-'RIM Costs (Ach Pot)'!J255</f>
        <v>-8.1989820000000009</v>
      </c>
      <c r="K255">
        <f>'RIM &amp; TRC Benefits'!K255-'RIM Costs (Ach Pot)'!K255</f>
        <v>-8.7085349999999995</v>
      </c>
      <c r="L255">
        <f>'RIM &amp; TRC Benefits'!L255-'RIM Costs (Ach Pot)'!L255</f>
        <v>-8.7670959999999987</v>
      </c>
      <c r="M255">
        <f>'RIM &amp; TRC Benefits'!M255-'RIM Costs (Ach Pot)'!M255</f>
        <v>-7.5510330000000003</v>
      </c>
      <c r="N255">
        <f>'RIM &amp; TRC Benefits'!N255-'RIM Costs (Ach Pot)'!N255</f>
        <v>-7.1987650000000016</v>
      </c>
      <c r="O255">
        <f>'RIM &amp; TRC Benefits'!O255-'RIM Costs (Ach Pot)'!O255</f>
        <v>-6.4265529999999984</v>
      </c>
      <c r="P255">
        <f>'RIM &amp; TRC Benefits'!P255-'RIM Costs (Ach Pot)'!P255</f>
        <v>-7.5943079999999981</v>
      </c>
      <c r="Q255">
        <f>'RIM &amp; TRC Benefits'!Q255-'RIM Costs (Ach Pot)'!Q255</f>
        <v>0</v>
      </c>
      <c r="R255">
        <f>'RIM &amp; TRC Benefits'!R255-'RIM Costs (Ach Pot)'!R255</f>
        <v>0</v>
      </c>
      <c r="S255">
        <f>'RIM &amp; TRC Benefits'!S255-'RIM Costs (Ach Pot)'!S255</f>
        <v>0</v>
      </c>
      <c r="T255">
        <f>'RIM &amp; TRC Benefits'!T255-'RIM Costs (Ach Pot)'!T255</f>
        <v>0</v>
      </c>
      <c r="U255">
        <f>'RIM &amp; TRC Benefits'!U255-'RIM Costs (Ach Pot)'!U255</f>
        <v>0</v>
      </c>
      <c r="V255">
        <f>'RIM &amp; TRC Benefits'!V255-'RIM Costs (Ach Pot)'!V255</f>
        <v>0</v>
      </c>
      <c r="W255">
        <f>'RIM &amp; TRC Benefits'!W255-'RIM Costs (Ach Pot)'!W255</f>
        <v>0</v>
      </c>
      <c r="X255">
        <f>'RIM &amp; TRC Benefits'!X255-'RIM Costs (Ach Pot)'!X255</f>
        <v>0</v>
      </c>
      <c r="Y255">
        <f>'RIM &amp; TRC Benefits'!Y255-'RIM Costs (Ach Pot)'!Y255</f>
        <v>0</v>
      </c>
      <c r="Z255">
        <f>'RIM &amp; TRC Benefits'!Z255-'RIM Costs (Ach Pot)'!Z255</f>
        <v>0</v>
      </c>
      <c r="AA255">
        <f>'RIM &amp; TRC Benefits'!AA255-'RIM Costs (Ach Pot)'!AA255</f>
        <v>0</v>
      </c>
      <c r="AB255">
        <f>'RIM &amp; TRC Benefits'!AB255-'RIM Costs (Ach Pot)'!AB255</f>
        <v>0</v>
      </c>
      <c r="AC255">
        <f>'RIM &amp; TRC Benefits'!AC255-'RIM Costs (Ach Pot)'!AC255</f>
        <v>0</v>
      </c>
      <c r="AD255">
        <f>'RIM &amp; TRC Benefits'!AD255-'RIM Costs (Ach Pot)'!AD255</f>
        <v>0</v>
      </c>
      <c r="AE255">
        <f>'RIM &amp; TRC Benefits'!AE255-'RIM Costs (Ach Pot)'!AE255</f>
        <v>0</v>
      </c>
      <c r="AF255">
        <f>'RIM &amp; TRC Benefits'!AF255-'RIM Costs (Ach Pot)'!AF255</f>
        <v>0</v>
      </c>
      <c r="AG255">
        <f>'RIM &amp; TRC Benefits'!AG255-'RIM Costs (Ach Pot)'!AG255</f>
        <v>0</v>
      </c>
      <c r="AH255">
        <f>'RIM &amp; TRC Benefits'!AH255-'RIM Costs (Ach Pot)'!AH255</f>
        <v>0</v>
      </c>
      <c r="AI255" s="2">
        <f t="shared" si="79"/>
        <v>-125.77451599999998</v>
      </c>
      <c r="AJ255" s="2">
        <f t="shared" si="80"/>
        <v>-107.2846164751173</v>
      </c>
      <c r="AK255" s="95">
        <f>'RIM &amp; TRC Benefits'!AJ255/'RIM Costs (Ach Pot)'!AJ255</f>
        <v>0.50814806427116577</v>
      </c>
      <c r="AL255" s="98" t="str">
        <f>IF(AK255&lt;1,"NA",(('RIM Costs (Ach Pot)'!AJ255)+AX255)/AN255)</f>
        <v>NA</v>
      </c>
      <c r="AN255">
        <f>'Customer Costs'!G255</f>
        <v>17</v>
      </c>
      <c r="AO255" s="17">
        <f t="shared" si="81"/>
        <v>175.08299851048019</v>
      </c>
      <c r="AP255" s="18">
        <f t="shared" si="82"/>
        <v>0.81168631826239801</v>
      </c>
      <c r="AQ255" s="76" t="str">
        <f t="shared" si="83"/>
        <v>Yes</v>
      </c>
      <c r="AR255" s="76" t="str">
        <f t="shared" si="84"/>
        <v>Yes</v>
      </c>
      <c r="AS255" s="76" t="str">
        <f t="shared" si="85"/>
        <v>Yes</v>
      </c>
      <c r="AT255" s="105" t="s">
        <v>499</v>
      </c>
      <c r="AU255" s="95" t="str">
        <f t="shared" si="75"/>
        <v>Drop</v>
      </c>
      <c r="AV255" s="11">
        <f t="shared" si="95"/>
        <v>0</v>
      </c>
      <c r="AW255" s="102">
        <f t="shared" si="76"/>
        <v>0.81168631826239801</v>
      </c>
      <c r="AX255" s="11" t="str">
        <f t="shared" si="77"/>
        <v>NA</v>
      </c>
      <c r="AY255" s="52" t="s">
        <v>528</v>
      </c>
      <c r="AZ255" s="11" t="str">
        <f>IF(AU255="Drop","NA",'Program Costs'!G255)</f>
        <v>NA</v>
      </c>
      <c r="BA255" s="20" t="str">
        <f t="shared" si="78"/>
        <v>NA</v>
      </c>
      <c r="BB255" s="12">
        <f>IF(AP255&lt;=10,IF($BB$1="Residential",VLOOKUP(CEILING(AP255,0.05),'Payback-Acceptance'!$A$5:$C$205,2),VLOOKUP(CEILING(AN255,0.05),'Payback-Acceptance'!$A$5:$C$205,3)),IF($BB$1="Residential",VLOOKUP(10,'Payback-Acceptance'!$A$5:$C$205,2),VLOOKUP(10,'Payback-Acceptance'!$A$5:$C$205,3)))</f>
        <v>0.52409444588281673</v>
      </c>
      <c r="BC255" s="17">
        <v>175.08299851048019</v>
      </c>
      <c r="BD255" s="18">
        <v>13.573858213951183</v>
      </c>
      <c r="BE255" s="18">
        <v>34.892686558611857</v>
      </c>
      <c r="BF255" s="22">
        <v>90090.54743225807</v>
      </c>
      <c r="BG255" s="35" t="str">
        <f t="shared" si="93"/>
        <v>NA</v>
      </c>
      <c r="BH255" s="67">
        <v>1149.6667</v>
      </c>
      <c r="BI255" s="29" t="str">
        <f t="shared" si="94"/>
        <v>NA</v>
      </c>
      <c r="BJ255" s="71" t="str">
        <f t="shared" si="96"/>
        <v>NA</v>
      </c>
      <c r="BK255" s="71" t="str">
        <f t="shared" si="96"/>
        <v>NA</v>
      </c>
      <c r="BL255" s="71" t="str">
        <f t="shared" si="96"/>
        <v>NA</v>
      </c>
      <c r="BM255" s="71" t="str">
        <f t="shared" si="96"/>
        <v>NA</v>
      </c>
      <c r="BN255" s="71" t="str">
        <f t="shared" si="96"/>
        <v>NA</v>
      </c>
      <c r="BO255" s="71" t="str">
        <f t="shared" si="96"/>
        <v>NA</v>
      </c>
      <c r="BP255" s="71" t="str">
        <f t="shared" si="96"/>
        <v>NA</v>
      </c>
      <c r="BQ255" s="71" t="str">
        <f t="shared" si="96"/>
        <v>NA</v>
      </c>
      <c r="BR255" s="71" t="str">
        <f t="shared" si="96"/>
        <v>NA</v>
      </c>
      <c r="BS255" s="71" t="str">
        <f t="shared" si="96"/>
        <v>NA</v>
      </c>
    </row>
    <row r="256" spans="1:71" x14ac:dyDescent="0.25">
      <c r="A256" s="4">
        <v>3</v>
      </c>
      <c r="B256" s="4">
        <v>500</v>
      </c>
      <c r="C256">
        <v>502</v>
      </c>
      <c r="D256" t="s">
        <v>290</v>
      </c>
      <c r="E256">
        <f>'RIM &amp; TRC Benefits'!E256-'RIM Costs (Ach Pot)'!E256</f>
        <v>0</v>
      </c>
      <c r="F256">
        <f>'RIM &amp; TRC Benefits'!F256-'RIM Costs (Ach Pot)'!F256</f>
        <v>0</v>
      </c>
      <c r="G256">
        <f>'RIM &amp; TRC Benefits'!G256-'RIM Costs (Ach Pot)'!G256</f>
        <v>-49.056364799999997</v>
      </c>
      <c r="H256">
        <f>'RIM &amp; TRC Benefits'!H256-'RIM Costs (Ach Pot)'!H256</f>
        <v>-11.6475448</v>
      </c>
      <c r="I256">
        <f>'RIM &amp; TRC Benefits'!I256-'RIM Costs (Ach Pot)'!I256</f>
        <v>-12.592614799999998</v>
      </c>
      <c r="J256">
        <f>'RIM &amp; TRC Benefits'!J256-'RIM Costs (Ach Pot)'!J256</f>
        <v>-9.4142187999999987</v>
      </c>
      <c r="K256">
        <f>'RIM &amp; TRC Benefits'!K256-'RIM Costs (Ach Pot)'!K256</f>
        <v>-9.9722697999999994</v>
      </c>
      <c r="L256">
        <f>'RIM &amp; TRC Benefits'!L256-'RIM Costs (Ach Pot)'!L256</f>
        <v>-10.287263799999998</v>
      </c>
      <c r="M256">
        <f>'RIM &amp; TRC Benefits'!M256-'RIM Costs (Ach Pot)'!M256</f>
        <v>-9.0711098000000021</v>
      </c>
      <c r="N256">
        <f>'RIM &amp; TRC Benefits'!N256-'RIM Costs (Ach Pot)'!N256</f>
        <v>-8.7612017999999985</v>
      </c>
      <c r="O256">
        <f>'RIM &amp; TRC Benefits'!O256-'RIM Costs (Ach Pot)'!O256</f>
        <v>-7.9856967999999995</v>
      </c>
      <c r="P256">
        <f>'RIM &amp; TRC Benefits'!P256-'RIM Costs (Ach Pot)'!P256</f>
        <v>-9.1479298</v>
      </c>
      <c r="Q256">
        <f>'RIM &amp; TRC Benefits'!Q256-'RIM Costs (Ach Pot)'!Q256</f>
        <v>-8.7220198000000018</v>
      </c>
      <c r="R256">
        <f>'RIM &amp; TRC Benefits'!R256-'RIM Costs (Ach Pot)'!R256</f>
        <v>0</v>
      </c>
      <c r="S256">
        <f>'RIM &amp; TRC Benefits'!S256-'RIM Costs (Ach Pot)'!S256</f>
        <v>0</v>
      </c>
      <c r="T256">
        <f>'RIM &amp; TRC Benefits'!T256-'RIM Costs (Ach Pot)'!T256</f>
        <v>0</v>
      </c>
      <c r="U256">
        <f>'RIM &amp; TRC Benefits'!U256-'RIM Costs (Ach Pot)'!U256</f>
        <v>0</v>
      </c>
      <c r="V256">
        <f>'RIM &amp; TRC Benefits'!V256-'RIM Costs (Ach Pot)'!V256</f>
        <v>0</v>
      </c>
      <c r="W256">
        <f>'RIM &amp; TRC Benefits'!W256-'RIM Costs (Ach Pot)'!W256</f>
        <v>0</v>
      </c>
      <c r="X256">
        <f>'RIM &amp; TRC Benefits'!X256-'RIM Costs (Ach Pot)'!X256</f>
        <v>0</v>
      </c>
      <c r="Y256">
        <f>'RIM &amp; TRC Benefits'!Y256-'RIM Costs (Ach Pot)'!Y256</f>
        <v>0</v>
      </c>
      <c r="Z256">
        <f>'RIM &amp; TRC Benefits'!Z256-'RIM Costs (Ach Pot)'!Z256</f>
        <v>0</v>
      </c>
      <c r="AA256">
        <f>'RIM &amp; TRC Benefits'!AA256-'RIM Costs (Ach Pot)'!AA256</f>
        <v>0</v>
      </c>
      <c r="AB256">
        <f>'RIM &amp; TRC Benefits'!AB256-'RIM Costs (Ach Pot)'!AB256</f>
        <v>0</v>
      </c>
      <c r="AC256">
        <f>'RIM &amp; TRC Benefits'!AC256-'RIM Costs (Ach Pot)'!AC256</f>
        <v>0</v>
      </c>
      <c r="AD256">
        <f>'RIM &amp; TRC Benefits'!AD256-'RIM Costs (Ach Pot)'!AD256</f>
        <v>0</v>
      </c>
      <c r="AE256">
        <f>'RIM &amp; TRC Benefits'!AE256-'RIM Costs (Ach Pot)'!AE256</f>
        <v>0</v>
      </c>
      <c r="AF256">
        <f>'RIM &amp; TRC Benefits'!AF256-'RIM Costs (Ach Pot)'!AF256</f>
        <v>0</v>
      </c>
      <c r="AG256">
        <f>'RIM &amp; TRC Benefits'!AG256-'RIM Costs (Ach Pot)'!AG256</f>
        <v>0</v>
      </c>
      <c r="AH256">
        <f>'RIM &amp; TRC Benefits'!AH256-'RIM Costs (Ach Pot)'!AH256</f>
        <v>0</v>
      </c>
      <c r="AI256" s="2">
        <f t="shared" si="79"/>
        <v>-146.6582348</v>
      </c>
      <c r="AJ256" s="2">
        <f t="shared" si="80"/>
        <v>-120.77887534292839</v>
      </c>
      <c r="AK256" s="95">
        <f>'RIM &amp; TRC Benefits'!AJ256/'RIM Costs (Ach Pot)'!AJ256</f>
        <v>0.48913894192649771</v>
      </c>
      <c r="AL256" s="98" t="str">
        <f>IF(AK256&lt;1,"NA",(('RIM Costs (Ach Pot)'!AJ256)+AX256)/AN256)</f>
        <v>NA</v>
      </c>
      <c r="AN256">
        <f>'Customer Costs'!G256</f>
        <v>185.25</v>
      </c>
      <c r="AO256" s="17">
        <f t="shared" si="81"/>
        <v>179.01897536433387</v>
      </c>
      <c r="AP256" s="18">
        <f t="shared" si="82"/>
        <v>8.6505242838173704</v>
      </c>
      <c r="AQ256" s="76" t="str">
        <f t="shared" si="83"/>
        <v>No</v>
      </c>
      <c r="AR256" s="76" t="str">
        <f t="shared" si="84"/>
        <v>No</v>
      </c>
      <c r="AS256" s="76" t="str">
        <f t="shared" si="85"/>
        <v>No</v>
      </c>
      <c r="AT256" s="105" t="s">
        <v>499</v>
      </c>
      <c r="AU256" s="95" t="str">
        <f t="shared" si="75"/>
        <v>Drop</v>
      </c>
      <c r="AV256" s="11">
        <f t="shared" si="95"/>
        <v>142.42022600663657</v>
      </c>
      <c r="AW256" s="102">
        <f t="shared" si="76"/>
        <v>2.0000000000000004</v>
      </c>
      <c r="AX256" s="11" t="str">
        <f t="shared" si="77"/>
        <v>NA</v>
      </c>
      <c r="AY256" s="52" t="s">
        <v>528</v>
      </c>
      <c r="AZ256" s="11" t="str">
        <f>IF(AU256="Drop","NA",'Program Costs'!G256)</f>
        <v>NA</v>
      </c>
      <c r="BA256" s="20" t="str">
        <f t="shared" si="78"/>
        <v>NA</v>
      </c>
      <c r="BB256" s="12">
        <f>IF(AP256&lt;=10,IF($BB$1="Residential",VLOOKUP(CEILING(AP256,0.05),'Payback-Acceptance'!$A$5:$C$205,2),VLOOKUP(CEILING(AN256,0.05),'Payback-Acceptance'!$A$5:$C$205,3)),IF($BB$1="Residential",VLOOKUP(10,'Payback-Acceptance'!$A$5:$C$205,2),VLOOKUP(10,'Payback-Acceptance'!$A$5:$C$205,3)))</f>
        <v>0.16331364751260941</v>
      </c>
      <c r="BC256" s="17">
        <v>179.01897536433387</v>
      </c>
      <c r="BD256" s="18">
        <v>25.152544332536309</v>
      </c>
      <c r="BE256" s="18">
        <v>25.094256230694093</v>
      </c>
      <c r="BF256" s="22">
        <v>151520.92429787232</v>
      </c>
      <c r="BG256" s="35" t="str">
        <f t="shared" si="93"/>
        <v>NA</v>
      </c>
      <c r="BH256" s="67">
        <v>0</v>
      </c>
      <c r="BI256" s="29" t="str">
        <f t="shared" si="94"/>
        <v>NA</v>
      </c>
      <c r="BJ256" s="71" t="str">
        <f t="shared" si="96"/>
        <v>NA</v>
      </c>
      <c r="BK256" s="71" t="str">
        <f t="shared" si="96"/>
        <v>NA</v>
      </c>
      <c r="BL256" s="71" t="str">
        <f t="shared" si="96"/>
        <v>NA</v>
      </c>
      <c r="BM256" s="71" t="str">
        <f t="shared" si="96"/>
        <v>NA</v>
      </c>
      <c r="BN256" s="71" t="str">
        <f t="shared" si="96"/>
        <v>NA</v>
      </c>
      <c r="BO256" s="71" t="str">
        <f t="shared" si="96"/>
        <v>NA</v>
      </c>
      <c r="BP256" s="71" t="str">
        <f t="shared" si="96"/>
        <v>NA</v>
      </c>
      <c r="BQ256" s="71" t="str">
        <f t="shared" si="96"/>
        <v>NA</v>
      </c>
      <c r="BR256" s="71" t="str">
        <f t="shared" si="96"/>
        <v>NA</v>
      </c>
      <c r="BS256" s="71" t="str">
        <f t="shared" si="96"/>
        <v>NA</v>
      </c>
    </row>
    <row r="257" spans="1:71" x14ac:dyDescent="0.25">
      <c r="A257" s="4">
        <v>3</v>
      </c>
      <c r="B257" s="4">
        <v>500</v>
      </c>
      <c r="C257">
        <v>503</v>
      </c>
      <c r="D257" t="s">
        <v>291</v>
      </c>
      <c r="E257">
        <f>'RIM &amp; TRC Benefits'!E257-'RIM Costs (Ach Pot)'!E257</f>
        <v>0</v>
      </c>
      <c r="F257">
        <f>'RIM &amp; TRC Benefits'!F257-'RIM Costs (Ach Pot)'!F257</f>
        <v>0</v>
      </c>
      <c r="G257">
        <f>'RIM &amp; TRC Benefits'!G257-'RIM Costs (Ach Pot)'!G257</f>
        <v>-53.422370699999995</v>
      </c>
      <c r="H257">
        <f>'RIM &amp; TRC Benefits'!H257-'RIM Costs (Ach Pot)'!H257</f>
        <v>-16.207190699999998</v>
      </c>
      <c r="I257">
        <f>'RIM &amp; TRC Benefits'!I257-'RIM Costs (Ach Pot)'!I257</f>
        <v>-16.9135007</v>
      </c>
      <c r="J257">
        <f>'RIM &amp; TRC Benefits'!J257-'RIM Costs (Ach Pot)'!J257</f>
        <v>-13.5102467</v>
      </c>
      <c r="K257">
        <f>'RIM &amp; TRC Benefits'!K257-'RIM Costs (Ach Pot)'!K257</f>
        <v>-14.292320699999998</v>
      </c>
      <c r="L257">
        <f>'RIM &amp; TRC Benefits'!L257-'RIM Costs (Ach Pot)'!L257</f>
        <v>-13.966071700000001</v>
      </c>
      <c r="M257">
        <f>'RIM &amp; TRC Benefits'!M257-'RIM Costs (Ach Pot)'!M257</f>
        <v>-11.978805699999995</v>
      </c>
      <c r="N257">
        <f>'RIM &amp; TRC Benefits'!N257-'RIM Costs (Ach Pot)'!N257</f>
        <v>-12.068622699999999</v>
      </c>
      <c r="O257">
        <f>'RIM &amp; TRC Benefits'!O257-'RIM Costs (Ach Pot)'!O257</f>
        <v>-11.320512700000002</v>
      </c>
      <c r="P257">
        <f>'RIM &amp; TRC Benefits'!P257-'RIM Costs (Ach Pot)'!P257</f>
        <v>-13.1514807</v>
      </c>
      <c r="Q257">
        <f>'RIM &amp; TRC Benefits'!Q257-'RIM Costs (Ach Pot)'!Q257</f>
        <v>-12.185110699999996</v>
      </c>
      <c r="R257">
        <f>'RIM &amp; TRC Benefits'!R257-'RIM Costs (Ach Pot)'!R257</f>
        <v>0</v>
      </c>
      <c r="S257">
        <f>'RIM &amp; TRC Benefits'!S257-'RIM Costs (Ach Pot)'!S257</f>
        <v>0</v>
      </c>
      <c r="T257">
        <f>'RIM &amp; TRC Benefits'!T257-'RIM Costs (Ach Pot)'!T257</f>
        <v>0</v>
      </c>
      <c r="U257">
        <f>'RIM &amp; TRC Benefits'!U257-'RIM Costs (Ach Pot)'!U257</f>
        <v>0</v>
      </c>
      <c r="V257">
        <f>'RIM &amp; TRC Benefits'!V257-'RIM Costs (Ach Pot)'!V257</f>
        <v>0</v>
      </c>
      <c r="W257">
        <f>'RIM &amp; TRC Benefits'!W257-'RIM Costs (Ach Pot)'!W257</f>
        <v>0</v>
      </c>
      <c r="X257">
        <f>'RIM &amp; TRC Benefits'!X257-'RIM Costs (Ach Pot)'!X257</f>
        <v>0</v>
      </c>
      <c r="Y257">
        <f>'RIM &amp; TRC Benefits'!Y257-'RIM Costs (Ach Pot)'!Y257</f>
        <v>0</v>
      </c>
      <c r="Z257">
        <f>'RIM &amp; TRC Benefits'!Z257-'RIM Costs (Ach Pot)'!Z257</f>
        <v>0</v>
      </c>
      <c r="AA257">
        <f>'RIM &amp; TRC Benefits'!AA257-'RIM Costs (Ach Pot)'!AA257</f>
        <v>0</v>
      </c>
      <c r="AB257">
        <f>'RIM &amp; TRC Benefits'!AB257-'RIM Costs (Ach Pot)'!AB257</f>
        <v>0</v>
      </c>
      <c r="AC257">
        <f>'RIM &amp; TRC Benefits'!AC257-'RIM Costs (Ach Pot)'!AC257</f>
        <v>0</v>
      </c>
      <c r="AD257">
        <f>'RIM &amp; TRC Benefits'!AD257-'RIM Costs (Ach Pot)'!AD257</f>
        <v>0</v>
      </c>
      <c r="AE257">
        <f>'RIM &amp; TRC Benefits'!AE257-'RIM Costs (Ach Pot)'!AE257</f>
        <v>0</v>
      </c>
      <c r="AF257">
        <f>'RIM &amp; TRC Benefits'!AF257-'RIM Costs (Ach Pot)'!AF257</f>
        <v>0</v>
      </c>
      <c r="AG257">
        <f>'RIM &amp; TRC Benefits'!AG257-'RIM Costs (Ach Pot)'!AG257</f>
        <v>0</v>
      </c>
      <c r="AH257">
        <f>'RIM &amp; TRC Benefits'!AH257-'RIM Costs (Ach Pot)'!AH257</f>
        <v>0</v>
      </c>
      <c r="AI257" s="2">
        <f t="shared" si="79"/>
        <v>-189.01623370000002</v>
      </c>
      <c r="AJ257" s="2">
        <f t="shared" si="80"/>
        <v>-152.96668665344956</v>
      </c>
      <c r="AK257" s="95">
        <f>'RIM &amp; TRC Benefits'!AJ257/'RIM Costs (Ach Pot)'!AJ257</f>
        <v>0.50166413915540176</v>
      </c>
      <c r="AL257" s="98" t="str">
        <f>IF(AK257&lt;1,"NA",(('RIM Costs (Ach Pot)'!AJ257)+AX257)/AN257)</f>
        <v>NA</v>
      </c>
      <c r="AN257">
        <f>'Customer Costs'!G257</f>
        <v>313.67</v>
      </c>
      <c r="AO257" s="17">
        <f t="shared" si="81"/>
        <v>242.3365345627378</v>
      </c>
      <c r="AP257" s="18">
        <f t="shared" si="82"/>
        <v>10.820251884448284</v>
      </c>
      <c r="AQ257" s="76" t="str">
        <f t="shared" si="83"/>
        <v>No</v>
      </c>
      <c r="AR257" s="76" t="str">
        <f t="shared" si="84"/>
        <v>No</v>
      </c>
      <c r="AS257" s="76" t="str">
        <f t="shared" si="85"/>
        <v>No</v>
      </c>
      <c r="AT257" s="105" t="s">
        <v>499</v>
      </c>
      <c r="AU257" s="95" t="str">
        <f t="shared" si="75"/>
        <v>Drop</v>
      </c>
      <c r="AV257" s="11">
        <f t="shared" si="95"/>
        <v>255.6916824248184</v>
      </c>
      <c r="AW257" s="102">
        <f t="shared" si="76"/>
        <v>2</v>
      </c>
      <c r="AX257" s="11" t="str">
        <f t="shared" si="77"/>
        <v>NA</v>
      </c>
      <c r="AY257" s="52" t="s">
        <v>528</v>
      </c>
      <c r="AZ257" s="11" t="str">
        <f>IF(AU257="Drop","NA",'Program Costs'!G257)</f>
        <v>NA</v>
      </c>
      <c r="BA257" s="20" t="str">
        <f t="shared" si="78"/>
        <v>NA</v>
      </c>
      <c r="BB257" s="12">
        <f>IF(AP257&lt;=10,IF($BB$1="Residential",VLOOKUP(CEILING(AP257,0.05),'Payback-Acceptance'!$A$5:$C$205,2),VLOOKUP(CEILING(AN257,0.05),'Payback-Acceptance'!$A$5:$C$205,3)),IF($BB$1="Residential",VLOOKUP(10,'Payback-Acceptance'!$A$5:$C$205,2),VLOOKUP(10,'Payback-Acceptance'!$A$5:$C$205,3)))</f>
        <v>0.14294960495076253</v>
      </c>
      <c r="BC257" s="17">
        <v>242.3365345627378</v>
      </c>
      <c r="BD257" s="18">
        <v>34.048795020380979</v>
      </c>
      <c r="BE257" s="18">
        <v>33.969891068806625</v>
      </c>
      <c r="BF257" s="22">
        <v>157900.75268936169</v>
      </c>
      <c r="BG257" s="35" t="str">
        <f t="shared" si="93"/>
        <v>NA</v>
      </c>
      <c r="BH257" s="67">
        <v>0</v>
      </c>
      <c r="BI257" s="29" t="str">
        <f t="shared" si="94"/>
        <v>NA</v>
      </c>
      <c r="BJ257" s="71" t="str">
        <f t="shared" si="96"/>
        <v>NA</v>
      </c>
      <c r="BK257" s="71" t="str">
        <f t="shared" si="96"/>
        <v>NA</v>
      </c>
      <c r="BL257" s="71" t="str">
        <f t="shared" si="96"/>
        <v>NA</v>
      </c>
      <c r="BM257" s="71" t="str">
        <f t="shared" si="96"/>
        <v>NA</v>
      </c>
      <c r="BN257" s="71" t="str">
        <f t="shared" si="96"/>
        <v>NA</v>
      </c>
      <c r="BO257" s="71" t="str">
        <f t="shared" si="96"/>
        <v>NA</v>
      </c>
      <c r="BP257" s="71" t="str">
        <f t="shared" si="96"/>
        <v>NA</v>
      </c>
      <c r="BQ257" s="71" t="str">
        <f t="shared" si="96"/>
        <v>NA</v>
      </c>
      <c r="BR257" s="71" t="str">
        <f t="shared" si="96"/>
        <v>NA</v>
      </c>
      <c r="BS257" s="71" t="str">
        <f t="shared" si="96"/>
        <v>NA</v>
      </c>
    </row>
    <row r="258" spans="1:71" x14ac:dyDescent="0.25">
      <c r="A258" s="4">
        <v>3</v>
      </c>
      <c r="B258" s="4">
        <v>700</v>
      </c>
      <c r="C258">
        <v>701</v>
      </c>
      <c r="D258" t="s">
        <v>292</v>
      </c>
      <c r="E258">
        <f>'RIM &amp; TRC Benefits'!E258-'RIM Costs (Ach Pot)'!E258</f>
        <v>0</v>
      </c>
      <c r="F258">
        <f>'RIM &amp; TRC Benefits'!F258-'RIM Costs (Ach Pot)'!F258</f>
        <v>0</v>
      </c>
      <c r="G258">
        <f>'RIM &amp; TRC Benefits'!G258-'RIM Costs (Ach Pot)'!G258</f>
        <v>-49.047682799999997</v>
      </c>
      <c r="H258">
        <f>'RIM &amp; TRC Benefits'!H258-'RIM Costs (Ach Pot)'!H258</f>
        <v>-11.392432799999998</v>
      </c>
      <c r="I258">
        <f>'RIM &amp; TRC Benefits'!I258-'RIM Costs (Ach Pot)'!I258</f>
        <v>-12.4323628</v>
      </c>
      <c r="J258">
        <f>'RIM &amp; TRC Benefits'!J258-'RIM Costs (Ach Pot)'!J258</f>
        <v>-9.5943847999999985</v>
      </c>
      <c r="K258">
        <f>'RIM &amp; TRC Benefits'!K258-'RIM Costs (Ach Pot)'!K258</f>
        <v>-10.429959799999997</v>
      </c>
      <c r="L258">
        <f>'RIM &amp; TRC Benefits'!L258-'RIM Costs (Ach Pot)'!L258</f>
        <v>-10.430310799999997</v>
      </c>
      <c r="M258">
        <f>'RIM &amp; TRC Benefits'!M258-'RIM Costs (Ach Pot)'!M258</f>
        <v>-8.9024277999999981</v>
      </c>
      <c r="N258">
        <f>'RIM &amp; TRC Benefits'!N258-'RIM Costs (Ach Pot)'!N258</f>
        <v>-9.056662799999998</v>
      </c>
      <c r="O258">
        <f>'RIM &amp; TRC Benefits'!O258-'RIM Costs (Ach Pot)'!O258</f>
        <v>-8.4406397999999996</v>
      </c>
      <c r="P258">
        <f>'RIM &amp; TRC Benefits'!P258-'RIM Costs (Ach Pot)'!P258</f>
        <v>-9.1065027999999977</v>
      </c>
      <c r="Q258">
        <f>'RIM &amp; TRC Benefits'!Q258-'RIM Costs (Ach Pot)'!Q258</f>
        <v>-8.9471977999999979</v>
      </c>
      <c r="R258">
        <f>'RIM &amp; TRC Benefits'!R258-'RIM Costs (Ach Pot)'!R258</f>
        <v>-9.3006527999999982</v>
      </c>
      <c r="S258">
        <f>'RIM &amp; TRC Benefits'!S258-'RIM Costs (Ach Pot)'!S258</f>
        <v>-8.1279228000000003</v>
      </c>
      <c r="T258">
        <f>'RIM &amp; TRC Benefits'!T258-'RIM Costs (Ach Pot)'!T258</f>
        <v>0</v>
      </c>
      <c r="U258">
        <f>'RIM &amp; TRC Benefits'!U258-'RIM Costs (Ach Pot)'!U258</f>
        <v>0</v>
      </c>
      <c r="V258">
        <f>'RIM &amp; TRC Benefits'!V258-'RIM Costs (Ach Pot)'!V258</f>
        <v>0</v>
      </c>
      <c r="W258">
        <f>'RIM &amp; TRC Benefits'!W258-'RIM Costs (Ach Pot)'!W258</f>
        <v>0</v>
      </c>
      <c r="X258">
        <f>'RIM &amp; TRC Benefits'!X258-'RIM Costs (Ach Pot)'!X258</f>
        <v>0</v>
      </c>
      <c r="Y258">
        <f>'RIM &amp; TRC Benefits'!Y258-'RIM Costs (Ach Pot)'!Y258</f>
        <v>0</v>
      </c>
      <c r="Z258">
        <f>'RIM &amp; TRC Benefits'!Z258-'RIM Costs (Ach Pot)'!Z258</f>
        <v>0</v>
      </c>
      <c r="AA258">
        <f>'RIM &amp; TRC Benefits'!AA258-'RIM Costs (Ach Pot)'!AA258</f>
        <v>0</v>
      </c>
      <c r="AB258">
        <f>'RIM &amp; TRC Benefits'!AB258-'RIM Costs (Ach Pot)'!AB258</f>
        <v>0</v>
      </c>
      <c r="AC258">
        <f>'RIM &amp; TRC Benefits'!AC258-'RIM Costs (Ach Pot)'!AC258</f>
        <v>0</v>
      </c>
      <c r="AD258">
        <f>'RIM &amp; TRC Benefits'!AD258-'RIM Costs (Ach Pot)'!AD258</f>
        <v>0</v>
      </c>
      <c r="AE258">
        <f>'RIM &amp; TRC Benefits'!AE258-'RIM Costs (Ach Pot)'!AE258</f>
        <v>0</v>
      </c>
      <c r="AF258">
        <f>'RIM &amp; TRC Benefits'!AF258-'RIM Costs (Ach Pot)'!AF258</f>
        <v>0</v>
      </c>
      <c r="AG258">
        <f>'RIM &amp; TRC Benefits'!AG258-'RIM Costs (Ach Pot)'!AG258</f>
        <v>0</v>
      </c>
      <c r="AH258">
        <f>'RIM &amp; TRC Benefits'!AH258-'RIM Costs (Ach Pot)'!AH258</f>
        <v>0</v>
      </c>
      <c r="AI258" s="2">
        <f t="shared" si="79"/>
        <v>-165.20914039999997</v>
      </c>
      <c r="AJ258" s="2">
        <f t="shared" si="80"/>
        <v>-129.94933182416901</v>
      </c>
      <c r="AK258" s="95">
        <f>'RIM &amp; TRC Benefits'!AJ258/'RIM Costs (Ach Pot)'!AJ258</f>
        <v>0.49607377915389328</v>
      </c>
      <c r="AL258" s="98" t="str">
        <f>IF(AK258&lt;1,"NA",(('RIM Costs (Ach Pot)'!AJ258)+AX258)/AN258)</f>
        <v>NA</v>
      </c>
      <c r="AN258">
        <f>'Customer Costs'!G258</f>
        <v>263</v>
      </c>
      <c r="AO258" s="17">
        <f t="shared" si="81"/>
        <v>175.23432382302985</v>
      </c>
      <c r="AP258" s="18">
        <f t="shared" si="82"/>
        <v>12.546420857339308</v>
      </c>
      <c r="AQ258" s="76" t="str">
        <f t="shared" si="83"/>
        <v>No</v>
      </c>
      <c r="AR258" s="76" t="str">
        <f t="shared" si="84"/>
        <v>No</v>
      </c>
      <c r="AS258" s="76" t="str">
        <f t="shared" si="85"/>
        <v>No</v>
      </c>
      <c r="AT258" s="105" t="s">
        <v>499</v>
      </c>
      <c r="AU258" s="95" t="str">
        <f t="shared" si="75"/>
        <v>Drop</v>
      </c>
      <c r="AV258" s="11">
        <f t="shared" si="95"/>
        <v>221.07569298201051</v>
      </c>
      <c r="AW258" s="102">
        <f t="shared" si="76"/>
        <v>2.0000000000000004</v>
      </c>
      <c r="AX258" s="11" t="str">
        <f t="shared" si="77"/>
        <v>NA</v>
      </c>
      <c r="AY258" s="52" t="s">
        <v>528</v>
      </c>
      <c r="AZ258" s="11" t="str">
        <f>IF(AU258="Drop","NA",'Program Costs'!G258)</f>
        <v>NA</v>
      </c>
      <c r="BA258" s="20" t="str">
        <f t="shared" si="78"/>
        <v>NA</v>
      </c>
      <c r="BB258" s="12">
        <f>IF(AP258&lt;=10,IF($BB$1="Residential",VLOOKUP(CEILING(AP258,0.05),'Payback-Acceptance'!$A$5:$C$205,2),VLOOKUP(CEILING(AN258,0.05),'Payback-Acceptance'!$A$5:$C$205,3)),IF($BB$1="Residential",VLOOKUP(10,'Payback-Acceptance'!$A$5:$C$205,2),VLOOKUP(10,'Payback-Acceptance'!$A$5:$C$205,3)))</f>
        <v>0.14294960495076253</v>
      </c>
      <c r="BC258" s="17">
        <v>175.23432382302985</v>
      </c>
      <c r="BD258" s="18">
        <v>17.184483964320318</v>
      </c>
      <c r="BE258" s="18">
        <v>12.443217196665055</v>
      </c>
      <c r="BF258" s="22">
        <v>73088.150309477744</v>
      </c>
      <c r="BG258" s="35" t="str">
        <f t="shared" si="93"/>
        <v>NA</v>
      </c>
      <c r="BH258" s="67">
        <v>0</v>
      </c>
      <c r="BI258" s="29" t="str">
        <f t="shared" si="94"/>
        <v>NA</v>
      </c>
      <c r="BJ258" s="71" t="str">
        <f t="shared" si="96"/>
        <v>NA</v>
      </c>
      <c r="BK258" s="71" t="str">
        <f t="shared" si="96"/>
        <v>NA</v>
      </c>
      <c r="BL258" s="71" t="str">
        <f t="shared" si="96"/>
        <v>NA</v>
      </c>
      <c r="BM258" s="71" t="str">
        <f t="shared" si="96"/>
        <v>NA</v>
      </c>
      <c r="BN258" s="71" t="str">
        <f t="shared" si="96"/>
        <v>NA</v>
      </c>
      <c r="BO258" s="71" t="str">
        <f t="shared" si="96"/>
        <v>NA</v>
      </c>
      <c r="BP258" s="71" t="str">
        <f t="shared" si="96"/>
        <v>NA</v>
      </c>
      <c r="BQ258" s="71" t="str">
        <f t="shared" si="96"/>
        <v>NA</v>
      </c>
      <c r="BR258" s="71" t="str">
        <f t="shared" si="96"/>
        <v>NA</v>
      </c>
      <c r="BS258" s="71" t="str">
        <f t="shared" si="96"/>
        <v>NA</v>
      </c>
    </row>
    <row r="259" spans="1:71" x14ac:dyDescent="0.25">
      <c r="A259" s="4">
        <v>3</v>
      </c>
      <c r="B259" s="4">
        <v>800</v>
      </c>
      <c r="C259">
        <v>801</v>
      </c>
      <c r="D259" t="s">
        <v>293</v>
      </c>
      <c r="E259">
        <f>'RIM &amp; TRC Benefits'!E259-'RIM Costs (Ach Pot)'!E259</f>
        <v>0</v>
      </c>
      <c r="F259">
        <f>'RIM &amp; TRC Benefits'!F259-'RIM Costs (Ach Pot)'!F259</f>
        <v>0</v>
      </c>
      <c r="G259">
        <f>'RIM &amp; TRC Benefits'!G259-'RIM Costs (Ach Pot)'!G259</f>
        <v>-138.01596499999999</v>
      </c>
      <c r="H259">
        <f>'RIM &amp; TRC Benefits'!H259-'RIM Costs (Ach Pot)'!H259</f>
        <v>-99.245965000000012</v>
      </c>
      <c r="I259">
        <f>'RIM &amp; TRC Benefits'!I259-'RIM Costs (Ach Pot)'!I259</f>
        <v>-103.77696499999999</v>
      </c>
      <c r="J259">
        <f>'RIM &amp; TRC Benefits'!J259-'RIM Costs (Ach Pot)'!J259</f>
        <v>-73.811385000000001</v>
      </c>
      <c r="K259">
        <f>'RIM &amp; TRC Benefits'!K259-'RIM Costs (Ach Pot)'!K259</f>
        <v>-73.692675000000008</v>
      </c>
      <c r="L259">
        <f>'RIM &amp; TRC Benefits'!L259-'RIM Costs (Ach Pot)'!L259</f>
        <v>0</v>
      </c>
      <c r="M259">
        <f>'RIM &amp; TRC Benefits'!M259-'RIM Costs (Ach Pot)'!M259</f>
        <v>0</v>
      </c>
      <c r="N259">
        <f>'RIM &amp; TRC Benefits'!N259-'RIM Costs (Ach Pot)'!N259</f>
        <v>0</v>
      </c>
      <c r="O259">
        <f>'RIM &amp; TRC Benefits'!O259-'RIM Costs (Ach Pot)'!O259</f>
        <v>0</v>
      </c>
      <c r="P259">
        <f>'RIM &amp; TRC Benefits'!P259-'RIM Costs (Ach Pot)'!P259</f>
        <v>0</v>
      </c>
      <c r="Q259">
        <f>'RIM &amp; TRC Benefits'!Q259-'RIM Costs (Ach Pot)'!Q259</f>
        <v>0</v>
      </c>
      <c r="R259">
        <f>'RIM &amp; TRC Benefits'!R259-'RIM Costs (Ach Pot)'!R259</f>
        <v>0</v>
      </c>
      <c r="S259">
        <f>'RIM &amp; TRC Benefits'!S259-'RIM Costs (Ach Pot)'!S259</f>
        <v>0</v>
      </c>
      <c r="T259">
        <f>'RIM &amp; TRC Benefits'!T259-'RIM Costs (Ach Pot)'!T259</f>
        <v>0</v>
      </c>
      <c r="U259">
        <f>'RIM &amp; TRC Benefits'!U259-'RIM Costs (Ach Pot)'!U259</f>
        <v>0</v>
      </c>
      <c r="V259">
        <f>'RIM &amp; TRC Benefits'!V259-'RIM Costs (Ach Pot)'!V259</f>
        <v>0</v>
      </c>
      <c r="W259">
        <f>'RIM &amp; TRC Benefits'!W259-'RIM Costs (Ach Pot)'!W259</f>
        <v>0</v>
      </c>
      <c r="X259">
        <f>'RIM &amp; TRC Benefits'!X259-'RIM Costs (Ach Pot)'!X259</f>
        <v>0</v>
      </c>
      <c r="Y259">
        <f>'RIM &amp; TRC Benefits'!Y259-'RIM Costs (Ach Pot)'!Y259</f>
        <v>0</v>
      </c>
      <c r="Z259">
        <f>'RIM &amp; TRC Benefits'!Z259-'RIM Costs (Ach Pot)'!Z259</f>
        <v>0</v>
      </c>
      <c r="AA259">
        <f>'RIM &amp; TRC Benefits'!AA259-'RIM Costs (Ach Pot)'!AA259</f>
        <v>0</v>
      </c>
      <c r="AB259">
        <f>'RIM &amp; TRC Benefits'!AB259-'RIM Costs (Ach Pot)'!AB259</f>
        <v>0</v>
      </c>
      <c r="AC259">
        <f>'RIM &amp; TRC Benefits'!AC259-'RIM Costs (Ach Pot)'!AC259</f>
        <v>0</v>
      </c>
      <c r="AD259">
        <f>'RIM &amp; TRC Benefits'!AD259-'RIM Costs (Ach Pot)'!AD259</f>
        <v>0</v>
      </c>
      <c r="AE259">
        <f>'RIM &amp; TRC Benefits'!AE259-'RIM Costs (Ach Pot)'!AE259</f>
        <v>0</v>
      </c>
      <c r="AF259">
        <f>'RIM &amp; TRC Benefits'!AF259-'RIM Costs (Ach Pot)'!AF259</f>
        <v>0</v>
      </c>
      <c r="AG259">
        <f>'RIM &amp; TRC Benefits'!AG259-'RIM Costs (Ach Pot)'!AG259</f>
        <v>0</v>
      </c>
      <c r="AH259">
        <f>'RIM &amp; TRC Benefits'!AH259-'RIM Costs (Ach Pot)'!AH259</f>
        <v>0</v>
      </c>
      <c r="AI259" s="2">
        <f t="shared" si="79"/>
        <v>-488.54295500000001</v>
      </c>
      <c r="AJ259" s="2">
        <f t="shared" si="80"/>
        <v>-441.32213901534311</v>
      </c>
      <c r="AK259" s="95">
        <f>'RIM &amp; TRC Benefits'!AJ259/'RIM Costs (Ach Pot)'!AJ259</f>
        <v>0.51774503028444108</v>
      </c>
      <c r="AL259" s="98" t="str">
        <f>IF(AK259&lt;1,"NA",(('RIM Costs (Ach Pot)'!AJ259)+AX259)/AN259)</f>
        <v>NA</v>
      </c>
      <c r="AN259">
        <f>'Customer Costs'!G259</f>
        <v>245</v>
      </c>
      <c r="AO259" s="17">
        <f t="shared" si="81"/>
        <v>1567.698617161012</v>
      </c>
      <c r="AP259" s="18">
        <f t="shared" si="82"/>
        <v>1.3064319386030834</v>
      </c>
      <c r="AQ259" s="76" t="str">
        <f t="shared" si="83"/>
        <v>No</v>
      </c>
      <c r="AR259" s="76" t="str">
        <f t="shared" si="84"/>
        <v>Yes</v>
      </c>
      <c r="AS259" s="76" t="str">
        <f t="shared" si="85"/>
        <v>Yes</v>
      </c>
      <c r="AT259" s="105" t="s">
        <v>499</v>
      </c>
      <c r="AU259" s="95" t="str">
        <f t="shared" si="75"/>
        <v>Drop</v>
      </c>
      <c r="AV259" s="11">
        <f t="shared" si="95"/>
        <v>0</v>
      </c>
      <c r="AW259" s="102">
        <f t="shared" si="76"/>
        <v>1.3064319386030834</v>
      </c>
      <c r="AX259" s="11" t="str">
        <f t="shared" si="77"/>
        <v>NA</v>
      </c>
      <c r="AY259" s="52" t="s">
        <v>528</v>
      </c>
      <c r="AZ259" s="11" t="str">
        <f>IF(AU259="Drop","NA",'Program Costs'!G259)</f>
        <v>NA</v>
      </c>
      <c r="BA259" s="20" t="str">
        <f t="shared" si="78"/>
        <v>NA</v>
      </c>
      <c r="BB259" s="12">
        <f>IF(AP259&lt;=10,IF($BB$1="Residential",VLOOKUP(CEILING(AP259,0.05),'Payback-Acceptance'!$A$5:$C$205,2),VLOOKUP(CEILING(AN259,0.05),'Payback-Acceptance'!$A$5:$C$205,3)),IF($BB$1="Residential",VLOOKUP(10,'Payback-Acceptance'!$A$5:$C$205,2),VLOOKUP(10,'Payback-Acceptance'!$A$5:$C$205,3)))</f>
        <v>0.4788866311505045</v>
      </c>
      <c r="BC259" s="17">
        <v>1567.698617161012</v>
      </c>
      <c r="BD259" s="18">
        <v>334.70687297297206</v>
      </c>
      <c r="BE259" s="18">
        <v>65.080991330802476</v>
      </c>
      <c r="BF259" s="22">
        <v>3523.7424255319147</v>
      </c>
      <c r="BG259" s="35" t="str">
        <f t="shared" si="93"/>
        <v>NA</v>
      </c>
      <c r="BH259" s="67">
        <v>1149.6667</v>
      </c>
      <c r="BI259" s="29" t="str">
        <f t="shared" si="94"/>
        <v>NA</v>
      </c>
      <c r="BJ259" s="71" t="str">
        <f t="shared" si="96"/>
        <v>NA</v>
      </c>
      <c r="BK259" s="71" t="str">
        <f t="shared" si="96"/>
        <v>NA</v>
      </c>
      <c r="BL259" s="71" t="str">
        <f t="shared" si="96"/>
        <v>NA</v>
      </c>
      <c r="BM259" s="71" t="str">
        <f t="shared" si="96"/>
        <v>NA</v>
      </c>
      <c r="BN259" s="71" t="str">
        <f t="shared" si="96"/>
        <v>NA</v>
      </c>
      <c r="BO259" s="71" t="str">
        <f t="shared" si="96"/>
        <v>NA</v>
      </c>
      <c r="BP259" s="71" t="str">
        <f t="shared" si="96"/>
        <v>NA</v>
      </c>
      <c r="BQ259" s="71" t="str">
        <f t="shared" si="96"/>
        <v>NA</v>
      </c>
      <c r="BR259" s="71" t="str">
        <f t="shared" si="96"/>
        <v>NA</v>
      </c>
      <c r="BS259" s="71" t="str">
        <f t="shared" si="96"/>
        <v>NA</v>
      </c>
    </row>
    <row r="260" spans="1:71" x14ac:dyDescent="0.25">
      <c r="A260" s="4">
        <v>3</v>
      </c>
      <c r="B260" s="4">
        <v>800</v>
      </c>
      <c r="C260">
        <v>802</v>
      </c>
      <c r="D260" t="s">
        <v>294</v>
      </c>
      <c r="E260">
        <f>'RIM &amp; TRC Benefits'!E260-'RIM Costs (Ach Pot)'!E260</f>
        <v>0</v>
      </c>
      <c r="F260">
        <f>'RIM &amp; TRC Benefits'!F260-'RIM Costs (Ach Pot)'!F260</f>
        <v>0</v>
      </c>
      <c r="G260">
        <f>'RIM &amp; TRC Benefits'!G260-'RIM Costs (Ach Pot)'!G260</f>
        <v>-87.978352999999984</v>
      </c>
      <c r="H260">
        <f>'RIM &amp; TRC Benefits'!H260-'RIM Costs (Ach Pot)'!H260</f>
        <v>-49.900182999999998</v>
      </c>
      <c r="I260">
        <f>'RIM &amp; TRC Benefits'!I260-'RIM Costs (Ach Pot)'!I260</f>
        <v>-51.903913000000003</v>
      </c>
      <c r="J260">
        <f>'RIM &amp; TRC Benefits'!J260-'RIM Costs (Ach Pot)'!J260</f>
        <v>-37.144997000000004</v>
      </c>
      <c r="K260">
        <f>'RIM &amp; TRC Benefits'!K260-'RIM Costs (Ach Pot)'!K260</f>
        <v>-37.433370999999994</v>
      </c>
      <c r="L260">
        <f>'RIM &amp; TRC Benefits'!L260-'RIM Costs (Ach Pot)'!L260</f>
        <v>0</v>
      </c>
      <c r="M260">
        <f>'RIM &amp; TRC Benefits'!M260-'RIM Costs (Ach Pot)'!M260</f>
        <v>0</v>
      </c>
      <c r="N260">
        <f>'RIM &amp; TRC Benefits'!N260-'RIM Costs (Ach Pot)'!N260</f>
        <v>0</v>
      </c>
      <c r="O260">
        <f>'RIM &amp; TRC Benefits'!O260-'RIM Costs (Ach Pot)'!O260</f>
        <v>0</v>
      </c>
      <c r="P260">
        <f>'RIM &amp; TRC Benefits'!P260-'RIM Costs (Ach Pot)'!P260</f>
        <v>0</v>
      </c>
      <c r="Q260">
        <f>'RIM &amp; TRC Benefits'!Q260-'RIM Costs (Ach Pot)'!Q260</f>
        <v>0</v>
      </c>
      <c r="R260">
        <f>'RIM &amp; TRC Benefits'!R260-'RIM Costs (Ach Pot)'!R260</f>
        <v>0</v>
      </c>
      <c r="S260">
        <f>'RIM &amp; TRC Benefits'!S260-'RIM Costs (Ach Pot)'!S260</f>
        <v>0</v>
      </c>
      <c r="T260">
        <f>'RIM &amp; TRC Benefits'!T260-'RIM Costs (Ach Pot)'!T260</f>
        <v>0</v>
      </c>
      <c r="U260">
        <f>'RIM &amp; TRC Benefits'!U260-'RIM Costs (Ach Pot)'!U260</f>
        <v>0</v>
      </c>
      <c r="V260">
        <f>'RIM &amp; TRC Benefits'!V260-'RIM Costs (Ach Pot)'!V260</f>
        <v>0</v>
      </c>
      <c r="W260">
        <f>'RIM &amp; TRC Benefits'!W260-'RIM Costs (Ach Pot)'!W260</f>
        <v>0</v>
      </c>
      <c r="X260">
        <f>'RIM &amp; TRC Benefits'!X260-'RIM Costs (Ach Pot)'!X260</f>
        <v>0</v>
      </c>
      <c r="Y260">
        <f>'RIM &amp; TRC Benefits'!Y260-'RIM Costs (Ach Pot)'!Y260</f>
        <v>0</v>
      </c>
      <c r="Z260">
        <f>'RIM &amp; TRC Benefits'!Z260-'RIM Costs (Ach Pot)'!Z260</f>
        <v>0</v>
      </c>
      <c r="AA260">
        <f>'RIM &amp; TRC Benefits'!AA260-'RIM Costs (Ach Pot)'!AA260</f>
        <v>0</v>
      </c>
      <c r="AB260">
        <f>'RIM &amp; TRC Benefits'!AB260-'RIM Costs (Ach Pot)'!AB260</f>
        <v>0</v>
      </c>
      <c r="AC260">
        <f>'RIM &amp; TRC Benefits'!AC260-'RIM Costs (Ach Pot)'!AC260</f>
        <v>0</v>
      </c>
      <c r="AD260">
        <f>'RIM &amp; TRC Benefits'!AD260-'RIM Costs (Ach Pot)'!AD260</f>
        <v>0</v>
      </c>
      <c r="AE260">
        <f>'RIM &amp; TRC Benefits'!AE260-'RIM Costs (Ach Pot)'!AE260</f>
        <v>0</v>
      </c>
      <c r="AF260">
        <f>'RIM &amp; TRC Benefits'!AF260-'RIM Costs (Ach Pot)'!AF260</f>
        <v>0</v>
      </c>
      <c r="AG260">
        <f>'RIM &amp; TRC Benefits'!AG260-'RIM Costs (Ach Pot)'!AG260</f>
        <v>0</v>
      </c>
      <c r="AH260">
        <f>'RIM &amp; TRC Benefits'!AH260-'RIM Costs (Ach Pot)'!AH260</f>
        <v>0</v>
      </c>
      <c r="AI260" s="2">
        <f t="shared" si="79"/>
        <v>-264.360817</v>
      </c>
      <c r="AJ260" s="2">
        <f t="shared" si="80"/>
        <v>-240.56066869271575</v>
      </c>
      <c r="AK260" s="95">
        <f>'RIM &amp; TRC Benefits'!AJ260/'RIM Costs (Ach Pot)'!AJ260</f>
        <v>0.4983895543037879</v>
      </c>
      <c r="AL260" s="98" t="str">
        <f>IF(AK260&lt;1,"NA",(('RIM Costs (Ach Pot)'!AJ260)+AX260)/AN260)</f>
        <v>NA</v>
      </c>
      <c r="AN260">
        <f>'Customer Costs'!G260</f>
        <v>80</v>
      </c>
      <c r="AO260" s="17">
        <f t="shared" si="81"/>
        <v>790.12658254944472</v>
      </c>
      <c r="AP260" s="18">
        <f t="shared" si="82"/>
        <v>0.84640183031860661</v>
      </c>
      <c r="AQ260" s="76" t="str">
        <f t="shared" si="83"/>
        <v>Yes</v>
      </c>
      <c r="AR260" s="76" t="str">
        <f t="shared" si="84"/>
        <v>Yes</v>
      </c>
      <c r="AS260" s="76" t="str">
        <f t="shared" si="85"/>
        <v>Yes</v>
      </c>
      <c r="AT260" s="105" t="s">
        <v>499</v>
      </c>
      <c r="AU260" s="95" t="str">
        <f t="shared" ref="AU260:AU277" si="97">IF(OR(AK260&lt;1,AP260&lt;2,AL260&lt;1),"Drop","Keep")</f>
        <v>Drop</v>
      </c>
      <c r="AV260" s="11">
        <f t="shared" si="95"/>
        <v>0</v>
      </c>
      <c r="AW260" s="102">
        <f t="shared" ref="AW260:AW277" si="98">IF(AV260="NA",AV260,(AN260-AV260)/(AO260*$AP$1/100))</f>
        <v>0.84640183031860661</v>
      </c>
      <c r="AX260" s="11" t="str">
        <f t="shared" ref="AX260:AX277" si="99">IF(AK260&lt;1,"NA",IF(AND(AJ260&gt;=0,AJ260-AV260&gt;=0),AV260,AJ260))</f>
        <v>NA</v>
      </c>
      <c r="AY260" s="52" t="s">
        <v>528</v>
      </c>
      <c r="AZ260" s="11" t="str">
        <f>IF(AU260="Drop","NA",'Program Costs'!G260)</f>
        <v>NA</v>
      </c>
      <c r="BA260" s="20" t="str">
        <f t="shared" ref="BA260:BA277" si="100">IF(AX260="NA",AX260,(AN260-AX260)/(AO260*$AP$1/100))</f>
        <v>NA</v>
      </c>
      <c r="BB260" s="12">
        <f>IF(AP260&lt;=10,IF($BB$1="Residential",VLOOKUP(CEILING(AP260,0.05),'Payback-Acceptance'!$A$5:$C$205,2),VLOOKUP(CEILING(AN260,0.05),'Payback-Acceptance'!$A$5:$C$205,3)),IF($BB$1="Residential",VLOOKUP(10,'Payback-Acceptance'!$A$5:$C$205,2),VLOOKUP(10,'Payback-Acceptance'!$A$5:$C$205,3)))</f>
        <v>0.52409444588281673</v>
      </c>
      <c r="BC260" s="17">
        <v>790.12658254944472</v>
      </c>
      <c r="BD260" s="18">
        <v>168.69364424826648</v>
      </c>
      <c r="BE260" s="18">
        <v>32.80108861884365</v>
      </c>
      <c r="BF260" s="22">
        <v>3523.7424255319147</v>
      </c>
      <c r="BG260" s="35" t="str">
        <f t="shared" si="93"/>
        <v>NA</v>
      </c>
      <c r="BH260" s="67">
        <v>1149.6667</v>
      </c>
      <c r="BI260" s="29" t="str">
        <f t="shared" si="94"/>
        <v>NA</v>
      </c>
      <c r="BJ260" s="71" t="str">
        <f t="shared" si="96"/>
        <v>NA</v>
      </c>
      <c r="BK260" s="71" t="str">
        <f t="shared" si="96"/>
        <v>NA</v>
      </c>
      <c r="BL260" s="71" t="str">
        <f t="shared" si="96"/>
        <v>NA</v>
      </c>
      <c r="BM260" s="71" t="str">
        <f t="shared" si="96"/>
        <v>NA</v>
      </c>
      <c r="BN260" s="71" t="str">
        <f t="shared" si="96"/>
        <v>NA</v>
      </c>
      <c r="BO260" s="71" t="str">
        <f t="shared" si="96"/>
        <v>NA</v>
      </c>
      <c r="BP260" s="71" t="str">
        <f t="shared" si="96"/>
        <v>NA</v>
      </c>
      <c r="BQ260" s="71" t="str">
        <f t="shared" si="96"/>
        <v>NA</v>
      </c>
      <c r="BR260" s="71" t="str">
        <f t="shared" si="96"/>
        <v>NA</v>
      </c>
      <c r="BS260" s="71" t="str">
        <f t="shared" si="96"/>
        <v>NA</v>
      </c>
    </row>
    <row r="261" spans="1:71" x14ac:dyDescent="0.25">
      <c r="A261" s="4">
        <v>3</v>
      </c>
      <c r="B261" s="4">
        <v>800</v>
      </c>
      <c r="C261">
        <v>803</v>
      </c>
      <c r="D261" t="s">
        <v>295</v>
      </c>
      <c r="E261">
        <f>'RIM &amp; TRC Benefits'!E261-'RIM Costs (Ach Pot)'!E261</f>
        <v>0</v>
      </c>
      <c r="F261">
        <f>'RIM &amp; TRC Benefits'!F261-'RIM Costs (Ach Pot)'!F261</f>
        <v>0</v>
      </c>
      <c r="G261">
        <f>'RIM &amp; TRC Benefits'!G261-'RIM Costs (Ach Pot)'!G261</f>
        <v>-188.93834999999999</v>
      </c>
      <c r="H261">
        <f>'RIM &amp; TRC Benefits'!H261-'RIM Costs (Ach Pot)'!H261</f>
        <v>-149.46484999999998</v>
      </c>
      <c r="I261">
        <f>'RIM &amp; TRC Benefits'!I261-'RIM Costs (Ach Pot)'!I261</f>
        <v>-155.75415000000001</v>
      </c>
      <c r="J261">
        <f>'RIM &amp; TRC Benefits'!J261-'RIM Costs (Ach Pot)'!J261</f>
        <v>-110.48050000000001</v>
      </c>
      <c r="K261">
        <f>'RIM &amp; TRC Benefits'!K261-'RIM Costs (Ach Pot)'!K261</f>
        <v>-111.42539000000002</v>
      </c>
      <c r="L261">
        <f>'RIM &amp; TRC Benefits'!L261-'RIM Costs (Ach Pot)'!L261</f>
        <v>-104.94471000000001</v>
      </c>
      <c r="M261">
        <f>'RIM &amp; TRC Benefits'!M261-'RIM Costs (Ach Pot)'!M261</f>
        <v>-86.505890000000022</v>
      </c>
      <c r="N261">
        <f>'RIM &amp; TRC Benefits'!N261-'RIM Costs (Ach Pot)'!N261</f>
        <v>-75.428499999999985</v>
      </c>
      <c r="O261">
        <f>'RIM &amp; TRC Benefits'!O261-'RIM Costs (Ach Pot)'!O261</f>
        <v>-71.912180000000035</v>
      </c>
      <c r="P261">
        <f>'RIM &amp; TRC Benefits'!P261-'RIM Costs (Ach Pot)'!P261</f>
        <v>-98.720530000000025</v>
      </c>
      <c r="Q261">
        <f>'RIM &amp; TRC Benefits'!Q261-'RIM Costs (Ach Pot)'!Q261</f>
        <v>0</v>
      </c>
      <c r="R261">
        <f>'RIM &amp; TRC Benefits'!R261-'RIM Costs (Ach Pot)'!R261</f>
        <v>0</v>
      </c>
      <c r="S261">
        <f>'RIM &amp; TRC Benefits'!S261-'RIM Costs (Ach Pot)'!S261</f>
        <v>0</v>
      </c>
      <c r="T261">
        <f>'RIM &amp; TRC Benefits'!T261-'RIM Costs (Ach Pot)'!T261</f>
        <v>0</v>
      </c>
      <c r="U261">
        <f>'RIM &amp; TRC Benefits'!U261-'RIM Costs (Ach Pot)'!U261</f>
        <v>0</v>
      </c>
      <c r="V261">
        <f>'RIM &amp; TRC Benefits'!V261-'RIM Costs (Ach Pot)'!V261</f>
        <v>0</v>
      </c>
      <c r="W261">
        <f>'RIM &amp; TRC Benefits'!W261-'RIM Costs (Ach Pot)'!W261</f>
        <v>0</v>
      </c>
      <c r="X261">
        <f>'RIM &amp; TRC Benefits'!X261-'RIM Costs (Ach Pot)'!X261</f>
        <v>0</v>
      </c>
      <c r="Y261">
        <f>'RIM &amp; TRC Benefits'!Y261-'RIM Costs (Ach Pot)'!Y261</f>
        <v>0</v>
      </c>
      <c r="Z261">
        <f>'RIM &amp; TRC Benefits'!Z261-'RIM Costs (Ach Pot)'!Z261</f>
        <v>0</v>
      </c>
      <c r="AA261">
        <f>'RIM &amp; TRC Benefits'!AA261-'RIM Costs (Ach Pot)'!AA261</f>
        <v>0</v>
      </c>
      <c r="AB261">
        <f>'RIM &amp; TRC Benefits'!AB261-'RIM Costs (Ach Pot)'!AB261</f>
        <v>0</v>
      </c>
      <c r="AC261">
        <f>'RIM &amp; TRC Benefits'!AC261-'RIM Costs (Ach Pot)'!AC261</f>
        <v>0</v>
      </c>
      <c r="AD261">
        <f>'RIM &amp; TRC Benefits'!AD261-'RIM Costs (Ach Pot)'!AD261</f>
        <v>0</v>
      </c>
      <c r="AE261">
        <f>'RIM &amp; TRC Benefits'!AE261-'RIM Costs (Ach Pot)'!AE261</f>
        <v>0</v>
      </c>
      <c r="AF261">
        <f>'RIM &amp; TRC Benefits'!AF261-'RIM Costs (Ach Pot)'!AF261</f>
        <v>0</v>
      </c>
      <c r="AG261">
        <f>'RIM &amp; TRC Benefits'!AG261-'RIM Costs (Ach Pot)'!AG261</f>
        <v>0</v>
      </c>
      <c r="AH261">
        <f>'RIM &amp; TRC Benefits'!AH261-'RIM Costs (Ach Pot)'!AH261</f>
        <v>0</v>
      </c>
      <c r="AI261" s="2">
        <f t="shared" ref="AI261:AI277" si="101">SUM(E261:AH261)</f>
        <v>-1153.5750499999999</v>
      </c>
      <c r="AJ261" s="2">
        <f t="shared" ref="AJ261:AJ277" si="102">G261+(NPV(6.463858/100,H261:AH261))</f>
        <v>-929.56768036135588</v>
      </c>
      <c r="AK261" s="95">
        <f>'RIM &amp; TRC Benefits'!AJ261/'RIM Costs (Ach Pot)'!AJ261</f>
        <v>0.62467979134915697</v>
      </c>
      <c r="AL261" s="98" t="str">
        <f>IF(AK261&lt;1,"NA",(('RIM Costs (Ach Pot)'!AJ261)+AX261)/AN261)</f>
        <v>NA</v>
      </c>
      <c r="AN261">
        <f>'Customer Costs'!G261</f>
        <v>850</v>
      </c>
      <c r="AO261" s="17">
        <f t="shared" ref="AO261:AO277" si="103">BC261</f>
        <v>2358.4382876364853</v>
      </c>
      <c r="AP261" s="18">
        <f t="shared" ref="AP261:AP277" si="104">AN261/(AO261*$AP$1/100)</f>
        <v>3.0128512413553747</v>
      </c>
      <c r="AQ261" s="76" t="str">
        <f t="shared" ref="AQ261:AQ277" si="105">IF($AP261&lt;1,"Yes","No")</f>
        <v>No</v>
      </c>
      <c r="AR261" s="76" t="str">
        <f t="shared" ref="AR261:AR277" si="106">IF($AP261&lt;2,"Yes","No")</f>
        <v>No</v>
      </c>
      <c r="AS261" s="76" t="str">
        <f t="shared" ref="AS261:AS277" si="107">IF($AP261&lt;3,"Yes","No")</f>
        <v>No</v>
      </c>
      <c r="AT261" s="105" t="s">
        <v>499</v>
      </c>
      <c r="AU261" s="95" t="str">
        <f t="shared" si="97"/>
        <v>Drop</v>
      </c>
      <c r="AV261" s="11">
        <f t="shared" si="95"/>
        <v>285.75043577815995</v>
      </c>
      <c r="AW261" s="102">
        <f t="shared" si="98"/>
        <v>2</v>
      </c>
      <c r="AX261" s="11" t="str">
        <f t="shared" si="99"/>
        <v>NA</v>
      </c>
      <c r="AY261" s="52" t="s">
        <v>528</v>
      </c>
      <c r="AZ261" s="11" t="str">
        <f>IF(AU261="Drop","NA",'Program Costs'!G261)</f>
        <v>NA</v>
      </c>
      <c r="BA261" s="20" t="str">
        <f t="shared" si="100"/>
        <v>NA</v>
      </c>
      <c r="BB261" s="12">
        <f>IF(AP261&lt;=10,IF($BB$1="Residential",VLOOKUP(CEILING(AP261,0.05),'Payback-Acceptance'!$A$5:$C$205,2),VLOOKUP(CEILING(AN261,0.05),'Payback-Acceptance'!$A$5:$C$205,3)),IF($BB$1="Residential",VLOOKUP(10,'Payback-Acceptance'!$A$5:$C$205,2),VLOOKUP(10,'Payback-Acceptance'!$A$5:$C$205,3)))</f>
        <v>0.33191135431998869</v>
      </c>
      <c r="BC261" s="17">
        <v>2358.4382876364853</v>
      </c>
      <c r="BD261" s="18">
        <v>503.53141805800834</v>
      </c>
      <c r="BE261" s="18">
        <v>97.907531506190296</v>
      </c>
      <c r="BF261" s="22">
        <v>3672.1105276595745</v>
      </c>
      <c r="BG261" s="35" t="str">
        <f t="shared" si="93"/>
        <v>NA</v>
      </c>
      <c r="BH261" s="67">
        <v>3540.6667000000002</v>
      </c>
      <c r="BI261" s="29" t="str">
        <f t="shared" si="94"/>
        <v>NA</v>
      </c>
      <c r="BJ261" s="71" t="str">
        <f t="shared" si="96"/>
        <v>NA</v>
      </c>
      <c r="BK261" s="71" t="str">
        <f t="shared" si="96"/>
        <v>NA</v>
      </c>
      <c r="BL261" s="71" t="str">
        <f t="shared" si="96"/>
        <v>NA</v>
      </c>
      <c r="BM261" s="71" t="str">
        <f t="shared" si="96"/>
        <v>NA</v>
      </c>
      <c r="BN261" s="71" t="str">
        <f t="shared" si="96"/>
        <v>NA</v>
      </c>
      <c r="BO261" s="71" t="str">
        <f t="shared" si="96"/>
        <v>NA</v>
      </c>
      <c r="BP261" s="71" t="str">
        <f t="shared" si="96"/>
        <v>NA</v>
      </c>
      <c r="BQ261" s="71" t="str">
        <f t="shared" si="96"/>
        <v>NA</v>
      </c>
      <c r="BR261" s="71" t="str">
        <f t="shared" si="96"/>
        <v>NA</v>
      </c>
      <c r="BS261" s="71" t="str">
        <f t="shared" si="96"/>
        <v>NA</v>
      </c>
    </row>
    <row r="262" spans="1:71" x14ac:dyDescent="0.25">
      <c r="A262" s="4">
        <v>3</v>
      </c>
      <c r="B262" s="4">
        <v>800</v>
      </c>
      <c r="C262">
        <v>804</v>
      </c>
      <c r="D262" t="s">
        <v>296</v>
      </c>
      <c r="E262">
        <f>'RIM &amp; TRC Benefits'!E262-'RIM Costs (Ach Pot)'!E262</f>
        <v>0</v>
      </c>
      <c r="F262">
        <f>'RIM &amp; TRC Benefits'!F262-'RIM Costs (Ach Pot)'!F262</f>
        <v>0</v>
      </c>
      <c r="G262">
        <f>'RIM &amp; TRC Benefits'!G262-'RIM Costs (Ach Pot)'!G262</f>
        <v>-240.49904000000001</v>
      </c>
      <c r="H262">
        <f>'RIM &amp; TRC Benefits'!H262-'RIM Costs (Ach Pot)'!H262</f>
        <v>-199.69404</v>
      </c>
      <c r="I262">
        <f>'RIM &amp; TRC Benefits'!I262-'RIM Costs (Ach Pot)'!I262</f>
        <v>-208.39394000000001</v>
      </c>
      <c r="J262">
        <f>'RIM &amp; TRC Benefits'!J262-'RIM Costs (Ach Pot)'!J262</f>
        <v>-147.03447</v>
      </c>
      <c r="K262">
        <f>'RIM &amp; TRC Benefits'!K262-'RIM Costs (Ach Pot)'!K262</f>
        <v>-149.25286</v>
      </c>
      <c r="L262">
        <f>'RIM &amp; TRC Benefits'!L262-'RIM Costs (Ach Pot)'!L262</f>
        <v>-140.65260999999998</v>
      </c>
      <c r="M262">
        <f>'RIM &amp; TRC Benefits'!M262-'RIM Costs (Ach Pot)'!M262</f>
        <v>-114.81274000000002</v>
      </c>
      <c r="N262">
        <f>'RIM &amp; TRC Benefits'!N262-'RIM Costs (Ach Pot)'!N262</f>
        <v>-100.76111000000003</v>
      </c>
      <c r="O262">
        <f>'RIM &amp; TRC Benefits'!O262-'RIM Costs (Ach Pot)'!O262</f>
        <v>-97.920410000000061</v>
      </c>
      <c r="P262">
        <f>'RIM &amp; TRC Benefits'!P262-'RIM Costs (Ach Pot)'!P262</f>
        <v>-132.06368000000003</v>
      </c>
      <c r="Q262">
        <f>'RIM &amp; TRC Benefits'!Q262-'RIM Costs (Ach Pot)'!Q262</f>
        <v>0</v>
      </c>
      <c r="R262">
        <f>'RIM &amp; TRC Benefits'!R262-'RIM Costs (Ach Pot)'!R262</f>
        <v>0</v>
      </c>
      <c r="S262">
        <f>'RIM &amp; TRC Benefits'!S262-'RIM Costs (Ach Pot)'!S262</f>
        <v>0</v>
      </c>
      <c r="T262">
        <f>'RIM &amp; TRC Benefits'!T262-'RIM Costs (Ach Pot)'!T262</f>
        <v>0</v>
      </c>
      <c r="U262">
        <f>'RIM &amp; TRC Benefits'!U262-'RIM Costs (Ach Pot)'!U262</f>
        <v>0</v>
      </c>
      <c r="V262">
        <f>'RIM &amp; TRC Benefits'!V262-'RIM Costs (Ach Pot)'!V262</f>
        <v>0</v>
      </c>
      <c r="W262">
        <f>'RIM &amp; TRC Benefits'!W262-'RIM Costs (Ach Pot)'!W262</f>
        <v>0</v>
      </c>
      <c r="X262">
        <f>'RIM &amp; TRC Benefits'!X262-'RIM Costs (Ach Pot)'!X262</f>
        <v>0</v>
      </c>
      <c r="Y262">
        <f>'RIM &amp; TRC Benefits'!Y262-'RIM Costs (Ach Pot)'!Y262</f>
        <v>0</v>
      </c>
      <c r="Z262">
        <f>'RIM &amp; TRC Benefits'!Z262-'RIM Costs (Ach Pot)'!Z262</f>
        <v>0</v>
      </c>
      <c r="AA262">
        <f>'RIM &amp; TRC Benefits'!AA262-'RIM Costs (Ach Pot)'!AA262</f>
        <v>0</v>
      </c>
      <c r="AB262">
        <f>'RIM &amp; TRC Benefits'!AB262-'RIM Costs (Ach Pot)'!AB262</f>
        <v>0</v>
      </c>
      <c r="AC262">
        <f>'RIM &amp; TRC Benefits'!AC262-'RIM Costs (Ach Pot)'!AC262</f>
        <v>0</v>
      </c>
      <c r="AD262">
        <f>'RIM &amp; TRC Benefits'!AD262-'RIM Costs (Ach Pot)'!AD262</f>
        <v>0</v>
      </c>
      <c r="AE262">
        <f>'RIM &amp; TRC Benefits'!AE262-'RIM Costs (Ach Pot)'!AE262</f>
        <v>0</v>
      </c>
      <c r="AF262">
        <f>'RIM &amp; TRC Benefits'!AF262-'RIM Costs (Ach Pot)'!AF262</f>
        <v>0</v>
      </c>
      <c r="AG262">
        <f>'RIM &amp; TRC Benefits'!AG262-'RIM Costs (Ach Pot)'!AG262</f>
        <v>0</v>
      </c>
      <c r="AH262">
        <f>'RIM &amp; TRC Benefits'!AH262-'RIM Costs (Ach Pot)'!AH262</f>
        <v>0</v>
      </c>
      <c r="AI262" s="2">
        <f t="shared" si="101"/>
        <v>-1531.0849000000005</v>
      </c>
      <c r="AJ262" s="2">
        <f t="shared" si="102"/>
        <v>-1231.1053114180263</v>
      </c>
      <c r="AK262" s="95">
        <f>'RIM &amp; TRC Benefits'!AJ262/'RIM Costs (Ach Pot)'!AJ262</f>
        <v>0.62673334614467435</v>
      </c>
      <c r="AL262" s="98" t="str">
        <f>IF(AK262&lt;1,"NA",(('RIM Costs (Ach Pot)'!AJ262)+AX262)/AN262)</f>
        <v>NA</v>
      </c>
      <c r="AN262">
        <f>'Customer Costs'!G262</f>
        <v>4900</v>
      </c>
      <c r="AO262" s="17">
        <f t="shared" si="103"/>
        <v>3152.5252533879625</v>
      </c>
      <c r="AP262" s="18">
        <f t="shared" si="104"/>
        <v>12.993339491012717</v>
      </c>
      <c r="AQ262" s="76" t="str">
        <f t="shared" si="105"/>
        <v>No</v>
      </c>
      <c r="AR262" s="76" t="str">
        <f t="shared" si="106"/>
        <v>No</v>
      </c>
      <c r="AS262" s="76" t="str">
        <f t="shared" si="107"/>
        <v>No</v>
      </c>
      <c r="AT262" s="105" t="s">
        <v>499</v>
      </c>
      <c r="AU262" s="95" t="str">
        <f t="shared" si="97"/>
        <v>Drop</v>
      </c>
      <c r="AV262" s="11">
        <f t="shared" si="95"/>
        <v>4145.7674174696585</v>
      </c>
      <c r="AW262" s="102">
        <f t="shared" si="98"/>
        <v>1.9999999999999989</v>
      </c>
      <c r="AX262" s="11" t="str">
        <f t="shared" si="99"/>
        <v>NA</v>
      </c>
      <c r="AY262" s="52" t="s">
        <v>528</v>
      </c>
      <c r="AZ262" s="11" t="str">
        <f>IF(AU262="Drop","NA",'Program Costs'!G262)</f>
        <v>NA</v>
      </c>
      <c r="BA262" s="20" t="str">
        <f t="shared" si="100"/>
        <v>NA</v>
      </c>
      <c r="BB262" s="12">
        <f>IF(AP262&lt;=10,IF($BB$1="Residential",VLOOKUP(CEILING(AP262,0.05),'Payback-Acceptance'!$A$5:$C$205,2),VLOOKUP(CEILING(AN262,0.05),'Payback-Acceptance'!$A$5:$C$205,3)),IF($BB$1="Residential",VLOOKUP(10,'Payback-Acceptance'!$A$5:$C$205,2),VLOOKUP(10,'Payback-Acceptance'!$A$5:$C$205,3)))</f>
        <v>0.14294960495076253</v>
      </c>
      <c r="BC262" s="17">
        <v>3152.5252533879625</v>
      </c>
      <c r="BD262" s="18">
        <v>673.07057419976604</v>
      </c>
      <c r="BE262" s="18">
        <v>130.87303033884461</v>
      </c>
      <c r="BF262" s="22">
        <v>2423.5929482553192</v>
      </c>
      <c r="BG262" s="35" t="str">
        <f t="shared" si="93"/>
        <v>NA</v>
      </c>
      <c r="BH262" s="67">
        <v>367</v>
      </c>
      <c r="BI262" s="29" t="str">
        <f t="shared" si="94"/>
        <v>NA</v>
      </c>
      <c r="BJ262" s="71" t="str">
        <f t="shared" si="96"/>
        <v>NA</v>
      </c>
      <c r="BK262" s="71" t="str">
        <f t="shared" si="96"/>
        <v>NA</v>
      </c>
      <c r="BL262" s="71" t="str">
        <f t="shared" si="96"/>
        <v>NA</v>
      </c>
      <c r="BM262" s="71" t="str">
        <f t="shared" si="96"/>
        <v>NA</v>
      </c>
      <c r="BN262" s="71" t="str">
        <f t="shared" si="96"/>
        <v>NA</v>
      </c>
      <c r="BO262" s="71" t="str">
        <f t="shared" si="96"/>
        <v>NA</v>
      </c>
      <c r="BP262" s="71" t="str">
        <f t="shared" si="96"/>
        <v>NA</v>
      </c>
      <c r="BQ262" s="71" t="str">
        <f t="shared" si="96"/>
        <v>NA</v>
      </c>
      <c r="BR262" s="71" t="str">
        <f t="shared" si="96"/>
        <v>NA</v>
      </c>
      <c r="BS262" s="71" t="str">
        <f t="shared" si="96"/>
        <v>NA</v>
      </c>
    </row>
    <row r="263" spans="1:71" x14ac:dyDescent="0.25">
      <c r="A263" s="4">
        <v>3</v>
      </c>
      <c r="B263" s="4">
        <v>900</v>
      </c>
      <c r="C263">
        <v>901</v>
      </c>
      <c r="D263" t="s">
        <v>297</v>
      </c>
      <c r="E263">
        <f>'RIM &amp; TRC Benefits'!E263-'RIM Costs (Ach Pot)'!E263</f>
        <v>0</v>
      </c>
      <c r="F263">
        <f>'RIM &amp; TRC Benefits'!F263-'RIM Costs (Ach Pot)'!F263</f>
        <v>0</v>
      </c>
      <c r="G263">
        <f>'RIM &amp; TRC Benefits'!G263-'RIM Costs (Ach Pot)'!G263</f>
        <v>-37.73202525</v>
      </c>
      <c r="H263">
        <f>'RIM &amp; TRC Benefits'!H263-'RIM Costs (Ach Pot)'!H263</f>
        <v>-0.47143524999999997</v>
      </c>
      <c r="I263">
        <f>'RIM &amp; TRC Benefits'!I263-'RIM Costs (Ach Pot)'!I263</f>
        <v>-0.44240524999999997</v>
      </c>
      <c r="J263">
        <f>'RIM &amp; TRC Benefits'!J263-'RIM Costs (Ach Pot)'!J263</f>
        <v>-0.64350865000000002</v>
      </c>
      <c r="K263">
        <f>'RIM &amp; TRC Benefits'!K263-'RIM Costs (Ach Pot)'!K263</f>
        <v>-0.51162668999999994</v>
      </c>
      <c r="L263">
        <f>'RIM &amp; TRC Benefits'!L263-'RIM Costs (Ach Pot)'!L263</f>
        <v>-0.96821595000000005</v>
      </c>
      <c r="M263">
        <f>'RIM &amp; TRC Benefits'!M263-'RIM Costs (Ach Pot)'!M263</f>
        <v>-3.909224999999994E-2</v>
      </c>
      <c r="N263">
        <f>'RIM &amp; TRC Benefits'!N263-'RIM Costs (Ach Pot)'!N263</f>
        <v>0</v>
      </c>
      <c r="O263">
        <f>'RIM &amp; TRC Benefits'!O263-'RIM Costs (Ach Pot)'!O263</f>
        <v>0</v>
      </c>
      <c r="P263">
        <f>'RIM &amp; TRC Benefits'!P263-'RIM Costs (Ach Pot)'!P263</f>
        <v>0</v>
      </c>
      <c r="Q263">
        <f>'RIM &amp; TRC Benefits'!Q263-'RIM Costs (Ach Pot)'!Q263</f>
        <v>0</v>
      </c>
      <c r="R263">
        <f>'RIM &amp; TRC Benefits'!R263-'RIM Costs (Ach Pot)'!R263</f>
        <v>0</v>
      </c>
      <c r="S263">
        <f>'RIM &amp; TRC Benefits'!S263-'RIM Costs (Ach Pot)'!S263</f>
        <v>0</v>
      </c>
      <c r="T263">
        <f>'RIM &amp; TRC Benefits'!T263-'RIM Costs (Ach Pot)'!T263</f>
        <v>0</v>
      </c>
      <c r="U263">
        <f>'RIM &amp; TRC Benefits'!U263-'RIM Costs (Ach Pot)'!U263</f>
        <v>0</v>
      </c>
      <c r="V263">
        <f>'RIM &amp; TRC Benefits'!V263-'RIM Costs (Ach Pot)'!V263</f>
        <v>0</v>
      </c>
      <c r="W263">
        <f>'RIM &amp; TRC Benefits'!W263-'RIM Costs (Ach Pot)'!W263</f>
        <v>0</v>
      </c>
      <c r="X263">
        <f>'RIM &amp; TRC Benefits'!X263-'RIM Costs (Ach Pot)'!X263</f>
        <v>0</v>
      </c>
      <c r="Y263">
        <f>'RIM &amp; TRC Benefits'!Y263-'RIM Costs (Ach Pot)'!Y263</f>
        <v>0</v>
      </c>
      <c r="Z263">
        <f>'RIM &amp; TRC Benefits'!Z263-'RIM Costs (Ach Pot)'!Z263</f>
        <v>0</v>
      </c>
      <c r="AA263">
        <f>'RIM &amp; TRC Benefits'!AA263-'RIM Costs (Ach Pot)'!AA263</f>
        <v>0</v>
      </c>
      <c r="AB263">
        <f>'RIM &amp; TRC Benefits'!AB263-'RIM Costs (Ach Pot)'!AB263</f>
        <v>0</v>
      </c>
      <c r="AC263">
        <f>'RIM &amp; TRC Benefits'!AC263-'RIM Costs (Ach Pot)'!AC263</f>
        <v>0</v>
      </c>
      <c r="AD263">
        <f>'RIM &amp; TRC Benefits'!AD263-'RIM Costs (Ach Pot)'!AD263</f>
        <v>0</v>
      </c>
      <c r="AE263">
        <f>'RIM &amp; TRC Benefits'!AE263-'RIM Costs (Ach Pot)'!AE263</f>
        <v>0</v>
      </c>
      <c r="AF263">
        <f>'RIM &amp; TRC Benefits'!AF263-'RIM Costs (Ach Pot)'!AF263</f>
        <v>0</v>
      </c>
      <c r="AG263">
        <f>'RIM &amp; TRC Benefits'!AG263-'RIM Costs (Ach Pot)'!AG263</f>
        <v>0</v>
      </c>
      <c r="AH263">
        <f>'RIM &amp; TRC Benefits'!AH263-'RIM Costs (Ach Pot)'!AH263</f>
        <v>0</v>
      </c>
      <c r="AI263" s="2">
        <f t="shared" si="101"/>
        <v>-40.808309290000004</v>
      </c>
      <c r="AJ263" s="2">
        <f t="shared" si="102"/>
        <v>-40.231392094420727</v>
      </c>
      <c r="AK263" s="95">
        <f>'RIM &amp; TRC Benefits'!AJ263/'RIM Costs (Ach Pot)'!AJ263</f>
        <v>0.12676866185365498</v>
      </c>
      <c r="AL263" s="98" t="str">
        <f>IF(AK263&lt;1,"NA",(('RIM Costs (Ach Pot)'!AJ263)+AX263)/AN263)</f>
        <v>NA</v>
      </c>
      <c r="AN263">
        <f>'Customer Costs'!G263</f>
        <v>0</v>
      </c>
      <c r="AO263" s="17">
        <f t="shared" si="103"/>
        <v>11.890134669987642</v>
      </c>
      <c r="AP263" s="18">
        <f t="shared" si="104"/>
        <v>0</v>
      </c>
      <c r="AQ263" s="76" t="str">
        <f t="shared" si="105"/>
        <v>Yes</v>
      </c>
      <c r="AR263" s="76" t="str">
        <f t="shared" si="106"/>
        <v>Yes</v>
      </c>
      <c r="AS263" s="76" t="str">
        <f t="shared" si="107"/>
        <v>Yes</v>
      </c>
      <c r="AT263" s="105" t="s">
        <v>499</v>
      </c>
      <c r="AU263" s="95" t="str">
        <f t="shared" si="97"/>
        <v>Drop</v>
      </c>
      <c r="AV263" s="11">
        <f t="shared" si="95"/>
        <v>0</v>
      </c>
      <c r="AW263" s="102">
        <f t="shared" si="98"/>
        <v>0</v>
      </c>
      <c r="AX263" s="11" t="str">
        <f t="shared" si="99"/>
        <v>NA</v>
      </c>
      <c r="AY263" s="52" t="s">
        <v>528</v>
      </c>
      <c r="AZ263" s="11" t="str">
        <f>IF(AU263="Drop","NA",'Program Costs'!G263)</f>
        <v>NA</v>
      </c>
      <c r="BA263" s="20" t="str">
        <f t="shared" si="100"/>
        <v>NA</v>
      </c>
      <c r="BB263" s="12">
        <f>IF(AP263&lt;=10,IF($BB$1="Residential",VLOOKUP(CEILING(AP263,0.05),'Payback-Acceptance'!$A$5:$C$205,2),VLOOKUP(CEILING(AN263,0.05),'Payback-Acceptance'!$A$5:$C$205,3)),IF($BB$1="Residential",VLOOKUP(10,'Payback-Acceptance'!$A$5:$C$205,2),VLOOKUP(10,'Payback-Acceptance'!$A$5:$C$205,3)))</f>
        <v>0.6</v>
      </c>
      <c r="BC263" s="17">
        <v>11.890134669987642</v>
      </c>
      <c r="BD263" s="18">
        <v>1.4900295664837571</v>
      </c>
      <c r="BE263" s="18">
        <v>1.3058245945461304</v>
      </c>
      <c r="BF263" s="22">
        <v>77942.34600375469</v>
      </c>
      <c r="BG263" s="35" t="str">
        <f t="shared" si="93"/>
        <v>NA</v>
      </c>
      <c r="BH263" s="67">
        <v>0</v>
      </c>
      <c r="BI263" s="29" t="str">
        <f t="shared" si="94"/>
        <v>NA</v>
      </c>
      <c r="BJ263" s="71" t="str">
        <f t="shared" si="96"/>
        <v>NA</v>
      </c>
      <c r="BK263" s="71" t="str">
        <f t="shared" si="96"/>
        <v>NA</v>
      </c>
      <c r="BL263" s="71" t="str">
        <f t="shared" si="96"/>
        <v>NA</v>
      </c>
      <c r="BM263" s="71" t="str">
        <f t="shared" si="96"/>
        <v>NA</v>
      </c>
      <c r="BN263" s="71" t="str">
        <f t="shared" si="96"/>
        <v>NA</v>
      </c>
      <c r="BO263" s="71" t="str">
        <f t="shared" si="96"/>
        <v>NA</v>
      </c>
      <c r="BP263" s="71" t="str">
        <f t="shared" si="96"/>
        <v>NA</v>
      </c>
      <c r="BQ263" s="71" t="str">
        <f t="shared" si="96"/>
        <v>NA</v>
      </c>
      <c r="BR263" s="71" t="str">
        <f t="shared" si="96"/>
        <v>NA</v>
      </c>
      <c r="BS263" s="71" t="str">
        <f t="shared" si="96"/>
        <v>NA</v>
      </c>
    </row>
    <row r="264" spans="1:71" x14ac:dyDescent="0.25">
      <c r="A264" s="4">
        <v>3</v>
      </c>
      <c r="B264" s="4">
        <v>910</v>
      </c>
      <c r="C264">
        <v>911</v>
      </c>
      <c r="D264" t="s">
        <v>298</v>
      </c>
      <c r="E264">
        <f>'RIM &amp; TRC Benefits'!E264-'RIM Costs (Ach Pot)'!E264</f>
        <v>0</v>
      </c>
      <c r="F264">
        <f>'RIM &amp; TRC Benefits'!F264-'RIM Costs (Ach Pot)'!F264</f>
        <v>0</v>
      </c>
      <c r="G264">
        <f>'RIM &amp; TRC Benefits'!G264-'RIM Costs (Ach Pot)'!G264</f>
        <v>-39.725281899999999</v>
      </c>
      <c r="H264">
        <f>'RIM &amp; TRC Benefits'!H264-'RIM Costs (Ach Pot)'!H264</f>
        <v>-2.5595569</v>
      </c>
      <c r="I264">
        <f>'RIM &amp; TRC Benefits'!I264-'RIM Costs (Ach Pot)'!I264</f>
        <v>-3.0540099000000001</v>
      </c>
      <c r="J264">
        <f>'RIM &amp; TRC Benefits'!J264-'RIM Costs (Ach Pot)'!J264</f>
        <v>-1.9425367000000007</v>
      </c>
      <c r="K264">
        <f>'RIM &amp; TRC Benefits'!K264-'RIM Costs (Ach Pot)'!K264</f>
        <v>-1.9938672999999998</v>
      </c>
      <c r="L264">
        <f>'RIM &amp; TRC Benefits'!L264-'RIM Costs (Ach Pot)'!L264</f>
        <v>-1.8300335000000008</v>
      </c>
      <c r="M264">
        <f>'RIM &amp; TRC Benefits'!M264-'RIM Costs (Ach Pot)'!M264</f>
        <v>-1.3292099000000004</v>
      </c>
      <c r="N264">
        <f>'RIM &amp; TRC Benefits'!N264-'RIM Costs (Ach Pot)'!N264</f>
        <v>0</v>
      </c>
      <c r="O264">
        <f>'RIM &amp; TRC Benefits'!O264-'RIM Costs (Ach Pot)'!O264</f>
        <v>0</v>
      </c>
      <c r="P264">
        <f>'RIM &amp; TRC Benefits'!P264-'RIM Costs (Ach Pot)'!P264</f>
        <v>0</v>
      </c>
      <c r="Q264">
        <f>'RIM &amp; TRC Benefits'!Q264-'RIM Costs (Ach Pot)'!Q264</f>
        <v>0</v>
      </c>
      <c r="R264">
        <f>'RIM &amp; TRC Benefits'!R264-'RIM Costs (Ach Pot)'!R264</f>
        <v>0</v>
      </c>
      <c r="S264">
        <f>'RIM &amp; TRC Benefits'!S264-'RIM Costs (Ach Pot)'!S264</f>
        <v>0</v>
      </c>
      <c r="T264">
        <f>'RIM &amp; TRC Benefits'!T264-'RIM Costs (Ach Pot)'!T264</f>
        <v>0</v>
      </c>
      <c r="U264">
        <f>'RIM &amp; TRC Benefits'!U264-'RIM Costs (Ach Pot)'!U264</f>
        <v>0</v>
      </c>
      <c r="V264">
        <f>'RIM &amp; TRC Benefits'!V264-'RIM Costs (Ach Pot)'!V264</f>
        <v>0</v>
      </c>
      <c r="W264">
        <f>'RIM &amp; TRC Benefits'!W264-'RIM Costs (Ach Pot)'!W264</f>
        <v>0</v>
      </c>
      <c r="X264">
        <f>'RIM &amp; TRC Benefits'!X264-'RIM Costs (Ach Pot)'!X264</f>
        <v>0</v>
      </c>
      <c r="Y264">
        <f>'RIM &amp; TRC Benefits'!Y264-'RIM Costs (Ach Pot)'!Y264</f>
        <v>0</v>
      </c>
      <c r="Z264">
        <f>'RIM &amp; TRC Benefits'!Z264-'RIM Costs (Ach Pot)'!Z264</f>
        <v>0</v>
      </c>
      <c r="AA264">
        <f>'RIM &amp; TRC Benefits'!AA264-'RIM Costs (Ach Pot)'!AA264</f>
        <v>0</v>
      </c>
      <c r="AB264">
        <f>'RIM &amp; TRC Benefits'!AB264-'RIM Costs (Ach Pot)'!AB264</f>
        <v>0</v>
      </c>
      <c r="AC264">
        <f>'RIM &amp; TRC Benefits'!AC264-'RIM Costs (Ach Pot)'!AC264</f>
        <v>0</v>
      </c>
      <c r="AD264">
        <f>'RIM &amp; TRC Benefits'!AD264-'RIM Costs (Ach Pot)'!AD264</f>
        <v>0</v>
      </c>
      <c r="AE264">
        <f>'RIM &amp; TRC Benefits'!AE264-'RIM Costs (Ach Pot)'!AE264</f>
        <v>0</v>
      </c>
      <c r="AF264">
        <f>'RIM &amp; TRC Benefits'!AF264-'RIM Costs (Ach Pot)'!AF264</f>
        <v>0</v>
      </c>
      <c r="AG264">
        <f>'RIM &amp; TRC Benefits'!AG264-'RIM Costs (Ach Pot)'!AG264</f>
        <v>0</v>
      </c>
      <c r="AH264">
        <f>'RIM &amp; TRC Benefits'!AH264-'RIM Costs (Ach Pot)'!AH264</f>
        <v>0</v>
      </c>
      <c r="AI264" s="2">
        <f t="shared" si="101"/>
        <v>-52.43449609999999</v>
      </c>
      <c r="AJ264" s="2">
        <f t="shared" si="102"/>
        <v>-50.236397628164909</v>
      </c>
      <c r="AK264" s="95">
        <f>'RIM &amp; TRC Benefits'!AJ264/'RIM Costs (Ach Pot)'!AJ264</f>
        <v>0.30151172977532859</v>
      </c>
      <c r="AL264" s="98" t="str">
        <f>IF(AK264&lt;1,"NA",(('RIM Costs (Ach Pot)'!AJ264)+AX264)/AN264)</f>
        <v>NA</v>
      </c>
      <c r="AN264">
        <f>'Customer Costs'!G264</f>
        <v>0</v>
      </c>
      <c r="AO264" s="17">
        <f t="shared" si="103"/>
        <v>45.763025004510617</v>
      </c>
      <c r="AP264" s="18">
        <f t="shared" si="104"/>
        <v>0</v>
      </c>
      <c r="AQ264" s="76" t="str">
        <f t="shared" si="105"/>
        <v>Yes</v>
      </c>
      <c r="AR264" s="76" t="str">
        <f t="shared" si="106"/>
        <v>Yes</v>
      </c>
      <c r="AS264" s="76" t="str">
        <f t="shared" si="107"/>
        <v>Yes</v>
      </c>
      <c r="AT264" s="105" t="s">
        <v>499</v>
      </c>
      <c r="AU264" s="95" t="str">
        <f t="shared" si="97"/>
        <v>Drop</v>
      </c>
      <c r="AV264" s="11">
        <f t="shared" si="95"/>
        <v>0</v>
      </c>
      <c r="AW264" s="102">
        <f t="shared" si="98"/>
        <v>0</v>
      </c>
      <c r="AX264" s="11" t="str">
        <f t="shared" si="99"/>
        <v>NA</v>
      </c>
      <c r="AY264" s="52" t="s">
        <v>528</v>
      </c>
      <c r="AZ264" s="11" t="str">
        <f>IF(AU264="Drop","NA",'Program Costs'!G264)</f>
        <v>NA</v>
      </c>
      <c r="BA264" s="20" t="str">
        <f t="shared" si="100"/>
        <v>NA</v>
      </c>
      <c r="BB264" s="12">
        <f>IF(AP264&lt;=10,IF($BB$1="Residential",VLOOKUP(CEILING(AP264,0.05),'Payback-Acceptance'!$A$5:$C$205,2),VLOOKUP(CEILING(AN264,0.05),'Payback-Acceptance'!$A$5:$C$205,3)),IF($BB$1="Residential",VLOOKUP(10,'Payback-Acceptance'!$A$5:$C$205,2),VLOOKUP(10,'Payback-Acceptance'!$A$5:$C$205,3)))</f>
        <v>0.6</v>
      </c>
      <c r="BC264" s="17">
        <v>45.763025004510617</v>
      </c>
      <c r="BD264" s="18">
        <v>5.7348603830422729</v>
      </c>
      <c r="BE264" s="18">
        <v>5.0258878667336084</v>
      </c>
      <c r="BF264" s="22">
        <v>22335.072268235293</v>
      </c>
      <c r="BG264" s="35" t="str">
        <f t="shared" si="93"/>
        <v>NA</v>
      </c>
      <c r="BH264" s="67">
        <v>0</v>
      </c>
      <c r="BI264" s="29" t="str">
        <f t="shared" si="94"/>
        <v>NA</v>
      </c>
      <c r="BJ264" s="71" t="str">
        <f t="shared" ref="BJ264:BS277" si="108">IF($BG264="NA","NA",IF($AY264="M",$BG264*BJ$2,$BG264*BJ$1))</f>
        <v>NA</v>
      </c>
      <c r="BK264" s="71" t="str">
        <f t="shared" si="108"/>
        <v>NA</v>
      </c>
      <c r="BL264" s="71" t="str">
        <f t="shared" si="108"/>
        <v>NA</v>
      </c>
      <c r="BM264" s="71" t="str">
        <f t="shared" si="108"/>
        <v>NA</v>
      </c>
      <c r="BN264" s="71" t="str">
        <f t="shared" si="108"/>
        <v>NA</v>
      </c>
      <c r="BO264" s="71" t="str">
        <f t="shared" si="108"/>
        <v>NA</v>
      </c>
      <c r="BP264" s="71" t="str">
        <f t="shared" si="108"/>
        <v>NA</v>
      </c>
      <c r="BQ264" s="71" t="str">
        <f t="shared" si="108"/>
        <v>NA</v>
      </c>
      <c r="BR264" s="71" t="str">
        <f t="shared" si="108"/>
        <v>NA</v>
      </c>
      <c r="BS264" s="71" t="str">
        <f t="shared" si="108"/>
        <v>NA</v>
      </c>
    </row>
    <row r="265" spans="1:71" x14ac:dyDescent="0.25">
      <c r="A265" s="4">
        <v>3</v>
      </c>
      <c r="B265" s="4">
        <v>920</v>
      </c>
      <c r="C265">
        <v>921</v>
      </c>
      <c r="D265" t="s">
        <v>299</v>
      </c>
      <c r="E265">
        <f>'RIM &amp; TRC Benefits'!E265-'RIM Costs (Ach Pot)'!E265</f>
        <v>0</v>
      </c>
      <c r="F265">
        <f>'RIM &amp; TRC Benefits'!F265-'RIM Costs (Ach Pot)'!F265</f>
        <v>0</v>
      </c>
      <c r="G265">
        <f>'RIM &amp; TRC Benefits'!G265-'RIM Costs (Ach Pot)'!G265</f>
        <v>-40.1107479</v>
      </c>
      <c r="H265">
        <f>'RIM &amp; TRC Benefits'!H265-'RIM Costs (Ach Pot)'!H265</f>
        <v>-2.8150089</v>
      </c>
      <c r="I265">
        <f>'RIM &amp; TRC Benefits'!I265-'RIM Costs (Ach Pot)'!I265</f>
        <v>-2.9800409000000001</v>
      </c>
      <c r="J265">
        <f>'RIM &amp; TRC Benefits'!J265-'RIM Costs (Ach Pot)'!J265</f>
        <v>-2.0376507999999989</v>
      </c>
      <c r="K265">
        <f>'RIM &amp; TRC Benefits'!K265-'RIM Costs (Ach Pot)'!K265</f>
        <v>-1.9466929999999998</v>
      </c>
      <c r="L265">
        <f>'RIM &amp; TRC Benefits'!L265-'RIM Costs (Ach Pot)'!L265</f>
        <v>-2.7232277000000007</v>
      </c>
      <c r="M265">
        <f>'RIM &amp; TRC Benefits'!M265-'RIM Costs (Ach Pot)'!M265</f>
        <v>-1.7982709000000003</v>
      </c>
      <c r="N265">
        <f>'RIM &amp; TRC Benefits'!N265-'RIM Costs (Ach Pot)'!N265</f>
        <v>0</v>
      </c>
      <c r="O265">
        <f>'RIM &amp; TRC Benefits'!O265-'RIM Costs (Ach Pot)'!O265</f>
        <v>0</v>
      </c>
      <c r="P265">
        <f>'RIM &amp; TRC Benefits'!P265-'RIM Costs (Ach Pot)'!P265</f>
        <v>0</v>
      </c>
      <c r="Q265">
        <f>'RIM &amp; TRC Benefits'!Q265-'RIM Costs (Ach Pot)'!Q265</f>
        <v>0</v>
      </c>
      <c r="R265">
        <f>'RIM &amp; TRC Benefits'!R265-'RIM Costs (Ach Pot)'!R265</f>
        <v>0</v>
      </c>
      <c r="S265">
        <f>'RIM &amp; TRC Benefits'!S265-'RIM Costs (Ach Pot)'!S265</f>
        <v>0</v>
      </c>
      <c r="T265">
        <f>'RIM &amp; TRC Benefits'!T265-'RIM Costs (Ach Pot)'!T265</f>
        <v>0</v>
      </c>
      <c r="U265">
        <f>'RIM &amp; TRC Benefits'!U265-'RIM Costs (Ach Pot)'!U265</f>
        <v>0</v>
      </c>
      <c r="V265">
        <f>'RIM &amp; TRC Benefits'!V265-'RIM Costs (Ach Pot)'!V265</f>
        <v>0</v>
      </c>
      <c r="W265">
        <f>'RIM &amp; TRC Benefits'!W265-'RIM Costs (Ach Pot)'!W265</f>
        <v>0</v>
      </c>
      <c r="X265">
        <f>'RIM &amp; TRC Benefits'!X265-'RIM Costs (Ach Pot)'!X265</f>
        <v>0</v>
      </c>
      <c r="Y265">
        <f>'RIM &amp; TRC Benefits'!Y265-'RIM Costs (Ach Pot)'!Y265</f>
        <v>0</v>
      </c>
      <c r="Z265">
        <f>'RIM &amp; TRC Benefits'!Z265-'RIM Costs (Ach Pot)'!Z265</f>
        <v>0</v>
      </c>
      <c r="AA265">
        <f>'RIM &amp; TRC Benefits'!AA265-'RIM Costs (Ach Pot)'!AA265</f>
        <v>0</v>
      </c>
      <c r="AB265">
        <f>'RIM &amp; TRC Benefits'!AB265-'RIM Costs (Ach Pot)'!AB265</f>
        <v>0</v>
      </c>
      <c r="AC265">
        <f>'RIM &amp; TRC Benefits'!AC265-'RIM Costs (Ach Pot)'!AC265</f>
        <v>0</v>
      </c>
      <c r="AD265">
        <f>'RIM &amp; TRC Benefits'!AD265-'RIM Costs (Ach Pot)'!AD265</f>
        <v>0</v>
      </c>
      <c r="AE265">
        <f>'RIM &amp; TRC Benefits'!AE265-'RIM Costs (Ach Pot)'!AE265</f>
        <v>0</v>
      </c>
      <c r="AF265">
        <f>'RIM &amp; TRC Benefits'!AF265-'RIM Costs (Ach Pot)'!AF265</f>
        <v>0</v>
      </c>
      <c r="AG265">
        <f>'RIM &amp; TRC Benefits'!AG265-'RIM Costs (Ach Pot)'!AG265</f>
        <v>0</v>
      </c>
      <c r="AH265">
        <f>'RIM &amp; TRC Benefits'!AH265-'RIM Costs (Ach Pot)'!AH265</f>
        <v>0</v>
      </c>
      <c r="AI265" s="2">
        <f t="shared" si="101"/>
        <v>-54.4116401</v>
      </c>
      <c r="AJ265" s="2">
        <f t="shared" si="102"/>
        <v>-51.813798682844677</v>
      </c>
      <c r="AK265" s="95">
        <f>'RIM &amp; TRC Benefits'!AJ265/'RIM Costs (Ach Pot)'!AJ265</f>
        <v>0.32034302693807382</v>
      </c>
      <c r="AL265" s="98" t="str">
        <f>IF(AK265&lt;1,"NA",(('RIM Costs (Ach Pot)'!AJ265)+AX265)/AN265)</f>
        <v>NA</v>
      </c>
      <c r="AN265">
        <f>'Customer Costs'!G265</f>
        <v>0</v>
      </c>
      <c r="AO265" s="17">
        <f t="shared" si="103"/>
        <v>51.416103683085289</v>
      </c>
      <c r="AP265" s="18">
        <f t="shared" si="104"/>
        <v>0</v>
      </c>
      <c r="AQ265" s="76" t="str">
        <f t="shared" si="105"/>
        <v>Yes</v>
      </c>
      <c r="AR265" s="76" t="str">
        <f t="shared" si="106"/>
        <v>Yes</v>
      </c>
      <c r="AS265" s="76" t="str">
        <f t="shared" si="107"/>
        <v>Yes</v>
      </c>
      <c r="AT265" s="105" t="s">
        <v>499</v>
      </c>
      <c r="AU265" s="95" t="str">
        <f t="shared" si="97"/>
        <v>Drop</v>
      </c>
      <c r="AV265" s="11">
        <f t="shared" si="95"/>
        <v>0</v>
      </c>
      <c r="AW265" s="102">
        <f t="shared" si="98"/>
        <v>0</v>
      </c>
      <c r="AX265" s="11" t="str">
        <f t="shared" si="99"/>
        <v>NA</v>
      </c>
      <c r="AY265" s="52" t="s">
        <v>528</v>
      </c>
      <c r="AZ265" s="11" t="str">
        <f>IF(AU265="Drop","NA",'Program Costs'!G265)</f>
        <v>NA</v>
      </c>
      <c r="BA265" s="20" t="str">
        <f t="shared" si="100"/>
        <v>NA</v>
      </c>
      <c r="BB265" s="12">
        <f>IF(AP265&lt;=10,IF($BB$1="Residential",VLOOKUP(CEILING(AP265,0.05),'Payback-Acceptance'!$A$5:$C$205,2),VLOOKUP(CEILING(AN265,0.05),'Payback-Acceptance'!$A$5:$C$205,3)),IF($BB$1="Residential",VLOOKUP(10,'Payback-Acceptance'!$A$5:$C$205,2),VLOOKUP(10,'Payback-Acceptance'!$A$5:$C$205,3)))</f>
        <v>0.6</v>
      </c>
      <c r="BC265" s="17">
        <v>51.416103683085289</v>
      </c>
      <c r="BD265" s="18">
        <v>6.4432848039680408</v>
      </c>
      <c r="BE265" s="18">
        <v>5.6467327417727589</v>
      </c>
      <c r="BF265" s="22">
        <v>105966.82588235295</v>
      </c>
      <c r="BG265" s="35" t="str">
        <f t="shared" si="93"/>
        <v>NA</v>
      </c>
      <c r="BH265" s="67">
        <v>0</v>
      </c>
      <c r="BI265" s="29" t="str">
        <f t="shared" si="94"/>
        <v>NA</v>
      </c>
      <c r="BJ265" s="71" t="str">
        <f t="shared" si="108"/>
        <v>NA</v>
      </c>
      <c r="BK265" s="71" t="str">
        <f t="shared" si="108"/>
        <v>NA</v>
      </c>
      <c r="BL265" s="71" t="str">
        <f t="shared" si="108"/>
        <v>NA</v>
      </c>
      <c r="BM265" s="71" t="str">
        <f t="shared" si="108"/>
        <v>NA</v>
      </c>
      <c r="BN265" s="71" t="str">
        <f t="shared" si="108"/>
        <v>NA</v>
      </c>
      <c r="BO265" s="71" t="str">
        <f t="shared" si="108"/>
        <v>NA</v>
      </c>
      <c r="BP265" s="71" t="str">
        <f t="shared" si="108"/>
        <v>NA</v>
      </c>
      <c r="BQ265" s="71" t="str">
        <f t="shared" si="108"/>
        <v>NA</v>
      </c>
      <c r="BR265" s="71" t="str">
        <f t="shared" si="108"/>
        <v>NA</v>
      </c>
      <c r="BS265" s="71" t="str">
        <f t="shared" si="108"/>
        <v>NA</v>
      </c>
    </row>
    <row r="266" spans="1:71" x14ac:dyDescent="0.25">
      <c r="A266" s="4">
        <v>3</v>
      </c>
      <c r="B266" s="4">
        <v>930</v>
      </c>
      <c r="C266">
        <v>931</v>
      </c>
      <c r="D266" t="s">
        <v>300</v>
      </c>
      <c r="E266">
        <f>'RIM &amp; TRC Benefits'!E266-'RIM Costs (Ach Pot)'!E266</f>
        <v>0</v>
      </c>
      <c r="F266">
        <f>'RIM &amp; TRC Benefits'!F266-'RIM Costs (Ach Pot)'!F266</f>
        <v>0</v>
      </c>
      <c r="G266">
        <f>'RIM &amp; TRC Benefits'!G266-'RIM Costs (Ach Pot)'!G266</f>
        <v>-38.806403099999997</v>
      </c>
      <c r="H266">
        <f>'RIM &amp; TRC Benefits'!H266-'RIM Costs (Ach Pot)'!H266</f>
        <v>-1.2815921000000001</v>
      </c>
      <c r="I266">
        <f>'RIM &amp; TRC Benefits'!I266-'RIM Costs (Ach Pot)'!I266</f>
        <v>-1.6322770999999998</v>
      </c>
      <c r="J266">
        <f>'RIM &amp; TRC Benefits'!J266-'RIM Costs (Ach Pot)'!J266</f>
        <v>-1.1437600000000003</v>
      </c>
      <c r="K266">
        <f>'RIM &amp; TRC Benefits'!K266-'RIM Costs (Ach Pot)'!K266</f>
        <v>-0.82140270000000015</v>
      </c>
      <c r="L266">
        <f>'RIM &amp; TRC Benefits'!L266-'RIM Costs (Ach Pot)'!L266</f>
        <v>-1.3707952000000003</v>
      </c>
      <c r="M266">
        <f>'RIM &amp; TRC Benefits'!M266-'RIM Costs (Ach Pot)'!M266</f>
        <v>-0.35698609999999986</v>
      </c>
      <c r="N266">
        <f>'RIM &amp; TRC Benefits'!N266-'RIM Costs (Ach Pot)'!N266</f>
        <v>0</v>
      </c>
      <c r="O266">
        <f>'RIM &amp; TRC Benefits'!O266-'RIM Costs (Ach Pot)'!O266</f>
        <v>0</v>
      </c>
      <c r="P266">
        <f>'RIM &amp; TRC Benefits'!P266-'RIM Costs (Ach Pot)'!P266</f>
        <v>0</v>
      </c>
      <c r="Q266">
        <f>'RIM &amp; TRC Benefits'!Q266-'RIM Costs (Ach Pot)'!Q266</f>
        <v>0</v>
      </c>
      <c r="R266">
        <f>'RIM &amp; TRC Benefits'!R266-'RIM Costs (Ach Pot)'!R266</f>
        <v>0</v>
      </c>
      <c r="S266">
        <f>'RIM &amp; TRC Benefits'!S266-'RIM Costs (Ach Pot)'!S266</f>
        <v>0</v>
      </c>
      <c r="T266">
        <f>'RIM &amp; TRC Benefits'!T266-'RIM Costs (Ach Pot)'!T266</f>
        <v>0</v>
      </c>
      <c r="U266">
        <f>'RIM &amp; TRC Benefits'!U266-'RIM Costs (Ach Pot)'!U266</f>
        <v>0</v>
      </c>
      <c r="V266">
        <f>'RIM &amp; TRC Benefits'!V266-'RIM Costs (Ach Pot)'!V266</f>
        <v>0</v>
      </c>
      <c r="W266">
        <f>'RIM &amp; TRC Benefits'!W266-'RIM Costs (Ach Pot)'!W266</f>
        <v>0</v>
      </c>
      <c r="X266">
        <f>'RIM &amp; TRC Benefits'!X266-'RIM Costs (Ach Pot)'!X266</f>
        <v>0</v>
      </c>
      <c r="Y266">
        <f>'RIM &amp; TRC Benefits'!Y266-'RIM Costs (Ach Pot)'!Y266</f>
        <v>0</v>
      </c>
      <c r="Z266">
        <f>'RIM &amp; TRC Benefits'!Z266-'RIM Costs (Ach Pot)'!Z266</f>
        <v>0</v>
      </c>
      <c r="AA266">
        <f>'RIM &amp; TRC Benefits'!AA266-'RIM Costs (Ach Pot)'!AA266</f>
        <v>0</v>
      </c>
      <c r="AB266">
        <f>'RIM &amp; TRC Benefits'!AB266-'RIM Costs (Ach Pot)'!AB266</f>
        <v>0</v>
      </c>
      <c r="AC266">
        <f>'RIM &amp; TRC Benefits'!AC266-'RIM Costs (Ach Pot)'!AC266</f>
        <v>0</v>
      </c>
      <c r="AD266">
        <f>'RIM &amp; TRC Benefits'!AD266-'RIM Costs (Ach Pot)'!AD266</f>
        <v>0</v>
      </c>
      <c r="AE266">
        <f>'RIM &amp; TRC Benefits'!AE266-'RIM Costs (Ach Pot)'!AE266</f>
        <v>0</v>
      </c>
      <c r="AF266">
        <f>'RIM &amp; TRC Benefits'!AF266-'RIM Costs (Ach Pot)'!AF266</f>
        <v>0</v>
      </c>
      <c r="AG266">
        <f>'RIM &amp; TRC Benefits'!AG266-'RIM Costs (Ach Pot)'!AG266</f>
        <v>0</v>
      </c>
      <c r="AH266">
        <f>'RIM &amp; TRC Benefits'!AH266-'RIM Costs (Ach Pot)'!AH266</f>
        <v>0</v>
      </c>
      <c r="AI266" s="2">
        <f t="shared" si="101"/>
        <v>-45.413216300000002</v>
      </c>
      <c r="AJ266" s="2">
        <f t="shared" si="102"/>
        <v>-44.284832121594057</v>
      </c>
      <c r="AK266" s="95">
        <f>'RIM &amp; TRC Benefits'!AJ266/'RIM Costs (Ach Pot)'!AJ266</f>
        <v>0.24087191137008762</v>
      </c>
      <c r="AL266" s="98" t="str">
        <f>IF(AK266&lt;1,"NA",(('RIM Costs (Ach Pot)'!AJ266)+AX266)/AN266)</f>
        <v>NA</v>
      </c>
      <c r="AN266">
        <f>'Customer Costs'!G266</f>
        <v>0</v>
      </c>
      <c r="AO266" s="17">
        <f t="shared" si="103"/>
        <v>27.960364229227206</v>
      </c>
      <c r="AP266" s="18">
        <f t="shared" si="104"/>
        <v>0</v>
      </c>
      <c r="AQ266" s="76" t="str">
        <f t="shared" si="105"/>
        <v>Yes</v>
      </c>
      <c r="AR266" s="76" t="str">
        <f t="shared" si="106"/>
        <v>Yes</v>
      </c>
      <c r="AS266" s="76" t="str">
        <f t="shared" si="107"/>
        <v>Yes</v>
      </c>
      <c r="AT266" s="105" t="s">
        <v>499</v>
      </c>
      <c r="AU266" s="95" t="str">
        <f t="shared" si="97"/>
        <v>Drop</v>
      </c>
      <c r="AV266" s="11">
        <f t="shared" si="95"/>
        <v>0</v>
      </c>
      <c r="AW266" s="102">
        <f t="shared" si="98"/>
        <v>0</v>
      </c>
      <c r="AX266" s="11" t="str">
        <f t="shared" si="99"/>
        <v>NA</v>
      </c>
      <c r="AY266" s="52" t="s">
        <v>528</v>
      </c>
      <c r="AZ266" s="11" t="str">
        <f>IF(AU266="Drop","NA",'Program Costs'!G266)</f>
        <v>NA</v>
      </c>
      <c r="BA266" s="20" t="str">
        <f t="shared" si="100"/>
        <v>NA</v>
      </c>
      <c r="BB266" s="12">
        <f>IF(AP266&lt;=10,IF($BB$1="Residential",VLOOKUP(CEILING(AP266,0.05),'Payback-Acceptance'!$A$5:$C$205,2),VLOOKUP(CEILING(AN266,0.05),'Payback-Acceptance'!$A$5:$C$205,3)),IF($BB$1="Residential",VLOOKUP(10,'Payback-Acceptance'!$A$5:$C$205,2),VLOOKUP(10,'Payback-Acceptance'!$A$5:$C$205,3)))</f>
        <v>0.6</v>
      </c>
      <c r="BC266" s="17">
        <v>27.960364229227206</v>
      </c>
      <c r="BD266" s="18">
        <v>3.5038939482612261</v>
      </c>
      <c r="BE266" s="18">
        <v>3.0707247896150776</v>
      </c>
      <c r="BF266" s="22">
        <v>57500.432016806721</v>
      </c>
      <c r="BG266" s="35" t="str">
        <f t="shared" si="93"/>
        <v>NA</v>
      </c>
      <c r="BH266" s="67">
        <v>0</v>
      </c>
      <c r="BI266" s="29" t="str">
        <f t="shared" si="94"/>
        <v>NA</v>
      </c>
      <c r="BJ266" s="71" t="str">
        <f t="shared" si="108"/>
        <v>NA</v>
      </c>
      <c r="BK266" s="71" t="str">
        <f t="shared" si="108"/>
        <v>NA</v>
      </c>
      <c r="BL266" s="71" t="str">
        <f t="shared" si="108"/>
        <v>NA</v>
      </c>
      <c r="BM266" s="71" t="str">
        <f t="shared" si="108"/>
        <v>NA</v>
      </c>
      <c r="BN266" s="71" t="str">
        <f t="shared" si="108"/>
        <v>NA</v>
      </c>
      <c r="BO266" s="71" t="str">
        <f t="shared" si="108"/>
        <v>NA</v>
      </c>
      <c r="BP266" s="71" t="str">
        <f t="shared" si="108"/>
        <v>NA</v>
      </c>
      <c r="BQ266" s="71" t="str">
        <f t="shared" si="108"/>
        <v>NA</v>
      </c>
      <c r="BR266" s="71" t="str">
        <f t="shared" si="108"/>
        <v>NA</v>
      </c>
      <c r="BS266" s="71" t="str">
        <f t="shared" si="108"/>
        <v>NA</v>
      </c>
    </row>
    <row r="267" spans="1:71" x14ac:dyDescent="0.25">
      <c r="A267" s="4">
        <v>3</v>
      </c>
      <c r="B267" s="4">
        <v>940</v>
      </c>
      <c r="C267">
        <v>941</v>
      </c>
      <c r="D267" t="s">
        <v>301</v>
      </c>
      <c r="E267">
        <f>'RIM &amp; TRC Benefits'!E267-'RIM Costs (Ach Pot)'!E267</f>
        <v>0</v>
      </c>
      <c r="F267">
        <f>'RIM &amp; TRC Benefits'!F267-'RIM Costs (Ach Pot)'!F267</f>
        <v>0</v>
      </c>
      <c r="G267">
        <f>'RIM &amp; TRC Benefits'!G267-'RIM Costs (Ach Pot)'!G267</f>
        <v>-40.848789999999994</v>
      </c>
      <c r="H267">
        <f>'RIM &amp; TRC Benefits'!H267-'RIM Costs (Ach Pot)'!H267</f>
        <v>-3.4221620000000001</v>
      </c>
      <c r="I267">
        <f>'RIM &amp; TRC Benefits'!I267-'RIM Costs (Ach Pot)'!I267</f>
        <v>-3.5148289999999998</v>
      </c>
      <c r="J267">
        <f>'RIM &amp; TRC Benefits'!J267-'RIM Costs (Ach Pot)'!J267</f>
        <v>-2.5048956999999996</v>
      </c>
      <c r="K267">
        <f>'RIM &amp; TRC Benefits'!K267-'RIM Costs (Ach Pot)'!K267</f>
        <v>-1.7023439000000007</v>
      </c>
      <c r="L267">
        <f>'RIM &amp; TRC Benefits'!L267-'RIM Costs (Ach Pot)'!L267</f>
        <v>-2.7488526999999996</v>
      </c>
      <c r="M267">
        <f>'RIM &amp; TRC Benefits'!M267-'RIM Costs (Ach Pot)'!M267</f>
        <v>-1.423214999999999</v>
      </c>
      <c r="N267">
        <f>'RIM &amp; TRC Benefits'!N267-'RIM Costs (Ach Pot)'!N267</f>
        <v>0</v>
      </c>
      <c r="O267">
        <f>'RIM &amp; TRC Benefits'!O267-'RIM Costs (Ach Pot)'!O267</f>
        <v>0</v>
      </c>
      <c r="P267">
        <f>'RIM &amp; TRC Benefits'!P267-'RIM Costs (Ach Pot)'!P267</f>
        <v>0</v>
      </c>
      <c r="Q267">
        <f>'RIM &amp; TRC Benefits'!Q267-'RIM Costs (Ach Pot)'!Q267</f>
        <v>0</v>
      </c>
      <c r="R267">
        <f>'RIM &amp; TRC Benefits'!R267-'RIM Costs (Ach Pot)'!R267</f>
        <v>0</v>
      </c>
      <c r="S267">
        <f>'RIM &amp; TRC Benefits'!S267-'RIM Costs (Ach Pot)'!S267</f>
        <v>0</v>
      </c>
      <c r="T267">
        <f>'RIM &amp; TRC Benefits'!T267-'RIM Costs (Ach Pot)'!T267</f>
        <v>0</v>
      </c>
      <c r="U267">
        <f>'RIM &amp; TRC Benefits'!U267-'RIM Costs (Ach Pot)'!U267</f>
        <v>0</v>
      </c>
      <c r="V267">
        <f>'RIM &amp; TRC Benefits'!V267-'RIM Costs (Ach Pot)'!V267</f>
        <v>0</v>
      </c>
      <c r="W267">
        <f>'RIM &amp; TRC Benefits'!W267-'RIM Costs (Ach Pot)'!W267</f>
        <v>0</v>
      </c>
      <c r="X267">
        <f>'RIM &amp; TRC Benefits'!X267-'RIM Costs (Ach Pot)'!X267</f>
        <v>0</v>
      </c>
      <c r="Y267">
        <f>'RIM &amp; TRC Benefits'!Y267-'RIM Costs (Ach Pot)'!Y267</f>
        <v>0</v>
      </c>
      <c r="Z267">
        <f>'RIM &amp; TRC Benefits'!Z267-'RIM Costs (Ach Pot)'!Z267</f>
        <v>0</v>
      </c>
      <c r="AA267">
        <f>'RIM &amp; TRC Benefits'!AA267-'RIM Costs (Ach Pot)'!AA267</f>
        <v>0</v>
      </c>
      <c r="AB267">
        <f>'RIM &amp; TRC Benefits'!AB267-'RIM Costs (Ach Pot)'!AB267</f>
        <v>0</v>
      </c>
      <c r="AC267">
        <f>'RIM &amp; TRC Benefits'!AC267-'RIM Costs (Ach Pot)'!AC267</f>
        <v>0</v>
      </c>
      <c r="AD267">
        <f>'RIM &amp; TRC Benefits'!AD267-'RIM Costs (Ach Pot)'!AD267</f>
        <v>0</v>
      </c>
      <c r="AE267">
        <f>'RIM &amp; TRC Benefits'!AE267-'RIM Costs (Ach Pot)'!AE267</f>
        <v>0</v>
      </c>
      <c r="AF267">
        <f>'RIM &amp; TRC Benefits'!AF267-'RIM Costs (Ach Pot)'!AF267</f>
        <v>0</v>
      </c>
      <c r="AG267">
        <f>'RIM &amp; TRC Benefits'!AG267-'RIM Costs (Ach Pot)'!AG267</f>
        <v>0</v>
      </c>
      <c r="AH267">
        <f>'RIM &amp; TRC Benefits'!AH267-'RIM Costs (Ach Pot)'!AH267</f>
        <v>0</v>
      </c>
      <c r="AI267" s="2">
        <f t="shared" si="101"/>
        <v>-56.165088299999994</v>
      </c>
      <c r="AJ267" s="2">
        <f t="shared" si="102"/>
        <v>-53.552130652261752</v>
      </c>
      <c r="AK267" s="95">
        <f>'RIM &amp; TRC Benefits'!AJ267/'RIM Costs (Ach Pot)'!AJ267</f>
        <v>0.34051874642313429</v>
      </c>
      <c r="AL267" s="98" t="str">
        <f>IF(AK267&lt;1,"NA",(('RIM Costs (Ach Pot)'!AJ267)+AX267)/AN267)</f>
        <v>NA</v>
      </c>
      <c r="AN267">
        <f>'Customer Costs'!G267</f>
        <v>0</v>
      </c>
      <c r="AO267" s="17">
        <f t="shared" si="103"/>
        <v>57.926451229635433</v>
      </c>
      <c r="AP267" s="18">
        <f t="shared" si="104"/>
        <v>0</v>
      </c>
      <c r="AQ267" s="76" t="str">
        <f t="shared" si="105"/>
        <v>Yes</v>
      </c>
      <c r="AR267" s="76" t="str">
        <f t="shared" si="106"/>
        <v>Yes</v>
      </c>
      <c r="AS267" s="76" t="str">
        <f t="shared" si="107"/>
        <v>Yes</v>
      </c>
      <c r="AT267" s="105" t="s">
        <v>499</v>
      </c>
      <c r="AU267" s="95" t="str">
        <f t="shared" si="97"/>
        <v>Drop</v>
      </c>
      <c r="AV267" s="11">
        <f t="shared" si="95"/>
        <v>0</v>
      </c>
      <c r="AW267" s="102">
        <f t="shared" si="98"/>
        <v>0</v>
      </c>
      <c r="AX267" s="11" t="str">
        <f t="shared" si="99"/>
        <v>NA</v>
      </c>
      <c r="AY267" s="52" t="s">
        <v>528</v>
      </c>
      <c r="AZ267" s="11" t="str">
        <f>IF(AU267="Drop","NA",'Program Costs'!G267)</f>
        <v>NA</v>
      </c>
      <c r="BA267" s="20" t="str">
        <f t="shared" si="100"/>
        <v>NA</v>
      </c>
      <c r="BB267" s="12">
        <f>IF(AP267&lt;=10,IF($BB$1="Residential",VLOOKUP(CEILING(AP267,0.05),'Payback-Acceptance'!$A$5:$C$205,2),VLOOKUP(CEILING(AN267,0.05),'Payback-Acceptance'!$A$5:$C$205,3)),IF($BB$1="Residential",VLOOKUP(10,'Payback-Acceptance'!$A$5:$C$205,2),VLOOKUP(10,'Payback-Acceptance'!$A$5:$C$205,3)))</f>
        <v>0.6</v>
      </c>
      <c r="BC267" s="17">
        <v>57.926451229635433</v>
      </c>
      <c r="BD267" s="18">
        <v>7.2591382419752009</v>
      </c>
      <c r="BE267" s="18">
        <v>6.3617264892184355</v>
      </c>
      <c r="BF267" s="22">
        <v>13281.101653537864</v>
      </c>
      <c r="BG267" s="35" t="str">
        <f t="shared" si="93"/>
        <v>NA</v>
      </c>
      <c r="BH267" s="67">
        <v>0</v>
      </c>
      <c r="BI267" s="29" t="str">
        <f t="shared" si="94"/>
        <v>NA</v>
      </c>
      <c r="BJ267" s="71" t="str">
        <f t="shared" si="108"/>
        <v>NA</v>
      </c>
      <c r="BK267" s="71" t="str">
        <f t="shared" si="108"/>
        <v>NA</v>
      </c>
      <c r="BL267" s="71" t="str">
        <f t="shared" si="108"/>
        <v>NA</v>
      </c>
      <c r="BM267" s="71" t="str">
        <f t="shared" si="108"/>
        <v>NA</v>
      </c>
      <c r="BN267" s="71" t="str">
        <f t="shared" si="108"/>
        <v>NA</v>
      </c>
      <c r="BO267" s="71" t="str">
        <f t="shared" si="108"/>
        <v>NA</v>
      </c>
      <c r="BP267" s="71" t="str">
        <f t="shared" si="108"/>
        <v>NA</v>
      </c>
      <c r="BQ267" s="71" t="str">
        <f t="shared" si="108"/>
        <v>NA</v>
      </c>
      <c r="BR267" s="71" t="str">
        <f t="shared" si="108"/>
        <v>NA</v>
      </c>
      <c r="BS267" s="71" t="str">
        <f t="shared" si="108"/>
        <v>NA</v>
      </c>
    </row>
    <row r="268" spans="1:71" x14ac:dyDescent="0.25">
      <c r="A268" s="4">
        <v>3</v>
      </c>
      <c r="B268" s="4">
        <v>950</v>
      </c>
      <c r="C268">
        <v>951</v>
      </c>
      <c r="D268" t="s">
        <v>302</v>
      </c>
      <c r="E268">
        <f>'RIM &amp; TRC Benefits'!E268-'RIM Costs (Ach Pot)'!E268</f>
        <v>0</v>
      </c>
      <c r="F268">
        <f>'RIM &amp; TRC Benefits'!F268-'RIM Costs (Ach Pot)'!F268</f>
        <v>0</v>
      </c>
      <c r="G268">
        <f>'RIM &amp; TRC Benefits'!G268-'RIM Costs (Ach Pot)'!G268</f>
        <v>-38.821045400000003</v>
      </c>
      <c r="H268">
        <f>'RIM &amp; TRC Benefits'!H268-'RIM Costs (Ach Pot)'!H268</f>
        <v>-1.5421453999999999</v>
      </c>
      <c r="I268">
        <f>'RIM &amp; TRC Benefits'!I268-'RIM Costs (Ach Pot)'!I268</f>
        <v>-1.9292004</v>
      </c>
      <c r="J268">
        <f>'RIM &amp; TRC Benefits'!J268-'RIM Costs (Ach Pot)'!J268</f>
        <v>-1.1623691999999997</v>
      </c>
      <c r="K268">
        <f>'RIM &amp; TRC Benefits'!K268-'RIM Costs (Ach Pot)'!K268</f>
        <v>-1.4244090000000003</v>
      </c>
      <c r="L268">
        <f>'RIM &amp; TRC Benefits'!L268-'RIM Costs (Ach Pot)'!L268</f>
        <v>-1.4314431999999995</v>
      </c>
      <c r="M268">
        <f>'RIM &amp; TRC Benefits'!M268-'RIM Costs (Ach Pot)'!M268</f>
        <v>-0.84713839999999951</v>
      </c>
      <c r="N268">
        <f>'RIM &amp; TRC Benefits'!N268-'RIM Costs (Ach Pot)'!N268</f>
        <v>0</v>
      </c>
      <c r="O268">
        <f>'RIM &amp; TRC Benefits'!O268-'RIM Costs (Ach Pot)'!O268</f>
        <v>0</v>
      </c>
      <c r="P268">
        <f>'RIM &amp; TRC Benefits'!P268-'RIM Costs (Ach Pot)'!P268</f>
        <v>0</v>
      </c>
      <c r="Q268">
        <f>'RIM &amp; TRC Benefits'!Q268-'RIM Costs (Ach Pot)'!Q268</f>
        <v>0</v>
      </c>
      <c r="R268">
        <f>'RIM &amp; TRC Benefits'!R268-'RIM Costs (Ach Pot)'!R268</f>
        <v>0</v>
      </c>
      <c r="S268">
        <f>'RIM &amp; TRC Benefits'!S268-'RIM Costs (Ach Pot)'!S268</f>
        <v>0</v>
      </c>
      <c r="T268">
        <f>'RIM &amp; TRC Benefits'!T268-'RIM Costs (Ach Pot)'!T268</f>
        <v>0</v>
      </c>
      <c r="U268">
        <f>'RIM &amp; TRC Benefits'!U268-'RIM Costs (Ach Pot)'!U268</f>
        <v>0</v>
      </c>
      <c r="V268">
        <f>'RIM &amp; TRC Benefits'!V268-'RIM Costs (Ach Pot)'!V268</f>
        <v>0</v>
      </c>
      <c r="W268">
        <f>'RIM &amp; TRC Benefits'!W268-'RIM Costs (Ach Pot)'!W268</f>
        <v>0</v>
      </c>
      <c r="X268">
        <f>'RIM &amp; TRC Benefits'!X268-'RIM Costs (Ach Pot)'!X268</f>
        <v>0</v>
      </c>
      <c r="Y268">
        <f>'RIM &amp; TRC Benefits'!Y268-'RIM Costs (Ach Pot)'!Y268</f>
        <v>0</v>
      </c>
      <c r="Z268">
        <f>'RIM &amp; TRC Benefits'!Z268-'RIM Costs (Ach Pot)'!Z268</f>
        <v>0</v>
      </c>
      <c r="AA268">
        <f>'RIM &amp; TRC Benefits'!AA268-'RIM Costs (Ach Pot)'!AA268</f>
        <v>0</v>
      </c>
      <c r="AB268">
        <f>'RIM &amp; TRC Benefits'!AB268-'RIM Costs (Ach Pot)'!AB268</f>
        <v>0</v>
      </c>
      <c r="AC268">
        <f>'RIM &amp; TRC Benefits'!AC268-'RIM Costs (Ach Pot)'!AC268</f>
        <v>0</v>
      </c>
      <c r="AD268">
        <f>'RIM &amp; TRC Benefits'!AD268-'RIM Costs (Ach Pot)'!AD268</f>
        <v>0</v>
      </c>
      <c r="AE268">
        <f>'RIM &amp; TRC Benefits'!AE268-'RIM Costs (Ach Pot)'!AE268</f>
        <v>0</v>
      </c>
      <c r="AF268">
        <f>'RIM &amp; TRC Benefits'!AF268-'RIM Costs (Ach Pot)'!AF268</f>
        <v>0</v>
      </c>
      <c r="AG268">
        <f>'RIM &amp; TRC Benefits'!AG268-'RIM Costs (Ach Pot)'!AG268</f>
        <v>0</v>
      </c>
      <c r="AH268">
        <f>'RIM &amp; TRC Benefits'!AH268-'RIM Costs (Ach Pot)'!AH268</f>
        <v>0</v>
      </c>
      <c r="AI268" s="2">
        <f t="shared" si="101"/>
        <v>-47.157750999999998</v>
      </c>
      <c r="AJ268" s="2">
        <f t="shared" si="102"/>
        <v>-45.671904150441456</v>
      </c>
      <c r="AK268" s="95">
        <f>'RIM &amp; TRC Benefits'!AJ268/'RIM Costs (Ach Pot)'!AJ268</f>
        <v>0.26066510806432702</v>
      </c>
      <c r="AL268" s="98" t="str">
        <f>IF(AK268&lt;1,"NA",(('RIM Costs (Ach Pot)'!AJ268)+AX268)/AN268)</f>
        <v>NA</v>
      </c>
      <c r="AN268">
        <f>'Customer Costs'!G268</f>
        <v>0</v>
      </c>
      <c r="AO268" s="17">
        <f t="shared" si="103"/>
        <v>32.465907857717781</v>
      </c>
      <c r="AP268" s="18">
        <f t="shared" si="104"/>
        <v>0</v>
      </c>
      <c r="AQ268" s="76" t="str">
        <f t="shared" si="105"/>
        <v>Yes</v>
      </c>
      <c r="AR268" s="76" t="str">
        <f t="shared" si="106"/>
        <v>Yes</v>
      </c>
      <c r="AS268" s="76" t="str">
        <f t="shared" si="107"/>
        <v>Yes</v>
      </c>
      <c r="AT268" s="105" t="s">
        <v>499</v>
      </c>
      <c r="AU268" s="95" t="str">
        <f t="shared" si="97"/>
        <v>Drop</v>
      </c>
      <c r="AV268" s="11">
        <f t="shared" si="95"/>
        <v>0</v>
      </c>
      <c r="AW268" s="102">
        <f t="shared" si="98"/>
        <v>0</v>
      </c>
      <c r="AX268" s="11" t="str">
        <f t="shared" si="99"/>
        <v>NA</v>
      </c>
      <c r="AY268" s="52" t="s">
        <v>528</v>
      </c>
      <c r="AZ268" s="11" t="str">
        <f>IF(AU268="Drop","NA",'Program Costs'!G268)</f>
        <v>NA</v>
      </c>
      <c r="BA268" s="20" t="str">
        <f t="shared" si="100"/>
        <v>NA</v>
      </c>
      <c r="BB268" s="12">
        <f>IF(AP268&lt;=10,IF($BB$1="Residential",VLOOKUP(CEILING(AP268,0.05),'Payback-Acceptance'!$A$5:$C$205,2),VLOOKUP(CEILING(AN268,0.05),'Payback-Acceptance'!$A$5:$C$205,3)),IF($BB$1="Residential",VLOOKUP(10,'Payback-Acceptance'!$A$5:$C$205,2),VLOOKUP(10,'Payback-Acceptance'!$A$5:$C$205,3)))</f>
        <v>0.6</v>
      </c>
      <c r="BC268" s="17">
        <v>32.465907857717781</v>
      </c>
      <c r="BD268" s="18">
        <v>4.0685128881695523</v>
      </c>
      <c r="BE268" s="18">
        <v>3.5655425393865965</v>
      </c>
      <c r="BF268" s="22">
        <v>78820.554255319134</v>
      </c>
      <c r="BG268" s="35" t="str">
        <f t="shared" si="93"/>
        <v>NA</v>
      </c>
      <c r="BH268" s="67">
        <v>0</v>
      </c>
      <c r="BI268" s="29" t="str">
        <f t="shared" si="94"/>
        <v>NA</v>
      </c>
      <c r="BJ268" s="71" t="str">
        <f t="shared" si="108"/>
        <v>NA</v>
      </c>
      <c r="BK268" s="71" t="str">
        <f t="shared" si="108"/>
        <v>NA</v>
      </c>
      <c r="BL268" s="71" t="str">
        <f t="shared" si="108"/>
        <v>NA</v>
      </c>
      <c r="BM268" s="71" t="str">
        <f t="shared" si="108"/>
        <v>NA</v>
      </c>
      <c r="BN268" s="71" t="str">
        <f t="shared" si="108"/>
        <v>NA</v>
      </c>
      <c r="BO268" s="71" t="str">
        <f t="shared" si="108"/>
        <v>NA</v>
      </c>
      <c r="BP268" s="71" t="str">
        <f t="shared" si="108"/>
        <v>NA</v>
      </c>
      <c r="BQ268" s="71" t="str">
        <f t="shared" si="108"/>
        <v>NA</v>
      </c>
      <c r="BR268" s="71" t="str">
        <f t="shared" si="108"/>
        <v>NA</v>
      </c>
      <c r="BS268" s="71" t="str">
        <f t="shared" si="108"/>
        <v>NA</v>
      </c>
    </row>
    <row r="269" spans="1:71" x14ac:dyDescent="0.25">
      <c r="A269" s="4">
        <v>3</v>
      </c>
      <c r="B269" s="4">
        <v>960</v>
      </c>
      <c r="C269">
        <v>961</v>
      </c>
      <c r="D269" t="s">
        <v>303</v>
      </c>
      <c r="E269">
        <f>'RIM &amp; TRC Benefits'!E269-'RIM Costs (Ach Pot)'!E269</f>
        <v>0</v>
      </c>
      <c r="F269">
        <f>'RIM &amp; TRC Benefits'!F269-'RIM Costs (Ach Pot)'!F269</f>
        <v>0</v>
      </c>
      <c r="G269">
        <f>'RIM &amp; TRC Benefits'!G269-'RIM Costs (Ach Pot)'!G269</f>
        <v>-37.623744070000001</v>
      </c>
      <c r="H269">
        <f>'RIM &amp; TRC Benefits'!H269-'RIM Costs (Ach Pot)'!H269</f>
        <v>-0.61199506999999986</v>
      </c>
      <c r="I269">
        <f>'RIM &amp; TRC Benefits'!I269-'RIM Costs (Ach Pot)'!I269</f>
        <v>-0.59366206999999993</v>
      </c>
      <c r="J269">
        <f>'RIM &amp; TRC Benefits'!J269-'RIM Costs (Ach Pot)'!J269</f>
        <v>-0.49143516999999992</v>
      </c>
      <c r="K269">
        <f>'RIM &amp; TRC Benefits'!K269-'RIM Costs (Ach Pot)'!K269</f>
        <v>-0.37444647000000009</v>
      </c>
      <c r="L269">
        <f>'RIM &amp; TRC Benefits'!L269-'RIM Costs (Ach Pot)'!L269</f>
        <v>-0.83695596999999999</v>
      </c>
      <c r="M269">
        <f>'RIM &amp; TRC Benefits'!M269-'RIM Costs (Ach Pot)'!M269</f>
        <v>-0.34765157000000002</v>
      </c>
      <c r="N269">
        <f>'RIM &amp; TRC Benefits'!N269-'RIM Costs (Ach Pot)'!N269</f>
        <v>0</v>
      </c>
      <c r="O269">
        <f>'RIM &amp; TRC Benefits'!O269-'RIM Costs (Ach Pot)'!O269</f>
        <v>0</v>
      </c>
      <c r="P269">
        <f>'RIM &amp; TRC Benefits'!P269-'RIM Costs (Ach Pot)'!P269</f>
        <v>0</v>
      </c>
      <c r="Q269">
        <f>'RIM &amp; TRC Benefits'!Q269-'RIM Costs (Ach Pot)'!Q269</f>
        <v>0</v>
      </c>
      <c r="R269">
        <f>'RIM &amp; TRC Benefits'!R269-'RIM Costs (Ach Pot)'!R269</f>
        <v>0</v>
      </c>
      <c r="S269">
        <f>'RIM &amp; TRC Benefits'!S269-'RIM Costs (Ach Pot)'!S269</f>
        <v>0</v>
      </c>
      <c r="T269">
        <f>'RIM &amp; TRC Benefits'!T269-'RIM Costs (Ach Pot)'!T269</f>
        <v>0</v>
      </c>
      <c r="U269">
        <f>'RIM &amp; TRC Benefits'!U269-'RIM Costs (Ach Pot)'!U269</f>
        <v>0</v>
      </c>
      <c r="V269">
        <f>'RIM &amp; TRC Benefits'!V269-'RIM Costs (Ach Pot)'!V269</f>
        <v>0</v>
      </c>
      <c r="W269">
        <f>'RIM &amp; TRC Benefits'!W269-'RIM Costs (Ach Pot)'!W269</f>
        <v>0</v>
      </c>
      <c r="X269">
        <f>'RIM &amp; TRC Benefits'!X269-'RIM Costs (Ach Pot)'!X269</f>
        <v>0</v>
      </c>
      <c r="Y269">
        <f>'RIM &amp; TRC Benefits'!Y269-'RIM Costs (Ach Pot)'!Y269</f>
        <v>0</v>
      </c>
      <c r="Z269">
        <f>'RIM &amp; TRC Benefits'!Z269-'RIM Costs (Ach Pot)'!Z269</f>
        <v>0</v>
      </c>
      <c r="AA269">
        <f>'RIM &amp; TRC Benefits'!AA269-'RIM Costs (Ach Pot)'!AA269</f>
        <v>0</v>
      </c>
      <c r="AB269">
        <f>'RIM &amp; TRC Benefits'!AB269-'RIM Costs (Ach Pot)'!AB269</f>
        <v>0</v>
      </c>
      <c r="AC269">
        <f>'RIM &amp; TRC Benefits'!AC269-'RIM Costs (Ach Pot)'!AC269</f>
        <v>0</v>
      </c>
      <c r="AD269">
        <f>'RIM &amp; TRC Benefits'!AD269-'RIM Costs (Ach Pot)'!AD269</f>
        <v>0</v>
      </c>
      <c r="AE269">
        <f>'RIM &amp; TRC Benefits'!AE269-'RIM Costs (Ach Pot)'!AE269</f>
        <v>0</v>
      </c>
      <c r="AF269">
        <f>'RIM &amp; TRC Benefits'!AF269-'RIM Costs (Ach Pot)'!AF269</f>
        <v>0</v>
      </c>
      <c r="AG269">
        <f>'RIM &amp; TRC Benefits'!AG269-'RIM Costs (Ach Pot)'!AG269</f>
        <v>0</v>
      </c>
      <c r="AH269">
        <f>'RIM &amp; TRC Benefits'!AH269-'RIM Costs (Ach Pot)'!AH269</f>
        <v>0</v>
      </c>
      <c r="AI269" s="2">
        <f t="shared" si="101"/>
        <v>-40.87989039</v>
      </c>
      <c r="AJ269" s="2">
        <f t="shared" si="102"/>
        <v>-40.271714385759807</v>
      </c>
      <c r="AK269" s="95">
        <f>'RIM &amp; TRC Benefits'!AJ269/'RIM Costs (Ach Pot)'!AJ269</f>
        <v>0.14461620795376076</v>
      </c>
      <c r="AL269" s="98" t="str">
        <f>IF(AK269&lt;1,"NA",(('RIM Costs (Ach Pot)'!AJ269)+AX269)/AN269)</f>
        <v>NA</v>
      </c>
      <c r="AN269">
        <f>'Customer Costs'!G269</f>
        <v>0</v>
      </c>
      <c r="AO269" s="17">
        <f t="shared" si="103"/>
        <v>13.211386247364192</v>
      </c>
      <c r="AP269" s="18">
        <f t="shared" si="104"/>
        <v>0</v>
      </c>
      <c r="AQ269" s="76" t="str">
        <f t="shared" si="105"/>
        <v>Yes</v>
      </c>
      <c r="AR269" s="76" t="str">
        <f t="shared" si="106"/>
        <v>Yes</v>
      </c>
      <c r="AS269" s="76" t="str">
        <f t="shared" si="107"/>
        <v>Yes</v>
      </c>
      <c r="AT269" s="105" t="s">
        <v>499</v>
      </c>
      <c r="AU269" s="95" t="str">
        <f t="shared" si="97"/>
        <v>Drop</v>
      </c>
      <c r="AV269" s="11">
        <f t="shared" si="95"/>
        <v>0</v>
      </c>
      <c r="AW269" s="102">
        <f t="shared" si="98"/>
        <v>0</v>
      </c>
      <c r="AX269" s="11" t="str">
        <f t="shared" si="99"/>
        <v>NA</v>
      </c>
      <c r="AY269" s="52" t="s">
        <v>528</v>
      </c>
      <c r="AZ269" s="11" t="str">
        <f>IF(AU269="Drop","NA",'Program Costs'!G269)</f>
        <v>NA</v>
      </c>
      <c r="BA269" s="20" t="str">
        <f t="shared" si="100"/>
        <v>NA</v>
      </c>
      <c r="BB269" s="12">
        <f>IF(AP269&lt;=10,IF($BB$1="Residential",VLOOKUP(CEILING(AP269,0.05),'Payback-Acceptance'!$A$5:$C$205,2),VLOOKUP(CEILING(AN269,0.05),'Payback-Acceptance'!$A$5:$C$205,3)),IF($BB$1="Residential",VLOOKUP(10,'Payback-Acceptance'!$A$5:$C$205,2),VLOOKUP(10,'Payback-Acceptance'!$A$5:$C$205,3)))</f>
        <v>0.6</v>
      </c>
      <c r="BC269" s="17">
        <v>13.211386247364192</v>
      </c>
      <c r="BD269" s="18">
        <v>1.6556041690720658</v>
      </c>
      <c r="BE269" s="18">
        <v>1.4509299994223361</v>
      </c>
      <c r="BF269" s="22">
        <v>22069.755191489359</v>
      </c>
      <c r="BG269" s="35" t="str">
        <f t="shared" si="93"/>
        <v>NA</v>
      </c>
      <c r="BH269" s="67">
        <v>0</v>
      </c>
      <c r="BI269" s="29" t="str">
        <f t="shared" si="94"/>
        <v>NA</v>
      </c>
      <c r="BJ269" s="71" t="str">
        <f t="shared" si="108"/>
        <v>NA</v>
      </c>
      <c r="BK269" s="71" t="str">
        <f t="shared" si="108"/>
        <v>NA</v>
      </c>
      <c r="BL269" s="71" t="str">
        <f t="shared" si="108"/>
        <v>NA</v>
      </c>
      <c r="BM269" s="71" t="str">
        <f t="shared" si="108"/>
        <v>NA</v>
      </c>
      <c r="BN269" s="71" t="str">
        <f t="shared" si="108"/>
        <v>NA</v>
      </c>
      <c r="BO269" s="71" t="str">
        <f t="shared" si="108"/>
        <v>NA</v>
      </c>
      <c r="BP269" s="71" t="str">
        <f t="shared" si="108"/>
        <v>NA</v>
      </c>
      <c r="BQ269" s="71" t="str">
        <f t="shared" si="108"/>
        <v>NA</v>
      </c>
      <c r="BR269" s="71" t="str">
        <f t="shared" si="108"/>
        <v>NA</v>
      </c>
      <c r="BS269" s="71" t="str">
        <f t="shared" si="108"/>
        <v>NA</v>
      </c>
    </row>
    <row r="270" spans="1:71" s="15" customFormat="1" x14ac:dyDescent="0.25">
      <c r="A270" s="14">
        <v>5</v>
      </c>
      <c r="B270" s="14">
        <v>200</v>
      </c>
      <c r="C270" s="15">
        <v>211</v>
      </c>
      <c r="D270" s="15" t="s">
        <v>507</v>
      </c>
      <c r="E270" s="15">
        <f>'RIM &amp; TRC Benefits'!E270-'RIM Costs (Ach Pot)'!E270</f>
        <v>0</v>
      </c>
      <c r="F270" s="15">
        <f>'RIM &amp; TRC Benefits'!F270-'RIM Costs (Ach Pot)'!F270</f>
        <v>0</v>
      </c>
      <c r="G270" s="15">
        <f>'RIM &amp; TRC Benefits'!G270-'RIM Costs (Ach Pot)'!G270</f>
        <v>-37</v>
      </c>
      <c r="H270" s="15">
        <f>'RIM &amp; TRC Benefits'!H270-'RIM Costs (Ach Pot)'!H270</f>
        <v>0</v>
      </c>
      <c r="I270" s="15">
        <f>'RIM &amp; TRC Benefits'!I270-'RIM Costs (Ach Pot)'!I270</f>
        <v>0</v>
      </c>
      <c r="J270" s="15">
        <f>'RIM &amp; TRC Benefits'!J270-'RIM Costs (Ach Pot)'!J270</f>
        <v>0</v>
      </c>
      <c r="K270" s="15">
        <f>'RIM &amp; TRC Benefits'!K270-'RIM Costs (Ach Pot)'!K270</f>
        <v>0</v>
      </c>
      <c r="L270" s="15">
        <f>'RIM &amp; TRC Benefits'!L270-'RIM Costs (Ach Pot)'!L270</f>
        <v>0</v>
      </c>
      <c r="M270" s="15">
        <f>'RIM &amp; TRC Benefits'!M270-'RIM Costs (Ach Pot)'!M270</f>
        <v>0</v>
      </c>
      <c r="N270" s="15">
        <f>'RIM &amp; TRC Benefits'!N270-'RIM Costs (Ach Pot)'!N270</f>
        <v>0</v>
      </c>
      <c r="O270" s="15">
        <f>'RIM &amp; TRC Benefits'!O270-'RIM Costs (Ach Pot)'!O270</f>
        <v>0</v>
      </c>
      <c r="P270" s="15">
        <f>'RIM &amp; TRC Benefits'!P270-'RIM Costs (Ach Pot)'!P270</f>
        <v>0</v>
      </c>
      <c r="Q270" s="15">
        <f>'RIM &amp; TRC Benefits'!Q270-'RIM Costs (Ach Pot)'!Q270</f>
        <v>0</v>
      </c>
      <c r="R270" s="15">
        <f>'RIM &amp; TRC Benefits'!R270-'RIM Costs (Ach Pot)'!R270</f>
        <v>0</v>
      </c>
      <c r="S270" s="15">
        <f>'RIM &amp; TRC Benefits'!S270-'RIM Costs (Ach Pot)'!S270</f>
        <v>0</v>
      </c>
      <c r="T270" s="15">
        <f>'RIM &amp; TRC Benefits'!T270-'RIM Costs (Ach Pot)'!T270</f>
        <v>0</v>
      </c>
      <c r="U270" s="15">
        <f>'RIM &amp; TRC Benefits'!U270-'RIM Costs (Ach Pot)'!U270</f>
        <v>0</v>
      </c>
      <c r="V270" s="15">
        <f>'RIM &amp; TRC Benefits'!V270-'RIM Costs (Ach Pot)'!V270</f>
        <v>0</v>
      </c>
      <c r="W270" s="15">
        <f>'RIM &amp; TRC Benefits'!W270-'RIM Costs (Ach Pot)'!W270</f>
        <v>0</v>
      </c>
      <c r="X270" s="15">
        <f>'RIM &amp; TRC Benefits'!X270-'RIM Costs (Ach Pot)'!X270</f>
        <v>0</v>
      </c>
      <c r="Y270" s="15">
        <f>'RIM &amp; TRC Benefits'!Y270-'RIM Costs (Ach Pot)'!Y270</f>
        <v>0</v>
      </c>
      <c r="Z270" s="15">
        <f>'RIM &amp; TRC Benefits'!Z270-'RIM Costs (Ach Pot)'!Z270</f>
        <v>0</v>
      </c>
      <c r="AA270" s="15">
        <f>'RIM &amp; TRC Benefits'!AA270-'RIM Costs (Ach Pot)'!AA270</f>
        <v>0</v>
      </c>
      <c r="AB270" s="15">
        <f>'RIM &amp; TRC Benefits'!AB270-'RIM Costs (Ach Pot)'!AB270</f>
        <v>0</v>
      </c>
      <c r="AC270" s="15">
        <f>'RIM &amp; TRC Benefits'!AC270-'RIM Costs (Ach Pot)'!AC270</f>
        <v>0</v>
      </c>
      <c r="AD270" s="15">
        <f>'RIM &amp; TRC Benefits'!AD270-'RIM Costs (Ach Pot)'!AD270</f>
        <v>0</v>
      </c>
      <c r="AE270" s="15">
        <f>'RIM &amp; TRC Benefits'!AE270-'RIM Costs (Ach Pot)'!AE270</f>
        <v>0</v>
      </c>
      <c r="AF270" s="15">
        <f>'RIM &amp; TRC Benefits'!AF270-'RIM Costs (Ach Pot)'!AF270</f>
        <v>0</v>
      </c>
      <c r="AG270" s="15">
        <f>'RIM &amp; TRC Benefits'!AG270-'RIM Costs (Ach Pot)'!AG270</f>
        <v>0</v>
      </c>
      <c r="AH270" s="15">
        <f>'RIM &amp; TRC Benefits'!AH270-'RIM Costs (Ach Pot)'!AH270</f>
        <v>0</v>
      </c>
      <c r="AI270" s="77">
        <f t="shared" si="101"/>
        <v>-37</v>
      </c>
      <c r="AJ270" s="77">
        <f t="shared" si="102"/>
        <v>-37</v>
      </c>
      <c r="AK270" s="79">
        <f>'RIM &amp; TRC Benefits'!AJ270/'RIM Costs (Ach Pot)'!AJ270</f>
        <v>0</v>
      </c>
      <c r="AL270" s="98" t="str">
        <f>IF(AK270&lt;1,"NA",(('RIM Costs (Ach Pot)'!AJ270)+AX270)/AN270)</f>
        <v>NA</v>
      </c>
      <c r="AM270"/>
      <c r="AN270" s="15">
        <f>'Customer Costs'!G270</f>
        <v>18.5</v>
      </c>
      <c r="AO270" s="103">
        <f t="shared" si="103"/>
        <v>0.01</v>
      </c>
      <c r="AP270" s="78">
        <f t="shared" si="104"/>
        <v>15465.181043231074</v>
      </c>
      <c r="AQ270" s="79" t="str">
        <f t="shared" si="105"/>
        <v>No</v>
      </c>
      <c r="AR270" s="79" t="str">
        <f t="shared" si="106"/>
        <v>No</v>
      </c>
      <c r="AS270" s="79" t="str">
        <f t="shared" si="107"/>
        <v>No</v>
      </c>
      <c r="AT270" s="106" t="s">
        <v>499</v>
      </c>
      <c r="AU270" s="79" t="str">
        <f t="shared" si="97"/>
        <v>Drop</v>
      </c>
      <c r="AV270" s="80">
        <f t="shared" si="95"/>
        <v>18.497607528816083</v>
      </c>
      <c r="AW270" s="79">
        <f t="shared" si="98"/>
        <v>1.9999999999995874</v>
      </c>
      <c r="AX270" s="80" t="str">
        <f t="shared" si="99"/>
        <v>NA</v>
      </c>
      <c r="AY270" s="81" t="s">
        <v>528</v>
      </c>
      <c r="AZ270" s="80" t="str">
        <f>IF(AU270="Drop","NA",'Program Costs'!G270)</f>
        <v>NA</v>
      </c>
      <c r="BA270" s="82" t="str">
        <f t="shared" si="100"/>
        <v>NA</v>
      </c>
      <c r="BB270" s="83">
        <f>IF(AP270&lt;=10,IF($BB$1="Residential",VLOOKUP(CEILING(AP270,0.05),'Payback-Acceptance'!$A$5:$C$205,2),VLOOKUP(CEILING(AN270,0.05),'Payback-Acceptance'!$A$5:$C$205,3)),IF($BB$1="Residential",VLOOKUP(10,'Payback-Acceptance'!$A$5:$C$205,2),VLOOKUP(10,'Payback-Acceptance'!$A$5:$C$205,3)))</f>
        <v>0.14294960495076253</v>
      </c>
      <c r="BC270" s="78">
        <v>0.01</v>
      </c>
      <c r="BD270" s="78">
        <v>0.01</v>
      </c>
      <c r="BE270" s="78">
        <v>0.01</v>
      </c>
      <c r="BF270" s="84">
        <f>BF59+BF148+BF237+BF60+BF149+BF238+BF61+BF150+BF239</f>
        <v>3088492.9667854239</v>
      </c>
      <c r="BG270" s="85" t="str">
        <f t="shared" si="93"/>
        <v>NA</v>
      </c>
      <c r="BH270" s="86">
        <v>0</v>
      </c>
      <c r="BI270" s="104" t="str">
        <f t="shared" si="94"/>
        <v>NA</v>
      </c>
      <c r="BJ270" s="87" t="str">
        <f t="shared" si="108"/>
        <v>NA</v>
      </c>
      <c r="BK270" s="87" t="str">
        <f t="shared" si="108"/>
        <v>NA</v>
      </c>
      <c r="BL270" s="87" t="str">
        <f t="shared" si="108"/>
        <v>NA</v>
      </c>
      <c r="BM270" s="87" t="str">
        <f t="shared" si="108"/>
        <v>NA</v>
      </c>
      <c r="BN270" s="87" t="str">
        <f t="shared" si="108"/>
        <v>NA</v>
      </c>
      <c r="BO270" s="87" t="str">
        <f t="shared" si="108"/>
        <v>NA</v>
      </c>
      <c r="BP270" s="87" t="str">
        <f t="shared" si="108"/>
        <v>NA</v>
      </c>
      <c r="BQ270" s="87" t="str">
        <f t="shared" si="108"/>
        <v>NA</v>
      </c>
      <c r="BR270" s="87" t="str">
        <f t="shared" si="108"/>
        <v>NA</v>
      </c>
      <c r="BS270" s="87" t="str">
        <f t="shared" si="108"/>
        <v>NA</v>
      </c>
    </row>
    <row r="271" spans="1:71" x14ac:dyDescent="0.25">
      <c r="A271" s="13">
        <v>5</v>
      </c>
      <c r="B271" s="13">
        <v>200</v>
      </c>
      <c r="C271">
        <v>222</v>
      </c>
      <c r="D271" t="s">
        <v>501</v>
      </c>
      <c r="E271">
        <f>'RIM &amp; TRC Benefits'!E271-'RIM Costs (Ach Pot)'!E271</f>
        <v>0</v>
      </c>
      <c r="F271">
        <f>'RIM &amp; TRC Benefits'!F271-'RIM Costs (Ach Pot)'!F271</f>
        <v>0</v>
      </c>
      <c r="G271">
        <f>'RIM &amp; TRC Benefits'!G271-'RIM Costs (Ach Pot)'!G271</f>
        <v>-5.1291406299999993</v>
      </c>
      <c r="H271">
        <f>'RIM &amp; TRC Benefits'!H271-'RIM Costs (Ach Pot)'!H271</f>
        <v>-0.24915103000000005</v>
      </c>
      <c r="I271">
        <f>'RIM &amp; TRC Benefits'!I271-'RIM Costs (Ach Pot)'!I271</f>
        <v>-0.41936282999999996</v>
      </c>
      <c r="J271">
        <f>'RIM &amp; TRC Benefits'!J271-'RIM Costs (Ach Pot)'!J271</f>
        <v>-0.14037113000000001</v>
      </c>
      <c r="K271">
        <f>'RIM &amp; TRC Benefits'!K271-'RIM Costs (Ach Pot)'!K271</f>
        <v>-0.20419858000000002</v>
      </c>
      <c r="L271">
        <f>'RIM &amp; TRC Benefits'!L271-'RIM Costs (Ach Pot)'!L271</f>
        <v>-0.41841674000000006</v>
      </c>
      <c r="M271">
        <f>'RIM &amp; TRC Benefits'!M271-'RIM Costs (Ach Pot)'!M271</f>
        <v>0.46061157000000008</v>
      </c>
      <c r="N271">
        <f>'RIM &amp; TRC Benefits'!N271-'RIM Costs (Ach Pot)'!N271</f>
        <v>-0.25230953</v>
      </c>
      <c r="O271">
        <f>'RIM &amp; TRC Benefits'!O271-'RIM Costs (Ach Pot)'!O271</f>
        <v>6.9372699999999954E-3</v>
      </c>
      <c r="P271">
        <f>'RIM &amp; TRC Benefits'!P271-'RIM Costs (Ach Pot)'!P271</f>
        <v>0.15784666999999997</v>
      </c>
      <c r="Q271">
        <f>'RIM &amp; TRC Benefits'!Q271-'RIM Costs (Ach Pot)'!Q271</f>
        <v>-0.33922363</v>
      </c>
      <c r="R271">
        <f>'RIM &amp; TRC Benefits'!R271-'RIM Costs (Ach Pot)'!R271</f>
        <v>-0.16380863000000001</v>
      </c>
      <c r="S271">
        <f>'RIM &amp; TRC Benefits'!S271-'RIM Costs (Ach Pot)'!S271</f>
        <v>-0.22173092999999999</v>
      </c>
      <c r="T271">
        <f>'RIM &amp; TRC Benefits'!T271-'RIM Costs (Ach Pot)'!T271</f>
        <v>-0.21141602999999998</v>
      </c>
      <c r="U271">
        <f>'RIM &amp; TRC Benefits'!U271-'RIM Costs (Ach Pot)'!U271</f>
        <v>-0.21965573000000005</v>
      </c>
      <c r="V271">
        <f>'RIM &amp; TRC Benefits'!V271-'RIM Costs (Ach Pot)'!V271</f>
        <v>-0.49107913000000003</v>
      </c>
      <c r="W271">
        <f>'RIM &amp; TRC Benefits'!W271-'RIM Costs (Ach Pot)'!W271</f>
        <v>-0.69627932999999997</v>
      </c>
      <c r="X271">
        <f>'RIM &amp; TRC Benefits'!X271-'RIM Costs (Ach Pot)'!X271</f>
        <v>-0.20305423</v>
      </c>
      <c r="Y271">
        <f>'RIM &amp; TRC Benefits'!Y271-'RIM Costs (Ach Pot)'!Y271</f>
        <v>0.34919187000000007</v>
      </c>
      <c r="Z271">
        <f>'RIM &amp; TRC Benefits'!Z271-'RIM Costs (Ach Pot)'!Z271</f>
        <v>-0.28520752999999999</v>
      </c>
      <c r="AA271">
        <f>'RIM &amp; TRC Benefits'!AA271-'RIM Costs (Ach Pot)'!AA271</f>
        <v>-0.23045903000000001</v>
      </c>
      <c r="AB271">
        <f>'RIM &amp; TRC Benefits'!AB271-'RIM Costs (Ach Pot)'!AB271</f>
        <v>-0.30339603000000004</v>
      </c>
      <c r="AC271">
        <f>'RIM &amp; TRC Benefits'!AC271-'RIM Costs (Ach Pot)'!AC271</f>
        <v>-0.32127932999999997</v>
      </c>
      <c r="AD271">
        <f>'RIM &amp; TRC Benefits'!AD271-'RIM Costs (Ach Pot)'!AD271</f>
        <v>-0.32958003000000002</v>
      </c>
      <c r="AE271">
        <f>'RIM &amp; TRC Benefits'!AE271-'RIM Costs (Ach Pot)'!AE271</f>
        <v>-0.34715803000000001</v>
      </c>
      <c r="AF271">
        <f>'RIM &amp; TRC Benefits'!AF271-'RIM Costs (Ach Pot)'!AF271</f>
        <v>-0.39299603000000005</v>
      </c>
      <c r="AG271">
        <f>'RIM &amp; TRC Benefits'!AG271-'RIM Costs (Ach Pot)'!AG271</f>
        <v>-0.52879902999999995</v>
      </c>
      <c r="AH271">
        <f>'RIM &amp; TRC Benefits'!AH271-'RIM Costs (Ach Pot)'!AH271</f>
        <v>-0.75469003000000001</v>
      </c>
      <c r="AI271" s="2">
        <f t="shared" si="101"/>
        <v>-11.878175799999999</v>
      </c>
      <c r="AJ271" s="2">
        <f t="shared" si="102"/>
        <v>-7.8195795820769387</v>
      </c>
      <c r="AK271" s="95">
        <f>'RIM &amp; TRC Benefits'!AJ271/'RIM Costs (Ach Pot)'!AJ271</f>
        <v>0.5087749319889362</v>
      </c>
      <c r="AL271" s="98" t="str">
        <f>IF(AK271&lt;1,"NA",(('RIM Costs (Ach Pot)'!AJ271)+AX271)/AN271)</f>
        <v>NA</v>
      </c>
      <c r="AN271">
        <f>'Customer Costs'!G271</f>
        <v>18.5</v>
      </c>
      <c r="AO271" s="17">
        <f t="shared" si="103"/>
        <v>5.6</v>
      </c>
      <c r="AP271" s="18">
        <f t="shared" si="104"/>
        <v>27.616394720055492</v>
      </c>
      <c r="AQ271" s="76" t="str">
        <f t="shared" si="105"/>
        <v>No</v>
      </c>
      <c r="AR271" s="76" t="str">
        <f t="shared" si="106"/>
        <v>No</v>
      </c>
      <c r="AS271" s="76" t="str">
        <f t="shared" si="107"/>
        <v>No</v>
      </c>
      <c r="AT271" s="105" t="s">
        <v>499</v>
      </c>
      <c r="AU271" s="95" t="str">
        <f t="shared" si="97"/>
        <v>Drop</v>
      </c>
      <c r="AV271" s="11">
        <f t="shared" si="95"/>
        <v>17.16021613700611</v>
      </c>
      <c r="AW271" s="102">
        <f t="shared" si="98"/>
        <v>2.0000000000000013</v>
      </c>
      <c r="AX271" s="11" t="str">
        <f t="shared" si="99"/>
        <v>NA</v>
      </c>
      <c r="AY271" s="52" t="s">
        <v>528</v>
      </c>
      <c r="AZ271" s="11" t="str">
        <f>IF(AU271="Drop","NA",'Program Costs'!G271)</f>
        <v>NA</v>
      </c>
      <c r="BA271" s="20" t="str">
        <f t="shared" si="100"/>
        <v>NA</v>
      </c>
      <c r="BB271" s="12">
        <f>IF(AP271&lt;=10,IF($BB$1="Residential",VLOOKUP(CEILING(AP271,0.05),'Payback-Acceptance'!$A$5:$C$205,2),VLOOKUP(CEILING(AN271,0.05),'Payback-Acceptance'!$A$5:$C$205,3)),IF($BB$1="Residential",VLOOKUP(10,'Payback-Acceptance'!$A$5:$C$205,2),VLOOKUP(10,'Payback-Acceptance'!$A$5:$C$205,3)))</f>
        <v>0.14294960495076253</v>
      </c>
      <c r="BC271" s="18">
        <v>5.6</v>
      </c>
      <c r="BD271" s="18">
        <v>0.29816391930114416</v>
      </c>
      <c r="BE271" s="18">
        <v>0.41775745789263391</v>
      </c>
      <c r="BF271" s="22">
        <f>(BF59+BF148+BF237)*8</f>
        <v>8235981.2447611308</v>
      </c>
      <c r="BG271" s="35" t="str">
        <f t="shared" si="93"/>
        <v>NA</v>
      </c>
      <c r="BH271" s="67">
        <v>0</v>
      </c>
      <c r="BI271" s="29" t="str">
        <f t="shared" si="94"/>
        <v>NA</v>
      </c>
      <c r="BJ271" s="71" t="str">
        <f t="shared" si="108"/>
        <v>NA</v>
      </c>
      <c r="BK271" s="71" t="str">
        <f t="shared" si="108"/>
        <v>NA</v>
      </c>
      <c r="BL271" s="71" t="str">
        <f t="shared" si="108"/>
        <v>NA</v>
      </c>
      <c r="BM271" s="71" t="str">
        <f t="shared" si="108"/>
        <v>NA</v>
      </c>
      <c r="BN271" s="71" t="str">
        <f t="shared" si="108"/>
        <v>NA</v>
      </c>
      <c r="BO271" s="71" t="str">
        <f t="shared" si="108"/>
        <v>NA</v>
      </c>
      <c r="BP271" s="71" t="str">
        <f t="shared" si="108"/>
        <v>NA</v>
      </c>
      <c r="BQ271" s="71" t="str">
        <f t="shared" si="108"/>
        <v>NA</v>
      </c>
      <c r="BR271" s="71" t="str">
        <f t="shared" si="108"/>
        <v>NA</v>
      </c>
      <c r="BS271" s="71" t="str">
        <f t="shared" si="108"/>
        <v>NA</v>
      </c>
    </row>
    <row r="272" spans="1:71" x14ac:dyDescent="0.25">
      <c r="A272" s="13">
        <v>5</v>
      </c>
      <c r="B272" s="13">
        <v>200</v>
      </c>
      <c r="C272">
        <v>232</v>
      </c>
      <c r="D272" t="s">
        <v>504</v>
      </c>
      <c r="E272">
        <f>'RIM &amp; TRC Benefits'!E272-'RIM Costs (Ach Pot)'!E272</f>
        <v>0</v>
      </c>
      <c r="F272">
        <f>'RIM &amp; TRC Benefits'!F272-'RIM Costs (Ach Pot)'!F272</f>
        <v>0</v>
      </c>
      <c r="G272">
        <f>'RIM &amp; TRC Benefits'!G272-'RIM Costs (Ach Pot)'!G272</f>
        <v>-4.454044242857143</v>
      </c>
      <c r="H272">
        <f>'RIM &amp; TRC Benefits'!H272-'RIM Costs (Ach Pot)'!H272</f>
        <v>-1.2863531000000004</v>
      </c>
      <c r="I272">
        <f>'RIM &amp; TRC Benefits'!I272-'RIM Costs (Ach Pot)'!I272</f>
        <v>-1.6373510999999998</v>
      </c>
      <c r="J272">
        <f>'RIM &amp; TRC Benefits'!J272-'RIM Costs (Ach Pot)'!J272</f>
        <v>-1.1490090000000004</v>
      </c>
      <c r="K272">
        <f>'RIM &amp; TRC Benefits'!K272-'RIM Costs (Ach Pot)'!K272</f>
        <v>-1.1318888000000005</v>
      </c>
      <c r="L272">
        <f>'RIM &amp; TRC Benefits'!L272-'RIM Costs (Ach Pot)'!L272</f>
        <v>-1.3764262</v>
      </c>
      <c r="M272">
        <f>'RIM &amp; TRC Benefits'!M272-'RIM Costs (Ach Pot)'!M272</f>
        <v>-0.36281510000000017</v>
      </c>
      <c r="N272">
        <f>'RIM &amp; TRC Benefits'!N272-'RIM Costs (Ach Pot)'!N272</f>
        <v>-1.1222750999999995</v>
      </c>
      <c r="O272">
        <f>'RIM &amp; TRC Benefits'!O272-'RIM Costs (Ach Pot)'!O272</f>
        <v>-0.63964009999999982</v>
      </c>
      <c r="P272">
        <f>'RIM &amp; TRC Benefits'!P272-'RIM Costs (Ach Pot)'!P272</f>
        <v>-0.46785610000000011</v>
      </c>
      <c r="Q272">
        <f>'RIM &amp; TRC Benefits'!Q272-'RIM Costs (Ach Pot)'!Q272</f>
        <v>-0.70119409999999993</v>
      </c>
      <c r="R272">
        <f>'RIM &amp; TRC Benefits'!R272-'RIM Costs (Ach Pot)'!R272</f>
        <v>-1.2041230999999999</v>
      </c>
      <c r="S272">
        <f>'RIM &amp; TRC Benefits'!S272-'RIM Costs (Ach Pot)'!S272</f>
        <v>-0.55525910000000023</v>
      </c>
      <c r="T272">
        <f>'RIM &amp; TRC Benefits'!T272-'RIM Costs (Ach Pot)'!T272</f>
        <v>-1.6604831</v>
      </c>
      <c r="U272">
        <f>'RIM &amp; TRC Benefits'!U272-'RIM Costs (Ach Pot)'!U272</f>
        <v>-0.95058309999999979</v>
      </c>
      <c r="V272">
        <f>'RIM &amp; TRC Benefits'!V272-'RIM Costs (Ach Pot)'!V272</f>
        <v>-1.0901101</v>
      </c>
      <c r="W272">
        <f>'RIM &amp; TRC Benefits'!W272-'RIM Costs (Ach Pot)'!W272</f>
        <v>-0.98970709999999995</v>
      </c>
      <c r="X272">
        <f>'RIM &amp; TRC Benefits'!X272-'RIM Costs (Ach Pot)'!X272</f>
        <v>-0.99587110000000001</v>
      </c>
      <c r="Y272">
        <f>'RIM &amp; TRC Benefits'!Y272-'RIM Costs (Ach Pot)'!Y272</f>
        <v>-0.48006310000000063</v>
      </c>
      <c r="Z272">
        <f>'RIM &amp; TRC Benefits'!Z272-'RIM Costs (Ach Pot)'!Z272</f>
        <v>-0.53200410000000087</v>
      </c>
      <c r="AA272">
        <f>'RIM &amp; TRC Benefits'!AA272-'RIM Costs (Ach Pot)'!AA272</f>
        <v>-0.50435510000000061</v>
      </c>
      <c r="AB272">
        <f>'RIM &amp; TRC Benefits'!AB272-'RIM Costs (Ach Pot)'!AB272</f>
        <v>-1.4957490999999998</v>
      </c>
      <c r="AC272">
        <f>'RIM &amp; TRC Benefits'!AC272-'RIM Costs (Ach Pot)'!AC272</f>
        <v>-0.10964110000000016</v>
      </c>
      <c r="AD272">
        <f>'RIM &amp; TRC Benefits'!AD272-'RIM Costs (Ach Pot)'!AD272</f>
        <v>-0.28475109999999937</v>
      </c>
      <c r="AE272">
        <f>'RIM &amp; TRC Benefits'!AE272-'RIM Costs (Ach Pot)'!AE272</f>
        <v>-1.3709321000000005</v>
      </c>
      <c r="AF272">
        <f>'RIM &amp; TRC Benefits'!AF272-'RIM Costs (Ach Pot)'!AF272</f>
        <v>-0.94673810000000103</v>
      </c>
      <c r="AG272">
        <f>'RIM &amp; TRC Benefits'!AG272-'RIM Costs (Ach Pot)'!AG272</f>
        <v>-1.2188331000000003</v>
      </c>
      <c r="AH272">
        <f>'RIM &amp; TRC Benefits'!AH272-'RIM Costs (Ach Pot)'!AH272</f>
        <v>0</v>
      </c>
      <c r="AI272" s="2">
        <f t="shared" si="101"/>
        <v>-28.718056542857152</v>
      </c>
      <c r="AJ272" s="2">
        <f t="shared" si="102"/>
        <v>-16.778024534309964</v>
      </c>
      <c r="AK272" s="95">
        <f>'RIM &amp; TRC Benefits'!AJ272/'RIM Costs (Ach Pot)'!AJ272</f>
        <v>0.71119773073085613</v>
      </c>
      <c r="AL272" s="98" t="str">
        <f>IF(AK272&lt;1,"NA",(('RIM Costs (Ach Pot)'!AJ272)+AX272)/AN272)</f>
        <v>NA</v>
      </c>
      <c r="AN272">
        <f>'Customer Costs'!G272</f>
        <v>18.5</v>
      </c>
      <c r="AO272" s="17">
        <f t="shared" si="103"/>
        <v>28</v>
      </c>
      <c r="AP272" s="18">
        <f t="shared" si="104"/>
        <v>5.523278944011099</v>
      </c>
      <c r="AQ272" s="76" t="str">
        <f t="shared" si="105"/>
        <v>No</v>
      </c>
      <c r="AR272" s="76" t="str">
        <f t="shared" si="106"/>
        <v>No</v>
      </c>
      <c r="AS272" s="76" t="str">
        <f t="shared" si="107"/>
        <v>No</v>
      </c>
      <c r="AT272" s="105" t="s">
        <v>499</v>
      </c>
      <c r="AU272" s="95" t="str">
        <f t="shared" si="97"/>
        <v>Drop</v>
      </c>
      <c r="AV272" s="11">
        <f t="shared" si="95"/>
        <v>11.801080685030552</v>
      </c>
      <c r="AW272" s="102">
        <f t="shared" si="98"/>
        <v>2.0000000000000004</v>
      </c>
      <c r="AX272" s="11" t="str">
        <f t="shared" si="99"/>
        <v>NA</v>
      </c>
      <c r="AY272" s="52" t="s">
        <v>528</v>
      </c>
      <c r="AZ272" s="11" t="str">
        <f>IF(AU272="Drop","NA",'Program Costs'!G272)</f>
        <v>NA</v>
      </c>
      <c r="BA272" s="20" t="str">
        <f t="shared" si="100"/>
        <v>NA</v>
      </c>
      <c r="BB272" s="12">
        <f>IF(AP272&lt;=10,IF($BB$1="Residential",VLOOKUP(CEILING(AP272,0.05),'Payback-Acceptance'!$A$5:$C$205,2),VLOOKUP(CEILING(AN272,0.05),'Payback-Acceptance'!$A$5:$C$205,3)),IF($BB$1="Residential",VLOOKUP(10,'Payback-Acceptance'!$A$5:$C$205,2),VLOOKUP(10,'Payback-Acceptance'!$A$5:$C$205,3)))</f>
        <v>0.23714763986419976</v>
      </c>
      <c r="BC272" s="18">
        <v>28</v>
      </c>
      <c r="BD272" s="18">
        <v>1.4908195965057209</v>
      </c>
      <c r="BE272" s="18">
        <v>2.0887872894631698</v>
      </c>
      <c r="BF272" s="22">
        <f>(BF60+BF149+BF238)*14</f>
        <v>14412967.178331979</v>
      </c>
      <c r="BG272" s="35" t="str">
        <f t="shared" si="93"/>
        <v>NA</v>
      </c>
      <c r="BH272" s="67">
        <v>-1</v>
      </c>
      <c r="BI272" s="29" t="str">
        <f t="shared" si="94"/>
        <v>NA</v>
      </c>
      <c r="BJ272" s="71" t="str">
        <f t="shared" si="108"/>
        <v>NA</v>
      </c>
      <c r="BK272" s="71" t="str">
        <f t="shared" si="108"/>
        <v>NA</v>
      </c>
      <c r="BL272" s="71" t="str">
        <f t="shared" si="108"/>
        <v>NA</v>
      </c>
      <c r="BM272" s="71" t="str">
        <f t="shared" si="108"/>
        <v>NA</v>
      </c>
      <c r="BN272" s="71" t="str">
        <f t="shared" si="108"/>
        <v>NA</v>
      </c>
      <c r="BO272" s="71" t="str">
        <f t="shared" si="108"/>
        <v>NA</v>
      </c>
      <c r="BP272" s="71" t="str">
        <f t="shared" si="108"/>
        <v>NA</v>
      </c>
      <c r="BQ272" s="71" t="str">
        <f t="shared" si="108"/>
        <v>NA</v>
      </c>
      <c r="BR272" s="71" t="str">
        <f t="shared" si="108"/>
        <v>NA</v>
      </c>
      <c r="BS272" s="71" t="str">
        <f t="shared" si="108"/>
        <v>NA</v>
      </c>
    </row>
    <row r="273" spans="1:71" x14ac:dyDescent="0.25">
      <c r="A273" s="13">
        <v>5</v>
      </c>
      <c r="B273" s="13">
        <v>200</v>
      </c>
      <c r="C273">
        <v>242</v>
      </c>
      <c r="D273" t="s">
        <v>505</v>
      </c>
      <c r="E273">
        <f>'RIM &amp; TRC Benefits'!E273-'RIM Costs (Ach Pot)'!E273</f>
        <v>0</v>
      </c>
      <c r="F273">
        <f>'RIM &amp; TRC Benefits'!F273-'RIM Costs (Ach Pot)'!F273</f>
        <v>0</v>
      </c>
      <c r="G273">
        <f>'RIM &amp; TRC Benefits'!G273-'RIM Costs (Ach Pot)'!G273</f>
        <v>-16.734783333333336</v>
      </c>
      <c r="H273">
        <f>'RIM &amp; TRC Benefits'!H273-'RIM Costs (Ach Pot)'!H273</f>
        <v>-4.2164750000000009</v>
      </c>
      <c r="I273">
        <f>'RIM &amp; TRC Benefits'!I273-'RIM Costs (Ach Pot)'!I273</f>
        <v>-4.259015999999999</v>
      </c>
      <c r="J273">
        <f>'RIM &amp; TRC Benefits'!J273-'RIM Costs (Ach Pot)'!J273</f>
        <v>-3.2940049000000009</v>
      </c>
      <c r="K273">
        <f>'RIM &amp; TRC Benefits'!K273-'RIM Costs (Ach Pot)'!K273</f>
        <v>-3.5874771999999995</v>
      </c>
      <c r="L273">
        <f>'RIM &amp; TRC Benefits'!L273-'RIM Costs (Ach Pot)'!L273</f>
        <v>-3.8914013999999995</v>
      </c>
      <c r="M273">
        <f>'RIM &amp; TRC Benefits'!M273-'RIM Costs (Ach Pot)'!M273</f>
        <v>-3.2926470000000005</v>
      </c>
      <c r="N273">
        <f>'RIM &amp; TRC Benefits'!N273-'RIM Costs (Ach Pot)'!N273</f>
        <v>-3.6616813000000006</v>
      </c>
      <c r="O273">
        <f>'RIM &amp; TRC Benefits'!O273-'RIM Costs (Ach Pot)'!O273</f>
        <v>-3.2081343000000002</v>
      </c>
      <c r="P273">
        <f>'RIM &amp; TRC Benefits'!P273-'RIM Costs (Ach Pot)'!P273</f>
        <v>-3.4363993000000006</v>
      </c>
      <c r="Q273">
        <f>'RIM &amp; TRC Benefits'!Q273-'RIM Costs (Ach Pot)'!Q273</f>
        <v>-3.1293332999999999</v>
      </c>
      <c r="R273">
        <f>'RIM &amp; TRC Benefits'!R273-'RIM Costs (Ach Pot)'!R273</f>
        <v>0</v>
      </c>
      <c r="S273">
        <f>'RIM &amp; TRC Benefits'!S273-'RIM Costs (Ach Pot)'!S273</f>
        <v>0</v>
      </c>
      <c r="T273">
        <f>'RIM &amp; TRC Benefits'!T273-'RIM Costs (Ach Pot)'!T273</f>
        <v>0</v>
      </c>
      <c r="U273">
        <f>'RIM &amp; TRC Benefits'!U273-'RIM Costs (Ach Pot)'!U273</f>
        <v>0</v>
      </c>
      <c r="V273">
        <f>'RIM &amp; TRC Benefits'!V273-'RIM Costs (Ach Pot)'!V273</f>
        <v>0</v>
      </c>
      <c r="W273">
        <f>'RIM &amp; TRC Benefits'!W273-'RIM Costs (Ach Pot)'!W273</f>
        <v>0</v>
      </c>
      <c r="X273">
        <f>'RIM &amp; TRC Benefits'!X273-'RIM Costs (Ach Pot)'!X273</f>
        <v>0</v>
      </c>
      <c r="Y273">
        <f>'RIM &amp; TRC Benefits'!Y273-'RIM Costs (Ach Pot)'!Y273</f>
        <v>0</v>
      </c>
      <c r="Z273">
        <f>'RIM &amp; TRC Benefits'!Z273-'RIM Costs (Ach Pot)'!Z273</f>
        <v>0</v>
      </c>
      <c r="AA273">
        <f>'RIM &amp; TRC Benefits'!AA273-'RIM Costs (Ach Pot)'!AA273</f>
        <v>0</v>
      </c>
      <c r="AB273">
        <f>'RIM &amp; TRC Benefits'!AB273-'RIM Costs (Ach Pot)'!AB273</f>
        <v>0</v>
      </c>
      <c r="AC273">
        <f>'RIM &amp; TRC Benefits'!AC273-'RIM Costs (Ach Pot)'!AC273</f>
        <v>0</v>
      </c>
      <c r="AD273">
        <f>'RIM &amp; TRC Benefits'!AD273-'RIM Costs (Ach Pot)'!AD273</f>
        <v>0</v>
      </c>
      <c r="AE273">
        <f>'RIM &amp; TRC Benefits'!AE273-'RIM Costs (Ach Pot)'!AE273</f>
        <v>0</v>
      </c>
      <c r="AF273">
        <f>'RIM &amp; TRC Benefits'!AF273-'RIM Costs (Ach Pot)'!AF273</f>
        <v>0</v>
      </c>
      <c r="AG273">
        <f>'RIM &amp; TRC Benefits'!AG273-'RIM Costs (Ach Pot)'!AG273</f>
        <v>0</v>
      </c>
      <c r="AH273">
        <f>'RIM &amp; TRC Benefits'!AH273-'RIM Costs (Ach Pot)'!AH273</f>
        <v>0</v>
      </c>
      <c r="AI273" s="2">
        <f t="shared" si="101"/>
        <v>-52.711353033333332</v>
      </c>
      <c r="AJ273" s="2">
        <f t="shared" si="102"/>
        <v>-43.015199159191148</v>
      </c>
      <c r="AK273" s="95">
        <f>'RIM &amp; TRC Benefits'!AJ273/'RIM Costs (Ach Pot)'!AJ273</f>
        <v>0.50654441389030125</v>
      </c>
      <c r="AL273" s="98" t="str">
        <f>IF(AK273&lt;1,"NA",(('RIM Costs (Ach Pot)'!AJ273)+AX273)/AN273)</f>
        <v>NA</v>
      </c>
      <c r="AN273">
        <f>'Customer Costs'!G273</f>
        <v>18.5</v>
      </c>
      <c r="AO273" s="17">
        <f t="shared" si="103"/>
        <v>67.199999999999989</v>
      </c>
      <c r="AP273" s="18">
        <f t="shared" si="104"/>
        <v>2.3013662266712918</v>
      </c>
      <c r="AQ273" s="76" t="str">
        <f t="shared" si="105"/>
        <v>No</v>
      </c>
      <c r="AR273" s="76" t="str">
        <f t="shared" si="106"/>
        <v>No</v>
      </c>
      <c r="AS273" s="76" t="str">
        <f t="shared" si="107"/>
        <v>Yes</v>
      </c>
      <c r="AT273" s="105" t="s">
        <v>499</v>
      </c>
      <c r="AU273" s="95" t="str">
        <f t="shared" si="97"/>
        <v>Drop</v>
      </c>
      <c r="AV273" s="11">
        <f t="shared" si="95"/>
        <v>2.4225936440733307</v>
      </c>
      <c r="AW273" s="102">
        <f t="shared" si="98"/>
        <v>2</v>
      </c>
      <c r="AX273" s="11" t="str">
        <f t="shared" si="99"/>
        <v>NA</v>
      </c>
      <c r="AY273" s="52" t="s">
        <v>528</v>
      </c>
      <c r="AZ273" s="11" t="str">
        <f>IF(AU273="Drop","NA",'Program Costs'!G273)</f>
        <v>NA</v>
      </c>
      <c r="BA273" s="20" t="str">
        <f t="shared" si="100"/>
        <v>NA</v>
      </c>
      <c r="BB273" s="12">
        <f>IF(AP273&lt;=10,IF($BB$1="Residential",VLOOKUP(CEILING(AP273,0.05),'Payback-Acceptance'!$A$5:$C$205,2),VLOOKUP(CEILING(AN273,0.05),'Payback-Acceptance'!$A$5:$C$205,3)),IF($BB$1="Residential",VLOOKUP(10,'Payback-Acceptance'!$A$5:$C$205,2),VLOOKUP(10,'Payback-Acceptance'!$A$5:$C$205,3)))</f>
        <v>0.38608512462538186</v>
      </c>
      <c r="BC273" s="18">
        <v>67.199999999999989</v>
      </c>
      <c r="BD273" s="18">
        <v>3.5779670316137295</v>
      </c>
      <c r="BE273" s="18">
        <v>5.0130894947116067</v>
      </c>
      <c r="BF273" s="22">
        <f>(BF61+BF150+BF239)*3</f>
        <v>3088492.9667854239</v>
      </c>
      <c r="BG273" s="35" t="str">
        <f t="shared" si="93"/>
        <v>NA</v>
      </c>
      <c r="BH273" s="67">
        <v>0</v>
      </c>
      <c r="BI273" s="29" t="str">
        <f t="shared" si="94"/>
        <v>NA</v>
      </c>
      <c r="BJ273" s="71" t="str">
        <f t="shared" si="108"/>
        <v>NA</v>
      </c>
      <c r="BK273" s="71" t="str">
        <f t="shared" si="108"/>
        <v>NA</v>
      </c>
      <c r="BL273" s="71" t="str">
        <f t="shared" si="108"/>
        <v>NA</v>
      </c>
      <c r="BM273" s="71" t="str">
        <f t="shared" si="108"/>
        <v>NA</v>
      </c>
      <c r="BN273" s="71" t="str">
        <f t="shared" si="108"/>
        <v>NA</v>
      </c>
      <c r="BO273" s="71" t="str">
        <f t="shared" si="108"/>
        <v>NA</v>
      </c>
      <c r="BP273" s="71" t="str">
        <f t="shared" si="108"/>
        <v>NA</v>
      </c>
      <c r="BQ273" s="71" t="str">
        <f t="shared" si="108"/>
        <v>NA</v>
      </c>
      <c r="BR273" s="71" t="str">
        <f t="shared" si="108"/>
        <v>NA</v>
      </c>
      <c r="BS273" s="71" t="str">
        <f t="shared" si="108"/>
        <v>NA</v>
      </c>
    </row>
    <row r="274" spans="1:71" x14ac:dyDescent="0.25">
      <c r="A274" s="13">
        <v>5</v>
      </c>
      <c r="B274" s="13">
        <v>260</v>
      </c>
      <c r="C274">
        <v>263</v>
      </c>
      <c r="D274" t="s">
        <v>506</v>
      </c>
      <c r="E274">
        <f>'RIM &amp; TRC Benefits'!E274-'RIM Costs (Ach Pot)'!E274</f>
        <v>0</v>
      </c>
      <c r="F274">
        <f>'RIM &amp; TRC Benefits'!F274-'RIM Costs (Ach Pot)'!F274</f>
        <v>0</v>
      </c>
      <c r="G274">
        <f>'RIM &amp; TRC Benefits'!G274-'RIM Costs (Ach Pot)'!G274</f>
        <v>-42.368085799999996</v>
      </c>
      <c r="H274">
        <f>'RIM &amp; TRC Benefits'!H274-'RIM Costs (Ach Pot)'!H274</f>
        <v>-4.9150758000000012</v>
      </c>
      <c r="I274">
        <f>'RIM &amp; TRC Benefits'!I274-'RIM Costs (Ach Pot)'!I274</f>
        <v>-5.6230058000000005</v>
      </c>
      <c r="J274">
        <f>'RIM &amp; TRC Benefits'!J274-'RIM Costs (Ach Pot)'!J274</f>
        <v>-3.3349598</v>
      </c>
      <c r="K274">
        <f>'RIM &amp; TRC Benefits'!K274-'RIM Costs (Ach Pot)'!K274</f>
        <v>-3.2399608000000004</v>
      </c>
      <c r="L274">
        <f>'RIM &amp; TRC Benefits'!L274-'RIM Costs (Ach Pot)'!L274</f>
        <v>-3.5940397999999991</v>
      </c>
      <c r="M274">
        <f>'RIM &amp; TRC Benefits'!M274-'RIM Costs (Ach Pot)'!M274</f>
        <v>-2.2431408000000008</v>
      </c>
      <c r="N274">
        <f>'RIM &amp; TRC Benefits'!N274-'RIM Costs (Ach Pot)'!N274</f>
        <v>-2.6547620999999992</v>
      </c>
      <c r="O274">
        <f>'RIM &amp; TRC Benefits'!O274-'RIM Costs (Ach Pot)'!O274</f>
        <v>-1.6947621000000002</v>
      </c>
      <c r="P274">
        <f>'RIM &amp; TRC Benefits'!P274-'RIM Costs (Ach Pot)'!P274</f>
        <v>0</v>
      </c>
      <c r="Q274">
        <f>'RIM &amp; TRC Benefits'!Q274-'RIM Costs (Ach Pot)'!Q274</f>
        <v>0</v>
      </c>
      <c r="R274">
        <f>'RIM &amp; TRC Benefits'!R274-'RIM Costs (Ach Pot)'!R274</f>
        <v>0</v>
      </c>
      <c r="S274">
        <f>'RIM &amp; TRC Benefits'!S274-'RIM Costs (Ach Pot)'!S274</f>
        <v>0</v>
      </c>
      <c r="T274">
        <f>'RIM &amp; TRC Benefits'!T274-'RIM Costs (Ach Pot)'!T274</f>
        <v>0</v>
      </c>
      <c r="U274">
        <f>'RIM &amp; TRC Benefits'!U274-'RIM Costs (Ach Pot)'!U274</f>
        <v>0</v>
      </c>
      <c r="V274">
        <f>'RIM &amp; TRC Benefits'!V274-'RIM Costs (Ach Pot)'!V274</f>
        <v>0</v>
      </c>
      <c r="W274">
        <f>'RIM &amp; TRC Benefits'!W274-'RIM Costs (Ach Pot)'!W274</f>
        <v>0</v>
      </c>
      <c r="X274">
        <f>'RIM &amp; TRC Benefits'!X274-'RIM Costs (Ach Pot)'!X274</f>
        <v>0</v>
      </c>
      <c r="Y274">
        <f>'RIM &amp; TRC Benefits'!Y274-'RIM Costs (Ach Pot)'!Y274</f>
        <v>0</v>
      </c>
      <c r="Z274">
        <f>'RIM &amp; TRC Benefits'!Z274-'RIM Costs (Ach Pot)'!Z274</f>
        <v>0</v>
      </c>
      <c r="AA274">
        <f>'RIM &amp; TRC Benefits'!AA274-'RIM Costs (Ach Pot)'!AA274</f>
        <v>0</v>
      </c>
      <c r="AB274">
        <f>'RIM &amp; TRC Benefits'!AB274-'RIM Costs (Ach Pot)'!AB274</f>
        <v>0</v>
      </c>
      <c r="AC274">
        <f>'RIM &amp; TRC Benefits'!AC274-'RIM Costs (Ach Pot)'!AC274</f>
        <v>0</v>
      </c>
      <c r="AD274">
        <f>'RIM &amp; TRC Benefits'!AD274-'RIM Costs (Ach Pot)'!AD274</f>
        <v>0</v>
      </c>
      <c r="AE274">
        <f>'RIM &amp; TRC Benefits'!AE274-'RIM Costs (Ach Pot)'!AE274</f>
        <v>0</v>
      </c>
      <c r="AF274">
        <f>'RIM &amp; TRC Benefits'!AF274-'RIM Costs (Ach Pot)'!AF274</f>
        <v>0</v>
      </c>
      <c r="AG274">
        <f>'RIM &amp; TRC Benefits'!AG274-'RIM Costs (Ach Pot)'!AG274</f>
        <v>0</v>
      </c>
      <c r="AH274">
        <f>'RIM &amp; TRC Benefits'!AH274-'RIM Costs (Ach Pot)'!AH274</f>
        <v>0</v>
      </c>
      <c r="AI274" s="2">
        <f t="shared" si="101"/>
        <v>-69.667792800000001</v>
      </c>
      <c r="AJ274" s="2">
        <f t="shared" si="102"/>
        <v>-64.138606480598469</v>
      </c>
      <c r="AK274" s="95">
        <f>'RIM &amp; TRC Benefits'!AJ274/'RIM Costs (Ach Pot)'!AJ274</f>
        <v>0.46675304261462286</v>
      </c>
      <c r="AL274" s="98" t="str">
        <f>IF(AK274&lt;1,"NA",(('RIM Costs (Ach Pot)'!AJ274)+AX274)/AN274)</f>
        <v>NA</v>
      </c>
      <c r="AN274">
        <f>'Customer Costs'!G274</f>
        <v>26.9</v>
      </c>
      <c r="AO274" s="17">
        <f t="shared" si="103"/>
        <v>87.7</v>
      </c>
      <c r="AP274" s="18">
        <f t="shared" si="104"/>
        <v>2.5641059512645437</v>
      </c>
      <c r="AQ274" s="76" t="str">
        <f t="shared" si="105"/>
        <v>No</v>
      </c>
      <c r="AR274" s="76" t="str">
        <f t="shared" si="106"/>
        <v>No</v>
      </c>
      <c r="AS274" s="76" t="str">
        <f t="shared" si="107"/>
        <v>Yes</v>
      </c>
      <c r="AT274" s="105" t="s">
        <v>499</v>
      </c>
      <c r="AU274" s="95" t="str">
        <f t="shared" si="97"/>
        <v>Drop</v>
      </c>
      <c r="AV274" s="11">
        <f t="shared" si="95"/>
        <v>5.918027717042122</v>
      </c>
      <c r="AW274" s="102">
        <f t="shared" si="98"/>
        <v>2</v>
      </c>
      <c r="AX274" s="11" t="str">
        <f t="shared" si="99"/>
        <v>NA</v>
      </c>
      <c r="AY274" s="52" t="s">
        <v>528</v>
      </c>
      <c r="AZ274" s="11" t="str">
        <f>IF(AU274="Drop","NA",'Program Costs'!G274)</f>
        <v>NA</v>
      </c>
      <c r="BA274" s="20" t="str">
        <f t="shared" si="100"/>
        <v>NA</v>
      </c>
      <c r="BB274" s="12">
        <f>IF(AP274&lt;=10,IF($BB$1="Residential",VLOOKUP(CEILING(AP274,0.05),'Payback-Acceptance'!$A$5:$C$205,2),VLOOKUP(CEILING(AN274,0.05),'Payback-Acceptance'!$A$5:$C$205,3)),IF($BB$1="Residential",VLOOKUP(10,'Payback-Acceptance'!$A$5:$C$205,2),VLOOKUP(10,'Payback-Acceptance'!$A$5:$C$205,3)))</f>
        <v>0.36514381305021248</v>
      </c>
      <c r="BC274" s="18">
        <v>87.7</v>
      </c>
      <c r="BD274" s="18">
        <v>0</v>
      </c>
      <c r="BE274" s="18">
        <v>0</v>
      </c>
      <c r="BF274" s="22">
        <f>BF64+BF153+BF242</f>
        <v>1030396.1668647137</v>
      </c>
      <c r="BG274" s="35" t="str">
        <f t="shared" si="93"/>
        <v>NA</v>
      </c>
      <c r="BH274" s="67">
        <v>0</v>
      </c>
      <c r="BI274" s="29" t="str">
        <f t="shared" si="94"/>
        <v>NA</v>
      </c>
      <c r="BJ274" s="71" t="str">
        <f t="shared" si="108"/>
        <v>NA</v>
      </c>
      <c r="BK274" s="71" t="str">
        <f t="shared" si="108"/>
        <v>NA</v>
      </c>
      <c r="BL274" s="71" t="str">
        <f t="shared" si="108"/>
        <v>NA</v>
      </c>
      <c r="BM274" s="71" t="str">
        <f t="shared" si="108"/>
        <v>NA</v>
      </c>
      <c r="BN274" s="71" t="str">
        <f t="shared" si="108"/>
        <v>NA</v>
      </c>
      <c r="BO274" s="71" t="str">
        <f t="shared" si="108"/>
        <v>NA</v>
      </c>
      <c r="BP274" s="71" t="str">
        <f t="shared" si="108"/>
        <v>NA</v>
      </c>
      <c r="BQ274" s="71" t="str">
        <f t="shared" si="108"/>
        <v>NA</v>
      </c>
      <c r="BR274" s="71" t="str">
        <f t="shared" si="108"/>
        <v>NA</v>
      </c>
      <c r="BS274" s="71" t="str">
        <f t="shared" si="108"/>
        <v>NA</v>
      </c>
    </row>
    <row r="275" spans="1:71" x14ac:dyDescent="0.25">
      <c r="A275" s="13">
        <v>5</v>
      </c>
      <c r="B275" s="13">
        <v>999</v>
      </c>
      <c r="C275">
        <v>302</v>
      </c>
      <c r="D275" t="s">
        <v>502</v>
      </c>
      <c r="E275">
        <f>'RIM &amp; TRC Benefits'!E275-'RIM Costs (Ach Pot)'!E275</f>
        <v>0</v>
      </c>
      <c r="F275">
        <f>'RIM &amp; TRC Benefits'!F275-'RIM Costs (Ach Pot)'!F275</f>
        <v>0</v>
      </c>
      <c r="G275">
        <f>'RIM &amp; TRC Benefits'!G275-'RIM Costs (Ach Pot)'!G275</f>
        <v>-106.14630100000001</v>
      </c>
      <c r="H275">
        <f>'RIM &amp; TRC Benefits'!H275-'RIM Costs (Ach Pot)'!H275</f>
        <v>-67.130001000000007</v>
      </c>
      <c r="I275">
        <f>'RIM &amp; TRC Benefits'!I275-'RIM Costs (Ach Pot)'!I275</f>
        <v>-69.604801000000009</v>
      </c>
      <c r="J275">
        <f>'RIM &amp; TRC Benefits'!J275-'RIM Costs (Ach Pot)'!J275</f>
        <v>-57.305747999999994</v>
      </c>
      <c r="K275">
        <f>'RIM &amp; TRC Benefits'!K275-'RIM Costs (Ach Pot)'!K275</f>
        <v>-59.315762000000007</v>
      </c>
      <c r="L275">
        <f>'RIM &amp; TRC Benefits'!L275-'RIM Costs (Ach Pot)'!L275</f>
        <v>-57.257103999999998</v>
      </c>
      <c r="M275">
        <f>'RIM &amp; TRC Benefits'!M275-'RIM Costs (Ach Pot)'!M275</f>
        <v>-50.740891000000005</v>
      </c>
      <c r="N275">
        <f>'RIM &amp; TRC Benefits'!N275-'RIM Costs (Ach Pot)'!N275</f>
        <v>0</v>
      </c>
      <c r="O275">
        <f>'RIM &amp; TRC Benefits'!O275-'RIM Costs (Ach Pot)'!O275</f>
        <v>0</v>
      </c>
      <c r="P275">
        <f>'RIM &amp; TRC Benefits'!P275-'RIM Costs (Ach Pot)'!P275</f>
        <v>0</v>
      </c>
      <c r="Q275">
        <f>'RIM &amp; TRC Benefits'!Q275-'RIM Costs (Ach Pot)'!Q275</f>
        <v>0</v>
      </c>
      <c r="R275">
        <f>'RIM &amp; TRC Benefits'!R275-'RIM Costs (Ach Pot)'!R275</f>
        <v>0</v>
      </c>
      <c r="S275">
        <f>'RIM &amp; TRC Benefits'!S275-'RIM Costs (Ach Pot)'!S275</f>
        <v>0</v>
      </c>
      <c r="T275">
        <f>'RIM &amp; TRC Benefits'!T275-'RIM Costs (Ach Pot)'!T275</f>
        <v>0</v>
      </c>
      <c r="U275">
        <f>'RIM &amp; TRC Benefits'!U275-'RIM Costs (Ach Pot)'!U275</f>
        <v>0</v>
      </c>
      <c r="V275">
        <f>'RIM &amp; TRC Benefits'!V275-'RIM Costs (Ach Pot)'!V275</f>
        <v>0</v>
      </c>
      <c r="W275">
        <f>'RIM &amp; TRC Benefits'!W275-'RIM Costs (Ach Pot)'!W275</f>
        <v>0</v>
      </c>
      <c r="X275">
        <f>'RIM &amp; TRC Benefits'!X275-'RIM Costs (Ach Pot)'!X275</f>
        <v>0</v>
      </c>
      <c r="Y275">
        <f>'RIM &amp; TRC Benefits'!Y275-'RIM Costs (Ach Pot)'!Y275</f>
        <v>0</v>
      </c>
      <c r="Z275">
        <f>'RIM &amp; TRC Benefits'!Z275-'RIM Costs (Ach Pot)'!Z275</f>
        <v>0</v>
      </c>
      <c r="AA275">
        <f>'RIM &amp; TRC Benefits'!AA275-'RIM Costs (Ach Pot)'!AA275</f>
        <v>0</v>
      </c>
      <c r="AB275">
        <f>'RIM &amp; TRC Benefits'!AB275-'RIM Costs (Ach Pot)'!AB275</f>
        <v>0</v>
      </c>
      <c r="AC275">
        <f>'RIM &amp; TRC Benefits'!AC275-'RIM Costs (Ach Pot)'!AC275</f>
        <v>0</v>
      </c>
      <c r="AD275">
        <f>'RIM &amp; TRC Benefits'!AD275-'RIM Costs (Ach Pot)'!AD275</f>
        <v>0</v>
      </c>
      <c r="AE275">
        <f>'RIM &amp; TRC Benefits'!AE275-'RIM Costs (Ach Pot)'!AE275</f>
        <v>0</v>
      </c>
      <c r="AF275">
        <f>'RIM &amp; TRC Benefits'!AF275-'RIM Costs (Ach Pot)'!AF275</f>
        <v>0</v>
      </c>
      <c r="AG275">
        <f>'RIM &amp; TRC Benefits'!AG275-'RIM Costs (Ach Pot)'!AG275</f>
        <v>0</v>
      </c>
      <c r="AH275">
        <f>'RIM &amp; TRC Benefits'!AH275-'RIM Costs (Ach Pot)'!AH275</f>
        <v>0</v>
      </c>
      <c r="AI275" s="2">
        <f t="shared" si="101"/>
        <v>-467.50060800000006</v>
      </c>
      <c r="AJ275" s="2">
        <f t="shared" si="102"/>
        <v>-400.97615248591427</v>
      </c>
      <c r="AK275" s="95">
        <f>'RIM &amp; TRC Benefits'!AJ275/'RIM Costs (Ach Pot)'!AJ275</f>
        <v>0.50048513517189774</v>
      </c>
      <c r="AL275" s="98" t="str">
        <f>IF(AK275&lt;1,"NA",(('RIM Costs (Ach Pot)'!AJ275)+AX275)/AN275)</f>
        <v>NA</v>
      </c>
      <c r="AN275">
        <f>'Customer Costs'!G275</f>
        <v>0</v>
      </c>
      <c r="AO275" s="17">
        <f t="shared" si="103"/>
        <v>1003.32</v>
      </c>
      <c r="AP275" s="18">
        <f t="shared" si="104"/>
        <v>0</v>
      </c>
      <c r="AQ275" s="76" t="str">
        <f t="shared" si="105"/>
        <v>Yes</v>
      </c>
      <c r="AR275" s="76" t="str">
        <f t="shared" si="106"/>
        <v>Yes</v>
      </c>
      <c r="AS275" s="76" t="str">
        <f t="shared" si="107"/>
        <v>Yes</v>
      </c>
      <c r="AT275" s="105" t="s">
        <v>499</v>
      </c>
      <c r="AU275" s="95" t="str">
        <f t="shared" si="97"/>
        <v>Drop</v>
      </c>
      <c r="AV275" s="11">
        <f t="shared" si="95"/>
        <v>0</v>
      </c>
      <c r="AW275" s="102">
        <f t="shared" si="98"/>
        <v>0</v>
      </c>
      <c r="AX275" s="11" t="str">
        <f t="shared" si="99"/>
        <v>NA</v>
      </c>
      <c r="AY275" s="52" t="s">
        <v>528</v>
      </c>
      <c r="AZ275" s="11" t="str">
        <f>IF(AU275="Drop","NA",'Program Costs'!G275)</f>
        <v>NA</v>
      </c>
      <c r="BA275" s="20" t="str">
        <f t="shared" si="100"/>
        <v>NA</v>
      </c>
      <c r="BB275" s="12">
        <f>IF(AP275&lt;=10,IF($BB$1="Residential",VLOOKUP(CEILING(AP275,0.05),'Payback-Acceptance'!$A$5:$C$205,2),VLOOKUP(CEILING(AN275,0.05),'Payback-Acceptance'!$A$5:$C$205,3)),IF($BB$1="Residential",VLOOKUP(10,'Payback-Acceptance'!$A$5:$C$205,2),VLOOKUP(10,'Payback-Acceptance'!$A$5:$C$205,3)))</f>
        <v>0.6</v>
      </c>
      <c r="BC275" s="18">
        <v>1003.32</v>
      </c>
      <c r="BD275" s="18">
        <v>145.80000000000001</v>
      </c>
      <c r="BE275" s="18">
        <v>101.93129067600002</v>
      </c>
      <c r="BF275" s="22">
        <f>(BF66+BF155+BF244)*0.27</f>
        <v>332868.93450007105</v>
      </c>
      <c r="BG275" s="35" t="str">
        <f t="shared" si="93"/>
        <v>NA</v>
      </c>
      <c r="BH275" s="67">
        <v>0</v>
      </c>
      <c r="BI275" s="29" t="str">
        <f t="shared" si="94"/>
        <v>NA</v>
      </c>
      <c r="BJ275" s="71" t="str">
        <f t="shared" si="108"/>
        <v>NA</v>
      </c>
      <c r="BK275" s="71" t="str">
        <f t="shared" si="108"/>
        <v>NA</v>
      </c>
      <c r="BL275" s="71" t="str">
        <f t="shared" si="108"/>
        <v>NA</v>
      </c>
      <c r="BM275" s="71" t="str">
        <f t="shared" si="108"/>
        <v>NA</v>
      </c>
      <c r="BN275" s="71" t="str">
        <f t="shared" si="108"/>
        <v>NA</v>
      </c>
      <c r="BO275" s="71" t="str">
        <f t="shared" si="108"/>
        <v>NA</v>
      </c>
      <c r="BP275" s="71" t="str">
        <f t="shared" si="108"/>
        <v>NA</v>
      </c>
      <c r="BQ275" s="71" t="str">
        <f t="shared" si="108"/>
        <v>NA</v>
      </c>
      <c r="BR275" s="71" t="str">
        <f t="shared" si="108"/>
        <v>NA</v>
      </c>
      <c r="BS275" s="71" t="str">
        <f t="shared" si="108"/>
        <v>NA</v>
      </c>
    </row>
    <row r="276" spans="1:71" x14ac:dyDescent="0.25">
      <c r="A276" s="13">
        <v>5</v>
      </c>
      <c r="B276" s="13">
        <v>999</v>
      </c>
      <c r="C276">
        <v>352</v>
      </c>
      <c r="D276" t="s">
        <v>500</v>
      </c>
      <c r="E276">
        <f>'RIM &amp; TRC Benefits'!E276-'RIM Costs (Ach Pot)'!E276</f>
        <v>0</v>
      </c>
      <c r="F276">
        <f>'RIM &amp; TRC Benefits'!F276-'RIM Costs (Ach Pot)'!F276</f>
        <v>0</v>
      </c>
      <c r="G276">
        <f>'RIM &amp; TRC Benefits'!G276-'RIM Costs (Ach Pot)'!G276</f>
        <v>-92.678416999999996</v>
      </c>
      <c r="H276">
        <f>'RIM &amp; TRC Benefits'!H276-'RIM Costs (Ach Pot)'!H276</f>
        <v>-54.209897000000005</v>
      </c>
      <c r="I276">
        <f>'RIM &amp; TRC Benefits'!I276-'RIM Costs (Ach Pot)'!I276</f>
        <v>-56.115247000000004</v>
      </c>
      <c r="J276">
        <f>'RIM &amp; TRC Benefits'!J276-'RIM Costs (Ach Pot)'!J276</f>
        <v>-45.823243999999995</v>
      </c>
      <c r="K276">
        <f>'RIM &amp; TRC Benefits'!K276-'RIM Costs (Ach Pot)'!K276</f>
        <v>-47.579808</v>
      </c>
      <c r="L276">
        <f>'RIM &amp; TRC Benefits'!L276-'RIM Costs (Ach Pot)'!L276</f>
        <v>-45.988809000000003</v>
      </c>
      <c r="M276">
        <f>'RIM &amp; TRC Benefits'!M276-'RIM Costs (Ach Pot)'!M276</f>
        <v>-41.814537000000001</v>
      </c>
      <c r="N276">
        <f>'RIM &amp; TRC Benefits'!N276-'RIM Costs (Ach Pot)'!N276</f>
        <v>0</v>
      </c>
      <c r="O276">
        <f>'RIM &amp; TRC Benefits'!O276-'RIM Costs (Ach Pot)'!O276</f>
        <v>0</v>
      </c>
      <c r="P276">
        <f>'RIM &amp; TRC Benefits'!P276-'RIM Costs (Ach Pot)'!P276</f>
        <v>0</v>
      </c>
      <c r="Q276">
        <f>'RIM &amp; TRC Benefits'!Q276-'RIM Costs (Ach Pot)'!Q276</f>
        <v>0</v>
      </c>
      <c r="R276">
        <f>'RIM &amp; TRC Benefits'!R276-'RIM Costs (Ach Pot)'!R276</f>
        <v>0</v>
      </c>
      <c r="S276">
        <f>'RIM &amp; TRC Benefits'!S276-'RIM Costs (Ach Pot)'!S276</f>
        <v>0</v>
      </c>
      <c r="T276">
        <f>'RIM &amp; TRC Benefits'!T276-'RIM Costs (Ach Pot)'!T276</f>
        <v>0</v>
      </c>
      <c r="U276">
        <f>'RIM &amp; TRC Benefits'!U276-'RIM Costs (Ach Pot)'!U276</f>
        <v>0</v>
      </c>
      <c r="V276">
        <f>'RIM &amp; TRC Benefits'!V276-'RIM Costs (Ach Pot)'!V276</f>
        <v>0</v>
      </c>
      <c r="W276">
        <f>'RIM &amp; TRC Benefits'!W276-'RIM Costs (Ach Pot)'!W276</f>
        <v>0</v>
      </c>
      <c r="X276">
        <f>'RIM &amp; TRC Benefits'!X276-'RIM Costs (Ach Pot)'!X276</f>
        <v>0</v>
      </c>
      <c r="Y276">
        <f>'RIM &amp; TRC Benefits'!Y276-'RIM Costs (Ach Pot)'!Y276</f>
        <v>0</v>
      </c>
      <c r="Z276">
        <f>'RIM &amp; TRC Benefits'!Z276-'RIM Costs (Ach Pot)'!Z276</f>
        <v>0</v>
      </c>
      <c r="AA276">
        <f>'RIM &amp; TRC Benefits'!AA276-'RIM Costs (Ach Pot)'!AA276</f>
        <v>0</v>
      </c>
      <c r="AB276">
        <f>'RIM &amp; TRC Benefits'!AB276-'RIM Costs (Ach Pot)'!AB276</f>
        <v>0</v>
      </c>
      <c r="AC276">
        <f>'RIM &amp; TRC Benefits'!AC276-'RIM Costs (Ach Pot)'!AC276</f>
        <v>0</v>
      </c>
      <c r="AD276">
        <f>'RIM &amp; TRC Benefits'!AD276-'RIM Costs (Ach Pot)'!AD276</f>
        <v>0</v>
      </c>
      <c r="AE276">
        <f>'RIM &amp; TRC Benefits'!AE276-'RIM Costs (Ach Pot)'!AE276</f>
        <v>0</v>
      </c>
      <c r="AF276">
        <f>'RIM &amp; TRC Benefits'!AF276-'RIM Costs (Ach Pot)'!AF276</f>
        <v>0</v>
      </c>
      <c r="AG276">
        <f>'RIM &amp; TRC Benefits'!AG276-'RIM Costs (Ach Pot)'!AG276</f>
        <v>0</v>
      </c>
      <c r="AH276">
        <f>'RIM &amp; TRC Benefits'!AH276-'RIM Costs (Ach Pot)'!AH276</f>
        <v>0</v>
      </c>
      <c r="AI276" s="2">
        <f t="shared" si="101"/>
        <v>-384.20995900000003</v>
      </c>
      <c r="AJ276" s="2">
        <f t="shared" si="102"/>
        <v>-330.45235515188222</v>
      </c>
      <c r="AK276" s="95">
        <f>'RIM &amp; TRC Benefits'!AJ276/'RIM Costs (Ach Pot)'!AJ276</f>
        <v>0.49500466642836322</v>
      </c>
      <c r="AL276" s="98" t="str">
        <f>IF(AK276&lt;1,"NA",(('RIM Costs (Ach Pot)'!AJ276)+AX276)/AN276)</f>
        <v>NA</v>
      </c>
      <c r="AN276">
        <f>'Customer Costs'!G276</f>
        <v>0</v>
      </c>
      <c r="AO276" s="17">
        <f t="shared" si="103"/>
        <v>808.92000000000007</v>
      </c>
      <c r="AP276" s="18">
        <f t="shared" si="104"/>
        <v>0</v>
      </c>
      <c r="AQ276" s="76" t="str">
        <f t="shared" si="105"/>
        <v>Yes</v>
      </c>
      <c r="AR276" s="76" t="str">
        <f t="shared" si="106"/>
        <v>Yes</v>
      </c>
      <c r="AS276" s="76" t="str">
        <f t="shared" si="107"/>
        <v>Yes</v>
      </c>
      <c r="AT276" s="105" t="s">
        <v>499</v>
      </c>
      <c r="AU276" s="95" t="str">
        <f t="shared" si="97"/>
        <v>Drop</v>
      </c>
      <c r="AV276" s="11">
        <f t="shared" si="95"/>
        <v>0</v>
      </c>
      <c r="AW276" s="102">
        <f t="shared" si="98"/>
        <v>0</v>
      </c>
      <c r="AX276" s="11" t="str">
        <f t="shared" si="99"/>
        <v>NA</v>
      </c>
      <c r="AY276" s="52" t="s">
        <v>528</v>
      </c>
      <c r="AZ276" s="11" t="str">
        <f>IF(AU276="Drop","NA",'Program Costs'!G276)</f>
        <v>NA</v>
      </c>
      <c r="BA276" s="20" t="str">
        <f t="shared" si="100"/>
        <v>NA</v>
      </c>
      <c r="BB276" s="12">
        <f>IF(AP276&lt;=10,IF($BB$1="Residential",VLOOKUP(CEILING(AP276,0.05),'Payback-Acceptance'!$A$5:$C$205,2),VLOOKUP(CEILING(AN276,0.05),'Payback-Acceptance'!$A$5:$C$205,3)),IF($BB$1="Residential",VLOOKUP(10,'Payback-Acceptance'!$A$5:$C$205,2),VLOOKUP(10,'Payback-Acceptance'!$A$5:$C$205,3)))</f>
        <v>0.6</v>
      </c>
      <c r="BC276" s="18">
        <v>808.92000000000007</v>
      </c>
      <c r="BD276" s="18">
        <v>116.64</v>
      </c>
      <c r="BE276" s="18">
        <v>81.545032540800008</v>
      </c>
      <c r="BF276" s="22">
        <f>(BF67+BF156+BF245)*0.05</f>
        <v>14155.338062879817</v>
      </c>
      <c r="BG276" s="35" t="str">
        <f t="shared" si="93"/>
        <v>NA</v>
      </c>
      <c r="BH276" s="67">
        <v>0</v>
      </c>
      <c r="BI276" s="29" t="str">
        <f t="shared" si="94"/>
        <v>NA</v>
      </c>
      <c r="BJ276" s="71" t="str">
        <f t="shared" si="108"/>
        <v>NA</v>
      </c>
      <c r="BK276" s="71" t="str">
        <f t="shared" si="108"/>
        <v>NA</v>
      </c>
      <c r="BL276" s="71" t="str">
        <f t="shared" si="108"/>
        <v>NA</v>
      </c>
      <c r="BM276" s="71" t="str">
        <f t="shared" si="108"/>
        <v>NA</v>
      </c>
      <c r="BN276" s="71" t="str">
        <f t="shared" si="108"/>
        <v>NA</v>
      </c>
      <c r="BO276" s="71" t="str">
        <f t="shared" si="108"/>
        <v>NA</v>
      </c>
      <c r="BP276" s="71" t="str">
        <f t="shared" si="108"/>
        <v>NA</v>
      </c>
      <c r="BQ276" s="71" t="str">
        <f t="shared" si="108"/>
        <v>NA</v>
      </c>
      <c r="BR276" s="71" t="str">
        <f t="shared" si="108"/>
        <v>NA</v>
      </c>
      <c r="BS276" s="71" t="str">
        <f t="shared" si="108"/>
        <v>NA</v>
      </c>
    </row>
    <row r="277" spans="1:71" x14ac:dyDescent="0.25">
      <c r="A277" s="13">
        <v>5</v>
      </c>
      <c r="B277" s="13">
        <v>999</v>
      </c>
      <c r="C277">
        <v>962</v>
      </c>
      <c r="D277" t="s">
        <v>503</v>
      </c>
      <c r="E277">
        <f>'RIM &amp; TRC Benefits'!E277-'RIM Costs (Ach Pot)'!E277</f>
        <v>0</v>
      </c>
      <c r="F277">
        <f>'RIM &amp; TRC Benefits'!F277-'RIM Costs (Ach Pot)'!F277</f>
        <v>0</v>
      </c>
      <c r="G277">
        <f>'RIM &amp; TRC Benefits'!G277-'RIM Costs (Ach Pot)'!G277</f>
        <v>-54.109297099999999</v>
      </c>
      <c r="H277">
        <f>'RIM &amp; TRC Benefits'!H277-'RIM Costs (Ach Pot)'!H277</f>
        <v>-16.387767100000001</v>
      </c>
      <c r="I277">
        <f>'RIM &amp; TRC Benefits'!I277-'RIM Costs (Ach Pot)'!I277</f>
        <v>-17.656247100000002</v>
      </c>
      <c r="J277">
        <f>'RIM &amp; TRC Benefits'!J277-'RIM Costs (Ach Pot)'!J277</f>
        <v>-13.739585099999999</v>
      </c>
      <c r="K277">
        <f>'RIM &amp; TRC Benefits'!K277-'RIM Costs (Ach Pot)'!K277</f>
        <v>-14.574613100000001</v>
      </c>
      <c r="L277">
        <f>'RIM &amp; TRC Benefits'!L277-'RIM Costs (Ach Pot)'!L277</f>
        <v>-14.016730100000004</v>
      </c>
      <c r="M277">
        <f>'RIM &amp; TRC Benefits'!M277-'RIM Costs (Ach Pot)'!M277</f>
        <v>-12.692467100000002</v>
      </c>
      <c r="N277">
        <f>'RIM &amp; TRC Benefits'!N277-'RIM Costs (Ach Pot)'!N277</f>
        <v>-12.579242100000002</v>
      </c>
      <c r="O277">
        <f>'RIM &amp; TRC Benefits'!O277-'RIM Costs (Ach Pot)'!O277</f>
        <v>-12.122402100000002</v>
      </c>
      <c r="P277">
        <f>'RIM &amp; TRC Benefits'!P277-'RIM Costs (Ach Pot)'!P277</f>
        <v>-13.489192099999997</v>
      </c>
      <c r="Q277">
        <f>'RIM &amp; TRC Benefits'!Q277-'RIM Costs (Ach Pot)'!Q277</f>
        <v>0</v>
      </c>
      <c r="R277">
        <f>'RIM &amp; TRC Benefits'!R277-'RIM Costs (Ach Pot)'!R277</f>
        <v>0</v>
      </c>
      <c r="S277">
        <f>'RIM &amp; TRC Benefits'!S277-'RIM Costs (Ach Pot)'!S277</f>
        <v>0</v>
      </c>
      <c r="T277">
        <f>'RIM &amp; TRC Benefits'!T277-'RIM Costs (Ach Pot)'!T277</f>
        <v>0</v>
      </c>
      <c r="U277">
        <f>'RIM &amp; TRC Benefits'!U277-'RIM Costs (Ach Pot)'!U277</f>
        <v>0</v>
      </c>
      <c r="V277">
        <f>'RIM &amp; TRC Benefits'!V277-'RIM Costs (Ach Pot)'!V277</f>
        <v>0</v>
      </c>
      <c r="W277">
        <f>'RIM &amp; TRC Benefits'!W277-'RIM Costs (Ach Pot)'!W277</f>
        <v>0</v>
      </c>
      <c r="X277">
        <f>'RIM &amp; TRC Benefits'!X277-'RIM Costs (Ach Pot)'!X277</f>
        <v>0</v>
      </c>
      <c r="Y277">
        <f>'RIM &amp; TRC Benefits'!Y277-'RIM Costs (Ach Pot)'!Y277</f>
        <v>0</v>
      </c>
      <c r="Z277">
        <f>'RIM &amp; TRC Benefits'!Z277-'RIM Costs (Ach Pot)'!Z277</f>
        <v>0</v>
      </c>
      <c r="AA277">
        <f>'RIM &amp; TRC Benefits'!AA277-'RIM Costs (Ach Pot)'!AA277</f>
        <v>0</v>
      </c>
      <c r="AB277">
        <f>'RIM &amp; TRC Benefits'!AB277-'RIM Costs (Ach Pot)'!AB277</f>
        <v>0</v>
      </c>
      <c r="AC277">
        <f>'RIM &amp; TRC Benefits'!AC277-'RIM Costs (Ach Pot)'!AC277</f>
        <v>0</v>
      </c>
      <c r="AD277">
        <f>'RIM &amp; TRC Benefits'!AD277-'RIM Costs (Ach Pot)'!AD277</f>
        <v>0</v>
      </c>
      <c r="AE277">
        <f>'RIM &amp; TRC Benefits'!AE277-'RIM Costs (Ach Pot)'!AE277</f>
        <v>0</v>
      </c>
      <c r="AF277">
        <f>'RIM &amp; TRC Benefits'!AF277-'RIM Costs (Ach Pot)'!AF277</f>
        <v>0</v>
      </c>
      <c r="AG277">
        <f>'RIM &amp; TRC Benefits'!AG277-'RIM Costs (Ach Pot)'!AG277</f>
        <v>0</v>
      </c>
      <c r="AH277">
        <f>'RIM &amp; TRC Benefits'!AH277-'RIM Costs (Ach Pot)'!AH277</f>
        <v>0</v>
      </c>
      <c r="AI277" s="2">
        <f t="shared" si="101"/>
        <v>-181.36754299999998</v>
      </c>
      <c r="AJ277" s="2">
        <f t="shared" si="102"/>
        <v>-149.90943668337601</v>
      </c>
      <c r="AK277" s="95">
        <f>'RIM &amp; TRC Benefits'!AJ277/'RIM Costs (Ach Pot)'!AJ277</f>
        <v>0.49295478605995124</v>
      </c>
      <c r="AL277" s="98" t="str">
        <f>IF(AK277&lt;1,"NA",(('RIM Costs (Ach Pot)'!AJ277)+AX277)/AN277)</f>
        <v>NA</v>
      </c>
      <c r="AN277">
        <f>'Customer Costs'!G277</f>
        <v>40</v>
      </c>
      <c r="AO277" s="17">
        <f t="shared" si="103"/>
        <v>250</v>
      </c>
      <c r="AP277" s="18">
        <f t="shared" si="104"/>
        <v>1.3375291713064714</v>
      </c>
      <c r="AQ277" s="76" t="str">
        <f t="shared" si="105"/>
        <v>No</v>
      </c>
      <c r="AR277" s="76" t="str">
        <f t="shared" si="106"/>
        <v>Yes</v>
      </c>
      <c r="AS277" s="76" t="str">
        <f t="shared" si="107"/>
        <v>Yes</v>
      </c>
      <c r="AT277" s="105" t="s">
        <v>499</v>
      </c>
      <c r="AU277" s="95" t="str">
        <f t="shared" si="97"/>
        <v>Drop</v>
      </c>
      <c r="AV277" s="11">
        <f t="shared" si="95"/>
        <v>0</v>
      </c>
      <c r="AW277" s="102">
        <f t="shared" si="98"/>
        <v>1.3375291713064714</v>
      </c>
      <c r="AX277" s="11" t="str">
        <f t="shared" si="99"/>
        <v>NA</v>
      </c>
      <c r="AY277" s="52" t="s">
        <v>528</v>
      </c>
      <c r="AZ277" s="11" t="str">
        <f>IF(AU277="Drop","NA",'Program Costs'!G277)</f>
        <v>NA</v>
      </c>
      <c r="BA277" s="20" t="str">
        <f t="shared" si="100"/>
        <v>NA</v>
      </c>
      <c r="BB277" s="12">
        <f>IF(AP277&lt;=10,IF($BB$1="Residential",VLOOKUP(CEILING(AP277,0.05),'Payback-Acceptance'!$A$5:$C$205,2),VLOOKUP(CEILING(AN277,0.05),'Payback-Acceptance'!$A$5:$C$205,3)),IF($BB$1="Residential",VLOOKUP(10,'Payback-Acceptance'!$A$5:$C$205,2),VLOOKUP(10,'Payback-Acceptance'!$A$5:$C$205,3)))</f>
        <v>0.4788866311505045</v>
      </c>
      <c r="BC277" s="18">
        <v>250</v>
      </c>
      <c r="BD277" s="18">
        <v>28.538812785388128</v>
      </c>
      <c r="BE277" s="18">
        <v>28.538812785388128</v>
      </c>
      <c r="BF277" s="22">
        <f>BF90+BF179+BF268</f>
        <v>744695.38686711085</v>
      </c>
      <c r="BG277" s="35" t="str">
        <f t="shared" si="93"/>
        <v>NA</v>
      </c>
      <c r="BH277" s="67">
        <v>3449</v>
      </c>
      <c r="BI277" s="29" t="str">
        <f t="shared" si="94"/>
        <v>NA</v>
      </c>
      <c r="BJ277" s="71" t="str">
        <f t="shared" si="108"/>
        <v>NA</v>
      </c>
      <c r="BK277" s="71" t="str">
        <f t="shared" si="108"/>
        <v>NA</v>
      </c>
      <c r="BL277" s="71" t="str">
        <f t="shared" si="108"/>
        <v>NA</v>
      </c>
      <c r="BM277" s="71" t="str">
        <f t="shared" si="108"/>
        <v>NA</v>
      </c>
      <c r="BN277" s="71" t="str">
        <f t="shared" si="108"/>
        <v>NA</v>
      </c>
      <c r="BO277" s="71" t="str">
        <f t="shared" si="108"/>
        <v>NA</v>
      </c>
      <c r="BP277" s="71" t="str">
        <f t="shared" si="108"/>
        <v>NA</v>
      </c>
      <c r="BQ277" s="71" t="str">
        <f t="shared" si="108"/>
        <v>NA</v>
      </c>
      <c r="BR277" s="71" t="str">
        <f t="shared" si="108"/>
        <v>NA</v>
      </c>
      <c r="BS277" s="71" t="str">
        <f t="shared" si="108"/>
        <v>NA</v>
      </c>
    </row>
    <row r="278" spans="1:71" x14ac:dyDescent="0.25">
      <c r="A278" s="76"/>
      <c r="B278" s="76"/>
      <c r="C278" s="76"/>
      <c r="D278" s="76"/>
      <c r="E278" s="76"/>
      <c r="F278" s="76"/>
      <c r="G278" s="76"/>
      <c r="H278" s="76"/>
      <c r="I278" s="76"/>
      <c r="J278" s="76"/>
      <c r="K278" s="76"/>
      <c r="L278" s="76"/>
      <c r="M278" s="76"/>
      <c r="N278" s="76"/>
      <c r="O278" s="76"/>
      <c r="P278" s="76"/>
      <c r="Q278" s="76"/>
      <c r="R278" s="76"/>
      <c r="S278" s="76"/>
      <c r="T278" s="76"/>
      <c r="U278" s="76"/>
      <c r="V278" s="76"/>
      <c r="W278" s="76"/>
      <c r="X278" s="76"/>
      <c r="Y278" s="76"/>
      <c r="Z278" s="76"/>
      <c r="AA278" s="76"/>
      <c r="AB278" s="76"/>
      <c r="AC278" s="76"/>
      <c r="AD278" s="76"/>
      <c r="AE278" s="76"/>
      <c r="AF278" s="76"/>
      <c r="AG278" s="76"/>
      <c r="AH278" s="76"/>
      <c r="AI278" s="76"/>
      <c r="AJ278" s="76"/>
      <c r="AN278" s="76"/>
      <c r="AO278" s="76"/>
      <c r="AP278" s="76"/>
      <c r="AQ278" s="73"/>
      <c r="AR278" s="73"/>
      <c r="AS278" s="73"/>
      <c r="AT278" s="41"/>
      <c r="AU278" s="4"/>
      <c r="AV278" s="76"/>
      <c r="AX278" s="76"/>
      <c r="AY278" s="76"/>
      <c r="AZ278" s="76"/>
      <c r="BA278" s="76"/>
      <c r="BB278" s="76"/>
      <c r="BC278" s="76"/>
      <c r="BD278" s="76"/>
      <c r="BE278" s="76"/>
      <c r="BF278" s="76"/>
      <c r="BG278" s="76"/>
      <c r="BH278" s="76"/>
      <c r="BI278" s="76"/>
      <c r="BJ278" s="76"/>
      <c r="BK278" s="76"/>
      <c r="BL278" s="76"/>
      <c r="BM278" s="76"/>
      <c r="BN278" s="76"/>
      <c r="BO278" s="76"/>
      <c r="BP278" s="76"/>
      <c r="BQ278" s="76"/>
      <c r="BR278" s="76"/>
      <c r="BS278" s="76"/>
    </row>
    <row r="279" spans="1:71" x14ac:dyDescent="0.25">
      <c r="AU279" s="4"/>
      <c r="AV279" s="11"/>
      <c r="AX279" s="11"/>
      <c r="AY279" s="11"/>
      <c r="BB279" s="12"/>
      <c r="BC279" s="12"/>
      <c r="BD279" s="12"/>
      <c r="BE279" s="12"/>
      <c r="BF279" s="12"/>
      <c r="BG279" s="12"/>
      <c r="BH279" s="22"/>
      <c r="BI279" s="22"/>
      <c r="BJ279" s="22"/>
      <c r="BK279" s="22"/>
      <c r="BL279" s="22"/>
      <c r="BM279" s="22"/>
      <c r="BN279" s="22"/>
      <c r="BO279" s="22"/>
      <c r="BP279" s="22"/>
      <c r="BQ279" s="22"/>
      <c r="BR279" s="22"/>
      <c r="BS279" s="22"/>
    </row>
    <row r="280" spans="1:71" x14ac:dyDescent="0.25">
      <c r="AN280" s="21">
        <f>SUMPRODUCT($AN$4:$AN$277,$BG$4:$BG$277)</f>
        <v>126203206.57390133</v>
      </c>
      <c r="AP280" s="18">
        <f>AX280/AN280</f>
        <v>0.36552633223335823</v>
      </c>
      <c r="AU280" s="4">
        <f>COUNTIF(AU4:AU277,"Keep")</f>
        <v>30</v>
      </c>
      <c r="AV280" s="11"/>
      <c r="AX280" s="21">
        <f>SUMPRODUCT($AX$4:$AX$277,$BG$4:$BG$277)</f>
        <v>46130595.215046994</v>
      </c>
      <c r="AY280" s="11"/>
      <c r="AZ280" s="11">
        <f>SUMPRODUCT($BG$4:$BG$277,$AZ$4:$AZ$277)</f>
        <v>6801490.0176703753</v>
      </c>
      <c r="BA280" s="11"/>
      <c r="BB280" s="12"/>
      <c r="BF280" s="72" t="s">
        <v>533</v>
      </c>
      <c r="BG280" s="68">
        <f>SUMPRODUCT($BC$4:$BC$277,$BG$4:$BG$277)/1000000</f>
        <v>115.76161320516329</v>
      </c>
      <c r="BI280" s="32">
        <f t="shared" ref="BI280:BS280" si="109">SUMPRODUCT($BC$4:$BC$277,BI$4:BI$277)/1000000</f>
        <v>367.28889162766717</v>
      </c>
      <c r="BJ280" s="68">
        <f t="shared" si="109"/>
        <v>24.025491442743871</v>
      </c>
      <c r="BK280" s="68">
        <f t="shared" si="109"/>
        <v>46.478073944115152</v>
      </c>
      <c r="BL280" s="68">
        <f t="shared" si="109"/>
        <v>66.084726340438095</v>
      </c>
      <c r="BM280" s="68">
        <f t="shared" si="109"/>
        <v>82.119740151983152</v>
      </c>
      <c r="BN280" s="68">
        <f t="shared" si="109"/>
        <v>94.403753607425571</v>
      </c>
      <c r="BO280" s="68">
        <f t="shared" si="109"/>
        <v>103.17785110917896</v>
      </c>
      <c r="BP280" s="68">
        <f t="shared" si="109"/>
        <v>108.99156874626024</v>
      </c>
      <c r="BQ280" s="68">
        <f t="shared" si="109"/>
        <v>112.57433500400244</v>
      </c>
      <c r="BR280" s="68">
        <f t="shared" si="109"/>
        <v>114.64419971816977</v>
      </c>
      <c r="BS280" s="68">
        <f t="shared" si="109"/>
        <v>115.76161320516329</v>
      </c>
    </row>
    <row r="281" spans="1:71" x14ac:dyDescent="0.25">
      <c r="AU281" s="4"/>
      <c r="AV281" s="11"/>
      <c r="AX281" s="11"/>
      <c r="AY281" s="11"/>
      <c r="BB281" s="12"/>
      <c r="BF281" s="72" t="s">
        <v>534</v>
      </c>
      <c r="BG281" s="68">
        <f>SUMPRODUCT($BD$4:$BD$277,$BG$4:$BG$277)/1000000</f>
        <v>69.62610024561701</v>
      </c>
      <c r="BI281" s="32">
        <f t="shared" ref="BI281:BS281" si="110">SUMPRODUCT($BD$4:$BD$277,BI$4:BI$277)/1000000</f>
        <v>268.30367384168164</v>
      </c>
      <c r="BJ281" s="68">
        <f t="shared" si="110"/>
        <v>14.366093309964944</v>
      </c>
      <c r="BK281" s="68">
        <f t="shared" si="110"/>
        <v>27.802091724829417</v>
      </c>
      <c r="BL281" s="68">
        <f t="shared" si="110"/>
        <v>39.552292709072326</v>
      </c>
      <c r="BM281" s="68">
        <f t="shared" si="110"/>
        <v>49.197432715101534</v>
      </c>
      <c r="BN281" s="68">
        <f t="shared" si="110"/>
        <v>56.630368339609511</v>
      </c>
      <c r="BO281" s="68">
        <f t="shared" si="110"/>
        <v>61.966623395988506</v>
      </c>
      <c r="BP281" s="68">
        <f t="shared" si="110"/>
        <v>65.505978148794043</v>
      </c>
      <c r="BQ281" s="68">
        <f t="shared" si="110"/>
        <v>67.684163410733973</v>
      </c>
      <c r="BR281" s="68">
        <f t="shared" si="110"/>
        <v>68.944357939135017</v>
      </c>
      <c r="BS281" s="68">
        <f t="shared" si="110"/>
        <v>69.62610024561701</v>
      </c>
    </row>
    <row r="282" spans="1:71" x14ac:dyDescent="0.25">
      <c r="C282" s="39"/>
      <c r="D282" s="39"/>
      <c r="AU282" s="39"/>
      <c r="AV282" s="11"/>
      <c r="AX282" s="11"/>
      <c r="AY282" s="11"/>
      <c r="BB282" s="12"/>
      <c r="BD282" s="12"/>
      <c r="BE282" s="12"/>
      <c r="BF282" s="39" t="s">
        <v>535</v>
      </c>
      <c r="BG282" s="68">
        <f>SUMPRODUCT($BE$4:$BE$277,$BG$4:$BG$277)/1000000</f>
        <v>161.71158774689715</v>
      </c>
      <c r="BI282" s="32">
        <f t="shared" ref="BI282:BS282" si="111">SUMPRODUCT($BE$4:$BE$277,BI$4:BI$277)/1000000</f>
        <v>285.93814212063751</v>
      </c>
      <c r="BJ282" s="68">
        <f t="shared" si="111"/>
        <v>33.854380392088835</v>
      </c>
      <c r="BK282" s="68">
        <f t="shared" si="111"/>
        <v>65.45620981725051</v>
      </c>
      <c r="BL282" s="68">
        <f t="shared" si="111"/>
        <v>92.992590166184243</v>
      </c>
      <c r="BM282" s="68">
        <f t="shared" si="111"/>
        <v>115.39004070062792</v>
      </c>
      <c r="BN282" s="68">
        <f t="shared" si="111"/>
        <v>132.39545356881888</v>
      </c>
      <c r="BO282" s="68">
        <f t="shared" si="111"/>
        <v>144.44781941732407</v>
      </c>
      <c r="BP282" s="68">
        <f t="shared" si="111"/>
        <v>152.42140304947253</v>
      </c>
      <c r="BQ282" s="68">
        <f t="shared" si="111"/>
        <v>157.34554352438178</v>
      </c>
      <c r="BR282" s="68">
        <f t="shared" si="111"/>
        <v>160.18413162950603</v>
      </c>
      <c r="BS282" s="68">
        <f t="shared" si="111"/>
        <v>161.71158774689715</v>
      </c>
    </row>
    <row r="283" spans="1:71" x14ac:dyDescent="0.25">
      <c r="AU283" s="4"/>
      <c r="AV283" s="11"/>
      <c r="AX283" s="11"/>
      <c r="AY283" s="11"/>
      <c r="BB283" s="12"/>
      <c r="BC283" s="12"/>
      <c r="BD283" s="12"/>
      <c r="BE283" s="12"/>
      <c r="BF283" s="12"/>
      <c r="BG283" s="12"/>
      <c r="BS283" t="s">
        <v>510</v>
      </c>
    </row>
    <row r="284" spans="1:71" x14ac:dyDescent="0.25">
      <c r="BF284" s="100"/>
    </row>
    <row r="285" spans="1:71" x14ac:dyDescent="0.25">
      <c r="BC285" s="74"/>
      <c r="BD285" s="74"/>
      <c r="BF285" s="75"/>
      <c r="BK285" s="74"/>
    </row>
    <row r="286" spans="1:71" x14ac:dyDescent="0.25">
      <c r="BF286" s="100"/>
    </row>
  </sheetData>
  <conditionalFormatting sqref="AK4:AK277">
    <cfRule type="cellIs" dxfId="2" priority="4" operator="lessThan">
      <formula>1</formula>
    </cfRule>
  </conditionalFormatting>
  <conditionalFormatting sqref="AL4:AL278">
    <cfRule type="cellIs" dxfId="1" priority="2" operator="lessThan">
      <formula>1</formula>
    </cfRule>
  </conditionalFormatting>
  <pageMargins left="0.7" right="0.7" top="0.75" bottom="0.75" header="0.3" footer="0.3"/>
  <pageSetup paperSize="17" scale="55" orientation="landscape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J277"/>
  <sheetViews>
    <sheetView zoomScale="80" zoomScaleNormal="80" workbookViewId="0">
      <selection activeCell="AL4" sqref="AL4:AL277"/>
    </sheetView>
  </sheetViews>
  <sheetFormatPr defaultRowHeight="15" x14ac:dyDescent="0.25"/>
  <cols>
    <col min="1" max="1" width="9.7109375" bestFit="1" customWidth="1"/>
    <col min="2" max="3" width="10.140625" bestFit="1" customWidth="1"/>
    <col min="4" max="4" width="58.85546875" bestFit="1" customWidth="1"/>
    <col min="35" max="35" width="10.85546875" bestFit="1" customWidth="1"/>
    <col min="36" max="36" width="9.85546875" bestFit="1" customWidth="1"/>
  </cols>
  <sheetData>
    <row r="3" spans="1:36" x14ac:dyDescent="0.25">
      <c r="A3" s="4" t="s">
        <v>24</v>
      </c>
      <c r="B3" s="4" t="s">
        <v>304</v>
      </c>
      <c r="C3" t="s">
        <v>23</v>
      </c>
      <c r="D3" s="4" t="s">
        <v>25</v>
      </c>
      <c r="E3">
        <v>2013</v>
      </c>
      <c r="F3">
        <v>2014</v>
      </c>
      <c r="G3">
        <v>2015</v>
      </c>
      <c r="H3">
        <v>2016</v>
      </c>
      <c r="I3">
        <v>2017</v>
      </c>
      <c r="J3">
        <v>2018</v>
      </c>
      <c r="K3">
        <v>2019</v>
      </c>
      <c r="L3">
        <v>2020</v>
      </c>
      <c r="M3">
        <v>2021</v>
      </c>
      <c r="N3">
        <v>2022</v>
      </c>
      <c r="O3">
        <v>2023</v>
      </c>
      <c r="P3">
        <v>2024</v>
      </c>
      <c r="Q3">
        <v>2025</v>
      </c>
      <c r="R3">
        <v>2026</v>
      </c>
      <c r="S3">
        <v>2027</v>
      </c>
      <c r="T3">
        <v>2028</v>
      </c>
      <c r="U3">
        <v>2029</v>
      </c>
      <c r="V3">
        <v>2030</v>
      </c>
      <c r="W3">
        <v>2031</v>
      </c>
      <c r="X3">
        <v>2032</v>
      </c>
      <c r="Y3">
        <v>2033</v>
      </c>
      <c r="Z3">
        <v>2034</v>
      </c>
      <c r="AA3">
        <v>2035</v>
      </c>
      <c r="AB3">
        <v>2036</v>
      </c>
      <c r="AC3">
        <v>2037</v>
      </c>
      <c r="AD3">
        <v>2038</v>
      </c>
      <c r="AE3">
        <v>2039</v>
      </c>
      <c r="AF3">
        <v>2040</v>
      </c>
      <c r="AG3">
        <v>2041</v>
      </c>
      <c r="AH3">
        <v>2042</v>
      </c>
      <c r="AI3" s="3" t="s">
        <v>1</v>
      </c>
      <c r="AJ3" s="3" t="s">
        <v>0</v>
      </c>
    </row>
    <row r="4" spans="1:36" x14ac:dyDescent="0.25">
      <c r="A4" s="13">
        <v>1</v>
      </c>
      <c r="B4" s="13">
        <v>100</v>
      </c>
      <c r="C4">
        <v>102</v>
      </c>
      <c r="D4" t="s">
        <v>38</v>
      </c>
      <c r="E4">
        <f>'Program Costs'!E4+'Customer Costs'!E4</f>
        <v>0</v>
      </c>
      <c r="F4">
        <f>'Program Costs'!F4+'Customer Costs'!F4</f>
        <v>0</v>
      </c>
      <c r="G4">
        <f>'Program Costs'!G4+'Customer Costs'!G4</f>
        <v>437</v>
      </c>
      <c r="H4">
        <f>'Program Costs'!H4+'Customer Costs'!H4</f>
        <v>0</v>
      </c>
      <c r="I4">
        <f>'Program Costs'!I4+'Customer Costs'!I4</f>
        <v>0</v>
      </c>
      <c r="J4">
        <f>'Program Costs'!J4+'Customer Costs'!J4</f>
        <v>0</v>
      </c>
      <c r="K4">
        <f>'Program Costs'!K4+'Customer Costs'!K4</f>
        <v>0</v>
      </c>
      <c r="L4">
        <f>'Program Costs'!L4+'Customer Costs'!L4</f>
        <v>0</v>
      </c>
      <c r="M4">
        <f>'Program Costs'!M4+'Customer Costs'!M4</f>
        <v>0</v>
      </c>
      <c r="N4">
        <f>'Program Costs'!N4+'Customer Costs'!N4</f>
        <v>0</v>
      </c>
      <c r="O4">
        <f>'Program Costs'!O4+'Customer Costs'!O4</f>
        <v>0</v>
      </c>
      <c r="P4">
        <f>'Program Costs'!P4+'Customer Costs'!P4</f>
        <v>0</v>
      </c>
      <c r="Q4">
        <f>'Program Costs'!Q4+'Customer Costs'!Q4</f>
        <v>0</v>
      </c>
      <c r="R4">
        <f>'Program Costs'!R4+'Customer Costs'!R4</f>
        <v>0</v>
      </c>
      <c r="S4">
        <f>'Program Costs'!S4+'Customer Costs'!S4</f>
        <v>0</v>
      </c>
      <c r="T4">
        <f>'Program Costs'!T4+'Customer Costs'!T4</f>
        <v>0</v>
      </c>
      <c r="U4">
        <f>'Program Costs'!U4+'Customer Costs'!U4</f>
        <v>0</v>
      </c>
      <c r="V4">
        <f>'Program Costs'!V4+'Customer Costs'!V4</f>
        <v>0</v>
      </c>
      <c r="W4">
        <f>'Program Costs'!W4+'Customer Costs'!W4</f>
        <v>0</v>
      </c>
      <c r="X4">
        <f>'Program Costs'!X4+'Customer Costs'!X4</f>
        <v>0</v>
      </c>
      <c r="Y4">
        <f>'Program Costs'!Y4+'Customer Costs'!Y4</f>
        <v>0</v>
      </c>
      <c r="Z4">
        <f>'Program Costs'!Z4+'Customer Costs'!Z4</f>
        <v>0</v>
      </c>
      <c r="AA4">
        <f>'Program Costs'!AA4+'Customer Costs'!AA4</f>
        <v>0</v>
      </c>
      <c r="AB4">
        <f>'Program Costs'!AB4+'Customer Costs'!AB4</f>
        <v>0</v>
      </c>
      <c r="AC4">
        <f>'Program Costs'!AC4+'Customer Costs'!AC4</f>
        <v>0</v>
      </c>
      <c r="AD4">
        <f>'Program Costs'!AD4+'Customer Costs'!AD4</f>
        <v>0</v>
      </c>
      <c r="AE4">
        <f>'Program Costs'!AE4+'Customer Costs'!AE4</f>
        <v>0</v>
      </c>
      <c r="AF4">
        <f>'Program Costs'!AF4+'Customer Costs'!AF4</f>
        <v>0</v>
      </c>
      <c r="AG4">
        <f>'Program Costs'!AG4+'Customer Costs'!AG4</f>
        <v>0</v>
      </c>
      <c r="AH4">
        <f>'Program Costs'!AH4+'Customer Costs'!AH4</f>
        <v>0</v>
      </c>
      <c r="AI4" s="2">
        <f>SUM(E4:AH4)</f>
        <v>437</v>
      </c>
      <c r="AJ4" s="2">
        <f>G4+(NPV(6.463858/100,H4:AH4))</f>
        <v>437</v>
      </c>
    </row>
    <row r="5" spans="1:36" x14ac:dyDescent="0.25">
      <c r="A5" s="13">
        <v>1</v>
      </c>
      <c r="B5" s="13">
        <v>100</v>
      </c>
      <c r="C5">
        <v>103</v>
      </c>
      <c r="D5" t="s">
        <v>39</v>
      </c>
      <c r="E5">
        <f>'Program Costs'!E5+'Customer Costs'!E5</f>
        <v>0</v>
      </c>
      <c r="F5">
        <f>'Program Costs'!F5+'Customer Costs'!F5</f>
        <v>0</v>
      </c>
      <c r="G5">
        <f>'Program Costs'!G5+'Customer Costs'!G5</f>
        <v>1737</v>
      </c>
      <c r="H5">
        <f>'Program Costs'!H5+'Customer Costs'!H5</f>
        <v>0</v>
      </c>
      <c r="I5">
        <f>'Program Costs'!I5+'Customer Costs'!I5</f>
        <v>0</v>
      </c>
      <c r="J5">
        <f>'Program Costs'!J5+'Customer Costs'!J5</f>
        <v>0</v>
      </c>
      <c r="K5">
        <f>'Program Costs'!K5+'Customer Costs'!K5</f>
        <v>0</v>
      </c>
      <c r="L5">
        <f>'Program Costs'!L5+'Customer Costs'!L5</f>
        <v>0</v>
      </c>
      <c r="M5">
        <f>'Program Costs'!M5+'Customer Costs'!M5</f>
        <v>0</v>
      </c>
      <c r="N5">
        <f>'Program Costs'!N5+'Customer Costs'!N5</f>
        <v>0</v>
      </c>
      <c r="O5">
        <f>'Program Costs'!O5+'Customer Costs'!O5</f>
        <v>0</v>
      </c>
      <c r="P5">
        <f>'Program Costs'!P5+'Customer Costs'!P5</f>
        <v>0</v>
      </c>
      <c r="Q5">
        <f>'Program Costs'!Q5+'Customer Costs'!Q5</f>
        <v>0</v>
      </c>
      <c r="R5">
        <f>'Program Costs'!R5+'Customer Costs'!R5</f>
        <v>0</v>
      </c>
      <c r="S5">
        <f>'Program Costs'!S5+'Customer Costs'!S5</f>
        <v>0</v>
      </c>
      <c r="T5">
        <f>'Program Costs'!T5+'Customer Costs'!T5</f>
        <v>0</v>
      </c>
      <c r="U5">
        <f>'Program Costs'!U5+'Customer Costs'!U5</f>
        <v>0</v>
      </c>
      <c r="V5">
        <f>'Program Costs'!V5+'Customer Costs'!V5</f>
        <v>0</v>
      </c>
      <c r="W5">
        <f>'Program Costs'!W5+'Customer Costs'!W5</f>
        <v>0</v>
      </c>
      <c r="X5">
        <f>'Program Costs'!X5+'Customer Costs'!X5</f>
        <v>0</v>
      </c>
      <c r="Y5">
        <f>'Program Costs'!Y5+'Customer Costs'!Y5</f>
        <v>0</v>
      </c>
      <c r="Z5">
        <f>'Program Costs'!Z5+'Customer Costs'!Z5</f>
        <v>0</v>
      </c>
      <c r="AA5">
        <f>'Program Costs'!AA5+'Customer Costs'!AA5</f>
        <v>0</v>
      </c>
      <c r="AB5">
        <f>'Program Costs'!AB5+'Customer Costs'!AB5</f>
        <v>0</v>
      </c>
      <c r="AC5">
        <f>'Program Costs'!AC5+'Customer Costs'!AC5</f>
        <v>0</v>
      </c>
      <c r="AD5">
        <f>'Program Costs'!AD5+'Customer Costs'!AD5</f>
        <v>0</v>
      </c>
      <c r="AE5">
        <f>'Program Costs'!AE5+'Customer Costs'!AE5</f>
        <v>0</v>
      </c>
      <c r="AF5">
        <f>'Program Costs'!AF5+'Customer Costs'!AF5</f>
        <v>0</v>
      </c>
      <c r="AG5">
        <f>'Program Costs'!AG5+'Customer Costs'!AG5</f>
        <v>0</v>
      </c>
      <c r="AH5">
        <f>'Program Costs'!AH5+'Customer Costs'!AH5</f>
        <v>0</v>
      </c>
      <c r="AI5" s="2">
        <f t="shared" ref="AI5:AI68" si="0">SUM(E5:AH5)</f>
        <v>1737</v>
      </c>
      <c r="AJ5" s="2">
        <f t="shared" ref="AJ5:AJ68" si="1">G5+(NPV(6.463858/100,H5:AH5))</f>
        <v>1737</v>
      </c>
    </row>
    <row r="6" spans="1:36" x14ac:dyDescent="0.25">
      <c r="A6" s="13">
        <v>1</v>
      </c>
      <c r="B6" s="13">
        <v>100</v>
      </c>
      <c r="C6">
        <v>104</v>
      </c>
      <c r="D6" t="s">
        <v>40</v>
      </c>
      <c r="E6">
        <f>'Program Costs'!E6+'Customer Costs'!E6</f>
        <v>0</v>
      </c>
      <c r="F6">
        <f>'Program Costs'!F6+'Customer Costs'!F6</f>
        <v>0</v>
      </c>
      <c r="G6">
        <f>'Program Costs'!G6+'Customer Costs'!G6</f>
        <v>3037</v>
      </c>
      <c r="H6">
        <f>'Program Costs'!H6+'Customer Costs'!H6</f>
        <v>0</v>
      </c>
      <c r="I6">
        <f>'Program Costs'!I6+'Customer Costs'!I6</f>
        <v>0</v>
      </c>
      <c r="J6">
        <f>'Program Costs'!J6+'Customer Costs'!J6</f>
        <v>0</v>
      </c>
      <c r="K6">
        <f>'Program Costs'!K6+'Customer Costs'!K6</f>
        <v>0</v>
      </c>
      <c r="L6">
        <f>'Program Costs'!L6+'Customer Costs'!L6</f>
        <v>0</v>
      </c>
      <c r="M6">
        <f>'Program Costs'!M6+'Customer Costs'!M6</f>
        <v>0</v>
      </c>
      <c r="N6">
        <f>'Program Costs'!N6+'Customer Costs'!N6</f>
        <v>0</v>
      </c>
      <c r="O6">
        <f>'Program Costs'!O6+'Customer Costs'!O6</f>
        <v>0</v>
      </c>
      <c r="P6">
        <f>'Program Costs'!P6+'Customer Costs'!P6</f>
        <v>0</v>
      </c>
      <c r="Q6">
        <f>'Program Costs'!Q6+'Customer Costs'!Q6</f>
        <v>0</v>
      </c>
      <c r="R6">
        <f>'Program Costs'!R6+'Customer Costs'!R6</f>
        <v>0</v>
      </c>
      <c r="S6">
        <f>'Program Costs'!S6+'Customer Costs'!S6</f>
        <v>0</v>
      </c>
      <c r="T6">
        <f>'Program Costs'!T6+'Customer Costs'!T6</f>
        <v>0</v>
      </c>
      <c r="U6">
        <f>'Program Costs'!U6+'Customer Costs'!U6</f>
        <v>0</v>
      </c>
      <c r="V6">
        <f>'Program Costs'!V6+'Customer Costs'!V6</f>
        <v>0</v>
      </c>
      <c r="W6">
        <f>'Program Costs'!W6+'Customer Costs'!W6</f>
        <v>0</v>
      </c>
      <c r="X6">
        <f>'Program Costs'!X6+'Customer Costs'!X6</f>
        <v>0</v>
      </c>
      <c r="Y6">
        <f>'Program Costs'!Y6+'Customer Costs'!Y6</f>
        <v>0</v>
      </c>
      <c r="Z6">
        <f>'Program Costs'!Z6+'Customer Costs'!Z6</f>
        <v>0</v>
      </c>
      <c r="AA6">
        <f>'Program Costs'!AA6+'Customer Costs'!AA6</f>
        <v>0</v>
      </c>
      <c r="AB6">
        <f>'Program Costs'!AB6+'Customer Costs'!AB6</f>
        <v>0</v>
      </c>
      <c r="AC6">
        <f>'Program Costs'!AC6+'Customer Costs'!AC6</f>
        <v>0</v>
      </c>
      <c r="AD6">
        <f>'Program Costs'!AD6+'Customer Costs'!AD6</f>
        <v>0</v>
      </c>
      <c r="AE6">
        <f>'Program Costs'!AE6+'Customer Costs'!AE6</f>
        <v>0</v>
      </c>
      <c r="AF6">
        <f>'Program Costs'!AF6+'Customer Costs'!AF6</f>
        <v>0</v>
      </c>
      <c r="AG6">
        <f>'Program Costs'!AG6+'Customer Costs'!AG6</f>
        <v>0</v>
      </c>
      <c r="AH6">
        <f>'Program Costs'!AH6+'Customer Costs'!AH6</f>
        <v>0</v>
      </c>
      <c r="AI6" s="2">
        <f t="shared" si="0"/>
        <v>3037</v>
      </c>
      <c r="AJ6" s="2">
        <f t="shared" si="1"/>
        <v>3037</v>
      </c>
    </row>
    <row r="7" spans="1:36" x14ac:dyDescent="0.25">
      <c r="A7" s="13">
        <v>1</v>
      </c>
      <c r="B7" s="13">
        <v>100</v>
      </c>
      <c r="C7">
        <v>105</v>
      </c>
      <c r="D7" t="s">
        <v>41</v>
      </c>
      <c r="E7">
        <f>'Program Costs'!E7+'Customer Costs'!E7</f>
        <v>0</v>
      </c>
      <c r="F7">
        <f>'Program Costs'!F7+'Customer Costs'!F7</f>
        <v>0</v>
      </c>
      <c r="G7">
        <f>'Program Costs'!G7+'Customer Costs'!G7</f>
        <v>1628.92</v>
      </c>
      <c r="H7">
        <f>'Program Costs'!H7+'Customer Costs'!H7</f>
        <v>0</v>
      </c>
      <c r="I7">
        <f>'Program Costs'!I7+'Customer Costs'!I7</f>
        <v>0</v>
      </c>
      <c r="J7">
        <f>'Program Costs'!J7+'Customer Costs'!J7</f>
        <v>0</v>
      </c>
      <c r="K7">
        <f>'Program Costs'!K7+'Customer Costs'!K7</f>
        <v>0</v>
      </c>
      <c r="L7">
        <f>'Program Costs'!L7+'Customer Costs'!L7</f>
        <v>0</v>
      </c>
      <c r="M7">
        <f>'Program Costs'!M7+'Customer Costs'!M7</f>
        <v>0</v>
      </c>
      <c r="N7">
        <f>'Program Costs'!N7+'Customer Costs'!N7</f>
        <v>0</v>
      </c>
      <c r="O7">
        <f>'Program Costs'!O7+'Customer Costs'!O7</f>
        <v>0</v>
      </c>
      <c r="P7">
        <f>'Program Costs'!P7+'Customer Costs'!P7</f>
        <v>0</v>
      </c>
      <c r="Q7">
        <f>'Program Costs'!Q7+'Customer Costs'!Q7</f>
        <v>0</v>
      </c>
      <c r="R7">
        <f>'Program Costs'!R7+'Customer Costs'!R7</f>
        <v>0</v>
      </c>
      <c r="S7">
        <f>'Program Costs'!S7+'Customer Costs'!S7</f>
        <v>0</v>
      </c>
      <c r="T7">
        <f>'Program Costs'!T7+'Customer Costs'!T7</f>
        <v>0</v>
      </c>
      <c r="U7">
        <f>'Program Costs'!U7+'Customer Costs'!U7</f>
        <v>0</v>
      </c>
      <c r="V7">
        <f>'Program Costs'!V7+'Customer Costs'!V7</f>
        <v>0</v>
      </c>
      <c r="W7">
        <f>'Program Costs'!W7+'Customer Costs'!W7</f>
        <v>0</v>
      </c>
      <c r="X7">
        <f>'Program Costs'!X7+'Customer Costs'!X7</f>
        <v>0</v>
      </c>
      <c r="Y7">
        <f>'Program Costs'!Y7+'Customer Costs'!Y7</f>
        <v>0</v>
      </c>
      <c r="Z7">
        <f>'Program Costs'!Z7+'Customer Costs'!Z7</f>
        <v>0</v>
      </c>
      <c r="AA7">
        <f>'Program Costs'!AA7+'Customer Costs'!AA7</f>
        <v>0</v>
      </c>
      <c r="AB7">
        <f>'Program Costs'!AB7+'Customer Costs'!AB7</f>
        <v>0</v>
      </c>
      <c r="AC7">
        <f>'Program Costs'!AC7+'Customer Costs'!AC7</f>
        <v>0</v>
      </c>
      <c r="AD7">
        <f>'Program Costs'!AD7+'Customer Costs'!AD7</f>
        <v>0</v>
      </c>
      <c r="AE7">
        <f>'Program Costs'!AE7+'Customer Costs'!AE7</f>
        <v>0</v>
      </c>
      <c r="AF7">
        <f>'Program Costs'!AF7+'Customer Costs'!AF7</f>
        <v>0</v>
      </c>
      <c r="AG7">
        <f>'Program Costs'!AG7+'Customer Costs'!AG7</f>
        <v>0</v>
      </c>
      <c r="AH7">
        <f>'Program Costs'!AH7+'Customer Costs'!AH7</f>
        <v>0</v>
      </c>
      <c r="AI7" s="2">
        <f t="shared" si="0"/>
        <v>1628.92</v>
      </c>
      <c r="AJ7" s="2">
        <f t="shared" si="1"/>
        <v>1628.92</v>
      </c>
    </row>
    <row r="8" spans="1:36" x14ac:dyDescent="0.25">
      <c r="A8" s="13">
        <v>1</v>
      </c>
      <c r="B8" s="13">
        <v>100</v>
      </c>
      <c r="C8">
        <v>106</v>
      </c>
      <c r="D8" t="s">
        <v>42</v>
      </c>
      <c r="E8">
        <f>'Program Costs'!E8+'Customer Costs'!E8</f>
        <v>0</v>
      </c>
      <c r="F8">
        <f>'Program Costs'!F8+'Customer Costs'!F8</f>
        <v>0</v>
      </c>
      <c r="G8">
        <f>'Program Costs'!G8+'Customer Costs'!G8</f>
        <v>2601.14</v>
      </c>
      <c r="H8">
        <f>'Program Costs'!H8+'Customer Costs'!H8</f>
        <v>0</v>
      </c>
      <c r="I8">
        <f>'Program Costs'!I8+'Customer Costs'!I8</f>
        <v>0</v>
      </c>
      <c r="J8">
        <f>'Program Costs'!J8+'Customer Costs'!J8</f>
        <v>0</v>
      </c>
      <c r="K8">
        <f>'Program Costs'!K8+'Customer Costs'!K8</f>
        <v>0</v>
      </c>
      <c r="L8">
        <f>'Program Costs'!L8+'Customer Costs'!L8</f>
        <v>0</v>
      </c>
      <c r="M8">
        <f>'Program Costs'!M8+'Customer Costs'!M8</f>
        <v>0</v>
      </c>
      <c r="N8">
        <f>'Program Costs'!N8+'Customer Costs'!N8</f>
        <v>0</v>
      </c>
      <c r="O8">
        <f>'Program Costs'!O8+'Customer Costs'!O8</f>
        <v>0</v>
      </c>
      <c r="P8">
        <f>'Program Costs'!P8+'Customer Costs'!P8</f>
        <v>0</v>
      </c>
      <c r="Q8">
        <f>'Program Costs'!Q8+'Customer Costs'!Q8</f>
        <v>0</v>
      </c>
      <c r="R8">
        <f>'Program Costs'!R8+'Customer Costs'!R8</f>
        <v>0</v>
      </c>
      <c r="S8">
        <f>'Program Costs'!S8+'Customer Costs'!S8</f>
        <v>0</v>
      </c>
      <c r="T8">
        <f>'Program Costs'!T8+'Customer Costs'!T8</f>
        <v>0</v>
      </c>
      <c r="U8">
        <f>'Program Costs'!U8+'Customer Costs'!U8</f>
        <v>0</v>
      </c>
      <c r="V8">
        <f>'Program Costs'!V8+'Customer Costs'!V8</f>
        <v>0</v>
      </c>
      <c r="W8">
        <f>'Program Costs'!W8+'Customer Costs'!W8</f>
        <v>0</v>
      </c>
      <c r="X8">
        <f>'Program Costs'!X8+'Customer Costs'!X8</f>
        <v>0</v>
      </c>
      <c r="Y8">
        <f>'Program Costs'!Y8+'Customer Costs'!Y8</f>
        <v>0</v>
      </c>
      <c r="Z8">
        <f>'Program Costs'!Z8+'Customer Costs'!Z8</f>
        <v>0</v>
      </c>
      <c r="AA8">
        <f>'Program Costs'!AA8+'Customer Costs'!AA8</f>
        <v>0</v>
      </c>
      <c r="AB8">
        <f>'Program Costs'!AB8+'Customer Costs'!AB8</f>
        <v>0</v>
      </c>
      <c r="AC8">
        <f>'Program Costs'!AC8+'Customer Costs'!AC8</f>
        <v>0</v>
      </c>
      <c r="AD8">
        <f>'Program Costs'!AD8+'Customer Costs'!AD8</f>
        <v>0</v>
      </c>
      <c r="AE8">
        <f>'Program Costs'!AE8+'Customer Costs'!AE8</f>
        <v>0</v>
      </c>
      <c r="AF8">
        <f>'Program Costs'!AF8+'Customer Costs'!AF8</f>
        <v>0</v>
      </c>
      <c r="AG8">
        <f>'Program Costs'!AG8+'Customer Costs'!AG8</f>
        <v>0</v>
      </c>
      <c r="AH8">
        <f>'Program Costs'!AH8+'Customer Costs'!AH8</f>
        <v>0</v>
      </c>
      <c r="AI8" s="2">
        <f t="shared" si="0"/>
        <v>2601.14</v>
      </c>
      <c r="AJ8" s="2">
        <f t="shared" si="1"/>
        <v>2601.14</v>
      </c>
    </row>
    <row r="9" spans="1:36" x14ac:dyDescent="0.25">
      <c r="A9" s="13">
        <v>1</v>
      </c>
      <c r="B9" s="13">
        <v>100</v>
      </c>
      <c r="C9">
        <v>107</v>
      </c>
      <c r="D9" t="s">
        <v>43</v>
      </c>
      <c r="E9">
        <f>'Program Costs'!E9+'Customer Costs'!E9</f>
        <v>0</v>
      </c>
      <c r="F9">
        <f>'Program Costs'!F9+'Customer Costs'!F9</f>
        <v>0</v>
      </c>
      <c r="G9">
        <f>'Program Costs'!G9+'Customer Costs'!G9</f>
        <v>4881.82</v>
      </c>
      <c r="H9">
        <f>'Program Costs'!H9+'Customer Costs'!H9</f>
        <v>0</v>
      </c>
      <c r="I9">
        <f>'Program Costs'!I9+'Customer Costs'!I9</f>
        <v>0</v>
      </c>
      <c r="J9">
        <f>'Program Costs'!J9+'Customer Costs'!J9</f>
        <v>0</v>
      </c>
      <c r="K9">
        <f>'Program Costs'!K9+'Customer Costs'!K9</f>
        <v>0</v>
      </c>
      <c r="L9">
        <f>'Program Costs'!L9+'Customer Costs'!L9</f>
        <v>0</v>
      </c>
      <c r="M9">
        <f>'Program Costs'!M9+'Customer Costs'!M9</f>
        <v>0</v>
      </c>
      <c r="N9">
        <f>'Program Costs'!N9+'Customer Costs'!N9</f>
        <v>0</v>
      </c>
      <c r="O9">
        <f>'Program Costs'!O9+'Customer Costs'!O9</f>
        <v>0</v>
      </c>
      <c r="P9">
        <f>'Program Costs'!P9+'Customer Costs'!P9</f>
        <v>0</v>
      </c>
      <c r="Q9">
        <f>'Program Costs'!Q9+'Customer Costs'!Q9</f>
        <v>0</v>
      </c>
      <c r="R9">
        <f>'Program Costs'!R9+'Customer Costs'!R9</f>
        <v>0</v>
      </c>
      <c r="S9">
        <f>'Program Costs'!S9+'Customer Costs'!S9</f>
        <v>0</v>
      </c>
      <c r="T9">
        <f>'Program Costs'!T9+'Customer Costs'!T9</f>
        <v>0</v>
      </c>
      <c r="U9">
        <f>'Program Costs'!U9+'Customer Costs'!U9</f>
        <v>0</v>
      </c>
      <c r="V9">
        <f>'Program Costs'!V9+'Customer Costs'!V9</f>
        <v>0</v>
      </c>
      <c r="W9">
        <f>'Program Costs'!W9+'Customer Costs'!W9</f>
        <v>0</v>
      </c>
      <c r="X9">
        <f>'Program Costs'!X9+'Customer Costs'!X9</f>
        <v>0</v>
      </c>
      <c r="Y9">
        <f>'Program Costs'!Y9+'Customer Costs'!Y9</f>
        <v>0</v>
      </c>
      <c r="Z9">
        <f>'Program Costs'!Z9+'Customer Costs'!Z9</f>
        <v>0</v>
      </c>
      <c r="AA9">
        <f>'Program Costs'!AA9+'Customer Costs'!AA9</f>
        <v>0</v>
      </c>
      <c r="AB9">
        <f>'Program Costs'!AB9+'Customer Costs'!AB9</f>
        <v>0</v>
      </c>
      <c r="AC9">
        <f>'Program Costs'!AC9+'Customer Costs'!AC9</f>
        <v>0</v>
      </c>
      <c r="AD9">
        <f>'Program Costs'!AD9+'Customer Costs'!AD9</f>
        <v>0</v>
      </c>
      <c r="AE9">
        <f>'Program Costs'!AE9+'Customer Costs'!AE9</f>
        <v>0</v>
      </c>
      <c r="AF9">
        <f>'Program Costs'!AF9+'Customer Costs'!AF9</f>
        <v>0</v>
      </c>
      <c r="AG9">
        <f>'Program Costs'!AG9+'Customer Costs'!AG9</f>
        <v>0</v>
      </c>
      <c r="AH9">
        <f>'Program Costs'!AH9+'Customer Costs'!AH9</f>
        <v>0</v>
      </c>
      <c r="AI9" s="2">
        <f t="shared" si="0"/>
        <v>4881.82</v>
      </c>
      <c r="AJ9" s="2">
        <f t="shared" si="1"/>
        <v>4881.82</v>
      </c>
    </row>
    <row r="10" spans="1:36" x14ac:dyDescent="0.25">
      <c r="A10" s="13">
        <v>1</v>
      </c>
      <c r="B10" s="13">
        <v>100</v>
      </c>
      <c r="C10">
        <v>108</v>
      </c>
      <c r="D10" t="s">
        <v>44</v>
      </c>
      <c r="E10">
        <f>'Program Costs'!E10+'Customer Costs'!E10</f>
        <v>0</v>
      </c>
      <c r="F10">
        <f>'Program Costs'!F10+'Customer Costs'!F10</f>
        <v>0</v>
      </c>
      <c r="G10">
        <f>'Program Costs'!G10+'Customer Costs'!G10</f>
        <v>11221.9</v>
      </c>
      <c r="H10">
        <f>'Program Costs'!H10+'Customer Costs'!H10</f>
        <v>0</v>
      </c>
      <c r="I10">
        <f>'Program Costs'!I10+'Customer Costs'!I10</f>
        <v>0</v>
      </c>
      <c r="J10">
        <f>'Program Costs'!J10+'Customer Costs'!J10</f>
        <v>0</v>
      </c>
      <c r="K10">
        <f>'Program Costs'!K10+'Customer Costs'!K10</f>
        <v>0</v>
      </c>
      <c r="L10">
        <f>'Program Costs'!L10+'Customer Costs'!L10</f>
        <v>0</v>
      </c>
      <c r="M10">
        <f>'Program Costs'!M10+'Customer Costs'!M10</f>
        <v>0</v>
      </c>
      <c r="N10">
        <f>'Program Costs'!N10+'Customer Costs'!N10</f>
        <v>0</v>
      </c>
      <c r="O10">
        <f>'Program Costs'!O10+'Customer Costs'!O10</f>
        <v>0</v>
      </c>
      <c r="P10">
        <f>'Program Costs'!P10+'Customer Costs'!P10</f>
        <v>0</v>
      </c>
      <c r="Q10">
        <f>'Program Costs'!Q10+'Customer Costs'!Q10</f>
        <v>0</v>
      </c>
      <c r="R10">
        <f>'Program Costs'!R10+'Customer Costs'!R10</f>
        <v>0</v>
      </c>
      <c r="S10">
        <f>'Program Costs'!S10+'Customer Costs'!S10</f>
        <v>0</v>
      </c>
      <c r="T10">
        <f>'Program Costs'!T10+'Customer Costs'!T10</f>
        <v>0</v>
      </c>
      <c r="U10">
        <f>'Program Costs'!U10+'Customer Costs'!U10</f>
        <v>0</v>
      </c>
      <c r="V10">
        <f>'Program Costs'!V10+'Customer Costs'!V10</f>
        <v>0</v>
      </c>
      <c r="W10">
        <f>'Program Costs'!W10+'Customer Costs'!W10</f>
        <v>0</v>
      </c>
      <c r="X10">
        <f>'Program Costs'!X10+'Customer Costs'!X10</f>
        <v>0</v>
      </c>
      <c r="Y10">
        <f>'Program Costs'!Y10+'Customer Costs'!Y10</f>
        <v>0</v>
      </c>
      <c r="Z10">
        <f>'Program Costs'!Z10+'Customer Costs'!Z10</f>
        <v>0</v>
      </c>
      <c r="AA10">
        <f>'Program Costs'!AA10+'Customer Costs'!AA10</f>
        <v>0</v>
      </c>
      <c r="AB10">
        <f>'Program Costs'!AB10+'Customer Costs'!AB10</f>
        <v>0</v>
      </c>
      <c r="AC10">
        <f>'Program Costs'!AC10+'Customer Costs'!AC10</f>
        <v>0</v>
      </c>
      <c r="AD10">
        <f>'Program Costs'!AD10+'Customer Costs'!AD10</f>
        <v>0</v>
      </c>
      <c r="AE10">
        <f>'Program Costs'!AE10+'Customer Costs'!AE10</f>
        <v>0</v>
      </c>
      <c r="AF10">
        <f>'Program Costs'!AF10+'Customer Costs'!AF10</f>
        <v>0</v>
      </c>
      <c r="AG10">
        <f>'Program Costs'!AG10+'Customer Costs'!AG10</f>
        <v>0</v>
      </c>
      <c r="AH10">
        <f>'Program Costs'!AH10+'Customer Costs'!AH10</f>
        <v>0</v>
      </c>
      <c r="AI10" s="2">
        <f t="shared" si="0"/>
        <v>11221.9</v>
      </c>
      <c r="AJ10" s="2">
        <f t="shared" si="1"/>
        <v>11221.9</v>
      </c>
    </row>
    <row r="11" spans="1:36" x14ac:dyDescent="0.25">
      <c r="A11" s="13">
        <v>1</v>
      </c>
      <c r="B11" s="13">
        <v>100</v>
      </c>
      <c r="C11">
        <v>110</v>
      </c>
      <c r="D11" t="s">
        <v>45</v>
      </c>
      <c r="E11">
        <f>'Program Costs'!E11+'Customer Costs'!E11</f>
        <v>0</v>
      </c>
      <c r="F11">
        <f>'Program Costs'!F11+'Customer Costs'!F11</f>
        <v>0</v>
      </c>
      <c r="G11">
        <f>'Program Costs'!G11+'Customer Costs'!G11</f>
        <v>537</v>
      </c>
      <c r="H11">
        <f>'Program Costs'!H11+'Customer Costs'!H11</f>
        <v>0</v>
      </c>
      <c r="I11">
        <f>'Program Costs'!I11+'Customer Costs'!I11</f>
        <v>0</v>
      </c>
      <c r="J11">
        <f>'Program Costs'!J11+'Customer Costs'!J11</f>
        <v>0</v>
      </c>
      <c r="K11">
        <f>'Program Costs'!K11+'Customer Costs'!K11</f>
        <v>0</v>
      </c>
      <c r="L11">
        <f>'Program Costs'!L11+'Customer Costs'!L11</f>
        <v>0</v>
      </c>
      <c r="M11">
        <f>'Program Costs'!M11+'Customer Costs'!M11</f>
        <v>0</v>
      </c>
      <c r="N11">
        <f>'Program Costs'!N11+'Customer Costs'!N11</f>
        <v>0</v>
      </c>
      <c r="O11">
        <f>'Program Costs'!O11+'Customer Costs'!O11</f>
        <v>0</v>
      </c>
      <c r="P11">
        <f>'Program Costs'!P11+'Customer Costs'!P11</f>
        <v>0</v>
      </c>
      <c r="Q11">
        <f>'Program Costs'!Q11+'Customer Costs'!Q11</f>
        <v>0</v>
      </c>
      <c r="R11">
        <f>'Program Costs'!R11+'Customer Costs'!R11</f>
        <v>0</v>
      </c>
      <c r="S11">
        <f>'Program Costs'!S11+'Customer Costs'!S11</f>
        <v>0</v>
      </c>
      <c r="T11">
        <f>'Program Costs'!T11+'Customer Costs'!T11</f>
        <v>0</v>
      </c>
      <c r="U11">
        <f>'Program Costs'!U11+'Customer Costs'!U11</f>
        <v>0</v>
      </c>
      <c r="V11">
        <f>'Program Costs'!V11+'Customer Costs'!V11</f>
        <v>0</v>
      </c>
      <c r="W11">
        <f>'Program Costs'!W11+'Customer Costs'!W11</f>
        <v>0</v>
      </c>
      <c r="X11">
        <f>'Program Costs'!X11+'Customer Costs'!X11</f>
        <v>0</v>
      </c>
      <c r="Y11">
        <f>'Program Costs'!Y11+'Customer Costs'!Y11</f>
        <v>0</v>
      </c>
      <c r="Z11">
        <f>'Program Costs'!Z11+'Customer Costs'!Z11</f>
        <v>0</v>
      </c>
      <c r="AA11">
        <f>'Program Costs'!AA11+'Customer Costs'!AA11</f>
        <v>0</v>
      </c>
      <c r="AB11">
        <f>'Program Costs'!AB11+'Customer Costs'!AB11</f>
        <v>0</v>
      </c>
      <c r="AC11">
        <f>'Program Costs'!AC11+'Customer Costs'!AC11</f>
        <v>0</v>
      </c>
      <c r="AD11">
        <f>'Program Costs'!AD11+'Customer Costs'!AD11</f>
        <v>0</v>
      </c>
      <c r="AE11">
        <f>'Program Costs'!AE11+'Customer Costs'!AE11</f>
        <v>0</v>
      </c>
      <c r="AF11">
        <f>'Program Costs'!AF11+'Customer Costs'!AF11</f>
        <v>0</v>
      </c>
      <c r="AG11">
        <f>'Program Costs'!AG11+'Customer Costs'!AG11</f>
        <v>0</v>
      </c>
      <c r="AH11">
        <f>'Program Costs'!AH11+'Customer Costs'!AH11</f>
        <v>0</v>
      </c>
      <c r="AI11" s="2">
        <f t="shared" si="0"/>
        <v>537</v>
      </c>
      <c r="AJ11" s="2">
        <f t="shared" si="1"/>
        <v>537</v>
      </c>
    </row>
    <row r="12" spans="1:36" x14ac:dyDescent="0.25">
      <c r="A12" s="13">
        <v>1</v>
      </c>
      <c r="B12" s="13">
        <v>100</v>
      </c>
      <c r="C12">
        <v>111</v>
      </c>
      <c r="D12" t="s">
        <v>46</v>
      </c>
      <c r="E12">
        <f>'Program Costs'!E12+'Customer Costs'!E12</f>
        <v>0</v>
      </c>
      <c r="F12">
        <f>'Program Costs'!F12+'Customer Costs'!F12</f>
        <v>0</v>
      </c>
      <c r="G12">
        <f>'Program Costs'!G12+'Customer Costs'!G12</f>
        <v>4001.7</v>
      </c>
      <c r="H12">
        <f>'Program Costs'!H12+'Customer Costs'!H12</f>
        <v>0</v>
      </c>
      <c r="I12">
        <f>'Program Costs'!I12+'Customer Costs'!I12</f>
        <v>0</v>
      </c>
      <c r="J12">
        <f>'Program Costs'!J12+'Customer Costs'!J12</f>
        <v>0</v>
      </c>
      <c r="K12">
        <f>'Program Costs'!K12+'Customer Costs'!K12</f>
        <v>0</v>
      </c>
      <c r="L12">
        <f>'Program Costs'!L12+'Customer Costs'!L12</f>
        <v>0</v>
      </c>
      <c r="M12">
        <f>'Program Costs'!M12+'Customer Costs'!M12</f>
        <v>0</v>
      </c>
      <c r="N12">
        <f>'Program Costs'!N12+'Customer Costs'!N12</f>
        <v>0</v>
      </c>
      <c r="O12">
        <f>'Program Costs'!O12+'Customer Costs'!O12</f>
        <v>0</v>
      </c>
      <c r="P12">
        <f>'Program Costs'!P12+'Customer Costs'!P12</f>
        <v>0</v>
      </c>
      <c r="Q12">
        <f>'Program Costs'!Q12+'Customer Costs'!Q12</f>
        <v>0</v>
      </c>
      <c r="R12">
        <f>'Program Costs'!R12+'Customer Costs'!R12</f>
        <v>0</v>
      </c>
      <c r="S12">
        <f>'Program Costs'!S12+'Customer Costs'!S12</f>
        <v>0</v>
      </c>
      <c r="T12">
        <f>'Program Costs'!T12+'Customer Costs'!T12</f>
        <v>0</v>
      </c>
      <c r="U12">
        <f>'Program Costs'!U12+'Customer Costs'!U12</f>
        <v>0</v>
      </c>
      <c r="V12">
        <f>'Program Costs'!V12+'Customer Costs'!V12</f>
        <v>0</v>
      </c>
      <c r="W12">
        <f>'Program Costs'!W12+'Customer Costs'!W12</f>
        <v>0</v>
      </c>
      <c r="X12">
        <f>'Program Costs'!X12+'Customer Costs'!X12</f>
        <v>0</v>
      </c>
      <c r="Y12">
        <f>'Program Costs'!Y12+'Customer Costs'!Y12</f>
        <v>0</v>
      </c>
      <c r="Z12">
        <f>'Program Costs'!Z12+'Customer Costs'!Z12</f>
        <v>0</v>
      </c>
      <c r="AA12">
        <f>'Program Costs'!AA12+'Customer Costs'!AA12</f>
        <v>0</v>
      </c>
      <c r="AB12">
        <f>'Program Costs'!AB12+'Customer Costs'!AB12</f>
        <v>0</v>
      </c>
      <c r="AC12">
        <f>'Program Costs'!AC12+'Customer Costs'!AC12</f>
        <v>0</v>
      </c>
      <c r="AD12">
        <f>'Program Costs'!AD12+'Customer Costs'!AD12</f>
        <v>0</v>
      </c>
      <c r="AE12">
        <f>'Program Costs'!AE12+'Customer Costs'!AE12</f>
        <v>0</v>
      </c>
      <c r="AF12">
        <f>'Program Costs'!AF12+'Customer Costs'!AF12</f>
        <v>0</v>
      </c>
      <c r="AG12">
        <f>'Program Costs'!AG12+'Customer Costs'!AG12</f>
        <v>0</v>
      </c>
      <c r="AH12">
        <f>'Program Costs'!AH12+'Customer Costs'!AH12</f>
        <v>0</v>
      </c>
      <c r="AI12" s="2">
        <f t="shared" si="0"/>
        <v>4001.7</v>
      </c>
      <c r="AJ12" s="2">
        <f t="shared" si="1"/>
        <v>4001.7</v>
      </c>
    </row>
    <row r="13" spans="1:36" x14ac:dyDescent="0.25">
      <c r="A13" s="13">
        <v>1</v>
      </c>
      <c r="B13" s="13">
        <v>100</v>
      </c>
      <c r="C13">
        <v>112</v>
      </c>
      <c r="D13" t="s">
        <v>47</v>
      </c>
      <c r="E13">
        <f>'Program Costs'!E13+'Customer Costs'!E13</f>
        <v>0</v>
      </c>
      <c r="F13">
        <f>'Program Costs'!F13+'Customer Costs'!F13</f>
        <v>0</v>
      </c>
      <c r="G13">
        <f>'Program Costs'!G13+'Customer Costs'!G13</f>
        <v>116</v>
      </c>
      <c r="H13">
        <f>'Program Costs'!H13+'Customer Costs'!H13</f>
        <v>0</v>
      </c>
      <c r="I13">
        <f>'Program Costs'!I13+'Customer Costs'!I13</f>
        <v>0</v>
      </c>
      <c r="J13">
        <f>'Program Costs'!J13+'Customer Costs'!J13</f>
        <v>0</v>
      </c>
      <c r="K13">
        <f>'Program Costs'!K13+'Customer Costs'!K13</f>
        <v>0</v>
      </c>
      <c r="L13">
        <f>'Program Costs'!L13+'Customer Costs'!L13</f>
        <v>0</v>
      </c>
      <c r="M13">
        <f>'Program Costs'!M13+'Customer Costs'!M13</f>
        <v>0</v>
      </c>
      <c r="N13">
        <f>'Program Costs'!N13+'Customer Costs'!N13</f>
        <v>0</v>
      </c>
      <c r="O13">
        <f>'Program Costs'!O13+'Customer Costs'!O13</f>
        <v>0</v>
      </c>
      <c r="P13">
        <f>'Program Costs'!P13+'Customer Costs'!P13</f>
        <v>0</v>
      </c>
      <c r="Q13">
        <f>'Program Costs'!Q13+'Customer Costs'!Q13</f>
        <v>0</v>
      </c>
      <c r="R13">
        <f>'Program Costs'!R13+'Customer Costs'!R13</f>
        <v>0</v>
      </c>
      <c r="S13">
        <f>'Program Costs'!S13+'Customer Costs'!S13</f>
        <v>0</v>
      </c>
      <c r="T13">
        <f>'Program Costs'!T13+'Customer Costs'!T13</f>
        <v>0</v>
      </c>
      <c r="U13">
        <f>'Program Costs'!U13+'Customer Costs'!U13</f>
        <v>0</v>
      </c>
      <c r="V13">
        <f>'Program Costs'!V13+'Customer Costs'!V13</f>
        <v>0</v>
      </c>
      <c r="W13">
        <f>'Program Costs'!W13+'Customer Costs'!W13</f>
        <v>0</v>
      </c>
      <c r="X13">
        <f>'Program Costs'!X13+'Customer Costs'!X13</f>
        <v>0</v>
      </c>
      <c r="Y13">
        <f>'Program Costs'!Y13+'Customer Costs'!Y13</f>
        <v>0</v>
      </c>
      <c r="Z13">
        <f>'Program Costs'!Z13+'Customer Costs'!Z13</f>
        <v>0</v>
      </c>
      <c r="AA13">
        <f>'Program Costs'!AA13+'Customer Costs'!AA13</f>
        <v>0</v>
      </c>
      <c r="AB13">
        <f>'Program Costs'!AB13+'Customer Costs'!AB13</f>
        <v>0</v>
      </c>
      <c r="AC13">
        <f>'Program Costs'!AC13+'Customer Costs'!AC13</f>
        <v>0</v>
      </c>
      <c r="AD13">
        <f>'Program Costs'!AD13+'Customer Costs'!AD13</f>
        <v>0</v>
      </c>
      <c r="AE13">
        <f>'Program Costs'!AE13+'Customer Costs'!AE13</f>
        <v>0</v>
      </c>
      <c r="AF13">
        <f>'Program Costs'!AF13+'Customer Costs'!AF13</f>
        <v>0</v>
      </c>
      <c r="AG13">
        <f>'Program Costs'!AG13+'Customer Costs'!AG13</f>
        <v>0</v>
      </c>
      <c r="AH13">
        <f>'Program Costs'!AH13+'Customer Costs'!AH13</f>
        <v>0</v>
      </c>
      <c r="AI13" s="2">
        <f t="shared" si="0"/>
        <v>116</v>
      </c>
      <c r="AJ13" s="2">
        <f t="shared" si="1"/>
        <v>116</v>
      </c>
    </row>
    <row r="14" spans="1:36" x14ac:dyDescent="0.25">
      <c r="A14" s="13">
        <v>1</v>
      </c>
      <c r="B14" s="13">
        <v>100</v>
      </c>
      <c r="C14">
        <v>113</v>
      </c>
      <c r="D14" t="s">
        <v>48</v>
      </c>
      <c r="E14">
        <f>'Program Costs'!E14+'Customer Costs'!E14</f>
        <v>0</v>
      </c>
      <c r="F14">
        <f>'Program Costs'!F14+'Customer Costs'!F14</f>
        <v>0</v>
      </c>
      <c r="G14">
        <f>'Program Costs'!G14+'Customer Costs'!G14</f>
        <v>116</v>
      </c>
      <c r="H14">
        <f>'Program Costs'!H14+'Customer Costs'!H14</f>
        <v>0</v>
      </c>
      <c r="I14">
        <f>'Program Costs'!I14+'Customer Costs'!I14</f>
        <v>0</v>
      </c>
      <c r="J14">
        <f>'Program Costs'!J14+'Customer Costs'!J14</f>
        <v>0</v>
      </c>
      <c r="K14">
        <f>'Program Costs'!K14+'Customer Costs'!K14</f>
        <v>0</v>
      </c>
      <c r="L14">
        <f>'Program Costs'!L14+'Customer Costs'!L14</f>
        <v>0</v>
      </c>
      <c r="M14">
        <f>'Program Costs'!M14+'Customer Costs'!M14</f>
        <v>0</v>
      </c>
      <c r="N14">
        <f>'Program Costs'!N14+'Customer Costs'!N14</f>
        <v>0</v>
      </c>
      <c r="O14">
        <f>'Program Costs'!O14+'Customer Costs'!O14</f>
        <v>0</v>
      </c>
      <c r="P14">
        <f>'Program Costs'!P14+'Customer Costs'!P14</f>
        <v>0</v>
      </c>
      <c r="Q14">
        <f>'Program Costs'!Q14+'Customer Costs'!Q14</f>
        <v>0</v>
      </c>
      <c r="R14">
        <f>'Program Costs'!R14+'Customer Costs'!R14</f>
        <v>0</v>
      </c>
      <c r="S14">
        <f>'Program Costs'!S14+'Customer Costs'!S14</f>
        <v>0</v>
      </c>
      <c r="T14">
        <f>'Program Costs'!T14+'Customer Costs'!T14</f>
        <v>0</v>
      </c>
      <c r="U14">
        <f>'Program Costs'!U14+'Customer Costs'!U14</f>
        <v>0</v>
      </c>
      <c r="V14">
        <f>'Program Costs'!V14+'Customer Costs'!V14</f>
        <v>0</v>
      </c>
      <c r="W14">
        <f>'Program Costs'!W14+'Customer Costs'!W14</f>
        <v>0</v>
      </c>
      <c r="X14">
        <f>'Program Costs'!X14+'Customer Costs'!X14</f>
        <v>0</v>
      </c>
      <c r="Y14">
        <f>'Program Costs'!Y14+'Customer Costs'!Y14</f>
        <v>0</v>
      </c>
      <c r="Z14">
        <f>'Program Costs'!Z14+'Customer Costs'!Z14</f>
        <v>0</v>
      </c>
      <c r="AA14">
        <f>'Program Costs'!AA14+'Customer Costs'!AA14</f>
        <v>0</v>
      </c>
      <c r="AB14">
        <f>'Program Costs'!AB14+'Customer Costs'!AB14</f>
        <v>0</v>
      </c>
      <c r="AC14">
        <f>'Program Costs'!AC14+'Customer Costs'!AC14</f>
        <v>0</v>
      </c>
      <c r="AD14">
        <f>'Program Costs'!AD14+'Customer Costs'!AD14</f>
        <v>0</v>
      </c>
      <c r="AE14">
        <f>'Program Costs'!AE14+'Customer Costs'!AE14</f>
        <v>0</v>
      </c>
      <c r="AF14">
        <f>'Program Costs'!AF14+'Customer Costs'!AF14</f>
        <v>0</v>
      </c>
      <c r="AG14">
        <f>'Program Costs'!AG14+'Customer Costs'!AG14</f>
        <v>0</v>
      </c>
      <c r="AH14">
        <f>'Program Costs'!AH14+'Customer Costs'!AH14</f>
        <v>0</v>
      </c>
      <c r="AI14" s="2">
        <f t="shared" si="0"/>
        <v>116</v>
      </c>
      <c r="AJ14" s="2">
        <f t="shared" si="1"/>
        <v>116</v>
      </c>
    </row>
    <row r="15" spans="1:36" x14ac:dyDescent="0.25">
      <c r="A15" s="13">
        <v>1</v>
      </c>
      <c r="B15" s="13">
        <v>100</v>
      </c>
      <c r="C15">
        <v>114</v>
      </c>
      <c r="D15" t="s">
        <v>49</v>
      </c>
      <c r="E15">
        <f>'Program Costs'!E15+'Customer Costs'!E15</f>
        <v>0</v>
      </c>
      <c r="F15">
        <f>'Program Costs'!F15+'Customer Costs'!F15</f>
        <v>0</v>
      </c>
      <c r="G15">
        <f>'Program Costs'!G15+'Customer Costs'!G15</f>
        <v>116</v>
      </c>
      <c r="H15">
        <f>'Program Costs'!H15+'Customer Costs'!H15</f>
        <v>0</v>
      </c>
      <c r="I15">
        <f>'Program Costs'!I15+'Customer Costs'!I15</f>
        <v>0</v>
      </c>
      <c r="J15">
        <f>'Program Costs'!J15+'Customer Costs'!J15</f>
        <v>0</v>
      </c>
      <c r="K15">
        <f>'Program Costs'!K15+'Customer Costs'!K15</f>
        <v>0</v>
      </c>
      <c r="L15">
        <f>'Program Costs'!L15+'Customer Costs'!L15</f>
        <v>0</v>
      </c>
      <c r="M15">
        <f>'Program Costs'!M15+'Customer Costs'!M15</f>
        <v>0</v>
      </c>
      <c r="N15">
        <f>'Program Costs'!N15+'Customer Costs'!N15</f>
        <v>0</v>
      </c>
      <c r="O15">
        <f>'Program Costs'!O15+'Customer Costs'!O15</f>
        <v>0</v>
      </c>
      <c r="P15">
        <f>'Program Costs'!P15+'Customer Costs'!P15</f>
        <v>0</v>
      </c>
      <c r="Q15">
        <f>'Program Costs'!Q15+'Customer Costs'!Q15</f>
        <v>0</v>
      </c>
      <c r="R15">
        <f>'Program Costs'!R15+'Customer Costs'!R15</f>
        <v>0</v>
      </c>
      <c r="S15">
        <f>'Program Costs'!S15+'Customer Costs'!S15</f>
        <v>0</v>
      </c>
      <c r="T15">
        <f>'Program Costs'!T15+'Customer Costs'!T15</f>
        <v>0</v>
      </c>
      <c r="U15">
        <f>'Program Costs'!U15+'Customer Costs'!U15</f>
        <v>0</v>
      </c>
      <c r="V15">
        <f>'Program Costs'!V15+'Customer Costs'!V15</f>
        <v>0</v>
      </c>
      <c r="W15">
        <f>'Program Costs'!W15+'Customer Costs'!W15</f>
        <v>0</v>
      </c>
      <c r="X15">
        <f>'Program Costs'!X15+'Customer Costs'!X15</f>
        <v>0</v>
      </c>
      <c r="Y15">
        <f>'Program Costs'!Y15+'Customer Costs'!Y15</f>
        <v>0</v>
      </c>
      <c r="Z15">
        <f>'Program Costs'!Z15+'Customer Costs'!Z15</f>
        <v>0</v>
      </c>
      <c r="AA15">
        <f>'Program Costs'!AA15+'Customer Costs'!AA15</f>
        <v>0</v>
      </c>
      <c r="AB15">
        <f>'Program Costs'!AB15+'Customer Costs'!AB15</f>
        <v>0</v>
      </c>
      <c r="AC15">
        <f>'Program Costs'!AC15+'Customer Costs'!AC15</f>
        <v>0</v>
      </c>
      <c r="AD15">
        <f>'Program Costs'!AD15+'Customer Costs'!AD15</f>
        <v>0</v>
      </c>
      <c r="AE15">
        <f>'Program Costs'!AE15+'Customer Costs'!AE15</f>
        <v>0</v>
      </c>
      <c r="AF15">
        <f>'Program Costs'!AF15+'Customer Costs'!AF15</f>
        <v>0</v>
      </c>
      <c r="AG15">
        <f>'Program Costs'!AG15+'Customer Costs'!AG15</f>
        <v>0</v>
      </c>
      <c r="AH15">
        <f>'Program Costs'!AH15+'Customer Costs'!AH15</f>
        <v>0</v>
      </c>
      <c r="AI15" s="2">
        <f t="shared" si="0"/>
        <v>116</v>
      </c>
      <c r="AJ15" s="2">
        <f t="shared" si="1"/>
        <v>116</v>
      </c>
    </row>
    <row r="16" spans="1:36" x14ac:dyDescent="0.25">
      <c r="A16" s="13">
        <v>1</v>
      </c>
      <c r="B16" s="13">
        <v>100</v>
      </c>
      <c r="C16">
        <v>115</v>
      </c>
      <c r="D16" t="s">
        <v>50</v>
      </c>
      <c r="E16">
        <f>'Program Costs'!E16+'Customer Costs'!E16</f>
        <v>0</v>
      </c>
      <c r="F16">
        <f>'Program Costs'!F16+'Customer Costs'!F16</f>
        <v>0</v>
      </c>
      <c r="G16">
        <f>'Program Costs'!G16+'Customer Costs'!G16</f>
        <v>170</v>
      </c>
      <c r="H16">
        <f>'Program Costs'!H16+'Customer Costs'!H16</f>
        <v>0</v>
      </c>
      <c r="I16">
        <f>'Program Costs'!I16+'Customer Costs'!I16</f>
        <v>0</v>
      </c>
      <c r="J16">
        <f>'Program Costs'!J16+'Customer Costs'!J16</f>
        <v>0</v>
      </c>
      <c r="K16">
        <f>'Program Costs'!K16+'Customer Costs'!K16</f>
        <v>0</v>
      </c>
      <c r="L16">
        <f>'Program Costs'!L16+'Customer Costs'!L16</f>
        <v>0</v>
      </c>
      <c r="M16">
        <f>'Program Costs'!M16+'Customer Costs'!M16</f>
        <v>0</v>
      </c>
      <c r="N16">
        <f>'Program Costs'!N16+'Customer Costs'!N16</f>
        <v>0</v>
      </c>
      <c r="O16">
        <f>'Program Costs'!O16+'Customer Costs'!O16</f>
        <v>0</v>
      </c>
      <c r="P16">
        <f>'Program Costs'!P16+'Customer Costs'!P16</f>
        <v>0</v>
      </c>
      <c r="Q16">
        <f>'Program Costs'!Q16+'Customer Costs'!Q16</f>
        <v>0</v>
      </c>
      <c r="R16">
        <f>'Program Costs'!R16+'Customer Costs'!R16</f>
        <v>0</v>
      </c>
      <c r="S16">
        <f>'Program Costs'!S16+'Customer Costs'!S16</f>
        <v>0</v>
      </c>
      <c r="T16">
        <f>'Program Costs'!T16+'Customer Costs'!T16</f>
        <v>0</v>
      </c>
      <c r="U16">
        <f>'Program Costs'!U16+'Customer Costs'!U16</f>
        <v>0</v>
      </c>
      <c r="V16">
        <f>'Program Costs'!V16+'Customer Costs'!V16</f>
        <v>0</v>
      </c>
      <c r="W16">
        <f>'Program Costs'!W16+'Customer Costs'!W16</f>
        <v>0</v>
      </c>
      <c r="X16">
        <f>'Program Costs'!X16+'Customer Costs'!X16</f>
        <v>0</v>
      </c>
      <c r="Y16">
        <f>'Program Costs'!Y16+'Customer Costs'!Y16</f>
        <v>0</v>
      </c>
      <c r="Z16">
        <f>'Program Costs'!Z16+'Customer Costs'!Z16</f>
        <v>0</v>
      </c>
      <c r="AA16">
        <f>'Program Costs'!AA16+'Customer Costs'!AA16</f>
        <v>0</v>
      </c>
      <c r="AB16">
        <f>'Program Costs'!AB16+'Customer Costs'!AB16</f>
        <v>0</v>
      </c>
      <c r="AC16">
        <f>'Program Costs'!AC16+'Customer Costs'!AC16</f>
        <v>0</v>
      </c>
      <c r="AD16">
        <f>'Program Costs'!AD16+'Customer Costs'!AD16</f>
        <v>0</v>
      </c>
      <c r="AE16">
        <f>'Program Costs'!AE16+'Customer Costs'!AE16</f>
        <v>0</v>
      </c>
      <c r="AF16">
        <f>'Program Costs'!AF16+'Customer Costs'!AF16</f>
        <v>0</v>
      </c>
      <c r="AG16">
        <f>'Program Costs'!AG16+'Customer Costs'!AG16</f>
        <v>0</v>
      </c>
      <c r="AH16">
        <f>'Program Costs'!AH16+'Customer Costs'!AH16</f>
        <v>0</v>
      </c>
      <c r="AI16" s="2">
        <f t="shared" si="0"/>
        <v>170</v>
      </c>
      <c r="AJ16" s="2">
        <f t="shared" si="1"/>
        <v>170</v>
      </c>
    </row>
    <row r="17" spans="1:36" x14ac:dyDescent="0.25">
      <c r="A17" s="13">
        <v>1</v>
      </c>
      <c r="B17" s="13">
        <v>100</v>
      </c>
      <c r="C17">
        <v>116</v>
      </c>
      <c r="D17" t="s">
        <v>51</v>
      </c>
      <c r="E17">
        <f>'Program Costs'!E17+'Customer Costs'!E17</f>
        <v>0</v>
      </c>
      <c r="F17">
        <f>'Program Costs'!F17+'Customer Costs'!F17</f>
        <v>0</v>
      </c>
      <c r="G17">
        <f>'Program Costs'!G17+'Customer Costs'!G17</f>
        <v>222</v>
      </c>
      <c r="H17">
        <f>'Program Costs'!H17+'Customer Costs'!H17</f>
        <v>0</v>
      </c>
      <c r="I17">
        <f>'Program Costs'!I17+'Customer Costs'!I17</f>
        <v>0</v>
      </c>
      <c r="J17">
        <f>'Program Costs'!J17+'Customer Costs'!J17</f>
        <v>0</v>
      </c>
      <c r="K17">
        <f>'Program Costs'!K17+'Customer Costs'!K17</f>
        <v>0</v>
      </c>
      <c r="L17">
        <f>'Program Costs'!L17+'Customer Costs'!L17</f>
        <v>0</v>
      </c>
      <c r="M17">
        <f>'Program Costs'!M17+'Customer Costs'!M17</f>
        <v>0</v>
      </c>
      <c r="N17">
        <f>'Program Costs'!N17+'Customer Costs'!N17</f>
        <v>0</v>
      </c>
      <c r="O17">
        <f>'Program Costs'!O17+'Customer Costs'!O17</f>
        <v>0</v>
      </c>
      <c r="P17">
        <f>'Program Costs'!P17+'Customer Costs'!P17</f>
        <v>0</v>
      </c>
      <c r="Q17">
        <f>'Program Costs'!Q17+'Customer Costs'!Q17</f>
        <v>0</v>
      </c>
      <c r="R17">
        <f>'Program Costs'!R17+'Customer Costs'!R17</f>
        <v>0</v>
      </c>
      <c r="S17">
        <f>'Program Costs'!S17+'Customer Costs'!S17</f>
        <v>0</v>
      </c>
      <c r="T17">
        <f>'Program Costs'!T17+'Customer Costs'!T17</f>
        <v>0</v>
      </c>
      <c r="U17">
        <f>'Program Costs'!U17+'Customer Costs'!U17</f>
        <v>0</v>
      </c>
      <c r="V17">
        <f>'Program Costs'!V17+'Customer Costs'!V17</f>
        <v>0</v>
      </c>
      <c r="W17">
        <f>'Program Costs'!W17+'Customer Costs'!W17</f>
        <v>0</v>
      </c>
      <c r="X17">
        <f>'Program Costs'!X17+'Customer Costs'!X17</f>
        <v>0</v>
      </c>
      <c r="Y17">
        <f>'Program Costs'!Y17+'Customer Costs'!Y17</f>
        <v>0</v>
      </c>
      <c r="Z17">
        <f>'Program Costs'!Z17+'Customer Costs'!Z17</f>
        <v>0</v>
      </c>
      <c r="AA17">
        <f>'Program Costs'!AA17+'Customer Costs'!AA17</f>
        <v>0</v>
      </c>
      <c r="AB17">
        <f>'Program Costs'!AB17+'Customer Costs'!AB17</f>
        <v>0</v>
      </c>
      <c r="AC17">
        <f>'Program Costs'!AC17+'Customer Costs'!AC17</f>
        <v>0</v>
      </c>
      <c r="AD17">
        <f>'Program Costs'!AD17+'Customer Costs'!AD17</f>
        <v>0</v>
      </c>
      <c r="AE17">
        <f>'Program Costs'!AE17+'Customer Costs'!AE17</f>
        <v>0</v>
      </c>
      <c r="AF17">
        <f>'Program Costs'!AF17+'Customer Costs'!AF17</f>
        <v>0</v>
      </c>
      <c r="AG17">
        <f>'Program Costs'!AG17+'Customer Costs'!AG17</f>
        <v>0</v>
      </c>
      <c r="AH17">
        <f>'Program Costs'!AH17+'Customer Costs'!AH17</f>
        <v>0</v>
      </c>
      <c r="AI17" s="2">
        <f t="shared" si="0"/>
        <v>222</v>
      </c>
      <c r="AJ17" s="2">
        <f t="shared" si="1"/>
        <v>222</v>
      </c>
    </row>
    <row r="18" spans="1:36" x14ac:dyDescent="0.25">
      <c r="A18" s="13">
        <v>1</v>
      </c>
      <c r="B18" s="13">
        <v>100</v>
      </c>
      <c r="C18">
        <v>117</v>
      </c>
      <c r="D18" t="s">
        <v>52</v>
      </c>
      <c r="E18">
        <f>'Program Costs'!E18+'Customer Costs'!E18</f>
        <v>0</v>
      </c>
      <c r="F18">
        <f>'Program Costs'!F18+'Customer Costs'!F18</f>
        <v>0</v>
      </c>
      <c r="G18">
        <f>'Program Costs'!G18+'Customer Costs'!G18</f>
        <v>1478.7</v>
      </c>
      <c r="H18">
        <f>'Program Costs'!H18+'Customer Costs'!H18</f>
        <v>0</v>
      </c>
      <c r="I18">
        <f>'Program Costs'!I18+'Customer Costs'!I18</f>
        <v>0</v>
      </c>
      <c r="J18">
        <f>'Program Costs'!J18+'Customer Costs'!J18</f>
        <v>0</v>
      </c>
      <c r="K18">
        <f>'Program Costs'!K18+'Customer Costs'!K18</f>
        <v>0</v>
      </c>
      <c r="L18">
        <f>'Program Costs'!L18+'Customer Costs'!L18</f>
        <v>0</v>
      </c>
      <c r="M18">
        <f>'Program Costs'!M18+'Customer Costs'!M18</f>
        <v>0</v>
      </c>
      <c r="N18">
        <f>'Program Costs'!N18+'Customer Costs'!N18</f>
        <v>0</v>
      </c>
      <c r="O18">
        <f>'Program Costs'!O18+'Customer Costs'!O18</f>
        <v>0</v>
      </c>
      <c r="P18">
        <f>'Program Costs'!P18+'Customer Costs'!P18</f>
        <v>0</v>
      </c>
      <c r="Q18">
        <f>'Program Costs'!Q18+'Customer Costs'!Q18</f>
        <v>0</v>
      </c>
      <c r="R18">
        <f>'Program Costs'!R18+'Customer Costs'!R18</f>
        <v>0</v>
      </c>
      <c r="S18">
        <f>'Program Costs'!S18+'Customer Costs'!S18</f>
        <v>0</v>
      </c>
      <c r="T18">
        <f>'Program Costs'!T18+'Customer Costs'!T18</f>
        <v>0</v>
      </c>
      <c r="U18">
        <f>'Program Costs'!U18+'Customer Costs'!U18</f>
        <v>0</v>
      </c>
      <c r="V18">
        <f>'Program Costs'!V18+'Customer Costs'!V18</f>
        <v>0</v>
      </c>
      <c r="W18">
        <f>'Program Costs'!W18+'Customer Costs'!W18</f>
        <v>0</v>
      </c>
      <c r="X18">
        <f>'Program Costs'!X18+'Customer Costs'!X18</f>
        <v>0</v>
      </c>
      <c r="Y18">
        <f>'Program Costs'!Y18+'Customer Costs'!Y18</f>
        <v>0</v>
      </c>
      <c r="Z18">
        <f>'Program Costs'!Z18+'Customer Costs'!Z18</f>
        <v>0</v>
      </c>
      <c r="AA18">
        <f>'Program Costs'!AA18+'Customer Costs'!AA18</f>
        <v>0</v>
      </c>
      <c r="AB18">
        <f>'Program Costs'!AB18+'Customer Costs'!AB18</f>
        <v>0</v>
      </c>
      <c r="AC18">
        <f>'Program Costs'!AC18+'Customer Costs'!AC18</f>
        <v>0</v>
      </c>
      <c r="AD18">
        <f>'Program Costs'!AD18+'Customer Costs'!AD18</f>
        <v>0</v>
      </c>
      <c r="AE18">
        <f>'Program Costs'!AE18+'Customer Costs'!AE18</f>
        <v>0</v>
      </c>
      <c r="AF18">
        <f>'Program Costs'!AF18+'Customer Costs'!AF18</f>
        <v>0</v>
      </c>
      <c r="AG18">
        <f>'Program Costs'!AG18+'Customer Costs'!AG18</f>
        <v>0</v>
      </c>
      <c r="AH18">
        <f>'Program Costs'!AH18+'Customer Costs'!AH18</f>
        <v>0</v>
      </c>
      <c r="AI18" s="2">
        <f t="shared" si="0"/>
        <v>1478.7</v>
      </c>
      <c r="AJ18" s="2">
        <f t="shared" si="1"/>
        <v>1478.7</v>
      </c>
    </row>
    <row r="19" spans="1:36" x14ac:dyDescent="0.25">
      <c r="A19" s="13">
        <v>1</v>
      </c>
      <c r="B19" s="13">
        <v>100</v>
      </c>
      <c r="C19">
        <v>118</v>
      </c>
      <c r="D19" t="s">
        <v>536</v>
      </c>
      <c r="E19">
        <f>'Program Costs'!E19+'Customer Costs'!E19</f>
        <v>0</v>
      </c>
      <c r="F19">
        <f>'Program Costs'!F19+'Customer Costs'!F19</f>
        <v>0</v>
      </c>
      <c r="G19">
        <f>'Program Costs'!G19+'Customer Costs'!G19</f>
        <v>1046.2</v>
      </c>
      <c r="H19">
        <f>'Program Costs'!H19+'Customer Costs'!H19</f>
        <v>0</v>
      </c>
      <c r="I19">
        <f>'Program Costs'!I19+'Customer Costs'!I19</f>
        <v>0</v>
      </c>
      <c r="J19">
        <f>'Program Costs'!J19+'Customer Costs'!J19</f>
        <v>0</v>
      </c>
      <c r="K19">
        <f>'Program Costs'!K19+'Customer Costs'!K19</f>
        <v>0</v>
      </c>
      <c r="L19">
        <f>'Program Costs'!L19+'Customer Costs'!L19</f>
        <v>0</v>
      </c>
      <c r="M19">
        <f>'Program Costs'!M19+'Customer Costs'!M19</f>
        <v>0</v>
      </c>
      <c r="N19">
        <f>'Program Costs'!N19+'Customer Costs'!N19</f>
        <v>0</v>
      </c>
      <c r="O19">
        <f>'Program Costs'!O19+'Customer Costs'!O19</f>
        <v>0</v>
      </c>
      <c r="P19">
        <f>'Program Costs'!P19+'Customer Costs'!P19</f>
        <v>0</v>
      </c>
      <c r="Q19">
        <f>'Program Costs'!Q19+'Customer Costs'!Q19</f>
        <v>0</v>
      </c>
      <c r="R19">
        <f>'Program Costs'!R19+'Customer Costs'!R19</f>
        <v>0</v>
      </c>
      <c r="S19">
        <f>'Program Costs'!S19+'Customer Costs'!S19</f>
        <v>0</v>
      </c>
      <c r="T19">
        <f>'Program Costs'!T19+'Customer Costs'!T19</f>
        <v>0</v>
      </c>
      <c r="U19">
        <f>'Program Costs'!U19+'Customer Costs'!U19</f>
        <v>0</v>
      </c>
      <c r="V19">
        <f>'Program Costs'!V19+'Customer Costs'!V19</f>
        <v>0</v>
      </c>
      <c r="W19">
        <f>'Program Costs'!W19+'Customer Costs'!W19</f>
        <v>0</v>
      </c>
      <c r="X19">
        <f>'Program Costs'!X19+'Customer Costs'!X19</f>
        <v>0</v>
      </c>
      <c r="Y19">
        <f>'Program Costs'!Y19+'Customer Costs'!Y19</f>
        <v>0</v>
      </c>
      <c r="Z19">
        <f>'Program Costs'!Z19+'Customer Costs'!Z19</f>
        <v>0</v>
      </c>
      <c r="AA19">
        <f>'Program Costs'!AA19+'Customer Costs'!AA19</f>
        <v>0</v>
      </c>
      <c r="AB19">
        <f>'Program Costs'!AB19+'Customer Costs'!AB19</f>
        <v>0</v>
      </c>
      <c r="AC19">
        <f>'Program Costs'!AC19+'Customer Costs'!AC19</f>
        <v>0</v>
      </c>
      <c r="AD19">
        <f>'Program Costs'!AD19+'Customer Costs'!AD19</f>
        <v>0</v>
      </c>
      <c r="AE19">
        <f>'Program Costs'!AE19+'Customer Costs'!AE19</f>
        <v>0</v>
      </c>
      <c r="AF19">
        <f>'Program Costs'!AF19+'Customer Costs'!AF19</f>
        <v>0</v>
      </c>
      <c r="AG19">
        <f>'Program Costs'!AG19+'Customer Costs'!AG19</f>
        <v>0</v>
      </c>
      <c r="AH19">
        <f>'Program Costs'!AH19+'Customer Costs'!AH19</f>
        <v>0</v>
      </c>
      <c r="AI19" s="2">
        <f t="shared" si="0"/>
        <v>1046.2</v>
      </c>
      <c r="AJ19" s="2">
        <f t="shared" si="1"/>
        <v>1046.2</v>
      </c>
    </row>
    <row r="20" spans="1:36" x14ac:dyDescent="0.25">
      <c r="A20" s="13">
        <v>1</v>
      </c>
      <c r="B20" s="13">
        <v>100</v>
      </c>
      <c r="C20">
        <v>119</v>
      </c>
      <c r="D20" t="s">
        <v>54</v>
      </c>
      <c r="E20">
        <f>'Program Costs'!E20+'Customer Costs'!E20</f>
        <v>0</v>
      </c>
      <c r="F20">
        <f>'Program Costs'!F20+'Customer Costs'!F20</f>
        <v>0</v>
      </c>
      <c r="G20">
        <f>'Program Costs'!G20+'Customer Costs'!G20</f>
        <v>547.70000000000005</v>
      </c>
      <c r="H20">
        <f>'Program Costs'!H20+'Customer Costs'!H20</f>
        <v>0</v>
      </c>
      <c r="I20">
        <f>'Program Costs'!I20+'Customer Costs'!I20</f>
        <v>0</v>
      </c>
      <c r="J20">
        <f>'Program Costs'!J20+'Customer Costs'!J20</f>
        <v>0</v>
      </c>
      <c r="K20">
        <f>'Program Costs'!K20+'Customer Costs'!K20</f>
        <v>0</v>
      </c>
      <c r="L20">
        <f>'Program Costs'!L20+'Customer Costs'!L20</f>
        <v>0</v>
      </c>
      <c r="M20">
        <f>'Program Costs'!M20+'Customer Costs'!M20</f>
        <v>0</v>
      </c>
      <c r="N20">
        <f>'Program Costs'!N20+'Customer Costs'!N20</f>
        <v>0</v>
      </c>
      <c r="O20">
        <f>'Program Costs'!O20+'Customer Costs'!O20</f>
        <v>0</v>
      </c>
      <c r="P20">
        <f>'Program Costs'!P20+'Customer Costs'!P20</f>
        <v>0</v>
      </c>
      <c r="Q20">
        <f>'Program Costs'!Q20+'Customer Costs'!Q20</f>
        <v>0</v>
      </c>
      <c r="R20">
        <f>'Program Costs'!R20+'Customer Costs'!R20</f>
        <v>0</v>
      </c>
      <c r="S20">
        <f>'Program Costs'!S20+'Customer Costs'!S20</f>
        <v>0</v>
      </c>
      <c r="T20">
        <f>'Program Costs'!T20+'Customer Costs'!T20</f>
        <v>0</v>
      </c>
      <c r="U20">
        <f>'Program Costs'!U20+'Customer Costs'!U20</f>
        <v>0</v>
      </c>
      <c r="V20">
        <f>'Program Costs'!V20+'Customer Costs'!V20</f>
        <v>0</v>
      </c>
      <c r="W20">
        <f>'Program Costs'!W20+'Customer Costs'!W20</f>
        <v>0</v>
      </c>
      <c r="X20">
        <f>'Program Costs'!X20+'Customer Costs'!X20</f>
        <v>0</v>
      </c>
      <c r="Y20">
        <f>'Program Costs'!Y20+'Customer Costs'!Y20</f>
        <v>0</v>
      </c>
      <c r="Z20">
        <f>'Program Costs'!Z20+'Customer Costs'!Z20</f>
        <v>0</v>
      </c>
      <c r="AA20">
        <f>'Program Costs'!AA20+'Customer Costs'!AA20</f>
        <v>0</v>
      </c>
      <c r="AB20">
        <f>'Program Costs'!AB20+'Customer Costs'!AB20</f>
        <v>0</v>
      </c>
      <c r="AC20">
        <f>'Program Costs'!AC20+'Customer Costs'!AC20</f>
        <v>0</v>
      </c>
      <c r="AD20">
        <f>'Program Costs'!AD20+'Customer Costs'!AD20</f>
        <v>0</v>
      </c>
      <c r="AE20">
        <f>'Program Costs'!AE20+'Customer Costs'!AE20</f>
        <v>0</v>
      </c>
      <c r="AF20">
        <f>'Program Costs'!AF20+'Customer Costs'!AF20</f>
        <v>0</v>
      </c>
      <c r="AG20">
        <f>'Program Costs'!AG20+'Customer Costs'!AG20</f>
        <v>0</v>
      </c>
      <c r="AH20">
        <f>'Program Costs'!AH20+'Customer Costs'!AH20</f>
        <v>0</v>
      </c>
      <c r="AI20" s="2">
        <f t="shared" si="0"/>
        <v>547.70000000000005</v>
      </c>
      <c r="AJ20" s="2">
        <f t="shared" si="1"/>
        <v>547.70000000000005</v>
      </c>
    </row>
    <row r="21" spans="1:36" x14ac:dyDescent="0.25">
      <c r="A21" s="13">
        <v>1</v>
      </c>
      <c r="B21" s="13">
        <v>100</v>
      </c>
      <c r="C21">
        <v>120</v>
      </c>
      <c r="D21" t="s">
        <v>55</v>
      </c>
      <c r="E21">
        <f>'Program Costs'!E21+'Customer Costs'!E21</f>
        <v>0</v>
      </c>
      <c r="F21">
        <f>'Program Costs'!F21+'Customer Costs'!F21</f>
        <v>0</v>
      </c>
      <c r="G21">
        <f>'Program Costs'!G21+'Customer Costs'!G21</f>
        <v>547.70000000000005</v>
      </c>
      <c r="H21">
        <f>'Program Costs'!H21+'Customer Costs'!H21</f>
        <v>0</v>
      </c>
      <c r="I21">
        <f>'Program Costs'!I21+'Customer Costs'!I21</f>
        <v>0</v>
      </c>
      <c r="J21">
        <f>'Program Costs'!J21+'Customer Costs'!J21</f>
        <v>0</v>
      </c>
      <c r="K21">
        <f>'Program Costs'!K21+'Customer Costs'!K21</f>
        <v>0</v>
      </c>
      <c r="L21">
        <f>'Program Costs'!L21+'Customer Costs'!L21</f>
        <v>0</v>
      </c>
      <c r="M21">
        <f>'Program Costs'!M21+'Customer Costs'!M21</f>
        <v>0</v>
      </c>
      <c r="N21">
        <f>'Program Costs'!N21+'Customer Costs'!N21</f>
        <v>0</v>
      </c>
      <c r="O21">
        <f>'Program Costs'!O21+'Customer Costs'!O21</f>
        <v>0</v>
      </c>
      <c r="P21">
        <f>'Program Costs'!P21+'Customer Costs'!P21</f>
        <v>0</v>
      </c>
      <c r="Q21">
        <f>'Program Costs'!Q21+'Customer Costs'!Q21</f>
        <v>0</v>
      </c>
      <c r="R21">
        <f>'Program Costs'!R21+'Customer Costs'!R21</f>
        <v>0</v>
      </c>
      <c r="S21">
        <f>'Program Costs'!S21+'Customer Costs'!S21</f>
        <v>0</v>
      </c>
      <c r="T21">
        <f>'Program Costs'!T21+'Customer Costs'!T21</f>
        <v>0</v>
      </c>
      <c r="U21">
        <f>'Program Costs'!U21+'Customer Costs'!U21</f>
        <v>0</v>
      </c>
      <c r="V21">
        <f>'Program Costs'!V21+'Customer Costs'!V21</f>
        <v>0</v>
      </c>
      <c r="W21">
        <f>'Program Costs'!W21+'Customer Costs'!W21</f>
        <v>0</v>
      </c>
      <c r="X21">
        <f>'Program Costs'!X21+'Customer Costs'!X21</f>
        <v>0</v>
      </c>
      <c r="Y21">
        <f>'Program Costs'!Y21+'Customer Costs'!Y21</f>
        <v>0</v>
      </c>
      <c r="Z21">
        <f>'Program Costs'!Z21+'Customer Costs'!Z21</f>
        <v>0</v>
      </c>
      <c r="AA21">
        <f>'Program Costs'!AA21+'Customer Costs'!AA21</f>
        <v>0</v>
      </c>
      <c r="AB21">
        <f>'Program Costs'!AB21+'Customer Costs'!AB21</f>
        <v>0</v>
      </c>
      <c r="AC21">
        <f>'Program Costs'!AC21+'Customer Costs'!AC21</f>
        <v>0</v>
      </c>
      <c r="AD21">
        <f>'Program Costs'!AD21+'Customer Costs'!AD21</f>
        <v>0</v>
      </c>
      <c r="AE21">
        <f>'Program Costs'!AE21+'Customer Costs'!AE21</f>
        <v>0</v>
      </c>
      <c r="AF21">
        <f>'Program Costs'!AF21+'Customer Costs'!AF21</f>
        <v>0</v>
      </c>
      <c r="AG21">
        <f>'Program Costs'!AG21+'Customer Costs'!AG21</f>
        <v>0</v>
      </c>
      <c r="AH21">
        <f>'Program Costs'!AH21+'Customer Costs'!AH21</f>
        <v>0</v>
      </c>
      <c r="AI21" s="2">
        <f t="shared" si="0"/>
        <v>547.70000000000005</v>
      </c>
      <c r="AJ21" s="2">
        <f t="shared" si="1"/>
        <v>547.70000000000005</v>
      </c>
    </row>
    <row r="22" spans="1:36" x14ac:dyDescent="0.25">
      <c r="A22" s="13">
        <v>1</v>
      </c>
      <c r="B22" s="13">
        <v>100</v>
      </c>
      <c r="C22">
        <v>121</v>
      </c>
      <c r="D22" t="s">
        <v>56</v>
      </c>
      <c r="E22">
        <f>'Program Costs'!E22+'Customer Costs'!E22</f>
        <v>0</v>
      </c>
      <c r="F22">
        <f>'Program Costs'!F22+'Customer Costs'!F22</f>
        <v>0</v>
      </c>
      <c r="G22">
        <f>'Program Costs'!G22+'Customer Costs'!G22</f>
        <v>173.8</v>
      </c>
      <c r="H22">
        <f>'Program Costs'!H22+'Customer Costs'!H22</f>
        <v>0</v>
      </c>
      <c r="I22">
        <f>'Program Costs'!I22+'Customer Costs'!I22</f>
        <v>0</v>
      </c>
      <c r="J22">
        <f>'Program Costs'!J22+'Customer Costs'!J22</f>
        <v>0</v>
      </c>
      <c r="K22">
        <f>'Program Costs'!K22+'Customer Costs'!K22</f>
        <v>0</v>
      </c>
      <c r="L22">
        <f>'Program Costs'!L22+'Customer Costs'!L22</f>
        <v>0</v>
      </c>
      <c r="M22">
        <f>'Program Costs'!M22+'Customer Costs'!M22</f>
        <v>0</v>
      </c>
      <c r="N22">
        <f>'Program Costs'!N22+'Customer Costs'!N22</f>
        <v>0</v>
      </c>
      <c r="O22">
        <f>'Program Costs'!O22+'Customer Costs'!O22</f>
        <v>0</v>
      </c>
      <c r="P22">
        <f>'Program Costs'!P22+'Customer Costs'!P22</f>
        <v>0</v>
      </c>
      <c r="Q22">
        <f>'Program Costs'!Q22+'Customer Costs'!Q22</f>
        <v>0</v>
      </c>
      <c r="R22">
        <f>'Program Costs'!R22+'Customer Costs'!R22</f>
        <v>0</v>
      </c>
      <c r="S22">
        <f>'Program Costs'!S22+'Customer Costs'!S22</f>
        <v>0</v>
      </c>
      <c r="T22">
        <f>'Program Costs'!T22+'Customer Costs'!T22</f>
        <v>0</v>
      </c>
      <c r="U22">
        <f>'Program Costs'!U22+'Customer Costs'!U22</f>
        <v>0</v>
      </c>
      <c r="V22">
        <f>'Program Costs'!V22+'Customer Costs'!V22</f>
        <v>0</v>
      </c>
      <c r="W22">
        <f>'Program Costs'!W22+'Customer Costs'!W22</f>
        <v>0</v>
      </c>
      <c r="X22">
        <f>'Program Costs'!X22+'Customer Costs'!X22</f>
        <v>0</v>
      </c>
      <c r="Y22">
        <f>'Program Costs'!Y22+'Customer Costs'!Y22</f>
        <v>0</v>
      </c>
      <c r="Z22">
        <f>'Program Costs'!Z22+'Customer Costs'!Z22</f>
        <v>0</v>
      </c>
      <c r="AA22">
        <f>'Program Costs'!AA22+'Customer Costs'!AA22</f>
        <v>0</v>
      </c>
      <c r="AB22">
        <f>'Program Costs'!AB22+'Customer Costs'!AB22</f>
        <v>0</v>
      </c>
      <c r="AC22">
        <f>'Program Costs'!AC22+'Customer Costs'!AC22</f>
        <v>0</v>
      </c>
      <c r="AD22">
        <f>'Program Costs'!AD22+'Customer Costs'!AD22</f>
        <v>0</v>
      </c>
      <c r="AE22">
        <f>'Program Costs'!AE22+'Customer Costs'!AE22</f>
        <v>0</v>
      </c>
      <c r="AF22">
        <f>'Program Costs'!AF22+'Customer Costs'!AF22</f>
        <v>0</v>
      </c>
      <c r="AG22">
        <f>'Program Costs'!AG22+'Customer Costs'!AG22</f>
        <v>0</v>
      </c>
      <c r="AH22">
        <f>'Program Costs'!AH22+'Customer Costs'!AH22</f>
        <v>0</v>
      </c>
      <c r="AI22" s="2">
        <f t="shared" si="0"/>
        <v>173.8</v>
      </c>
      <c r="AJ22" s="2">
        <f t="shared" si="1"/>
        <v>173.8</v>
      </c>
    </row>
    <row r="23" spans="1:36" x14ac:dyDescent="0.25">
      <c r="A23" s="13">
        <v>1</v>
      </c>
      <c r="B23" s="13">
        <v>100</v>
      </c>
      <c r="C23">
        <v>122</v>
      </c>
      <c r="D23" t="s">
        <v>57</v>
      </c>
      <c r="E23">
        <f>'Program Costs'!E23+'Customer Costs'!E23</f>
        <v>0</v>
      </c>
      <c r="F23">
        <f>'Program Costs'!F23+'Customer Costs'!F23</f>
        <v>0</v>
      </c>
      <c r="G23">
        <f>'Program Costs'!G23+'Customer Costs'!G23</f>
        <v>1915.51</v>
      </c>
      <c r="H23">
        <f>'Program Costs'!H23+'Customer Costs'!H23</f>
        <v>0</v>
      </c>
      <c r="I23">
        <f>'Program Costs'!I23+'Customer Costs'!I23</f>
        <v>0</v>
      </c>
      <c r="J23">
        <f>'Program Costs'!J23+'Customer Costs'!J23</f>
        <v>0</v>
      </c>
      <c r="K23">
        <f>'Program Costs'!K23+'Customer Costs'!K23</f>
        <v>0</v>
      </c>
      <c r="L23">
        <f>'Program Costs'!L23+'Customer Costs'!L23</f>
        <v>0</v>
      </c>
      <c r="M23">
        <f>'Program Costs'!M23+'Customer Costs'!M23</f>
        <v>0</v>
      </c>
      <c r="N23">
        <f>'Program Costs'!N23+'Customer Costs'!N23</f>
        <v>0</v>
      </c>
      <c r="O23">
        <f>'Program Costs'!O23+'Customer Costs'!O23</f>
        <v>0</v>
      </c>
      <c r="P23">
        <f>'Program Costs'!P23+'Customer Costs'!P23</f>
        <v>0</v>
      </c>
      <c r="Q23">
        <f>'Program Costs'!Q23+'Customer Costs'!Q23</f>
        <v>0</v>
      </c>
      <c r="R23">
        <f>'Program Costs'!R23+'Customer Costs'!R23</f>
        <v>0</v>
      </c>
      <c r="S23">
        <f>'Program Costs'!S23+'Customer Costs'!S23</f>
        <v>0</v>
      </c>
      <c r="T23">
        <f>'Program Costs'!T23+'Customer Costs'!T23</f>
        <v>0</v>
      </c>
      <c r="U23">
        <f>'Program Costs'!U23+'Customer Costs'!U23</f>
        <v>0</v>
      </c>
      <c r="V23">
        <f>'Program Costs'!V23+'Customer Costs'!V23</f>
        <v>0</v>
      </c>
      <c r="W23">
        <f>'Program Costs'!W23+'Customer Costs'!W23</f>
        <v>0</v>
      </c>
      <c r="X23">
        <f>'Program Costs'!X23+'Customer Costs'!X23</f>
        <v>0</v>
      </c>
      <c r="Y23">
        <f>'Program Costs'!Y23+'Customer Costs'!Y23</f>
        <v>0</v>
      </c>
      <c r="Z23">
        <f>'Program Costs'!Z23+'Customer Costs'!Z23</f>
        <v>0</v>
      </c>
      <c r="AA23">
        <f>'Program Costs'!AA23+'Customer Costs'!AA23</f>
        <v>0</v>
      </c>
      <c r="AB23">
        <f>'Program Costs'!AB23+'Customer Costs'!AB23</f>
        <v>0</v>
      </c>
      <c r="AC23">
        <f>'Program Costs'!AC23+'Customer Costs'!AC23</f>
        <v>0</v>
      </c>
      <c r="AD23">
        <f>'Program Costs'!AD23+'Customer Costs'!AD23</f>
        <v>0</v>
      </c>
      <c r="AE23">
        <f>'Program Costs'!AE23+'Customer Costs'!AE23</f>
        <v>0</v>
      </c>
      <c r="AF23">
        <f>'Program Costs'!AF23+'Customer Costs'!AF23</f>
        <v>0</v>
      </c>
      <c r="AG23">
        <f>'Program Costs'!AG23+'Customer Costs'!AG23</f>
        <v>0</v>
      </c>
      <c r="AH23">
        <f>'Program Costs'!AH23+'Customer Costs'!AH23</f>
        <v>0</v>
      </c>
      <c r="AI23" s="2">
        <f t="shared" si="0"/>
        <v>1915.51</v>
      </c>
      <c r="AJ23" s="2">
        <f t="shared" si="1"/>
        <v>1915.51</v>
      </c>
    </row>
    <row r="24" spans="1:36" x14ac:dyDescent="0.25">
      <c r="A24" s="13">
        <v>1</v>
      </c>
      <c r="B24" s="13">
        <v>100</v>
      </c>
      <c r="C24">
        <v>124</v>
      </c>
      <c r="D24" t="s">
        <v>58</v>
      </c>
      <c r="E24">
        <f>'Program Costs'!E24+'Customer Costs'!E24</f>
        <v>0</v>
      </c>
      <c r="F24">
        <f>'Program Costs'!F24+'Customer Costs'!F24</f>
        <v>0</v>
      </c>
      <c r="G24">
        <f>'Program Costs'!G24+'Customer Costs'!G24</f>
        <v>677.8</v>
      </c>
      <c r="H24">
        <f>'Program Costs'!H24+'Customer Costs'!H24</f>
        <v>0</v>
      </c>
      <c r="I24">
        <f>'Program Costs'!I24+'Customer Costs'!I24</f>
        <v>0</v>
      </c>
      <c r="J24">
        <f>'Program Costs'!J24+'Customer Costs'!J24</f>
        <v>0</v>
      </c>
      <c r="K24">
        <f>'Program Costs'!K24+'Customer Costs'!K24</f>
        <v>0</v>
      </c>
      <c r="L24">
        <f>'Program Costs'!L24+'Customer Costs'!L24</f>
        <v>0</v>
      </c>
      <c r="M24">
        <f>'Program Costs'!M24+'Customer Costs'!M24</f>
        <v>0</v>
      </c>
      <c r="N24">
        <f>'Program Costs'!N24+'Customer Costs'!N24</f>
        <v>0</v>
      </c>
      <c r="O24">
        <f>'Program Costs'!O24+'Customer Costs'!O24</f>
        <v>0</v>
      </c>
      <c r="P24">
        <f>'Program Costs'!P24+'Customer Costs'!P24</f>
        <v>0</v>
      </c>
      <c r="Q24">
        <f>'Program Costs'!Q24+'Customer Costs'!Q24</f>
        <v>0</v>
      </c>
      <c r="R24">
        <f>'Program Costs'!R24+'Customer Costs'!R24</f>
        <v>0</v>
      </c>
      <c r="S24">
        <f>'Program Costs'!S24+'Customer Costs'!S24</f>
        <v>0</v>
      </c>
      <c r="T24">
        <f>'Program Costs'!T24+'Customer Costs'!T24</f>
        <v>0</v>
      </c>
      <c r="U24">
        <f>'Program Costs'!U24+'Customer Costs'!U24</f>
        <v>0</v>
      </c>
      <c r="V24">
        <f>'Program Costs'!V24+'Customer Costs'!V24</f>
        <v>0</v>
      </c>
      <c r="W24">
        <f>'Program Costs'!W24+'Customer Costs'!W24</f>
        <v>0</v>
      </c>
      <c r="X24">
        <f>'Program Costs'!X24+'Customer Costs'!X24</f>
        <v>0</v>
      </c>
      <c r="Y24">
        <f>'Program Costs'!Y24+'Customer Costs'!Y24</f>
        <v>0</v>
      </c>
      <c r="Z24">
        <f>'Program Costs'!Z24+'Customer Costs'!Z24</f>
        <v>0</v>
      </c>
      <c r="AA24">
        <f>'Program Costs'!AA24+'Customer Costs'!AA24</f>
        <v>0</v>
      </c>
      <c r="AB24">
        <f>'Program Costs'!AB24+'Customer Costs'!AB24</f>
        <v>0</v>
      </c>
      <c r="AC24">
        <f>'Program Costs'!AC24+'Customer Costs'!AC24</f>
        <v>0</v>
      </c>
      <c r="AD24">
        <f>'Program Costs'!AD24+'Customer Costs'!AD24</f>
        <v>0</v>
      </c>
      <c r="AE24">
        <f>'Program Costs'!AE24+'Customer Costs'!AE24</f>
        <v>0</v>
      </c>
      <c r="AF24">
        <f>'Program Costs'!AF24+'Customer Costs'!AF24</f>
        <v>0</v>
      </c>
      <c r="AG24">
        <f>'Program Costs'!AG24+'Customer Costs'!AG24</f>
        <v>0</v>
      </c>
      <c r="AH24">
        <f>'Program Costs'!AH24+'Customer Costs'!AH24</f>
        <v>0</v>
      </c>
      <c r="AI24" s="2">
        <f t="shared" si="0"/>
        <v>677.8</v>
      </c>
      <c r="AJ24" s="2">
        <f t="shared" si="1"/>
        <v>677.8</v>
      </c>
    </row>
    <row r="25" spans="1:36" x14ac:dyDescent="0.25">
      <c r="A25" s="13">
        <v>1</v>
      </c>
      <c r="B25" s="13">
        <v>100</v>
      </c>
      <c r="C25">
        <v>125</v>
      </c>
      <c r="D25" t="s">
        <v>59</v>
      </c>
      <c r="E25">
        <f>'Program Costs'!E25+'Customer Costs'!E25</f>
        <v>0</v>
      </c>
      <c r="F25">
        <f>'Program Costs'!F25+'Customer Costs'!F25</f>
        <v>0</v>
      </c>
      <c r="G25">
        <f>'Program Costs'!G25+'Customer Costs'!G25</f>
        <v>1236</v>
      </c>
      <c r="H25">
        <f>'Program Costs'!H25+'Customer Costs'!H25</f>
        <v>0</v>
      </c>
      <c r="I25">
        <f>'Program Costs'!I25+'Customer Costs'!I25</f>
        <v>0</v>
      </c>
      <c r="J25">
        <f>'Program Costs'!J25+'Customer Costs'!J25</f>
        <v>0</v>
      </c>
      <c r="K25">
        <f>'Program Costs'!K25+'Customer Costs'!K25</f>
        <v>0</v>
      </c>
      <c r="L25">
        <f>'Program Costs'!L25+'Customer Costs'!L25</f>
        <v>0</v>
      </c>
      <c r="M25">
        <f>'Program Costs'!M25+'Customer Costs'!M25</f>
        <v>0</v>
      </c>
      <c r="N25">
        <f>'Program Costs'!N25+'Customer Costs'!N25</f>
        <v>0</v>
      </c>
      <c r="O25">
        <f>'Program Costs'!O25+'Customer Costs'!O25</f>
        <v>0</v>
      </c>
      <c r="P25">
        <f>'Program Costs'!P25+'Customer Costs'!P25</f>
        <v>0</v>
      </c>
      <c r="Q25">
        <f>'Program Costs'!Q25+'Customer Costs'!Q25</f>
        <v>0</v>
      </c>
      <c r="R25">
        <f>'Program Costs'!R25+'Customer Costs'!R25</f>
        <v>0</v>
      </c>
      <c r="S25">
        <f>'Program Costs'!S25+'Customer Costs'!S25</f>
        <v>0</v>
      </c>
      <c r="T25">
        <f>'Program Costs'!T25+'Customer Costs'!T25</f>
        <v>0</v>
      </c>
      <c r="U25">
        <f>'Program Costs'!U25+'Customer Costs'!U25</f>
        <v>0</v>
      </c>
      <c r="V25">
        <f>'Program Costs'!V25+'Customer Costs'!V25</f>
        <v>0</v>
      </c>
      <c r="W25">
        <f>'Program Costs'!W25+'Customer Costs'!W25</f>
        <v>0</v>
      </c>
      <c r="X25">
        <f>'Program Costs'!X25+'Customer Costs'!X25</f>
        <v>0</v>
      </c>
      <c r="Y25">
        <f>'Program Costs'!Y25+'Customer Costs'!Y25</f>
        <v>0</v>
      </c>
      <c r="Z25">
        <f>'Program Costs'!Z25+'Customer Costs'!Z25</f>
        <v>0</v>
      </c>
      <c r="AA25">
        <f>'Program Costs'!AA25+'Customer Costs'!AA25</f>
        <v>0</v>
      </c>
      <c r="AB25">
        <f>'Program Costs'!AB25+'Customer Costs'!AB25</f>
        <v>0</v>
      </c>
      <c r="AC25">
        <f>'Program Costs'!AC25+'Customer Costs'!AC25</f>
        <v>0</v>
      </c>
      <c r="AD25">
        <f>'Program Costs'!AD25+'Customer Costs'!AD25</f>
        <v>0</v>
      </c>
      <c r="AE25">
        <f>'Program Costs'!AE25+'Customer Costs'!AE25</f>
        <v>0</v>
      </c>
      <c r="AF25">
        <f>'Program Costs'!AF25+'Customer Costs'!AF25</f>
        <v>0</v>
      </c>
      <c r="AG25">
        <f>'Program Costs'!AG25+'Customer Costs'!AG25</f>
        <v>0</v>
      </c>
      <c r="AH25">
        <f>'Program Costs'!AH25+'Customer Costs'!AH25</f>
        <v>0</v>
      </c>
      <c r="AI25" s="2">
        <f t="shared" si="0"/>
        <v>1236</v>
      </c>
      <c r="AJ25" s="2">
        <f t="shared" si="1"/>
        <v>1236</v>
      </c>
    </row>
    <row r="26" spans="1:36" x14ac:dyDescent="0.25">
      <c r="A26" s="13">
        <v>1</v>
      </c>
      <c r="B26" s="13">
        <v>100</v>
      </c>
      <c r="C26">
        <v>126</v>
      </c>
      <c r="D26" t="s">
        <v>60</v>
      </c>
      <c r="E26">
        <f>'Program Costs'!E26+'Customer Costs'!E26</f>
        <v>0</v>
      </c>
      <c r="F26">
        <f>'Program Costs'!F26+'Customer Costs'!F26</f>
        <v>0</v>
      </c>
      <c r="G26">
        <f>'Program Costs'!G26+'Customer Costs'!G26</f>
        <v>3835.3</v>
      </c>
      <c r="H26">
        <f>'Program Costs'!H26+'Customer Costs'!H26</f>
        <v>0</v>
      </c>
      <c r="I26">
        <f>'Program Costs'!I26+'Customer Costs'!I26</f>
        <v>0</v>
      </c>
      <c r="J26">
        <f>'Program Costs'!J26+'Customer Costs'!J26</f>
        <v>0</v>
      </c>
      <c r="K26">
        <f>'Program Costs'!K26+'Customer Costs'!K26</f>
        <v>0</v>
      </c>
      <c r="L26">
        <f>'Program Costs'!L26+'Customer Costs'!L26</f>
        <v>0</v>
      </c>
      <c r="M26">
        <f>'Program Costs'!M26+'Customer Costs'!M26</f>
        <v>0</v>
      </c>
      <c r="N26">
        <f>'Program Costs'!N26+'Customer Costs'!N26</f>
        <v>0</v>
      </c>
      <c r="O26">
        <f>'Program Costs'!O26+'Customer Costs'!O26</f>
        <v>0</v>
      </c>
      <c r="P26">
        <f>'Program Costs'!P26+'Customer Costs'!P26</f>
        <v>0</v>
      </c>
      <c r="Q26">
        <f>'Program Costs'!Q26+'Customer Costs'!Q26</f>
        <v>0</v>
      </c>
      <c r="R26">
        <f>'Program Costs'!R26+'Customer Costs'!R26</f>
        <v>0</v>
      </c>
      <c r="S26">
        <f>'Program Costs'!S26+'Customer Costs'!S26</f>
        <v>0</v>
      </c>
      <c r="T26">
        <f>'Program Costs'!T26+'Customer Costs'!T26</f>
        <v>0</v>
      </c>
      <c r="U26">
        <f>'Program Costs'!U26+'Customer Costs'!U26</f>
        <v>0</v>
      </c>
      <c r="V26">
        <f>'Program Costs'!V26+'Customer Costs'!V26</f>
        <v>0</v>
      </c>
      <c r="W26">
        <f>'Program Costs'!W26+'Customer Costs'!W26</f>
        <v>0</v>
      </c>
      <c r="X26">
        <f>'Program Costs'!X26+'Customer Costs'!X26</f>
        <v>0</v>
      </c>
      <c r="Y26">
        <f>'Program Costs'!Y26+'Customer Costs'!Y26</f>
        <v>0</v>
      </c>
      <c r="Z26">
        <f>'Program Costs'!Z26+'Customer Costs'!Z26</f>
        <v>0</v>
      </c>
      <c r="AA26">
        <f>'Program Costs'!AA26+'Customer Costs'!AA26</f>
        <v>0</v>
      </c>
      <c r="AB26">
        <f>'Program Costs'!AB26+'Customer Costs'!AB26</f>
        <v>0</v>
      </c>
      <c r="AC26">
        <f>'Program Costs'!AC26+'Customer Costs'!AC26</f>
        <v>0</v>
      </c>
      <c r="AD26">
        <f>'Program Costs'!AD26+'Customer Costs'!AD26</f>
        <v>0</v>
      </c>
      <c r="AE26">
        <f>'Program Costs'!AE26+'Customer Costs'!AE26</f>
        <v>0</v>
      </c>
      <c r="AF26">
        <f>'Program Costs'!AF26+'Customer Costs'!AF26</f>
        <v>0</v>
      </c>
      <c r="AG26">
        <f>'Program Costs'!AG26+'Customer Costs'!AG26</f>
        <v>0</v>
      </c>
      <c r="AH26">
        <f>'Program Costs'!AH26+'Customer Costs'!AH26</f>
        <v>0</v>
      </c>
      <c r="AI26" s="2">
        <f t="shared" si="0"/>
        <v>3835.3</v>
      </c>
      <c r="AJ26" s="2">
        <f t="shared" si="1"/>
        <v>3835.3</v>
      </c>
    </row>
    <row r="27" spans="1:36" x14ac:dyDescent="0.25">
      <c r="A27" s="13">
        <v>1</v>
      </c>
      <c r="B27" s="13">
        <v>100</v>
      </c>
      <c r="C27">
        <v>127</v>
      </c>
      <c r="D27" t="s">
        <v>61</v>
      </c>
      <c r="E27">
        <f>'Program Costs'!E27+'Customer Costs'!E27</f>
        <v>0</v>
      </c>
      <c r="F27">
        <f>'Program Costs'!F27+'Customer Costs'!F27</f>
        <v>0</v>
      </c>
      <c r="G27">
        <f>'Program Costs'!G27+'Customer Costs'!G27</f>
        <v>437</v>
      </c>
      <c r="H27">
        <f>'Program Costs'!H27+'Customer Costs'!H27</f>
        <v>0</v>
      </c>
      <c r="I27">
        <f>'Program Costs'!I27+'Customer Costs'!I27</f>
        <v>0</v>
      </c>
      <c r="J27">
        <f>'Program Costs'!J27+'Customer Costs'!J27</f>
        <v>0</v>
      </c>
      <c r="K27">
        <f>'Program Costs'!K27+'Customer Costs'!K27</f>
        <v>0</v>
      </c>
      <c r="L27">
        <f>'Program Costs'!L27+'Customer Costs'!L27</f>
        <v>0</v>
      </c>
      <c r="M27">
        <f>'Program Costs'!M27+'Customer Costs'!M27</f>
        <v>0</v>
      </c>
      <c r="N27">
        <f>'Program Costs'!N27+'Customer Costs'!N27</f>
        <v>0</v>
      </c>
      <c r="O27">
        <f>'Program Costs'!O27+'Customer Costs'!O27</f>
        <v>0</v>
      </c>
      <c r="P27">
        <f>'Program Costs'!P27+'Customer Costs'!P27</f>
        <v>0</v>
      </c>
      <c r="Q27">
        <f>'Program Costs'!Q27+'Customer Costs'!Q27</f>
        <v>0</v>
      </c>
      <c r="R27">
        <f>'Program Costs'!R27+'Customer Costs'!R27</f>
        <v>0</v>
      </c>
      <c r="S27">
        <f>'Program Costs'!S27+'Customer Costs'!S27</f>
        <v>0</v>
      </c>
      <c r="T27">
        <f>'Program Costs'!T27+'Customer Costs'!T27</f>
        <v>0</v>
      </c>
      <c r="U27">
        <f>'Program Costs'!U27+'Customer Costs'!U27</f>
        <v>0</v>
      </c>
      <c r="V27">
        <f>'Program Costs'!V27+'Customer Costs'!V27</f>
        <v>0</v>
      </c>
      <c r="W27">
        <f>'Program Costs'!W27+'Customer Costs'!W27</f>
        <v>0</v>
      </c>
      <c r="X27">
        <f>'Program Costs'!X27+'Customer Costs'!X27</f>
        <v>0</v>
      </c>
      <c r="Y27">
        <f>'Program Costs'!Y27+'Customer Costs'!Y27</f>
        <v>0</v>
      </c>
      <c r="Z27">
        <f>'Program Costs'!Z27+'Customer Costs'!Z27</f>
        <v>0</v>
      </c>
      <c r="AA27">
        <f>'Program Costs'!AA27+'Customer Costs'!AA27</f>
        <v>0</v>
      </c>
      <c r="AB27">
        <f>'Program Costs'!AB27+'Customer Costs'!AB27</f>
        <v>0</v>
      </c>
      <c r="AC27">
        <f>'Program Costs'!AC27+'Customer Costs'!AC27</f>
        <v>0</v>
      </c>
      <c r="AD27">
        <f>'Program Costs'!AD27+'Customer Costs'!AD27</f>
        <v>0</v>
      </c>
      <c r="AE27">
        <f>'Program Costs'!AE27+'Customer Costs'!AE27</f>
        <v>0</v>
      </c>
      <c r="AF27">
        <f>'Program Costs'!AF27+'Customer Costs'!AF27</f>
        <v>0</v>
      </c>
      <c r="AG27">
        <f>'Program Costs'!AG27+'Customer Costs'!AG27</f>
        <v>0</v>
      </c>
      <c r="AH27">
        <f>'Program Costs'!AH27+'Customer Costs'!AH27</f>
        <v>0</v>
      </c>
      <c r="AI27" s="2">
        <f t="shared" si="0"/>
        <v>437</v>
      </c>
      <c r="AJ27" s="2">
        <f t="shared" si="1"/>
        <v>437</v>
      </c>
    </row>
    <row r="28" spans="1:36" x14ac:dyDescent="0.25">
      <c r="A28" s="13">
        <v>1</v>
      </c>
      <c r="B28" s="13">
        <v>130</v>
      </c>
      <c r="C28">
        <v>132</v>
      </c>
      <c r="D28" t="s">
        <v>62</v>
      </c>
      <c r="E28">
        <f>'Program Costs'!E28+'Customer Costs'!E28</f>
        <v>0</v>
      </c>
      <c r="F28">
        <f>'Program Costs'!F28+'Customer Costs'!F28</f>
        <v>0</v>
      </c>
      <c r="G28">
        <f>'Program Costs'!G28+'Customer Costs'!G28</f>
        <v>437</v>
      </c>
      <c r="H28">
        <f>'Program Costs'!H28+'Customer Costs'!H28</f>
        <v>0</v>
      </c>
      <c r="I28">
        <f>'Program Costs'!I28+'Customer Costs'!I28</f>
        <v>0</v>
      </c>
      <c r="J28">
        <f>'Program Costs'!J28+'Customer Costs'!J28</f>
        <v>0</v>
      </c>
      <c r="K28">
        <f>'Program Costs'!K28+'Customer Costs'!K28</f>
        <v>0</v>
      </c>
      <c r="L28">
        <f>'Program Costs'!L28+'Customer Costs'!L28</f>
        <v>0</v>
      </c>
      <c r="M28">
        <f>'Program Costs'!M28+'Customer Costs'!M28</f>
        <v>0</v>
      </c>
      <c r="N28">
        <f>'Program Costs'!N28+'Customer Costs'!N28</f>
        <v>0</v>
      </c>
      <c r="O28">
        <f>'Program Costs'!O28+'Customer Costs'!O28</f>
        <v>0</v>
      </c>
      <c r="P28">
        <f>'Program Costs'!P28+'Customer Costs'!P28</f>
        <v>0</v>
      </c>
      <c r="Q28">
        <f>'Program Costs'!Q28+'Customer Costs'!Q28</f>
        <v>0</v>
      </c>
      <c r="R28">
        <f>'Program Costs'!R28+'Customer Costs'!R28</f>
        <v>0</v>
      </c>
      <c r="S28">
        <f>'Program Costs'!S28+'Customer Costs'!S28</f>
        <v>0</v>
      </c>
      <c r="T28">
        <f>'Program Costs'!T28+'Customer Costs'!T28</f>
        <v>0</v>
      </c>
      <c r="U28">
        <f>'Program Costs'!U28+'Customer Costs'!U28</f>
        <v>0</v>
      </c>
      <c r="V28">
        <f>'Program Costs'!V28+'Customer Costs'!V28</f>
        <v>0</v>
      </c>
      <c r="W28">
        <f>'Program Costs'!W28+'Customer Costs'!W28</f>
        <v>0</v>
      </c>
      <c r="X28">
        <f>'Program Costs'!X28+'Customer Costs'!X28</f>
        <v>0</v>
      </c>
      <c r="Y28">
        <f>'Program Costs'!Y28+'Customer Costs'!Y28</f>
        <v>0</v>
      </c>
      <c r="Z28">
        <f>'Program Costs'!Z28+'Customer Costs'!Z28</f>
        <v>0</v>
      </c>
      <c r="AA28">
        <f>'Program Costs'!AA28+'Customer Costs'!AA28</f>
        <v>0</v>
      </c>
      <c r="AB28">
        <f>'Program Costs'!AB28+'Customer Costs'!AB28</f>
        <v>0</v>
      </c>
      <c r="AC28">
        <f>'Program Costs'!AC28+'Customer Costs'!AC28</f>
        <v>0</v>
      </c>
      <c r="AD28">
        <f>'Program Costs'!AD28+'Customer Costs'!AD28</f>
        <v>0</v>
      </c>
      <c r="AE28">
        <f>'Program Costs'!AE28+'Customer Costs'!AE28</f>
        <v>0</v>
      </c>
      <c r="AF28">
        <f>'Program Costs'!AF28+'Customer Costs'!AF28</f>
        <v>0</v>
      </c>
      <c r="AG28">
        <f>'Program Costs'!AG28+'Customer Costs'!AG28</f>
        <v>0</v>
      </c>
      <c r="AH28">
        <f>'Program Costs'!AH28+'Customer Costs'!AH28</f>
        <v>0</v>
      </c>
      <c r="AI28" s="2">
        <f t="shared" si="0"/>
        <v>437</v>
      </c>
      <c r="AJ28" s="2">
        <f t="shared" si="1"/>
        <v>437</v>
      </c>
    </row>
    <row r="29" spans="1:36" x14ac:dyDescent="0.25">
      <c r="A29" s="13">
        <v>1</v>
      </c>
      <c r="B29" s="13">
        <v>130</v>
      </c>
      <c r="C29">
        <v>133</v>
      </c>
      <c r="D29" t="s">
        <v>63</v>
      </c>
      <c r="E29">
        <f>'Program Costs'!E29+'Customer Costs'!E29</f>
        <v>0</v>
      </c>
      <c r="F29">
        <f>'Program Costs'!F29+'Customer Costs'!F29</f>
        <v>0</v>
      </c>
      <c r="G29">
        <f>'Program Costs'!G29+'Customer Costs'!G29</f>
        <v>2037</v>
      </c>
      <c r="H29">
        <f>'Program Costs'!H29+'Customer Costs'!H29</f>
        <v>0</v>
      </c>
      <c r="I29">
        <f>'Program Costs'!I29+'Customer Costs'!I29</f>
        <v>0</v>
      </c>
      <c r="J29">
        <f>'Program Costs'!J29+'Customer Costs'!J29</f>
        <v>0</v>
      </c>
      <c r="K29">
        <f>'Program Costs'!K29+'Customer Costs'!K29</f>
        <v>0</v>
      </c>
      <c r="L29">
        <f>'Program Costs'!L29+'Customer Costs'!L29</f>
        <v>0</v>
      </c>
      <c r="M29">
        <f>'Program Costs'!M29+'Customer Costs'!M29</f>
        <v>0</v>
      </c>
      <c r="N29">
        <f>'Program Costs'!N29+'Customer Costs'!N29</f>
        <v>0</v>
      </c>
      <c r="O29">
        <f>'Program Costs'!O29+'Customer Costs'!O29</f>
        <v>0</v>
      </c>
      <c r="P29">
        <f>'Program Costs'!P29+'Customer Costs'!P29</f>
        <v>0</v>
      </c>
      <c r="Q29">
        <f>'Program Costs'!Q29+'Customer Costs'!Q29</f>
        <v>0</v>
      </c>
      <c r="R29">
        <f>'Program Costs'!R29+'Customer Costs'!R29</f>
        <v>0</v>
      </c>
      <c r="S29">
        <f>'Program Costs'!S29+'Customer Costs'!S29</f>
        <v>0</v>
      </c>
      <c r="T29">
        <f>'Program Costs'!T29+'Customer Costs'!T29</f>
        <v>0</v>
      </c>
      <c r="U29">
        <f>'Program Costs'!U29+'Customer Costs'!U29</f>
        <v>0</v>
      </c>
      <c r="V29">
        <f>'Program Costs'!V29+'Customer Costs'!V29</f>
        <v>0</v>
      </c>
      <c r="W29">
        <f>'Program Costs'!W29+'Customer Costs'!W29</f>
        <v>0</v>
      </c>
      <c r="X29">
        <f>'Program Costs'!X29+'Customer Costs'!X29</f>
        <v>0</v>
      </c>
      <c r="Y29">
        <f>'Program Costs'!Y29+'Customer Costs'!Y29</f>
        <v>0</v>
      </c>
      <c r="Z29">
        <f>'Program Costs'!Z29+'Customer Costs'!Z29</f>
        <v>0</v>
      </c>
      <c r="AA29">
        <f>'Program Costs'!AA29+'Customer Costs'!AA29</f>
        <v>0</v>
      </c>
      <c r="AB29">
        <f>'Program Costs'!AB29+'Customer Costs'!AB29</f>
        <v>0</v>
      </c>
      <c r="AC29">
        <f>'Program Costs'!AC29+'Customer Costs'!AC29</f>
        <v>0</v>
      </c>
      <c r="AD29">
        <f>'Program Costs'!AD29+'Customer Costs'!AD29</f>
        <v>0</v>
      </c>
      <c r="AE29">
        <f>'Program Costs'!AE29+'Customer Costs'!AE29</f>
        <v>0</v>
      </c>
      <c r="AF29">
        <f>'Program Costs'!AF29+'Customer Costs'!AF29</f>
        <v>0</v>
      </c>
      <c r="AG29">
        <f>'Program Costs'!AG29+'Customer Costs'!AG29</f>
        <v>0</v>
      </c>
      <c r="AH29">
        <f>'Program Costs'!AH29+'Customer Costs'!AH29</f>
        <v>0</v>
      </c>
      <c r="AI29" s="2">
        <f t="shared" si="0"/>
        <v>2037</v>
      </c>
      <c r="AJ29" s="2">
        <f t="shared" si="1"/>
        <v>2037</v>
      </c>
    </row>
    <row r="30" spans="1:36" x14ac:dyDescent="0.25">
      <c r="A30" s="13">
        <v>1</v>
      </c>
      <c r="B30" s="13">
        <v>130</v>
      </c>
      <c r="C30">
        <v>134</v>
      </c>
      <c r="D30" t="s">
        <v>64</v>
      </c>
      <c r="E30">
        <f>'Program Costs'!E30+'Customer Costs'!E30</f>
        <v>0</v>
      </c>
      <c r="F30">
        <f>'Program Costs'!F30+'Customer Costs'!F30</f>
        <v>0</v>
      </c>
      <c r="G30">
        <f>'Program Costs'!G30+'Customer Costs'!G30</f>
        <v>11221.9</v>
      </c>
      <c r="H30">
        <f>'Program Costs'!H30+'Customer Costs'!H30</f>
        <v>0</v>
      </c>
      <c r="I30">
        <f>'Program Costs'!I30+'Customer Costs'!I30</f>
        <v>0</v>
      </c>
      <c r="J30">
        <f>'Program Costs'!J30+'Customer Costs'!J30</f>
        <v>0</v>
      </c>
      <c r="K30">
        <f>'Program Costs'!K30+'Customer Costs'!K30</f>
        <v>0</v>
      </c>
      <c r="L30">
        <f>'Program Costs'!L30+'Customer Costs'!L30</f>
        <v>0</v>
      </c>
      <c r="M30">
        <f>'Program Costs'!M30+'Customer Costs'!M30</f>
        <v>0</v>
      </c>
      <c r="N30">
        <f>'Program Costs'!N30+'Customer Costs'!N30</f>
        <v>0</v>
      </c>
      <c r="O30">
        <f>'Program Costs'!O30+'Customer Costs'!O30</f>
        <v>0</v>
      </c>
      <c r="P30">
        <f>'Program Costs'!P30+'Customer Costs'!P30</f>
        <v>0</v>
      </c>
      <c r="Q30">
        <f>'Program Costs'!Q30+'Customer Costs'!Q30</f>
        <v>0</v>
      </c>
      <c r="R30">
        <f>'Program Costs'!R30+'Customer Costs'!R30</f>
        <v>0</v>
      </c>
      <c r="S30">
        <f>'Program Costs'!S30+'Customer Costs'!S30</f>
        <v>0</v>
      </c>
      <c r="T30">
        <f>'Program Costs'!T30+'Customer Costs'!T30</f>
        <v>0</v>
      </c>
      <c r="U30">
        <f>'Program Costs'!U30+'Customer Costs'!U30</f>
        <v>0</v>
      </c>
      <c r="V30">
        <f>'Program Costs'!V30+'Customer Costs'!V30</f>
        <v>0</v>
      </c>
      <c r="W30">
        <f>'Program Costs'!W30+'Customer Costs'!W30</f>
        <v>0</v>
      </c>
      <c r="X30">
        <f>'Program Costs'!X30+'Customer Costs'!X30</f>
        <v>0</v>
      </c>
      <c r="Y30">
        <f>'Program Costs'!Y30+'Customer Costs'!Y30</f>
        <v>0</v>
      </c>
      <c r="Z30">
        <f>'Program Costs'!Z30+'Customer Costs'!Z30</f>
        <v>0</v>
      </c>
      <c r="AA30">
        <f>'Program Costs'!AA30+'Customer Costs'!AA30</f>
        <v>0</v>
      </c>
      <c r="AB30">
        <f>'Program Costs'!AB30+'Customer Costs'!AB30</f>
        <v>0</v>
      </c>
      <c r="AC30">
        <f>'Program Costs'!AC30+'Customer Costs'!AC30</f>
        <v>0</v>
      </c>
      <c r="AD30">
        <f>'Program Costs'!AD30+'Customer Costs'!AD30</f>
        <v>0</v>
      </c>
      <c r="AE30">
        <f>'Program Costs'!AE30+'Customer Costs'!AE30</f>
        <v>0</v>
      </c>
      <c r="AF30">
        <f>'Program Costs'!AF30+'Customer Costs'!AF30</f>
        <v>0</v>
      </c>
      <c r="AG30">
        <f>'Program Costs'!AG30+'Customer Costs'!AG30</f>
        <v>0</v>
      </c>
      <c r="AH30">
        <f>'Program Costs'!AH30+'Customer Costs'!AH30</f>
        <v>0</v>
      </c>
      <c r="AI30" s="2">
        <f t="shared" si="0"/>
        <v>11221.9</v>
      </c>
      <c r="AJ30" s="2">
        <f t="shared" si="1"/>
        <v>11221.9</v>
      </c>
    </row>
    <row r="31" spans="1:36" x14ac:dyDescent="0.25">
      <c r="A31" s="13">
        <v>1</v>
      </c>
      <c r="B31" s="13">
        <v>130</v>
      </c>
      <c r="C31">
        <v>136</v>
      </c>
      <c r="D31" t="s">
        <v>65</v>
      </c>
      <c r="E31">
        <f>'Program Costs'!E31+'Customer Costs'!E31</f>
        <v>0</v>
      </c>
      <c r="F31">
        <f>'Program Costs'!F31+'Customer Costs'!F31</f>
        <v>0</v>
      </c>
      <c r="G31">
        <f>'Program Costs'!G31+'Customer Costs'!G31</f>
        <v>178</v>
      </c>
      <c r="H31">
        <f>'Program Costs'!H31+'Customer Costs'!H31</f>
        <v>0</v>
      </c>
      <c r="I31">
        <f>'Program Costs'!I31+'Customer Costs'!I31</f>
        <v>0</v>
      </c>
      <c r="J31">
        <f>'Program Costs'!J31+'Customer Costs'!J31</f>
        <v>0</v>
      </c>
      <c r="K31">
        <f>'Program Costs'!K31+'Customer Costs'!K31</f>
        <v>0</v>
      </c>
      <c r="L31">
        <f>'Program Costs'!L31+'Customer Costs'!L31</f>
        <v>0</v>
      </c>
      <c r="M31">
        <f>'Program Costs'!M31+'Customer Costs'!M31</f>
        <v>0</v>
      </c>
      <c r="N31">
        <f>'Program Costs'!N31+'Customer Costs'!N31</f>
        <v>0</v>
      </c>
      <c r="O31">
        <f>'Program Costs'!O31+'Customer Costs'!O31</f>
        <v>0</v>
      </c>
      <c r="P31">
        <f>'Program Costs'!P31+'Customer Costs'!P31</f>
        <v>0</v>
      </c>
      <c r="Q31">
        <f>'Program Costs'!Q31+'Customer Costs'!Q31</f>
        <v>0</v>
      </c>
      <c r="R31">
        <f>'Program Costs'!R31+'Customer Costs'!R31</f>
        <v>0</v>
      </c>
      <c r="S31">
        <f>'Program Costs'!S31+'Customer Costs'!S31</f>
        <v>0</v>
      </c>
      <c r="T31">
        <f>'Program Costs'!T31+'Customer Costs'!T31</f>
        <v>0</v>
      </c>
      <c r="U31">
        <f>'Program Costs'!U31+'Customer Costs'!U31</f>
        <v>0</v>
      </c>
      <c r="V31">
        <f>'Program Costs'!V31+'Customer Costs'!V31</f>
        <v>0</v>
      </c>
      <c r="W31">
        <f>'Program Costs'!W31+'Customer Costs'!W31</f>
        <v>0</v>
      </c>
      <c r="X31">
        <f>'Program Costs'!X31+'Customer Costs'!X31</f>
        <v>0</v>
      </c>
      <c r="Y31">
        <f>'Program Costs'!Y31+'Customer Costs'!Y31</f>
        <v>0</v>
      </c>
      <c r="Z31">
        <f>'Program Costs'!Z31+'Customer Costs'!Z31</f>
        <v>0</v>
      </c>
      <c r="AA31">
        <f>'Program Costs'!AA31+'Customer Costs'!AA31</f>
        <v>0</v>
      </c>
      <c r="AB31">
        <f>'Program Costs'!AB31+'Customer Costs'!AB31</f>
        <v>0</v>
      </c>
      <c r="AC31">
        <f>'Program Costs'!AC31+'Customer Costs'!AC31</f>
        <v>0</v>
      </c>
      <c r="AD31">
        <f>'Program Costs'!AD31+'Customer Costs'!AD31</f>
        <v>0</v>
      </c>
      <c r="AE31">
        <f>'Program Costs'!AE31+'Customer Costs'!AE31</f>
        <v>0</v>
      </c>
      <c r="AF31">
        <f>'Program Costs'!AF31+'Customer Costs'!AF31</f>
        <v>0</v>
      </c>
      <c r="AG31">
        <f>'Program Costs'!AG31+'Customer Costs'!AG31</f>
        <v>0</v>
      </c>
      <c r="AH31">
        <f>'Program Costs'!AH31+'Customer Costs'!AH31</f>
        <v>0</v>
      </c>
      <c r="AI31" s="2">
        <f t="shared" si="0"/>
        <v>178</v>
      </c>
      <c r="AJ31" s="2">
        <f t="shared" si="1"/>
        <v>178</v>
      </c>
    </row>
    <row r="32" spans="1:36" x14ac:dyDescent="0.25">
      <c r="A32" s="13">
        <v>1</v>
      </c>
      <c r="B32" s="13">
        <v>130</v>
      </c>
      <c r="C32">
        <v>137</v>
      </c>
      <c r="D32" t="s">
        <v>66</v>
      </c>
      <c r="E32">
        <f>'Program Costs'!E32+'Customer Costs'!E32</f>
        <v>0</v>
      </c>
      <c r="F32">
        <f>'Program Costs'!F32+'Customer Costs'!F32</f>
        <v>0</v>
      </c>
      <c r="G32">
        <f>'Program Costs'!G32+'Customer Costs'!G32</f>
        <v>4001.7</v>
      </c>
      <c r="H32">
        <f>'Program Costs'!H32+'Customer Costs'!H32</f>
        <v>0</v>
      </c>
      <c r="I32">
        <f>'Program Costs'!I32+'Customer Costs'!I32</f>
        <v>0</v>
      </c>
      <c r="J32">
        <f>'Program Costs'!J32+'Customer Costs'!J32</f>
        <v>0</v>
      </c>
      <c r="K32">
        <f>'Program Costs'!K32+'Customer Costs'!K32</f>
        <v>0</v>
      </c>
      <c r="L32">
        <f>'Program Costs'!L32+'Customer Costs'!L32</f>
        <v>0</v>
      </c>
      <c r="M32">
        <f>'Program Costs'!M32+'Customer Costs'!M32</f>
        <v>0</v>
      </c>
      <c r="N32">
        <f>'Program Costs'!N32+'Customer Costs'!N32</f>
        <v>0</v>
      </c>
      <c r="O32">
        <f>'Program Costs'!O32+'Customer Costs'!O32</f>
        <v>0</v>
      </c>
      <c r="P32">
        <f>'Program Costs'!P32+'Customer Costs'!P32</f>
        <v>0</v>
      </c>
      <c r="Q32">
        <f>'Program Costs'!Q32+'Customer Costs'!Q32</f>
        <v>0</v>
      </c>
      <c r="R32">
        <f>'Program Costs'!R32+'Customer Costs'!R32</f>
        <v>0</v>
      </c>
      <c r="S32">
        <f>'Program Costs'!S32+'Customer Costs'!S32</f>
        <v>0</v>
      </c>
      <c r="T32">
        <f>'Program Costs'!T32+'Customer Costs'!T32</f>
        <v>0</v>
      </c>
      <c r="U32">
        <f>'Program Costs'!U32+'Customer Costs'!U32</f>
        <v>0</v>
      </c>
      <c r="V32">
        <f>'Program Costs'!V32+'Customer Costs'!V32</f>
        <v>0</v>
      </c>
      <c r="W32">
        <f>'Program Costs'!W32+'Customer Costs'!W32</f>
        <v>0</v>
      </c>
      <c r="X32">
        <f>'Program Costs'!X32+'Customer Costs'!X32</f>
        <v>0</v>
      </c>
      <c r="Y32">
        <f>'Program Costs'!Y32+'Customer Costs'!Y32</f>
        <v>0</v>
      </c>
      <c r="Z32">
        <f>'Program Costs'!Z32+'Customer Costs'!Z32</f>
        <v>0</v>
      </c>
      <c r="AA32">
        <f>'Program Costs'!AA32+'Customer Costs'!AA32</f>
        <v>0</v>
      </c>
      <c r="AB32">
        <f>'Program Costs'!AB32+'Customer Costs'!AB32</f>
        <v>0</v>
      </c>
      <c r="AC32">
        <f>'Program Costs'!AC32+'Customer Costs'!AC32</f>
        <v>0</v>
      </c>
      <c r="AD32">
        <f>'Program Costs'!AD32+'Customer Costs'!AD32</f>
        <v>0</v>
      </c>
      <c r="AE32">
        <f>'Program Costs'!AE32+'Customer Costs'!AE32</f>
        <v>0</v>
      </c>
      <c r="AF32">
        <f>'Program Costs'!AF32+'Customer Costs'!AF32</f>
        <v>0</v>
      </c>
      <c r="AG32">
        <f>'Program Costs'!AG32+'Customer Costs'!AG32</f>
        <v>0</v>
      </c>
      <c r="AH32">
        <f>'Program Costs'!AH32+'Customer Costs'!AH32</f>
        <v>0</v>
      </c>
      <c r="AI32" s="2">
        <f t="shared" si="0"/>
        <v>4001.7</v>
      </c>
      <c r="AJ32" s="2">
        <f t="shared" si="1"/>
        <v>4001.7</v>
      </c>
    </row>
    <row r="33" spans="1:36" x14ac:dyDescent="0.25">
      <c r="A33" s="13">
        <v>1</v>
      </c>
      <c r="B33" s="13">
        <v>130</v>
      </c>
      <c r="C33">
        <v>138</v>
      </c>
      <c r="D33" t="s">
        <v>67</v>
      </c>
      <c r="E33">
        <f>'Program Costs'!E33+'Customer Costs'!E33</f>
        <v>0</v>
      </c>
      <c r="F33">
        <f>'Program Costs'!F33+'Customer Costs'!F33</f>
        <v>0</v>
      </c>
      <c r="G33">
        <f>'Program Costs'!G33+'Customer Costs'!G33</f>
        <v>125</v>
      </c>
      <c r="H33">
        <f>'Program Costs'!H33+'Customer Costs'!H33</f>
        <v>0</v>
      </c>
      <c r="I33">
        <f>'Program Costs'!I33+'Customer Costs'!I33</f>
        <v>0</v>
      </c>
      <c r="J33">
        <f>'Program Costs'!J33+'Customer Costs'!J33</f>
        <v>0</v>
      </c>
      <c r="K33">
        <f>'Program Costs'!K33+'Customer Costs'!K33</f>
        <v>0</v>
      </c>
      <c r="L33">
        <f>'Program Costs'!L33+'Customer Costs'!L33</f>
        <v>0</v>
      </c>
      <c r="M33">
        <f>'Program Costs'!M33+'Customer Costs'!M33</f>
        <v>0</v>
      </c>
      <c r="N33">
        <f>'Program Costs'!N33+'Customer Costs'!N33</f>
        <v>0</v>
      </c>
      <c r="O33">
        <f>'Program Costs'!O33+'Customer Costs'!O33</f>
        <v>0</v>
      </c>
      <c r="P33">
        <f>'Program Costs'!P33+'Customer Costs'!P33</f>
        <v>0</v>
      </c>
      <c r="Q33">
        <f>'Program Costs'!Q33+'Customer Costs'!Q33</f>
        <v>0</v>
      </c>
      <c r="R33">
        <f>'Program Costs'!R33+'Customer Costs'!R33</f>
        <v>0</v>
      </c>
      <c r="S33">
        <f>'Program Costs'!S33+'Customer Costs'!S33</f>
        <v>0</v>
      </c>
      <c r="T33">
        <f>'Program Costs'!T33+'Customer Costs'!T33</f>
        <v>0</v>
      </c>
      <c r="U33">
        <f>'Program Costs'!U33+'Customer Costs'!U33</f>
        <v>0</v>
      </c>
      <c r="V33">
        <f>'Program Costs'!V33+'Customer Costs'!V33</f>
        <v>0</v>
      </c>
      <c r="W33">
        <f>'Program Costs'!W33+'Customer Costs'!W33</f>
        <v>0</v>
      </c>
      <c r="X33">
        <f>'Program Costs'!X33+'Customer Costs'!X33</f>
        <v>0</v>
      </c>
      <c r="Y33">
        <f>'Program Costs'!Y33+'Customer Costs'!Y33</f>
        <v>0</v>
      </c>
      <c r="Z33">
        <f>'Program Costs'!Z33+'Customer Costs'!Z33</f>
        <v>0</v>
      </c>
      <c r="AA33">
        <f>'Program Costs'!AA33+'Customer Costs'!AA33</f>
        <v>0</v>
      </c>
      <c r="AB33">
        <f>'Program Costs'!AB33+'Customer Costs'!AB33</f>
        <v>0</v>
      </c>
      <c r="AC33">
        <f>'Program Costs'!AC33+'Customer Costs'!AC33</f>
        <v>0</v>
      </c>
      <c r="AD33">
        <f>'Program Costs'!AD33+'Customer Costs'!AD33</f>
        <v>0</v>
      </c>
      <c r="AE33">
        <f>'Program Costs'!AE33+'Customer Costs'!AE33</f>
        <v>0</v>
      </c>
      <c r="AF33">
        <f>'Program Costs'!AF33+'Customer Costs'!AF33</f>
        <v>0</v>
      </c>
      <c r="AG33">
        <f>'Program Costs'!AG33+'Customer Costs'!AG33</f>
        <v>0</v>
      </c>
      <c r="AH33">
        <f>'Program Costs'!AH33+'Customer Costs'!AH33</f>
        <v>0</v>
      </c>
      <c r="AI33" s="2">
        <f t="shared" si="0"/>
        <v>125</v>
      </c>
      <c r="AJ33" s="2">
        <f t="shared" si="1"/>
        <v>125</v>
      </c>
    </row>
    <row r="34" spans="1:36" x14ac:dyDescent="0.25">
      <c r="A34" s="13">
        <v>1</v>
      </c>
      <c r="B34" s="13">
        <v>130</v>
      </c>
      <c r="C34">
        <v>139</v>
      </c>
      <c r="D34" t="s">
        <v>68</v>
      </c>
      <c r="E34">
        <f>'Program Costs'!E34+'Customer Costs'!E34</f>
        <v>0</v>
      </c>
      <c r="F34">
        <f>'Program Costs'!F34+'Customer Costs'!F34</f>
        <v>0</v>
      </c>
      <c r="G34">
        <f>'Program Costs'!G34+'Customer Costs'!G34</f>
        <v>116</v>
      </c>
      <c r="H34">
        <f>'Program Costs'!H34+'Customer Costs'!H34</f>
        <v>0</v>
      </c>
      <c r="I34">
        <f>'Program Costs'!I34+'Customer Costs'!I34</f>
        <v>0</v>
      </c>
      <c r="J34">
        <f>'Program Costs'!J34+'Customer Costs'!J34</f>
        <v>0</v>
      </c>
      <c r="K34">
        <f>'Program Costs'!K34+'Customer Costs'!K34</f>
        <v>0</v>
      </c>
      <c r="L34">
        <f>'Program Costs'!L34+'Customer Costs'!L34</f>
        <v>0</v>
      </c>
      <c r="M34">
        <f>'Program Costs'!M34+'Customer Costs'!M34</f>
        <v>0</v>
      </c>
      <c r="N34">
        <f>'Program Costs'!N34+'Customer Costs'!N34</f>
        <v>0</v>
      </c>
      <c r="O34">
        <f>'Program Costs'!O34+'Customer Costs'!O34</f>
        <v>0</v>
      </c>
      <c r="P34">
        <f>'Program Costs'!P34+'Customer Costs'!P34</f>
        <v>0</v>
      </c>
      <c r="Q34">
        <f>'Program Costs'!Q34+'Customer Costs'!Q34</f>
        <v>0</v>
      </c>
      <c r="R34">
        <f>'Program Costs'!R34+'Customer Costs'!R34</f>
        <v>0</v>
      </c>
      <c r="S34">
        <f>'Program Costs'!S34+'Customer Costs'!S34</f>
        <v>0</v>
      </c>
      <c r="T34">
        <f>'Program Costs'!T34+'Customer Costs'!T34</f>
        <v>0</v>
      </c>
      <c r="U34">
        <f>'Program Costs'!U34+'Customer Costs'!U34</f>
        <v>0</v>
      </c>
      <c r="V34">
        <f>'Program Costs'!V34+'Customer Costs'!V34</f>
        <v>0</v>
      </c>
      <c r="W34">
        <f>'Program Costs'!W34+'Customer Costs'!W34</f>
        <v>0</v>
      </c>
      <c r="X34">
        <f>'Program Costs'!X34+'Customer Costs'!X34</f>
        <v>0</v>
      </c>
      <c r="Y34">
        <f>'Program Costs'!Y34+'Customer Costs'!Y34</f>
        <v>0</v>
      </c>
      <c r="Z34">
        <f>'Program Costs'!Z34+'Customer Costs'!Z34</f>
        <v>0</v>
      </c>
      <c r="AA34">
        <f>'Program Costs'!AA34+'Customer Costs'!AA34</f>
        <v>0</v>
      </c>
      <c r="AB34">
        <f>'Program Costs'!AB34+'Customer Costs'!AB34</f>
        <v>0</v>
      </c>
      <c r="AC34">
        <f>'Program Costs'!AC34+'Customer Costs'!AC34</f>
        <v>0</v>
      </c>
      <c r="AD34">
        <f>'Program Costs'!AD34+'Customer Costs'!AD34</f>
        <v>0</v>
      </c>
      <c r="AE34">
        <f>'Program Costs'!AE34+'Customer Costs'!AE34</f>
        <v>0</v>
      </c>
      <c r="AF34">
        <f>'Program Costs'!AF34+'Customer Costs'!AF34</f>
        <v>0</v>
      </c>
      <c r="AG34">
        <f>'Program Costs'!AG34+'Customer Costs'!AG34</f>
        <v>0</v>
      </c>
      <c r="AH34">
        <f>'Program Costs'!AH34+'Customer Costs'!AH34</f>
        <v>0</v>
      </c>
      <c r="AI34" s="2">
        <f t="shared" si="0"/>
        <v>116</v>
      </c>
      <c r="AJ34" s="2">
        <f t="shared" si="1"/>
        <v>116</v>
      </c>
    </row>
    <row r="35" spans="1:36" x14ac:dyDescent="0.25">
      <c r="A35" s="13">
        <v>1</v>
      </c>
      <c r="B35" s="13">
        <v>130</v>
      </c>
      <c r="C35">
        <v>140</v>
      </c>
      <c r="D35" t="s">
        <v>69</v>
      </c>
      <c r="E35">
        <f>'Program Costs'!E35+'Customer Costs'!E35</f>
        <v>0</v>
      </c>
      <c r="F35">
        <f>'Program Costs'!F35+'Customer Costs'!F35</f>
        <v>0</v>
      </c>
      <c r="G35">
        <f>'Program Costs'!G35+'Customer Costs'!G35</f>
        <v>116</v>
      </c>
      <c r="H35">
        <f>'Program Costs'!H35+'Customer Costs'!H35</f>
        <v>0</v>
      </c>
      <c r="I35">
        <f>'Program Costs'!I35+'Customer Costs'!I35</f>
        <v>0</v>
      </c>
      <c r="J35">
        <f>'Program Costs'!J35+'Customer Costs'!J35</f>
        <v>0</v>
      </c>
      <c r="K35">
        <f>'Program Costs'!K35+'Customer Costs'!K35</f>
        <v>0</v>
      </c>
      <c r="L35">
        <f>'Program Costs'!L35+'Customer Costs'!L35</f>
        <v>0</v>
      </c>
      <c r="M35">
        <f>'Program Costs'!M35+'Customer Costs'!M35</f>
        <v>0</v>
      </c>
      <c r="N35">
        <f>'Program Costs'!N35+'Customer Costs'!N35</f>
        <v>0</v>
      </c>
      <c r="O35">
        <f>'Program Costs'!O35+'Customer Costs'!O35</f>
        <v>0</v>
      </c>
      <c r="P35">
        <f>'Program Costs'!P35+'Customer Costs'!P35</f>
        <v>0</v>
      </c>
      <c r="Q35">
        <f>'Program Costs'!Q35+'Customer Costs'!Q35</f>
        <v>0</v>
      </c>
      <c r="R35">
        <f>'Program Costs'!R35+'Customer Costs'!R35</f>
        <v>0</v>
      </c>
      <c r="S35">
        <f>'Program Costs'!S35+'Customer Costs'!S35</f>
        <v>0</v>
      </c>
      <c r="T35">
        <f>'Program Costs'!T35+'Customer Costs'!T35</f>
        <v>0</v>
      </c>
      <c r="U35">
        <f>'Program Costs'!U35+'Customer Costs'!U35</f>
        <v>0</v>
      </c>
      <c r="V35">
        <f>'Program Costs'!V35+'Customer Costs'!V35</f>
        <v>0</v>
      </c>
      <c r="W35">
        <f>'Program Costs'!W35+'Customer Costs'!W35</f>
        <v>0</v>
      </c>
      <c r="X35">
        <f>'Program Costs'!X35+'Customer Costs'!X35</f>
        <v>0</v>
      </c>
      <c r="Y35">
        <f>'Program Costs'!Y35+'Customer Costs'!Y35</f>
        <v>0</v>
      </c>
      <c r="Z35">
        <f>'Program Costs'!Z35+'Customer Costs'!Z35</f>
        <v>0</v>
      </c>
      <c r="AA35">
        <f>'Program Costs'!AA35+'Customer Costs'!AA35</f>
        <v>0</v>
      </c>
      <c r="AB35">
        <f>'Program Costs'!AB35+'Customer Costs'!AB35</f>
        <v>0</v>
      </c>
      <c r="AC35">
        <f>'Program Costs'!AC35+'Customer Costs'!AC35</f>
        <v>0</v>
      </c>
      <c r="AD35">
        <f>'Program Costs'!AD35+'Customer Costs'!AD35</f>
        <v>0</v>
      </c>
      <c r="AE35">
        <f>'Program Costs'!AE35+'Customer Costs'!AE35</f>
        <v>0</v>
      </c>
      <c r="AF35">
        <f>'Program Costs'!AF35+'Customer Costs'!AF35</f>
        <v>0</v>
      </c>
      <c r="AG35">
        <f>'Program Costs'!AG35+'Customer Costs'!AG35</f>
        <v>0</v>
      </c>
      <c r="AH35">
        <f>'Program Costs'!AH35+'Customer Costs'!AH35</f>
        <v>0</v>
      </c>
      <c r="AI35" s="2">
        <f t="shared" si="0"/>
        <v>116</v>
      </c>
      <c r="AJ35" s="2">
        <f t="shared" si="1"/>
        <v>116</v>
      </c>
    </row>
    <row r="36" spans="1:36" x14ac:dyDescent="0.25">
      <c r="A36" s="13">
        <v>1</v>
      </c>
      <c r="B36" s="13">
        <v>130</v>
      </c>
      <c r="C36">
        <v>141</v>
      </c>
      <c r="D36" t="s">
        <v>70</v>
      </c>
      <c r="E36">
        <f>'Program Costs'!E36+'Customer Costs'!E36</f>
        <v>0</v>
      </c>
      <c r="F36">
        <f>'Program Costs'!F36+'Customer Costs'!F36</f>
        <v>0</v>
      </c>
      <c r="G36">
        <f>'Program Costs'!G36+'Customer Costs'!G36</f>
        <v>487</v>
      </c>
      <c r="H36">
        <f>'Program Costs'!H36+'Customer Costs'!H36</f>
        <v>0</v>
      </c>
      <c r="I36">
        <f>'Program Costs'!I36+'Customer Costs'!I36</f>
        <v>0</v>
      </c>
      <c r="J36">
        <f>'Program Costs'!J36+'Customer Costs'!J36</f>
        <v>0</v>
      </c>
      <c r="K36">
        <f>'Program Costs'!K36+'Customer Costs'!K36</f>
        <v>0</v>
      </c>
      <c r="L36">
        <f>'Program Costs'!L36+'Customer Costs'!L36</f>
        <v>0</v>
      </c>
      <c r="M36">
        <f>'Program Costs'!M36+'Customer Costs'!M36</f>
        <v>0</v>
      </c>
      <c r="N36">
        <f>'Program Costs'!N36+'Customer Costs'!N36</f>
        <v>0</v>
      </c>
      <c r="O36">
        <f>'Program Costs'!O36+'Customer Costs'!O36</f>
        <v>0</v>
      </c>
      <c r="P36">
        <f>'Program Costs'!P36+'Customer Costs'!P36</f>
        <v>0</v>
      </c>
      <c r="Q36">
        <f>'Program Costs'!Q36+'Customer Costs'!Q36</f>
        <v>0</v>
      </c>
      <c r="R36">
        <f>'Program Costs'!R36+'Customer Costs'!R36</f>
        <v>0</v>
      </c>
      <c r="S36">
        <f>'Program Costs'!S36+'Customer Costs'!S36</f>
        <v>0</v>
      </c>
      <c r="T36">
        <f>'Program Costs'!T36+'Customer Costs'!T36</f>
        <v>0</v>
      </c>
      <c r="U36">
        <f>'Program Costs'!U36+'Customer Costs'!U36</f>
        <v>0</v>
      </c>
      <c r="V36">
        <f>'Program Costs'!V36+'Customer Costs'!V36</f>
        <v>0</v>
      </c>
      <c r="W36">
        <f>'Program Costs'!W36+'Customer Costs'!W36</f>
        <v>0</v>
      </c>
      <c r="X36">
        <f>'Program Costs'!X36+'Customer Costs'!X36</f>
        <v>0</v>
      </c>
      <c r="Y36">
        <f>'Program Costs'!Y36+'Customer Costs'!Y36</f>
        <v>0</v>
      </c>
      <c r="Z36">
        <f>'Program Costs'!Z36+'Customer Costs'!Z36</f>
        <v>0</v>
      </c>
      <c r="AA36">
        <f>'Program Costs'!AA36+'Customer Costs'!AA36</f>
        <v>0</v>
      </c>
      <c r="AB36">
        <f>'Program Costs'!AB36+'Customer Costs'!AB36</f>
        <v>0</v>
      </c>
      <c r="AC36">
        <f>'Program Costs'!AC36+'Customer Costs'!AC36</f>
        <v>0</v>
      </c>
      <c r="AD36">
        <f>'Program Costs'!AD36+'Customer Costs'!AD36</f>
        <v>0</v>
      </c>
      <c r="AE36">
        <f>'Program Costs'!AE36+'Customer Costs'!AE36</f>
        <v>0</v>
      </c>
      <c r="AF36">
        <f>'Program Costs'!AF36+'Customer Costs'!AF36</f>
        <v>0</v>
      </c>
      <c r="AG36">
        <f>'Program Costs'!AG36+'Customer Costs'!AG36</f>
        <v>0</v>
      </c>
      <c r="AH36">
        <f>'Program Costs'!AH36+'Customer Costs'!AH36</f>
        <v>0</v>
      </c>
      <c r="AI36" s="2">
        <f t="shared" si="0"/>
        <v>487</v>
      </c>
      <c r="AJ36" s="2">
        <f t="shared" si="1"/>
        <v>487</v>
      </c>
    </row>
    <row r="37" spans="1:36" x14ac:dyDescent="0.25">
      <c r="A37" s="13">
        <v>1</v>
      </c>
      <c r="B37" s="13">
        <v>130</v>
      </c>
      <c r="C37">
        <v>142</v>
      </c>
      <c r="D37" t="s">
        <v>71</v>
      </c>
      <c r="E37">
        <f>'Program Costs'!E37+'Customer Costs'!E37</f>
        <v>0</v>
      </c>
      <c r="F37">
        <f>'Program Costs'!F37+'Customer Costs'!F37</f>
        <v>0</v>
      </c>
      <c r="G37">
        <f>'Program Costs'!G37+'Customer Costs'!G37</f>
        <v>222</v>
      </c>
      <c r="H37">
        <f>'Program Costs'!H37+'Customer Costs'!H37</f>
        <v>0</v>
      </c>
      <c r="I37">
        <f>'Program Costs'!I37+'Customer Costs'!I37</f>
        <v>0</v>
      </c>
      <c r="J37">
        <f>'Program Costs'!J37+'Customer Costs'!J37</f>
        <v>0</v>
      </c>
      <c r="K37">
        <f>'Program Costs'!K37+'Customer Costs'!K37</f>
        <v>0</v>
      </c>
      <c r="L37">
        <f>'Program Costs'!L37+'Customer Costs'!L37</f>
        <v>0</v>
      </c>
      <c r="M37">
        <f>'Program Costs'!M37+'Customer Costs'!M37</f>
        <v>0</v>
      </c>
      <c r="N37">
        <f>'Program Costs'!N37+'Customer Costs'!N37</f>
        <v>0</v>
      </c>
      <c r="O37">
        <f>'Program Costs'!O37+'Customer Costs'!O37</f>
        <v>0</v>
      </c>
      <c r="P37">
        <f>'Program Costs'!P37+'Customer Costs'!P37</f>
        <v>0</v>
      </c>
      <c r="Q37">
        <f>'Program Costs'!Q37+'Customer Costs'!Q37</f>
        <v>0</v>
      </c>
      <c r="R37">
        <f>'Program Costs'!R37+'Customer Costs'!R37</f>
        <v>0</v>
      </c>
      <c r="S37">
        <f>'Program Costs'!S37+'Customer Costs'!S37</f>
        <v>0</v>
      </c>
      <c r="T37">
        <f>'Program Costs'!T37+'Customer Costs'!T37</f>
        <v>0</v>
      </c>
      <c r="U37">
        <f>'Program Costs'!U37+'Customer Costs'!U37</f>
        <v>0</v>
      </c>
      <c r="V37">
        <f>'Program Costs'!V37+'Customer Costs'!V37</f>
        <v>0</v>
      </c>
      <c r="W37">
        <f>'Program Costs'!W37+'Customer Costs'!W37</f>
        <v>0</v>
      </c>
      <c r="X37">
        <f>'Program Costs'!X37+'Customer Costs'!X37</f>
        <v>0</v>
      </c>
      <c r="Y37">
        <f>'Program Costs'!Y37+'Customer Costs'!Y37</f>
        <v>0</v>
      </c>
      <c r="Z37">
        <f>'Program Costs'!Z37+'Customer Costs'!Z37</f>
        <v>0</v>
      </c>
      <c r="AA37">
        <f>'Program Costs'!AA37+'Customer Costs'!AA37</f>
        <v>0</v>
      </c>
      <c r="AB37">
        <f>'Program Costs'!AB37+'Customer Costs'!AB37</f>
        <v>0</v>
      </c>
      <c r="AC37">
        <f>'Program Costs'!AC37+'Customer Costs'!AC37</f>
        <v>0</v>
      </c>
      <c r="AD37">
        <f>'Program Costs'!AD37+'Customer Costs'!AD37</f>
        <v>0</v>
      </c>
      <c r="AE37">
        <f>'Program Costs'!AE37+'Customer Costs'!AE37</f>
        <v>0</v>
      </c>
      <c r="AF37">
        <f>'Program Costs'!AF37+'Customer Costs'!AF37</f>
        <v>0</v>
      </c>
      <c r="AG37">
        <f>'Program Costs'!AG37+'Customer Costs'!AG37</f>
        <v>0</v>
      </c>
      <c r="AH37">
        <f>'Program Costs'!AH37+'Customer Costs'!AH37</f>
        <v>0</v>
      </c>
      <c r="AI37" s="2">
        <f t="shared" si="0"/>
        <v>222</v>
      </c>
      <c r="AJ37" s="2">
        <f t="shared" si="1"/>
        <v>222</v>
      </c>
    </row>
    <row r="38" spans="1:36" x14ac:dyDescent="0.25">
      <c r="A38" s="13">
        <v>1</v>
      </c>
      <c r="B38" s="13">
        <v>130</v>
      </c>
      <c r="C38">
        <v>143</v>
      </c>
      <c r="D38" t="s">
        <v>72</v>
      </c>
      <c r="E38">
        <f>'Program Costs'!E38+'Customer Costs'!E38</f>
        <v>0</v>
      </c>
      <c r="F38">
        <f>'Program Costs'!F38+'Customer Costs'!F38</f>
        <v>0</v>
      </c>
      <c r="G38">
        <f>'Program Costs'!G38+'Customer Costs'!G38</f>
        <v>1478.7</v>
      </c>
      <c r="H38">
        <f>'Program Costs'!H38+'Customer Costs'!H38</f>
        <v>0</v>
      </c>
      <c r="I38">
        <f>'Program Costs'!I38+'Customer Costs'!I38</f>
        <v>0</v>
      </c>
      <c r="J38">
        <f>'Program Costs'!J38+'Customer Costs'!J38</f>
        <v>0</v>
      </c>
      <c r="K38">
        <f>'Program Costs'!K38+'Customer Costs'!K38</f>
        <v>0</v>
      </c>
      <c r="L38">
        <f>'Program Costs'!L38+'Customer Costs'!L38</f>
        <v>0</v>
      </c>
      <c r="M38">
        <f>'Program Costs'!M38+'Customer Costs'!M38</f>
        <v>0</v>
      </c>
      <c r="N38">
        <f>'Program Costs'!N38+'Customer Costs'!N38</f>
        <v>0</v>
      </c>
      <c r="O38">
        <f>'Program Costs'!O38+'Customer Costs'!O38</f>
        <v>0</v>
      </c>
      <c r="P38">
        <f>'Program Costs'!P38+'Customer Costs'!P38</f>
        <v>0</v>
      </c>
      <c r="Q38">
        <f>'Program Costs'!Q38+'Customer Costs'!Q38</f>
        <v>0</v>
      </c>
      <c r="R38">
        <f>'Program Costs'!R38+'Customer Costs'!R38</f>
        <v>0</v>
      </c>
      <c r="S38">
        <f>'Program Costs'!S38+'Customer Costs'!S38</f>
        <v>0</v>
      </c>
      <c r="T38">
        <f>'Program Costs'!T38+'Customer Costs'!T38</f>
        <v>0</v>
      </c>
      <c r="U38">
        <f>'Program Costs'!U38+'Customer Costs'!U38</f>
        <v>0</v>
      </c>
      <c r="V38">
        <f>'Program Costs'!V38+'Customer Costs'!V38</f>
        <v>0</v>
      </c>
      <c r="W38">
        <f>'Program Costs'!W38+'Customer Costs'!W38</f>
        <v>0</v>
      </c>
      <c r="X38">
        <f>'Program Costs'!X38+'Customer Costs'!X38</f>
        <v>0</v>
      </c>
      <c r="Y38">
        <f>'Program Costs'!Y38+'Customer Costs'!Y38</f>
        <v>0</v>
      </c>
      <c r="Z38">
        <f>'Program Costs'!Z38+'Customer Costs'!Z38</f>
        <v>0</v>
      </c>
      <c r="AA38">
        <f>'Program Costs'!AA38+'Customer Costs'!AA38</f>
        <v>0</v>
      </c>
      <c r="AB38">
        <f>'Program Costs'!AB38+'Customer Costs'!AB38</f>
        <v>0</v>
      </c>
      <c r="AC38">
        <f>'Program Costs'!AC38+'Customer Costs'!AC38</f>
        <v>0</v>
      </c>
      <c r="AD38">
        <f>'Program Costs'!AD38+'Customer Costs'!AD38</f>
        <v>0</v>
      </c>
      <c r="AE38">
        <f>'Program Costs'!AE38+'Customer Costs'!AE38</f>
        <v>0</v>
      </c>
      <c r="AF38">
        <f>'Program Costs'!AF38+'Customer Costs'!AF38</f>
        <v>0</v>
      </c>
      <c r="AG38">
        <f>'Program Costs'!AG38+'Customer Costs'!AG38</f>
        <v>0</v>
      </c>
      <c r="AH38">
        <f>'Program Costs'!AH38+'Customer Costs'!AH38</f>
        <v>0</v>
      </c>
      <c r="AI38" s="2">
        <f t="shared" si="0"/>
        <v>1478.7</v>
      </c>
      <c r="AJ38" s="2">
        <f t="shared" si="1"/>
        <v>1478.7</v>
      </c>
    </row>
    <row r="39" spans="1:36" x14ac:dyDescent="0.25">
      <c r="A39" s="13">
        <v>1</v>
      </c>
      <c r="B39" s="13">
        <v>130</v>
      </c>
      <c r="C39">
        <v>144</v>
      </c>
      <c r="D39" t="s">
        <v>537</v>
      </c>
      <c r="E39">
        <f>'Program Costs'!E39+'Customer Costs'!E39</f>
        <v>0</v>
      </c>
      <c r="F39">
        <f>'Program Costs'!F39+'Customer Costs'!F39</f>
        <v>0</v>
      </c>
      <c r="G39">
        <f>'Program Costs'!G39+'Customer Costs'!G39</f>
        <v>1046.2</v>
      </c>
      <c r="H39">
        <f>'Program Costs'!H39+'Customer Costs'!H39</f>
        <v>0</v>
      </c>
      <c r="I39">
        <f>'Program Costs'!I39+'Customer Costs'!I39</f>
        <v>0</v>
      </c>
      <c r="J39">
        <f>'Program Costs'!J39+'Customer Costs'!J39</f>
        <v>0</v>
      </c>
      <c r="K39">
        <f>'Program Costs'!K39+'Customer Costs'!K39</f>
        <v>0</v>
      </c>
      <c r="L39">
        <f>'Program Costs'!L39+'Customer Costs'!L39</f>
        <v>0</v>
      </c>
      <c r="M39">
        <f>'Program Costs'!M39+'Customer Costs'!M39</f>
        <v>0</v>
      </c>
      <c r="N39">
        <f>'Program Costs'!N39+'Customer Costs'!N39</f>
        <v>0</v>
      </c>
      <c r="O39">
        <f>'Program Costs'!O39+'Customer Costs'!O39</f>
        <v>0</v>
      </c>
      <c r="P39">
        <f>'Program Costs'!P39+'Customer Costs'!P39</f>
        <v>0</v>
      </c>
      <c r="Q39">
        <f>'Program Costs'!Q39+'Customer Costs'!Q39</f>
        <v>0</v>
      </c>
      <c r="R39">
        <f>'Program Costs'!R39+'Customer Costs'!R39</f>
        <v>0</v>
      </c>
      <c r="S39">
        <f>'Program Costs'!S39+'Customer Costs'!S39</f>
        <v>0</v>
      </c>
      <c r="T39">
        <f>'Program Costs'!T39+'Customer Costs'!T39</f>
        <v>0</v>
      </c>
      <c r="U39">
        <f>'Program Costs'!U39+'Customer Costs'!U39</f>
        <v>0</v>
      </c>
      <c r="V39">
        <f>'Program Costs'!V39+'Customer Costs'!V39</f>
        <v>0</v>
      </c>
      <c r="W39">
        <f>'Program Costs'!W39+'Customer Costs'!W39</f>
        <v>0</v>
      </c>
      <c r="X39">
        <f>'Program Costs'!X39+'Customer Costs'!X39</f>
        <v>0</v>
      </c>
      <c r="Y39">
        <f>'Program Costs'!Y39+'Customer Costs'!Y39</f>
        <v>0</v>
      </c>
      <c r="Z39">
        <f>'Program Costs'!Z39+'Customer Costs'!Z39</f>
        <v>0</v>
      </c>
      <c r="AA39">
        <f>'Program Costs'!AA39+'Customer Costs'!AA39</f>
        <v>0</v>
      </c>
      <c r="AB39">
        <f>'Program Costs'!AB39+'Customer Costs'!AB39</f>
        <v>0</v>
      </c>
      <c r="AC39">
        <f>'Program Costs'!AC39+'Customer Costs'!AC39</f>
        <v>0</v>
      </c>
      <c r="AD39">
        <f>'Program Costs'!AD39+'Customer Costs'!AD39</f>
        <v>0</v>
      </c>
      <c r="AE39">
        <f>'Program Costs'!AE39+'Customer Costs'!AE39</f>
        <v>0</v>
      </c>
      <c r="AF39">
        <f>'Program Costs'!AF39+'Customer Costs'!AF39</f>
        <v>0</v>
      </c>
      <c r="AG39">
        <f>'Program Costs'!AG39+'Customer Costs'!AG39</f>
        <v>0</v>
      </c>
      <c r="AH39">
        <f>'Program Costs'!AH39+'Customer Costs'!AH39</f>
        <v>0</v>
      </c>
      <c r="AI39" s="2">
        <f t="shared" si="0"/>
        <v>1046.2</v>
      </c>
      <c r="AJ39" s="2">
        <f t="shared" si="1"/>
        <v>1046.2</v>
      </c>
    </row>
    <row r="40" spans="1:36" x14ac:dyDescent="0.25">
      <c r="A40" s="13">
        <v>1</v>
      </c>
      <c r="B40" s="13">
        <v>130</v>
      </c>
      <c r="C40">
        <v>145</v>
      </c>
      <c r="D40" t="s">
        <v>74</v>
      </c>
      <c r="E40">
        <f>'Program Costs'!E40+'Customer Costs'!E40</f>
        <v>0</v>
      </c>
      <c r="F40">
        <f>'Program Costs'!F40+'Customer Costs'!F40</f>
        <v>0</v>
      </c>
      <c r="G40">
        <f>'Program Costs'!G40+'Customer Costs'!G40</f>
        <v>547.70000000000005</v>
      </c>
      <c r="H40">
        <f>'Program Costs'!H40+'Customer Costs'!H40</f>
        <v>0</v>
      </c>
      <c r="I40">
        <f>'Program Costs'!I40+'Customer Costs'!I40</f>
        <v>0</v>
      </c>
      <c r="J40">
        <f>'Program Costs'!J40+'Customer Costs'!J40</f>
        <v>0</v>
      </c>
      <c r="K40">
        <f>'Program Costs'!K40+'Customer Costs'!K40</f>
        <v>0</v>
      </c>
      <c r="L40">
        <f>'Program Costs'!L40+'Customer Costs'!L40</f>
        <v>0</v>
      </c>
      <c r="M40">
        <f>'Program Costs'!M40+'Customer Costs'!M40</f>
        <v>0</v>
      </c>
      <c r="N40">
        <f>'Program Costs'!N40+'Customer Costs'!N40</f>
        <v>0</v>
      </c>
      <c r="O40">
        <f>'Program Costs'!O40+'Customer Costs'!O40</f>
        <v>0</v>
      </c>
      <c r="P40">
        <f>'Program Costs'!P40+'Customer Costs'!P40</f>
        <v>0</v>
      </c>
      <c r="Q40">
        <f>'Program Costs'!Q40+'Customer Costs'!Q40</f>
        <v>0</v>
      </c>
      <c r="R40">
        <f>'Program Costs'!R40+'Customer Costs'!R40</f>
        <v>0</v>
      </c>
      <c r="S40">
        <f>'Program Costs'!S40+'Customer Costs'!S40</f>
        <v>0</v>
      </c>
      <c r="T40">
        <f>'Program Costs'!T40+'Customer Costs'!T40</f>
        <v>0</v>
      </c>
      <c r="U40">
        <f>'Program Costs'!U40+'Customer Costs'!U40</f>
        <v>0</v>
      </c>
      <c r="V40">
        <f>'Program Costs'!V40+'Customer Costs'!V40</f>
        <v>0</v>
      </c>
      <c r="W40">
        <f>'Program Costs'!W40+'Customer Costs'!W40</f>
        <v>0</v>
      </c>
      <c r="X40">
        <f>'Program Costs'!X40+'Customer Costs'!X40</f>
        <v>0</v>
      </c>
      <c r="Y40">
        <f>'Program Costs'!Y40+'Customer Costs'!Y40</f>
        <v>0</v>
      </c>
      <c r="Z40">
        <f>'Program Costs'!Z40+'Customer Costs'!Z40</f>
        <v>0</v>
      </c>
      <c r="AA40">
        <f>'Program Costs'!AA40+'Customer Costs'!AA40</f>
        <v>0</v>
      </c>
      <c r="AB40">
        <f>'Program Costs'!AB40+'Customer Costs'!AB40</f>
        <v>0</v>
      </c>
      <c r="AC40">
        <f>'Program Costs'!AC40+'Customer Costs'!AC40</f>
        <v>0</v>
      </c>
      <c r="AD40">
        <f>'Program Costs'!AD40+'Customer Costs'!AD40</f>
        <v>0</v>
      </c>
      <c r="AE40">
        <f>'Program Costs'!AE40+'Customer Costs'!AE40</f>
        <v>0</v>
      </c>
      <c r="AF40">
        <f>'Program Costs'!AF40+'Customer Costs'!AF40</f>
        <v>0</v>
      </c>
      <c r="AG40">
        <f>'Program Costs'!AG40+'Customer Costs'!AG40</f>
        <v>0</v>
      </c>
      <c r="AH40">
        <f>'Program Costs'!AH40+'Customer Costs'!AH40</f>
        <v>0</v>
      </c>
      <c r="AI40" s="2">
        <f t="shared" si="0"/>
        <v>547.70000000000005</v>
      </c>
      <c r="AJ40" s="2">
        <f t="shared" si="1"/>
        <v>547.70000000000005</v>
      </c>
    </row>
    <row r="41" spans="1:36" x14ac:dyDescent="0.25">
      <c r="A41" s="13">
        <v>1</v>
      </c>
      <c r="B41" s="13">
        <v>130</v>
      </c>
      <c r="C41">
        <v>146</v>
      </c>
      <c r="D41" t="s">
        <v>75</v>
      </c>
      <c r="E41">
        <f>'Program Costs'!E41+'Customer Costs'!E41</f>
        <v>0</v>
      </c>
      <c r="F41">
        <f>'Program Costs'!F41+'Customer Costs'!F41</f>
        <v>0</v>
      </c>
      <c r="G41">
        <f>'Program Costs'!G41+'Customer Costs'!G41</f>
        <v>547.70000000000005</v>
      </c>
      <c r="H41">
        <f>'Program Costs'!H41+'Customer Costs'!H41</f>
        <v>0</v>
      </c>
      <c r="I41">
        <f>'Program Costs'!I41+'Customer Costs'!I41</f>
        <v>0</v>
      </c>
      <c r="J41">
        <f>'Program Costs'!J41+'Customer Costs'!J41</f>
        <v>0</v>
      </c>
      <c r="K41">
        <f>'Program Costs'!K41+'Customer Costs'!K41</f>
        <v>0</v>
      </c>
      <c r="L41">
        <f>'Program Costs'!L41+'Customer Costs'!L41</f>
        <v>0</v>
      </c>
      <c r="M41">
        <f>'Program Costs'!M41+'Customer Costs'!M41</f>
        <v>0</v>
      </c>
      <c r="N41">
        <f>'Program Costs'!N41+'Customer Costs'!N41</f>
        <v>0</v>
      </c>
      <c r="O41">
        <f>'Program Costs'!O41+'Customer Costs'!O41</f>
        <v>0</v>
      </c>
      <c r="P41">
        <f>'Program Costs'!P41+'Customer Costs'!P41</f>
        <v>0</v>
      </c>
      <c r="Q41">
        <f>'Program Costs'!Q41+'Customer Costs'!Q41</f>
        <v>0</v>
      </c>
      <c r="R41">
        <f>'Program Costs'!R41+'Customer Costs'!R41</f>
        <v>0</v>
      </c>
      <c r="S41">
        <f>'Program Costs'!S41+'Customer Costs'!S41</f>
        <v>0</v>
      </c>
      <c r="T41">
        <f>'Program Costs'!T41+'Customer Costs'!T41</f>
        <v>0</v>
      </c>
      <c r="U41">
        <f>'Program Costs'!U41+'Customer Costs'!U41</f>
        <v>0</v>
      </c>
      <c r="V41">
        <f>'Program Costs'!V41+'Customer Costs'!V41</f>
        <v>0</v>
      </c>
      <c r="W41">
        <f>'Program Costs'!W41+'Customer Costs'!W41</f>
        <v>0</v>
      </c>
      <c r="X41">
        <f>'Program Costs'!X41+'Customer Costs'!X41</f>
        <v>0</v>
      </c>
      <c r="Y41">
        <f>'Program Costs'!Y41+'Customer Costs'!Y41</f>
        <v>0</v>
      </c>
      <c r="Z41">
        <f>'Program Costs'!Z41+'Customer Costs'!Z41</f>
        <v>0</v>
      </c>
      <c r="AA41">
        <f>'Program Costs'!AA41+'Customer Costs'!AA41</f>
        <v>0</v>
      </c>
      <c r="AB41">
        <f>'Program Costs'!AB41+'Customer Costs'!AB41</f>
        <v>0</v>
      </c>
      <c r="AC41">
        <f>'Program Costs'!AC41+'Customer Costs'!AC41</f>
        <v>0</v>
      </c>
      <c r="AD41">
        <f>'Program Costs'!AD41+'Customer Costs'!AD41</f>
        <v>0</v>
      </c>
      <c r="AE41">
        <f>'Program Costs'!AE41+'Customer Costs'!AE41</f>
        <v>0</v>
      </c>
      <c r="AF41">
        <f>'Program Costs'!AF41+'Customer Costs'!AF41</f>
        <v>0</v>
      </c>
      <c r="AG41">
        <f>'Program Costs'!AG41+'Customer Costs'!AG41</f>
        <v>0</v>
      </c>
      <c r="AH41">
        <f>'Program Costs'!AH41+'Customer Costs'!AH41</f>
        <v>0</v>
      </c>
      <c r="AI41" s="2">
        <f t="shared" si="0"/>
        <v>547.70000000000005</v>
      </c>
      <c r="AJ41" s="2">
        <f t="shared" si="1"/>
        <v>547.70000000000005</v>
      </c>
    </row>
    <row r="42" spans="1:36" x14ac:dyDescent="0.25">
      <c r="A42" s="13">
        <v>1</v>
      </c>
      <c r="B42" s="13">
        <v>130</v>
      </c>
      <c r="C42">
        <v>147</v>
      </c>
      <c r="D42" t="s">
        <v>76</v>
      </c>
      <c r="E42">
        <f>'Program Costs'!E42+'Customer Costs'!E42</f>
        <v>0</v>
      </c>
      <c r="F42">
        <f>'Program Costs'!F42+'Customer Costs'!F42</f>
        <v>0</v>
      </c>
      <c r="G42">
        <f>'Program Costs'!G42+'Customer Costs'!G42</f>
        <v>187.4</v>
      </c>
      <c r="H42">
        <f>'Program Costs'!H42+'Customer Costs'!H42</f>
        <v>0</v>
      </c>
      <c r="I42">
        <f>'Program Costs'!I42+'Customer Costs'!I42</f>
        <v>0</v>
      </c>
      <c r="J42">
        <f>'Program Costs'!J42+'Customer Costs'!J42</f>
        <v>0</v>
      </c>
      <c r="K42">
        <f>'Program Costs'!K42+'Customer Costs'!K42</f>
        <v>0</v>
      </c>
      <c r="L42">
        <f>'Program Costs'!L42+'Customer Costs'!L42</f>
        <v>0</v>
      </c>
      <c r="M42">
        <f>'Program Costs'!M42+'Customer Costs'!M42</f>
        <v>0</v>
      </c>
      <c r="N42">
        <f>'Program Costs'!N42+'Customer Costs'!N42</f>
        <v>0</v>
      </c>
      <c r="O42">
        <f>'Program Costs'!O42+'Customer Costs'!O42</f>
        <v>0</v>
      </c>
      <c r="P42">
        <f>'Program Costs'!P42+'Customer Costs'!P42</f>
        <v>0</v>
      </c>
      <c r="Q42">
        <f>'Program Costs'!Q42+'Customer Costs'!Q42</f>
        <v>0</v>
      </c>
      <c r="R42">
        <f>'Program Costs'!R42+'Customer Costs'!R42</f>
        <v>0</v>
      </c>
      <c r="S42">
        <f>'Program Costs'!S42+'Customer Costs'!S42</f>
        <v>0</v>
      </c>
      <c r="T42">
        <f>'Program Costs'!T42+'Customer Costs'!T42</f>
        <v>0</v>
      </c>
      <c r="U42">
        <f>'Program Costs'!U42+'Customer Costs'!U42</f>
        <v>0</v>
      </c>
      <c r="V42">
        <f>'Program Costs'!V42+'Customer Costs'!V42</f>
        <v>0</v>
      </c>
      <c r="W42">
        <f>'Program Costs'!W42+'Customer Costs'!W42</f>
        <v>0</v>
      </c>
      <c r="X42">
        <f>'Program Costs'!X42+'Customer Costs'!X42</f>
        <v>0</v>
      </c>
      <c r="Y42">
        <f>'Program Costs'!Y42+'Customer Costs'!Y42</f>
        <v>0</v>
      </c>
      <c r="Z42">
        <f>'Program Costs'!Z42+'Customer Costs'!Z42</f>
        <v>0</v>
      </c>
      <c r="AA42">
        <f>'Program Costs'!AA42+'Customer Costs'!AA42</f>
        <v>0</v>
      </c>
      <c r="AB42">
        <f>'Program Costs'!AB42+'Customer Costs'!AB42</f>
        <v>0</v>
      </c>
      <c r="AC42">
        <f>'Program Costs'!AC42+'Customer Costs'!AC42</f>
        <v>0</v>
      </c>
      <c r="AD42">
        <f>'Program Costs'!AD42+'Customer Costs'!AD42</f>
        <v>0</v>
      </c>
      <c r="AE42">
        <f>'Program Costs'!AE42+'Customer Costs'!AE42</f>
        <v>0</v>
      </c>
      <c r="AF42">
        <f>'Program Costs'!AF42+'Customer Costs'!AF42</f>
        <v>0</v>
      </c>
      <c r="AG42">
        <f>'Program Costs'!AG42+'Customer Costs'!AG42</f>
        <v>0</v>
      </c>
      <c r="AH42">
        <f>'Program Costs'!AH42+'Customer Costs'!AH42</f>
        <v>0</v>
      </c>
      <c r="AI42" s="2">
        <f t="shared" si="0"/>
        <v>187.4</v>
      </c>
      <c r="AJ42" s="2">
        <f t="shared" si="1"/>
        <v>187.4</v>
      </c>
    </row>
    <row r="43" spans="1:36" x14ac:dyDescent="0.25">
      <c r="A43" s="13">
        <v>1</v>
      </c>
      <c r="B43" s="13">
        <v>130</v>
      </c>
      <c r="C43">
        <v>148</v>
      </c>
      <c r="D43" t="s">
        <v>77</v>
      </c>
      <c r="E43">
        <f>'Program Costs'!E43+'Customer Costs'!E43</f>
        <v>0</v>
      </c>
      <c r="F43">
        <f>'Program Costs'!F43+'Customer Costs'!F43</f>
        <v>0</v>
      </c>
      <c r="G43">
        <f>'Program Costs'!G43+'Customer Costs'!G43</f>
        <v>1864</v>
      </c>
      <c r="H43">
        <f>'Program Costs'!H43+'Customer Costs'!H43</f>
        <v>0</v>
      </c>
      <c r="I43">
        <f>'Program Costs'!I43+'Customer Costs'!I43</f>
        <v>0</v>
      </c>
      <c r="J43">
        <f>'Program Costs'!J43+'Customer Costs'!J43</f>
        <v>0</v>
      </c>
      <c r="K43">
        <f>'Program Costs'!K43+'Customer Costs'!K43</f>
        <v>0</v>
      </c>
      <c r="L43">
        <f>'Program Costs'!L43+'Customer Costs'!L43</f>
        <v>0</v>
      </c>
      <c r="M43">
        <f>'Program Costs'!M43+'Customer Costs'!M43</f>
        <v>0</v>
      </c>
      <c r="N43">
        <f>'Program Costs'!N43+'Customer Costs'!N43</f>
        <v>0</v>
      </c>
      <c r="O43">
        <f>'Program Costs'!O43+'Customer Costs'!O43</f>
        <v>0</v>
      </c>
      <c r="P43">
        <f>'Program Costs'!P43+'Customer Costs'!P43</f>
        <v>0</v>
      </c>
      <c r="Q43">
        <f>'Program Costs'!Q43+'Customer Costs'!Q43</f>
        <v>0</v>
      </c>
      <c r="R43">
        <f>'Program Costs'!R43+'Customer Costs'!R43</f>
        <v>0</v>
      </c>
      <c r="S43">
        <f>'Program Costs'!S43+'Customer Costs'!S43</f>
        <v>0</v>
      </c>
      <c r="T43">
        <f>'Program Costs'!T43+'Customer Costs'!T43</f>
        <v>0</v>
      </c>
      <c r="U43">
        <f>'Program Costs'!U43+'Customer Costs'!U43</f>
        <v>0</v>
      </c>
      <c r="V43">
        <f>'Program Costs'!V43+'Customer Costs'!V43</f>
        <v>0</v>
      </c>
      <c r="W43">
        <f>'Program Costs'!W43+'Customer Costs'!W43</f>
        <v>0</v>
      </c>
      <c r="X43">
        <f>'Program Costs'!X43+'Customer Costs'!X43</f>
        <v>0</v>
      </c>
      <c r="Y43">
        <f>'Program Costs'!Y43+'Customer Costs'!Y43</f>
        <v>0</v>
      </c>
      <c r="Z43">
        <f>'Program Costs'!Z43+'Customer Costs'!Z43</f>
        <v>0</v>
      </c>
      <c r="AA43">
        <f>'Program Costs'!AA43+'Customer Costs'!AA43</f>
        <v>0</v>
      </c>
      <c r="AB43">
        <f>'Program Costs'!AB43+'Customer Costs'!AB43</f>
        <v>0</v>
      </c>
      <c r="AC43">
        <f>'Program Costs'!AC43+'Customer Costs'!AC43</f>
        <v>0</v>
      </c>
      <c r="AD43">
        <f>'Program Costs'!AD43+'Customer Costs'!AD43</f>
        <v>0</v>
      </c>
      <c r="AE43">
        <f>'Program Costs'!AE43+'Customer Costs'!AE43</f>
        <v>0</v>
      </c>
      <c r="AF43">
        <f>'Program Costs'!AF43+'Customer Costs'!AF43</f>
        <v>0</v>
      </c>
      <c r="AG43">
        <f>'Program Costs'!AG43+'Customer Costs'!AG43</f>
        <v>0</v>
      </c>
      <c r="AH43">
        <f>'Program Costs'!AH43+'Customer Costs'!AH43</f>
        <v>0</v>
      </c>
      <c r="AI43" s="2">
        <f t="shared" si="0"/>
        <v>1864</v>
      </c>
      <c r="AJ43" s="2">
        <f t="shared" si="1"/>
        <v>1864</v>
      </c>
    </row>
    <row r="44" spans="1:36" x14ac:dyDescent="0.25">
      <c r="A44" s="13">
        <v>1</v>
      </c>
      <c r="B44" s="13">
        <v>130</v>
      </c>
      <c r="C44">
        <v>150</v>
      </c>
      <c r="D44" t="s">
        <v>78</v>
      </c>
      <c r="E44">
        <f>'Program Costs'!E44+'Customer Costs'!E44</f>
        <v>0</v>
      </c>
      <c r="F44">
        <f>'Program Costs'!F44+'Customer Costs'!F44</f>
        <v>0</v>
      </c>
      <c r="G44">
        <f>'Program Costs'!G44+'Customer Costs'!G44</f>
        <v>677.8</v>
      </c>
      <c r="H44">
        <f>'Program Costs'!H44+'Customer Costs'!H44</f>
        <v>0</v>
      </c>
      <c r="I44">
        <f>'Program Costs'!I44+'Customer Costs'!I44</f>
        <v>0</v>
      </c>
      <c r="J44">
        <f>'Program Costs'!J44+'Customer Costs'!J44</f>
        <v>0</v>
      </c>
      <c r="K44">
        <f>'Program Costs'!K44+'Customer Costs'!K44</f>
        <v>0</v>
      </c>
      <c r="L44">
        <f>'Program Costs'!L44+'Customer Costs'!L44</f>
        <v>0</v>
      </c>
      <c r="M44">
        <f>'Program Costs'!M44+'Customer Costs'!M44</f>
        <v>0</v>
      </c>
      <c r="N44">
        <f>'Program Costs'!N44+'Customer Costs'!N44</f>
        <v>0</v>
      </c>
      <c r="O44">
        <f>'Program Costs'!O44+'Customer Costs'!O44</f>
        <v>0</v>
      </c>
      <c r="P44">
        <f>'Program Costs'!P44+'Customer Costs'!P44</f>
        <v>0</v>
      </c>
      <c r="Q44">
        <f>'Program Costs'!Q44+'Customer Costs'!Q44</f>
        <v>0</v>
      </c>
      <c r="R44">
        <f>'Program Costs'!R44+'Customer Costs'!R44</f>
        <v>0</v>
      </c>
      <c r="S44">
        <f>'Program Costs'!S44+'Customer Costs'!S44</f>
        <v>0</v>
      </c>
      <c r="T44">
        <f>'Program Costs'!T44+'Customer Costs'!T44</f>
        <v>0</v>
      </c>
      <c r="U44">
        <f>'Program Costs'!U44+'Customer Costs'!U44</f>
        <v>0</v>
      </c>
      <c r="V44">
        <f>'Program Costs'!V44+'Customer Costs'!V44</f>
        <v>0</v>
      </c>
      <c r="W44">
        <f>'Program Costs'!W44+'Customer Costs'!W44</f>
        <v>0</v>
      </c>
      <c r="X44">
        <f>'Program Costs'!X44+'Customer Costs'!X44</f>
        <v>0</v>
      </c>
      <c r="Y44">
        <f>'Program Costs'!Y44+'Customer Costs'!Y44</f>
        <v>0</v>
      </c>
      <c r="Z44">
        <f>'Program Costs'!Z44+'Customer Costs'!Z44</f>
        <v>0</v>
      </c>
      <c r="AA44">
        <f>'Program Costs'!AA44+'Customer Costs'!AA44</f>
        <v>0</v>
      </c>
      <c r="AB44">
        <f>'Program Costs'!AB44+'Customer Costs'!AB44</f>
        <v>0</v>
      </c>
      <c r="AC44">
        <f>'Program Costs'!AC44+'Customer Costs'!AC44</f>
        <v>0</v>
      </c>
      <c r="AD44">
        <f>'Program Costs'!AD44+'Customer Costs'!AD44</f>
        <v>0</v>
      </c>
      <c r="AE44">
        <f>'Program Costs'!AE44+'Customer Costs'!AE44</f>
        <v>0</v>
      </c>
      <c r="AF44">
        <f>'Program Costs'!AF44+'Customer Costs'!AF44</f>
        <v>0</v>
      </c>
      <c r="AG44">
        <f>'Program Costs'!AG44+'Customer Costs'!AG44</f>
        <v>0</v>
      </c>
      <c r="AH44">
        <f>'Program Costs'!AH44+'Customer Costs'!AH44</f>
        <v>0</v>
      </c>
      <c r="AI44" s="2">
        <f t="shared" si="0"/>
        <v>677.8</v>
      </c>
      <c r="AJ44" s="2">
        <f t="shared" si="1"/>
        <v>677.8</v>
      </c>
    </row>
    <row r="45" spans="1:36" x14ac:dyDescent="0.25">
      <c r="A45" s="13">
        <v>1</v>
      </c>
      <c r="B45" s="13">
        <v>130</v>
      </c>
      <c r="C45">
        <v>151</v>
      </c>
      <c r="D45" t="s">
        <v>79</v>
      </c>
      <c r="E45">
        <f>'Program Costs'!E45+'Customer Costs'!E45</f>
        <v>0</v>
      </c>
      <c r="F45">
        <f>'Program Costs'!F45+'Customer Costs'!F45</f>
        <v>0</v>
      </c>
      <c r="G45">
        <f>'Program Costs'!G45+'Customer Costs'!G45</f>
        <v>1236</v>
      </c>
      <c r="H45">
        <f>'Program Costs'!H45+'Customer Costs'!H45</f>
        <v>0</v>
      </c>
      <c r="I45">
        <f>'Program Costs'!I45+'Customer Costs'!I45</f>
        <v>0</v>
      </c>
      <c r="J45">
        <f>'Program Costs'!J45+'Customer Costs'!J45</f>
        <v>0</v>
      </c>
      <c r="K45">
        <f>'Program Costs'!K45+'Customer Costs'!K45</f>
        <v>0</v>
      </c>
      <c r="L45">
        <f>'Program Costs'!L45+'Customer Costs'!L45</f>
        <v>0</v>
      </c>
      <c r="M45">
        <f>'Program Costs'!M45+'Customer Costs'!M45</f>
        <v>0</v>
      </c>
      <c r="N45">
        <f>'Program Costs'!N45+'Customer Costs'!N45</f>
        <v>0</v>
      </c>
      <c r="O45">
        <f>'Program Costs'!O45+'Customer Costs'!O45</f>
        <v>0</v>
      </c>
      <c r="P45">
        <f>'Program Costs'!P45+'Customer Costs'!P45</f>
        <v>0</v>
      </c>
      <c r="Q45">
        <f>'Program Costs'!Q45+'Customer Costs'!Q45</f>
        <v>0</v>
      </c>
      <c r="R45">
        <f>'Program Costs'!R45+'Customer Costs'!R45</f>
        <v>0</v>
      </c>
      <c r="S45">
        <f>'Program Costs'!S45+'Customer Costs'!S45</f>
        <v>0</v>
      </c>
      <c r="T45">
        <f>'Program Costs'!T45+'Customer Costs'!T45</f>
        <v>0</v>
      </c>
      <c r="U45">
        <f>'Program Costs'!U45+'Customer Costs'!U45</f>
        <v>0</v>
      </c>
      <c r="V45">
        <f>'Program Costs'!V45+'Customer Costs'!V45</f>
        <v>0</v>
      </c>
      <c r="W45">
        <f>'Program Costs'!W45+'Customer Costs'!W45</f>
        <v>0</v>
      </c>
      <c r="X45">
        <f>'Program Costs'!X45+'Customer Costs'!X45</f>
        <v>0</v>
      </c>
      <c r="Y45">
        <f>'Program Costs'!Y45+'Customer Costs'!Y45</f>
        <v>0</v>
      </c>
      <c r="Z45">
        <f>'Program Costs'!Z45+'Customer Costs'!Z45</f>
        <v>0</v>
      </c>
      <c r="AA45">
        <f>'Program Costs'!AA45+'Customer Costs'!AA45</f>
        <v>0</v>
      </c>
      <c r="AB45">
        <f>'Program Costs'!AB45+'Customer Costs'!AB45</f>
        <v>0</v>
      </c>
      <c r="AC45">
        <f>'Program Costs'!AC45+'Customer Costs'!AC45</f>
        <v>0</v>
      </c>
      <c r="AD45">
        <f>'Program Costs'!AD45+'Customer Costs'!AD45</f>
        <v>0</v>
      </c>
      <c r="AE45">
        <f>'Program Costs'!AE45+'Customer Costs'!AE45</f>
        <v>0</v>
      </c>
      <c r="AF45">
        <f>'Program Costs'!AF45+'Customer Costs'!AF45</f>
        <v>0</v>
      </c>
      <c r="AG45">
        <f>'Program Costs'!AG45+'Customer Costs'!AG45</f>
        <v>0</v>
      </c>
      <c r="AH45">
        <f>'Program Costs'!AH45+'Customer Costs'!AH45</f>
        <v>0</v>
      </c>
      <c r="AI45" s="2">
        <f t="shared" si="0"/>
        <v>1236</v>
      </c>
      <c r="AJ45" s="2">
        <f t="shared" si="1"/>
        <v>1236</v>
      </c>
    </row>
    <row r="46" spans="1:36" x14ac:dyDescent="0.25">
      <c r="A46" s="13">
        <v>1</v>
      </c>
      <c r="B46" s="13">
        <v>130</v>
      </c>
      <c r="C46">
        <v>152</v>
      </c>
      <c r="D46" t="s">
        <v>80</v>
      </c>
      <c r="E46">
        <f>'Program Costs'!E46+'Customer Costs'!E46</f>
        <v>0</v>
      </c>
      <c r="F46">
        <f>'Program Costs'!F46+'Customer Costs'!F46</f>
        <v>0</v>
      </c>
      <c r="G46">
        <f>'Program Costs'!G46+'Customer Costs'!G46</f>
        <v>3835.3</v>
      </c>
      <c r="H46">
        <f>'Program Costs'!H46+'Customer Costs'!H46</f>
        <v>0</v>
      </c>
      <c r="I46">
        <f>'Program Costs'!I46+'Customer Costs'!I46</f>
        <v>0</v>
      </c>
      <c r="J46">
        <f>'Program Costs'!J46+'Customer Costs'!J46</f>
        <v>0</v>
      </c>
      <c r="K46">
        <f>'Program Costs'!K46+'Customer Costs'!K46</f>
        <v>0</v>
      </c>
      <c r="L46">
        <f>'Program Costs'!L46+'Customer Costs'!L46</f>
        <v>0</v>
      </c>
      <c r="M46">
        <f>'Program Costs'!M46+'Customer Costs'!M46</f>
        <v>0</v>
      </c>
      <c r="N46">
        <f>'Program Costs'!N46+'Customer Costs'!N46</f>
        <v>0</v>
      </c>
      <c r="O46">
        <f>'Program Costs'!O46+'Customer Costs'!O46</f>
        <v>0</v>
      </c>
      <c r="P46">
        <f>'Program Costs'!P46+'Customer Costs'!P46</f>
        <v>0</v>
      </c>
      <c r="Q46">
        <f>'Program Costs'!Q46+'Customer Costs'!Q46</f>
        <v>0</v>
      </c>
      <c r="R46">
        <f>'Program Costs'!R46+'Customer Costs'!R46</f>
        <v>0</v>
      </c>
      <c r="S46">
        <f>'Program Costs'!S46+'Customer Costs'!S46</f>
        <v>0</v>
      </c>
      <c r="T46">
        <f>'Program Costs'!T46+'Customer Costs'!T46</f>
        <v>0</v>
      </c>
      <c r="U46">
        <f>'Program Costs'!U46+'Customer Costs'!U46</f>
        <v>0</v>
      </c>
      <c r="V46">
        <f>'Program Costs'!V46+'Customer Costs'!V46</f>
        <v>0</v>
      </c>
      <c r="W46">
        <f>'Program Costs'!W46+'Customer Costs'!W46</f>
        <v>0</v>
      </c>
      <c r="X46">
        <f>'Program Costs'!X46+'Customer Costs'!X46</f>
        <v>0</v>
      </c>
      <c r="Y46">
        <f>'Program Costs'!Y46+'Customer Costs'!Y46</f>
        <v>0</v>
      </c>
      <c r="Z46">
        <f>'Program Costs'!Z46+'Customer Costs'!Z46</f>
        <v>0</v>
      </c>
      <c r="AA46">
        <f>'Program Costs'!AA46+'Customer Costs'!AA46</f>
        <v>0</v>
      </c>
      <c r="AB46">
        <f>'Program Costs'!AB46+'Customer Costs'!AB46</f>
        <v>0</v>
      </c>
      <c r="AC46">
        <f>'Program Costs'!AC46+'Customer Costs'!AC46</f>
        <v>0</v>
      </c>
      <c r="AD46">
        <f>'Program Costs'!AD46+'Customer Costs'!AD46</f>
        <v>0</v>
      </c>
      <c r="AE46">
        <f>'Program Costs'!AE46+'Customer Costs'!AE46</f>
        <v>0</v>
      </c>
      <c r="AF46">
        <f>'Program Costs'!AF46+'Customer Costs'!AF46</f>
        <v>0</v>
      </c>
      <c r="AG46">
        <f>'Program Costs'!AG46+'Customer Costs'!AG46</f>
        <v>0</v>
      </c>
      <c r="AH46">
        <f>'Program Costs'!AH46+'Customer Costs'!AH46</f>
        <v>0</v>
      </c>
      <c r="AI46" s="2">
        <f t="shared" si="0"/>
        <v>3835.3</v>
      </c>
      <c r="AJ46" s="2">
        <f t="shared" si="1"/>
        <v>3835.3</v>
      </c>
    </row>
    <row r="47" spans="1:36" x14ac:dyDescent="0.25">
      <c r="A47" s="13">
        <v>1</v>
      </c>
      <c r="B47" s="13">
        <v>130</v>
      </c>
      <c r="C47">
        <v>153</v>
      </c>
      <c r="D47" t="s">
        <v>81</v>
      </c>
      <c r="E47">
        <f>'Program Costs'!E47+'Customer Costs'!E47</f>
        <v>0</v>
      </c>
      <c r="F47">
        <f>'Program Costs'!F47+'Customer Costs'!F47</f>
        <v>0</v>
      </c>
      <c r="G47">
        <f>'Program Costs'!G47+'Customer Costs'!G47</f>
        <v>437</v>
      </c>
      <c r="H47">
        <f>'Program Costs'!H47+'Customer Costs'!H47</f>
        <v>0</v>
      </c>
      <c r="I47">
        <f>'Program Costs'!I47+'Customer Costs'!I47</f>
        <v>0</v>
      </c>
      <c r="J47">
        <f>'Program Costs'!J47+'Customer Costs'!J47</f>
        <v>0</v>
      </c>
      <c r="K47">
        <f>'Program Costs'!K47+'Customer Costs'!K47</f>
        <v>0</v>
      </c>
      <c r="L47">
        <f>'Program Costs'!L47+'Customer Costs'!L47</f>
        <v>0</v>
      </c>
      <c r="M47">
        <f>'Program Costs'!M47+'Customer Costs'!M47</f>
        <v>0</v>
      </c>
      <c r="N47">
        <f>'Program Costs'!N47+'Customer Costs'!N47</f>
        <v>0</v>
      </c>
      <c r="O47">
        <f>'Program Costs'!O47+'Customer Costs'!O47</f>
        <v>0</v>
      </c>
      <c r="P47">
        <f>'Program Costs'!P47+'Customer Costs'!P47</f>
        <v>0</v>
      </c>
      <c r="Q47">
        <f>'Program Costs'!Q47+'Customer Costs'!Q47</f>
        <v>0</v>
      </c>
      <c r="R47">
        <f>'Program Costs'!R47+'Customer Costs'!R47</f>
        <v>0</v>
      </c>
      <c r="S47">
        <f>'Program Costs'!S47+'Customer Costs'!S47</f>
        <v>0</v>
      </c>
      <c r="T47">
        <f>'Program Costs'!T47+'Customer Costs'!T47</f>
        <v>0</v>
      </c>
      <c r="U47">
        <f>'Program Costs'!U47+'Customer Costs'!U47</f>
        <v>0</v>
      </c>
      <c r="V47">
        <f>'Program Costs'!V47+'Customer Costs'!V47</f>
        <v>0</v>
      </c>
      <c r="W47">
        <f>'Program Costs'!W47+'Customer Costs'!W47</f>
        <v>0</v>
      </c>
      <c r="X47">
        <f>'Program Costs'!X47+'Customer Costs'!X47</f>
        <v>0</v>
      </c>
      <c r="Y47">
        <f>'Program Costs'!Y47+'Customer Costs'!Y47</f>
        <v>0</v>
      </c>
      <c r="Z47">
        <f>'Program Costs'!Z47+'Customer Costs'!Z47</f>
        <v>0</v>
      </c>
      <c r="AA47">
        <f>'Program Costs'!AA47+'Customer Costs'!AA47</f>
        <v>0</v>
      </c>
      <c r="AB47">
        <f>'Program Costs'!AB47+'Customer Costs'!AB47</f>
        <v>0</v>
      </c>
      <c r="AC47">
        <f>'Program Costs'!AC47+'Customer Costs'!AC47</f>
        <v>0</v>
      </c>
      <c r="AD47">
        <f>'Program Costs'!AD47+'Customer Costs'!AD47</f>
        <v>0</v>
      </c>
      <c r="AE47">
        <f>'Program Costs'!AE47+'Customer Costs'!AE47</f>
        <v>0</v>
      </c>
      <c r="AF47">
        <f>'Program Costs'!AF47+'Customer Costs'!AF47</f>
        <v>0</v>
      </c>
      <c r="AG47">
        <f>'Program Costs'!AG47+'Customer Costs'!AG47</f>
        <v>0</v>
      </c>
      <c r="AH47">
        <f>'Program Costs'!AH47+'Customer Costs'!AH47</f>
        <v>0</v>
      </c>
      <c r="AI47" s="2">
        <f t="shared" si="0"/>
        <v>437</v>
      </c>
      <c r="AJ47" s="2">
        <f t="shared" si="1"/>
        <v>437</v>
      </c>
    </row>
    <row r="48" spans="1:36" x14ac:dyDescent="0.25">
      <c r="A48" s="13">
        <v>1</v>
      </c>
      <c r="B48" s="13">
        <v>190</v>
      </c>
      <c r="C48">
        <v>191</v>
      </c>
      <c r="D48" t="s">
        <v>82</v>
      </c>
      <c r="E48">
        <f>'Program Costs'!E48+'Customer Costs'!E48</f>
        <v>0</v>
      </c>
      <c r="F48">
        <f>'Program Costs'!F48+'Customer Costs'!F48</f>
        <v>0</v>
      </c>
      <c r="G48">
        <f>'Program Costs'!G48+'Customer Costs'!G48</f>
        <v>137</v>
      </c>
      <c r="H48">
        <f>'Program Costs'!H48+'Customer Costs'!H48</f>
        <v>0</v>
      </c>
      <c r="I48">
        <f>'Program Costs'!I48+'Customer Costs'!I48</f>
        <v>0</v>
      </c>
      <c r="J48">
        <f>'Program Costs'!J48+'Customer Costs'!J48</f>
        <v>0</v>
      </c>
      <c r="K48">
        <f>'Program Costs'!K48+'Customer Costs'!K48</f>
        <v>0</v>
      </c>
      <c r="L48">
        <f>'Program Costs'!L48+'Customer Costs'!L48</f>
        <v>0</v>
      </c>
      <c r="M48">
        <f>'Program Costs'!M48+'Customer Costs'!M48</f>
        <v>0</v>
      </c>
      <c r="N48">
        <f>'Program Costs'!N48+'Customer Costs'!N48</f>
        <v>0</v>
      </c>
      <c r="O48">
        <f>'Program Costs'!O48+'Customer Costs'!O48</f>
        <v>0</v>
      </c>
      <c r="P48">
        <f>'Program Costs'!P48+'Customer Costs'!P48</f>
        <v>0</v>
      </c>
      <c r="Q48">
        <f>'Program Costs'!Q48+'Customer Costs'!Q48</f>
        <v>0</v>
      </c>
      <c r="R48">
        <f>'Program Costs'!R48+'Customer Costs'!R48</f>
        <v>0</v>
      </c>
      <c r="S48">
        <f>'Program Costs'!S48+'Customer Costs'!S48</f>
        <v>0</v>
      </c>
      <c r="T48">
        <f>'Program Costs'!T48+'Customer Costs'!T48</f>
        <v>0</v>
      </c>
      <c r="U48">
        <f>'Program Costs'!U48+'Customer Costs'!U48</f>
        <v>0</v>
      </c>
      <c r="V48">
        <f>'Program Costs'!V48+'Customer Costs'!V48</f>
        <v>0</v>
      </c>
      <c r="W48">
        <f>'Program Costs'!W48+'Customer Costs'!W48</f>
        <v>0</v>
      </c>
      <c r="X48">
        <f>'Program Costs'!X48+'Customer Costs'!X48</f>
        <v>0</v>
      </c>
      <c r="Y48">
        <f>'Program Costs'!Y48+'Customer Costs'!Y48</f>
        <v>0</v>
      </c>
      <c r="Z48">
        <f>'Program Costs'!Z48+'Customer Costs'!Z48</f>
        <v>0</v>
      </c>
      <c r="AA48">
        <f>'Program Costs'!AA48+'Customer Costs'!AA48</f>
        <v>0</v>
      </c>
      <c r="AB48">
        <f>'Program Costs'!AB48+'Customer Costs'!AB48</f>
        <v>0</v>
      </c>
      <c r="AC48">
        <f>'Program Costs'!AC48+'Customer Costs'!AC48</f>
        <v>0</v>
      </c>
      <c r="AD48">
        <f>'Program Costs'!AD48+'Customer Costs'!AD48</f>
        <v>0</v>
      </c>
      <c r="AE48">
        <f>'Program Costs'!AE48+'Customer Costs'!AE48</f>
        <v>0</v>
      </c>
      <c r="AF48">
        <f>'Program Costs'!AF48+'Customer Costs'!AF48</f>
        <v>0</v>
      </c>
      <c r="AG48">
        <f>'Program Costs'!AG48+'Customer Costs'!AG48</f>
        <v>0</v>
      </c>
      <c r="AH48">
        <f>'Program Costs'!AH48+'Customer Costs'!AH48</f>
        <v>0</v>
      </c>
      <c r="AI48" s="2">
        <f t="shared" si="0"/>
        <v>137</v>
      </c>
      <c r="AJ48" s="2">
        <f t="shared" si="1"/>
        <v>137</v>
      </c>
    </row>
    <row r="49" spans="1:36" x14ac:dyDescent="0.25">
      <c r="A49" s="13">
        <v>1</v>
      </c>
      <c r="B49" s="13">
        <v>190</v>
      </c>
      <c r="C49">
        <v>192</v>
      </c>
      <c r="D49" t="s">
        <v>83</v>
      </c>
      <c r="E49">
        <f>'Program Costs'!E49+'Customer Costs'!E49</f>
        <v>0</v>
      </c>
      <c r="F49">
        <f>'Program Costs'!F49+'Customer Costs'!F49</f>
        <v>0</v>
      </c>
      <c r="G49">
        <f>'Program Costs'!G49+'Customer Costs'!G49</f>
        <v>247</v>
      </c>
      <c r="H49">
        <f>'Program Costs'!H49+'Customer Costs'!H49</f>
        <v>0</v>
      </c>
      <c r="I49">
        <f>'Program Costs'!I49+'Customer Costs'!I49</f>
        <v>0</v>
      </c>
      <c r="J49">
        <f>'Program Costs'!J49+'Customer Costs'!J49</f>
        <v>0</v>
      </c>
      <c r="K49">
        <f>'Program Costs'!K49+'Customer Costs'!K49</f>
        <v>0</v>
      </c>
      <c r="L49">
        <f>'Program Costs'!L49+'Customer Costs'!L49</f>
        <v>0</v>
      </c>
      <c r="M49">
        <f>'Program Costs'!M49+'Customer Costs'!M49</f>
        <v>0</v>
      </c>
      <c r="N49">
        <f>'Program Costs'!N49+'Customer Costs'!N49</f>
        <v>0</v>
      </c>
      <c r="O49">
        <f>'Program Costs'!O49+'Customer Costs'!O49</f>
        <v>0</v>
      </c>
      <c r="P49">
        <f>'Program Costs'!P49+'Customer Costs'!P49</f>
        <v>0</v>
      </c>
      <c r="Q49">
        <f>'Program Costs'!Q49+'Customer Costs'!Q49</f>
        <v>0</v>
      </c>
      <c r="R49">
        <f>'Program Costs'!R49+'Customer Costs'!R49</f>
        <v>0</v>
      </c>
      <c r="S49">
        <f>'Program Costs'!S49+'Customer Costs'!S49</f>
        <v>0</v>
      </c>
      <c r="T49">
        <f>'Program Costs'!T49+'Customer Costs'!T49</f>
        <v>0</v>
      </c>
      <c r="U49">
        <f>'Program Costs'!U49+'Customer Costs'!U49</f>
        <v>0</v>
      </c>
      <c r="V49">
        <f>'Program Costs'!V49+'Customer Costs'!V49</f>
        <v>0</v>
      </c>
      <c r="W49">
        <f>'Program Costs'!W49+'Customer Costs'!W49</f>
        <v>0</v>
      </c>
      <c r="X49">
        <f>'Program Costs'!X49+'Customer Costs'!X49</f>
        <v>0</v>
      </c>
      <c r="Y49">
        <f>'Program Costs'!Y49+'Customer Costs'!Y49</f>
        <v>0</v>
      </c>
      <c r="Z49">
        <f>'Program Costs'!Z49+'Customer Costs'!Z49</f>
        <v>0</v>
      </c>
      <c r="AA49">
        <f>'Program Costs'!AA49+'Customer Costs'!AA49</f>
        <v>0</v>
      </c>
      <c r="AB49">
        <f>'Program Costs'!AB49+'Customer Costs'!AB49</f>
        <v>0</v>
      </c>
      <c r="AC49">
        <f>'Program Costs'!AC49+'Customer Costs'!AC49</f>
        <v>0</v>
      </c>
      <c r="AD49">
        <f>'Program Costs'!AD49+'Customer Costs'!AD49</f>
        <v>0</v>
      </c>
      <c r="AE49">
        <f>'Program Costs'!AE49+'Customer Costs'!AE49</f>
        <v>0</v>
      </c>
      <c r="AF49">
        <f>'Program Costs'!AF49+'Customer Costs'!AF49</f>
        <v>0</v>
      </c>
      <c r="AG49">
        <f>'Program Costs'!AG49+'Customer Costs'!AG49</f>
        <v>0</v>
      </c>
      <c r="AH49">
        <f>'Program Costs'!AH49+'Customer Costs'!AH49</f>
        <v>0</v>
      </c>
      <c r="AI49" s="2">
        <f t="shared" si="0"/>
        <v>247</v>
      </c>
      <c r="AJ49" s="2">
        <f t="shared" si="1"/>
        <v>247</v>
      </c>
    </row>
    <row r="50" spans="1:36" x14ac:dyDescent="0.25">
      <c r="A50" s="13">
        <v>1</v>
      </c>
      <c r="B50" s="13">
        <v>190</v>
      </c>
      <c r="C50">
        <v>196</v>
      </c>
      <c r="D50" t="s">
        <v>84</v>
      </c>
      <c r="E50">
        <f>'Program Costs'!E50+'Customer Costs'!E50</f>
        <v>0</v>
      </c>
      <c r="F50">
        <f>'Program Costs'!F50+'Customer Costs'!F50</f>
        <v>0</v>
      </c>
      <c r="G50">
        <f>'Program Costs'!G50+'Customer Costs'!G50</f>
        <v>1478.7</v>
      </c>
      <c r="H50">
        <f>'Program Costs'!H50+'Customer Costs'!H50</f>
        <v>0</v>
      </c>
      <c r="I50">
        <f>'Program Costs'!I50+'Customer Costs'!I50</f>
        <v>0</v>
      </c>
      <c r="J50">
        <f>'Program Costs'!J50+'Customer Costs'!J50</f>
        <v>0</v>
      </c>
      <c r="K50">
        <f>'Program Costs'!K50+'Customer Costs'!K50</f>
        <v>0</v>
      </c>
      <c r="L50">
        <f>'Program Costs'!L50+'Customer Costs'!L50</f>
        <v>0</v>
      </c>
      <c r="M50">
        <f>'Program Costs'!M50+'Customer Costs'!M50</f>
        <v>0</v>
      </c>
      <c r="N50">
        <f>'Program Costs'!N50+'Customer Costs'!N50</f>
        <v>0</v>
      </c>
      <c r="O50">
        <f>'Program Costs'!O50+'Customer Costs'!O50</f>
        <v>0</v>
      </c>
      <c r="P50">
        <f>'Program Costs'!P50+'Customer Costs'!P50</f>
        <v>0</v>
      </c>
      <c r="Q50">
        <f>'Program Costs'!Q50+'Customer Costs'!Q50</f>
        <v>0</v>
      </c>
      <c r="R50">
        <f>'Program Costs'!R50+'Customer Costs'!R50</f>
        <v>0</v>
      </c>
      <c r="S50">
        <f>'Program Costs'!S50+'Customer Costs'!S50</f>
        <v>0</v>
      </c>
      <c r="T50">
        <f>'Program Costs'!T50+'Customer Costs'!T50</f>
        <v>0</v>
      </c>
      <c r="U50">
        <f>'Program Costs'!U50+'Customer Costs'!U50</f>
        <v>0</v>
      </c>
      <c r="V50">
        <f>'Program Costs'!V50+'Customer Costs'!V50</f>
        <v>0</v>
      </c>
      <c r="W50">
        <f>'Program Costs'!W50+'Customer Costs'!W50</f>
        <v>0</v>
      </c>
      <c r="X50">
        <f>'Program Costs'!X50+'Customer Costs'!X50</f>
        <v>0</v>
      </c>
      <c r="Y50">
        <f>'Program Costs'!Y50+'Customer Costs'!Y50</f>
        <v>0</v>
      </c>
      <c r="Z50">
        <f>'Program Costs'!Z50+'Customer Costs'!Z50</f>
        <v>0</v>
      </c>
      <c r="AA50">
        <f>'Program Costs'!AA50+'Customer Costs'!AA50</f>
        <v>0</v>
      </c>
      <c r="AB50">
        <f>'Program Costs'!AB50+'Customer Costs'!AB50</f>
        <v>0</v>
      </c>
      <c r="AC50">
        <f>'Program Costs'!AC50+'Customer Costs'!AC50</f>
        <v>0</v>
      </c>
      <c r="AD50">
        <f>'Program Costs'!AD50+'Customer Costs'!AD50</f>
        <v>0</v>
      </c>
      <c r="AE50">
        <f>'Program Costs'!AE50+'Customer Costs'!AE50</f>
        <v>0</v>
      </c>
      <c r="AF50">
        <f>'Program Costs'!AF50+'Customer Costs'!AF50</f>
        <v>0</v>
      </c>
      <c r="AG50">
        <f>'Program Costs'!AG50+'Customer Costs'!AG50</f>
        <v>0</v>
      </c>
      <c r="AH50">
        <f>'Program Costs'!AH50+'Customer Costs'!AH50</f>
        <v>0</v>
      </c>
      <c r="AI50" s="2">
        <f t="shared" si="0"/>
        <v>1478.7</v>
      </c>
      <c r="AJ50" s="2">
        <f t="shared" si="1"/>
        <v>1478.7</v>
      </c>
    </row>
    <row r="51" spans="1:36" x14ac:dyDescent="0.25">
      <c r="A51" s="13">
        <v>1</v>
      </c>
      <c r="B51" s="13">
        <v>190</v>
      </c>
      <c r="C51">
        <v>197</v>
      </c>
      <c r="D51" t="s">
        <v>85</v>
      </c>
      <c r="E51">
        <f>'Program Costs'!E51+'Customer Costs'!E51</f>
        <v>0</v>
      </c>
      <c r="F51">
        <f>'Program Costs'!F51+'Customer Costs'!F51</f>
        <v>0</v>
      </c>
      <c r="G51">
        <f>'Program Costs'!G51+'Customer Costs'!G51</f>
        <v>547.70000000000005</v>
      </c>
      <c r="H51">
        <f>'Program Costs'!H51+'Customer Costs'!H51</f>
        <v>0</v>
      </c>
      <c r="I51">
        <f>'Program Costs'!I51+'Customer Costs'!I51</f>
        <v>0</v>
      </c>
      <c r="J51">
        <f>'Program Costs'!J51+'Customer Costs'!J51</f>
        <v>0</v>
      </c>
      <c r="K51">
        <f>'Program Costs'!K51+'Customer Costs'!K51</f>
        <v>0</v>
      </c>
      <c r="L51">
        <f>'Program Costs'!L51+'Customer Costs'!L51</f>
        <v>0</v>
      </c>
      <c r="M51">
        <f>'Program Costs'!M51+'Customer Costs'!M51</f>
        <v>0</v>
      </c>
      <c r="N51">
        <f>'Program Costs'!N51+'Customer Costs'!N51</f>
        <v>0</v>
      </c>
      <c r="O51">
        <f>'Program Costs'!O51+'Customer Costs'!O51</f>
        <v>0</v>
      </c>
      <c r="P51">
        <f>'Program Costs'!P51+'Customer Costs'!P51</f>
        <v>0</v>
      </c>
      <c r="Q51">
        <f>'Program Costs'!Q51+'Customer Costs'!Q51</f>
        <v>0</v>
      </c>
      <c r="R51">
        <f>'Program Costs'!R51+'Customer Costs'!R51</f>
        <v>0</v>
      </c>
      <c r="S51">
        <f>'Program Costs'!S51+'Customer Costs'!S51</f>
        <v>0</v>
      </c>
      <c r="T51">
        <f>'Program Costs'!T51+'Customer Costs'!T51</f>
        <v>0</v>
      </c>
      <c r="U51">
        <f>'Program Costs'!U51+'Customer Costs'!U51</f>
        <v>0</v>
      </c>
      <c r="V51">
        <f>'Program Costs'!V51+'Customer Costs'!V51</f>
        <v>0</v>
      </c>
      <c r="W51">
        <f>'Program Costs'!W51+'Customer Costs'!W51</f>
        <v>0</v>
      </c>
      <c r="X51">
        <f>'Program Costs'!X51+'Customer Costs'!X51</f>
        <v>0</v>
      </c>
      <c r="Y51">
        <f>'Program Costs'!Y51+'Customer Costs'!Y51</f>
        <v>0</v>
      </c>
      <c r="Z51">
        <f>'Program Costs'!Z51+'Customer Costs'!Z51</f>
        <v>0</v>
      </c>
      <c r="AA51">
        <f>'Program Costs'!AA51+'Customer Costs'!AA51</f>
        <v>0</v>
      </c>
      <c r="AB51">
        <f>'Program Costs'!AB51+'Customer Costs'!AB51</f>
        <v>0</v>
      </c>
      <c r="AC51">
        <f>'Program Costs'!AC51+'Customer Costs'!AC51</f>
        <v>0</v>
      </c>
      <c r="AD51">
        <f>'Program Costs'!AD51+'Customer Costs'!AD51</f>
        <v>0</v>
      </c>
      <c r="AE51">
        <f>'Program Costs'!AE51+'Customer Costs'!AE51</f>
        <v>0</v>
      </c>
      <c r="AF51">
        <f>'Program Costs'!AF51+'Customer Costs'!AF51</f>
        <v>0</v>
      </c>
      <c r="AG51">
        <f>'Program Costs'!AG51+'Customer Costs'!AG51</f>
        <v>0</v>
      </c>
      <c r="AH51">
        <f>'Program Costs'!AH51+'Customer Costs'!AH51</f>
        <v>0</v>
      </c>
      <c r="AI51" s="2">
        <f t="shared" si="0"/>
        <v>547.70000000000005</v>
      </c>
      <c r="AJ51" s="2">
        <f t="shared" si="1"/>
        <v>547.70000000000005</v>
      </c>
    </row>
    <row r="52" spans="1:36" x14ac:dyDescent="0.25">
      <c r="A52" s="13">
        <v>1</v>
      </c>
      <c r="B52" s="13">
        <v>190</v>
      </c>
      <c r="C52">
        <v>198</v>
      </c>
      <c r="D52" t="s">
        <v>86</v>
      </c>
      <c r="E52">
        <f>'Program Costs'!E52+'Customer Costs'!E52</f>
        <v>0</v>
      </c>
      <c r="F52">
        <f>'Program Costs'!F52+'Customer Costs'!F52</f>
        <v>0</v>
      </c>
      <c r="G52">
        <f>'Program Costs'!G52+'Customer Costs'!G52</f>
        <v>547.70000000000005</v>
      </c>
      <c r="H52">
        <f>'Program Costs'!H52+'Customer Costs'!H52</f>
        <v>0</v>
      </c>
      <c r="I52">
        <f>'Program Costs'!I52+'Customer Costs'!I52</f>
        <v>0</v>
      </c>
      <c r="J52">
        <f>'Program Costs'!J52+'Customer Costs'!J52</f>
        <v>0</v>
      </c>
      <c r="K52">
        <f>'Program Costs'!K52+'Customer Costs'!K52</f>
        <v>0</v>
      </c>
      <c r="L52">
        <f>'Program Costs'!L52+'Customer Costs'!L52</f>
        <v>0</v>
      </c>
      <c r="M52">
        <f>'Program Costs'!M52+'Customer Costs'!M52</f>
        <v>0</v>
      </c>
      <c r="N52">
        <f>'Program Costs'!N52+'Customer Costs'!N52</f>
        <v>0</v>
      </c>
      <c r="O52">
        <f>'Program Costs'!O52+'Customer Costs'!O52</f>
        <v>0</v>
      </c>
      <c r="P52">
        <f>'Program Costs'!P52+'Customer Costs'!P52</f>
        <v>0</v>
      </c>
      <c r="Q52">
        <f>'Program Costs'!Q52+'Customer Costs'!Q52</f>
        <v>0</v>
      </c>
      <c r="R52">
        <f>'Program Costs'!R52+'Customer Costs'!R52</f>
        <v>0</v>
      </c>
      <c r="S52">
        <f>'Program Costs'!S52+'Customer Costs'!S52</f>
        <v>0</v>
      </c>
      <c r="T52">
        <f>'Program Costs'!T52+'Customer Costs'!T52</f>
        <v>0</v>
      </c>
      <c r="U52">
        <f>'Program Costs'!U52+'Customer Costs'!U52</f>
        <v>0</v>
      </c>
      <c r="V52">
        <f>'Program Costs'!V52+'Customer Costs'!V52</f>
        <v>0</v>
      </c>
      <c r="W52">
        <f>'Program Costs'!W52+'Customer Costs'!W52</f>
        <v>0</v>
      </c>
      <c r="X52">
        <f>'Program Costs'!X52+'Customer Costs'!X52</f>
        <v>0</v>
      </c>
      <c r="Y52">
        <f>'Program Costs'!Y52+'Customer Costs'!Y52</f>
        <v>0</v>
      </c>
      <c r="Z52">
        <f>'Program Costs'!Z52+'Customer Costs'!Z52</f>
        <v>0</v>
      </c>
      <c r="AA52">
        <f>'Program Costs'!AA52+'Customer Costs'!AA52</f>
        <v>0</v>
      </c>
      <c r="AB52">
        <f>'Program Costs'!AB52+'Customer Costs'!AB52</f>
        <v>0</v>
      </c>
      <c r="AC52">
        <f>'Program Costs'!AC52+'Customer Costs'!AC52</f>
        <v>0</v>
      </c>
      <c r="AD52">
        <f>'Program Costs'!AD52+'Customer Costs'!AD52</f>
        <v>0</v>
      </c>
      <c r="AE52">
        <f>'Program Costs'!AE52+'Customer Costs'!AE52</f>
        <v>0</v>
      </c>
      <c r="AF52">
        <f>'Program Costs'!AF52+'Customer Costs'!AF52</f>
        <v>0</v>
      </c>
      <c r="AG52">
        <f>'Program Costs'!AG52+'Customer Costs'!AG52</f>
        <v>0</v>
      </c>
      <c r="AH52">
        <f>'Program Costs'!AH52+'Customer Costs'!AH52</f>
        <v>0</v>
      </c>
      <c r="AI52" s="2">
        <f t="shared" si="0"/>
        <v>547.70000000000005</v>
      </c>
      <c r="AJ52" s="2">
        <f t="shared" si="1"/>
        <v>547.70000000000005</v>
      </c>
    </row>
    <row r="53" spans="1:36" x14ac:dyDescent="0.25">
      <c r="A53" s="13">
        <v>1</v>
      </c>
      <c r="B53" s="13">
        <v>190</v>
      </c>
      <c r="C53">
        <v>199</v>
      </c>
      <c r="D53" t="s">
        <v>87</v>
      </c>
      <c r="E53">
        <f>'Program Costs'!E53+'Customer Costs'!E53</f>
        <v>0</v>
      </c>
      <c r="F53">
        <f>'Program Costs'!F53+'Customer Costs'!F53</f>
        <v>0</v>
      </c>
      <c r="G53">
        <f>'Program Costs'!G53+'Customer Costs'!G53</f>
        <v>187.4</v>
      </c>
      <c r="H53">
        <f>'Program Costs'!H53+'Customer Costs'!H53</f>
        <v>0</v>
      </c>
      <c r="I53">
        <f>'Program Costs'!I53+'Customer Costs'!I53</f>
        <v>0</v>
      </c>
      <c r="J53">
        <f>'Program Costs'!J53+'Customer Costs'!J53</f>
        <v>0</v>
      </c>
      <c r="K53">
        <f>'Program Costs'!K53+'Customer Costs'!K53</f>
        <v>0</v>
      </c>
      <c r="L53">
        <f>'Program Costs'!L53+'Customer Costs'!L53</f>
        <v>0</v>
      </c>
      <c r="M53">
        <f>'Program Costs'!M53+'Customer Costs'!M53</f>
        <v>0</v>
      </c>
      <c r="N53">
        <f>'Program Costs'!N53+'Customer Costs'!N53</f>
        <v>0</v>
      </c>
      <c r="O53">
        <f>'Program Costs'!O53+'Customer Costs'!O53</f>
        <v>0</v>
      </c>
      <c r="P53">
        <f>'Program Costs'!P53+'Customer Costs'!P53</f>
        <v>0</v>
      </c>
      <c r="Q53">
        <f>'Program Costs'!Q53+'Customer Costs'!Q53</f>
        <v>0</v>
      </c>
      <c r="R53">
        <f>'Program Costs'!R53+'Customer Costs'!R53</f>
        <v>0</v>
      </c>
      <c r="S53">
        <f>'Program Costs'!S53+'Customer Costs'!S53</f>
        <v>0</v>
      </c>
      <c r="T53">
        <f>'Program Costs'!T53+'Customer Costs'!T53</f>
        <v>0</v>
      </c>
      <c r="U53">
        <f>'Program Costs'!U53+'Customer Costs'!U53</f>
        <v>0</v>
      </c>
      <c r="V53">
        <f>'Program Costs'!V53+'Customer Costs'!V53</f>
        <v>0</v>
      </c>
      <c r="W53">
        <f>'Program Costs'!W53+'Customer Costs'!W53</f>
        <v>0</v>
      </c>
      <c r="X53">
        <f>'Program Costs'!X53+'Customer Costs'!X53</f>
        <v>0</v>
      </c>
      <c r="Y53">
        <f>'Program Costs'!Y53+'Customer Costs'!Y53</f>
        <v>0</v>
      </c>
      <c r="Z53">
        <f>'Program Costs'!Z53+'Customer Costs'!Z53</f>
        <v>0</v>
      </c>
      <c r="AA53">
        <f>'Program Costs'!AA53+'Customer Costs'!AA53</f>
        <v>0</v>
      </c>
      <c r="AB53">
        <f>'Program Costs'!AB53+'Customer Costs'!AB53</f>
        <v>0</v>
      </c>
      <c r="AC53">
        <f>'Program Costs'!AC53+'Customer Costs'!AC53</f>
        <v>0</v>
      </c>
      <c r="AD53">
        <f>'Program Costs'!AD53+'Customer Costs'!AD53</f>
        <v>0</v>
      </c>
      <c r="AE53">
        <f>'Program Costs'!AE53+'Customer Costs'!AE53</f>
        <v>0</v>
      </c>
      <c r="AF53">
        <f>'Program Costs'!AF53+'Customer Costs'!AF53</f>
        <v>0</v>
      </c>
      <c r="AG53">
        <f>'Program Costs'!AG53+'Customer Costs'!AG53</f>
        <v>0</v>
      </c>
      <c r="AH53">
        <f>'Program Costs'!AH53+'Customer Costs'!AH53</f>
        <v>0</v>
      </c>
      <c r="AI53" s="2">
        <f t="shared" si="0"/>
        <v>187.4</v>
      </c>
      <c r="AJ53" s="2">
        <f t="shared" si="1"/>
        <v>187.4</v>
      </c>
    </row>
    <row r="54" spans="1:36" x14ac:dyDescent="0.25">
      <c r="A54" s="13">
        <v>1</v>
      </c>
      <c r="B54" s="13">
        <v>190</v>
      </c>
      <c r="C54">
        <v>200</v>
      </c>
      <c r="D54" t="s">
        <v>88</v>
      </c>
      <c r="E54">
        <f>'Program Costs'!E54+'Customer Costs'!E54</f>
        <v>0</v>
      </c>
      <c r="F54">
        <f>'Program Costs'!F54+'Customer Costs'!F54</f>
        <v>0</v>
      </c>
      <c r="G54">
        <f>'Program Costs'!G54+'Customer Costs'!G54</f>
        <v>1915.51</v>
      </c>
      <c r="H54">
        <f>'Program Costs'!H54+'Customer Costs'!H54</f>
        <v>0</v>
      </c>
      <c r="I54">
        <f>'Program Costs'!I54+'Customer Costs'!I54</f>
        <v>0</v>
      </c>
      <c r="J54">
        <f>'Program Costs'!J54+'Customer Costs'!J54</f>
        <v>0</v>
      </c>
      <c r="K54">
        <f>'Program Costs'!K54+'Customer Costs'!K54</f>
        <v>0</v>
      </c>
      <c r="L54">
        <f>'Program Costs'!L54+'Customer Costs'!L54</f>
        <v>0</v>
      </c>
      <c r="M54">
        <f>'Program Costs'!M54+'Customer Costs'!M54</f>
        <v>0</v>
      </c>
      <c r="N54">
        <f>'Program Costs'!N54+'Customer Costs'!N54</f>
        <v>0</v>
      </c>
      <c r="O54">
        <f>'Program Costs'!O54+'Customer Costs'!O54</f>
        <v>0</v>
      </c>
      <c r="P54">
        <f>'Program Costs'!P54+'Customer Costs'!P54</f>
        <v>0</v>
      </c>
      <c r="Q54">
        <f>'Program Costs'!Q54+'Customer Costs'!Q54</f>
        <v>0</v>
      </c>
      <c r="R54">
        <f>'Program Costs'!R54+'Customer Costs'!R54</f>
        <v>0</v>
      </c>
      <c r="S54">
        <f>'Program Costs'!S54+'Customer Costs'!S54</f>
        <v>0</v>
      </c>
      <c r="T54">
        <f>'Program Costs'!T54+'Customer Costs'!T54</f>
        <v>0</v>
      </c>
      <c r="U54">
        <f>'Program Costs'!U54+'Customer Costs'!U54</f>
        <v>0</v>
      </c>
      <c r="V54">
        <f>'Program Costs'!V54+'Customer Costs'!V54</f>
        <v>0</v>
      </c>
      <c r="W54">
        <f>'Program Costs'!W54+'Customer Costs'!W54</f>
        <v>0</v>
      </c>
      <c r="X54">
        <f>'Program Costs'!X54+'Customer Costs'!X54</f>
        <v>0</v>
      </c>
      <c r="Y54">
        <f>'Program Costs'!Y54+'Customer Costs'!Y54</f>
        <v>0</v>
      </c>
      <c r="Z54">
        <f>'Program Costs'!Z54+'Customer Costs'!Z54</f>
        <v>0</v>
      </c>
      <c r="AA54">
        <f>'Program Costs'!AA54+'Customer Costs'!AA54</f>
        <v>0</v>
      </c>
      <c r="AB54">
        <f>'Program Costs'!AB54+'Customer Costs'!AB54</f>
        <v>0</v>
      </c>
      <c r="AC54">
        <f>'Program Costs'!AC54+'Customer Costs'!AC54</f>
        <v>0</v>
      </c>
      <c r="AD54">
        <f>'Program Costs'!AD54+'Customer Costs'!AD54</f>
        <v>0</v>
      </c>
      <c r="AE54">
        <f>'Program Costs'!AE54+'Customer Costs'!AE54</f>
        <v>0</v>
      </c>
      <c r="AF54">
        <f>'Program Costs'!AF54+'Customer Costs'!AF54</f>
        <v>0</v>
      </c>
      <c r="AG54">
        <f>'Program Costs'!AG54+'Customer Costs'!AG54</f>
        <v>0</v>
      </c>
      <c r="AH54">
        <f>'Program Costs'!AH54+'Customer Costs'!AH54</f>
        <v>0</v>
      </c>
      <c r="AI54" s="2">
        <f t="shared" si="0"/>
        <v>1915.51</v>
      </c>
      <c r="AJ54" s="2">
        <f t="shared" si="1"/>
        <v>1915.51</v>
      </c>
    </row>
    <row r="55" spans="1:36" x14ac:dyDescent="0.25">
      <c r="A55" s="13">
        <v>1</v>
      </c>
      <c r="B55" s="13">
        <v>190</v>
      </c>
      <c r="C55">
        <v>202</v>
      </c>
      <c r="D55" t="s">
        <v>89</v>
      </c>
      <c r="E55">
        <f>'Program Costs'!E55+'Customer Costs'!E55</f>
        <v>0</v>
      </c>
      <c r="F55">
        <f>'Program Costs'!F55+'Customer Costs'!F55</f>
        <v>0</v>
      </c>
      <c r="G55">
        <f>'Program Costs'!G55+'Customer Costs'!G55</f>
        <v>677.8</v>
      </c>
      <c r="H55">
        <f>'Program Costs'!H55+'Customer Costs'!H55</f>
        <v>0</v>
      </c>
      <c r="I55">
        <f>'Program Costs'!I55+'Customer Costs'!I55</f>
        <v>0</v>
      </c>
      <c r="J55">
        <f>'Program Costs'!J55+'Customer Costs'!J55</f>
        <v>0</v>
      </c>
      <c r="K55">
        <f>'Program Costs'!K55+'Customer Costs'!K55</f>
        <v>0</v>
      </c>
      <c r="L55">
        <f>'Program Costs'!L55+'Customer Costs'!L55</f>
        <v>0</v>
      </c>
      <c r="M55">
        <f>'Program Costs'!M55+'Customer Costs'!M55</f>
        <v>0</v>
      </c>
      <c r="N55">
        <f>'Program Costs'!N55+'Customer Costs'!N55</f>
        <v>0</v>
      </c>
      <c r="O55">
        <f>'Program Costs'!O55+'Customer Costs'!O55</f>
        <v>0</v>
      </c>
      <c r="P55">
        <f>'Program Costs'!P55+'Customer Costs'!P55</f>
        <v>0</v>
      </c>
      <c r="Q55">
        <f>'Program Costs'!Q55+'Customer Costs'!Q55</f>
        <v>0</v>
      </c>
      <c r="R55">
        <f>'Program Costs'!R55+'Customer Costs'!R55</f>
        <v>0</v>
      </c>
      <c r="S55">
        <f>'Program Costs'!S55+'Customer Costs'!S55</f>
        <v>0</v>
      </c>
      <c r="T55">
        <f>'Program Costs'!T55+'Customer Costs'!T55</f>
        <v>0</v>
      </c>
      <c r="U55">
        <f>'Program Costs'!U55+'Customer Costs'!U55</f>
        <v>0</v>
      </c>
      <c r="V55">
        <f>'Program Costs'!V55+'Customer Costs'!V55</f>
        <v>0</v>
      </c>
      <c r="W55">
        <f>'Program Costs'!W55+'Customer Costs'!W55</f>
        <v>0</v>
      </c>
      <c r="X55">
        <f>'Program Costs'!X55+'Customer Costs'!X55</f>
        <v>0</v>
      </c>
      <c r="Y55">
        <f>'Program Costs'!Y55+'Customer Costs'!Y55</f>
        <v>0</v>
      </c>
      <c r="Z55">
        <f>'Program Costs'!Z55+'Customer Costs'!Z55</f>
        <v>0</v>
      </c>
      <c r="AA55">
        <f>'Program Costs'!AA55+'Customer Costs'!AA55</f>
        <v>0</v>
      </c>
      <c r="AB55">
        <f>'Program Costs'!AB55+'Customer Costs'!AB55</f>
        <v>0</v>
      </c>
      <c r="AC55">
        <f>'Program Costs'!AC55+'Customer Costs'!AC55</f>
        <v>0</v>
      </c>
      <c r="AD55">
        <f>'Program Costs'!AD55+'Customer Costs'!AD55</f>
        <v>0</v>
      </c>
      <c r="AE55">
        <f>'Program Costs'!AE55+'Customer Costs'!AE55</f>
        <v>0</v>
      </c>
      <c r="AF55">
        <f>'Program Costs'!AF55+'Customer Costs'!AF55</f>
        <v>0</v>
      </c>
      <c r="AG55">
        <f>'Program Costs'!AG55+'Customer Costs'!AG55</f>
        <v>0</v>
      </c>
      <c r="AH55">
        <f>'Program Costs'!AH55+'Customer Costs'!AH55</f>
        <v>0</v>
      </c>
      <c r="AI55" s="2">
        <f t="shared" si="0"/>
        <v>677.8</v>
      </c>
      <c r="AJ55" s="2">
        <f t="shared" si="1"/>
        <v>677.8</v>
      </c>
    </row>
    <row r="56" spans="1:36" x14ac:dyDescent="0.25">
      <c r="A56" s="13">
        <v>1</v>
      </c>
      <c r="B56" s="13">
        <v>190</v>
      </c>
      <c r="C56">
        <v>203</v>
      </c>
      <c r="D56" t="s">
        <v>90</v>
      </c>
      <c r="E56">
        <f>'Program Costs'!E56+'Customer Costs'!E56</f>
        <v>0</v>
      </c>
      <c r="F56">
        <f>'Program Costs'!F56+'Customer Costs'!F56</f>
        <v>0</v>
      </c>
      <c r="G56">
        <f>'Program Costs'!G56+'Customer Costs'!G56</f>
        <v>1236</v>
      </c>
      <c r="H56">
        <f>'Program Costs'!H56+'Customer Costs'!H56</f>
        <v>0</v>
      </c>
      <c r="I56">
        <f>'Program Costs'!I56+'Customer Costs'!I56</f>
        <v>0</v>
      </c>
      <c r="J56">
        <f>'Program Costs'!J56+'Customer Costs'!J56</f>
        <v>0</v>
      </c>
      <c r="K56">
        <f>'Program Costs'!K56+'Customer Costs'!K56</f>
        <v>0</v>
      </c>
      <c r="L56">
        <f>'Program Costs'!L56+'Customer Costs'!L56</f>
        <v>0</v>
      </c>
      <c r="M56">
        <f>'Program Costs'!M56+'Customer Costs'!M56</f>
        <v>0</v>
      </c>
      <c r="N56">
        <f>'Program Costs'!N56+'Customer Costs'!N56</f>
        <v>0</v>
      </c>
      <c r="O56">
        <f>'Program Costs'!O56+'Customer Costs'!O56</f>
        <v>0</v>
      </c>
      <c r="P56">
        <f>'Program Costs'!P56+'Customer Costs'!P56</f>
        <v>0</v>
      </c>
      <c r="Q56">
        <f>'Program Costs'!Q56+'Customer Costs'!Q56</f>
        <v>0</v>
      </c>
      <c r="R56">
        <f>'Program Costs'!R56+'Customer Costs'!R56</f>
        <v>0</v>
      </c>
      <c r="S56">
        <f>'Program Costs'!S56+'Customer Costs'!S56</f>
        <v>0</v>
      </c>
      <c r="T56">
        <f>'Program Costs'!T56+'Customer Costs'!T56</f>
        <v>0</v>
      </c>
      <c r="U56">
        <f>'Program Costs'!U56+'Customer Costs'!U56</f>
        <v>0</v>
      </c>
      <c r="V56">
        <f>'Program Costs'!V56+'Customer Costs'!V56</f>
        <v>0</v>
      </c>
      <c r="W56">
        <f>'Program Costs'!W56+'Customer Costs'!W56</f>
        <v>0</v>
      </c>
      <c r="X56">
        <f>'Program Costs'!X56+'Customer Costs'!X56</f>
        <v>0</v>
      </c>
      <c r="Y56">
        <f>'Program Costs'!Y56+'Customer Costs'!Y56</f>
        <v>0</v>
      </c>
      <c r="Z56">
        <f>'Program Costs'!Z56+'Customer Costs'!Z56</f>
        <v>0</v>
      </c>
      <c r="AA56">
        <f>'Program Costs'!AA56+'Customer Costs'!AA56</f>
        <v>0</v>
      </c>
      <c r="AB56">
        <f>'Program Costs'!AB56+'Customer Costs'!AB56</f>
        <v>0</v>
      </c>
      <c r="AC56">
        <f>'Program Costs'!AC56+'Customer Costs'!AC56</f>
        <v>0</v>
      </c>
      <c r="AD56">
        <f>'Program Costs'!AD56+'Customer Costs'!AD56</f>
        <v>0</v>
      </c>
      <c r="AE56">
        <f>'Program Costs'!AE56+'Customer Costs'!AE56</f>
        <v>0</v>
      </c>
      <c r="AF56">
        <f>'Program Costs'!AF56+'Customer Costs'!AF56</f>
        <v>0</v>
      </c>
      <c r="AG56">
        <f>'Program Costs'!AG56+'Customer Costs'!AG56</f>
        <v>0</v>
      </c>
      <c r="AH56">
        <f>'Program Costs'!AH56+'Customer Costs'!AH56</f>
        <v>0</v>
      </c>
      <c r="AI56" s="2">
        <f t="shared" si="0"/>
        <v>1236</v>
      </c>
      <c r="AJ56" s="2">
        <f t="shared" si="1"/>
        <v>1236</v>
      </c>
    </row>
    <row r="57" spans="1:36" x14ac:dyDescent="0.25">
      <c r="A57" s="13">
        <v>1</v>
      </c>
      <c r="B57" s="13">
        <v>190</v>
      </c>
      <c r="C57">
        <v>204</v>
      </c>
      <c r="D57" t="s">
        <v>91</v>
      </c>
      <c r="E57">
        <f>'Program Costs'!E57+'Customer Costs'!E57</f>
        <v>0</v>
      </c>
      <c r="F57">
        <f>'Program Costs'!F57+'Customer Costs'!F57</f>
        <v>0</v>
      </c>
      <c r="G57">
        <f>'Program Costs'!G57+'Customer Costs'!G57</f>
        <v>3835.3</v>
      </c>
      <c r="H57">
        <f>'Program Costs'!H57+'Customer Costs'!H57</f>
        <v>0</v>
      </c>
      <c r="I57">
        <f>'Program Costs'!I57+'Customer Costs'!I57</f>
        <v>0</v>
      </c>
      <c r="J57">
        <f>'Program Costs'!J57+'Customer Costs'!J57</f>
        <v>0</v>
      </c>
      <c r="K57">
        <f>'Program Costs'!K57+'Customer Costs'!K57</f>
        <v>0</v>
      </c>
      <c r="L57">
        <f>'Program Costs'!L57+'Customer Costs'!L57</f>
        <v>0</v>
      </c>
      <c r="M57">
        <f>'Program Costs'!M57+'Customer Costs'!M57</f>
        <v>0</v>
      </c>
      <c r="N57">
        <f>'Program Costs'!N57+'Customer Costs'!N57</f>
        <v>0</v>
      </c>
      <c r="O57">
        <f>'Program Costs'!O57+'Customer Costs'!O57</f>
        <v>0</v>
      </c>
      <c r="P57">
        <f>'Program Costs'!P57+'Customer Costs'!P57</f>
        <v>0</v>
      </c>
      <c r="Q57">
        <f>'Program Costs'!Q57+'Customer Costs'!Q57</f>
        <v>0</v>
      </c>
      <c r="R57">
        <f>'Program Costs'!R57+'Customer Costs'!R57</f>
        <v>0</v>
      </c>
      <c r="S57">
        <f>'Program Costs'!S57+'Customer Costs'!S57</f>
        <v>0</v>
      </c>
      <c r="T57">
        <f>'Program Costs'!T57+'Customer Costs'!T57</f>
        <v>0</v>
      </c>
      <c r="U57">
        <f>'Program Costs'!U57+'Customer Costs'!U57</f>
        <v>0</v>
      </c>
      <c r="V57">
        <f>'Program Costs'!V57+'Customer Costs'!V57</f>
        <v>0</v>
      </c>
      <c r="W57">
        <f>'Program Costs'!W57+'Customer Costs'!W57</f>
        <v>0</v>
      </c>
      <c r="X57">
        <f>'Program Costs'!X57+'Customer Costs'!X57</f>
        <v>0</v>
      </c>
      <c r="Y57">
        <f>'Program Costs'!Y57+'Customer Costs'!Y57</f>
        <v>0</v>
      </c>
      <c r="Z57">
        <f>'Program Costs'!Z57+'Customer Costs'!Z57</f>
        <v>0</v>
      </c>
      <c r="AA57">
        <f>'Program Costs'!AA57+'Customer Costs'!AA57</f>
        <v>0</v>
      </c>
      <c r="AB57">
        <f>'Program Costs'!AB57+'Customer Costs'!AB57</f>
        <v>0</v>
      </c>
      <c r="AC57">
        <f>'Program Costs'!AC57+'Customer Costs'!AC57</f>
        <v>0</v>
      </c>
      <c r="AD57">
        <f>'Program Costs'!AD57+'Customer Costs'!AD57</f>
        <v>0</v>
      </c>
      <c r="AE57">
        <f>'Program Costs'!AE57+'Customer Costs'!AE57</f>
        <v>0</v>
      </c>
      <c r="AF57">
        <f>'Program Costs'!AF57+'Customer Costs'!AF57</f>
        <v>0</v>
      </c>
      <c r="AG57">
        <f>'Program Costs'!AG57+'Customer Costs'!AG57</f>
        <v>0</v>
      </c>
      <c r="AH57">
        <f>'Program Costs'!AH57+'Customer Costs'!AH57</f>
        <v>0</v>
      </c>
      <c r="AI57" s="2">
        <f t="shared" si="0"/>
        <v>3835.3</v>
      </c>
      <c r="AJ57" s="2">
        <f t="shared" si="1"/>
        <v>3835.3</v>
      </c>
    </row>
    <row r="58" spans="1:36" x14ac:dyDescent="0.25">
      <c r="A58" s="13">
        <v>1</v>
      </c>
      <c r="B58" s="13">
        <v>190</v>
      </c>
      <c r="C58">
        <v>205</v>
      </c>
      <c r="D58" t="s">
        <v>92</v>
      </c>
      <c r="E58">
        <f>'Program Costs'!E58+'Customer Costs'!E58</f>
        <v>0</v>
      </c>
      <c r="F58">
        <f>'Program Costs'!F58+'Customer Costs'!F58</f>
        <v>0</v>
      </c>
      <c r="G58">
        <f>'Program Costs'!G58+'Customer Costs'!G58</f>
        <v>437</v>
      </c>
      <c r="H58">
        <f>'Program Costs'!H58+'Customer Costs'!H58</f>
        <v>0</v>
      </c>
      <c r="I58">
        <f>'Program Costs'!I58+'Customer Costs'!I58</f>
        <v>0</v>
      </c>
      <c r="J58">
        <f>'Program Costs'!J58+'Customer Costs'!J58</f>
        <v>0</v>
      </c>
      <c r="K58">
        <f>'Program Costs'!K58+'Customer Costs'!K58</f>
        <v>0</v>
      </c>
      <c r="L58">
        <f>'Program Costs'!L58+'Customer Costs'!L58</f>
        <v>0</v>
      </c>
      <c r="M58">
        <f>'Program Costs'!M58+'Customer Costs'!M58</f>
        <v>0</v>
      </c>
      <c r="N58">
        <f>'Program Costs'!N58+'Customer Costs'!N58</f>
        <v>0</v>
      </c>
      <c r="O58">
        <f>'Program Costs'!O58+'Customer Costs'!O58</f>
        <v>0</v>
      </c>
      <c r="P58">
        <f>'Program Costs'!P58+'Customer Costs'!P58</f>
        <v>0</v>
      </c>
      <c r="Q58">
        <f>'Program Costs'!Q58+'Customer Costs'!Q58</f>
        <v>0</v>
      </c>
      <c r="R58">
        <f>'Program Costs'!R58+'Customer Costs'!R58</f>
        <v>0</v>
      </c>
      <c r="S58">
        <f>'Program Costs'!S58+'Customer Costs'!S58</f>
        <v>0</v>
      </c>
      <c r="T58">
        <f>'Program Costs'!T58+'Customer Costs'!T58</f>
        <v>0</v>
      </c>
      <c r="U58">
        <f>'Program Costs'!U58+'Customer Costs'!U58</f>
        <v>0</v>
      </c>
      <c r="V58">
        <f>'Program Costs'!V58+'Customer Costs'!V58</f>
        <v>0</v>
      </c>
      <c r="W58">
        <f>'Program Costs'!W58+'Customer Costs'!W58</f>
        <v>0</v>
      </c>
      <c r="X58">
        <f>'Program Costs'!X58+'Customer Costs'!X58</f>
        <v>0</v>
      </c>
      <c r="Y58">
        <f>'Program Costs'!Y58+'Customer Costs'!Y58</f>
        <v>0</v>
      </c>
      <c r="Z58">
        <f>'Program Costs'!Z58+'Customer Costs'!Z58</f>
        <v>0</v>
      </c>
      <c r="AA58">
        <f>'Program Costs'!AA58+'Customer Costs'!AA58</f>
        <v>0</v>
      </c>
      <c r="AB58">
        <f>'Program Costs'!AB58+'Customer Costs'!AB58</f>
        <v>0</v>
      </c>
      <c r="AC58">
        <f>'Program Costs'!AC58+'Customer Costs'!AC58</f>
        <v>0</v>
      </c>
      <c r="AD58">
        <f>'Program Costs'!AD58+'Customer Costs'!AD58</f>
        <v>0</v>
      </c>
      <c r="AE58">
        <f>'Program Costs'!AE58+'Customer Costs'!AE58</f>
        <v>0</v>
      </c>
      <c r="AF58">
        <f>'Program Costs'!AF58+'Customer Costs'!AF58</f>
        <v>0</v>
      </c>
      <c r="AG58">
        <f>'Program Costs'!AG58+'Customer Costs'!AG58</f>
        <v>0</v>
      </c>
      <c r="AH58">
        <f>'Program Costs'!AH58+'Customer Costs'!AH58</f>
        <v>0</v>
      </c>
      <c r="AI58" s="2">
        <f t="shared" si="0"/>
        <v>437</v>
      </c>
      <c r="AJ58" s="2">
        <f t="shared" si="1"/>
        <v>437</v>
      </c>
    </row>
    <row r="59" spans="1:36" x14ac:dyDescent="0.25">
      <c r="A59" s="13">
        <v>1</v>
      </c>
      <c r="B59" s="13">
        <v>220</v>
      </c>
      <c r="C59">
        <v>221</v>
      </c>
      <c r="D59" t="s">
        <v>93</v>
      </c>
      <c r="E59">
        <f>'Program Costs'!E59+'Customer Costs'!E59</f>
        <v>0</v>
      </c>
      <c r="F59">
        <f>'Program Costs'!F59+'Customer Costs'!F59</f>
        <v>0</v>
      </c>
      <c r="G59">
        <f>'Program Costs'!G59+'Customer Costs'!G59</f>
        <v>51.72</v>
      </c>
      <c r="H59">
        <f>'Program Costs'!H59+'Customer Costs'!H59</f>
        <v>0</v>
      </c>
      <c r="I59">
        <f>'Program Costs'!I59+'Customer Costs'!I59</f>
        <v>0</v>
      </c>
      <c r="J59">
        <f>'Program Costs'!J59+'Customer Costs'!J59</f>
        <v>0</v>
      </c>
      <c r="K59">
        <f>'Program Costs'!K59+'Customer Costs'!K59</f>
        <v>0</v>
      </c>
      <c r="L59">
        <f>'Program Costs'!L59+'Customer Costs'!L59</f>
        <v>0</v>
      </c>
      <c r="M59">
        <f>'Program Costs'!M59+'Customer Costs'!M59</f>
        <v>0</v>
      </c>
      <c r="N59">
        <f>'Program Costs'!N59+'Customer Costs'!N59</f>
        <v>0</v>
      </c>
      <c r="O59">
        <f>'Program Costs'!O59+'Customer Costs'!O59</f>
        <v>0</v>
      </c>
      <c r="P59">
        <f>'Program Costs'!P59+'Customer Costs'!P59</f>
        <v>0</v>
      </c>
      <c r="Q59">
        <f>'Program Costs'!Q59+'Customer Costs'!Q59</f>
        <v>0</v>
      </c>
      <c r="R59">
        <f>'Program Costs'!R59+'Customer Costs'!R59</f>
        <v>0</v>
      </c>
      <c r="S59">
        <f>'Program Costs'!S59+'Customer Costs'!S59</f>
        <v>0</v>
      </c>
      <c r="T59">
        <f>'Program Costs'!T59+'Customer Costs'!T59</f>
        <v>0</v>
      </c>
      <c r="U59">
        <f>'Program Costs'!U59+'Customer Costs'!U59</f>
        <v>0</v>
      </c>
      <c r="V59">
        <f>'Program Costs'!V59+'Customer Costs'!V59</f>
        <v>0</v>
      </c>
      <c r="W59">
        <f>'Program Costs'!W59+'Customer Costs'!W59</f>
        <v>0</v>
      </c>
      <c r="X59">
        <f>'Program Costs'!X59+'Customer Costs'!X59</f>
        <v>0</v>
      </c>
      <c r="Y59">
        <f>'Program Costs'!Y59+'Customer Costs'!Y59</f>
        <v>0</v>
      </c>
      <c r="Z59">
        <f>'Program Costs'!Z59+'Customer Costs'!Z59</f>
        <v>0</v>
      </c>
      <c r="AA59">
        <f>'Program Costs'!AA59+'Customer Costs'!AA59</f>
        <v>0</v>
      </c>
      <c r="AB59">
        <f>'Program Costs'!AB59+'Customer Costs'!AB59</f>
        <v>0</v>
      </c>
      <c r="AC59">
        <f>'Program Costs'!AC59+'Customer Costs'!AC59</f>
        <v>0</v>
      </c>
      <c r="AD59">
        <f>'Program Costs'!AD59+'Customer Costs'!AD59</f>
        <v>0</v>
      </c>
      <c r="AE59">
        <f>'Program Costs'!AE59+'Customer Costs'!AE59</f>
        <v>0</v>
      </c>
      <c r="AF59">
        <f>'Program Costs'!AF59+'Customer Costs'!AF59</f>
        <v>0</v>
      </c>
      <c r="AG59">
        <f>'Program Costs'!AG59+'Customer Costs'!AG59</f>
        <v>0</v>
      </c>
      <c r="AH59">
        <f>'Program Costs'!AH59+'Customer Costs'!AH59</f>
        <v>0</v>
      </c>
      <c r="AI59" s="2">
        <f t="shared" si="0"/>
        <v>51.72</v>
      </c>
      <c r="AJ59" s="2">
        <f t="shared" si="1"/>
        <v>51.72</v>
      </c>
    </row>
    <row r="60" spans="1:36" x14ac:dyDescent="0.25">
      <c r="A60" s="13">
        <v>1</v>
      </c>
      <c r="B60" s="13">
        <v>230</v>
      </c>
      <c r="C60">
        <v>231</v>
      </c>
      <c r="D60" t="s">
        <v>94</v>
      </c>
      <c r="E60">
        <f>'Program Costs'!E60+'Customer Costs'!E60</f>
        <v>0</v>
      </c>
      <c r="F60">
        <f>'Program Costs'!F60+'Customer Costs'!F60</f>
        <v>0</v>
      </c>
      <c r="G60">
        <f>'Program Costs'!G60+'Customer Costs'!G60</f>
        <v>62.760000000000005</v>
      </c>
      <c r="H60">
        <f>'Program Costs'!H60+'Customer Costs'!H60</f>
        <v>0</v>
      </c>
      <c r="I60">
        <f>'Program Costs'!I60+'Customer Costs'!I60</f>
        <v>0</v>
      </c>
      <c r="J60">
        <f>'Program Costs'!J60+'Customer Costs'!J60</f>
        <v>0</v>
      </c>
      <c r="K60">
        <f>'Program Costs'!K60+'Customer Costs'!K60</f>
        <v>0</v>
      </c>
      <c r="L60">
        <f>'Program Costs'!L60+'Customer Costs'!L60</f>
        <v>0</v>
      </c>
      <c r="M60">
        <f>'Program Costs'!M60+'Customer Costs'!M60</f>
        <v>0</v>
      </c>
      <c r="N60">
        <f>'Program Costs'!N60+'Customer Costs'!N60</f>
        <v>0</v>
      </c>
      <c r="O60">
        <f>'Program Costs'!O60+'Customer Costs'!O60</f>
        <v>0</v>
      </c>
      <c r="P60">
        <f>'Program Costs'!P60+'Customer Costs'!P60</f>
        <v>0</v>
      </c>
      <c r="Q60">
        <f>'Program Costs'!Q60+'Customer Costs'!Q60</f>
        <v>0</v>
      </c>
      <c r="R60">
        <f>'Program Costs'!R60+'Customer Costs'!R60</f>
        <v>0</v>
      </c>
      <c r="S60">
        <f>'Program Costs'!S60+'Customer Costs'!S60</f>
        <v>0</v>
      </c>
      <c r="T60">
        <f>'Program Costs'!T60+'Customer Costs'!T60</f>
        <v>0</v>
      </c>
      <c r="U60">
        <f>'Program Costs'!U60+'Customer Costs'!U60</f>
        <v>0</v>
      </c>
      <c r="V60">
        <f>'Program Costs'!V60+'Customer Costs'!V60</f>
        <v>0</v>
      </c>
      <c r="W60">
        <f>'Program Costs'!W60+'Customer Costs'!W60</f>
        <v>0</v>
      </c>
      <c r="X60">
        <f>'Program Costs'!X60+'Customer Costs'!X60</f>
        <v>0</v>
      </c>
      <c r="Y60">
        <f>'Program Costs'!Y60+'Customer Costs'!Y60</f>
        <v>0</v>
      </c>
      <c r="Z60">
        <f>'Program Costs'!Z60+'Customer Costs'!Z60</f>
        <v>0</v>
      </c>
      <c r="AA60">
        <f>'Program Costs'!AA60+'Customer Costs'!AA60</f>
        <v>0</v>
      </c>
      <c r="AB60">
        <f>'Program Costs'!AB60+'Customer Costs'!AB60</f>
        <v>0</v>
      </c>
      <c r="AC60">
        <f>'Program Costs'!AC60+'Customer Costs'!AC60</f>
        <v>0</v>
      </c>
      <c r="AD60">
        <f>'Program Costs'!AD60+'Customer Costs'!AD60</f>
        <v>0</v>
      </c>
      <c r="AE60">
        <f>'Program Costs'!AE60+'Customer Costs'!AE60</f>
        <v>0</v>
      </c>
      <c r="AF60">
        <f>'Program Costs'!AF60+'Customer Costs'!AF60</f>
        <v>0</v>
      </c>
      <c r="AG60">
        <f>'Program Costs'!AG60+'Customer Costs'!AG60</f>
        <v>0</v>
      </c>
      <c r="AH60">
        <f>'Program Costs'!AH60+'Customer Costs'!AH60</f>
        <v>0</v>
      </c>
      <c r="AI60" s="2">
        <f t="shared" si="0"/>
        <v>62.760000000000005</v>
      </c>
      <c r="AJ60" s="2">
        <f t="shared" si="1"/>
        <v>62.760000000000005</v>
      </c>
    </row>
    <row r="61" spans="1:36" x14ac:dyDescent="0.25">
      <c r="A61" s="13">
        <v>1</v>
      </c>
      <c r="B61" s="13">
        <v>240</v>
      </c>
      <c r="C61">
        <v>241</v>
      </c>
      <c r="D61" t="s">
        <v>95</v>
      </c>
      <c r="E61">
        <f>'Program Costs'!E61+'Customer Costs'!E61</f>
        <v>0</v>
      </c>
      <c r="F61">
        <f>'Program Costs'!F61+'Customer Costs'!F61</f>
        <v>0</v>
      </c>
      <c r="G61">
        <f>'Program Costs'!G61+'Customer Costs'!G61</f>
        <v>42.52</v>
      </c>
      <c r="H61">
        <f>'Program Costs'!H61+'Customer Costs'!H61</f>
        <v>0</v>
      </c>
      <c r="I61">
        <f>'Program Costs'!I61+'Customer Costs'!I61</f>
        <v>0</v>
      </c>
      <c r="J61">
        <f>'Program Costs'!J61+'Customer Costs'!J61</f>
        <v>0</v>
      </c>
      <c r="K61">
        <f>'Program Costs'!K61+'Customer Costs'!K61</f>
        <v>0</v>
      </c>
      <c r="L61">
        <f>'Program Costs'!L61+'Customer Costs'!L61</f>
        <v>0</v>
      </c>
      <c r="M61">
        <f>'Program Costs'!M61+'Customer Costs'!M61</f>
        <v>0</v>
      </c>
      <c r="N61">
        <f>'Program Costs'!N61+'Customer Costs'!N61</f>
        <v>0</v>
      </c>
      <c r="O61">
        <f>'Program Costs'!O61+'Customer Costs'!O61</f>
        <v>0</v>
      </c>
      <c r="P61">
        <f>'Program Costs'!P61+'Customer Costs'!P61</f>
        <v>0</v>
      </c>
      <c r="Q61">
        <f>'Program Costs'!Q61+'Customer Costs'!Q61</f>
        <v>0</v>
      </c>
      <c r="R61">
        <f>'Program Costs'!R61+'Customer Costs'!R61</f>
        <v>0</v>
      </c>
      <c r="S61">
        <f>'Program Costs'!S61+'Customer Costs'!S61</f>
        <v>0</v>
      </c>
      <c r="T61">
        <f>'Program Costs'!T61+'Customer Costs'!T61</f>
        <v>0</v>
      </c>
      <c r="U61">
        <f>'Program Costs'!U61+'Customer Costs'!U61</f>
        <v>0</v>
      </c>
      <c r="V61">
        <f>'Program Costs'!V61+'Customer Costs'!V61</f>
        <v>0</v>
      </c>
      <c r="W61">
        <f>'Program Costs'!W61+'Customer Costs'!W61</f>
        <v>0</v>
      </c>
      <c r="X61">
        <f>'Program Costs'!X61+'Customer Costs'!X61</f>
        <v>0</v>
      </c>
      <c r="Y61">
        <f>'Program Costs'!Y61+'Customer Costs'!Y61</f>
        <v>0</v>
      </c>
      <c r="Z61">
        <f>'Program Costs'!Z61+'Customer Costs'!Z61</f>
        <v>0</v>
      </c>
      <c r="AA61">
        <f>'Program Costs'!AA61+'Customer Costs'!AA61</f>
        <v>0</v>
      </c>
      <c r="AB61">
        <f>'Program Costs'!AB61+'Customer Costs'!AB61</f>
        <v>0</v>
      </c>
      <c r="AC61">
        <f>'Program Costs'!AC61+'Customer Costs'!AC61</f>
        <v>0</v>
      </c>
      <c r="AD61">
        <f>'Program Costs'!AD61+'Customer Costs'!AD61</f>
        <v>0</v>
      </c>
      <c r="AE61">
        <f>'Program Costs'!AE61+'Customer Costs'!AE61</f>
        <v>0</v>
      </c>
      <c r="AF61">
        <f>'Program Costs'!AF61+'Customer Costs'!AF61</f>
        <v>0</v>
      </c>
      <c r="AG61">
        <f>'Program Costs'!AG61+'Customer Costs'!AG61</f>
        <v>0</v>
      </c>
      <c r="AH61">
        <f>'Program Costs'!AH61+'Customer Costs'!AH61</f>
        <v>0</v>
      </c>
      <c r="AI61" s="2">
        <f t="shared" si="0"/>
        <v>42.52</v>
      </c>
      <c r="AJ61" s="2">
        <f t="shared" si="1"/>
        <v>42.52</v>
      </c>
    </row>
    <row r="62" spans="1:36" x14ac:dyDescent="0.25">
      <c r="A62" s="13">
        <v>1</v>
      </c>
      <c r="B62" s="13">
        <v>250</v>
      </c>
      <c r="C62">
        <v>251</v>
      </c>
      <c r="D62" t="s">
        <v>96</v>
      </c>
      <c r="E62">
        <f>'Program Costs'!E62+'Customer Costs'!E62</f>
        <v>0</v>
      </c>
      <c r="F62">
        <f>'Program Costs'!F62+'Customer Costs'!F62</f>
        <v>0</v>
      </c>
      <c r="G62">
        <f>'Program Costs'!G62+'Customer Costs'!G62</f>
        <v>37.700000000000003</v>
      </c>
      <c r="H62">
        <f>'Program Costs'!H62+'Customer Costs'!H62</f>
        <v>0</v>
      </c>
      <c r="I62">
        <f>'Program Costs'!I62+'Customer Costs'!I62</f>
        <v>0</v>
      </c>
      <c r="J62">
        <f>'Program Costs'!J62+'Customer Costs'!J62</f>
        <v>0</v>
      </c>
      <c r="K62">
        <f>'Program Costs'!K62+'Customer Costs'!K62</f>
        <v>0</v>
      </c>
      <c r="L62">
        <f>'Program Costs'!L62+'Customer Costs'!L62</f>
        <v>0</v>
      </c>
      <c r="M62">
        <f>'Program Costs'!M62+'Customer Costs'!M62</f>
        <v>0</v>
      </c>
      <c r="N62">
        <f>'Program Costs'!N62+'Customer Costs'!N62</f>
        <v>0</v>
      </c>
      <c r="O62">
        <f>'Program Costs'!O62+'Customer Costs'!O62</f>
        <v>0</v>
      </c>
      <c r="P62">
        <f>'Program Costs'!P62+'Customer Costs'!P62</f>
        <v>0</v>
      </c>
      <c r="Q62">
        <f>'Program Costs'!Q62+'Customer Costs'!Q62</f>
        <v>0</v>
      </c>
      <c r="R62">
        <f>'Program Costs'!R62+'Customer Costs'!R62</f>
        <v>0</v>
      </c>
      <c r="S62">
        <f>'Program Costs'!S62+'Customer Costs'!S62</f>
        <v>0</v>
      </c>
      <c r="T62">
        <f>'Program Costs'!T62+'Customer Costs'!T62</f>
        <v>0</v>
      </c>
      <c r="U62">
        <f>'Program Costs'!U62+'Customer Costs'!U62</f>
        <v>0</v>
      </c>
      <c r="V62">
        <f>'Program Costs'!V62+'Customer Costs'!V62</f>
        <v>0</v>
      </c>
      <c r="W62">
        <f>'Program Costs'!W62+'Customer Costs'!W62</f>
        <v>0</v>
      </c>
      <c r="X62">
        <f>'Program Costs'!X62+'Customer Costs'!X62</f>
        <v>0</v>
      </c>
      <c r="Y62">
        <f>'Program Costs'!Y62+'Customer Costs'!Y62</f>
        <v>0</v>
      </c>
      <c r="Z62">
        <f>'Program Costs'!Z62+'Customer Costs'!Z62</f>
        <v>0</v>
      </c>
      <c r="AA62">
        <f>'Program Costs'!AA62+'Customer Costs'!AA62</f>
        <v>0</v>
      </c>
      <c r="AB62">
        <f>'Program Costs'!AB62+'Customer Costs'!AB62</f>
        <v>0</v>
      </c>
      <c r="AC62">
        <f>'Program Costs'!AC62+'Customer Costs'!AC62</f>
        <v>0</v>
      </c>
      <c r="AD62">
        <f>'Program Costs'!AD62+'Customer Costs'!AD62</f>
        <v>0</v>
      </c>
      <c r="AE62">
        <f>'Program Costs'!AE62+'Customer Costs'!AE62</f>
        <v>0</v>
      </c>
      <c r="AF62">
        <f>'Program Costs'!AF62+'Customer Costs'!AF62</f>
        <v>0</v>
      </c>
      <c r="AG62">
        <f>'Program Costs'!AG62+'Customer Costs'!AG62</f>
        <v>0</v>
      </c>
      <c r="AH62">
        <f>'Program Costs'!AH62+'Customer Costs'!AH62</f>
        <v>0</v>
      </c>
      <c r="AI62" s="2">
        <f t="shared" si="0"/>
        <v>37.700000000000003</v>
      </c>
      <c r="AJ62" s="2">
        <f t="shared" si="1"/>
        <v>37.700000000000003</v>
      </c>
    </row>
    <row r="63" spans="1:36" x14ac:dyDescent="0.25">
      <c r="A63" s="13">
        <v>1</v>
      </c>
      <c r="B63" s="13">
        <v>250</v>
      </c>
      <c r="C63">
        <v>252</v>
      </c>
      <c r="D63" t="s">
        <v>97</v>
      </c>
      <c r="E63">
        <f>'Program Costs'!E63+'Customer Costs'!E63</f>
        <v>0</v>
      </c>
      <c r="F63">
        <f>'Program Costs'!F63+'Customer Costs'!F63</f>
        <v>0</v>
      </c>
      <c r="G63">
        <f>'Program Costs'!G63+'Customer Costs'!G63</f>
        <v>37.700000000000003</v>
      </c>
      <c r="H63">
        <f>'Program Costs'!H63+'Customer Costs'!H63</f>
        <v>0</v>
      </c>
      <c r="I63">
        <f>'Program Costs'!I63+'Customer Costs'!I63</f>
        <v>0</v>
      </c>
      <c r="J63">
        <f>'Program Costs'!J63+'Customer Costs'!J63</f>
        <v>0</v>
      </c>
      <c r="K63">
        <f>'Program Costs'!K63+'Customer Costs'!K63</f>
        <v>0</v>
      </c>
      <c r="L63">
        <f>'Program Costs'!L63+'Customer Costs'!L63</f>
        <v>0</v>
      </c>
      <c r="M63">
        <f>'Program Costs'!M63+'Customer Costs'!M63</f>
        <v>0</v>
      </c>
      <c r="N63">
        <f>'Program Costs'!N63+'Customer Costs'!N63</f>
        <v>0</v>
      </c>
      <c r="O63">
        <f>'Program Costs'!O63+'Customer Costs'!O63</f>
        <v>0</v>
      </c>
      <c r="P63">
        <f>'Program Costs'!P63+'Customer Costs'!P63</f>
        <v>0</v>
      </c>
      <c r="Q63">
        <f>'Program Costs'!Q63+'Customer Costs'!Q63</f>
        <v>0</v>
      </c>
      <c r="R63">
        <f>'Program Costs'!R63+'Customer Costs'!R63</f>
        <v>0</v>
      </c>
      <c r="S63">
        <f>'Program Costs'!S63+'Customer Costs'!S63</f>
        <v>0</v>
      </c>
      <c r="T63">
        <f>'Program Costs'!T63+'Customer Costs'!T63</f>
        <v>0</v>
      </c>
      <c r="U63">
        <f>'Program Costs'!U63+'Customer Costs'!U63</f>
        <v>0</v>
      </c>
      <c r="V63">
        <f>'Program Costs'!V63+'Customer Costs'!V63</f>
        <v>0</v>
      </c>
      <c r="W63">
        <f>'Program Costs'!W63+'Customer Costs'!W63</f>
        <v>0</v>
      </c>
      <c r="X63">
        <f>'Program Costs'!X63+'Customer Costs'!X63</f>
        <v>0</v>
      </c>
      <c r="Y63">
        <f>'Program Costs'!Y63+'Customer Costs'!Y63</f>
        <v>0</v>
      </c>
      <c r="Z63">
        <f>'Program Costs'!Z63+'Customer Costs'!Z63</f>
        <v>0</v>
      </c>
      <c r="AA63">
        <f>'Program Costs'!AA63+'Customer Costs'!AA63</f>
        <v>0</v>
      </c>
      <c r="AB63">
        <f>'Program Costs'!AB63+'Customer Costs'!AB63</f>
        <v>0</v>
      </c>
      <c r="AC63">
        <f>'Program Costs'!AC63+'Customer Costs'!AC63</f>
        <v>0</v>
      </c>
      <c r="AD63">
        <f>'Program Costs'!AD63+'Customer Costs'!AD63</f>
        <v>0</v>
      </c>
      <c r="AE63">
        <f>'Program Costs'!AE63+'Customer Costs'!AE63</f>
        <v>0</v>
      </c>
      <c r="AF63">
        <f>'Program Costs'!AF63+'Customer Costs'!AF63</f>
        <v>0</v>
      </c>
      <c r="AG63">
        <f>'Program Costs'!AG63+'Customer Costs'!AG63</f>
        <v>0</v>
      </c>
      <c r="AH63">
        <f>'Program Costs'!AH63+'Customer Costs'!AH63</f>
        <v>0</v>
      </c>
      <c r="AI63" s="2">
        <f t="shared" si="0"/>
        <v>37.700000000000003</v>
      </c>
      <c r="AJ63" s="2">
        <f t="shared" si="1"/>
        <v>37.700000000000003</v>
      </c>
    </row>
    <row r="64" spans="1:36" x14ac:dyDescent="0.25">
      <c r="A64" s="13">
        <v>1</v>
      </c>
      <c r="B64" s="13">
        <v>260</v>
      </c>
      <c r="C64">
        <v>261</v>
      </c>
      <c r="D64" t="s">
        <v>98</v>
      </c>
      <c r="E64">
        <f>'Program Costs'!E64+'Customer Costs'!E64</f>
        <v>0</v>
      </c>
      <c r="F64">
        <f>'Program Costs'!F64+'Customer Costs'!F64</f>
        <v>0</v>
      </c>
      <c r="G64">
        <f>'Program Costs'!G64+'Customer Costs'!G64</f>
        <v>45</v>
      </c>
      <c r="H64">
        <f>'Program Costs'!H64+'Customer Costs'!H64</f>
        <v>0</v>
      </c>
      <c r="I64">
        <f>'Program Costs'!I64+'Customer Costs'!I64</f>
        <v>0</v>
      </c>
      <c r="J64">
        <f>'Program Costs'!J64+'Customer Costs'!J64</f>
        <v>0</v>
      </c>
      <c r="K64">
        <f>'Program Costs'!K64+'Customer Costs'!K64</f>
        <v>0</v>
      </c>
      <c r="L64">
        <f>'Program Costs'!L64+'Customer Costs'!L64</f>
        <v>0</v>
      </c>
      <c r="M64">
        <f>'Program Costs'!M64+'Customer Costs'!M64</f>
        <v>0</v>
      </c>
      <c r="N64">
        <f>'Program Costs'!N64+'Customer Costs'!N64</f>
        <v>0</v>
      </c>
      <c r="O64">
        <f>'Program Costs'!O64+'Customer Costs'!O64</f>
        <v>0</v>
      </c>
      <c r="P64">
        <f>'Program Costs'!P64+'Customer Costs'!P64</f>
        <v>0</v>
      </c>
      <c r="Q64">
        <f>'Program Costs'!Q64+'Customer Costs'!Q64</f>
        <v>0</v>
      </c>
      <c r="R64">
        <f>'Program Costs'!R64+'Customer Costs'!R64</f>
        <v>0</v>
      </c>
      <c r="S64">
        <f>'Program Costs'!S64+'Customer Costs'!S64</f>
        <v>0</v>
      </c>
      <c r="T64">
        <f>'Program Costs'!T64+'Customer Costs'!T64</f>
        <v>0</v>
      </c>
      <c r="U64">
        <f>'Program Costs'!U64+'Customer Costs'!U64</f>
        <v>0</v>
      </c>
      <c r="V64">
        <f>'Program Costs'!V64+'Customer Costs'!V64</f>
        <v>0</v>
      </c>
      <c r="W64">
        <f>'Program Costs'!W64+'Customer Costs'!W64</f>
        <v>0</v>
      </c>
      <c r="X64">
        <f>'Program Costs'!X64+'Customer Costs'!X64</f>
        <v>0</v>
      </c>
      <c r="Y64">
        <f>'Program Costs'!Y64+'Customer Costs'!Y64</f>
        <v>0</v>
      </c>
      <c r="Z64">
        <f>'Program Costs'!Z64+'Customer Costs'!Z64</f>
        <v>0</v>
      </c>
      <c r="AA64">
        <f>'Program Costs'!AA64+'Customer Costs'!AA64</f>
        <v>0</v>
      </c>
      <c r="AB64">
        <f>'Program Costs'!AB64+'Customer Costs'!AB64</f>
        <v>0</v>
      </c>
      <c r="AC64">
        <f>'Program Costs'!AC64+'Customer Costs'!AC64</f>
        <v>0</v>
      </c>
      <c r="AD64">
        <f>'Program Costs'!AD64+'Customer Costs'!AD64</f>
        <v>0</v>
      </c>
      <c r="AE64">
        <f>'Program Costs'!AE64+'Customer Costs'!AE64</f>
        <v>0</v>
      </c>
      <c r="AF64">
        <f>'Program Costs'!AF64+'Customer Costs'!AF64</f>
        <v>0</v>
      </c>
      <c r="AG64">
        <f>'Program Costs'!AG64+'Customer Costs'!AG64</f>
        <v>0</v>
      </c>
      <c r="AH64">
        <f>'Program Costs'!AH64+'Customer Costs'!AH64</f>
        <v>0</v>
      </c>
      <c r="AI64" s="2">
        <f t="shared" si="0"/>
        <v>45</v>
      </c>
      <c r="AJ64" s="2">
        <f t="shared" si="1"/>
        <v>45</v>
      </c>
    </row>
    <row r="65" spans="1:36" x14ac:dyDescent="0.25">
      <c r="A65" s="13">
        <v>1</v>
      </c>
      <c r="B65" s="13">
        <v>260</v>
      </c>
      <c r="C65">
        <v>262</v>
      </c>
      <c r="D65" t="s">
        <v>99</v>
      </c>
      <c r="E65">
        <f>'Program Costs'!E65+'Customer Costs'!E65</f>
        <v>0</v>
      </c>
      <c r="F65">
        <f>'Program Costs'!F65+'Customer Costs'!F65</f>
        <v>0</v>
      </c>
      <c r="G65">
        <f>'Program Costs'!G65+'Customer Costs'!G65</f>
        <v>45</v>
      </c>
      <c r="H65">
        <f>'Program Costs'!H65+'Customer Costs'!H65</f>
        <v>0</v>
      </c>
      <c r="I65">
        <f>'Program Costs'!I65+'Customer Costs'!I65</f>
        <v>0</v>
      </c>
      <c r="J65">
        <f>'Program Costs'!J65+'Customer Costs'!J65</f>
        <v>0</v>
      </c>
      <c r="K65">
        <f>'Program Costs'!K65+'Customer Costs'!K65</f>
        <v>0</v>
      </c>
      <c r="L65">
        <f>'Program Costs'!L65+'Customer Costs'!L65</f>
        <v>0</v>
      </c>
      <c r="M65">
        <f>'Program Costs'!M65+'Customer Costs'!M65</f>
        <v>0</v>
      </c>
      <c r="N65">
        <f>'Program Costs'!N65+'Customer Costs'!N65</f>
        <v>0</v>
      </c>
      <c r="O65">
        <f>'Program Costs'!O65+'Customer Costs'!O65</f>
        <v>0</v>
      </c>
      <c r="P65">
        <f>'Program Costs'!P65+'Customer Costs'!P65</f>
        <v>0</v>
      </c>
      <c r="Q65">
        <f>'Program Costs'!Q65+'Customer Costs'!Q65</f>
        <v>0</v>
      </c>
      <c r="R65">
        <f>'Program Costs'!R65+'Customer Costs'!R65</f>
        <v>0</v>
      </c>
      <c r="S65">
        <f>'Program Costs'!S65+'Customer Costs'!S65</f>
        <v>0</v>
      </c>
      <c r="T65">
        <f>'Program Costs'!T65+'Customer Costs'!T65</f>
        <v>0</v>
      </c>
      <c r="U65">
        <f>'Program Costs'!U65+'Customer Costs'!U65</f>
        <v>0</v>
      </c>
      <c r="V65">
        <f>'Program Costs'!V65+'Customer Costs'!V65</f>
        <v>0</v>
      </c>
      <c r="W65">
        <f>'Program Costs'!W65+'Customer Costs'!W65</f>
        <v>0</v>
      </c>
      <c r="X65">
        <f>'Program Costs'!X65+'Customer Costs'!X65</f>
        <v>0</v>
      </c>
      <c r="Y65">
        <f>'Program Costs'!Y65+'Customer Costs'!Y65</f>
        <v>0</v>
      </c>
      <c r="Z65">
        <f>'Program Costs'!Z65+'Customer Costs'!Z65</f>
        <v>0</v>
      </c>
      <c r="AA65">
        <f>'Program Costs'!AA65+'Customer Costs'!AA65</f>
        <v>0</v>
      </c>
      <c r="AB65">
        <f>'Program Costs'!AB65+'Customer Costs'!AB65</f>
        <v>0</v>
      </c>
      <c r="AC65">
        <f>'Program Costs'!AC65+'Customer Costs'!AC65</f>
        <v>0</v>
      </c>
      <c r="AD65">
        <f>'Program Costs'!AD65+'Customer Costs'!AD65</f>
        <v>0</v>
      </c>
      <c r="AE65">
        <f>'Program Costs'!AE65+'Customer Costs'!AE65</f>
        <v>0</v>
      </c>
      <c r="AF65">
        <f>'Program Costs'!AF65+'Customer Costs'!AF65</f>
        <v>0</v>
      </c>
      <c r="AG65">
        <f>'Program Costs'!AG65+'Customer Costs'!AG65</f>
        <v>0</v>
      </c>
      <c r="AH65">
        <f>'Program Costs'!AH65+'Customer Costs'!AH65</f>
        <v>0</v>
      </c>
      <c r="AI65" s="2">
        <f t="shared" si="0"/>
        <v>45</v>
      </c>
      <c r="AJ65" s="2">
        <f t="shared" si="1"/>
        <v>45</v>
      </c>
    </row>
    <row r="66" spans="1:36" x14ac:dyDescent="0.25">
      <c r="A66" s="13">
        <v>1</v>
      </c>
      <c r="B66" s="13">
        <v>300</v>
      </c>
      <c r="C66">
        <v>301</v>
      </c>
      <c r="D66" t="s">
        <v>100</v>
      </c>
      <c r="E66">
        <f>'Program Costs'!E66+'Customer Costs'!E66</f>
        <v>0</v>
      </c>
      <c r="F66">
        <f>'Program Costs'!F66+'Customer Costs'!F66</f>
        <v>0</v>
      </c>
      <c r="G66">
        <f>'Program Costs'!G66+'Customer Costs'!G66</f>
        <v>136.19999999999999</v>
      </c>
      <c r="H66">
        <f>'Program Costs'!H66+'Customer Costs'!H66</f>
        <v>0</v>
      </c>
      <c r="I66">
        <f>'Program Costs'!I66+'Customer Costs'!I66</f>
        <v>0</v>
      </c>
      <c r="J66">
        <f>'Program Costs'!J66+'Customer Costs'!J66</f>
        <v>0</v>
      </c>
      <c r="K66">
        <f>'Program Costs'!K66+'Customer Costs'!K66</f>
        <v>0</v>
      </c>
      <c r="L66">
        <f>'Program Costs'!L66+'Customer Costs'!L66</f>
        <v>0</v>
      </c>
      <c r="M66">
        <f>'Program Costs'!M66+'Customer Costs'!M66</f>
        <v>0</v>
      </c>
      <c r="N66">
        <f>'Program Costs'!N66+'Customer Costs'!N66</f>
        <v>0</v>
      </c>
      <c r="O66">
        <f>'Program Costs'!O66+'Customer Costs'!O66</f>
        <v>0</v>
      </c>
      <c r="P66">
        <f>'Program Costs'!P66+'Customer Costs'!P66</f>
        <v>0</v>
      </c>
      <c r="Q66">
        <f>'Program Costs'!Q66+'Customer Costs'!Q66</f>
        <v>0</v>
      </c>
      <c r="R66">
        <f>'Program Costs'!R66+'Customer Costs'!R66</f>
        <v>0</v>
      </c>
      <c r="S66">
        <f>'Program Costs'!S66+'Customer Costs'!S66</f>
        <v>0</v>
      </c>
      <c r="T66">
        <f>'Program Costs'!T66+'Customer Costs'!T66</f>
        <v>0</v>
      </c>
      <c r="U66">
        <f>'Program Costs'!U66+'Customer Costs'!U66</f>
        <v>0</v>
      </c>
      <c r="V66">
        <f>'Program Costs'!V66+'Customer Costs'!V66</f>
        <v>0</v>
      </c>
      <c r="W66">
        <f>'Program Costs'!W66+'Customer Costs'!W66</f>
        <v>0</v>
      </c>
      <c r="X66">
        <f>'Program Costs'!X66+'Customer Costs'!X66</f>
        <v>0</v>
      </c>
      <c r="Y66">
        <f>'Program Costs'!Y66+'Customer Costs'!Y66</f>
        <v>0</v>
      </c>
      <c r="Z66">
        <f>'Program Costs'!Z66+'Customer Costs'!Z66</f>
        <v>0</v>
      </c>
      <c r="AA66">
        <f>'Program Costs'!AA66+'Customer Costs'!AA66</f>
        <v>0</v>
      </c>
      <c r="AB66">
        <f>'Program Costs'!AB66+'Customer Costs'!AB66</f>
        <v>0</v>
      </c>
      <c r="AC66">
        <f>'Program Costs'!AC66+'Customer Costs'!AC66</f>
        <v>0</v>
      </c>
      <c r="AD66">
        <f>'Program Costs'!AD66+'Customer Costs'!AD66</f>
        <v>0</v>
      </c>
      <c r="AE66">
        <f>'Program Costs'!AE66+'Customer Costs'!AE66</f>
        <v>0</v>
      </c>
      <c r="AF66">
        <f>'Program Costs'!AF66+'Customer Costs'!AF66</f>
        <v>0</v>
      </c>
      <c r="AG66">
        <f>'Program Costs'!AG66+'Customer Costs'!AG66</f>
        <v>0</v>
      </c>
      <c r="AH66">
        <f>'Program Costs'!AH66+'Customer Costs'!AH66</f>
        <v>0</v>
      </c>
      <c r="AI66" s="2">
        <f t="shared" si="0"/>
        <v>136.19999999999999</v>
      </c>
      <c r="AJ66" s="2">
        <f t="shared" si="1"/>
        <v>136.19999999999999</v>
      </c>
    </row>
    <row r="67" spans="1:36" x14ac:dyDescent="0.25">
      <c r="A67" s="13">
        <v>1</v>
      </c>
      <c r="B67" s="13">
        <v>350</v>
      </c>
      <c r="C67">
        <v>351</v>
      </c>
      <c r="D67" t="s">
        <v>101</v>
      </c>
      <c r="E67">
        <f>'Program Costs'!E67+'Customer Costs'!E67</f>
        <v>0</v>
      </c>
      <c r="F67">
        <f>'Program Costs'!F67+'Customer Costs'!F67</f>
        <v>0</v>
      </c>
      <c r="G67">
        <f>'Program Costs'!G67+'Customer Costs'!G67</f>
        <v>86.8</v>
      </c>
      <c r="H67">
        <f>'Program Costs'!H67+'Customer Costs'!H67</f>
        <v>0</v>
      </c>
      <c r="I67">
        <f>'Program Costs'!I67+'Customer Costs'!I67</f>
        <v>0</v>
      </c>
      <c r="J67">
        <f>'Program Costs'!J67+'Customer Costs'!J67</f>
        <v>0</v>
      </c>
      <c r="K67">
        <f>'Program Costs'!K67+'Customer Costs'!K67</f>
        <v>0</v>
      </c>
      <c r="L67">
        <f>'Program Costs'!L67+'Customer Costs'!L67</f>
        <v>0</v>
      </c>
      <c r="M67">
        <f>'Program Costs'!M67+'Customer Costs'!M67</f>
        <v>0</v>
      </c>
      <c r="N67">
        <f>'Program Costs'!N67+'Customer Costs'!N67</f>
        <v>0</v>
      </c>
      <c r="O67">
        <f>'Program Costs'!O67+'Customer Costs'!O67</f>
        <v>0</v>
      </c>
      <c r="P67">
        <f>'Program Costs'!P67+'Customer Costs'!P67</f>
        <v>0</v>
      </c>
      <c r="Q67">
        <f>'Program Costs'!Q67+'Customer Costs'!Q67</f>
        <v>0</v>
      </c>
      <c r="R67">
        <f>'Program Costs'!R67+'Customer Costs'!R67</f>
        <v>0</v>
      </c>
      <c r="S67">
        <f>'Program Costs'!S67+'Customer Costs'!S67</f>
        <v>0</v>
      </c>
      <c r="T67">
        <f>'Program Costs'!T67+'Customer Costs'!T67</f>
        <v>0</v>
      </c>
      <c r="U67">
        <f>'Program Costs'!U67+'Customer Costs'!U67</f>
        <v>0</v>
      </c>
      <c r="V67">
        <f>'Program Costs'!V67+'Customer Costs'!V67</f>
        <v>0</v>
      </c>
      <c r="W67">
        <f>'Program Costs'!W67+'Customer Costs'!W67</f>
        <v>0</v>
      </c>
      <c r="X67">
        <f>'Program Costs'!X67+'Customer Costs'!X67</f>
        <v>0</v>
      </c>
      <c r="Y67">
        <f>'Program Costs'!Y67+'Customer Costs'!Y67</f>
        <v>0</v>
      </c>
      <c r="Z67">
        <f>'Program Costs'!Z67+'Customer Costs'!Z67</f>
        <v>0</v>
      </c>
      <c r="AA67">
        <f>'Program Costs'!AA67+'Customer Costs'!AA67</f>
        <v>0</v>
      </c>
      <c r="AB67">
        <f>'Program Costs'!AB67+'Customer Costs'!AB67</f>
        <v>0</v>
      </c>
      <c r="AC67">
        <f>'Program Costs'!AC67+'Customer Costs'!AC67</f>
        <v>0</v>
      </c>
      <c r="AD67">
        <f>'Program Costs'!AD67+'Customer Costs'!AD67</f>
        <v>0</v>
      </c>
      <c r="AE67">
        <f>'Program Costs'!AE67+'Customer Costs'!AE67</f>
        <v>0</v>
      </c>
      <c r="AF67">
        <f>'Program Costs'!AF67+'Customer Costs'!AF67</f>
        <v>0</v>
      </c>
      <c r="AG67">
        <f>'Program Costs'!AG67+'Customer Costs'!AG67</f>
        <v>0</v>
      </c>
      <c r="AH67">
        <f>'Program Costs'!AH67+'Customer Costs'!AH67</f>
        <v>0</v>
      </c>
      <c r="AI67" s="2">
        <f t="shared" si="0"/>
        <v>86.8</v>
      </c>
      <c r="AJ67" s="2">
        <f t="shared" si="1"/>
        <v>86.8</v>
      </c>
    </row>
    <row r="68" spans="1:36" x14ac:dyDescent="0.25">
      <c r="A68" s="13">
        <v>1</v>
      </c>
      <c r="B68" s="13">
        <v>400</v>
      </c>
      <c r="C68">
        <v>401</v>
      </c>
      <c r="D68" t="s">
        <v>102</v>
      </c>
      <c r="E68">
        <f>'Program Costs'!E68+'Customer Costs'!E68</f>
        <v>0</v>
      </c>
      <c r="F68">
        <f>'Program Costs'!F68+'Customer Costs'!F68</f>
        <v>0</v>
      </c>
      <c r="G68">
        <f>'Program Costs'!G68+'Customer Costs'!G68</f>
        <v>928</v>
      </c>
      <c r="H68">
        <f>'Program Costs'!H68+'Customer Costs'!H68</f>
        <v>0</v>
      </c>
      <c r="I68">
        <f>'Program Costs'!I68+'Customer Costs'!I68</f>
        <v>0</v>
      </c>
      <c r="J68">
        <f>'Program Costs'!J68+'Customer Costs'!J68</f>
        <v>0</v>
      </c>
      <c r="K68">
        <f>'Program Costs'!K68+'Customer Costs'!K68</f>
        <v>0</v>
      </c>
      <c r="L68">
        <f>'Program Costs'!L68+'Customer Costs'!L68</f>
        <v>0</v>
      </c>
      <c r="M68">
        <f>'Program Costs'!M68+'Customer Costs'!M68</f>
        <v>0</v>
      </c>
      <c r="N68">
        <f>'Program Costs'!N68+'Customer Costs'!N68</f>
        <v>0</v>
      </c>
      <c r="O68">
        <f>'Program Costs'!O68+'Customer Costs'!O68</f>
        <v>0</v>
      </c>
      <c r="P68">
        <f>'Program Costs'!P68+'Customer Costs'!P68</f>
        <v>0</v>
      </c>
      <c r="Q68">
        <f>'Program Costs'!Q68+'Customer Costs'!Q68</f>
        <v>0</v>
      </c>
      <c r="R68">
        <f>'Program Costs'!R68+'Customer Costs'!R68</f>
        <v>0</v>
      </c>
      <c r="S68">
        <f>'Program Costs'!S68+'Customer Costs'!S68</f>
        <v>0</v>
      </c>
      <c r="T68">
        <f>'Program Costs'!T68+'Customer Costs'!T68</f>
        <v>0</v>
      </c>
      <c r="U68">
        <f>'Program Costs'!U68+'Customer Costs'!U68</f>
        <v>0</v>
      </c>
      <c r="V68">
        <f>'Program Costs'!V68+'Customer Costs'!V68</f>
        <v>0</v>
      </c>
      <c r="W68">
        <f>'Program Costs'!W68+'Customer Costs'!W68</f>
        <v>0</v>
      </c>
      <c r="X68">
        <f>'Program Costs'!X68+'Customer Costs'!X68</f>
        <v>0</v>
      </c>
      <c r="Y68">
        <f>'Program Costs'!Y68+'Customer Costs'!Y68</f>
        <v>0</v>
      </c>
      <c r="Z68">
        <f>'Program Costs'!Z68+'Customer Costs'!Z68</f>
        <v>0</v>
      </c>
      <c r="AA68">
        <f>'Program Costs'!AA68+'Customer Costs'!AA68</f>
        <v>0</v>
      </c>
      <c r="AB68">
        <f>'Program Costs'!AB68+'Customer Costs'!AB68</f>
        <v>0</v>
      </c>
      <c r="AC68">
        <f>'Program Costs'!AC68+'Customer Costs'!AC68</f>
        <v>0</v>
      </c>
      <c r="AD68">
        <f>'Program Costs'!AD68+'Customer Costs'!AD68</f>
        <v>0</v>
      </c>
      <c r="AE68">
        <f>'Program Costs'!AE68+'Customer Costs'!AE68</f>
        <v>0</v>
      </c>
      <c r="AF68">
        <f>'Program Costs'!AF68+'Customer Costs'!AF68</f>
        <v>0</v>
      </c>
      <c r="AG68">
        <f>'Program Costs'!AG68+'Customer Costs'!AG68</f>
        <v>0</v>
      </c>
      <c r="AH68">
        <f>'Program Costs'!AH68+'Customer Costs'!AH68</f>
        <v>0</v>
      </c>
      <c r="AI68" s="2">
        <f t="shared" si="0"/>
        <v>928</v>
      </c>
      <c r="AJ68" s="2">
        <f t="shared" si="1"/>
        <v>928</v>
      </c>
    </row>
    <row r="69" spans="1:36" x14ac:dyDescent="0.25">
      <c r="A69" s="13">
        <v>1</v>
      </c>
      <c r="B69" s="13">
        <v>400</v>
      </c>
      <c r="C69">
        <v>403</v>
      </c>
      <c r="D69" t="s">
        <v>103</v>
      </c>
      <c r="E69">
        <f>'Program Costs'!E69+'Customer Costs'!E69</f>
        <v>0</v>
      </c>
      <c r="F69">
        <f>'Program Costs'!F69+'Customer Costs'!F69</f>
        <v>0</v>
      </c>
      <c r="G69">
        <f>'Program Costs'!G69+'Customer Costs'!G69</f>
        <v>3929</v>
      </c>
      <c r="H69">
        <f>'Program Costs'!H69+'Customer Costs'!H69</f>
        <v>0</v>
      </c>
      <c r="I69">
        <f>'Program Costs'!I69+'Customer Costs'!I69</f>
        <v>0</v>
      </c>
      <c r="J69">
        <f>'Program Costs'!J69+'Customer Costs'!J69</f>
        <v>0</v>
      </c>
      <c r="K69">
        <f>'Program Costs'!K69+'Customer Costs'!K69</f>
        <v>0</v>
      </c>
      <c r="L69">
        <f>'Program Costs'!L69+'Customer Costs'!L69</f>
        <v>0</v>
      </c>
      <c r="M69">
        <f>'Program Costs'!M69+'Customer Costs'!M69</f>
        <v>0</v>
      </c>
      <c r="N69">
        <f>'Program Costs'!N69+'Customer Costs'!N69</f>
        <v>0</v>
      </c>
      <c r="O69">
        <f>'Program Costs'!O69+'Customer Costs'!O69</f>
        <v>0</v>
      </c>
      <c r="P69">
        <f>'Program Costs'!P69+'Customer Costs'!P69</f>
        <v>0</v>
      </c>
      <c r="Q69">
        <f>'Program Costs'!Q69+'Customer Costs'!Q69</f>
        <v>0</v>
      </c>
      <c r="R69">
        <f>'Program Costs'!R69+'Customer Costs'!R69</f>
        <v>0</v>
      </c>
      <c r="S69">
        <f>'Program Costs'!S69+'Customer Costs'!S69</f>
        <v>0</v>
      </c>
      <c r="T69">
        <f>'Program Costs'!T69+'Customer Costs'!T69</f>
        <v>0</v>
      </c>
      <c r="U69">
        <f>'Program Costs'!U69+'Customer Costs'!U69</f>
        <v>0</v>
      </c>
      <c r="V69">
        <f>'Program Costs'!V69+'Customer Costs'!V69</f>
        <v>0</v>
      </c>
      <c r="W69">
        <f>'Program Costs'!W69+'Customer Costs'!W69</f>
        <v>0</v>
      </c>
      <c r="X69">
        <f>'Program Costs'!X69+'Customer Costs'!X69</f>
        <v>0</v>
      </c>
      <c r="Y69">
        <f>'Program Costs'!Y69+'Customer Costs'!Y69</f>
        <v>0</v>
      </c>
      <c r="Z69">
        <f>'Program Costs'!Z69+'Customer Costs'!Z69</f>
        <v>0</v>
      </c>
      <c r="AA69">
        <f>'Program Costs'!AA69+'Customer Costs'!AA69</f>
        <v>0</v>
      </c>
      <c r="AB69">
        <f>'Program Costs'!AB69+'Customer Costs'!AB69</f>
        <v>0</v>
      </c>
      <c r="AC69">
        <f>'Program Costs'!AC69+'Customer Costs'!AC69</f>
        <v>0</v>
      </c>
      <c r="AD69">
        <f>'Program Costs'!AD69+'Customer Costs'!AD69</f>
        <v>0</v>
      </c>
      <c r="AE69">
        <f>'Program Costs'!AE69+'Customer Costs'!AE69</f>
        <v>0</v>
      </c>
      <c r="AF69">
        <f>'Program Costs'!AF69+'Customer Costs'!AF69</f>
        <v>0</v>
      </c>
      <c r="AG69">
        <f>'Program Costs'!AG69+'Customer Costs'!AG69</f>
        <v>0</v>
      </c>
      <c r="AH69">
        <f>'Program Costs'!AH69+'Customer Costs'!AH69</f>
        <v>0</v>
      </c>
      <c r="AI69" s="2">
        <f t="shared" ref="AI69:AI132" si="2">SUM(E69:AH69)</f>
        <v>3929</v>
      </c>
      <c r="AJ69" s="2">
        <f t="shared" ref="AJ69:AJ132" si="3">G69+(NPV(6.463858/100,H69:AH69))</f>
        <v>3929</v>
      </c>
    </row>
    <row r="70" spans="1:36" x14ac:dyDescent="0.25">
      <c r="A70" s="13">
        <v>1</v>
      </c>
      <c r="B70" s="13">
        <v>400</v>
      </c>
      <c r="C70">
        <v>404</v>
      </c>
      <c r="D70" t="s">
        <v>104</v>
      </c>
      <c r="E70">
        <f>'Program Costs'!E70+'Customer Costs'!E70</f>
        <v>0</v>
      </c>
      <c r="F70">
        <f>'Program Costs'!F70+'Customer Costs'!F70</f>
        <v>0</v>
      </c>
      <c r="G70">
        <f>'Program Costs'!G70+'Customer Costs'!G70</f>
        <v>562</v>
      </c>
      <c r="H70">
        <f>'Program Costs'!H70+'Customer Costs'!H70</f>
        <v>0</v>
      </c>
      <c r="I70">
        <f>'Program Costs'!I70+'Customer Costs'!I70</f>
        <v>0</v>
      </c>
      <c r="J70">
        <f>'Program Costs'!J70+'Customer Costs'!J70</f>
        <v>0</v>
      </c>
      <c r="K70">
        <f>'Program Costs'!K70+'Customer Costs'!K70</f>
        <v>0</v>
      </c>
      <c r="L70">
        <f>'Program Costs'!L70+'Customer Costs'!L70</f>
        <v>0</v>
      </c>
      <c r="M70">
        <f>'Program Costs'!M70+'Customer Costs'!M70</f>
        <v>0</v>
      </c>
      <c r="N70">
        <f>'Program Costs'!N70+'Customer Costs'!N70</f>
        <v>0</v>
      </c>
      <c r="O70">
        <f>'Program Costs'!O70+'Customer Costs'!O70</f>
        <v>0</v>
      </c>
      <c r="P70">
        <f>'Program Costs'!P70+'Customer Costs'!P70</f>
        <v>0</v>
      </c>
      <c r="Q70">
        <f>'Program Costs'!Q70+'Customer Costs'!Q70</f>
        <v>0</v>
      </c>
      <c r="R70">
        <f>'Program Costs'!R70+'Customer Costs'!R70</f>
        <v>0</v>
      </c>
      <c r="S70">
        <f>'Program Costs'!S70+'Customer Costs'!S70</f>
        <v>0</v>
      </c>
      <c r="T70">
        <f>'Program Costs'!T70+'Customer Costs'!T70</f>
        <v>0</v>
      </c>
      <c r="U70">
        <f>'Program Costs'!U70+'Customer Costs'!U70</f>
        <v>0</v>
      </c>
      <c r="V70">
        <f>'Program Costs'!V70+'Customer Costs'!V70</f>
        <v>0</v>
      </c>
      <c r="W70">
        <f>'Program Costs'!W70+'Customer Costs'!W70</f>
        <v>0</v>
      </c>
      <c r="X70">
        <f>'Program Costs'!X70+'Customer Costs'!X70</f>
        <v>0</v>
      </c>
      <c r="Y70">
        <f>'Program Costs'!Y70+'Customer Costs'!Y70</f>
        <v>0</v>
      </c>
      <c r="Z70">
        <f>'Program Costs'!Z70+'Customer Costs'!Z70</f>
        <v>0</v>
      </c>
      <c r="AA70">
        <f>'Program Costs'!AA70+'Customer Costs'!AA70</f>
        <v>0</v>
      </c>
      <c r="AB70">
        <f>'Program Costs'!AB70+'Customer Costs'!AB70</f>
        <v>0</v>
      </c>
      <c r="AC70">
        <f>'Program Costs'!AC70+'Customer Costs'!AC70</f>
        <v>0</v>
      </c>
      <c r="AD70">
        <f>'Program Costs'!AD70+'Customer Costs'!AD70</f>
        <v>0</v>
      </c>
      <c r="AE70">
        <f>'Program Costs'!AE70+'Customer Costs'!AE70</f>
        <v>0</v>
      </c>
      <c r="AF70">
        <f>'Program Costs'!AF70+'Customer Costs'!AF70</f>
        <v>0</v>
      </c>
      <c r="AG70">
        <f>'Program Costs'!AG70+'Customer Costs'!AG70</f>
        <v>0</v>
      </c>
      <c r="AH70">
        <f>'Program Costs'!AH70+'Customer Costs'!AH70</f>
        <v>0</v>
      </c>
      <c r="AI70" s="2">
        <f t="shared" si="2"/>
        <v>562</v>
      </c>
      <c r="AJ70" s="2">
        <f t="shared" si="3"/>
        <v>562</v>
      </c>
    </row>
    <row r="71" spans="1:36" x14ac:dyDescent="0.25">
      <c r="A71" s="13">
        <v>1</v>
      </c>
      <c r="B71" s="13">
        <v>400</v>
      </c>
      <c r="C71">
        <v>405</v>
      </c>
      <c r="D71" t="s">
        <v>105</v>
      </c>
      <c r="E71">
        <f>'Program Costs'!E71+'Customer Costs'!E71</f>
        <v>0</v>
      </c>
      <c r="F71">
        <f>'Program Costs'!F71+'Customer Costs'!F71</f>
        <v>0</v>
      </c>
      <c r="G71">
        <f>'Program Costs'!G71+'Customer Costs'!G71</f>
        <v>50</v>
      </c>
      <c r="H71">
        <f>'Program Costs'!H71+'Customer Costs'!H71</f>
        <v>0</v>
      </c>
      <c r="I71">
        <f>'Program Costs'!I71+'Customer Costs'!I71</f>
        <v>0</v>
      </c>
      <c r="J71">
        <f>'Program Costs'!J71+'Customer Costs'!J71</f>
        <v>0</v>
      </c>
      <c r="K71">
        <f>'Program Costs'!K71+'Customer Costs'!K71</f>
        <v>0</v>
      </c>
      <c r="L71">
        <f>'Program Costs'!L71+'Customer Costs'!L71</f>
        <v>0</v>
      </c>
      <c r="M71">
        <f>'Program Costs'!M71+'Customer Costs'!M71</f>
        <v>0</v>
      </c>
      <c r="N71">
        <f>'Program Costs'!N71+'Customer Costs'!N71</f>
        <v>0</v>
      </c>
      <c r="O71">
        <f>'Program Costs'!O71+'Customer Costs'!O71</f>
        <v>0</v>
      </c>
      <c r="P71">
        <f>'Program Costs'!P71+'Customer Costs'!P71</f>
        <v>0</v>
      </c>
      <c r="Q71">
        <f>'Program Costs'!Q71+'Customer Costs'!Q71</f>
        <v>0</v>
      </c>
      <c r="R71">
        <f>'Program Costs'!R71+'Customer Costs'!R71</f>
        <v>0</v>
      </c>
      <c r="S71">
        <f>'Program Costs'!S71+'Customer Costs'!S71</f>
        <v>0</v>
      </c>
      <c r="T71">
        <f>'Program Costs'!T71+'Customer Costs'!T71</f>
        <v>0</v>
      </c>
      <c r="U71">
        <f>'Program Costs'!U71+'Customer Costs'!U71</f>
        <v>0</v>
      </c>
      <c r="V71">
        <f>'Program Costs'!V71+'Customer Costs'!V71</f>
        <v>0</v>
      </c>
      <c r="W71">
        <f>'Program Costs'!W71+'Customer Costs'!W71</f>
        <v>0</v>
      </c>
      <c r="X71">
        <f>'Program Costs'!X71+'Customer Costs'!X71</f>
        <v>0</v>
      </c>
      <c r="Y71">
        <f>'Program Costs'!Y71+'Customer Costs'!Y71</f>
        <v>0</v>
      </c>
      <c r="Z71">
        <f>'Program Costs'!Z71+'Customer Costs'!Z71</f>
        <v>0</v>
      </c>
      <c r="AA71">
        <f>'Program Costs'!AA71+'Customer Costs'!AA71</f>
        <v>0</v>
      </c>
      <c r="AB71">
        <f>'Program Costs'!AB71+'Customer Costs'!AB71</f>
        <v>0</v>
      </c>
      <c r="AC71">
        <f>'Program Costs'!AC71+'Customer Costs'!AC71</f>
        <v>0</v>
      </c>
      <c r="AD71">
        <f>'Program Costs'!AD71+'Customer Costs'!AD71</f>
        <v>0</v>
      </c>
      <c r="AE71">
        <f>'Program Costs'!AE71+'Customer Costs'!AE71</f>
        <v>0</v>
      </c>
      <c r="AF71">
        <f>'Program Costs'!AF71+'Customer Costs'!AF71</f>
        <v>0</v>
      </c>
      <c r="AG71">
        <f>'Program Costs'!AG71+'Customer Costs'!AG71</f>
        <v>0</v>
      </c>
      <c r="AH71">
        <f>'Program Costs'!AH71+'Customer Costs'!AH71</f>
        <v>0</v>
      </c>
      <c r="AI71" s="2">
        <f t="shared" si="2"/>
        <v>50</v>
      </c>
      <c r="AJ71" s="2">
        <f t="shared" si="3"/>
        <v>50</v>
      </c>
    </row>
    <row r="72" spans="1:36" x14ac:dyDescent="0.25">
      <c r="A72" s="13">
        <v>1</v>
      </c>
      <c r="B72" s="13">
        <v>400</v>
      </c>
      <c r="C72">
        <v>406</v>
      </c>
      <c r="D72" t="s">
        <v>106</v>
      </c>
      <c r="E72">
        <f>'Program Costs'!E72+'Customer Costs'!E72</f>
        <v>0</v>
      </c>
      <c r="F72">
        <f>'Program Costs'!F72+'Customer Costs'!F72</f>
        <v>0</v>
      </c>
      <c r="G72">
        <f>'Program Costs'!G72+'Customer Costs'!G72</f>
        <v>47</v>
      </c>
      <c r="H72">
        <f>'Program Costs'!H72+'Customer Costs'!H72</f>
        <v>0</v>
      </c>
      <c r="I72">
        <f>'Program Costs'!I72+'Customer Costs'!I72</f>
        <v>0</v>
      </c>
      <c r="J72">
        <f>'Program Costs'!J72+'Customer Costs'!J72</f>
        <v>0</v>
      </c>
      <c r="K72">
        <f>'Program Costs'!K72+'Customer Costs'!K72</f>
        <v>0</v>
      </c>
      <c r="L72">
        <f>'Program Costs'!L72+'Customer Costs'!L72</f>
        <v>0</v>
      </c>
      <c r="M72">
        <f>'Program Costs'!M72+'Customer Costs'!M72</f>
        <v>0</v>
      </c>
      <c r="N72">
        <f>'Program Costs'!N72+'Customer Costs'!N72</f>
        <v>0</v>
      </c>
      <c r="O72">
        <f>'Program Costs'!O72+'Customer Costs'!O72</f>
        <v>0</v>
      </c>
      <c r="P72">
        <f>'Program Costs'!P72+'Customer Costs'!P72</f>
        <v>0</v>
      </c>
      <c r="Q72">
        <f>'Program Costs'!Q72+'Customer Costs'!Q72</f>
        <v>0</v>
      </c>
      <c r="R72">
        <f>'Program Costs'!R72+'Customer Costs'!R72</f>
        <v>0</v>
      </c>
      <c r="S72">
        <f>'Program Costs'!S72+'Customer Costs'!S72</f>
        <v>0</v>
      </c>
      <c r="T72">
        <f>'Program Costs'!T72+'Customer Costs'!T72</f>
        <v>0</v>
      </c>
      <c r="U72">
        <f>'Program Costs'!U72+'Customer Costs'!U72</f>
        <v>0</v>
      </c>
      <c r="V72">
        <f>'Program Costs'!V72+'Customer Costs'!V72</f>
        <v>0</v>
      </c>
      <c r="W72">
        <f>'Program Costs'!W72+'Customer Costs'!W72</f>
        <v>0</v>
      </c>
      <c r="X72">
        <f>'Program Costs'!X72+'Customer Costs'!X72</f>
        <v>0</v>
      </c>
      <c r="Y72">
        <f>'Program Costs'!Y72+'Customer Costs'!Y72</f>
        <v>0</v>
      </c>
      <c r="Z72">
        <f>'Program Costs'!Z72+'Customer Costs'!Z72</f>
        <v>0</v>
      </c>
      <c r="AA72">
        <f>'Program Costs'!AA72+'Customer Costs'!AA72</f>
        <v>0</v>
      </c>
      <c r="AB72">
        <f>'Program Costs'!AB72+'Customer Costs'!AB72</f>
        <v>0</v>
      </c>
      <c r="AC72">
        <f>'Program Costs'!AC72+'Customer Costs'!AC72</f>
        <v>0</v>
      </c>
      <c r="AD72">
        <f>'Program Costs'!AD72+'Customer Costs'!AD72</f>
        <v>0</v>
      </c>
      <c r="AE72">
        <f>'Program Costs'!AE72+'Customer Costs'!AE72</f>
        <v>0</v>
      </c>
      <c r="AF72">
        <f>'Program Costs'!AF72+'Customer Costs'!AF72</f>
        <v>0</v>
      </c>
      <c r="AG72">
        <f>'Program Costs'!AG72+'Customer Costs'!AG72</f>
        <v>0</v>
      </c>
      <c r="AH72">
        <f>'Program Costs'!AH72+'Customer Costs'!AH72</f>
        <v>0</v>
      </c>
      <c r="AI72" s="2">
        <f t="shared" si="2"/>
        <v>47</v>
      </c>
      <c r="AJ72" s="2">
        <f t="shared" si="3"/>
        <v>47</v>
      </c>
    </row>
    <row r="73" spans="1:36" x14ac:dyDescent="0.25">
      <c r="A73" s="13">
        <v>1</v>
      </c>
      <c r="B73" s="13">
        <v>400</v>
      </c>
      <c r="C73">
        <v>407</v>
      </c>
      <c r="D73" t="s">
        <v>107</v>
      </c>
      <c r="E73">
        <f>'Program Costs'!E73+'Customer Costs'!E73</f>
        <v>0</v>
      </c>
      <c r="F73">
        <f>'Program Costs'!F73+'Customer Costs'!F73</f>
        <v>0</v>
      </c>
      <c r="G73">
        <f>'Program Costs'!G73+'Customer Costs'!G73</f>
        <v>41</v>
      </c>
      <c r="H73">
        <f>'Program Costs'!H73+'Customer Costs'!H73</f>
        <v>0</v>
      </c>
      <c r="I73">
        <f>'Program Costs'!I73+'Customer Costs'!I73</f>
        <v>0</v>
      </c>
      <c r="J73">
        <f>'Program Costs'!J73+'Customer Costs'!J73</f>
        <v>0</v>
      </c>
      <c r="K73">
        <f>'Program Costs'!K73+'Customer Costs'!K73</f>
        <v>0</v>
      </c>
      <c r="L73">
        <f>'Program Costs'!L73+'Customer Costs'!L73</f>
        <v>0</v>
      </c>
      <c r="M73">
        <f>'Program Costs'!M73+'Customer Costs'!M73</f>
        <v>0</v>
      </c>
      <c r="N73">
        <f>'Program Costs'!N73+'Customer Costs'!N73</f>
        <v>0</v>
      </c>
      <c r="O73">
        <f>'Program Costs'!O73+'Customer Costs'!O73</f>
        <v>0</v>
      </c>
      <c r="P73">
        <f>'Program Costs'!P73+'Customer Costs'!P73</f>
        <v>0</v>
      </c>
      <c r="Q73">
        <f>'Program Costs'!Q73+'Customer Costs'!Q73</f>
        <v>0</v>
      </c>
      <c r="R73">
        <f>'Program Costs'!R73+'Customer Costs'!R73</f>
        <v>0</v>
      </c>
      <c r="S73">
        <f>'Program Costs'!S73+'Customer Costs'!S73</f>
        <v>0</v>
      </c>
      <c r="T73">
        <f>'Program Costs'!T73+'Customer Costs'!T73</f>
        <v>0</v>
      </c>
      <c r="U73">
        <f>'Program Costs'!U73+'Customer Costs'!U73</f>
        <v>0</v>
      </c>
      <c r="V73">
        <f>'Program Costs'!V73+'Customer Costs'!V73</f>
        <v>0</v>
      </c>
      <c r="W73">
        <f>'Program Costs'!W73+'Customer Costs'!W73</f>
        <v>0</v>
      </c>
      <c r="X73">
        <f>'Program Costs'!X73+'Customer Costs'!X73</f>
        <v>0</v>
      </c>
      <c r="Y73">
        <f>'Program Costs'!Y73+'Customer Costs'!Y73</f>
        <v>0</v>
      </c>
      <c r="Z73">
        <f>'Program Costs'!Z73+'Customer Costs'!Z73</f>
        <v>0</v>
      </c>
      <c r="AA73">
        <f>'Program Costs'!AA73+'Customer Costs'!AA73</f>
        <v>0</v>
      </c>
      <c r="AB73">
        <f>'Program Costs'!AB73+'Customer Costs'!AB73</f>
        <v>0</v>
      </c>
      <c r="AC73">
        <f>'Program Costs'!AC73+'Customer Costs'!AC73</f>
        <v>0</v>
      </c>
      <c r="AD73">
        <f>'Program Costs'!AD73+'Customer Costs'!AD73</f>
        <v>0</v>
      </c>
      <c r="AE73">
        <f>'Program Costs'!AE73+'Customer Costs'!AE73</f>
        <v>0</v>
      </c>
      <c r="AF73">
        <f>'Program Costs'!AF73+'Customer Costs'!AF73</f>
        <v>0</v>
      </c>
      <c r="AG73">
        <f>'Program Costs'!AG73+'Customer Costs'!AG73</f>
        <v>0</v>
      </c>
      <c r="AH73">
        <f>'Program Costs'!AH73+'Customer Costs'!AH73</f>
        <v>0</v>
      </c>
      <c r="AI73" s="2">
        <f t="shared" si="2"/>
        <v>41</v>
      </c>
      <c r="AJ73" s="2">
        <f t="shared" si="3"/>
        <v>41</v>
      </c>
    </row>
    <row r="74" spans="1:36" x14ac:dyDescent="0.25">
      <c r="A74" s="13">
        <v>1</v>
      </c>
      <c r="B74" s="13">
        <v>400</v>
      </c>
      <c r="C74">
        <v>408</v>
      </c>
      <c r="D74" t="s">
        <v>108</v>
      </c>
      <c r="E74">
        <f>'Program Costs'!E74+'Customer Costs'!E74</f>
        <v>0</v>
      </c>
      <c r="F74">
        <f>'Program Costs'!F74+'Customer Costs'!F74</f>
        <v>0</v>
      </c>
      <c r="G74">
        <f>'Program Costs'!G74+'Customer Costs'!G74</f>
        <v>58</v>
      </c>
      <c r="H74">
        <f>'Program Costs'!H74+'Customer Costs'!H74</f>
        <v>0</v>
      </c>
      <c r="I74">
        <f>'Program Costs'!I74+'Customer Costs'!I74</f>
        <v>0</v>
      </c>
      <c r="J74">
        <f>'Program Costs'!J74+'Customer Costs'!J74</f>
        <v>0</v>
      </c>
      <c r="K74">
        <f>'Program Costs'!K74+'Customer Costs'!K74</f>
        <v>0</v>
      </c>
      <c r="L74">
        <f>'Program Costs'!L74+'Customer Costs'!L74</f>
        <v>0</v>
      </c>
      <c r="M74">
        <f>'Program Costs'!M74+'Customer Costs'!M74</f>
        <v>0</v>
      </c>
      <c r="N74">
        <f>'Program Costs'!N74+'Customer Costs'!N74</f>
        <v>0</v>
      </c>
      <c r="O74">
        <f>'Program Costs'!O74+'Customer Costs'!O74</f>
        <v>0</v>
      </c>
      <c r="P74">
        <f>'Program Costs'!P74+'Customer Costs'!P74</f>
        <v>0</v>
      </c>
      <c r="Q74">
        <f>'Program Costs'!Q74+'Customer Costs'!Q74</f>
        <v>0</v>
      </c>
      <c r="R74">
        <f>'Program Costs'!R74+'Customer Costs'!R74</f>
        <v>0</v>
      </c>
      <c r="S74">
        <f>'Program Costs'!S74+'Customer Costs'!S74</f>
        <v>0</v>
      </c>
      <c r="T74">
        <f>'Program Costs'!T74+'Customer Costs'!T74</f>
        <v>0</v>
      </c>
      <c r="U74">
        <f>'Program Costs'!U74+'Customer Costs'!U74</f>
        <v>0</v>
      </c>
      <c r="V74">
        <f>'Program Costs'!V74+'Customer Costs'!V74</f>
        <v>0</v>
      </c>
      <c r="W74">
        <f>'Program Costs'!W74+'Customer Costs'!W74</f>
        <v>0</v>
      </c>
      <c r="X74">
        <f>'Program Costs'!X74+'Customer Costs'!X74</f>
        <v>0</v>
      </c>
      <c r="Y74">
        <f>'Program Costs'!Y74+'Customer Costs'!Y74</f>
        <v>0</v>
      </c>
      <c r="Z74">
        <f>'Program Costs'!Z74+'Customer Costs'!Z74</f>
        <v>0</v>
      </c>
      <c r="AA74">
        <f>'Program Costs'!AA74+'Customer Costs'!AA74</f>
        <v>0</v>
      </c>
      <c r="AB74">
        <f>'Program Costs'!AB74+'Customer Costs'!AB74</f>
        <v>0</v>
      </c>
      <c r="AC74">
        <f>'Program Costs'!AC74+'Customer Costs'!AC74</f>
        <v>0</v>
      </c>
      <c r="AD74">
        <f>'Program Costs'!AD74+'Customer Costs'!AD74</f>
        <v>0</v>
      </c>
      <c r="AE74">
        <f>'Program Costs'!AE74+'Customer Costs'!AE74</f>
        <v>0</v>
      </c>
      <c r="AF74">
        <f>'Program Costs'!AF74+'Customer Costs'!AF74</f>
        <v>0</v>
      </c>
      <c r="AG74">
        <f>'Program Costs'!AG74+'Customer Costs'!AG74</f>
        <v>0</v>
      </c>
      <c r="AH74">
        <f>'Program Costs'!AH74+'Customer Costs'!AH74</f>
        <v>0</v>
      </c>
      <c r="AI74" s="2">
        <f t="shared" si="2"/>
        <v>58</v>
      </c>
      <c r="AJ74" s="2">
        <f t="shared" si="3"/>
        <v>58</v>
      </c>
    </row>
    <row r="75" spans="1:36" x14ac:dyDescent="0.25">
      <c r="A75" s="13">
        <v>1</v>
      </c>
      <c r="B75" s="13">
        <v>400</v>
      </c>
      <c r="C75">
        <v>409</v>
      </c>
      <c r="D75" t="s">
        <v>109</v>
      </c>
      <c r="E75">
        <f>'Program Costs'!E75+'Customer Costs'!E75</f>
        <v>0</v>
      </c>
      <c r="F75">
        <f>'Program Costs'!F75+'Customer Costs'!F75</f>
        <v>0</v>
      </c>
      <c r="G75">
        <f>'Program Costs'!G75+'Customer Costs'!G75</f>
        <v>42</v>
      </c>
      <c r="H75">
        <f>'Program Costs'!H75+'Customer Costs'!H75</f>
        <v>0</v>
      </c>
      <c r="I75">
        <f>'Program Costs'!I75+'Customer Costs'!I75</f>
        <v>0</v>
      </c>
      <c r="J75">
        <f>'Program Costs'!J75+'Customer Costs'!J75</f>
        <v>0</v>
      </c>
      <c r="K75">
        <f>'Program Costs'!K75+'Customer Costs'!K75</f>
        <v>0</v>
      </c>
      <c r="L75">
        <f>'Program Costs'!L75+'Customer Costs'!L75</f>
        <v>0</v>
      </c>
      <c r="M75">
        <f>'Program Costs'!M75+'Customer Costs'!M75</f>
        <v>0</v>
      </c>
      <c r="N75">
        <f>'Program Costs'!N75+'Customer Costs'!N75</f>
        <v>0</v>
      </c>
      <c r="O75">
        <f>'Program Costs'!O75+'Customer Costs'!O75</f>
        <v>0</v>
      </c>
      <c r="P75">
        <f>'Program Costs'!P75+'Customer Costs'!P75</f>
        <v>0</v>
      </c>
      <c r="Q75">
        <f>'Program Costs'!Q75+'Customer Costs'!Q75</f>
        <v>0</v>
      </c>
      <c r="R75">
        <f>'Program Costs'!R75+'Customer Costs'!R75</f>
        <v>0</v>
      </c>
      <c r="S75">
        <f>'Program Costs'!S75+'Customer Costs'!S75</f>
        <v>0</v>
      </c>
      <c r="T75">
        <f>'Program Costs'!T75+'Customer Costs'!T75</f>
        <v>0</v>
      </c>
      <c r="U75">
        <f>'Program Costs'!U75+'Customer Costs'!U75</f>
        <v>0</v>
      </c>
      <c r="V75">
        <f>'Program Costs'!V75+'Customer Costs'!V75</f>
        <v>0</v>
      </c>
      <c r="W75">
        <f>'Program Costs'!W75+'Customer Costs'!W75</f>
        <v>0</v>
      </c>
      <c r="X75">
        <f>'Program Costs'!X75+'Customer Costs'!X75</f>
        <v>0</v>
      </c>
      <c r="Y75">
        <f>'Program Costs'!Y75+'Customer Costs'!Y75</f>
        <v>0</v>
      </c>
      <c r="Z75">
        <f>'Program Costs'!Z75+'Customer Costs'!Z75</f>
        <v>0</v>
      </c>
      <c r="AA75">
        <f>'Program Costs'!AA75+'Customer Costs'!AA75</f>
        <v>0</v>
      </c>
      <c r="AB75">
        <f>'Program Costs'!AB75+'Customer Costs'!AB75</f>
        <v>0</v>
      </c>
      <c r="AC75">
        <f>'Program Costs'!AC75+'Customer Costs'!AC75</f>
        <v>0</v>
      </c>
      <c r="AD75">
        <f>'Program Costs'!AD75+'Customer Costs'!AD75</f>
        <v>0</v>
      </c>
      <c r="AE75">
        <f>'Program Costs'!AE75+'Customer Costs'!AE75</f>
        <v>0</v>
      </c>
      <c r="AF75">
        <f>'Program Costs'!AF75+'Customer Costs'!AF75</f>
        <v>0</v>
      </c>
      <c r="AG75">
        <f>'Program Costs'!AG75+'Customer Costs'!AG75</f>
        <v>0</v>
      </c>
      <c r="AH75">
        <f>'Program Costs'!AH75+'Customer Costs'!AH75</f>
        <v>0</v>
      </c>
      <c r="AI75" s="2">
        <f t="shared" si="2"/>
        <v>42</v>
      </c>
      <c r="AJ75" s="2">
        <f t="shared" si="3"/>
        <v>42</v>
      </c>
    </row>
    <row r="76" spans="1:36" x14ac:dyDescent="0.25">
      <c r="A76" s="13">
        <v>1</v>
      </c>
      <c r="B76" s="13">
        <v>400</v>
      </c>
      <c r="C76">
        <v>410</v>
      </c>
      <c r="D76" t="s">
        <v>110</v>
      </c>
      <c r="E76">
        <f>'Program Costs'!E76+'Customer Costs'!E76</f>
        <v>0</v>
      </c>
      <c r="F76">
        <f>'Program Costs'!F76+'Customer Costs'!F76</f>
        <v>0</v>
      </c>
      <c r="G76">
        <f>'Program Costs'!G76+'Customer Costs'!G76</f>
        <v>83</v>
      </c>
      <c r="H76">
        <f>'Program Costs'!H76+'Customer Costs'!H76</f>
        <v>0</v>
      </c>
      <c r="I76">
        <f>'Program Costs'!I76+'Customer Costs'!I76</f>
        <v>0</v>
      </c>
      <c r="J76">
        <f>'Program Costs'!J76+'Customer Costs'!J76</f>
        <v>0</v>
      </c>
      <c r="K76">
        <f>'Program Costs'!K76+'Customer Costs'!K76</f>
        <v>0</v>
      </c>
      <c r="L76">
        <f>'Program Costs'!L76+'Customer Costs'!L76</f>
        <v>0</v>
      </c>
      <c r="M76">
        <f>'Program Costs'!M76+'Customer Costs'!M76</f>
        <v>0</v>
      </c>
      <c r="N76">
        <f>'Program Costs'!N76+'Customer Costs'!N76</f>
        <v>0</v>
      </c>
      <c r="O76">
        <f>'Program Costs'!O76+'Customer Costs'!O76</f>
        <v>0</v>
      </c>
      <c r="P76">
        <f>'Program Costs'!P76+'Customer Costs'!P76</f>
        <v>0</v>
      </c>
      <c r="Q76">
        <f>'Program Costs'!Q76+'Customer Costs'!Q76</f>
        <v>0</v>
      </c>
      <c r="R76">
        <f>'Program Costs'!R76+'Customer Costs'!R76</f>
        <v>0</v>
      </c>
      <c r="S76">
        <f>'Program Costs'!S76+'Customer Costs'!S76</f>
        <v>0</v>
      </c>
      <c r="T76">
        <f>'Program Costs'!T76+'Customer Costs'!T76</f>
        <v>0</v>
      </c>
      <c r="U76">
        <f>'Program Costs'!U76+'Customer Costs'!U76</f>
        <v>0</v>
      </c>
      <c r="V76">
        <f>'Program Costs'!V76+'Customer Costs'!V76</f>
        <v>0</v>
      </c>
      <c r="W76">
        <f>'Program Costs'!W76+'Customer Costs'!W76</f>
        <v>0</v>
      </c>
      <c r="X76">
        <f>'Program Costs'!X76+'Customer Costs'!X76</f>
        <v>0</v>
      </c>
      <c r="Y76">
        <f>'Program Costs'!Y76+'Customer Costs'!Y76</f>
        <v>0</v>
      </c>
      <c r="Z76">
        <f>'Program Costs'!Z76+'Customer Costs'!Z76</f>
        <v>0</v>
      </c>
      <c r="AA76">
        <f>'Program Costs'!AA76+'Customer Costs'!AA76</f>
        <v>0</v>
      </c>
      <c r="AB76">
        <f>'Program Costs'!AB76+'Customer Costs'!AB76</f>
        <v>0</v>
      </c>
      <c r="AC76">
        <f>'Program Costs'!AC76+'Customer Costs'!AC76</f>
        <v>0</v>
      </c>
      <c r="AD76">
        <f>'Program Costs'!AD76+'Customer Costs'!AD76</f>
        <v>0</v>
      </c>
      <c r="AE76">
        <f>'Program Costs'!AE76+'Customer Costs'!AE76</f>
        <v>0</v>
      </c>
      <c r="AF76">
        <f>'Program Costs'!AF76+'Customer Costs'!AF76</f>
        <v>0</v>
      </c>
      <c r="AG76">
        <f>'Program Costs'!AG76+'Customer Costs'!AG76</f>
        <v>0</v>
      </c>
      <c r="AH76">
        <f>'Program Costs'!AH76+'Customer Costs'!AH76</f>
        <v>0</v>
      </c>
      <c r="AI76" s="2">
        <f t="shared" si="2"/>
        <v>83</v>
      </c>
      <c r="AJ76" s="2">
        <f t="shared" si="3"/>
        <v>83</v>
      </c>
    </row>
    <row r="77" spans="1:36" x14ac:dyDescent="0.25">
      <c r="A77" s="13">
        <v>1</v>
      </c>
      <c r="B77" s="13">
        <v>400</v>
      </c>
      <c r="C77">
        <v>411</v>
      </c>
      <c r="D77" t="s">
        <v>111</v>
      </c>
      <c r="E77">
        <f>'Program Costs'!E77+'Customer Costs'!E77</f>
        <v>0</v>
      </c>
      <c r="F77">
        <f>'Program Costs'!F77+'Customer Costs'!F77</f>
        <v>0</v>
      </c>
      <c r="G77">
        <f>'Program Costs'!G77+'Customer Costs'!G77</f>
        <v>54</v>
      </c>
      <c r="H77">
        <f>'Program Costs'!H77+'Customer Costs'!H77</f>
        <v>0</v>
      </c>
      <c r="I77">
        <f>'Program Costs'!I77+'Customer Costs'!I77</f>
        <v>0</v>
      </c>
      <c r="J77">
        <f>'Program Costs'!J77+'Customer Costs'!J77</f>
        <v>0</v>
      </c>
      <c r="K77">
        <f>'Program Costs'!K77+'Customer Costs'!K77</f>
        <v>0</v>
      </c>
      <c r="L77">
        <f>'Program Costs'!L77+'Customer Costs'!L77</f>
        <v>0</v>
      </c>
      <c r="M77">
        <f>'Program Costs'!M77+'Customer Costs'!M77</f>
        <v>0</v>
      </c>
      <c r="N77">
        <f>'Program Costs'!N77+'Customer Costs'!N77</f>
        <v>0</v>
      </c>
      <c r="O77">
        <f>'Program Costs'!O77+'Customer Costs'!O77</f>
        <v>0</v>
      </c>
      <c r="P77">
        <f>'Program Costs'!P77+'Customer Costs'!P77</f>
        <v>0</v>
      </c>
      <c r="Q77">
        <f>'Program Costs'!Q77+'Customer Costs'!Q77</f>
        <v>0</v>
      </c>
      <c r="R77">
        <f>'Program Costs'!R77+'Customer Costs'!R77</f>
        <v>0</v>
      </c>
      <c r="S77">
        <f>'Program Costs'!S77+'Customer Costs'!S77</f>
        <v>0</v>
      </c>
      <c r="T77">
        <f>'Program Costs'!T77+'Customer Costs'!T77</f>
        <v>0</v>
      </c>
      <c r="U77">
        <f>'Program Costs'!U77+'Customer Costs'!U77</f>
        <v>0</v>
      </c>
      <c r="V77">
        <f>'Program Costs'!V77+'Customer Costs'!V77</f>
        <v>0</v>
      </c>
      <c r="W77">
        <f>'Program Costs'!W77+'Customer Costs'!W77</f>
        <v>0</v>
      </c>
      <c r="X77">
        <f>'Program Costs'!X77+'Customer Costs'!X77</f>
        <v>0</v>
      </c>
      <c r="Y77">
        <f>'Program Costs'!Y77+'Customer Costs'!Y77</f>
        <v>0</v>
      </c>
      <c r="Z77">
        <f>'Program Costs'!Z77+'Customer Costs'!Z77</f>
        <v>0</v>
      </c>
      <c r="AA77">
        <f>'Program Costs'!AA77+'Customer Costs'!AA77</f>
        <v>0</v>
      </c>
      <c r="AB77">
        <f>'Program Costs'!AB77+'Customer Costs'!AB77</f>
        <v>0</v>
      </c>
      <c r="AC77">
        <f>'Program Costs'!AC77+'Customer Costs'!AC77</f>
        <v>0</v>
      </c>
      <c r="AD77">
        <f>'Program Costs'!AD77+'Customer Costs'!AD77</f>
        <v>0</v>
      </c>
      <c r="AE77">
        <f>'Program Costs'!AE77+'Customer Costs'!AE77</f>
        <v>0</v>
      </c>
      <c r="AF77">
        <f>'Program Costs'!AF77+'Customer Costs'!AF77</f>
        <v>0</v>
      </c>
      <c r="AG77">
        <f>'Program Costs'!AG77+'Customer Costs'!AG77</f>
        <v>0</v>
      </c>
      <c r="AH77">
        <f>'Program Costs'!AH77+'Customer Costs'!AH77</f>
        <v>0</v>
      </c>
      <c r="AI77" s="2">
        <f t="shared" si="2"/>
        <v>54</v>
      </c>
      <c r="AJ77" s="2">
        <f t="shared" si="3"/>
        <v>54</v>
      </c>
    </row>
    <row r="78" spans="1:36" x14ac:dyDescent="0.25">
      <c r="A78" s="13">
        <v>1</v>
      </c>
      <c r="B78" s="13">
        <v>500</v>
      </c>
      <c r="C78">
        <v>502</v>
      </c>
      <c r="D78" t="s">
        <v>112</v>
      </c>
      <c r="E78">
        <f>'Program Costs'!E78+'Customer Costs'!E78</f>
        <v>0</v>
      </c>
      <c r="F78">
        <f>'Program Costs'!F78+'Customer Costs'!F78</f>
        <v>0</v>
      </c>
      <c r="G78">
        <f>'Program Costs'!G78+'Customer Costs'!G78</f>
        <v>222.25</v>
      </c>
      <c r="H78">
        <f>'Program Costs'!H78+'Customer Costs'!H78</f>
        <v>0</v>
      </c>
      <c r="I78">
        <f>'Program Costs'!I78+'Customer Costs'!I78</f>
        <v>0</v>
      </c>
      <c r="J78">
        <f>'Program Costs'!J78+'Customer Costs'!J78</f>
        <v>0</v>
      </c>
      <c r="K78">
        <f>'Program Costs'!K78+'Customer Costs'!K78</f>
        <v>0</v>
      </c>
      <c r="L78">
        <f>'Program Costs'!L78+'Customer Costs'!L78</f>
        <v>0</v>
      </c>
      <c r="M78">
        <f>'Program Costs'!M78+'Customer Costs'!M78</f>
        <v>0</v>
      </c>
      <c r="N78">
        <f>'Program Costs'!N78+'Customer Costs'!N78</f>
        <v>0</v>
      </c>
      <c r="O78">
        <f>'Program Costs'!O78+'Customer Costs'!O78</f>
        <v>0</v>
      </c>
      <c r="P78">
        <f>'Program Costs'!P78+'Customer Costs'!P78</f>
        <v>0</v>
      </c>
      <c r="Q78">
        <f>'Program Costs'!Q78+'Customer Costs'!Q78</f>
        <v>0</v>
      </c>
      <c r="R78">
        <f>'Program Costs'!R78+'Customer Costs'!R78</f>
        <v>0</v>
      </c>
      <c r="S78">
        <f>'Program Costs'!S78+'Customer Costs'!S78</f>
        <v>0</v>
      </c>
      <c r="T78">
        <f>'Program Costs'!T78+'Customer Costs'!T78</f>
        <v>0</v>
      </c>
      <c r="U78">
        <f>'Program Costs'!U78+'Customer Costs'!U78</f>
        <v>0</v>
      </c>
      <c r="V78">
        <f>'Program Costs'!V78+'Customer Costs'!V78</f>
        <v>0</v>
      </c>
      <c r="W78">
        <f>'Program Costs'!W78+'Customer Costs'!W78</f>
        <v>0</v>
      </c>
      <c r="X78">
        <f>'Program Costs'!X78+'Customer Costs'!X78</f>
        <v>0</v>
      </c>
      <c r="Y78">
        <f>'Program Costs'!Y78+'Customer Costs'!Y78</f>
        <v>0</v>
      </c>
      <c r="Z78">
        <f>'Program Costs'!Z78+'Customer Costs'!Z78</f>
        <v>0</v>
      </c>
      <c r="AA78">
        <f>'Program Costs'!AA78+'Customer Costs'!AA78</f>
        <v>0</v>
      </c>
      <c r="AB78">
        <f>'Program Costs'!AB78+'Customer Costs'!AB78</f>
        <v>0</v>
      </c>
      <c r="AC78">
        <f>'Program Costs'!AC78+'Customer Costs'!AC78</f>
        <v>0</v>
      </c>
      <c r="AD78">
        <f>'Program Costs'!AD78+'Customer Costs'!AD78</f>
        <v>0</v>
      </c>
      <c r="AE78">
        <f>'Program Costs'!AE78+'Customer Costs'!AE78</f>
        <v>0</v>
      </c>
      <c r="AF78">
        <f>'Program Costs'!AF78+'Customer Costs'!AF78</f>
        <v>0</v>
      </c>
      <c r="AG78">
        <f>'Program Costs'!AG78+'Customer Costs'!AG78</f>
        <v>0</v>
      </c>
      <c r="AH78">
        <f>'Program Costs'!AH78+'Customer Costs'!AH78</f>
        <v>0</v>
      </c>
      <c r="AI78" s="2">
        <f t="shared" si="2"/>
        <v>222.25</v>
      </c>
      <c r="AJ78" s="2">
        <f t="shared" si="3"/>
        <v>222.25</v>
      </c>
    </row>
    <row r="79" spans="1:36" x14ac:dyDescent="0.25">
      <c r="A79" s="13">
        <v>1</v>
      </c>
      <c r="B79" s="13">
        <v>500</v>
      </c>
      <c r="C79">
        <v>503</v>
      </c>
      <c r="D79" t="s">
        <v>113</v>
      </c>
      <c r="E79">
        <f>'Program Costs'!E79+'Customer Costs'!E79</f>
        <v>0</v>
      </c>
      <c r="F79">
        <f>'Program Costs'!F79+'Customer Costs'!F79</f>
        <v>0</v>
      </c>
      <c r="G79">
        <f>'Program Costs'!G79+'Customer Costs'!G79</f>
        <v>350.67</v>
      </c>
      <c r="H79">
        <f>'Program Costs'!H79+'Customer Costs'!H79</f>
        <v>0</v>
      </c>
      <c r="I79">
        <f>'Program Costs'!I79+'Customer Costs'!I79</f>
        <v>0</v>
      </c>
      <c r="J79">
        <f>'Program Costs'!J79+'Customer Costs'!J79</f>
        <v>0</v>
      </c>
      <c r="K79">
        <f>'Program Costs'!K79+'Customer Costs'!K79</f>
        <v>0</v>
      </c>
      <c r="L79">
        <f>'Program Costs'!L79+'Customer Costs'!L79</f>
        <v>0</v>
      </c>
      <c r="M79">
        <f>'Program Costs'!M79+'Customer Costs'!M79</f>
        <v>0</v>
      </c>
      <c r="N79">
        <f>'Program Costs'!N79+'Customer Costs'!N79</f>
        <v>0</v>
      </c>
      <c r="O79">
        <f>'Program Costs'!O79+'Customer Costs'!O79</f>
        <v>0</v>
      </c>
      <c r="P79">
        <f>'Program Costs'!P79+'Customer Costs'!P79</f>
        <v>0</v>
      </c>
      <c r="Q79">
        <f>'Program Costs'!Q79+'Customer Costs'!Q79</f>
        <v>0</v>
      </c>
      <c r="R79">
        <f>'Program Costs'!R79+'Customer Costs'!R79</f>
        <v>0</v>
      </c>
      <c r="S79">
        <f>'Program Costs'!S79+'Customer Costs'!S79</f>
        <v>0</v>
      </c>
      <c r="T79">
        <f>'Program Costs'!T79+'Customer Costs'!T79</f>
        <v>0</v>
      </c>
      <c r="U79">
        <f>'Program Costs'!U79+'Customer Costs'!U79</f>
        <v>0</v>
      </c>
      <c r="V79">
        <f>'Program Costs'!V79+'Customer Costs'!V79</f>
        <v>0</v>
      </c>
      <c r="W79">
        <f>'Program Costs'!W79+'Customer Costs'!W79</f>
        <v>0</v>
      </c>
      <c r="X79">
        <f>'Program Costs'!X79+'Customer Costs'!X79</f>
        <v>0</v>
      </c>
      <c r="Y79">
        <f>'Program Costs'!Y79+'Customer Costs'!Y79</f>
        <v>0</v>
      </c>
      <c r="Z79">
        <f>'Program Costs'!Z79+'Customer Costs'!Z79</f>
        <v>0</v>
      </c>
      <c r="AA79">
        <f>'Program Costs'!AA79+'Customer Costs'!AA79</f>
        <v>0</v>
      </c>
      <c r="AB79">
        <f>'Program Costs'!AB79+'Customer Costs'!AB79</f>
        <v>0</v>
      </c>
      <c r="AC79">
        <f>'Program Costs'!AC79+'Customer Costs'!AC79</f>
        <v>0</v>
      </c>
      <c r="AD79">
        <f>'Program Costs'!AD79+'Customer Costs'!AD79</f>
        <v>0</v>
      </c>
      <c r="AE79">
        <f>'Program Costs'!AE79+'Customer Costs'!AE79</f>
        <v>0</v>
      </c>
      <c r="AF79">
        <f>'Program Costs'!AF79+'Customer Costs'!AF79</f>
        <v>0</v>
      </c>
      <c r="AG79">
        <f>'Program Costs'!AG79+'Customer Costs'!AG79</f>
        <v>0</v>
      </c>
      <c r="AH79">
        <f>'Program Costs'!AH79+'Customer Costs'!AH79</f>
        <v>0</v>
      </c>
      <c r="AI79" s="2">
        <f t="shared" si="2"/>
        <v>350.67</v>
      </c>
      <c r="AJ79" s="2">
        <f t="shared" si="3"/>
        <v>350.67</v>
      </c>
    </row>
    <row r="80" spans="1:36" x14ac:dyDescent="0.25">
      <c r="A80" s="13">
        <v>1</v>
      </c>
      <c r="B80" s="13">
        <v>700</v>
      </c>
      <c r="C80">
        <v>701</v>
      </c>
      <c r="D80" t="s">
        <v>114</v>
      </c>
      <c r="E80">
        <f>'Program Costs'!E80+'Customer Costs'!E80</f>
        <v>0</v>
      </c>
      <c r="F80">
        <f>'Program Costs'!F80+'Customer Costs'!F80</f>
        <v>0</v>
      </c>
      <c r="G80">
        <f>'Program Costs'!G80+'Customer Costs'!G80</f>
        <v>300</v>
      </c>
      <c r="H80">
        <f>'Program Costs'!H80+'Customer Costs'!H80</f>
        <v>0</v>
      </c>
      <c r="I80">
        <f>'Program Costs'!I80+'Customer Costs'!I80</f>
        <v>0</v>
      </c>
      <c r="J80">
        <f>'Program Costs'!J80+'Customer Costs'!J80</f>
        <v>0</v>
      </c>
      <c r="K80">
        <f>'Program Costs'!K80+'Customer Costs'!K80</f>
        <v>0</v>
      </c>
      <c r="L80">
        <f>'Program Costs'!L80+'Customer Costs'!L80</f>
        <v>0</v>
      </c>
      <c r="M80">
        <f>'Program Costs'!M80+'Customer Costs'!M80</f>
        <v>0</v>
      </c>
      <c r="N80">
        <f>'Program Costs'!N80+'Customer Costs'!N80</f>
        <v>0</v>
      </c>
      <c r="O80">
        <f>'Program Costs'!O80+'Customer Costs'!O80</f>
        <v>0</v>
      </c>
      <c r="P80">
        <f>'Program Costs'!P80+'Customer Costs'!P80</f>
        <v>0</v>
      </c>
      <c r="Q80">
        <f>'Program Costs'!Q80+'Customer Costs'!Q80</f>
        <v>0</v>
      </c>
      <c r="R80">
        <f>'Program Costs'!R80+'Customer Costs'!R80</f>
        <v>0</v>
      </c>
      <c r="S80">
        <f>'Program Costs'!S80+'Customer Costs'!S80</f>
        <v>0</v>
      </c>
      <c r="T80">
        <f>'Program Costs'!T80+'Customer Costs'!T80</f>
        <v>0</v>
      </c>
      <c r="U80">
        <f>'Program Costs'!U80+'Customer Costs'!U80</f>
        <v>0</v>
      </c>
      <c r="V80">
        <f>'Program Costs'!V80+'Customer Costs'!V80</f>
        <v>0</v>
      </c>
      <c r="W80">
        <f>'Program Costs'!W80+'Customer Costs'!W80</f>
        <v>0</v>
      </c>
      <c r="X80">
        <f>'Program Costs'!X80+'Customer Costs'!X80</f>
        <v>0</v>
      </c>
      <c r="Y80">
        <f>'Program Costs'!Y80+'Customer Costs'!Y80</f>
        <v>0</v>
      </c>
      <c r="Z80">
        <f>'Program Costs'!Z80+'Customer Costs'!Z80</f>
        <v>0</v>
      </c>
      <c r="AA80">
        <f>'Program Costs'!AA80+'Customer Costs'!AA80</f>
        <v>0</v>
      </c>
      <c r="AB80">
        <f>'Program Costs'!AB80+'Customer Costs'!AB80</f>
        <v>0</v>
      </c>
      <c r="AC80">
        <f>'Program Costs'!AC80+'Customer Costs'!AC80</f>
        <v>0</v>
      </c>
      <c r="AD80">
        <f>'Program Costs'!AD80+'Customer Costs'!AD80</f>
        <v>0</v>
      </c>
      <c r="AE80">
        <f>'Program Costs'!AE80+'Customer Costs'!AE80</f>
        <v>0</v>
      </c>
      <c r="AF80">
        <f>'Program Costs'!AF80+'Customer Costs'!AF80</f>
        <v>0</v>
      </c>
      <c r="AG80">
        <f>'Program Costs'!AG80+'Customer Costs'!AG80</f>
        <v>0</v>
      </c>
      <c r="AH80">
        <f>'Program Costs'!AH80+'Customer Costs'!AH80</f>
        <v>0</v>
      </c>
      <c r="AI80" s="2">
        <f t="shared" si="2"/>
        <v>300</v>
      </c>
      <c r="AJ80" s="2">
        <f t="shared" si="3"/>
        <v>300</v>
      </c>
    </row>
    <row r="81" spans="1:36" x14ac:dyDescent="0.25">
      <c r="A81" s="13">
        <v>1</v>
      </c>
      <c r="B81" s="13">
        <v>800</v>
      </c>
      <c r="C81">
        <v>801</v>
      </c>
      <c r="D81" t="s">
        <v>115</v>
      </c>
      <c r="E81">
        <f>'Program Costs'!E81+'Customer Costs'!E81</f>
        <v>0</v>
      </c>
      <c r="F81">
        <f>'Program Costs'!F81+'Customer Costs'!F81</f>
        <v>0</v>
      </c>
      <c r="G81">
        <f>'Program Costs'!G81+'Customer Costs'!G81</f>
        <v>282</v>
      </c>
      <c r="H81">
        <f>'Program Costs'!H81+'Customer Costs'!H81</f>
        <v>0</v>
      </c>
      <c r="I81">
        <f>'Program Costs'!I81+'Customer Costs'!I81</f>
        <v>0</v>
      </c>
      <c r="J81">
        <f>'Program Costs'!J81+'Customer Costs'!J81</f>
        <v>0</v>
      </c>
      <c r="K81">
        <f>'Program Costs'!K81+'Customer Costs'!K81</f>
        <v>0</v>
      </c>
      <c r="L81">
        <f>'Program Costs'!L81+'Customer Costs'!L81</f>
        <v>0</v>
      </c>
      <c r="M81">
        <f>'Program Costs'!M81+'Customer Costs'!M81</f>
        <v>0</v>
      </c>
      <c r="N81">
        <f>'Program Costs'!N81+'Customer Costs'!N81</f>
        <v>0</v>
      </c>
      <c r="O81">
        <f>'Program Costs'!O81+'Customer Costs'!O81</f>
        <v>0</v>
      </c>
      <c r="P81">
        <f>'Program Costs'!P81+'Customer Costs'!P81</f>
        <v>0</v>
      </c>
      <c r="Q81">
        <f>'Program Costs'!Q81+'Customer Costs'!Q81</f>
        <v>0</v>
      </c>
      <c r="R81">
        <f>'Program Costs'!R81+'Customer Costs'!R81</f>
        <v>0</v>
      </c>
      <c r="S81">
        <f>'Program Costs'!S81+'Customer Costs'!S81</f>
        <v>0</v>
      </c>
      <c r="T81">
        <f>'Program Costs'!T81+'Customer Costs'!T81</f>
        <v>0</v>
      </c>
      <c r="U81">
        <f>'Program Costs'!U81+'Customer Costs'!U81</f>
        <v>0</v>
      </c>
      <c r="V81">
        <f>'Program Costs'!V81+'Customer Costs'!V81</f>
        <v>0</v>
      </c>
      <c r="W81">
        <f>'Program Costs'!W81+'Customer Costs'!W81</f>
        <v>0</v>
      </c>
      <c r="X81">
        <f>'Program Costs'!X81+'Customer Costs'!X81</f>
        <v>0</v>
      </c>
      <c r="Y81">
        <f>'Program Costs'!Y81+'Customer Costs'!Y81</f>
        <v>0</v>
      </c>
      <c r="Z81">
        <f>'Program Costs'!Z81+'Customer Costs'!Z81</f>
        <v>0</v>
      </c>
      <c r="AA81">
        <f>'Program Costs'!AA81+'Customer Costs'!AA81</f>
        <v>0</v>
      </c>
      <c r="AB81">
        <f>'Program Costs'!AB81+'Customer Costs'!AB81</f>
        <v>0</v>
      </c>
      <c r="AC81">
        <f>'Program Costs'!AC81+'Customer Costs'!AC81</f>
        <v>0</v>
      </c>
      <c r="AD81">
        <f>'Program Costs'!AD81+'Customer Costs'!AD81</f>
        <v>0</v>
      </c>
      <c r="AE81">
        <f>'Program Costs'!AE81+'Customer Costs'!AE81</f>
        <v>0</v>
      </c>
      <c r="AF81">
        <f>'Program Costs'!AF81+'Customer Costs'!AF81</f>
        <v>0</v>
      </c>
      <c r="AG81">
        <f>'Program Costs'!AG81+'Customer Costs'!AG81</f>
        <v>0</v>
      </c>
      <c r="AH81">
        <f>'Program Costs'!AH81+'Customer Costs'!AH81</f>
        <v>0</v>
      </c>
      <c r="AI81" s="2">
        <f t="shared" si="2"/>
        <v>282</v>
      </c>
      <c r="AJ81" s="2">
        <f t="shared" si="3"/>
        <v>282</v>
      </c>
    </row>
    <row r="82" spans="1:36" x14ac:dyDescent="0.25">
      <c r="A82" s="13">
        <v>1</v>
      </c>
      <c r="B82" s="13">
        <v>800</v>
      </c>
      <c r="C82">
        <v>802</v>
      </c>
      <c r="D82" t="s">
        <v>116</v>
      </c>
      <c r="E82">
        <f>'Program Costs'!E82+'Customer Costs'!E82</f>
        <v>0</v>
      </c>
      <c r="F82">
        <f>'Program Costs'!F82+'Customer Costs'!F82</f>
        <v>0</v>
      </c>
      <c r="G82">
        <f>'Program Costs'!G82+'Customer Costs'!G82</f>
        <v>117</v>
      </c>
      <c r="H82">
        <f>'Program Costs'!H82+'Customer Costs'!H82</f>
        <v>0</v>
      </c>
      <c r="I82">
        <f>'Program Costs'!I82+'Customer Costs'!I82</f>
        <v>0</v>
      </c>
      <c r="J82">
        <f>'Program Costs'!J82+'Customer Costs'!J82</f>
        <v>0</v>
      </c>
      <c r="K82">
        <f>'Program Costs'!K82+'Customer Costs'!K82</f>
        <v>0</v>
      </c>
      <c r="L82">
        <f>'Program Costs'!L82+'Customer Costs'!L82</f>
        <v>0</v>
      </c>
      <c r="M82">
        <f>'Program Costs'!M82+'Customer Costs'!M82</f>
        <v>0</v>
      </c>
      <c r="N82">
        <f>'Program Costs'!N82+'Customer Costs'!N82</f>
        <v>0</v>
      </c>
      <c r="O82">
        <f>'Program Costs'!O82+'Customer Costs'!O82</f>
        <v>0</v>
      </c>
      <c r="P82">
        <f>'Program Costs'!P82+'Customer Costs'!P82</f>
        <v>0</v>
      </c>
      <c r="Q82">
        <f>'Program Costs'!Q82+'Customer Costs'!Q82</f>
        <v>0</v>
      </c>
      <c r="R82">
        <f>'Program Costs'!R82+'Customer Costs'!R82</f>
        <v>0</v>
      </c>
      <c r="S82">
        <f>'Program Costs'!S82+'Customer Costs'!S82</f>
        <v>0</v>
      </c>
      <c r="T82">
        <f>'Program Costs'!T82+'Customer Costs'!T82</f>
        <v>0</v>
      </c>
      <c r="U82">
        <f>'Program Costs'!U82+'Customer Costs'!U82</f>
        <v>0</v>
      </c>
      <c r="V82">
        <f>'Program Costs'!V82+'Customer Costs'!V82</f>
        <v>0</v>
      </c>
      <c r="W82">
        <f>'Program Costs'!W82+'Customer Costs'!W82</f>
        <v>0</v>
      </c>
      <c r="X82">
        <f>'Program Costs'!X82+'Customer Costs'!X82</f>
        <v>0</v>
      </c>
      <c r="Y82">
        <f>'Program Costs'!Y82+'Customer Costs'!Y82</f>
        <v>0</v>
      </c>
      <c r="Z82">
        <f>'Program Costs'!Z82+'Customer Costs'!Z82</f>
        <v>0</v>
      </c>
      <c r="AA82">
        <f>'Program Costs'!AA82+'Customer Costs'!AA82</f>
        <v>0</v>
      </c>
      <c r="AB82">
        <f>'Program Costs'!AB82+'Customer Costs'!AB82</f>
        <v>0</v>
      </c>
      <c r="AC82">
        <f>'Program Costs'!AC82+'Customer Costs'!AC82</f>
        <v>0</v>
      </c>
      <c r="AD82">
        <f>'Program Costs'!AD82+'Customer Costs'!AD82</f>
        <v>0</v>
      </c>
      <c r="AE82">
        <f>'Program Costs'!AE82+'Customer Costs'!AE82</f>
        <v>0</v>
      </c>
      <c r="AF82">
        <f>'Program Costs'!AF82+'Customer Costs'!AF82</f>
        <v>0</v>
      </c>
      <c r="AG82">
        <f>'Program Costs'!AG82+'Customer Costs'!AG82</f>
        <v>0</v>
      </c>
      <c r="AH82">
        <f>'Program Costs'!AH82+'Customer Costs'!AH82</f>
        <v>0</v>
      </c>
      <c r="AI82" s="2">
        <f t="shared" si="2"/>
        <v>117</v>
      </c>
      <c r="AJ82" s="2">
        <f t="shared" si="3"/>
        <v>117</v>
      </c>
    </row>
    <row r="83" spans="1:36" x14ac:dyDescent="0.25">
      <c r="A83" s="13">
        <v>1</v>
      </c>
      <c r="B83" s="13">
        <v>800</v>
      </c>
      <c r="C83">
        <v>803</v>
      </c>
      <c r="D83" t="s">
        <v>117</v>
      </c>
      <c r="E83">
        <f>'Program Costs'!E83+'Customer Costs'!E83</f>
        <v>0</v>
      </c>
      <c r="F83">
        <f>'Program Costs'!F83+'Customer Costs'!F83</f>
        <v>0</v>
      </c>
      <c r="G83">
        <f>'Program Costs'!G83+'Customer Costs'!G83</f>
        <v>887</v>
      </c>
      <c r="H83">
        <f>'Program Costs'!H83+'Customer Costs'!H83</f>
        <v>0</v>
      </c>
      <c r="I83">
        <f>'Program Costs'!I83+'Customer Costs'!I83</f>
        <v>0</v>
      </c>
      <c r="J83">
        <f>'Program Costs'!J83+'Customer Costs'!J83</f>
        <v>0</v>
      </c>
      <c r="K83">
        <f>'Program Costs'!K83+'Customer Costs'!K83</f>
        <v>0</v>
      </c>
      <c r="L83">
        <f>'Program Costs'!L83+'Customer Costs'!L83</f>
        <v>0</v>
      </c>
      <c r="M83">
        <f>'Program Costs'!M83+'Customer Costs'!M83</f>
        <v>0</v>
      </c>
      <c r="N83">
        <f>'Program Costs'!N83+'Customer Costs'!N83</f>
        <v>0</v>
      </c>
      <c r="O83">
        <f>'Program Costs'!O83+'Customer Costs'!O83</f>
        <v>0</v>
      </c>
      <c r="P83">
        <f>'Program Costs'!P83+'Customer Costs'!P83</f>
        <v>0</v>
      </c>
      <c r="Q83">
        <f>'Program Costs'!Q83+'Customer Costs'!Q83</f>
        <v>0</v>
      </c>
      <c r="R83">
        <f>'Program Costs'!R83+'Customer Costs'!R83</f>
        <v>0</v>
      </c>
      <c r="S83">
        <f>'Program Costs'!S83+'Customer Costs'!S83</f>
        <v>0</v>
      </c>
      <c r="T83">
        <f>'Program Costs'!T83+'Customer Costs'!T83</f>
        <v>0</v>
      </c>
      <c r="U83">
        <f>'Program Costs'!U83+'Customer Costs'!U83</f>
        <v>0</v>
      </c>
      <c r="V83">
        <f>'Program Costs'!V83+'Customer Costs'!V83</f>
        <v>0</v>
      </c>
      <c r="W83">
        <f>'Program Costs'!W83+'Customer Costs'!W83</f>
        <v>0</v>
      </c>
      <c r="X83">
        <f>'Program Costs'!X83+'Customer Costs'!X83</f>
        <v>0</v>
      </c>
      <c r="Y83">
        <f>'Program Costs'!Y83+'Customer Costs'!Y83</f>
        <v>0</v>
      </c>
      <c r="Z83">
        <f>'Program Costs'!Z83+'Customer Costs'!Z83</f>
        <v>0</v>
      </c>
      <c r="AA83">
        <f>'Program Costs'!AA83+'Customer Costs'!AA83</f>
        <v>0</v>
      </c>
      <c r="AB83">
        <f>'Program Costs'!AB83+'Customer Costs'!AB83</f>
        <v>0</v>
      </c>
      <c r="AC83">
        <f>'Program Costs'!AC83+'Customer Costs'!AC83</f>
        <v>0</v>
      </c>
      <c r="AD83">
        <f>'Program Costs'!AD83+'Customer Costs'!AD83</f>
        <v>0</v>
      </c>
      <c r="AE83">
        <f>'Program Costs'!AE83+'Customer Costs'!AE83</f>
        <v>0</v>
      </c>
      <c r="AF83">
        <f>'Program Costs'!AF83+'Customer Costs'!AF83</f>
        <v>0</v>
      </c>
      <c r="AG83">
        <f>'Program Costs'!AG83+'Customer Costs'!AG83</f>
        <v>0</v>
      </c>
      <c r="AH83">
        <f>'Program Costs'!AH83+'Customer Costs'!AH83</f>
        <v>0</v>
      </c>
      <c r="AI83" s="2">
        <f t="shared" si="2"/>
        <v>887</v>
      </c>
      <c r="AJ83" s="2">
        <f t="shared" si="3"/>
        <v>887</v>
      </c>
    </row>
    <row r="84" spans="1:36" x14ac:dyDescent="0.25">
      <c r="A84" s="13">
        <v>1</v>
      </c>
      <c r="B84" s="13">
        <v>800</v>
      </c>
      <c r="C84">
        <v>804</v>
      </c>
      <c r="D84" t="s">
        <v>118</v>
      </c>
      <c r="E84">
        <f>'Program Costs'!E84+'Customer Costs'!E84</f>
        <v>0</v>
      </c>
      <c r="F84">
        <f>'Program Costs'!F84+'Customer Costs'!F84</f>
        <v>0</v>
      </c>
      <c r="G84">
        <f>'Program Costs'!G84+'Customer Costs'!G84</f>
        <v>4937</v>
      </c>
      <c r="H84">
        <f>'Program Costs'!H84+'Customer Costs'!H84</f>
        <v>0</v>
      </c>
      <c r="I84">
        <f>'Program Costs'!I84+'Customer Costs'!I84</f>
        <v>0</v>
      </c>
      <c r="J84">
        <f>'Program Costs'!J84+'Customer Costs'!J84</f>
        <v>0</v>
      </c>
      <c r="K84">
        <f>'Program Costs'!K84+'Customer Costs'!K84</f>
        <v>0</v>
      </c>
      <c r="L84">
        <f>'Program Costs'!L84+'Customer Costs'!L84</f>
        <v>0</v>
      </c>
      <c r="M84">
        <f>'Program Costs'!M84+'Customer Costs'!M84</f>
        <v>0</v>
      </c>
      <c r="N84">
        <f>'Program Costs'!N84+'Customer Costs'!N84</f>
        <v>0</v>
      </c>
      <c r="O84">
        <f>'Program Costs'!O84+'Customer Costs'!O84</f>
        <v>0</v>
      </c>
      <c r="P84">
        <f>'Program Costs'!P84+'Customer Costs'!P84</f>
        <v>0</v>
      </c>
      <c r="Q84">
        <f>'Program Costs'!Q84+'Customer Costs'!Q84</f>
        <v>0</v>
      </c>
      <c r="R84">
        <f>'Program Costs'!R84+'Customer Costs'!R84</f>
        <v>0</v>
      </c>
      <c r="S84">
        <f>'Program Costs'!S84+'Customer Costs'!S84</f>
        <v>0</v>
      </c>
      <c r="T84">
        <f>'Program Costs'!T84+'Customer Costs'!T84</f>
        <v>0</v>
      </c>
      <c r="U84">
        <f>'Program Costs'!U84+'Customer Costs'!U84</f>
        <v>0</v>
      </c>
      <c r="V84">
        <f>'Program Costs'!V84+'Customer Costs'!V84</f>
        <v>0</v>
      </c>
      <c r="W84">
        <f>'Program Costs'!W84+'Customer Costs'!W84</f>
        <v>0</v>
      </c>
      <c r="X84">
        <f>'Program Costs'!X84+'Customer Costs'!X84</f>
        <v>0</v>
      </c>
      <c r="Y84">
        <f>'Program Costs'!Y84+'Customer Costs'!Y84</f>
        <v>0</v>
      </c>
      <c r="Z84">
        <f>'Program Costs'!Z84+'Customer Costs'!Z84</f>
        <v>0</v>
      </c>
      <c r="AA84">
        <f>'Program Costs'!AA84+'Customer Costs'!AA84</f>
        <v>0</v>
      </c>
      <c r="AB84">
        <f>'Program Costs'!AB84+'Customer Costs'!AB84</f>
        <v>0</v>
      </c>
      <c r="AC84">
        <f>'Program Costs'!AC84+'Customer Costs'!AC84</f>
        <v>0</v>
      </c>
      <c r="AD84">
        <f>'Program Costs'!AD84+'Customer Costs'!AD84</f>
        <v>0</v>
      </c>
      <c r="AE84">
        <f>'Program Costs'!AE84+'Customer Costs'!AE84</f>
        <v>0</v>
      </c>
      <c r="AF84">
        <f>'Program Costs'!AF84+'Customer Costs'!AF84</f>
        <v>0</v>
      </c>
      <c r="AG84">
        <f>'Program Costs'!AG84+'Customer Costs'!AG84</f>
        <v>0</v>
      </c>
      <c r="AH84">
        <f>'Program Costs'!AH84+'Customer Costs'!AH84</f>
        <v>0</v>
      </c>
      <c r="AI84" s="2">
        <f t="shared" si="2"/>
        <v>4937</v>
      </c>
      <c r="AJ84" s="2">
        <f t="shared" si="3"/>
        <v>4937</v>
      </c>
    </row>
    <row r="85" spans="1:36" x14ac:dyDescent="0.25">
      <c r="A85" s="13">
        <v>1</v>
      </c>
      <c r="B85" s="13">
        <v>900</v>
      </c>
      <c r="C85">
        <v>901</v>
      </c>
      <c r="D85" t="s">
        <v>119</v>
      </c>
      <c r="E85">
        <f>'Program Costs'!E85+'Customer Costs'!E85</f>
        <v>0</v>
      </c>
      <c r="F85">
        <f>'Program Costs'!F85+'Customer Costs'!F85</f>
        <v>0</v>
      </c>
      <c r="G85">
        <f>'Program Costs'!G85+'Customer Costs'!G85</f>
        <v>37</v>
      </c>
      <c r="H85">
        <f>'Program Costs'!H85+'Customer Costs'!H85</f>
        <v>0</v>
      </c>
      <c r="I85">
        <f>'Program Costs'!I85+'Customer Costs'!I85</f>
        <v>0</v>
      </c>
      <c r="J85">
        <f>'Program Costs'!J85+'Customer Costs'!J85</f>
        <v>0</v>
      </c>
      <c r="K85">
        <f>'Program Costs'!K85+'Customer Costs'!K85</f>
        <v>0</v>
      </c>
      <c r="L85">
        <f>'Program Costs'!L85+'Customer Costs'!L85</f>
        <v>0</v>
      </c>
      <c r="M85">
        <f>'Program Costs'!M85+'Customer Costs'!M85</f>
        <v>0</v>
      </c>
      <c r="N85">
        <f>'Program Costs'!N85+'Customer Costs'!N85</f>
        <v>0</v>
      </c>
      <c r="O85">
        <f>'Program Costs'!O85+'Customer Costs'!O85</f>
        <v>0</v>
      </c>
      <c r="P85">
        <f>'Program Costs'!P85+'Customer Costs'!P85</f>
        <v>0</v>
      </c>
      <c r="Q85">
        <f>'Program Costs'!Q85+'Customer Costs'!Q85</f>
        <v>0</v>
      </c>
      <c r="R85">
        <f>'Program Costs'!R85+'Customer Costs'!R85</f>
        <v>0</v>
      </c>
      <c r="S85">
        <f>'Program Costs'!S85+'Customer Costs'!S85</f>
        <v>0</v>
      </c>
      <c r="T85">
        <f>'Program Costs'!T85+'Customer Costs'!T85</f>
        <v>0</v>
      </c>
      <c r="U85">
        <f>'Program Costs'!U85+'Customer Costs'!U85</f>
        <v>0</v>
      </c>
      <c r="V85">
        <f>'Program Costs'!V85+'Customer Costs'!V85</f>
        <v>0</v>
      </c>
      <c r="W85">
        <f>'Program Costs'!W85+'Customer Costs'!W85</f>
        <v>0</v>
      </c>
      <c r="X85">
        <f>'Program Costs'!X85+'Customer Costs'!X85</f>
        <v>0</v>
      </c>
      <c r="Y85">
        <f>'Program Costs'!Y85+'Customer Costs'!Y85</f>
        <v>0</v>
      </c>
      <c r="Z85">
        <f>'Program Costs'!Z85+'Customer Costs'!Z85</f>
        <v>0</v>
      </c>
      <c r="AA85">
        <f>'Program Costs'!AA85+'Customer Costs'!AA85</f>
        <v>0</v>
      </c>
      <c r="AB85">
        <f>'Program Costs'!AB85+'Customer Costs'!AB85</f>
        <v>0</v>
      </c>
      <c r="AC85">
        <f>'Program Costs'!AC85+'Customer Costs'!AC85</f>
        <v>0</v>
      </c>
      <c r="AD85">
        <f>'Program Costs'!AD85+'Customer Costs'!AD85</f>
        <v>0</v>
      </c>
      <c r="AE85">
        <f>'Program Costs'!AE85+'Customer Costs'!AE85</f>
        <v>0</v>
      </c>
      <c r="AF85">
        <f>'Program Costs'!AF85+'Customer Costs'!AF85</f>
        <v>0</v>
      </c>
      <c r="AG85">
        <f>'Program Costs'!AG85+'Customer Costs'!AG85</f>
        <v>0</v>
      </c>
      <c r="AH85">
        <f>'Program Costs'!AH85+'Customer Costs'!AH85</f>
        <v>0</v>
      </c>
      <c r="AI85" s="2">
        <f t="shared" si="2"/>
        <v>37</v>
      </c>
      <c r="AJ85" s="2">
        <f t="shared" si="3"/>
        <v>37</v>
      </c>
    </row>
    <row r="86" spans="1:36" x14ac:dyDescent="0.25">
      <c r="A86" s="13">
        <v>1</v>
      </c>
      <c r="B86" s="13">
        <v>910</v>
      </c>
      <c r="C86">
        <v>911</v>
      </c>
      <c r="D86" t="s">
        <v>120</v>
      </c>
      <c r="E86">
        <f>'Program Costs'!E86+'Customer Costs'!E86</f>
        <v>0</v>
      </c>
      <c r="F86">
        <f>'Program Costs'!F86+'Customer Costs'!F86</f>
        <v>0</v>
      </c>
      <c r="G86">
        <f>'Program Costs'!G86+'Customer Costs'!G86</f>
        <v>37</v>
      </c>
      <c r="H86">
        <f>'Program Costs'!H86+'Customer Costs'!H86</f>
        <v>0</v>
      </c>
      <c r="I86">
        <f>'Program Costs'!I86+'Customer Costs'!I86</f>
        <v>0</v>
      </c>
      <c r="J86">
        <f>'Program Costs'!J86+'Customer Costs'!J86</f>
        <v>0</v>
      </c>
      <c r="K86">
        <f>'Program Costs'!K86+'Customer Costs'!K86</f>
        <v>0</v>
      </c>
      <c r="L86">
        <f>'Program Costs'!L86+'Customer Costs'!L86</f>
        <v>0</v>
      </c>
      <c r="M86">
        <f>'Program Costs'!M86+'Customer Costs'!M86</f>
        <v>0</v>
      </c>
      <c r="N86">
        <f>'Program Costs'!N86+'Customer Costs'!N86</f>
        <v>0</v>
      </c>
      <c r="O86">
        <f>'Program Costs'!O86+'Customer Costs'!O86</f>
        <v>0</v>
      </c>
      <c r="P86">
        <f>'Program Costs'!P86+'Customer Costs'!P86</f>
        <v>0</v>
      </c>
      <c r="Q86">
        <f>'Program Costs'!Q86+'Customer Costs'!Q86</f>
        <v>0</v>
      </c>
      <c r="R86">
        <f>'Program Costs'!R86+'Customer Costs'!R86</f>
        <v>0</v>
      </c>
      <c r="S86">
        <f>'Program Costs'!S86+'Customer Costs'!S86</f>
        <v>0</v>
      </c>
      <c r="T86">
        <f>'Program Costs'!T86+'Customer Costs'!T86</f>
        <v>0</v>
      </c>
      <c r="U86">
        <f>'Program Costs'!U86+'Customer Costs'!U86</f>
        <v>0</v>
      </c>
      <c r="V86">
        <f>'Program Costs'!V86+'Customer Costs'!V86</f>
        <v>0</v>
      </c>
      <c r="W86">
        <f>'Program Costs'!W86+'Customer Costs'!W86</f>
        <v>0</v>
      </c>
      <c r="X86">
        <f>'Program Costs'!X86+'Customer Costs'!X86</f>
        <v>0</v>
      </c>
      <c r="Y86">
        <f>'Program Costs'!Y86+'Customer Costs'!Y86</f>
        <v>0</v>
      </c>
      <c r="Z86">
        <f>'Program Costs'!Z86+'Customer Costs'!Z86</f>
        <v>0</v>
      </c>
      <c r="AA86">
        <f>'Program Costs'!AA86+'Customer Costs'!AA86</f>
        <v>0</v>
      </c>
      <c r="AB86">
        <f>'Program Costs'!AB86+'Customer Costs'!AB86</f>
        <v>0</v>
      </c>
      <c r="AC86">
        <f>'Program Costs'!AC86+'Customer Costs'!AC86</f>
        <v>0</v>
      </c>
      <c r="AD86">
        <f>'Program Costs'!AD86+'Customer Costs'!AD86</f>
        <v>0</v>
      </c>
      <c r="AE86">
        <f>'Program Costs'!AE86+'Customer Costs'!AE86</f>
        <v>0</v>
      </c>
      <c r="AF86">
        <f>'Program Costs'!AF86+'Customer Costs'!AF86</f>
        <v>0</v>
      </c>
      <c r="AG86">
        <f>'Program Costs'!AG86+'Customer Costs'!AG86</f>
        <v>0</v>
      </c>
      <c r="AH86">
        <f>'Program Costs'!AH86+'Customer Costs'!AH86</f>
        <v>0</v>
      </c>
      <c r="AI86" s="2">
        <f t="shared" si="2"/>
        <v>37</v>
      </c>
      <c r="AJ86" s="2">
        <f t="shared" si="3"/>
        <v>37</v>
      </c>
    </row>
    <row r="87" spans="1:36" x14ac:dyDescent="0.25">
      <c r="A87" s="13">
        <v>1</v>
      </c>
      <c r="B87" s="13">
        <v>920</v>
      </c>
      <c r="C87">
        <v>921</v>
      </c>
      <c r="D87" t="s">
        <v>121</v>
      </c>
      <c r="E87">
        <f>'Program Costs'!E87+'Customer Costs'!E87</f>
        <v>0</v>
      </c>
      <c r="F87">
        <f>'Program Costs'!F87+'Customer Costs'!F87</f>
        <v>0</v>
      </c>
      <c r="G87">
        <f>'Program Costs'!G87+'Customer Costs'!G87</f>
        <v>37</v>
      </c>
      <c r="H87">
        <f>'Program Costs'!H87+'Customer Costs'!H87</f>
        <v>0</v>
      </c>
      <c r="I87">
        <f>'Program Costs'!I87+'Customer Costs'!I87</f>
        <v>0</v>
      </c>
      <c r="J87">
        <f>'Program Costs'!J87+'Customer Costs'!J87</f>
        <v>0</v>
      </c>
      <c r="K87">
        <f>'Program Costs'!K87+'Customer Costs'!K87</f>
        <v>0</v>
      </c>
      <c r="L87">
        <f>'Program Costs'!L87+'Customer Costs'!L87</f>
        <v>0</v>
      </c>
      <c r="M87">
        <f>'Program Costs'!M87+'Customer Costs'!M87</f>
        <v>0</v>
      </c>
      <c r="N87">
        <f>'Program Costs'!N87+'Customer Costs'!N87</f>
        <v>0</v>
      </c>
      <c r="O87">
        <f>'Program Costs'!O87+'Customer Costs'!O87</f>
        <v>0</v>
      </c>
      <c r="P87">
        <f>'Program Costs'!P87+'Customer Costs'!P87</f>
        <v>0</v>
      </c>
      <c r="Q87">
        <f>'Program Costs'!Q87+'Customer Costs'!Q87</f>
        <v>0</v>
      </c>
      <c r="R87">
        <f>'Program Costs'!R87+'Customer Costs'!R87</f>
        <v>0</v>
      </c>
      <c r="S87">
        <f>'Program Costs'!S87+'Customer Costs'!S87</f>
        <v>0</v>
      </c>
      <c r="T87">
        <f>'Program Costs'!T87+'Customer Costs'!T87</f>
        <v>0</v>
      </c>
      <c r="U87">
        <f>'Program Costs'!U87+'Customer Costs'!U87</f>
        <v>0</v>
      </c>
      <c r="V87">
        <f>'Program Costs'!V87+'Customer Costs'!V87</f>
        <v>0</v>
      </c>
      <c r="W87">
        <f>'Program Costs'!W87+'Customer Costs'!W87</f>
        <v>0</v>
      </c>
      <c r="X87">
        <f>'Program Costs'!X87+'Customer Costs'!X87</f>
        <v>0</v>
      </c>
      <c r="Y87">
        <f>'Program Costs'!Y87+'Customer Costs'!Y87</f>
        <v>0</v>
      </c>
      <c r="Z87">
        <f>'Program Costs'!Z87+'Customer Costs'!Z87</f>
        <v>0</v>
      </c>
      <c r="AA87">
        <f>'Program Costs'!AA87+'Customer Costs'!AA87</f>
        <v>0</v>
      </c>
      <c r="AB87">
        <f>'Program Costs'!AB87+'Customer Costs'!AB87</f>
        <v>0</v>
      </c>
      <c r="AC87">
        <f>'Program Costs'!AC87+'Customer Costs'!AC87</f>
        <v>0</v>
      </c>
      <c r="AD87">
        <f>'Program Costs'!AD87+'Customer Costs'!AD87</f>
        <v>0</v>
      </c>
      <c r="AE87">
        <f>'Program Costs'!AE87+'Customer Costs'!AE87</f>
        <v>0</v>
      </c>
      <c r="AF87">
        <f>'Program Costs'!AF87+'Customer Costs'!AF87</f>
        <v>0</v>
      </c>
      <c r="AG87">
        <f>'Program Costs'!AG87+'Customer Costs'!AG87</f>
        <v>0</v>
      </c>
      <c r="AH87">
        <f>'Program Costs'!AH87+'Customer Costs'!AH87</f>
        <v>0</v>
      </c>
      <c r="AI87" s="2">
        <f t="shared" si="2"/>
        <v>37</v>
      </c>
      <c r="AJ87" s="2">
        <f t="shared" si="3"/>
        <v>37</v>
      </c>
    </row>
    <row r="88" spans="1:36" x14ac:dyDescent="0.25">
      <c r="A88" s="13">
        <v>1</v>
      </c>
      <c r="B88" s="13">
        <v>930</v>
      </c>
      <c r="C88">
        <v>931</v>
      </c>
      <c r="D88" t="s">
        <v>122</v>
      </c>
      <c r="E88">
        <f>'Program Costs'!E88+'Customer Costs'!E88</f>
        <v>0</v>
      </c>
      <c r="F88">
        <f>'Program Costs'!F88+'Customer Costs'!F88</f>
        <v>0</v>
      </c>
      <c r="G88">
        <f>'Program Costs'!G88+'Customer Costs'!G88</f>
        <v>37</v>
      </c>
      <c r="H88">
        <f>'Program Costs'!H88+'Customer Costs'!H88</f>
        <v>0</v>
      </c>
      <c r="I88">
        <f>'Program Costs'!I88+'Customer Costs'!I88</f>
        <v>0</v>
      </c>
      <c r="J88">
        <f>'Program Costs'!J88+'Customer Costs'!J88</f>
        <v>0</v>
      </c>
      <c r="K88">
        <f>'Program Costs'!K88+'Customer Costs'!K88</f>
        <v>0</v>
      </c>
      <c r="L88">
        <f>'Program Costs'!L88+'Customer Costs'!L88</f>
        <v>0</v>
      </c>
      <c r="M88">
        <f>'Program Costs'!M88+'Customer Costs'!M88</f>
        <v>0</v>
      </c>
      <c r="N88">
        <f>'Program Costs'!N88+'Customer Costs'!N88</f>
        <v>0</v>
      </c>
      <c r="O88">
        <f>'Program Costs'!O88+'Customer Costs'!O88</f>
        <v>0</v>
      </c>
      <c r="P88">
        <f>'Program Costs'!P88+'Customer Costs'!P88</f>
        <v>0</v>
      </c>
      <c r="Q88">
        <f>'Program Costs'!Q88+'Customer Costs'!Q88</f>
        <v>0</v>
      </c>
      <c r="R88">
        <f>'Program Costs'!R88+'Customer Costs'!R88</f>
        <v>0</v>
      </c>
      <c r="S88">
        <f>'Program Costs'!S88+'Customer Costs'!S88</f>
        <v>0</v>
      </c>
      <c r="T88">
        <f>'Program Costs'!T88+'Customer Costs'!T88</f>
        <v>0</v>
      </c>
      <c r="U88">
        <f>'Program Costs'!U88+'Customer Costs'!U88</f>
        <v>0</v>
      </c>
      <c r="V88">
        <f>'Program Costs'!V88+'Customer Costs'!V88</f>
        <v>0</v>
      </c>
      <c r="W88">
        <f>'Program Costs'!W88+'Customer Costs'!W88</f>
        <v>0</v>
      </c>
      <c r="X88">
        <f>'Program Costs'!X88+'Customer Costs'!X88</f>
        <v>0</v>
      </c>
      <c r="Y88">
        <f>'Program Costs'!Y88+'Customer Costs'!Y88</f>
        <v>0</v>
      </c>
      <c r="Z88">
        <f>'Program Costs'!Z88+'Customer Costs'!Z88</f>
        <v>0</v>
      </c>
      <c r="AA88">
        <f>'Program Costs'!AA88+'Customer Costs'!AA88</f>
        <v>0</v>
      </c>
      <c r="AB88">
        <f>'Program Costs'!AB88+'Customer Costs'!AB88</f>
        <v>0</v>
      </c>
      <c r="AC88">
        <f>'Program Costs'!AC88+'Customer Costs'!AC88</f>
        <v>0</v>
      </c>
      <c r="AD88">
        <f>'Program Costs'!AD88+'Customer Costs'!AD88</f>
        <v>0</v>
      </c>
      <c r="AE88">
        <f>'Program Costs'!AE88+'Customer Costs'!AE88</f>
        <v>0</v>
      </c>
      <c r="AF88">
        <f>'Program Costs'!AF88+'Customer Costs'!AF88</f>
        <v>0</v>
      </c>
      <c r="AG88">
        <f>'Program Costs'!AG88+'Customer Costs'!AG88</f>
        <v>0</v>
      </c>
      <c r="AH88">
        <f>'Program Costs'!AH88+'Customer Costs'!AH88</f>
        <v>0</v>
      </c>
      <c r="AI88" s="2">
        <f t="shared" si="2"/>
        <v>37</v>
      </c>
      <c r="AJ88" s="2">
        <f t="shared" si="3"/>
        <v>37</v>
      </c>
    </row>
    <row r="89" spans="1:36" x14ac:dyDescent="0.25">
      <c r="A89" s="13">
        <v>1</v>
      </c>
      <c r="B89" s="13">
        <v>940</v>
      </c>
      <c r="C89">
        <v>941</v>
      </c>
      <c r="D89" t="s">
        <v>123</v>
      </c>
      <c r="E89">
        <f>'Program Costs'!E89+'Customer Costs'!E89</f>
        <v>0</v>
      </c>
      <c r="F89">
        <f>'Program Costs'!F89+'Customer Costs'!F89</f>
        <v>0</v>
      </c>
      <c r="G89">
        <f>'Program Costs'!G89+'Customer Costs'!G89</f>
        <v>37</v>
      </c>
      <c r="H89">
        <f>'Program Costs'!H89+'Customer Costs'!H89</f>
        <v>0</v>
      </c>
      <c r="I89">
        <f>'Program Costs'!I89+'Customer Costs'!I89</f>
        <v>0</v>
      </c>
      <c r="J89">
        <f>'Program Costs'!J89+'Customer Costs'!J89</f>
        <v>0</v>
      </c>
      <c r="K89">
        <f>'Program Costs'!K89+'Customer Costs'!K89</f>
        <v>0</v>
      </c>
      <c r="L89">
        <f>'Program Costs'!L89+'Customer Costs'!L89</f>
        <v>0</v>
      </c>
      <c r="M89">
        <f>'Program Costs'!M89+'Customer Costs'!M89</f>
        <v>0</v>
      </c>
      <c r="N89">
        <f>'Program Costs'!N89+'Customer Costs'!N89</f>
        <v>0</v>
      </c>
      <c r="O89">
        <f>'Program Costs'!O89+'Customer Costs'!O89</f>
        <v>0</v>
      </c>
      <c r="P89">
        <f>'Program Costs'!P89+'Customer Costs'!P89</f>
        <v>0</v>
      </c>
      <c r="Q89">
        <f>'Program Costs'!Q89+'Customer Costs'!Q89</f>
        <v>0</v>
      </c>
      <c r="R89">
        <f>'Program Costs'!R89+'Customer Costs'!R89</f>
        <v>0</v>
      </c>
      <c r="S89">
        <f>'Program Costs'!S89+'Customer Costs'!S89</f>
        <v>0</v>
      </c>
      <c r="T89">
        <f>'Program Costs'!T89+'Customer Costs'!T89</f>
        <v>0</v>
      </c>
      <c r="U89">
        <f>'Program Costs'!U89+'Customer Costs'!U89</f>
        <v>0</v>
      </c>
      <c r="V89">
        <f>'Program Costs'!V89+'Customer Costs'!V89</f>
        <v>0</v>
      </c>
      <c r="W89">
        <f>'Program Costs'!W89+'Customer Costs'!W89</f>
        <v>0</v>
      </c>
      <c r="X89">
        <f>'Program Costs'!X89+'Customer Costs'!X89</f>
        <v>0</v>
      </c>
      <c r="Y89">
        <f>'Program Costs'!Y89+'Customer Costs'!Y89</f>
        <v>0</v>
      </c>
      <c r="Z89">
        <f>'Program Costs'!Z89+'Customer Costs'!Z89</f>
        <v>0</v>
      </c>
      <c r="AA89">
        <f>'Program Costs'!AA89+'Customer Costs'!AA89</f>
        <v>0</v>
      </c>
      <c r="AB89">
        <f>'Program Costs'!AB89+'Customer Costs'!AB89</f>
        <v>0</v>
      </c>
      <c r="AC89">
        <f>'Program Costs'!AC89+'Customer Costs'!AC89</f>
        <v>0</v>
      </c>
      <c r="AD89">
        <f>'Program Costs'!AD89+'Customer Costs'!AD89</f>
        <v>0</v>
      </c>
      <c r="AE89">
        <f>'Program Costs'!AE89+'Customer Costs'!AE89</f>
        <v>0</v>
      </c>
      <c r="AF89">
        <f>'Program Costs'!AF89+'Customer Costs'!AF89</f>
        <v>0</v>
      </c>
      <c r="AG89">
        <f>'Program Costs'!AG89+'Customer Costs'!AG89</f>
        <v>0</v>
      </c>
      <c r="AH89">
        <f>'Program Costs'!AH89+'Customer Costs'!AH89</f>
        <v>0</v>
      </c>
      <c r="AI89" s="2">
        <f t="shared" si="2"/>
        <v>37</v>
      </c>
      <c r="AJ89" s="2">
        <f t="shared" si="3"/>
        <v>37</v>
      </c>
    </row>
    <row r="90" spans="1:36" x14ac:dyDescent="0.25">
      <c r="A90" s="13">
        <v>1</v>
      </c>
      <c r="B90" s="13">
        <v>950</v>
      </c>
      <c r="C90">
        <v>951</v>
      </c>
      <c r="D90" t="s">
        <v>124</v>
      </c>
      <c r="E90">
        <f>'Program Costs'!E90+'Customer Costs'!E90</f>
        <v>0</v>
      </c>
      <c r="F90">
        <f>'Program Costs'!F90+'Customer Costs'!F90</f>
        <v>0</v>
      </c>
      <c r="G90">
        <f>'Program Costs'!G90+'Customer Costs'!G90</f>
        <v>37</v>
      </c>
      <c r="H90">
        <f>'Program Costs'!H90+'Customer Costs'!H90</f>
        <v>0</v>
      </c>
      <c r="I90">
        <f>'Program Costs'!I90+'Customer Costs'!I90</f>
        <v>0</v>
      </c>
      <c r="J90">
        <f>'Program Costs'!J90+'Customer Costs'!J90</f>
        <v>0</v>
      </c>
      <c r="K90">
        <f>'Program Costs'!K90+'Customer Costs'!K90</f>
        <v>0</v>
      </c>
      <c r="L90">
        <f>'Program Costs'!L90+'Customer Costs'!L90</f>
        <v>0</v>
      </c>
      <c r="M90">
        <f>'Program Costs'!M90+'Customer Costs'!M90</f>
        <v>0</v>
      </c>
      <c r="N90">
        <f>'Program Costs'!N90+'Customer Costs'!N90</f>
        <v>0</v>
      </c>
      <c r="O90">
        <f>'Program Costs'!O90+'Customer Costs'!O90</f>
        <v>0</v>
      </c>
      <c r="P90">
        <f>'Program Costs'!P90+'Customer Costs'!P90</f>
        <v>0</v>
      </c>
      <c r="Q90">
        <f>'Program Costs'!Q90+'Customer Costs'!Q90</f>
        <v>0</v>
      </c>
      <c r="R90">
        <f>'Program Costs'!R90+'Customer Costs'!R90</f>
        <v>0</v>
      </c>
      <c r="S90">
        <f>'Program Costs'!S90+'Customer Costs'!S90</f>
        <v>0</v>
      </c>
      <c r="T90">
        <f>'Program Costs'!T90+'Customer Costs'!T90</f>
        <v>0</v>
      </c>
      <c r="U90">
        <f>'Program Costs'!U90+'Customer Costs'!U90</f>
        <v>0</v>
      </c>
      <c r="V90">
        <f>'Program Costs'!V90+'Customer Costs'!V90</f>
        <v>0</v>
      </c>
      <c r="W90">
        <f>'Program Costs'!W90+'Customer Costs'!W90</f>
        <v>0</v>
      </c>
      <c r="X90">
        <f>'Program Costs'!X90+'Customer Costs'!X90</f>
        <v>0</v>
      </c>
      <c r="Y90">
        <f>'Program Costs'!Y90+'Customer Costs'!Y90</f>
        <v>0</v>
      </c>
      <c r="Z90">
        <f>'Program Costs'!Z90+'Customer Costs'!Z90</f>
        <v>0</v>
      </c>
      <c r="AA90">
        <f>'Program Costs'!AA90+'Customer Costs'!AA90</f>
        <v>0</v>
      </c>
      <c r="AB90">
        <f>'Program Costs'!AB90+'Customer Costs'!AB90</f>
        <v>0</v>
      </c>
      <c r="AC90">
        <f>'Program Costs'!AC90+'Customer Costs'!AC90</f>
        <v>0</v>
      </c>
      <c r="AD90">
        <f>'Program Costs'!AD90+'Customer Costs'!AD90</f>
        <v>0</v>
      </c>
      <c r="AE90">
        <f>'Program Costs'!AE90+'Customer Costs'!AE90</f>
        <v>0</v>
      </c>
      <c r="AF90">
        <f>'Program Costs'!AF90+'Customer Costs'!AF90</f>
        <v>0</v>
      </c>
      <c r="AG90">
        <f>'Program Costs'!AG90+'Customer Costs'!AG90</f>
        <v>0</v>
      </c>
      <c r="AH90">
        <f>'Program Costs'!AH90+'Customer Costs'!AH90</f>
        <v>0</v>
      </c>
      <c r="AI90" s="2">
        <f t="shared" si="2"/>
        <v>37</v>
      </c>
      <c r="AJ90" s="2">
        <f t="shared" si="3"/>
        <v>37</v>
      </c>
    </row>
    <row r="91" spans="1:36" x14ac:dyDescent="0.25">
      <c r="A91" s="13">
        <v>1</v>
      </c>
      <c r="B91" s="13">
        <v>960</v>
      </c>
      <c r="C91">
        <v>961</v>
      </c>
      <c r="D91" t="s">
        <v>125</v>
      </c>
      <c r="E91">
        <f>'Program Costs'!E91+'Customer Costs'!E91</f>
        <v>0</v>
      </c>
      <c r="F91">
        <f>'Program Costs'!F91+'Customer Costs'!F91</f>
        <v>0</v>
      </c>
      <c r="G91">
        <f>'Program Costs'!G91+'Customer Costs'!G91</f>
        <v>37</v>
      </c>
      <c r="H91">
        <f>'Program Costs'!H91+'Customer Costs'!H91</f>
        <v>0</v>
      </c>
      <c r="I91">
        <f>'Program Costs'!I91+'Customer Costs'!I91</f>
        <v>0</v>
      </c>
      <c r="J91">
        <f>'Program Costs'!J91+'Customer Costs'!J91</f>
        <v>0</v>
      </c>
      <c r="K91">
        <f>'Program Costs'!K91+'Customer Costs'!K91</f>
        <v>0</v>
      </c>
      <c r="L91">
        <f>'Program Costs'!L91+'Customer Costs'!L91</f>
        <v>0</v>
      </c>
      <c r="M91">
        <f>'Program Costs'!M91+'Customer Costs'!M91</f>
        <v>0</v>
      </c>
      <c r="N91">
        <f>'Program Costs'!N91+'Customer Costs'!N91</f>
        <v>0</v>
      </c>
      <c r="O91">
        <f>'Program Costs'!O91+'Customer Costs'!O91</f>
        <v>0</v>
      </c>
      <c r="P91">
        <f>'Program Costs'!P91+'Customer Costs'!P91</f>
        <v>0</v>
      </c>
      <c r="Q91">
        <f>'Program Costs'!Q91+'Customer Costs'!Q91</f>
        <v>0</v>
      </c>
      <c r="R91">
        <f>'Program Costs'!R91+'Customer Costs'!R91</f>
        <v>0</v>
      </c>
      <c r="S91">
        <f>'Program Costs'!S91+'Customer Costs'!S91</f>
        <v>0</v>
      </c>
      <c r="T91">
        <f>'Program Costs'!T91+'Customer Costs'!T91</f>
        <v>0</v>
      </c>
      <c r="U91">
        <f>'Program Costs'!U91+'Customer Costs'!U91</f>
        <v>0</v>
      </c>
      <c r="V91">
        <f>'Program Costs'!V91+'Customer Costs'!V91</f>
        <v>0</v>
      </c>
      <c r="W91">
        <f>'Program Costs'!W91+'Customer Costs'!W91</f>
        <v>0</v>
      </c>
      <c r="X91">
        <f>'Program Costs'!X91+'Customer Costs'!X91</f>
        <v>0</v>
      </c>
      <c r="Y91">
        <f>'Program Costs'!Y91+'Customer Costs'!Y91</f>
        <v>0</v>
      </c>
      <c r="Z91">
        <f>'Program Costs'!Z91+'Customer Costs'!Z91</f>
        <v>0</v>
      </c>
      <c r="AA91">
        <f>'Program Costs'!AA91+'Customer Costs'!AA91</f>
        <v>0</v>
      </c>
      <c r="AB91">
        <f>'Program Costs'!AB91+'Customer Costs'!AB91</f>
        <v>0</v>
      </c>
      <c r="AC91">
        <f>'Program Costs'!AC91+'Customer Costs'!AC91</f>
        <v>0</v>
      </c>
      <c r="AD91">
        <f>'Program Costs'!AD91+'Customer Costs'!AD91</f>
        <v>0</v>
      </c>
      <c r="AE91">
        <f>'Program Costs'!AE91+'Customer Costs'!AE91</f>
        <v>0</v>
      </c>
      <c r="AF91">
        <f>'Program Costs'!AF91+'Customer Costs'!AF91</f>
        <v>0</v>
      </c>
      <c r="AG91">
        <f>'Program Costs'!AG91+'Customer Costs'!AG91</f>
        <v>0</v>
      </c>
      <c r="AH91">
        <f>'Program Costs'!AH91+'Customer Costs'!AH91</f>
        <v>0</v>
      </c>
      <c r="AI91" s="2">
        <f t="shared" si="2"/>
        <v>37</v>
      </c>
      <c r="AJ91" s="2">
        <f t="shared" si="3"/>
        <v>37</v>
      </c>
    </row>
    <row r="92" spans="1:36" x14ac:dyDescent="0.25">
      <c r="A92" s="13">
        <v>2</v>
      </c>
      <c r="B92" s="13">
        <v>100</v>
      </c>
      <c r="C92">
        <v>102</v>
      </c>
      <c r="D92" t="s">
        <v>126</v>
      </c>
      <c r="E92">
        <f>'Program Costs'!E92+'Customer Costs'!E92</f>
        <v>0</v>
      </c>
      <c r="F92">
        <f>'Program Costs'!F92+'Customer Costs'!F92</f>
        <v>0</v>
      </c>
      <c r="G92">
        <f>'Program Costs'!G92+'Customer Costs'!G92</f>
        <v>437</v>
      </c>
      <c r="H92">
        <f>'Program Costs'!H92+'Customer Costs'!H92</f>
        <v>0</v>
      </c>
      <c r="I92">
        <f>'Program Costs'!I92+'Customer Costs'!I92</f>
        <v>0</v>
      </c>
      <c r="J92">
        <f>'Program Costs'!J92+'Customer Costs'!J92</f>
        <v>0</v>
      </c>
      <c r="K92">
        <f>'Program Costs'!K92+'Customer Costs'!K92</f>
        <v>0</v>
      </c>
      <c r="L92">
        <f>'Program Costs'!L92+'Customer Costs'!L92</f>
        <v>0</v>
      </c>
      <c r="M92">
        <f>'Program Costs'!M92+'Customer Costs'!M92</f>
        <v>0</v>
      </c>
      <c r="N92">
        <f>'Program Costs'!N92+'Customer Costs'!N92</f>
        <v>0</v>
      </c>
      <c r="O92">
        <f>'Program Costs'!O92+'Customer Costs'!O92</f>
        <v>0</v>
      </c>
      <c r="P92">
        <f>'Program Costs'!P92+'Customer Costs'!P92</f>
        <v>0</v>
      </c>
      <c r="Q92">
        <f>'Program Costs'!Q92+'Customer Costs'!Q92</f>
        <v>0</v>
      </c>
      <c r="R92">
        <f>'Program Costs'!R92+'Customer Costs'!R92</f>
        <v>0</v>
      </c>
      <c r="S92">
        <f>'Program Costs'!S92+'Customer Costs'!S92</f>
        <v>0</v>
      </c>
      <c r="T92">
        <f>'Program Costs'!T92+'Customer Costs'!T92</f>
        <v>0</v>
      </c>
      <c r="U92">
        <f>'Program Costs'!U92+'Customer Costs'!U92</f>
        <v>0</v>
      </c>
      <c r="V92">
        <f>'Program Costs'!V92+'Customer Costs'!V92</f>
        <v>0</v>
      </c>
      <c r="W92">
        <f>'Program Costs'!W92+'Customer Costs'!W92</f>
        <v>0</v>
      </c>
      <c r="X92">
        <f>'Program Costs'!X92+'Customer Costs'!X92</f>
        <v>0</v>
      </c>
      <c r="Y92">
        <f>'Program Costs'!Y92+'Customer Costs'!Y92</f>
        <v>0</v>
      </c>
      <c r="Z92">
        <f>'Program Costs'!Z92+'Customer Costs'!Z92</f>
        <v>0</v>
      </c>
      <c r="AA92">
        <f>'Program Costs'!AA92+'Customer Costs'!AA92</f>
        <v>0</v>
      </c>
      <c r="AB92">
        <f>'Program Costs'!AB92+'Customer Costs'!AB92</f>
        <v>0</v>
      </c>
      <c r="AC92">
        <f>'Program Costs'!AC92+'Customer Costs'!AC92</f>
        <v>0</v>
      </c>
      <c r="AD92">
        <f>'Program Costs'!AD92+'Customer Costs'!AD92</f>
        <v>0</v>
      </c>
      <c r="AE92">
        <f>'Program Costs'!AE92+'Customer Costs'!AE92</f>
        <v>0</v>
      </c>
      <c r="AF92">
        <f>'Program Costs'!AF92+'Customer Costs'!AF92</f>
        <v>0</v>
      </c>
      <c r="AG92">
        <f>'Program Costs'!AG92+'Customer Costs'!AG92</f>
        <v>0</v>
      </c>
      <c r="AH92">
        <f>'Program Costs'!AH92+'Customer Costs'!AH92</f>
        <v>0</v>
      </c>
      <c r="AI92" s="2">
        <f t="shared" si="2"/>
        <v>437</v>
      </c>
      <c r="AJ92" s="2">
        <f t="shared" si="3"/>
        <v>437</v>
      </c>
    </row>
    <row r="93" spans="1:36" x14ac:dyDescent="0.25">
      <c r="A93" s="13">
        <v>2</v>
      </c>
      <c r="B93" s="13">
        <v>100</v>
      </c>
      <c r="C93">
        <v>103</v>
      </c>
      <c r="D93" t="s">
        <v>127</v>
      </c>
      <c r="E93">
        <f>'Program Costs'!E93+'Customer Costs'!E93</f>
        <v>0</v>
      </c>
      <c r="F93">
        <f>'Program Costs'!F93+'Customer Costs'!F93</f>
        <v>0</v>
      </c>
      <c r="G93">
        <f>'Program Costs'!G93+'Customer Costs'!G93</f>
        <v>1737</v>
      </c>
      <c r="H93">
        <f>'Program Costs'!H93+'Customer Costs'!H93</f>
        <v>0</v>
      </c>
      <c r="I93">
        <f>'Program Costs'!I93+'Customer Costs'!I93</f>
        <v>0</v>
      </c>
      <c r="J93">
        <f>'Program Costs'!J93+'Customer Costs'!J93</f>
        <v>0</v>
      </c>
      <c r="K93">
        <f>'Program Costs'!K93+'Customer Costs'!K93</f>
        <v>0</v>
      </c>
      <c r="L93">
        <f>'Program Costs'!L93+'Customer Costs'!L93</f>
        <v>0</v>
      </c>
      <c r="M93">
        <f>'Program Costs'!M93+'Customer Costs'!M93</f>
        <v>0</v>
      </c>
      <c r="N93">
        <f>'Program Costs'!N93+'Customer Costs'!N93</f>
        <v>0</v>
      </c>
      <c r="O93">
        <f>'Program Costs'!O93+'Customer Costs'!O93</f>
        <v>0</v>
      </c>
      <c r="P93">
        <f>'Program Costs'!P93+'Customer Costs'!P93</f>
        <v>0</v>
      </c>
      <c r="Q93">
        <f>'Program Costs'!Q93+'Customer Costs'!Q93</f>
        <v>0</v>
      </c>
      <c r="R93">
        <f>'Program Costs'!R93+'Customer Costs'!R93</f>
        <v>0</v>
      </c>
      <c r="S93">
        <f>'Program Costs'!S93+'Customer Costs'!S93</f>
        <v>0</v>
      </c>
      <c r="T93">
        <f>'Program Costs'!T93+'Customer Costs'!T93</f>
        <v>0</v>
      </c>
      <c r="U93">
        <f>'Program Costs'!U93+'Customer Costs'!U93</f>
        <v>0</v>
      </c>
      <c r="V93">
        <f>'Program Costs'!V93+'Customer Costs'!V93</f>
        <v>0</v>
      </c>
      <c r="W93">
        <f>'Program Costs'!W93+'Customer Costs'!W93</f>
        <v>0</v>
      </c>
      <c r="X93">
        <f>'Program Costs'!X93+'Customer Costs'!X93</f>
        <v>0</v>
      </c>
      <c r="Y93">
        <f>'Program Costs'!Y93+'Customer Costs'!Y93</f>
        <v>0</v>
      </c>
      <c r="Z93">
        <f>'Program Costs'!Z93+'Customer Costs'!Z93</f>
        <v>0</v>
      </c>
      <c r="AA93">
        <f>'Program Costs'!AA93+'Customer Costs'!AA93</f>
        <v>0</v>
      </c>
      <c r="AB93">
        <f>'Program Costs'!AB93+'Customer Costs'!AB93</f>
        <v>0</v>
      </c>
      <c r="AC93">
        <f>'Program Costs'!AC93+'Customer Costs'!AC93</f>
        <v>0</v>
      </c>
      <c r="AD93">
        <f>'Program Costs'!AD93+'Customer Costs'!AD93</f>
        <v>0</v>
      </c>
      <c r="AE93">
        <f>'Program Costs'!AE93+'Customer Costs'!AE93</f>
        <v>0</v>
      </c>
      <c r="AF93">
        <f>'Program Costs'!AF93+'Customer Costs'!AF93</f>
        <v>0</v>
      </c>
      <c r="AG93">
        <f>'Program Costs'!AG93+'Customer Costs'!AG93</f>
        <v>0</v>
      </c>
      <c r="AH93">
        <f>'Program Costs'!AH93+'Customer Costs'!AH93</f>
        <v>0</v>
      </c>
      <c r="AI93" s="2">
        <f t="shared" si="2"/>
        <v>1737</v>
      </c>
      <c r="AJ93" s="2">
        <f t="shared" si="3"/>
        <v>1737</v>
      </c>
    </row>
    <row r="94" spans="1:36" x14ac:dyDescent="0.25">
      <c r="A94" s="13">
        <v>2</v>
      </c>
      <c r="B94" s="13">
        <v>100</v>
      </c>
      <c r="C94">
        <v>104</v>
      </c>
      <c r="D94" t="s">
        <v>128</v>
      </c>
      <c r="E94">
        <f>'Program Costs'!E94+'Customer Costs'!E94</f>
        <v>0</v>
      </c>
      <c r="F94">
        <f>'Program Costs'!F94+'Customer Costs'!F94</f>
        <v>0</v>
      </c>
      <c r="G94">
        <f>'Program Costs'!G94+'Customer Costs'!G94</f>
        <v>3037</v>
      </c>
      <c r="H94">
        <f>'Program Costs'!H94+'Customer Costs'!H94</f>
        <v>0</v>
      </c>
      <c r="I94">
        <f>'Program Costs'!I94+'Customer Costs'!I94</f>
        <v>0</v>
      </c>
      <c r="J94">
        <f>'Program Costs'!J94+'Customer Costs'!J94</f>
        <v>0</v>
      </c>
      <c r="K94">
        <f>'Program Costs'!K94+'Customer Costs'!K94</f>
        <v>0</v>
      </c>
      <c r="L94">
        <f>'Program Costs'!L94+'Customer Costs'!L94</f>
        <v>0</v>
      </c>
      <c r="M94">
        <f>'Program Costs'!M94+'Customer Costs'!M94</f>
        <v>0</v>
      </c>
      <c r="N94">
        <f>'Program Costs'!N94+'Customer Costs'!N94</f>
        <v>0</v>
      </c>
      <c r="O94">
        <f>'Program Costs'!O94+'Customer Costs'!O94</f>
        <v>0</v>
      </c>
      <c r="P94">
        <f>'Program Costs'!P94+'Customer Costs'!P94</f>
        <v>0</v>
      </c>
      <c r="Q94">
        <f>'Program Costs'!Q94+'Customer Costs'!Q94</f>
        <v>0</v>
      </c>
      <c r="R94">
        <f>'Program Costs'!R94+'Customer Costs'!R94</f>
        <v>0</v>
      </c>
      <c r="S94">
        <f>'Program Costs'!S94+'Customer Costs'!S94</f>
        <v>0</v>
      </c>
      <c r="T94">
        <f>'Program Costs'!T94+'Customer Costs'!T94</f>
        <v>0</v>
      </c>
      <c r="U94">
        <f>'Program Costs'!U94+'Customer Costs'!U94</f>
        <v>0</v>
      </c>
      <c r="V94">
        <f>'Program Costs'!V94+'Customer Costs'!V94</f>
        <v>0</v>
      </c>
      <c r="W94">
        <f>'Program Costs'!W94+'Customer Costs'!W94</f>
        <v>0</v>
      </c>
      <c r="X94">
        <f>'Program Costs'!X94+'Customer Costs'!X94</f>
        <v>0</v>
      </c>
      <c r="Y94">
        <f>'Program Costs'!Y94+'Customer Costs'!Y94</f>
        <v>0</v>
      </c>
      <c r="Z94">
        <f>'Program Costs'!Z94+'Customer Costs'!Z94</f>
        <v>0</v>
      </c>
      <c r="AA94">
        <f>'Program Costs'!AA94+'Customer Costs'!AA94</f>
        <v>0</v>
      </c>
      <c r="AB94">
        <f>'Program Costs'!AB94+'Customer Costs'!AB94</f>
        <v>0</v>
      </c>
      <c r="AC94">
        <f>'Program Costs'!AC94+'Customer Costs'!AC94</f>
        <v>0</v>
      </c>
      <c r="AD94">
        <f>'Program Costs'!AD94+'Customer Costs'!AD94</f>
        <v>0</v>
      </c>
      <c r="AE94">
        <f>'Program Costs'!AE94+'Customer Costs'!AE94</f>
        <v>0</v>
      </c>
      <c r="AF94">
        <f>'Program Costs'!AF94+'Customer Costs'!AF94</f>
        <v>0</v>
      </c>
      <c r="AG94">
        <f>'Program Costs'!AG94+'Customer Costs'!AG94</f>
        <v>0</v>
      </c>
      <c r="AH94">
        <f>'Program Costs'!AH94+'Customer Costs'!AH94</f>
        <v>0</v>
      </c>
      <c r="AI94" s="2">
        <f t="shared" si="2"/>
        <v>3037</v>
      </c>
      <c r="AJ94" s="2">
        <f t="shared" si="3"/>
        <v>3037</v>
      </c>
    </row>
    <row r="95" spans="1:36" x14ac:dyDescent="0.25">
      <c r="A95" s="13">
        <v>2</v>
      </c>
      <c r="B95" s="13">
        <v>100</v>
      </c>
      <c r="C95">
        <v>105</v>
      </c>
      <c r="D95" t="s">
        <v>129</v>
      </c>
      <c r="E95">
        <f>'Program Costs'!E95+'Customer Costs'!E95</f>
        <v>0</v>
      </c>
      <c r="F95">
        <f>'Program Costs'!F95+'Customer Costs'!F95</f>
        <v>0</v>
      </c>
      <c r="G95">
        <f>'Program Costs'!G95+'Customer Costs'!G95</f>
        <v>337</v>
      </c>
      <c r="H95">
        <f>'Program Costs'!H95+'Customer Costs'!H95</f>
        <v>0</v>
      </c>
      <c r="I95">
        <f>'Program Costs'!I95+'Customer Costs'!I95</f>
        <v>0</v>
      </c>
      <c r="J95">
        <f>'Program Costs'!J95+'Customer Costs'!J95</f>
        <v>0</v>
      </c>
      <c r="K95">
        <f>'Program Costs'!K95+'Customer Costs'!K95</f>
        <v>0</v>
      </c>
      <c r="L95">
        <f>'Program Costs'!L95+'Customer Costs'!L95</f>
        <v>0</v>
      </c>
      <c r="M95">
        <f>'Program Costs'!M95+'Customer Costs'!M95</f>
        <v>0</v>
      </c>
      <c r="N95">
        <f>'Program Costs'!N95+'Customer Costs'!N95</f>
        <v>0</v>
      </c>
      <c r="O95">
        <f>'Program Costs'!O95+'Customer Costs'!O95</f>
        <v>0</v>
      </c>
      <c r="P95">
        <f>'Program Costs'!P95+'Customer Costs'!P95</f>
        <v>0</v>
      </c>
      <c r="Q95">
        <f>'Program Costs'!Q95+'Customer Costs'!Q95</f>
        <v>0</v>
      </c>
      <c r="R95">
        <f>'Program Costs'!R95+'Customer Costs'!R95</f>
        <v>0</v>
      </c>
      <c r="S95">
        <f>'Program Costs'!S95+'Customer Costs'!S95</f>
        <v>0</v>
      </c>
      <c r="T95">
        <f>'Program Costs'!T95+'Customer Costs'!T95</f>
        <v>0</v>
      </c>
      <c r="U95">
        <f>'Program Costs'!U95+'Customer Costs'!U95</f>
        <v>0</v>
      </c>
      <c r="V95">
        <f>'Program Costs'!V95+'Customer Costs'!V95</f>
        <v>0</v>
      </c>
      <c r="W95">
        <f>'Program Costs'!W95+'Customer Costs'!W95</f>
        <v>0</v>
      </c>
      <c r="X95">
        <f>'Program Costs'!X95+'Customer Costs'!X95</f>
        <v>0</v>
      </c>
      <c r="Y95">
        <f>'Program Costs'!Y95+'Customer Costs'!Y95</f>
        <v>0</v>
      </c>
      <c r="Z95">
        <f>'Program Costs'!Z95+'Customer Costs'!Z95</f>
        <v>0</v>
      </c>
      <c r="AA95">
        <f>'Program Costs'!AA95+'Customer Costs'!AA95</f>
        <v>0</v>
      </c>
      <c r="AB95">
        <f>'Program Costs'!AB95+'Customer Costs'!AB95</f>
        <v>0</v>
      </c>
      <c r="AC95">
        <f>'Program Costs'!AC95+'Customer Costs'!AC95</f>
        <v>0</v>
      </c>
      <c r="AD95">
        <f>'Program Costs'!AD95+'Customer Costs'!AD95</f>
        <v>0</v>
      </c>
      <c r="AE95">
        <f>'Program Costs'!AE95+'Customer Costs'!AE95</f>
        <v>0</v>
      </c>
      <c r="AF95">
        <f>'Program Costs'!AF95+'Customer Costs'!AF95</f>
        <v>0</v>
      </c>
      <c r="AG95">
        <f>'Program Costs'!AG95+'Customer Costs'!AG95</f>
        <v>0</v>
      </c>
      <c r="AH95">
        <f>'Program Costs'!AH95+'Customer Costs'!AH95</f>
        <v>0</v>
      </c>
      <c r="AI95" s="2">
        <f t="shared" si="2"/>
        <v>337</v>
      </c>
      <c r="AJ95" s="2">
        <f t="shared" si="3"/>
        <v>337</v>
      </c>
    </row>
    <row r="96" spans="1:36" x14ac:dyDescent="0.25">
      <c r="A96" s="13">
        <v>2</v>
      </c>
      <c r="B96" s="13">
        <v>100</v>
      </c>
      <c r="C96">
        <v>106</v>
      </c>
      <c r="D96" t="s">
        <v>130</v>
      </c>
      <c r="E96">
        <f>'Program Costs'!E96+'Customer Costs'!E96</f>
        <v>0</v>
      </c>
      <c r="F96">
        <f>'Program Costs'!F96+'Customer Costs'!F96</f>
        <v>0</v>
      </c>
      <c r="G96">
        <f>'Program Costs'!G96+'Customer Costs'!G96</f>
        <v>2666.38</v>
      </c>
      <c r="H96">
        <f>'Program Costs'!H96+'Customer Costs'!H96</f>
        <v>0</v>
      </c>
      <c r="I96">
        <f>'Program Costs'!I96+'Customer Costs'!I96</f>
        <v>0</v>
      </c>
      <c r="J96">
        <f>'Program Costs'!J96+'Customer Costs'!J96</f>
        <v>0</v>
      </c>
      <c r="K96">
        <f>'Program Costs'!K96+'Customer Costs'!K96</f>
        <v>0</v>
      </c>
      <c r="L96">
        <f>'Program Costs'!L96+'Customer Costs'!L96</f>
        <v>0</v>
      </c>
      <c r="M96">
        <f>'Program Costs'!M96+'Customer Costs'!M96</f>
        <v>0</v>
      </c>
      <c r="N96">
        <f>'Program Costs'!N96+'Customer Costs'!N96</f>
        <v>0</v>
      </c>
      <c r="O96">
        <f>'Program Costs'!O96+'Customer Costs'!O96</f>
        <v>0</v>
      </c>
      <c r="P96">
        <f>'Program Costs'!P96+'Customer Costs'!P96</f>
        <v>0</v>
      </c>
      <c r="Q96">
        <f>'Program Costs'!Q96+'Customer Costs'!Q96</f>
        <v>0</v>
      </c>
      <c r="R96">
        <f>'Program Costs'!R96+'Customer Costs'!R96</f>
        <v>0</v>
      </c>
      <c r="S96">
        <f>'Program Costs'!S96+'Customer Costs'!S96</f>
        <v>0</v>
      </c>
      <c r="T96">
        <f>'Program Costs'!T96+'Customer Costs'!T96</f>
        <v>0</v>
      </c>
      <c r="U96">
        <f>'Program Costs'!U96+'Customer Costs'!U96</f>
        <v>0</v>
      </c>
      <c r="V96">
        <f>'Program Costs'!V96+'Customer Costs'!V96</f>
        <v>0</v>
      </c>
      <c r="W96">
        <f>'Program Costs'!W96+'Customer Costs'!W96</f>
        <v>0</v>
      </c>
      <c r="X96">
        <f>'Program Costs'!X96+'Customer Costs'!X96</f>
        <v>0</v>
      </c>
      <c r="Y96">
        <f>'Program Costs'!Y96+'Customer Costs'!Y96</f>
        <v>0</v>
      </c>
      <c r="Z96">
        <f>'Program Costs'!Z96+'Customer Costs'!Z96</f>
        <v>0</v>
      </c>
      <c r="AA96">
        <f>'Program Costs'!AA96+'Customer Costs'!AA96</f>
        <v>0</v>
      </c>
      <c r="AB96">
        <f>'Program Costs'!AB96+'Customer Costs'!AB96</f>
        <v>0</v>
      </c>
      <c r="AC96">
        <f>'Program Costs'!AC96+'Customer Costs'!AC96</f>
        <v>0</v>
      </c>
      <c r="AD96">
        <f>'Program Costs'!AD96+'Customer Costs'!AD96</f>
        <v>0</v>
      </c>
      <c r="AE96">
        <f>'Program Costs'!AE96+'Customer Costs'!AE96</f>
        <v>0</v>
      </c>
      <c r="AF96">
        <f>'Program Costs'!AF96+'Customer Costs'!AF96</f>
        <v>0</v>
      </c>
      <c r="AG96">
        <f>'Program Costs'!AG96+'Customer Costs'!AG96</f>
        <v>0</v>
      </c>
      <c r="AH96">
        <f>'Program Costs'!AH96+'Customer Costs'!AH96</f>
        <v>0</v>
      </c>
      <c r="AI96" s="2">
        <f t="shared" si="2"/>
        <v>2666.38</v>
      </c>
      <c r="AJ96" s="2">
        <f t="shared" si="3"/>
        <v>2666.38</v>
      </c>
    </row>
    <row r="97" spans="1:36" x14ac:dyDescent="0.25">
      <c r="A97" s="13">
        <v>2</v>
      </c>
      <c r="B97" s="13">
        <v>100</v>
      </c>
      <c r="C97">
        <v>107</v>
      </c>
      <c r="D97" t="s">
        <v>131</v>
      </c>
      <c r="E97">
        <f>'Program Costs'!E97+'Customer Costs'!E97</f>
        <v>0</v>
      </c>
      <c r="F97">
        <f>'Program Costs'!F97+'Customer Costs'!F97</f>
        <v>0</v>
      </c>
      <c r="G97">
        <f>'Program Costs'!G97+'Customer Costs'!G97</f>
        <v>4881.82</v>
      </c>
      <c r="H97">
        <f>'Program Costs'!H97+'Customer Costs'!H97</f>
        <v>0</v>
      </c>
      <c r="I97">
        <f>'Program Costs'!I97+'Customer Costs'!I97</f>
        <v>0</v>
      </c>
      <c r="J97">
        <f>'Program Costs'!J97+'Customer Costs'!J97</f>
        <v>0</v>
      </c>
      <c r="K97">
        <f>'Program Costs'!K97+'Customer Costs'!K97</f>
        <v>0</v>
      </c>
      <c r="L97">
        <f>'Program Costs'!L97+'Customer Costs'!L97</f>
        <v>0</v>
      </c>
      <c r="M97">
        <f>'Program Costs'!M97+'Customer Costs'!M97</f>
        <v>0</v>
      </c>
      <c r="N97">
        <f>'Program Costs'!N97+'Customer Costs'!N97</f>
        <v>0</v>
      </c>
      <c r="O97">
        <f>'Program Costs'!O97+'Customer Costs'!O97</f>
        <v>0</v>
      </c>
      <c r="P97">
        <f>'Program Costs'!P97+'Customer Costs'!P97</f>
        <v>0</v>
      </c>
      <c r="Q97">
        <f>'Program Costs'!Q97+'Customer Costs'!Q97</f>
        <v>0</v>
      </c>
      <c r="R97">
        <f>'Program Costs'!R97+'Customer Costs'!R97</f>
        <v>0</v>
      </c>
      <c r="S97">
        <f>'Program Costs'!S97+'Customer Costs'!S97</f>
        <v>0</v>
      </c>
      <c r="T97">
        <f>'Program Costs'!T97+'Customer Costs'!T97</f>
        <v>0</v>
      </c>
      <c r="U97">
        <f>'Program Costs'!U97+'Customer Costs'!U97</f>
        <v>0</v>
      </c>
      <c r="V97">
        <f>'Program Costs'!V97+'Customer Costs'!V97</f>
        <v>0</v>
      </c>
      <c r="W97">
        <f>'Program Costs'!W97+'Customer Costs'!W97</f>
        <v>0</v>
      </c>
      <c r="X97">
        <f>'Program Costs'!X97+'Customer Costs'!X97</f>
        <v>0</v>
      </c>
      <c r="Y97">
        <f>'Program Costs'!Y97+'Customer Costs'!Y97</f>
        <v>0</v>
      </c>
      <c r="Z97">
        <f>'Program Costs'!Z97+'Customer Costs'!Z97</f>
        <v>0</v>
      </c>
      <c r="AA97">
        <f>'Program Costs'!AA97+'Customer Costs'!AA97</f>
        <v>0</v>
      </c>
      <c r="AB97">
        <f>'Program Costs'!AB97+'Customer Costs'!AB97</f>
        <v>0</v>
      </c>
      <c r="AC97">
        <f>'Program Costs'!AC97+'Customer Costs'!AC97</f>
        <v>0</v>
      </c>
      <c r="AD97">
        <f>'Program Costs'!AD97+'Customer Costs'!AD97</f>
        <v>0</v>
      </c>
      <c r="AE97">
        <f>'Program Costs'!AE97+'Customer Costs'!AE97</f>
        <v>0</v>
      </c>
      <c r="AF97">
        <f>'Program Costs'!AF97+'Customer Costs'!AF97</f>
        <v>0</v>
      </c>
      <c r="AG97">
        <f>'Program Costs'!AG97+'Customer Costs'!AG97</f>
        <v>0</v>
      </c>
      <c r="AH97">
        <f>'Program Costs'!AH97+'Customer Costs'!AH97</f>
        <v>0</v>
      </c>
      <c r="AI97" s="2">
        <f t="shared" si="2"/>
        <v>4881.82</v>
      </c>
      <c r="AJ97" s="2">
        <f t="shared" si="3"/>
        <v>4881.82</v>
      </c>
    </row>
    <row r="98" spans="1:36" x14ac:dyDescent="0.25">
      <c r="A98" s="13">
        <v>2</v>
      </c>
      <c r="B98" s="13">
        <v>100</v>
      </c>
      <c r="C98">
        <v>108</v>
      </c>
      <c r="D98" t="s">
        <v>132</v>
      </c>
      <c r="E98">
        <f>'Program Costs'!E98+'Customer Costs'!E98</f>
        <v>0</v>
      </c>
      <c r="F98">
        <f>'Program Costs'!F98+'Customer Costs'!F98</f>
        <v>0</v>
      </c>
      <c r="G98">
        <f>'Program Costs'!G98+'Customer Costs'!G98</f>
        <v>11221.9</v>
      </c>
      <c r="H98">
        <f>'Program Costs'!H98+'Customer Costs'!H98</f>
        <v>0</v>
      </c>
      <c r="I98">
        <f>'Program Costs'!I98+'Customer Costs'!I98</f>
        <v>0</v>
      </c>
      <c r="J98">
        <f>'Program Costs'!J98+'Customer Costs'!J98</f>
        <v>0</v>
      </c>
      <c r="K98">
        <f>'Program Costs'!K98+'Customer Costs'!K98</f>
        <v>0</v>
      </c>
      <c r="L98">
        <f>'Program Costs'!L98+'Customer Costs'!L98</f>
        <v>0</v>
      </c>
      <c r="M98">
        <f>'Program Costs'!M98+'Customer Costs'!M98</f>
        <v>0</v>
      </c>
      <c r="N98">
        <f>'Program Costs'!N98+'Customer Costs'!N98</f>
        <v>0</v>
      </c>
      <c r="O98">
        <f>'Program Costs'!O98+'Customer Costs'!O98</f>
        <v>0</v>
      </c>
      <c r="P98">
        <f>'Program Costs'!P98+'Customer Costs'!P98</f>
        <v>0</v>
      </c>
      <c r="Q98">
        <f>'Program Costs'!Q98+'Customer Costs'!Q98</f>
        <v>0</v>
      </c>
      <c r="R98">
        <f>'Program Costs'!R98+'Customer Costs'!R98</f>
        <v>0</v>
      </c>
      <c r="S98">
        <f>'Program Costs'!S98+'Customer Costs'!S98</f>
        <v>0</v>
      </c>
      <c r="T98">
        <f>'Program Costs'!T98+'Customer Costs'!T98</f>
        <v>0</v>
      </c>
      <c r="U98">
        <f>'Program Costs'!U98+'Customer Costs'!U98</f>
        <v>0</v>
      </c>
      <c r="V98">
        <f>'Program Costs'!V98+'Customer Costs'!V98</f>
        <v>0</v>
      </c>
      <c r="W98">
        <f>'Program Costs'!W98+'Customer Costs'!W98</f>
        <v>0</v>
      </c>
      <c r="X98">
        <f>'Program Costs'!X98+'Customer Costs'!X98</f>
        <v>0</v>
      </c>
      <c r="Y98">
        <f>'Program Costs'!Y98+'Customer Costs'!Y98</f>
        <v>0</v>
      </c>
      <c r="Z98">
        <f>'Program Costs'!Z98+'Customer Costs'!Z98</f>
        <v>0</v>
      </c>
      <c r="AA98">
        <f>'Program Costs'!AA98+'Customer Costs'!AA98</f>
        <v>0</v>
      </c>
      <c r="AB98">
        <f>'Program Costs'!AB98+'Customer Costs'!AB98</f>
        <v>0</v>
      </c>
      <c r="AC98">
        <f>'Program Costs'!AC98+'Customer Costs'!AC98</f>
        <v>0</v>
      </c>
      <c r="AD98">
        <f>'Program Costs'!AD98+'Customer Costs'!AD98</f>
        <v>0</v>
      </c>
      <c r="AE98">
        <f>'Program Costs'!AE98+'Customer Costs'!AE98</f>
        <v>0</v>
      </c>
      <c r="AF98">
        <f>'Program Costs'!AF98+'Customer Costs'!AF98</f>
        <v>0</v>
      </c>
      <c r="AG98">
        <f>'Program Costs'!AG98+'Customer Costs'!AG98</f>
        <v>0</v>
      </c>
      <c r="AH98">
        <f>'Program Costs'!AH98+'Customer Costs'!AH98</f>
        <v>0</v>
      </c>
      <c r="AI98" s="2">
        <f t="shared" si="2"/>
        <v>11221.9</v>
      </c>
      <c r="AJ98" s="2">
        <f t="shared" si="3"/>
        <v>11221.9</v>
      </c>
    </row>
    <row r="99" spans="1:36" x14ac:dyDescent="0.25">
      <c r="A99" s="14">
        <v>2</v>
      </c>
      <c r="B99" s="14">
        <v>100</v>
      </c>
      <c r="C99" s="15">
        <v>109</v>
      </c>
      <c r="D99" s="15" t="s">
        <v>133</v>
      </c>
      <c r="E99">
        <f>'Program Costs'!E99+'Customer Costs'!E99</f>
        <v>0</v>
      </c>
      <c r="F99">
        <f>'Program Costs'!F99+'Customer Costs'!F99</f>
        <v>0</v>
      </c>
      <c r="G99">
        <f>'Program Costs'!G99+'Customer Costs'!G99</f>
        <v>37</v>
      </c>
      <c r="H99">
        <f>'Program Costs'!H99+'Customer Costs'!H99</f>
        <v>0</v>
      </c>
      <c r="I99">
        <f>'Program Costs'!I99+'Customer Costs'!I99</f>
        <v>0</v>
      </c>
      <c r="J99">
        <f>'Program Costs'!J99+'Customer Costs'!J99</f>
        <v>0</v>
      </c>
      <c r="K99">
        <f>'Program Costs'!K99+'Customer Costs'!K99</f>
        <v>0</v>
      </c>
      <c r="L99">
        <f>'Program Costs'!L99+'Customer Costs'!L99</f>
        <v>0</v>
      </c>
      <c r="M99">
        <f>'Program Costs'!M99+'Customer Costs'!M99</f>
        <v>0</v>
      </c>
      <c r="N99">
        <f>'Program Costs'!N99+'Customer Costs'!N99</f>
        <v>0</v>
      </c>
      <c r="O99">
        <f>'Program Costs'!O99+'Customer Costs'!O99</f>
        <v>0</v>
      </c>
      <c r="P99">
        <f>'Program Costs'!P99+'Customer Costs'!P99</f>
        <v>0</v>
      </c>
      <c r="Q99">
        <f>'Program Costs'!Q99+'Customer Costs'!Q99</f>
        <v>0</v>
      </c>
      <c r="R99">
        <f>'Program Costs'!R99+'Customer Costs'!R99</f>
        <v>0</v>
      </c>
      <c r="S99">
        <f>'Program Costs'!S99+'Customer Costs'!S99</f>
        <v>0</v>
      </c>
      <c r="T99">
        <f>'Program Costs'!T99+'Customer Costs'!T99</f>
        <v>0</v>
      </c>
      <c r="U99">
        <f>'Program Costs'!U99+'Customer Costs'!U99</f>
        <v>0</v>
      </c>
      <c r="V99">
        <f>'Program Costs'!V99+'Customer Costs'!V99</f>
        <v>0</v>
      </c>
      <c r="W99">
        <f>'Program Costs'!W99+'Customer Costs'!W99</f>
        <v>0</v>
      </c>
      <c r="X99">
        <f>'Program Costs'!X99+'Customer Costs'!X99</f>
        <v>0</v>
      </c>
      <c r="Y99">
        <f>'Program Costs'!Y99+'Customer Costs'!Y99</f>
        <v>0</v>
      </c>
      <c r="Z99">
        <f>'Program Costs'!Z99+'Customer Costs'!Z99</f>
        <v>0</v>
      </c>
      <c r="AA99">
        <f>'Program Costs'!AA99+'Customer Costs'!AA99</f>
        <v>0</v>
      </c>
      <c r="AB99">
        <f>'Program Costs'!AB99+'Customer Costs'!AB99</f>
        <v>0</v>
      </c>
      <c r="AC99">
        <f>'Program Costs'!AC99+'Customer Costs'!AC99</f>
        <v>0</v>
      </c>
      <c r="AD99">
        <f>'Program Costs'!AD99+'Customer Costs'!AD99</f>
        <v>0</v>
      </c>
      <c r="AE99">
        <f>'Program Costs'!AE99+'Customer Costs'!AE99</f>
        <v>0</v>
      </c>
      <c r="AF99">
        <f>'Program Costs'!AF99+'Customer Costs'!AF99</f>
        <v>0</v>
      </c>
      <c r="AG99">
        <f>'Program Costs'!AG99+'Customer Costs'!AG99</f>
        <v>0</v>
      </c>
      <c r="AH99">
        <f>'Program Costs'!AH99+'Customer Costs'!AH99</f>
        <v>0</v>
      </c>
      <c r="AI99" s="2">
        <f t="shared" si="2"/>
        <v>37</v>
      </c>
      <c r="AJ99" s="2">
        <f t="shared" si="3"/>
        <v>37</v>
      </c>
    </row>
    <row r="100" spans="1:36" x14ac:dyDescent="0.25">
      <c r="A100" s="13">
        <v>2</v>
      </c>
      <c r="B100" s="13">
        <v>100</v>
      </c>
      <c r="C100">
        <v>110</v>
      </c>
      <c r="D100" t="s">
        <v>134</v>
      </c>
      <c r="E100">
        <f>'Program Costs'!E100+'Customer Costs'!E100</f>
        <v>0</v>
      </c>
      <c r="F100">
        <f>'Program Costs'!F100+'Customer Costs'!F100</f>
        <v>0</v>
      </c>
      <c r="G100">
        <f>'Program Costs'!G100+'Customer Costs'!G100</f>
        <v>537</v>
      </c>
      <c r="H100">
        <f>'Program Costs'!H100+'Customer Costs'!H100</f>
        <v>0</v>
      </c>
      <c r="I100">
        <f>'Program Costs'!I100+'Customer Costs'!I100</f>
        <v>0</v>
      </c>
      <c r="J100">
        <f>'Program Costs'!J100+'Customer Costs'!J100</f>
        <v>0</v>
      </c>
      <c r="K100">
        <f>'Program Costs'!K100+'Customer Costs'!K100</f>
        <v>0</v>
      </c>
      <c r="L100">
        <f>'Program Costs'!L100+'Customer Costs'!L100</f>
        <v>0</v>
      </c>
      <c r="M100">
        <f>'Program Costs'!M100+'Customer Costs'!M100</f>
        <v>0</v>
      </c>
      <c r="N100">
        <f>'Program Costs'!N100+'Customer Costs'!N100</f>
        <v>0</v>
      </c>
      <c r="O100">
        <f>'Program Costs'!O100+'Customer Costs'!O100</f>
        <v>0</v>
      </c>
      <c r="P100">
        <f>'Program Costs'!P100+'Customer Costs'!P100</f>
        <v>0</v>
      </c>
      <c r="Q100">
        <f>'Program Costs'!Q100+'Customer Costs'!Q100</f>
        <v>0</v>
      </c>
      <c r="R100">
        <f>'Program Costs'!R100+'Customer Costs'!R100</f>
        <v>0</v>
      </c>
      <c r="S100">
        <f>'Program Costs'!S100+'Customer Costs'!S100</f>
        <v>0</v>
      </c>
      <c r="T100">
        <f>'Program Costs'!T100+'Customer Costs'!T100</f>
        <v>0</v>
      </c>
      <c r="U100">
        <f>'Program Costs'!U100+'Customer Costs'!U100</f>
        <v>0</v>
      </c>
      <c r="V100">
        <f>'Program Costs'!V100+'Customer Costs'!V100</f>
        <v>0</v>
      </c>
      <c r="W100">
        <f>'Program Costs'!W100+'Customer Costs'!W100</f>
        <v>0</v>
      </c>
      <c r="X100">
        <f>'Program Costs'!X100+'Customer Costs'!X100</f>
        <v>0</v>
      </c>
      <c r="Y100">
        <f>'Program Costs'!Y100+'Customer Costs'!Y100</f>
        <v>0</v>
      </c>
      <c r="Z100">
        <f>'Program Costs'!Z100+'Customer Costs'!Z100</f>
        <v>0</v>
      </c>
      <c r="AA100">
        <f>'Program Costs'!AA100+'Customer Costs'!AA100</f>
        <v>0</v>
      </c>
      <c r="AB100">
        <f>'Program Costs'!AB100+'Customer Costs'!AB100</f>
        <v>0</v>
      </c>
      <c r="AC100">
        <f>'Program Costs'!AC100+'Customer Costs'!AC100</f>
        <v>0</v>
      </c>
      <c r="AD100">
        <f>'Program Costs'!AD100+'Customer Costs'!AD100</f>
        <v>0</v>
      </c>
      <c r="AE100">
        <f>'Program Costs'!AE100+'Customer Costs'!AE100</f>
        <v>0</v>
      </c>
      <c r="AF100">
        <f>'Program Costs'!AF100+'Customer Costs'!AF100</f>
        <v>0</v>
      </c>
      <c r="AG100">
        <f>'Program Costs'!AG100+'Customer Costs'!AG100</f>
        <v>0</v>
      </c>
      <c r="AH100">
        <f>'Program Costs'!AH100+'Customer Costs'!AH100</f>
        <v>0</v>
      </c>
      <c r="AI100" s="2">
        <f t="shared" si="2"/>
        <v>537</v>
      </c>
      <c r="AJ100" s="2">
        <f t="shared" si="3"/>
        <v>537</v>
      </c>
    </row>
    <row r="101" spans="1:36" x14ac:dyDescent="0.25">
      <c r="A101" s="13">
        <v>2</v>
      </c>
      <c r="B101" s="13">
        <v>100</v>
      </c>
      <c r="C101">
        <v>111</v>
      </c>
      <c r="D101" t="s">
        <v>135</v>
      </c>
      <c r="E101">
        <f>'Program Costs'!E101+'Customer Costs'!E101</f>
        <v>0</v>
      </c>
      <c r="F101">
        <f>'Program Costs'!F101+'Customer Costs'!F101</f>
        <v>0</v>
      </c>
      <c r="G101">
        <f>'Program Costs'!G101+'Customer Costs'!G101</f>
        <v>2334.3000000000002</v>
      </c>
      <c r="H101">
        <f>'Program Costs'!H101+'Customer Costs'!H101</f>
        <v>0</v>
      </c>
      <c r="I101">
        <f>'Program Costs'!I101+'Customer Costs'!I101</f>
        <v>0</v>
      </c>
      <c r="J101">
        <f>'Program Costs'!J101+'Customer Costs'!J101</f>
        <v>0</v>
      </c>
      <c r="K101">
        <f>'Program Costs'!K101+'Customer Costs'!K101</f>
        <v>0</v>
      </c>
      <c r="L101">
        <f>'Program Costs'!L101+'Customer Costs'!L101</f>
        <v>0</v>
      </c>
      <c r="M101">
        <f>'Program Costs'!M101+'Customer Costs'!M101</f>
        <v>0</v>
      </c>
      <c r="N101">
        <f>'Program Costs'!N101+'Customer Costs'!N101</f>
        <v>0</v>
      </c>
      <c r="O101">
        <f>'Program Costs'!O101+'Customer Costs'!O101</f>
        <v>0</v>
      </c>
      <c r="P101">
        <f>'Program Costs'!P101+'Customer Costs'!P101</f>
        <v>0</v>
      </c>
      <c r="Q101">
        <f>'Program Costs'!Q101+'Customer Costs'!Q101</f>
        <v>0</v>
      </c>
      <c r="R101">
        <f>'Program Costs'!R101+'Customer Costs'!R101</f>
        <v>0</v>
      </c>
      <c r="S101">
        <f>'Program Costs'!S101+'Customer Costs'!S101</f>
        <v>0</v>
      </c>
      <c r="T101">
        <f>'Program Costs'!T101+'Customer Costs'!T101</f>
        <v>0</v>
      </c>
      <c r="U101">
        <f>'Program Costs'!U101+'Customer Costs'!U101</f>
        <v>0</v>
      </c>
      <c r="V101">
        <f>'Program Costs'!V101+'Customer Costs'!V101</f>
        <v>0</v>
      </c>
      <c r="W101">
        <f>'Program Costs'!W101+'Customer Costs'!W101</f>
        <v>0</v>
      </c>
      <c r="X101">
        <f>'Program Costs'!X101+'Customer Costs'!X101</f>
        <v>0</v>
      </c>
      <c r="Y101">
        <f>'Program Costs'!Y101+'Customer Costs'!Y101</f>
        <v>0</v>
      </c>
      <c r="Z101">
        <f>'Program Costs'!Z101+'Customer Costs'!Z101</f>
        <v>0</v>
      </c>
      <c r="AA101">
        <f>'Program Costs'!AA101+'Customer Costs'!AA101</f>
        <v>0</v>
      </c>
      <c r="AB101">
        <f>'Program Costs'!AB101+'Customer Costs'!AB101</f>
        <v>0</v>
      </c>
      <c r="AC101">
        <f>'Program Costs'!AC101+'Customer Costs'!AC101</f>
        <v>0</v>
      </c>
      <c r="AD101">
        <f>'Program Costs'!AD101+'Customer Costs'!AD101</f>
        <v>0</v>
      </c>
      <c r="AE101">
        <f>'Program Costs'!AE101+'Customer Costs'!AE101</f>
        <v>0</v>
      </c>
      <c r="AF101">
        <f>'Program Costs'!AF101+'Customer Costs'!AF101</f>
        <v>0</v>
      </c>
      <c r="AG101">
        <f>'Program Costs'!AG101+'Customer Costs'!AG101</f>
        <v>0</v>
      </c>
      <c r="AH101">
        <f>'Program Costs'!AH101+'Customer Costs'!AH101</f>
        <v>0</v>
      </c>
      <c r="AI101" s="2">
        <f t="shared" si="2"/>
        <v>2334.3000000000002</v>
      </c>
      <c r="AJ101" s="2">
        <f t="shared" si="3"/>
        <v>2334.3000000000002</v>
      </c>
    </row>
    <row r="102" spans="1:36" x14ac:dyDescent="0.25">
      <c r="A102" s="13">
        <v>2</v>
      </c>
      <c r="B102" s="13">
        <v>100</v>
      </c>
      <c r="C102">
        <v>112</v>
      </c>
      <c r="D102" t="s">
        <v>136</v>
      </c>
      <c r="E102">
        <f>'Program Costs'!E102+'Customer Costs'!E102</f>
        <v>0</v>
      </c>
      <c r="F102">
        <f>'Program Costs'!F102+'Customer Costs'!F102</f>
        <v>0</v>
      </c>
      <c r="G102">
        <f>'Program Costs'!G102+'Customer Costs'!G102</f>
        <v>116</v>
      </c>
      <c r="H102">
        <f>'Program Costs'!H102+'Customer Costs'!H102</f>
        <v>0</v>
      </c>
      <c r="I102">
        <f>'Program Costs'!I102+'Customer Costs'!I102</f>
        <v>0</v>
      </c>
      <c r="J102">
        <f>'Program Costs'!J102+'Customer Costs'!J102</f>
        <v>0</v>
      </c>
      <c r="K102">
        <f>'Program Costs'!K102+'Customer Costs'!K102</f>
        <v>0</v>
      </c>
      <c r="L102">
        <f>'Program Costs'!L102+'Customer Costs'!L102</f>
        <v>0</v>
      </c>
      <c r="M102">
        <f>'Program Costs'!M102+'Customer Costs'!M102</f>
        <v>0</v>
      </c>
      <c r="N102">
        <f>'Program Costs'!N102+'Customer Costs'!N102</f>
        <v>0</v>
      </c>
      <c r="O102">
        <f>'Program Costs'!O102+'Customer Costs'!O102</f>
        <v>0</v>
      </c>
      <c r="P102">
        <f>'Program Costs'!P102+'Customer Costs'!P102</f>
        <v>0</v>
      </c>
      <c r="Q102">
        <f>'Program Costs'!Q102+'Customer Costs'!Q102</f>
        <v>0</v>
      </c>
      <c r="R102">
        <f>'Program Costs'!R102+'Customer Costs'!R102</f>
        <v>0</v>
      </c>
      <c r="S102">
        <f>'Program Costs'!S102+'Customer Costs'!S102</f>
        <v>0</v>
      </c>
      <c r="T102">
        <f>'Program Costs'!T102+'Customer Costs'!T102</f>
        <v>0</v>
      </c>
      <c r="U102">
        <f>'Program Costs'!U102+'Customer Costs'!U102</f>
        <v>0</v>
      </c>
      <c r="V102">
        <f>'Program Costs'!V102+'Customer Costs'!V102</f>
        <v>0</v>
      </c>
      <c r="W102">
        <f>'Program Costs'!W102+'Customer Costs'!W102</f>
        <v>0</v>
      </c>
      <c r="X102">
        <f>'Program Costs'!X102+'Customer Costs'!X102</f>
        <v>0</v>
      </c>
      <c r="Y102">
        <f>'Program Costs'!Y102+'Customer Costs'!Y102</f>
        <v>0</v>
      </c>
      <c r="Z102">
        <f>'Program Costs'!Z102+'Customer Costs'!Z102</f>
        <v>0</v>
      </c>
      <c r="AA102">
        <f>'Program Costs'!AA102+'Customer Costs'!AA102</f>
        <v>0</v>
      </c>
      <c r="AB102">
        <f>'Program Costs'!AB102+'Customer Costs'!AB102</f>
        <v>0</v>
      </c>
      <c r="AC102">
        <f>'Program Costs'!AC102+'Customer Costs'!AC102</f>
        <v>0</v>
      </c>
      <c r="AD102">
        <f>'Program Costs'!AD102+'Customer Costs'!AD102</f>
        <v>0</v>
      </c>
      <c r="AE102">
        <f>'Program Costs'!AE102+'Customer Costs'!AE102</f>
        <v>0</v>
      </c>
      <c r="AF102">
        <f>'Program Costs'!AF102+'Customer Costs'!AF102</f>
        <v>0</v>
      </c>
      <c r="AG102">
        <f>'Program Costs'!AG102+'Customer Costs'!AG102</f>
        <v>0</v>
      </c>
      <c r="AH102">
        <f>'Program Costs'!AH102+'Customer Costs'!AH102</f>
        <v>0</v>
      </c>
      <c r="AI102" s="2">
        <f t="shared" si="2"/>
        <v>116</v>
      </c>
      <c r="AJ102" s="2">
        <f t="shared" si="3"/>
        <v>116</v>
      </c>
    </row>
    <row r="103" spans="1:36" x14ac:dyDescent="0.25">
      <c r="A103" s="13">
        <v>2</v>
      </c>
      <c r="B103" s="13">
        <v>100</v>
      </c>
      <c r="C103">
        <v>113</v>
      </c>
      <c r="D103" t="s">
        <v>137</v>
      </c>
      <c r="E103">
        <f>'Program Costs'!E103+'Customer Costs'!E103</f>
        <v>0</v>
      </c>
      <c r="F103">
        <f>'Program Costs'!F103+'Customer Costs'!F103</f>
        <v>0</v>
      </c>
      <c r="G103">
        <f>'Program Costs'!G103+'Customer Costs'!G103</f>
        <v>116</v>
      </c>
      <c r="H103">
        <f>'Program Costs'!H103+'Customer Costs'!H103</f>
        <v>0</v>
      </c>
      <c r="I103">
        <f>'Program Costs'!I103+'Customer Costs'!I103</f>
        <v>0</v>
      </c>
      <c r="J103">
        <f>'Program Costs'!J103+'Customer Costs'!J103</f>
        <v>0</v>
      </c>
      <c r="K103">
        <f>'Program Costs'!K103+'Customer Costs'!K103</f>
        <v>0</v>
      </c>
      <c r="L103">
        <f>'Program Costs'!L103+'Customer Costs'!L103</f>
        <v>0</v>
      </c>
      <c r="M103">
        <f>'Program Costs'!M103+'Customer Costs'!M103</f>
        <v>0</v>
      </c>
      <c r="N103">
        <f>'Program Costs'!N103+'Customer Costs'!N103</f>
        <v>0</v>
      </c>
      <c r="O103">
        <f>'Program Costs'!O103+'Customer Costs'!O103</f>
        <v>0</v>
      </c>
      <c r="P103">
        <f>'Program Costs'!P103+'Customer Costs'!P103</f>
        <v>0</v>
      </c>
      <c r="Q103">
        <f>'Program Costs'!Q103+'Customer Costs'!Q103</f>
        <v>0</v>
      </c>
      <c r="R103">
        <f>'Program Costs'!R103+'Customer Costs'!R103</f>
        <v>0</v>
      </c>
      <c r="S103">
        <f>'Program Costs'!S103+'Customer Costs'!S103</f>
        <v>0</v>
      </c>
      <c r="T103">
        <f>'Program Costs'!T103+'Customer Costs'!T103</f>
        <v>0</v>
      </c>
      <c r="U103">
        <f>'Program Costs'!U103+'Customer Costs'!U103</f>
        <v>0</v>
      </c>
      <c r="V103">
        <f>'Program Costs'!V103+'Customer Costs'!V103</f>
        <v>0</v>
      </c>
      <c r="W103">
        <f>'Program Costs'!W103+'Customer Costs'!W103</f>
        <v>0</v>
      </c>
      <c r="X103">
        <f>'Program Costs'!X103+'Customer Costs'!X103</f>
        <v>0</v>
      </c>
      <c r="Y103">
        <f>'Program Costs'!Y103+'Customer Costs'!Y103</f>
        <v>0</v>
      </c>
      <c r="Z103">
        <f>'Program Costs'!Z103+'Customer Costs'!Z103</f>
        <v>0</v>
      </c>
      <c r="AA103">
        <f>'Program Costs'!AA103+'Customer Costs'!AA103</f>
        <v>0</v>
      </c>
      <c r="AB103">
        <f>'Program Costs'!AB103+'Customer Costs'!AB103</f>
        <v>0</v>
      </c>
      <c r="AC103">
        <f>'Program Costs'!AC103+'Customer Costs'!AC103</f>
        <v>0</v>
      </c>
      <c r="AD103">
        <f>'Program Costs'!AD103+'Customer Costs'!AD103</f>
        <v>0</v>
      </c>
      <c r="AE103">
        <f>'Program Costs'!AE103+'Customer Costs'!AE103</f>
        <v>0</v>
      </c>
      <c r="AF103">
        <f>'Program Costs'!AF103+'Customer Costs'!AF103</f>
        <v>0</v>
      </c>
      <c r="AG103">
        <f>'Program Costs'!AG103+'Customer Costs'!AG103</f>
        <v>0</v>
      </c>
      <c r="AH103">
        <f>'Program Costs'!AH103+'Customer Costs'!AH103</f>
        <v>0</v>
      </c>
      <c r="AI103" s="2">
        <f t="shared" si="2"/>
        <v>116</v>
      </c>
      <c r="AJ103" s="2">
        <f t="shared" si="3"/>
        <v>116</v>
      </c>
    </row>
    <row r="104" spans="1:36" x14ac:dyDescent="0.25">
      <c r="A104" s="13">
        <v>2</v>
      </c>
      <c r="B104" s="13">
        <v>100</v>
      </c>
      <c r="C104">
        <v>114</v>
      </c>
      <c r="D104" t="s">
        <v>138</v>
      </c>
      <c r="E104">
        <f>'Program Costs'!E104+'Customer Costs'!E104</f>
        <v>0</v>
      </c>
      <c r="F104">
        <f>'Program Costs'!F104+'Customer Costs'!F104</f>
        <v>0</v>
      </c>
      <c r="G104">
        <f>'Program Costs'!G104+'Customer Costs'!G104</f>
        <v>116</v>
      </c>
      <c r="H104">
        <f>'Program Costs'!H104+'Customer Costs'!H104</f>
        <v>0</v>
      </c>
      <c r="I104">
        <f>'Program Costs'!I104+'Customer Costs'!I104</f>
        <v>0</v>
      </c>
      <c r="J104">
        <f>'Program Costs'!J104+'Customer Costs'!J104</f>
        <v>0</v>
      </c>
      <c r="K104">
        <f>'Program Costs'!K104+'Customer Costs'!K104</f>
        <v>0</v>
      </c>
      <c r="L104">
        <f>'Program Costs'!L104+'Customer Costs'!L104</f>
        <v>0</v>
      </c>
      <c r="M104">
        <f>'Program Costs'!M104+'Customer Costs'!M104</f>
        <v>0</v>
      </c>
      <c r="N104">
        <f>'Program Costs'!N104+'Customer Costs'!N104</f>
        <v>0</v>
      </c>
      <c r="O104">
        <f>'Program Costs'!O104+'Customer Costs'!O104</f>
        <v>0</v>
      </c>
      <c r="P104">
        <f>'Program Costs'!P104+'Customer Costs'!P104</f>
        <v>0</v>
      </c>
      <c r="Q104">
        <f>'Program Costs'!Q104+'Customer Costs'!Q104</f>
        <v>0</v>
      </c>
      <c r="R104">
        <f>'Program Costs'!R104+'Customer Costs'!R104</f>
        <v>0</v>
      </c>
      <c r="S104">
        <f>'Program Costs'!S104+'Customer Costs'!S104</f>
        <v>0</v>
      </c>
      <c r="T104">
        <f>'Program Costs'!T104+'Customer Costs'!T104</f>
        <v>0</v>
      </c>
      <c r="U104">
        <f>'Program Costs'!U104+'Customer Costs'!U104</f>
        <v>0</v>
      </c>
      <c r="V104">
        <f>'Program Costs'!V104+'Customer Costs'!V104</f>
        <v>0</v>
      </c>
      <c r="W104">
        <f>'Program Costs'!W104+'Customer Costs'!W104</f>
        <v>0</v>
      </c>
      <c r="X104">
        <f>'Program Costs'!X104+'Customer Costs'!X104</f>
        <v>0</v>
      </c>
      <c r="Y104">
        <f>'Program Costs'!Y104+'Customer Costs'!Y104</f>
        <v>0</v>
      </c>
      <c r="Z104">
        <f>'Program Costs'!Z104+'Customer Costs'!Z104</f>
        <v>0</v>
      </c>
      <c r="AA104">
        <f>'Program Costs'!AA104+'Customer Costs'!AA104</f>
        <v>0</v>
      </c>
      <c r="AB104">
        <f>'Program Costs'!AB104+'Customer Costs'!AB104</f>
        <v>0</v>
      </c>
      <c r="AC104">
        <f>'Program Costs'!AC104+'Customer Costs'!AC104</f>
        <v>0</v>
      </c>
      <c r="AD104">
        <f>'Program Costs'!AD104+'Customer Costs'!AD104</f>
        <v>0</v>
      </c>
      <c r="AE104">
        <f>'Program Costs'!AE104+'Customer Costs'!AE104</f>
        <v>0</v>
      </c>
      <c r="AF104">
        <f>'Program Costs'!AF104+'Customer Costs'!AF104</f>
        <v>0</v>
      </c>
      <c r="AG104">
        <f>'Program Costs'!AG104+'Customer Costs'!AG104</f>
        <v>0</v>
      </c>
      <c r="AH104">
        <f>'Program Costs'!AH104+'Customer Costs'!AH104</f>
        <v>0</v>
      </c>
      <c r="AI104" s="2">
        <f t="shared" si="2"/>
        <v>116</v>
      </c>
      <c r="AJ104" s="2">
        <f t="shared" si="3"/>
        <v>116</v>
      </c>
    </row>
    <row r="105" spans="1:36" x14ac:dyDescent="0.25">
      <c r="A105" s="13">
        <v>2</v>
      </c>
      <c r="B105" s="13">
        <v>100</v>
      </c>
      <c r="C105">
        <v>115</v>
      </c>
      <c r="D105" t="s">
        <v>139</v>
      </c>
      <c r="E105">
        <f>'Program Costs'!E105+'Customer Costs'!E105</f>
        <v>0</v>
      </c>
      <c r="F105">
        <f>'Program Costs'!F105+'Customer Costs'!F105</f>
        <v>0</v>
      </c>
      <c r="G105">
        <f>'Program Costs'!G105+'Customer Costs'!G105</f>
        <v>126.9</v>
      </c>
      <c r="H105">
        <f>'Program Costs'!H105+'Customer Costs'!H105</f>
        <v>0</v>
      </c>
      <c r="I105">
        <f>'Program Costs'!I105+'Customer Costs'!I105</f>
        <v>0</v>
      </c>
      <c r="J105">
        <f>'Program Costs'!J105+'Customer Costs'!J105</f>
        <v>0</v>
      </c>
      <c r="K105">
        <f>'Program Costs'!K105+'Customer Costs'!K105</f>
        <v>0</v>
      </c>
      <c r="L105">
        <f>'Program Costs'!L105+'Customer Costs'!L105</f>
        <v>0</v>
      </c>
      <c r="M105">
        <f>'Program Costs'!M105+'Customer Costs'!M105</f>
        <v>0</v>
      </c>
      <c r="N105">
        <f>'Program Costs'!N105+'Customer Costs'!N105</f>
        <v>0</v>
      </c>
      <c r="O105">
        <f>'Program Costs'!O105+'Customer Costs'!O105</f>
        <v>0</v>
      </c>
      <c r="P105">
        <f>'Program Costs'!P105+'Customer Costs'!P105</f>
        <v>0</v>
      </c>
      <c r="Q105">
        <f>'Program Costs'!Q105+'Customer Costs'!Q105</f>
        <v>0</v>
      </c>
      <c r="R105">
        <f>'Program Costs'!R105+'Customer Costs'!R105</f>
        <v>0</v>
      </c>
      <c r="S105">
        <f>'Program Costs'!S105+'Customer Costs'!S105</f>
        <v>0</v>
      </c>
      <c r="T105">
        <f>'Program Costs'!T105+'Customer Costs'!T105</f>
        <v>0</v>
      </c>
      <c r="U105">
        <f>'Program Costs'!U105+'Customer Costs'!U105</f>
        <v>0</v>
      </c>
      <c r="V105">
        <f>'Program Costs'!V105+'Customer Costs'!V105</f>
        <v>0</v>
      </c>
      <c r="W105">
        <f>'Program Costs'!W105+'Customer Costs'!W105</f>
        <v>0</v>
      </c>
      <c r="X105">
        <f>'Program Costs'!X105+'Customer Costs'!X105</f>
        <v>0</v>
      </c>
      <c r="Y105">
        <f>'Program Costs'!Y105+'Customer Costs'!Y105</f>
        <v>0</v>
      </c>
      <c r="Z105">
        <f>'Program Costs'!Z105+'Customer Costs'!Z105</f>
        <v>0</v>
      </c>
      <c r="AA105">
        <f>'Program Costs'!AA105+'Customer Costs'!AA105</f>
        <v>0</v>
      </c>
      <c r="AB105">
        <f>'Program Costs'!AB105+'Customer Costs'!AB105</f>
        <v>0</v>
      </c>
      <c r="AC105">
        <f>'Program Costs'!AC105+'Customer Costs'!AC105</f>
        <v>0</v>
      </c>
      <c r="AD105">
        <f>'Program Costs'!AD105+'Customer Costs'!AD105</f>
        <v>0</v>
      </c>
      <c r="AE105">
        <f>'Program Costs'!AE105+'Customer Costs'!AE105</f>
        <v>0</v>
      </c>
      <c r="AF105">
        <f>'Program Costs'!AF105+'Customer Costs'!AF105</f>
        <v>0</v>
      </c>
      <c r="AG105">
        <f>'Program Costs'!AG105+'Customer Costs'!AG105</f>
        <v>0</v>
      </c>
      <c r="AH105">
        <f>'Program Costs'!AH105+'Customer Costs'!AH105</f>
        <v>0</v>
      </c>
      <c r="AI105" s="2">
        <f t="shared" si="2"/>
        <v>126.9</v>
      </c>
      <c r="AJ105" s="2">
        <f t="shared" si="3"/>
        <v>126.9</v>
      </c>
    </row>
    <row r="106" spans="1:36" x14ac:dyDescent="0.25">
      <c r="A106" s="13">
        <v>2</v>
      </c>
      <c r="B106" s="13">
        <v>100</v>
      </c>
      <c r="C106">
        <v>116</v>
      </c>
      <c r="D106" t="s">
        <v>140</v>
      </c>
      <c r="E106">
        <f>'Program Costs'!E106+'Customer Costs'!E106</f>
        <v>0</v>
      </c>
      <c r="F106">
        <f>'Program Costs'!F106+'Customer Costs'!F106</f>
        <v>0</v>
      </c>
      <c r="G106">
        <f>'Program Costs'!G106+'Customer Costs'!G106</f>
        <v>222</v>
      </c>
      <c r="H106">
        <f>'Program Costs'!H106+'Customer Costs'!H106</f>
        <v>0</v>
      </c>
      <c r="I106">
        <f>'Program Costs'!I106+'Customer Costs'!I106</f>
        <v>0</v>
      </c>
      <c r="J106">
        <f>'Program Costs'!J106+'Customer Costs'!J106</f>
        <v>0</v>
      </c>
      <c r="K106">
        <f>'Program Costs'!K106+'Customer Costs'!K106</f>
        <v>0</v>
      </c>
      <c r="L106">
        <f>'Program Costs'!L106+'Customer Costs'!L106</f>
        <v>0</v>
      </c>
      <c r="M106">
        <f>'Program Costs'!M106+'Customer Costs'!M106</f>
        <v>0</v>
      </c>
      <c r="N106">
        <f>'Program Costs'!N106+'Customer Costs'!N106</f>
        <v>0</v>
      </c>
      <c r="O106">
        <f>'Program Costs'!O106+'Customer Costs'!O106</f>
        <v>0</v>
      </c>
      <c r="P106">
        <f>'Program Costs'!P106+'Customer Costs'!P106</f>
        <v>0</v>
      </c>
      <c r="Q106">
        <f>'Program Costs'!Q106+'Customer Costs'!Q106</f>
        <v>0</v>
      </c>
      <c r="R106">
        <f>'Program Costs'!R106+'Customer Costs'!R106</f>
        <v>0</v>
      </c>
      <c r="S106">
        <f>'Program Costs'!S106+'Customer Costs'!S106</f>
        <v>0</v>
      </c>
      <c r="T106">
        <f>'Program Costs'!T106+'Customer Costs'!T106</f>
        <v>0</v>
      </c>
      <c r="U106">
        <f>'Program Costs'!U106+'Customer Costs'!U106</f>
        <v>0</v>
      </c>
      <c r="V106">
        <f>'Program Costs'!V106+'Customer Costs'!V106</f>
        <v>0</v>
      </c>
      <c r="W106">
        <f>'Program Costs'!W106+'Customer Costs'!W106</f>
        <v>0</v>
      </c>
      <c r="X106">
        <f>'Program Costs'!X106+'Customer Costs'!X106</f>
        <v>0</v>
      </c>
      <c r="Y106">
        <f>'Program Costs'!Y106+'Customer Costs'!Y106</f>
        <v>0</v>
      </c>
      <c r="Z106">
        <f>'Program Costs'!Z106+'Customer Costs'!Z106</f>
        <v>0</v>
      </c>
      <c r="AA106">
        <f>'Program Costs'!AA106+'Customer Costs'!AA106</f>
        <v>0</v>
      </c>
      <c r="AB106">
        <f>'Program Costs'!AB106+'Customer Costs'!AB106</f>
        <v>0</v>
      </c>
      <c r="AC106">
        <f>'Program Costs'!AC106+'Customer Costs'!AC106</f>
        <v>0</v>
      </c>
      <c r="AD106">
        <f>'Program Costs'!AD106+'Customer Costs'!AD106</f>
        <v>0</v>
      </c>
      <c r="AE106">
        <f>'Program Costs'!AE106+'Customer Costs'!AE106</f>
        <v>0</v>
      </c>
      <c r="AF106">
        <f>'Program Costs'!AF106+'Customer Costs'!AF106</f>
        <v>0</v>
      </c>
      <c r="AG106">
        <f>'Program Costs'!AG106+'Customer Costs'!AG106</f>
        <v>0</v>
      </c>
      <c r="AH106">
        <f>'Program Costs'!AH106+'Customer Costs'!AH106</f>
        <v>0</v>
      </c>
      <c r="AI106" s="2">
        <f t="shared" si="2"/>
        <v>222</v>
      </c>
      <c r="AJ106" s="2">
        <f t="shared" si="3"/>
        <v>222</v>
      </c>
    </row>
    <row r="107" spans="1:36" x14ac:dyDescent="0.25">
      <c r="A107" s="13">
        <v>2</v>
      </c>
      <c r="B107" s="13">
        <v>100</v>
      </c>
      <c r="C107">
        <v>117</v>
      </c>
      <c r="D107" t="s">
        <v>141</v>
      </c>
      <c r="E107">
        <f>'Program Costs'!E107+'Customer Costs'!E107</f>
        <v>0</v>
      </c>
      <c r="F107">
        <f>'Program Costs'!F107+'Customer Costs'!F107</f>
        <v>0</v>
      </c>
      <c r="G107">
        <f>'Program Costs'!G107+'Customer Costs'!G107</f>
        <v>872.4</v>
      </c>
      <c r="H107">
        <f>'Program Costs'!H107+'Customer Costs'!H107</f>
        <v>0</v>
      </c>
      <c r="I107">
        <f>'Program Costs'!I107+'Customer Costs'!I107</f>
        <v>0</v>
      </c>
      <c r="J107">
        <f>'Program Costs'!J107+'Customer Costs'!J107</f>
        <v>0</v>
      </c>
      <c r="K107">
        <f>'Program Costs'!K107+'Customer Costs'!K107</f>
        <v>0</v>
      </c>
      <c r="L107">
        <f>'Program Costs'!L107+'Customer Costs'!L107</f>
        <v>0</v>
      </c>
      <c r="M107">
        <f>'Program Costs'!M107+'Customer Costs'!M107</f>
        <v>0</v>
      </c>
      <c r="N107">
        <f>'Program Costs'!N107+'Customer Costs'!N107</f>
        <v>0</v>
      </c>
      <c r="O107">
        <f>'Program Costs'!O107+'Customer Costs'!O107</f>
        <v>0</v>
      </c>
      <c r="P107">
        <f>'Program Costs'!P107+'Customer Costs'!P107</f>
        <v>0</v>
      </c>
      <c r="Q107">
        <f>'Program Costs'!Q107+'Customer Costs'!Q107</f>
        <v>0</v>
      </c>
      <c r="R107">
        <f>'Program Costs'!R107+'Customer Costs'!R107</f>
        <v>0</v>
      </c>
      <c r="S107">
        <f>'Program Costs'!S107+'Customer Costs'!S107</f>
        <v>0</v>
      </c>
      <c r="T107">
        <f>'Program Costs'!T107+'Customer Costs'!T107</f>
        <v>0</v>
      </c>
      <c r="U107">
        <f>'Program Costs'!U107+'Customer Costs'!U107</f>
        <v>0</v>
      </c>
      <c r="V107">
        <f>'Program Costs'!V107+'Customer Costs'!V107</f>
        <v>0</v>
      </c>
      <c r="W107">
        <f>'Program Costs'!W107+'Customer Costs'!W107</f>
        <v>0</v>
      </c>
      <c r="X107">
        <f>'Program Costs'!X107+'Customer Costs'!X107</f>
        <v>0</v>
      </c>
      <c r="Y107">
        <f>'Program Costs'!Y107+'Customer Costs'!Y107</f>
        <v>0</v>
      </c>
      <c r="Z107">
        <f>'Program Costs'!Z107+'Customer Costs'!Z107</f>
        <v>0</v>
      </c>
      <c r="AA107">
        <f>'Program Costs'!AA107+'Customer Costs'!AA107</f>
        <v>0</v>
      </c>
      <c r="AB107">
        <f>'Program Costs'!AB107+'Customer Costs'!AB107</f>
        <v>0</v>
      </c>
      <c r="AC107">
        <f>'Program Costs'!AC107+'Customer Costs'!AC107</f>
        <v>0</v>
      </c>
      <c r="AD107">
        <f>'Program Costs'!AD107+'Customer Costs'!AD107</f>
        <v>0</v>
      </c>
      <c r="AE107">
        <f>'Program Costs'!AE107+'Customer Costs'!AE107</f>
        <v>0</v>
      </c>
      <c r="AF107">
        <f>'Program Costs'!AF107+'Customer Costs'!AF107</f>
        <v>0</v>
      </c>
      <c r="AG107">
        <f>'Program Costs'!AG107+'Customer Costs'!AG107</f>
        <v>0</v>
      </c>
      <c r="AH107">
        <f>'Program Costs'!AH107+'Customer Costs'!AH107</f>
        <v>0</v>
      </c>
      <c r="AI107" s="2">
        <f t="shared" si="2"/>
        <v>872.4</v>
      </c>
      <c r="AJ107" s="2">
        <f t="shared" si="3"/>
        <v>872.4</v>
      </c>
    </row>
    <row r="108" spans="1:36" x14ac:dyDescent="0.25">
      <c r="A108" s="13">
        <v>2</v>
      </c>
      <c r="B108" s="13">
        <v>100</v>
      </c>
      <c r="C108">
        <v>118</v>
      </c>
      <c r="D108" t="s">
        <v>538</v>
      </c>
      <c r="E108">
        <f>'Program Costs'!E108+'Customer Costs'!E108</f>
        <v>0</v>
      </c>
      <c r="F108">
        <f>'Program Costs'!F108+'Customer Costs'!F108</f>
        <v>0</v>
      </c>
      <c r="G108">
        <f>'Program Costs'!G108+'Customer Costs'!G108</f>
        <v>621.70000000000005</v>
      </c>
      <c r="H108">
        <f>'Program Costs'!H108+'Customer Costs'!H108</f>
        <v>0</v>
      </c>
      <c r="I108">
        <f>'Program Costs'!I108+'Customer Costs'!I108</f>
        <v>0</v>
      </c>
      <c r="J108">
        <f>'Program Costs'!J108+'Customer Costs'!J108</f>
        <v>0</v>
      </c>
      <c r="K108">
        <f>'Program Costs'!K108+'Customer Costs'!K108</f>
        <v>0</v>
      </c>
      <c r="L108">
        <f>'Program Costs'!L108+'Customer Costs'!L108</f>
        <v>0</v>
      </c>
      <c r="M108">
        <f>'Program Costs'!M108+'Customer Costs'!M108</f>
        <v>0</v>
      </c>
      <c r="N108">
        <f>'Program Costs'!N108+'Customer Costs'!N108</f>
        <v>0</v>
      </c>
      <c r="O108">
        <f>'Program Costs'!O108+'Customer Costs'!O108</f>
        <v>0</v>
      </c>
      <c r="P108">
        <f>'Program Costs'!P108+'Customer Costs'!P108</f>
        <v>0</v>
      </c>
      <c r="Q108">
        <f>'Program Costs'!Q108+'Customer Costs'!Q108</f>
        <v>0</v>
      </c>
      <c r="R108">
        <f>'Program Costs'!R108+'Customer Costs'!R108</f>
        <v>0</v>
      </c>
      <c r="S108">
        <f>'Program Costs'!S108+'Customer Costs'!S108</f>
        <v>0</v>
      </c>
      <c r="T108">
        <f>'Program Costs'!T108+'Customer Costs'!T108</f>
        <v>0</v>
      </c>
      <c r="U108">
        <f>'Program Costs'!U108+'Customer Costs'!U108</f>
        <v>0</v>
      </c>
      <c r="V108">
        <f>'Program Costs'!V108+'Customer Costs'!V108</f>
        <v>0</v>
      </c>
      <c r="W108">
        <f>'Program Costs'!W108+'Customer Costs'!W108</f>
        <v>0</v>
      </c>
      <c r="X108">
        <f>'Program Costs'!X108+'Customer Costs'!X108</f>
        <v>0</v>
      </c>
      <c r="Y108">
        <f>'Program Costs'!Y108+'Customer Costs'!Y108</f>
        <v>0</v>
      </c>
      <c r="Z108">
        <f>'Program Costs'!Z108+'Customer Costs'!Z108</f>
        <v>0</v>
      </c>
      <c r="AA108">
        <f>'Program Costs'!AA108+'Customer Costs'!AA108</f>
        <v>0</v>
      </c>
      <c r="AB108">
        <f>'Program Costs'!AB108+'Customer Costs'!AB108</f>
        <v>0</v>
      </c>
      <c r="AC108">
        <f>'Program Costs'!AC108+'Customer Costs'!AC108</f>
        <v>0</v>
      </c>
      <c r="AD108">
        <f>'Program Costs'!AD108+'Customer Costs'!AD108</f>
        <v>0</v>
      </c>
      <c r="AE108">
        <f>'Program Costs'!AE108+'Customer Costs'!AE108</f>
        <v>0</v>
      </c>
      <c r="AF108">
        <f>'Program Costs'!AF108+'Customer Costs'!AF108</f>
        <v>0</v>
      </c>
      <c r="AG108">
        <f>'Program Costs'!AG108+'Customer Costs'!AG108</f>
        <v>0</v>
      </c>
      <c r="AH108">
        <f>'Program Costs'!AH108+'Customer Costs'!AH108</f>
        <v>0</v>
      </c>
      <c r="AI108" s="2">
        <f t="shared" si="2"/>
        <v>621.70000000000005</v>
      </c>
      <c r="AJ108" s="2">
        <f t="shared" si="3"/>
        <v>621.70000000000005</v>
      </c>
    </row>
    <row r="109" spans="1:36" x14ac:dyDescent="0.25">
      <c r="A109" s="13">
        <v>2</v>
      </c>
      <c r="B109" s="13">
        <v>100</v>
      </c>
      <c r="C109">
        <v>119</v>
      </c>
      <c r="D109" t="s">
        <v>143</v>
      </c>
      <c r="E109">
        <f>'Program Costs'!E109+'Customer Costs'!E109</f>
        <v>0</v>
      </c>
      <c r="F109">
        <f>'Program Costs'!F109+'Customer Costs'!F109</f>
        <v>0</v>
      </c>
      <c r="G109">
        <f>'Program Costs'!G109+'Customer Costs'!G109</f>
        <v>153.1</v>
      </c>
      <c r="H109">
        <f>'Program Costs'!H109+'Customer Costs'!H109</f>
        <v>0</v>
      </c>
      <c r="I109">
        <f>'Program Costs'!I109+'Customer Costs'!I109</f>
        <v>0</v>
      </c>
      <c r="J109">
        <f>'Program Costs'!J109+'Customer Costs'!J109</f>
        <v>0</v>
      </c>
      <c r="K109">
        <f>'Program Costs'!K109+'Customer Costs'!K109</f>
        <v>0</v>
      </c>
      <c r="L109">
        <f>'Program Costs'!L109+'Customer Costs'!L109</f>
        <v>0</v>
      </c>
      <c r="M109">
        <f>'Program Costs'!M109+'Customer Costs'!M109</f>
        <v>0</v>
      </c>
      <c r="N109">
        <f>'Program Costs'!N109+'Customer Costs'!N109</f>
        <v>0</v>
      </c>
      <c r="O109">
        <f>'Program Costs'!O109+'Customer Costs'!O109</f>
        <v>0</v>
      </c>
      <c r="P109">
        <f>'Program Costs'!P109+'Customer Costs'!P109</f>
        <v>0</v>
      </c>
      <c r="Q109">
        <f>'Program Costs'!Q109+'Customer Costs'!Q109</f>
        <v>0</v>
      </c>
      <c r="R109">
        <f>'Program Costs'!R109+'Customer Costs'!R109</f>
        <v>0</v>
      </c>
      <c r="S109">
        <f>'Program Costs'!S109+'Customer Costs'!S109</f>
        <v>0</v>
      </c>
      <c r="T109">
        <f>'Program Costs'!T109+'Customer Costs'!T109</f>
        <v>0</v>
      </c>
      <c r="U109">
        <f>'Program Costs'!U109+'Customer Costs'!U109</f>
        <v>0</v>
      </c>
      <c r="V109">
        <f>'Program Costs'!V109+'Customer Costs'!V109</f>
        <v>0</v>
      </c>
      <c r="W109">
        <f>'Program Costs'!W109+'Customer Costs'!W109</f>
        <v>0</v>
      </c>
      <c r="X109">
        <f>'Program Costs'!X109+'Customer Costs'!X109</f>
        <v>0</v>
      </c>
      <c r="Y109">
        <f>'Program Costs'!Y109+'Customer Costs'!Y109</f>
        <v>0</v>
      </c>
      <c r="Z109">
        <f>'Program Costs'!Z109+'Customer Costs'!Z109</f>
        <v>0</v>
      </c>
      <c r="AA109">
        <f>'Program Costs'!AA109+'Customer Costs'!AA109</f>
        <v>0</v>
      </c>
      <c r="AB109">
        <f>'Program Costs'!AB109+'Customer Costs'!AB109</f>
        <v>0</v>
      </c>
      <c r="AC109">
        <f>'Program Costs'!AC109+'Customer Costs'!AC109</f>
        <v>0</v>
      </c>
      <c r="AD109">
        <f>'Program Costs'!AD109+'Customer Costs'!AD109</f>
        <v>0</v>
      </c>
      <c r="AE109">
        <f>'Program Costs'!AE109+'Customer Costs'!AE109</f>
        <v>0</v>
      </c>
      <c r="AF109">
        <f>'Program Costs'!AF109+'Customer Costs'!AF109</f>
        <v>0</v>
      </c>
      <c r="AG109">
        <f>'Program Costs'!AG109+'Customer Costs'!AG109</f>
        <v>0</v>
      </c>
      <c r="AH109">
        <f>'Program Costs'!AH109+'Customer Costs'!AH109</f>
        <v>0</v>
      </c>
      <c r="AI109" s="2">
        <f t="shared" si="2"/>
        <v>153.1</v>
      </c>
      <c r="AJ109" s="2">
        <f t="shared" si="3"/>
        <v>153.1</v>
      </c>
    </row>
    <row r="110" spans="1:36" x14ac:dyDescent="0.25">
      <c r="A110" s="13">
        <v>2</v>
      </c>
      <c r="B110" s="13">
        <v>100</v>
      </c>
      <c r="C110">
        <v>120</v>
      </c>
      <c r="D110" t="s">
        <v>144</v>
      </c>
      <c r="E110">
        <f>'Program Costs'!E110+'Customer Costs'!E110</f>
        <v>0</v>
      </c>
      <c r="F110">
        <f>'Program Costs'!F110+'Customer Costs'!F110</f>
        <v>0</v>
      </c>
      <c r="G110">
        <f>'Program Costs'!G110+'Customer Costs'!G110</f>
        <v>153.1</v>
      </c>
      <c r="H110">
        <f>'Program Costs'!H110+'Customer Costs'!H110</f>
        <v>0</v>
      </c>
      <c r="I110">
        <f>'Program Costs'!I110+'Customer Costs'!I110</f>
        <v>0</v>
      </c>
      <c r="J110">
        <f>'Program Costs'!J110+'Customer Costs'!J110</f>
        <v>0</v>
      </c>
      <c r="K110">
        <f>'Program Costs'!K110+'Customer Costs'!K110</f>
        <v>0</v>
      </c>
      <c r="L110">
        <f>'Program Costs'!L110+'Customer Costs'!L110</f>
        <v>0</v>
      </c>
      <c r="M110">
        <f>'Program Costs'!M110+'Customer Costs'!M110</f>
        <v>0</v>
      </c>
      <c r="N110">
        <f>'Program Costs'!N110+'Customer Costs'!N110</f>
        <v>0</v>
      </c>
      <c r="O110">
        <f>'Program Costs'!O110+'Customer Costs'!O110</f>
        <v>0</v>
      </c>
      <c r="P110">
        <f>'Program Costs'!P110+'Customer Costs'!P110</f>
        <v>0</v>
      </c>
      <c r="Q110">
        <f>'Program Costs'!Q110+'Customer Costs'!Q110</f>
        <v>0</v>
      </c>
      <c r="R110">
        <f>'Program Costs'!R110+'Customer Costs'!R110</f>
        <v>0</v>
      </c>
      <c r="S110">
        <f>'Program Costs'!S110+'Customer Costs'!S110</f>
        <v>0</v>
      </c>
      <c r="T110">
        <f>'Program Costs'!T110+'Customer Costs'!T110</f>
        <v>0</v>
      </c>
      <c r="U110">
        <f>'Program Costs'!U110+'Customer Costs'!U110</f>
        <v>0</v>
      </c>
      <c r="V110">
        <f>'Program Costs'!V110+'Customer Costs'!V110</f>
        <v>0</v>
      </c>
      <c r="W110">
        <f>'Program Costs'!W110+'Customer Costs'!W110</f>
        <v>0</v>
      </c>
      <c r="X110">
        <f>'Program Costs'!X110+'Customer Costs'!X110</f>
        <v>0</v>
      </c>
      <c r="Y110">
        <f>'Program Costs'!Y110+'Customer Costs'!Y110</f>
        <v>0</v>
      </c>
      <c r="Z110">
        <f>'Program Costs'!Z110+'Customer Costs'!Z110</f>
        <v>0</v>
      </c>
      <c r="AA110">
        <f>'Program Costs'!AA110+'Customer Costs'!AA110</f>
        <v>0</v>
      </c>
      <c r="AB110">
        <f>'Program Costs'!AB110+'Customer Costs'!AB110</f>
        <v>0</v>
      </c>
      <c r="AC110">
        <f>'Program Costs'!AC110+'Customer Costs'!AC110</f>
        <v>0</v>
      </c>
      <c r="AD110">
        <f>'Program Costs'!AD110+'Customer Costs'!AD110</f>
        <v>0</v>
      </c>
      <c r="AE110">
        <f>'Program Costs'!AE110+'Customer Costs'!AE110</f>
        <v>0</v>
      </c>
      <c r="AF110">
        <f>'Program Costs'!AF110+'Customer Costs'!AF110</f>
        <v>0</v>
      </c>
      <c r="AG110">
        <f>'Program Costs'!AG110+'Customer Costs'!AG110</f>
        <v>0</v>
      </c>
      <c r="AH110">
        <f>'Program Costs'!AH110+'Customer Costs'!AH110</f>
        <v>0</v>
      </c>
      <c r="AI110" s="2">
        <f t="shared" si="2"/>
        <v>153.1</v>
      </c>
      <c r="AJ110" s="2">
        <f t="shared" si="3"/>
        <v>153.1</v>
      </c>
    </row>
    <row r="111" spans="1:36" x14ac:dyDescent="0.25">
      <c r="A111" s="13">
        <v>2</v>
      </c>
      <c r="B111" s="13">
        <v>100</v>
      </c>
      <c r="C111">
        <v>121</v>
      </c>
      <c r="D111" t="s">
        <v>145</v>
      </c>
      <c r="E111">
        <f>'Program Costs'!E111+'Customer Costs'!E111</f>
        <v>0</v>
      </c>
      <c r="F111">
        <f>'Program Costs'!F111+'Customer Costs'!F111</f>
        <v>0</v>
      </c>
      <c r="G111">
        <f>'Program Costs'!G111+'Customer Costs'!G111</f>
        <v>68.099999999999994</v>
      </c>
      <c r="H111">
        <f>'Program Costs'!H111+'Customer Costs'!H111</f>
        <v>0</v>
      </c>
      <c r="I111">
        <f>'Program Costs'!I111+'Customer Costs'!I111</f>
        <v>0</v>
      </c>
      <c r="J111">
        <f>'Program Costs'!J111+'Customer Costs'!J111</f>
        <v>0</v>
      </c>
      <c r="K111">
        <f>'Program Costs'!K111+'Customer Costs'!K111</f>
        <v>0</v>
      </c>
      <c r="L111">
        <f>'Program Costs'!L111+'Customer Costs'!L111</f>
        <v>0</v>
      </c>
      <c r="M111">
        <f>'Program Costs'!M111+'Customer Costs'!M111</f>
        <v>0</v>
      </c>
      <c r="N111">
        <f>'Program Costs'!N111+'Customer Costs'!N111</f>
        <v>0</v>
      </c>
      <c r="O111">
        <f>'Program Costs'!O111+'Customer Costs'!O111</f>
        <v>0</v>
      </c>
      <c r="P111">
        <f>'Program Costs'!P111+'Customer Costs'!P111</f>
        <v>0</v>
      </c>
      <c r="Q111">
        <f>'Program Costs'!Q111+'Customer Costs'!Q111</f>
        <v>0</v>
      </c>
      <c r="R111">
        <f>'Program Costs'!R111+'Customer Costs'!R111</f>
        <v>0</v>
      </c>
      <c r="S111">
        <f>'Program Costs'!S111+'Customer Costs'!S111</f>
        <v>0</v>
      </c>
      <c r="T111">
        <f>'Program Costs'!T111+'Customer Costs'!T111</f>
        <v>0</v>
      </c>
      <c r="U111">
        <f>'Program Costs'!U111+'Customer Costs'!U111</f>
        <v>0</v>
      </c>
      <c r="V111">
        <f>'Program Costs'!V111+'Customer Costs'!V111</f>
        <v>0</v>
      </c>
      <c r="W111">
        <f>'Program Costs'!W111+'Customer Costs'!W111</f>
        <v>0</v>
      </c>
      <c r="X111">
        <f>'Program Costs'!X111+'Customer Costs'!X111</f>
        <v>0</v>
      </c>
      <c r="Y111">
        <f>'Program Costs'!Y111+'Customer Costs'!Y111</f>
        <v>0</v>
      </c>
      <c r="Z111">
        <f>'Program Costs'!Z111+'Customer Costs'!Z111</f>
        <v>0</v>
      </c>
      <c r="AA111">
        <f>'Program Costs'!AA111+'Customer Costs'!AA111</f>
        <v>0</v>
      </c>
      <c r="AB111">
        <f>'Program Costs'!AB111+'Customer Costs'!AB111</f>
        <v>0</v>
      </c>
      <c r="AC111">
        <f>'Program Costs'!AC111+'Customer Costs'!AC111</f>
        <v>0</v>
      </c>
      <c r="AD111">
        <f>'Program Costs'!AD111+'Customer Costs'!AD111</f>
        <v>0</v>
      </c>
      <c r="AE111">
        <f>'Program Costs'!AE111+'Customer Costs'!AE111</f>
        <v>0</v>
      </c>
      <c r="AF111">
        <f>'Program Costs'!AF111+'Customer Costs'!AF111</f>
        <v>0</v>
      </c>
      <c r="AG111">
        <f>'Program Costs'!AG111+'Customer Costs'!AG111</f>
        <v>0</v>
      </c>
      <c r="AH111">
        <f>'Program Costs'!AH111+'Customer Costs'!AH111</f>
        <v>0</v>
      </c>
      <c r="AI111" s="2">
        <f t="shared" si="2"/>
        <v>68.099999999999994</v>
      </c>
      <c r="AJ111" s="2">
        <f t="shared" si="3"/>
        <v>68.099999999999994</v>
      </c>
    </row>
    <row r="112" spans="1:36" x14ac:dyDescent="0.25">
      <c r="A112" s="13">
        <v>2</v>
      </c>
      <c r="B112" s="13">
        <v>100</v>
      </c>
      <c r="C112">
        <v>122</v>
      </c>
      <c r="D112" t="s">
        <v>146</v>
      </c>
      <c r="E112">
        <f>'Program Costs'!E112+'Customer Costs'!E112</f>
        <v>0</v>
      </c>
      <c r="F112">
        <f>'Program Costs'!F112+'Customer Costs'!F112</f>
        <v>0</v>
      </c>
      <c r="G112">
        <f>'Program Costs'!G112+'Customer Costs'!G112</f>
        <v>464</v>
      </c>
      <c r="H112">
        <f>'Program Costs'!H112+'Customer Costs'!H112</f>
        <v>0</v>
      </c>
      <c r="I112">
        <f>'Program Costs'!I112+'Customer Costs'!I112</f>
        <v>0</v>
      </c>
      <c r="J112">
        <f>'Program Costs'!J112+'Customer Costs'!J112</f>
        <v>0</v>
      </c>
      <c r="K112">
        <f>'Program Costs'!K112+'Customer Costs'!K112</f>
        <v>0</v>
      </c>
      <c r="L112">
        <f>'Program Costs'!L112+'Customer Costs'!L112</f>
        <v>0</v>
      </c>
      <c r="M112">
        <f>'Program Costs'!M112+'Customer Costs'!M112</f>
        <v>0</v>
      </c>
      <c r="N112">
        <f>'Program Costs'!N112+'Customer Costs'!N112</f>
        <v>0</v>
      </c>
      <c r="O112">
        <f>'Program Costs'!O112+'Customer Costs'!O112</f>
        <v>0</v>
      </c>
      <c r="P112">
        <f>'Program Costs'!P112+'Customer Costs'!P112</f>
        <v>0</v>
      </c>
      <c r="Q112">
        <f>'Program Costs'!Q112+'Customer Costs'!Q112</f>
        <v>0</v>
      </c>
      <c r="R112">
        <f>'Program Costs'!R112+'Customer Costs'!R112</f>
        <v>0</v>
      </c>
      <c r="S112">
        <f>'Program Costs'!S112+'Customer Costs'!S112</f>
        <v>0</v>
      </c>
      <c r="T112">
        <f>'Program Costs'!T112+'Customer Costs'!T112</f>
        <v>0</v>
      </c>
      <c r="U112">
        <f>'Program Costs'!U112+'Customer Costs'!U112</f>
        <v>0</v>
      </c>
      <c r="V112">
        <f>'Program Costs'!V112+'Customer Costs'!V112</f>
        <v>0</v>
      </c>
      <c r="W112">
        <f>'Program Costs'!W112+'Customer Costs'!W112</f>
        <v>0</v>
      </c>
      <c r="X112">
        <f>'Program Costs'!X112+'Customer Costs'!X112</f>
        <v>0</v>
      </c>
      <c r="Y112">
        <f>'Program Costs'!Y112+'Customer Costs'!Y112</f>
        <v>0</v>
      </c>
      <c r="Z112">
        <f>'Program Costs'!Z112+'Customer Costs'!Z112</f>
        <v>0</v>
      </c>
      <c r="AA112">
        <f>'Program Costs'!AA112+'Customer Costs'!AA112</f>
        <v>0</v>
      </c>
      <c r="AB112">
        <f>'Program Costs'!AB112+'Customer Costs'!AB112</f>
        <v>0</v>
      </c>
      <c r="AC112">
        <f>'Program Costs'!AC112+'Customer Costs'!AC112</f>
        <v>0</v>
      </c>
      <c r="AD112">
        <f>'Program Costs'!AD112+'Customer Costs'!AD112</f>
        <v>0</v>
      </c>
      <c r="AE112">
        <f>'Program Costs'!AE112+'Customer Costs'!AE112</f>
        <v>0</v>
      </c>
      <c r="AF112">
        <f>'Program Costs'!AF112+'Customer Costs'!AF112</f>
        <v>0</v>
      </c>
      <c r="AG112">
        <f>'Program Costs'!AG112+'Customer Costs'!AG112</f>
        <v>0</v>
      </c>
      <c r="AH112">
        <f>'Program Costs'!AH112+'Customer Costs'!AH112</f>
        <v>0</v>
      </c>
      <c r="AI112" s="2">
        <f t="shared" si="2"/>
        <v>464</v>
      </c>
      <c r="AJ112" s="2">
        <f t="shared" si="3"/>
        <v>464</v>
      </c>
    </row>
    <row r="113" spans="1:36" x14ac:dyDescent="0.25">
      <c r="A113" s="13">
        <v>2</v>
      </c>
      <c r="B113" s="13">
        <v>100</v>
      </c>
      <c r="C113">
        <v>124</v>
      </c>
      <c r="D113" t="s">
        <v>147</v>
      </c>
      <c r="E113">
        <f>'Program Costs'!E113+'Customer Costs'!E113</f>
        <v>0</v>
      </c>
      <c r="F113">
        <f>'Program Costs'!F113+'Customer Costs'!F113</f>
        <v>0</v>
      </c>
      <c r="G113">
        <f>'Program Costs'!G113+'Customer Costs'!G113</f>
        <v>408.3</v>
      </c>
      <c r="H113">
        <f>'Program Costs'!H113+'Customer Costs'!H113</f>
        <v>0</v>
      </c>
      <c r="I113">
        <f>'Program Costs'!I113+'Customer Costs'!I113</f>
        <v>0</v>
      </c>
      <c r="J113">
        <f>'Program Costs'!J113+'Customer Costs'!J113</f>
        <v>0</v>
      </c>
      <c r="K113">
        <f>'Program Costs'!K113+'Customer Costs'!K113</f>
        <v>0</v>
      </c>
      <c r="L113">
        <f>'Program Costs'!L113+'Customer Costs'!L113</f>
        <v>0</v>
      </c>
      <c r="M113">
        <f>'Program Costs'!M113+'Customer Costs'!M113</f>
        <v>0</v>
      </c>
      <c r="N113">
        <f>'Program Costs'!N113+'Customer Costs'!N113</f>
        <v>0</v>
      </c>
      <c r="O113">
        <f>'Program Costs'!O113+'Customer Costs'!O113</f>
        <v>0</v>
      </c>
      <c r="P113">
        <f>'Program Costs'!P113+'Customer Costs'!P113</f>
        <v>0</v>
      </c>
      <c r="Q113">
        <f>'Program Costs'!Q113+'Customer Costs'!Q113</f>
        <v>0</v>
      </c>
      <c r="R113">
        <f>'Program Costs'!R113+'Customer Costs'!R113</f>
        <v>0</v>
      </c>
      <c r="S113">
        <f>'Program Costs'!S113+'Customer Costs'!S113</f>
        <v>0</v>
      </c>
      <c r="T113">
        <f>'Program Costs'!T113+'Customer Costs'!T113</f>
        <v>0</v>
      </c>
      <c r="U113">
        <f>'Program Costs'!U113+'Customer Costs'!U113</f>
        <v>0</v>
      </c>
      <c r="V113">
        <f>'Program Costs'!V113+'Customer Costs'!V113</f>
        <v>0</v>
      </c>
      <c r="W113">
        <f>'Program Costs'!W113+'Customer Costs'!W113</f>
        <v>0</v>
      </c>
      <c r="X113">
        <f>'Program Costs'!X113+'Customer Costs'!X113</f>
        <v>0</v>
      </c>
      <c r="Y113">
        <f>'Program Costs'!Y113+'Customer Costs'!Y113</f>
        <v>0</v>
      </c>
      <c r="Z113">
        <f>'Program Costs'!Z113+'Customer Costs'!Z113</f>
        <v>0</v>
      </c>
      <c r="AA113">
        <f>'Program Costs'!AA113+'Customer Costs'!AA113</f>
        <v>0</v>
      </c>
      <c r="AB113">
        <f>'Program Costs'!AB113+'Customer Costs'!AB113</f>
        <v>0</v>
      </c>
      <c r="AC113">
        <f>'Program Costs'!AC113+'Customer Costs'!AC113</f>
        <v>0</v>
      </c>
      <c r="AD113">
        <f>'Program Costs'!AD113+'Customer Costs'!AD113</f>
        <v>0</v>
      </c>
      <c r="AE113">
        <f>'Program Costs'!AE113+'Customer Costs'!AE113</f>
        <v>0</v>
      </c>
      <c r="AF113">
        <f>'Program Costs'!AF113+'Customer Costs'!AF113</f>
        <v>0</v>
      </c>
      <c r="AG113">
        <f>'Program Costs'!AG113+'Customer Costs'!AG113</f>
        <v>0</v>
      </c>
      <c r="AH113">
        <f>'Program Costs'!AH113+'Customer Costs'!AH113</f>
        <v>0</v>
      </c>
      <c r="AI113" s="2">
        <f t="shared" si="2"/>
        <v>408.3</v>
      </c>
      <c r="AJ113" s="2">
        <f t="shared" si="3"/>
        <v>408.3</v>
      </c>
    </row>
    <row r="114" spans="1:36" x14ac:dyDescent="0.25">
      <c r="A114" s="13">
        <v>2</v>
      </c>
      <c r="B114" s="13">
        <v>100</v>
      </c>
      <c r="C114">
        <v>125</v>
      </c>
      <c r="D114" t="s">
        <v>148</v>
      </c>
      <c r="E114">
        <f>'Program Costs'!E114+'Customer Costs'!E114</f>
        <v>0</v>
      </c>
      <c r="F114">
        <f>'Program Costs'!F114+'Customer Costs'!F114</f>
        <v>0</v>
      </c>
      <c r="G114">
        <f>'Program Costs'!G114+'Customer Costs'!G114</f>
        <v>731.8</v>
      </c>
      <c r="H114">
        <f>'Program Costs'!H114+'Customer Costs'!H114</f>
        <v>0</v>
      </c>
      <c r="I114">
        <f>'Program Costs'!I114+'Customer Costs'!I114</f>
        <v>0</v>
      </c>
      <c r="J114">
        <f>'Program Costs'!J114+'Customer Costs'!J114</f>
        <v>0</v>
      </c>
      <c r="K114">
        <f>'Program Costs'!K114+'Customer Costs'!K114</f>
        <v>0</v>
      </c>
      <c r="L114">
        <f>'Program Costs'!L114+'Customer Costs'!L114</f>
        <v>0</v>
      </c>
      <c r="M114">
        <f>'Program Costs'!M114+'Customer Costs'!M114</f>
        <v>0</v>
      </c>
      <c r="N114">
        <f>'Program Costs'!N114+'Customer Costs'!N114</f>
        <v>0</v>
      </c>
      <c r="O114">
        <f>'Program Costs'!O114+'Customer Costs'!O114</f>
        <v>0</v>
      </c>
      <c r="P114">
        <f>'Program Costs'!P114+'Customer Costs'!P114</f>
        <v>0</v>
      </c>
      <c r="Q114">
        <f>'Program Costs'!Q114+'Customer Costs'!Q114</f>
        <v>0</v>
      </c>
      <c r="R114">
        <f>'Program Costs'!R114+'Customer Costs'!R114</f>
        <v>0</v>
      </c>
      <c r="S114">
        <f>'Program Costs'!S114+'Customer Costs'!S114</f>
        <v>0</v>
      </c>
      <c r="T114">
        <f>'Program Costs'!T114+'Customer Costs'!T114</f>
        <v>0</v>
      </c>
      <c r="U114">
        <f>'Program Costs'!U114+'Customer Costs'!U114</f>
        <v>0</v>
      </c>
      <c r="V114">
        <f>'Program Costs'!V114+'Customer Costs'!V114</f>
        <v>0</v>
      </c>
      <c r="W114">
        <f>'Program Costs'!W114+'Customer Costs'!W114</f>
        <v>0</v>
      </c>
      <c r="X114">
        <f>'Program Costs'!X114+'Customer Costs'!X114</f>
        <v>0</v>
      </c>
      <c r="Y114">
        <f>'Program Costs'!Y114+'Customer Costs'!Y114</f>
        <v>0</v>
      </c>
      <c r="Z114">
        <f>'Program Costs'!Z114+'Customer Costs'!Z114</f>
        <v>0</v>
      </c>
      <c r="AA114">
        <f>'Program Costs'!AA114+'Customer Costs'!AA114</f>
        <v>0</v>
      </c>
      <c r="AB114">
        <f>'Program Costs'!AB114+'Customer Costs'!AB114</f>
        <v>0</v>
      </c>
      <c r="AC114">
        <f>'Program Costs'!AC114+'Customer Costs'!AC114</f>
        <v>0</v>
      </c>
      <c r="AD114">
        <f>'Program Costs'!AD114+'Customer Costs'!AD114</f>
        <v>0</v>
      </c>
      <c r="AE114">
        <f>'Program Costs'!AE114+'Customer Costs'!AE114</f>
        <v>0</v>
      </c>
      <c r="AF114">
        <f>'Program Costs'!AF114+'Customer Costs'!AF114</f>
        <v>0</v>
      </c>
      <c r="AG114">
        <f>'Program Costs'!AG114+'Customer Costs'!AG114</f>
        <v>0</v>
      </c>
      <c r="AH114">
        <f>'Program Costs'!AH114+'Customer Costs'!AH114</f>
        <v>0</v>
      </c>
      <c r="AI114" s="2">
        <f t="shared" si="2"/>
        <v>731.8</v>
      </c>
      <c r="AJ114" s="2">
        <f t="shared" si="3"/>
        <v>731.8</v>
      </c>
    </row>
    <row r="115" spans="1:36" x14ac:dyDescent="0.25">
      <c r="A115" s="13">
        <v>2</v>
      </c>
      <c r="B115" s="13">
        <v>100</v>
      </c>
      <c r="C115">
        <v>126</v>
      </c>
      <c r="D115" t="s">
        <v>149</v>
      </c>
      <c r="E115">
        <f>'Program Costs'!E115+'Customer Costs'!E115</f>
        <v>0</v>
      </c>
      <c r="F115">
        <f>'Program Costs'!F115+'Customer Costs'!F115</f>
        <v>0</v>
      </c>
      <c r="G115">
        <f>'Program Costs'!G115+'Customer Costs'!G115</f>
        <v>896.5</v>
      </c>
      <c r="H115">
        <f>'Program Costs'!H115+'Customer Costs'!H115</f>
        <v>0</v>
      </c>
      <c r="I115">
        <f>'Program Costs'!I115+'Customer Costs'!I115</f>
        <v>0</v>
      </c>
      <c r="J115">
        <f>'Program Costs'!J115+'Customer Costs'!J115</f>
        <v>0</v>
      </c>
      <c r="K115">
        <f>'Program Costs'!K115+'Customer Costs'!K115</f>
        <v>0</v>
      </c>
      <c r="L115">
        <f>'Program Costs'!L115+'Customer Costs'!L115</f>
        <v>0</v>
      </c>
      <c r="M115">
        <f>'Program Costs'!M115+'Customer Costs'!M115</f>
        <v>0</v>
      </c>
      <c r="N115">
        <f>'Program Costs'!N115+'Customer Costs'!N115</f>
        <v>0</v>
      </c>
      <c r="O115">
        <f>'Program Costs'!O115+'Customer Costs'!O115</f>
        <v>0</v>
      </c>
      <c r="P115">
        <f>'Program Costs'!P115+'Customer Costs'!P115</f>
        <v>0</v>
      </c>
      <c r="Q115">
        <f>'Program Costs'!Q115+'Customer Costs'!Q115</f>
        <v>0</v>
      </c>
      <c r="R115">
        <f>'Program Costs'!R115+'Customer Costs'!R115</f>
        <v>0</v>
      </c>
      <c r="S115">
        <f>'Program Costs'!S115+'Customer Costs'!S115</f>
        <v>0</v>
      </c>
      <c r="T115">
        <f>'Program Costs'!T115+'Customer Costs'!T115</f>
        <v>0</v>
      </c>
      <c r="U115">
        <f>'Program Costs'!U115+'Customer Costs'!U115</f>
        <v>0</v>
      </c>
      <c r="V115">
        <f>'Program Costs'!V115+'Customer Costs'!V115</f>
        <v>0</v>
      </c>
      <c r="W115">
        <f>'Program Costs'!W115+'Customer Costs'!W115</f>
        <v>0</v>
      </c>
      <c r="X115">
        <f>'Program Costs'!X115+'Customer Costs'!X115</f>
        <v>0</v>
      </c>
      <c r="Y115">
        <f>'Program Costs'!Y115+'Customer Costs'!Y115</f>
        <v>0</v>
      </c>
      <c r="Z115">
        <f>'Program Costs'!Z115+'Customer Costs'!Z115</f>
        <v>0</v>
      </c>
      <c r="AA115">
        <f>'Program Costs'!AA115+'Customer Costs'!AA115</f>
        <v>0</v>
      </c>
      <c r="AB115">
        <f>'Program Costs'!AB115+'Customer Costs'!AB115</f>
        <v>0</v>
      </c>
      <c r="AC115">
        <f>'Program Costs'!AC115+'Customer Costs'!AC115</f>
        <v>0</v>
      </c>
      <c r="AD115">
        <f>'Program Costs'!AD115+'Customer Costs'!AD115</f>
        <v>0</v>
      </c>
      <c r="AE115">
        <f>'Program Costs'!AE115+'Customer Costs'!AE115</f>
        <v>0</v>
      </c>
      <c r="AF115">
        <f>'Program Costs'!AF115+'Customer Costs'!AF115</f>
        <v>0</v>
      </c>
      <c r="AG115">
        <f>'Program Costs'!AG115+'Customer Costs'!AG115</f>
        <v>0</v>
      </c>
      <c r="AH115">
        <f>'Program Costs'!AH115+'Customer Costs'!AH115</f>
        <v>0</v>
      </c>
      <c r="AI115" s="2">
        <f t="shared" si="2"/>
        <v>896.5</v>
      </c>
      <c r="AJ115" s="2">
        <f t="shared" si="3"/>
        <v>896.5</v>
      </c>
    </row>
    <row r="116" spans="1:36" x14ac:dyDescent="0.25">
      <c r="A116" s="13">
        <v>2</v>
      </c>
      <c r="B116" s="13">
        <v>100</v>
      </c>
      <c r="C116">
        <v>127</v>
      </c>
      <c r="D116" t="s">
        <v>150</v>
      </c>
      <c r="E116">
        <f>'Program Costs'!E116+'Customer Costs'!E116</f>
        <v>0</v>
      </c>
      <c r="F116">
        <f>'Program Costs'!F116+'Customer Costs'!F116</f>
        <v>0</v>
      </c>
      <c r="G116">
        <f>'Program Costs'!G116+'Customer Costs'!G116</f>
        <v>437</v>
      </c>
      <c r="H116">
        <f>'Program Costs'!H116+'Customer Costs'!H116</f>
        <v>0</v>
      </c>
      <c r="I116">
        <f>'Program Costs'!I116+'Customer Costs'!I116</f>
        <v>0</v>
      </c>
      <c r="J116">
        <f>'Program Costs'!J116+'Customer Costs'!J116</f>
        <v>0</v>
      </c>
      <c r="K116">
        <f>'Program Costs'!K116+'Customer Costs'!K116</f>
        <v>0</v>
      </c>
      <c r="L116">
        <f>'Program Costs'!L116+'Customer Costs'!L116</f>
        <v>0</v>
      </c>
      <c r="M116">
        <f>'Program Costs'!M116+'Customer Costs'!M116</f>
        <v>0</v>
      </c>
      <c r="N116">
        <f>'Program Costs'!N116+'Customer Costs'!N116</f>
        <v>0</v>
      </c>
      <c r="O116">
        <f>'Program Costs'!O116+'Customer Costs'!O116</f>
        <v>0</v>
      </c>
      <c r="P116">
        <f>'Program Costs'!P116+'Customer Costs'!P116</f>
        <v>0</v>
      </c>
      <c r="Q116">
        <f>'Program Costs'!Q116+'Customer Costs'!Q116</f>
        <v>0</v>
      </c>
      <c r="R116">
        <f>'Program Costs'!R116+'Customer Costs'!R116</f>
        <v>0</v>
      </c>
      <c r="S116">
        <f>'Program Costs'!S116+'Customer Costs'!S116</f>
        <v>0</v>
      </c>
      <c r="T116">
        <f>'Program Costs'!T116+'Customer Costs'!T116</f>
        <v>0</v>
      </c>
      <c r="U116">
        <f>'Program Costs'!U116+'Customer Costs'!U116</f>
        <v>0</v>
      </c>
      <c r="V116">
        <f>'Program Costs'!V116+'Customer Costs'!V116</f>
        <v>0</v>
      </c>
      <c r="W116">
        <f>'Program Costs'!W116+'Customer Costs'!W116</f>
        <v>0</v>
      </c>
      <c r="X116">
        <f>'Program Costs'!X116+'Customer Costs'!X116</f>
        <v>0</v>
      </c>
      <c r="Y116">
        <f>'Program Costs'!Y116+'Customer Costs'!Y116</f>
        <v>0</v>
      </c>
      <c r="Z116">
        <f>'Program Costs'!Z116+'Customer Costs'!Z116</f>
        <v>0</v>
      </c>
      <c r="AA116">
        <f>'Program Costs'!AA116+'Customer Costs'!AA116</f>
        <v>0</v>
      </c>
      <c r="AB116">
        <f>'Program Costs'!AB116+'Customer Costs'!AB116</f>
        <v>0</v>
      </c>
      <c r="AC116">
        <f>'Program Costs'!AC116+'Customer Costs'!AC116</f>
        <v>0</v>
      </c>
      <c r="AD116">
        <f>'Program Costs'!AD116+'Customer Costs'!AD116</f>
        <v>0</v>
      </c>
      <c r="AE116">
        <f>'Program Costs'!AE116+'Customer Costs'!AE116</f>
        <v>0</v>
      </c>
      <c r="AF116">
        <f>'Program Costs'!AF116+'Customer Costs'!AF116</f>
        <v>0</v>
      </c>
      <c r="AG116">
        <f>'Program Costs'!AG116+'Customer Costs'!AG116</f>
        <v>0</v>
      </c>
      <c r="AH116">
        <f>'Program Costs'!AH116+'Customer Costs'!AH116</f>
        <v>0</v>
      </c>
      <c r="AI116" s="2">
        <f t="shared" si="2"/>
        <v>437</v>
      </c>
      <c r="AJ116" s="2">
        <f t="shared" si="3"/>
        <v>437</v>
      </c>
    </row>
    <row r="117" spans="1:36" x14ac:dyDescent="0.25">
      <c r="A117" s="13">
        <v>2</v>
      </c>
      <c r="B117" s="13">
        <v>130</v>
      </c>
      <c r="C117">
        <v>132</v>
      </c>
      <c r="D117" t="s">
        <v>151</v>
      </c>
      <c r="E117">
        <f>'Program Costs'!E117+'Customer Costs'!E117</f>
        <v>0</v>
      </c>
      <c r="F117">
        <f>'Program Costs'!F117+'Customer Costs'!F117</f>
        <v>0</v>
      </c>
      <c r="G117">
        <f>'Program Costs'!G117+'Customer Costs'!G117</f>
        <v>437</v>
      </c>
      <c r="H117">
        <f>'Program Costs'!H117+'Customer Costs'!H117</f>
        <v>0</v>
      </c>
      <c r="I117">
        <f>'Program Costs'!I117+'Customer Costs'!I117</f>
        <v>0</v>
      </c>
      <c r="J117">
        <f>'Program Costs'!J117+'Customer Costs'!J117</f>
        <v>0</v>
      </c>
      <c r="K117">
        <f>'Program Costs'!K117+'Customer Costs'!K117</f>
        <v>0</v>
      </c>
      <c r="L117">
        <f>'Program Costs'!L117+'Customer Costs'!L117</f>
        <v>0</v>
      </c>
      <c r="M117">
        <f>'Program Costs'!M117+'Customer Costs'!M117</f>
        <v>0</v>
      </c>
      <c r="N117">
        <f>'Program Costs'!N117+'Customer Costs'!N117</f>
        <v>0</v>
      </c>
      <c r="O117">
        <f>'Program Costs'!O117+'Customer Costs'!O117</f>
        <v>0</v>
      </c>
      <c r="P117">
        <f>'Program Costs'!P117+'Customer Costs'!P117</f>
        <v>0</v>
      </c>
      <c r="Q117">
        <f>'Program Costs'!Q117+'Customer Costs'!Q117</f>
        <v>0</v>
      </c>
      <c r="R117">
        <f>'Program Costs'!R117+'Customer Costs'!R117</f>
        <v>0</v>
      </c>
      <c r="S117">
        <f>'Program Costs'!S117+'Customer Costs'!S117</f>
        <v>0</v>
      </c>
      <c r="T117">
        <f>'Program Costs'!T117+'Customer Costs'!T117</f>
        <v>0</v>
      </c>
      <c r="U117">
        <f>'Program Costs'!U117+'Customer Costs'!U117</f>
        <v>0</v>
      </c>
      <c r="V117">
        <f>'Program Costs'!V117+'Customer Costs'!V117</f>
        <v>0</v>
      </c>
      <c r="W117">
        <f>'Program Costs'!W117+'Customer Costs'!W117</f>
        <v>0</v>
      </c>
      <c r="X117">
        <f>'Program Costs'!X117+'Customer Costs'!X117</f>
        <v>0</v>
      </c>
      <c r="Y117">
        <f>'Program Costs'!Y117+'Customer Costs'!Y117</f>
        <v>0</v>
      </c>
      <c r="Z117">
        <f>'Program Costs'!Z117+'Customer Costs'!Z117</f>
        <v>0</v>
      </c>
      <c r="AA117">
        <f>'Program Costs'!AA117+'Customer Costs'!AA117</f>
        <v>0</v>
      </c>
      <c r="AB117">
        <f>'Program Costs'!AB117+'Customer Costs'!AB117</f>
        <v>0</v>
      </c>
      <c r="AC117">
        <f>'Program Costs'!AC117+'Customer Costs'!AC117</f>
        <v>0</v>
      </c>
      <c r="AD117">
        <f>'Program Costs'!AD117+'Customer Costs'!AD117</f>
        <v>0</v>
      </c>
      <c r="AE117">
        <f>'Program Costs'!AE117+'Customer Costs'!AE117</f>
        <v>0</v>
      </c>
      <c r="AF117">
        <f>'Program Costs'!AF117+'Customer Costs'!AF117</f>
        <v>0</v>
      </c>
      <c r="AG117">
        <f>'Program Costs'!AG117+'Customer Costs'!AG117</f>
        <v>0</v>
      </c>
      <c r="AH117">
        <f>'Program Costs'!AH117+'Customer Costs'!AH117</f>
        <v>0</v>
      </c>
      <c r="AI117" s="2">
        <f t="shared" si="2"/>
        <v>437</v>
      </c>
      <c r="AJ117" s="2">
        <f t="shared" si="3"/>
        <v>437</v>
      </c>
    </row>
    <row r="118" spans="1:36" x14ac:dyDescent="0.25">
      <c r="A118" s="13">
        <v>2</v>
      </c>
      <c r="B118" s="13">
        <v>130</v>
      </c>
      <c r="C118">
        <v>133</v>
      </c>
      <c r="D118" t="s">
        <v>152</v>
      </c>
      <c r="E118">
        <f>'Program Costs'!E118+'Customer Costs'!E118</f>
        <v>0</v>
      </c>
      <c r="F118">
        <f>'Program Costs'!F118+'Customer Costs'!F118</f>
        <v>0</v>
      </c>
      <c r="G118">
        <f>'Program Costs'!G118+'Customer Costs'!G118</f>
        <v>2037</v>
      </c>
      <c r="H118">
        <f>'Program Costs'!H118+'Customer Costs'!H118</f>
        <v>0</v>
      </c>
      <c r="I118">
        <f>'Program Costs'!I118+'Customer Costs'!I118</f>
        <v>0</v>
      </c>
      <c r="J118">
        <f>'Program Costs'!J118+'Customer Costs'!J118</f>
        <v>0</v>
      </c>
      <c r="K118">
        <f>'Program Costs'!K118+'Customer Costs'!K118</f>
        <v>0</v>
      </c>
      <c r="L118">
        <f>'Program Costs'!L118+'Customer Costs'!L118</f>
        <v>0</v>
      </c>
      <c r="M118">
        <f>'Program Costs'!M118+'Customer Costs'!M118</f>
        <v>0</v>
      </c>
      <c r="N118">
        <f>'Program Costs'!N118+'Customer Costs'!N118</f>
        <v>0</v>
      </c>
      <c r="O118">
        <f>'Program Costs'!O118+'Customer Costs'!O118</f>
        <v>0</v>
      </c>
      <c r="P118">
        <f>'Program Costs'!P118+'Customer Costs'!P118</f>
        <v>0</v>
      </c>
      <c r="Q118">
        <f>'Program Costs'!Q118+'Customer Costs'!Q118</f>
        <v>0</v>
      </c>
      <c r="R118">
        <f>'Program Costs'!R118+'Customer Costs'!R118</f>
        <v>0</v>
      </c>
      <c r="S118">
        <f>'Program Costs'!S118+'Customer Costs'!S118</f>
        <v>0</v>
      </c>
      <c r="T118">
        <f>'Program Costs'!T118+'Customer Costs'!T118</f>
        <v>0</v>
      </c>
      <c r="U118">
        <f>'Program Costs'!U118+'Customer Costs'!U118</f>
        <v>0</v>
      </c>
      <c r="V118">
        <f>'Program Costs'!V118+'Customer Costs'!V118</f>
        <v>0</v>
      </c>
      <c r="W118">
        <f>'Program Costs'!W118+'Customer Costs'!W118</f>
        <v>0</v>
      </c>
      <c r="X118">
        <f>'Program Costs'!X118+'Customer Costs'!X118</f>
        <v>0</v>
      </c>
      <c r="Y118">
        <f>'Program Costs'!Y118+'Customer Costs'!Y118</f>
        <v>0</v>
      </c>
      <c r="Z118">
        <f>'Program Costs'!Z118+'Customer Costs'!Z118</f>
        <v>0</v>
      </c>
      <c r="AA118">
        <f>'Program Costs'!AA118+'Customer Costs'!AA118</f>
        <v>0</v>
      </c>
      <c r="AB118">
        <f>'Program Costs'!AB118+'Customer Costs'!AB118</f>
        <v>0</v>
      </c>
      <c r="AC118">
        <f>'Program Costs'!AC118+'Customer Costs'!AC118</f>
        <v>0</v>
      </c>
      <c r="AD118">
        <f>'Program Costs'!AD118+'Customer Costs'!AD118</f>
        <v>0</v>
      </c>
      <c r="AE118">
        <f>'Program Costs'!AE118+'Customer Costs'!AE118</f>
        <v>0</v>
      </c>
      <c r="AF118">
        <f>'Program Costs'!AF118+'Customer Costs'!AF118</f>
        <v>0</v>
      </c>
      <c r="AG118">
        <f>'Program Costs'!AG118+'Customer Costs'!AG118</f>
        <v>0</v>
      </c>
      <c r="AH118">
        <f>'Program Costs'!AH118+'Customer Costs'!AH118</f>
        <v>0</v>
      </c>
      <c r="AI118" s="2">
        <f t="shared" si="2"/>
        <v>2037</v>
      </c>
      <c r="AJ118" s="2">
        <f t="shared" si="3"/>
        <v>2037</v>
      </c>
    </row>
    <row r="119" spans="1:36" x14ac:dyDescent="0.25">
      <c r="A119" s="13">
        <v>2</v>
      </c>
      <c r="B119" s="13">
        <v>130</v>
      </c>
      <c r="C119">
        <v>134</v>
      </c>
      <c r="D119" t="s">
        <v>153</v>
      </c>
      <c r="E119">
        <f>'Program Costs'!E119+'Customer Costs'!E119</f>
        <v>0</v>
      </c>
      <c r="F119">
        <f>'Program Costs'!F119+'Customer Costs'!F119</f>
        <v>0</v>
      </c>
      <c r="G119">
        <f>'Program Costs'!G119+'Customer Costs'!G119</f>
        <v>11221.9</v>
      </c>
      <c r="H119">
        <f>'Program Costs'!H119+'Customer Costs'!H119</f>
        <v>0</v>
      </c>
      <c r="I119">
        <f>'Program Costs'!I119+'Customer Costs'!I119</f>
        <v>0</v>
      </c>
      <c r="J119">
        <f>'Program Costs'!J119+'Customer Costs'!J119</f>
        <v>0</v>
      </c>
      <c r="K119">
        <f>'Program Costs'!K119+'Customer Costs'!K119</f>
        <v>0</v>
      </c>
      <c r="L119">
        <f>'Program Costs'!L119+'Customer Costs'!L119</f>
        <v>0</v>
      </c>
      <c r="M119">
        <f>'Program Costs'!M119+'Customer Costs'!M119</f>
        <v>0</v>
      </c>
      <c r="N119">
        <f>'Program Costs'!N119+'Customer Costs'!N119</f>
        <v>0</v>
      </c>
      <c r="O119">
        <f>'Program Costs'!O119+'Customer Costs'!O119</f>
        <v>0</v>
      </c>
      <c r="P119">
        <f>'Program Costs'!P119+'Customer Costs'!P119</f>
        <v>0</v>
      </c>
      <c r="Q119">
        <f>'Program Costs'!Q119+'Customer Costs'!Q119</f>
        <v>0</v>
      </c>
      <c r="R119">
        <f>'Program Costs'!R119+'Customer Costs'!R119</f>
        <v>0</v>
      </c>
      <c r="S119">
        <f>'Program Costs'!S119+'Customer Costs'!S119</f>
        <v>0</v>
      </c>
      <c r="T119">
        <f>'Program Costs'!T119+'Customer Costs'!T119</f>
        <v>0</v>
      </c>
      <c r="U119">
        <f>'Program Costs'!U119+'Customer Costs'!U119</f>
        <v>0</v>
      </c>
      <c r="V119">
        <f>'Program Costs'!V119+'Customer Costs'!V119</f>
        <v>0</v>
      </c>
      <c r="W119">
        <f>'Program Costs'!W119+'Customer Costs'!W119</f>
        <v>0</v>
      </c>
      <c r="X119">
        <f>'Program Costs'!X119+'Customer Costs'!X119</f>
        <v>0</v>
      </c>
      <c r="Y119">
        <f>'Program Costs'!Y119+'Customer Costs'!Y119</f>
        <v>0</v>
      </c>
      <c r="Z119">
        <f>'Program Costs'!Z119+'Customer Costs'!Z119</f>
        <v>0</v>
      </c>
      <c r="AA119">
        <f>'Program Costs'!AA119+'Customer Costs'!AA119</f>
        <v>0</v>
      </c>
      <c r="AB119">
        <f>'Program Costs'!AB119+'Customer Costs'!AB119</f>
        <v>0</v>
      </c>
      <c r="AC119">
        <f>'Program Costs'!AC119+'Customer Costs'!AC119</f>
        <v>0</v>
      </c>
      <c r="AD119">
        <f>'Program Costs'!AD119+'Customer Costs'!AD119</f>
        <v>0</v>
      </c>
      <c r="AE119">
        <f>'Program Costs'!AE119+'Customer Costs'!AE119</f>
        <v>0</v>
      </c>
      <c r="AF119">
        <f>'Program Costs'!AF119+'Customer Costs'!AF119</f>
        <v>0</v>
      </c>
      <c r="AG119">
        <f>'Program Costs'!AG119+'Customer Costs'!AG119</f>
        <v>0</v>
      </c>
      <c r="AH119">
        <f>'Program Costs'!AH119+'Customer Costs'!AH119</f>
        <v>0</v>
      </c>
      <c r="AI119" s="2">
        <f t="shared" si="2"/>
        <v>11221.9</v>
      </c>
      <c r="AJ119" s="2">
        <f t="shared" si="3"/>
        <v>11221.9</v>
      </c>
    </row>
    <row r="120" spans="1:36" x14ac:dyDescent="0.25">
      <c r="A120" s="13">
        <v>2</v>
      </c>
      <c r="B120" s="13">
        <v>130</v>
      </c>
      <c r="C120">
        <v>136</v>
      </c>
      <c r="D120" t="s">
        <v>154</v>
      </c>
      <c r="E120">
        <f>'Program Costs'!E120+'Customer Costs'!E120</f>
        <v>0</v>
      </c>
      <c r="F120">
        <f>'Program Costs'!F120+'Customer Costs'!F120</f>
        <v>0</v>
      </c>
      <c r="G120">
        <f>'Program Costs'!G120+'Customer Costs'!G120</f>
        <v>178</v>
      </c>
      <c r="H120">
        <f>'Program Costs'!H120+'Customer Costs'!H120</f>
        <v>0</v>
      </c>
      <c r="I120">
        <f>'Program Costs'!I120+'Customer Costs'!I120</f>
        <v>0</v>
      </c>
      <c r="J120">
        <f>'Program Costs'!J120+'Customer Costs'!J120</f>
        <v>0</v>
      </c>
      <c r="K120">
        <f>'Program Costs'!K120+'Customer Costs'!K120</f>
        <v>0</v>
      </c>
      <c r="L120">
        <f>'Program Costs'!L120+'Customer Costs'!L120</f>
        <v>0</v>
      </c>
      <c r="M120">
        <f>'Program Costs'!M120+'Customer Costs'!M120</f>
        <v>0</v>
      </c>
      <c r="N120">
        <f>'Program Costs'!N120+'Customer Costs'!N120</f>
        <v>0</v>
      </c>
      <c r="O120">
        <f>'Program Costs'!O120+'Customer Costs'!O120</f>
        <v>0</v>
      </c>
      <c r="P120">
        <f>'Program Costs'!P120+'Customer Costs'!P120</f>
        <v>0</v>
      </c>
      <c r="Q120">
        <f>'Program Costs'!Q120+'Customer Costs'!Q120</f>
        <v>0</v>
      </c>
      <c r="R120">
        <f>'Program Costs'!R120+'Customer Costs'!R120</f>
        <v>0</v>
      </c>
      <c r="S120">
        <f>'Program Costs'!S120+'Customer Costs'!S120</f>
        <v>0</v>
      </c>
      <c r="T120">
        <f>'Program Costs'!T120+'Customer Costs'!T120</f>
        <v>0</v>
      </c>
      <c r="U120">
        <f>'Program Costs'!U120+'Customer Costs'!U120</f>
        <v>0</v>
      </c>
      <c r="V120">
        <f>'Program Costs'!V120+'Customer Costs'!V120</f>
        <v>0</v>
      </c>
      <c r="W120">
        <f>'Program Costs'!W120+'Customer Costs'!W120</f>
        <v>0</v>
      </c>
      <c r="X120">
        <f>'Program Costs'!X120+'Customer Costs'!X120</f>
        <v>0</v>
      </c>
      <c r="Y120">
        <f>'Program Costs'!Y120+'Customer Costs'!Y120</f>
        <v>0</v>
      </c>
      <c r="Z120">
        <f>'Program Costs'!Z120+'Customer Costs'!Z120</f>
        <v>0</v>
      </c>
      <c r="AA120">
        <f>'Program Costs'!AA120+'Customer Costs'!AA120</f>
        <v>0</v>
      </c>
      <c r="AB120">
        <f>'Program Costs'!AB120+'Customer Costs'!AB120</f>
        <v>0</v>
      </c>
      <c r="AC120">
        <f>'Program Costs'!AC120+'Customer Costs'!AC120</f>
        <v>0</v>
      </c>
      <c r="AD120">
        <f>'Program Costs'!AD120+'Customer Costs'!AD120</f>
        <v>0</v>
      </c>
      <c r="AE120">
        <f>'Program Costs'!AE120+'Customer Costs'!AE120</f>
        <v>0</v>
      </c>
      <c r="AF120">
        <f>'Program Costs'!AF120+'Customer Costs'!AF120</f>
        <v>0</v>
      </c>
      <c r="AG120">
        <f>'Program Costs'!AG120+'Customer Costs'!AG120</f>
        <v>0</v>
      </c>
      <c r="AH120">
        <f>'Program Costs'!AH120+'Customer Costs'!AH120</f>
        <v>0</v>
      </c>
      <c r="AI120" s="2">
        <f t="shared" si="2"/>
        <v>178</v>
      </c>
      <c r="AJ120" s="2">
        <f t="shared" si="3"/>
        <v>178</v>
      </c>
    </row>
    <row r="121" spans="1:36" x14ac:dyDescent="0.25">
      <c r="A121" s="13">
        <v>2</v>
      </c>
      <c r="B121" s="13">
        <v>130</v>
      </c>
      <c r="C121">
        <v>137</v>
      </c>
      <c r="D121" t="s">
        <v>155</v>
      </c>
      <c r="E121">
        <f>'Program Costs'!E121+'Customer Costs'!E121</f>
        <v>0</v>
      </c>
      <c r="F121">
        <f>'Program Costs'!F121+'Customer Costs'!F121</f>
        <v>0</v>
      </c>
      <c r="G121">
        <f>'Program Costs'!G121+'Customer Costs'!G121</f>
        <v>2334.3000000000002</v>
      </c>
      <c r="H121">
        <f>'Program Costs'!H121+'Customer Costs'!H121</f>
        <v>0</v>
      </c>
      <c r="I121">
        <f>'Program Costs'!I121+'Customer Costs'!I121</f>
        <v>0</v>
      </c>
      <c r="J121">
        <f>'Program Costs'!J121+'Customer Costs'!J121</f>
        <v>0</v>
      </c>
      <c r="K121">
        <f>'Program Costs'!K121+'Customer Costs'!K121</f>
        <v>0</v>
      </c>
      <c r="L121">
        <f>'Program Costs'!L121+'Customer Costs'!L121</f>
        <v>0</v>
      </c>
      <c r="M121">
        <f>'Program Costs'!M121+'Customer Costs'!M121</f>
        <v>0</v>
      </c>
      <c r="N121">
        <f>'Program Costs'!N121+'Customer Costs'!N121</f>
        <v>0</v>
      </c>
      <c r="O121">
        <f>'Program Costs'!O121+'Customer Costs'!O121</f>
        <v>0</v>
      </c>
      <c r="P121">
        <f>'Program Costs'!P121+'Customer Costs'!P121</f>
        <v>0</v>
      </c>
      <c r="Q121">
        <f>'Program Costs'!Q121+'Customer Costs'!Q121</f>
        <v>0</v>
      </c>
      <c r="R121">
        <f>'Program Costs'!R121+'Customer Costs'!R121</f>
        <v>0</v>
      </c>
      <c r="S121">
        <f>'Program Costs'!S121+'Customer Costs'!S121</f>
        <v>0</v>
      </c>
      <c r="T121">
        <f>'Program Costs'!T121+'Customer Costs'!T121</f>
        <v>0</v>
      </c>
      <c r="U121">
        <f>'Program Costs'!U121+'Customer Costs'!U121</f>
        <v>0</v>
      </c>
      <c r="V121">
        <f>'Program Costs'!V121+'Customer Costs'!V121</f>
        <v>0</v>
      </c>
      <c r="W121">
        <f>'Program Costs'!W121+'Customer Costs'!W121</f>
        <v>0</v>
      </c>
      <c r="X121">
        <f>'Program Costs'!X121+'Customer Costs'!X121</f>
        <v>0</v>
      </c>
      <c r="Y121">
        <f>'Program Costs'!Y121+'Customer Costs'!Y121</f>
        <v>0</v>
      </c>
      <c r="Z121">
        <f>'Program Costs'!Z121+'Customer Costs'!Z121</f>
        <v>0</v>
      </c>
      <c r="AA121">
        <f>'Program Costs'!AA121+'Customer Costs'!AA121</f>
        <v>0</v>
      </c>
      <c r="AB121">
        <f>'Program Costs'!AB121+'Customer Costs'!AB121</f>
        <v>0</v>
      </c>
      <c r="AC121">
        <f>'Program Costs'!AC121+'Customer Costs'!AC121</f>
        <v>0</v>
      </c>
      <c r="AD121">
        <f>'Program Costs'!AD121+'Customer Costs'!AD121</f>
        <v>0</v>
      </c>
      <c r="AE121">
        <f>'Program Costs'!AE121+'Customer Costs'!AE121</f>
        <v>0</v>
      </c>
      <c r="AF121">
        <f>'Program Costs'!AF121+'Customer Costs'!AF121</f>
        <v>0</v>
      </c>
      <c r="AG121">
        <f>'Program Costs'!AG121+'Customer Costs'!AG121</f>
        <v>0</v>
      </c>
      <c r="AH121">
        <f>'Program Costs'!AH121+'Customer Costs'!AH121</f>
        <v>0</v>
      </c>
      <c r="AI121" s="2">
        <f t="shared" si="2"/>
        <v>2334.3000000000002</v>
      </c>
      <c r="AJ121" s="2">
        <f t="shared" si="3"/>
        <v>2334.3000000000002</v>
      </c>
    </row>
    <row r="122" spans="1:36" x14ac:dyDescent="0.25">
      <c r="A122" s="13">
        <v>2</v>
      </c>
      <c r="B122" s="13">
        <v>130</v>
      </c>
      <c r="C122">
        <v>138</v>
      </c>
      <c r="D122" t="s">
        <v>156</v>
      </c>
      <c r="E122">
        <f>'Program Costs'!E122+'Customer Costs'!E122</f>
        <v>0</v>
      </c>
      <c r="F122">
        <f>'Program Costs'!F122+'Customer Costs'!F122</f>
        <v>0</v>
      </c>
      <c r="G122">
        <f>'Program Costs'!G122+'Customer Costs'!G122</f>
        <v>116</v>
      </c>
      <c r="H122">
        <f>'Program Costs'!H122+'Customer Costs'!H122</f>
        <v>0</v>
      </c>
      <c r="I122">
        <f>'Program Costs'!I122+'Customer Costs'!I122</f>
        <v>0</v>
      </c>
      <c r="J122">
        <f>'Program Costs'!J122+'Customer Costs'!J122</f>
        <v>0</v>
      </c>
      <c r="K122">
        <f>'Program Costs'!K122+'Customer Costs'!K122</f>
        <v>0</v>
      </c>
      <c r="L122">
        <f>'Program Costs'!L122+'Customer Costs'!L122</f>
        <v>0</v>
      </c>
      <c r="M122">
        <f>'Program Costs'!M122+'Customer Costs'!M122</f>
        <v>0</v>
      </c>
      <c r="N122">
        <f>'Program Costs'!N122+'Customer Costs'!N122</f>
        <v>0</v>
      </c>
      <c r="O122">
        <f>'Program Costs'!O122+'Customer Costs'!O122</f>
        <v>0</v>
      </c>
      <c r="P122">
        <f>'Program Costs'!P122+'Customer Costs'!P122</f>
        <v>0</v>
      </c>
      <c r="Q122">
        <f>'Program Costs'!Q122+'Customer Costs'!Q122</f>
        <v>0</v>
      </c>
      <c r="R122">
        <f>'Program Costs'!R122+'Customer Costs'!R122</f>
        <v>0</v>
      </c>
      <c r="S122">
        <f>'Program Costs'!S122+'Customer Costs'!S122</f>
        <v>0</v>
      </c>
      <c r="T122">
        <f>'Program Costs'!T122+'Customer Costs'!T122</f>
        <v>0</v>
      </c>
      <c r="U122">
        <f>'Program Costs'!U122+'Customer Costs'!U122</f>
        <v>0</v>
      </c>
      <c r="V122">
        <f>'Program Costs'!V122+'Customer Costs'!V122</f>
        <v>0</v>
      </c>
      <c r="W122">
        <f>'Program Costs'!W122+'Customer Costs'!W122</f>
        <v>0</v>
      </c>
      <c r="X122">
        <f>'Program Costs'!X122+'Customer Costs'!X122</f>
        <v>0</v>
      </c>
      <c r="Y122">
        <f>'Program Costs'!Y122+'Customer Costs'!Y122</f>
        <v>0</v>
      </c>
      <c r="Z122">
        <f>'Program Costs'!Z122+'Customer Costs'!Z122</f>
        <v>0</v>
      </c>
      <c r="AA122">
        <f>'Program Costs'!AA122+'Customer Costs'!AA122</f>
        <v>0</v>
      </c>
      <c r="AB122">
        <f>'Program Costs'!AB122+'Customer Costs'!AB122</f>
        <v>0</v>
      </c>
      <c r="AC122">
        <f>'Program Costs'!AC122+'Customer Costs'!AC122</f>
        <v>0</v>
      </c>
      <c r="AD122">
        <f>'Program Costs'!AD122+'Customer Costs'!AD122</f>
        <v>0</v>
      </c>
      <c r="AE122">
        <f>'Program Costs'!AE122+'Customer Costs'!AE122</f>
        <v>0</v>
      </c>
      <c r="AF122">
        <f>'Program Costs'!AF122+'Customer Costs'!AF122</f>
        <v>0</v>
      </c>
      <c r="AG122">
        <f>'Program Costs'!AG122+'Customer Costs'!AG122</f>
        <v>0</v>
      </c>
      <c r="AH122">
        <f>'Program Costs'!AH122+'Customer Costs'!AH122</f>
        <v>0</v>
      </c>
      <c r="AI122" s="2">
        <f t="shared" si="2"/>
        <v>116</v>
      </c>
      <c r="AJ122" s="2">
        <f t="shared" si="3"/>
        <v>116</v>
      </c>
    </row>
    <row r="123" spans="1:36" x14ac:dyDescent="0.25">
      <c r="A123" s="13">
        <v>2</v>
      </c>
      <c r="B123" s="13">
        <v>130</v>
      </c>
      <c r="C123">
        <v>139</v>
      </c>
      <c r="D123" t="s">
        <v>157</v>
      </c>
      <c r="E123">
        <f>'Program Costs'!E123+'Customer Costs'!E123</f>
        <v>0</v>
      </c>
      <c r="F123">
        <f>'Program Costs'!F123+'Customer Costs'!F123</f>
        <v>0</v>
      </c>
      <c r="G123">
        <f>'Program Costs'!G123+'Customer Costs'!G123</f>
        <v>116</v>
      </c>
      <c r="H123">
        <f>'Program Costs'!H123+'Customer Costs'!H123</f>
        <v>0</v>
      </c>
      <c r="I123">
        <f>'Program Costs'!I123+'Customer Costs'!I123</f>
        <v>0</v>
      </c>
      <c r="J123">
        <f>'Program Costs'!J123+'Customer Costs'!J123</f>
        <v>0</v>
      </c>
      <c r="K123">
        <f>'Program Costs'!K123+'Customer Costs'!K123</f>
        <v>0</v>
      </c>
      <c r="L123">
        <f>'Program Costs'!L123+'Customer Costs'!L123</f>
        <v>0</v>
      </c>
      <c r="M123">
        <f>'Program Costs'!M123+'Customer Costs'!M123</f>
        <v>0</v>
      </c>
      <c r="N123">
        <f>'Program Costs'!N123+'Customer Costs'!N123</f>
        <v>0</v>
      </c>
      <c r="O123">
        <f>'Program Costs'!O123+'Customer Costs'!O123</f>
        <v>0</v>
      </c>
      <c r="P123">
        <f>'Program Costs'!P123+'Customer Costs'!P123</f>
        <v>0</v>
      </c>
      <c r="Q123">
        <f>'Program Costs'!Q123+'Customer Costs'!Q123</f>
        <v>0</v>
      </c>
      <c r="R123">
        <f>'Program Costs'!R123+'Customer Costs'!R123</f>
        <v>0</v>
      </c>
      <c r="S123">
        <f>'Program Costs'!S123+'Customer Costs'!S123</f>
        <v>0</v>
      </c>
      <c r="T123">
        <f>'Program Costs'!T123+'Customer Costs'!T123</f>
        <v>0</v>
      </c>
      <c r="U123">
        <f>'Program Costs'!U123+'Customer Costs'!U123</f>
        <v>0</v>
      </c>
      <c r="V123">
        <f>'Program Costs'!V123+'Customer Costs'!V123</f>
        <v>0</v>
      </c>
      <c r="W123">
        <f>'Program Costs'!W123+'Customer Costs'!W123</f>
        <v>0</v>
      </c>
      <c r="X123">
        <f>'Program Costs'!X123+'Customer Costs'!X123</f>
        <v>0</v>
      </c>
      <c r="Y123">
        <f>'Program Costs'!Y123+'Customer Costs'!Y123</f>
        <v>0</v>
      </c>
      <c r="Z123">
        <f>'Program Costs'!Z123+'Customer Costs'!Z123</f>
        <v>0</v>
      </c>
      <c r="AA123">
        <f>'Program Costs'!AA123+'Customer Costs'!AA123</f>
        <v>0</v>
      </c>
      <c r="AB123">
        <f>'Program Costs'!AB123+'Customer Costs'!AB123</f>
        <v>0</v>
      </c>
      <c r="AC123">
        <f>'Program Costs'!AC123+'Customer Costs'!AC123</f>
        <v>0</v>
      </c>
      <c r="AD123">
        <f>'Program Costs'!AD123+'Customer Costs'!AD123</f>
        <v>0</v>
      </c>
      <c r="AE123">
        <f>'Program Costs'!AE123+'Customer Costs'!AE123</f>
        <v>0</v>
      </c>
      <c r="AF123">
        <f>'Program Costs'!AF123+'Customer Costs'!AF123</f>
        <v>0</v>
      </c>
      <c r="AG123">
        <f>'Program Costs'!AG123+'Customer Costs'!AG123</f>
        <v>0</v>
      </c>
      <c r="AH123">
        <f>'Program Costs'!AH123+'Customer Costs'!AH123</f>
        <v>0</v>
      </c>
      <c r="AI123" s="2">
        <f t="shared" si="2"/>
        <v>116</v>
      </c>
      <c r="AJ123" s="2">
        <f t="shared" si="3"/>
        <v>116</v>
      </c>
    </row>
    <row r="124" spans="1:36" x14ac:dyDescent="0.25">
      <c r="A124" s="13">
        <v>2</v>
      </c>
      <c r="B124" s="13">
        <v>130</v>
      </c>
      <c r="C124">
        <v>140</v>
      </c>
      <c r="D124" t="s">
        <v>158</v>
      </c>
      <c r="E124">
        <f>'Program Costs'!E124+'Customer Costs'!E124</f>
        <v>0</v>
      </c>
      <c r="F124">
        <f>'Program Costs'!F124+'Customer Costs'!F124</f>
        <v>0</v>
      </c>
      <c r="G124">
        <f>'Program Costs'!G124+'Customer Costs'!G124</f>
        <v>116</v>
      </c>
      <c r="H124">
        <f>'Program Costs'!H124+'Customer Costs'!H124</f>
        <v>0</v>
      </c>
      <c r="I124">
        <f>'Program Costs'!I124+'Customer Costs'!I124</f>
        <v>0</v>
      </c>
      <c r="J124">
        <f>'Program Costs'!J124+'Customer Costs'!J124</f>
        <v>0</v>
      </c>
      <c r="K124">
        <f>'Program Costs'!K124+'Customer Costs'!K124</f>
        <v>0</v>
      </c>
      <c r="L124">
        <f>'Program Costs'!L124+'Customer Costs'!L124</f>
        <v>0</v>
      </c>
      <c r="M124">
        <f>'Program Costs'!M124+'Customer Costs'!M124</f>
        <v>0</v>
      </c>
      <c r="N124">
        <f>'Program Costs'!N124+'Customer Costs'!N124</f>
        <v>0</v>
      </c>
      <c r="O124">
        <f>'Program Costs'!O124+'Customer Costs'!O124</f>
        <v>0</v>
      </c>
      <c r="P124">
        <f>'Program Costs'!P124+'Customer Costs'!P124</f>
        <v>0</v>
      </c>
      <c r="Q124">
        <f>'Program Costs'!Q124+'Customer Costs'!Q124</f>
        <v>0</v>
      </c>
      <c r="R124">
        <f>'Program Costs'!R124+'Customer Costs'!R124</f>
        <v>0</v>
      </c>
      <c r="S124">
        <f>'Program Costs'!S124+'Customer Costs'!S124</f>
        <v>0</v>
      </c>
      <c r="T124">
        <f>'Program Costs'!T124+'Customer Costs'!T124</f>
        <v>0</v>
      </c>
      <c r="U124">
        <f>'Program Costs'!U124+'Customer Costs'!U124</f>
        <v>0</v>
      </c>
      <c r="V124">
        <f>'Program Costs'!V124+'Customer Costs'!V124</f>
        <v>0</v>
      </c>
      <c r="W124">
        <f>'Program Costs'!W124+'Customer Costs'!W124</f>
        <v>0</v>
      </c>
      <c r="X124">
        <f>'Program Costs'!X124+'Customer Costs'!X124</f>
        <v>0</v>
      </c>
      <c r="Y124">
        <f>'Program Costs'!Y124+'Customer Costs'!Y124</f>
        <v>0</v>
      </c>
      <c r="Z124">
        <f>'Program Costs'!Z124+'Customer Costs'!Z124</f>
        <v>0</v>
      </c>
      <c r="AA124">
        <f>'Program Costs'!AA124+'Customer Costs'!AA124</f>
        <v>0</v>
      </c>
      <c r="AB124">
        <f>'Program Costs'!AB124+'Customer Costs'!AB124</f>
        <v>0</v>
      </c>
      <c r="AC124">
        <f>'Program Costs'!AC124+'Customer Costs'!AC124</f>
        <v>0</v>
      </c>
      <c r="AD124">
        <f>'Program Costs'!AD124+'Customer Costs'!AD124</f>
        <v>0</v>
      </c>
      <c r="AE124">
        <f>'Program Costs'!AE124+'Customer Costs'!AE124</f>
        <v>0</v>
      </c>
      <c r="AF124">
        <f>'Program Costs'!AF124+'Customer Costs'!AF124</f>
        <v>0</v>
      </c>
      <c r="AG124">
        <f>'Program Costs'!AG124+'Customer Costs'!AG124</f>
        <v>0</v>
      </c>
      <c r="AH124">
        <f>'Program Costs'!AH124+'Customer Costs'!AH124</f>
        <v>0</v>
      </c>
      <c r="AI124" s="2">
        <f t="shared" si="2"/>
        <v>116</v>
      </c>
      <c r="AJ124" s="2">
        <f t="shared" si="3"/>
        <v>116</v>
      </c>
    </row>
    <row r="125" spans="1:36" x14ac:dyDescent="0.25">
      <c r="A125" s="13">
        <v>2</v>
      </c>
      <c r="B125" s="13">
        <v>130</v>
      </c>
      <c r="C125">
        <v>141</v>
      </c>
      <c r="D125" t="s">
        <v>159</v>
      </c>
      <c r="E125">
        <f>'Program Costs'!E125+'Customer Costs'!E125</f>
        <v>0</v>
      </c>
      <c r="F125">
        <f>'Program Costs'!F125+'Customer Costs'!F125</f>
        <v>0</v>
      </c>
      <c r="G125">
        <f>'Program Costs'!G125+'Customer Costs'!G125</f>
        <v>126.9</v>
      </c>
      <c r="H125">
        <f>'Program Costs'!H125+'Customer Costs'!H125</f>
        <v>0</v>
      </c>
      <c r="I125">
        <f>'Program Costs'!I125+'Customer Costs'!I125</f>
        <v>0</v>
      </c>
      <c r="J125">
        <f>'Program Costs'!J125+'Customer Costs'!J125</f>
        <v>0</v>
      </c>
      <c r="K125">
        <f>'Program Costs'!K125+'Customer Costs'!K125</f>
        <v>0</v>
      </c>
      <c r="L125">
        <f>'Program Costs'!L125+'Customer Costs'!L125</f>
        <v>0</v>
      </c>
      <c r="M125">
        <f>'Program Costs'!M125+'Customer Costs'!M125</f>
        <v>0</v>
      </c>
      <c r="N125">
        <f>'Program Costs'!N125+'Customer Costs'!N125</f>
        <v>0</v>
      </c>
      <c r="O125">
        <f>'Program Costs'!O125+'Customer Costs'!O125</f>
        <v>0</v>
      </c>
      <c r="P125">
        <f>'Program Costs'!P125+'Customer Costs'!P125</f>
        <v>0</v>
      </c>
      <c r="Q125">
        <f>'Program Costs'!Q125+'Customer Costs'!Q125</f>
        <v>0</v>
      </c>
      <c r="R125">
        <f>'Program Costs'!R125+'Customer Costs'!R125</f>
        <v>0</v>
      </c>
      <c r="S125">
        <f>'Program Costs'!S125+'Customer Costs'!S125</f>
        <v>0</v>
      </c>
      <c r="T125">
        <f>'Program Costs'!T125+'Customer Costs'!T125</f>
        <v>0</v>
      </c>
      <c r="U125">
        <f>'Program Costs'!U125+'Customer Costs'!U125</f>
        <v>0</v>
      </c>
      <c r="V125">
        <f>'Program Costs'!V125+'Customer Costs'!V125</f>
        <v>0</v>
      </c>
      <c r="W125">
        <f>'Program Costs'!W125+'Customer Costs'!W125</f>
        <v>0</v>
      </c>
      <c r="X125">
        <f>'Program Costs'!X125+'Customer Costs'!X125</f>
        <v>0</v>
      </c>
      <c r="Y125">
        <f>'Program Costs'!Y125+'Customer Costs'!Y125</f>
        <v>0</v>
      </c>
      <c r="Z125">
        <f>'Program Costs'!Z125+'Customer Costs'!Z125</f>
        <v>0</v>
      </c>
      <c r="AA125">
        <f>'Program Costs'!AA125+'Customer Costs'!AA125</f>
        <v>0</v>
      </c>
      <c r="AB125">
        <f>'Program Costs'!AB125+'Customer Costs'!AB125</f>
        <v>0</v>
      </c>
      <c r="AC125">
        <f>'Program Costs'!AC125+'Customer Costs'!AC125</f>
        <v>0</v>
      </c>
      <c r="AD125">
        <f>'Program Costs'!AD125+'Customer Costs'!AD125</f>
        <v>0</v>
      </c>
      <c r="AE125">
        <f>'Program Costs'!AE125+'Customer Costs'!AE125</f>
        <v>0</v>
      </c>
      <c r="AF125">
        <f>'Program Costs'!AF125+'Customer Costs'!AF125</f>
        <v>0</v>
      </c>
      <c r="AG125">
        <f>'Program Costs'!AG125+'Customer Costs'!AG125</f>
        <v>0</v>
      </c>
      <c r="AH125">
        <f>'Program Costs'!AH125+'Customer Costs'!AH125</f>
        <v>0</v>
      </c>
      <c r="AI125" s="2">
        <f t="shared" si="2"/>
        <v>126.9</v>
      </c>
      <c r="AJ125" s="2">
        <f t="shared" si="3"/>
        <v>126.9</v>
      </c>
    </row>
    <row r="126" spans="1:36" x14ac:dyDescent="0.25">
      <c r="A126" s="13">
        <v>2</v>
      </c>
      <c r="B126" s="13">
        <v>130</v>
      </c>
      <c r="C126">
        <v>142</v>
      </c>
      <c r="D126" t="s">
        <v>160</v>
      </c>
      <c r="E126">
        <f>'Program Costs'!E126+'Customer Costs'!E126</f>
        <v>0</v>
      </c>
      <c r="F126">
        <f>'Program Costs'!F126+'Customer Costs'!F126</f>
        <v>0</v>
      </c>
      <c r="G126">
        <f>'Program Costs'!G126+'Customer Costs'!G126</f>
        <v>222</v>
      </c>
      <c r="H126">
        <f>'Program Costs'!H126+'Customer Costs'!H126</f>
        <v>0</v>
      </c>
      <c r="I126">
        <f>'Program Costs'!I126+'Customer Costs'!I126</f>
        <v>0</v>
      </c>
      <c r="J126">
        <f>'Program Costs'!J126+'Customer Costs'!J126</f>
        <v>0</v>
      </c>
      <c r="K126">
        <f>'Program Costs'!K126+'Customer Costs'!K126</f>
        <v>0</v>
      </c>
      <c r="L126">
        <f>'Program Costs'!L126+'Customer Costs'!L126</f>
        <v>0</v>
      </c>
      <c r="M126">
        <f>'Program Costs'!M126+'Customer Costs'!M126</f>
        <v>0</v>
      </c>
      <c r="N126">
        <f>'Program Costs'!N126+'Customer Costs'!N126</f>
        <v>0</v>
      </c>
      <c r="O126">
        <f>'Program Costs'!O126+'Customer Costs'!O126</f>
        <v>0</v>
      </c>
      <c r="P126">
        <f>'Program Costs'!P126+'Customer Costs'!P126</f>
        <v>0</v>
      </c>
      <c r="Q126">
        <f>'Program Costs'!Q126+'Customer Costs'!Q126</f>
        <v>0</v>
      </c>
      <c r="R126">
        <f>'Program Costs'!R126+'Customer Costs'!R126</f>
        <v>0</v>
      </c>
      <c r="S126">
        <f>'Program Costs'!S126+'Customer Costs'!S126</f>
        <v>0</v>
      </c>
      <c r="T126">
        <f>'Program Costs'!T126+'Customer Costs'!T126</f>
        <v>0</v>
      </c>
      <c r="U126">
        <f>'Program Costs'!U126+'Customer Costs'!U126</f>
        <v>0</v>
      </c>
      <c r="V126">
        <f>'Program Costs'!V126+'Customer Costs'!V126</f>
        <v>0</v>
      </c>
      <c r="W126">
        <f>'Program Costs'!W126+'Customer Costs'!W126</f>
        <v>0</v>
      </c>
      <c r="X126">
        <f>'Program Costs'!X126+'Customer Costs'!X126</f>
        <v>0</v>
      </c>
      <c r="Y126">
        <f>'Program Costs'!Y126+'Customer Costs'!Y126</f>
        <v>0</v>
      </c>
      <c r="Z126">
        <f>'Program Costs'!Z126+'Customer Costs'!Z126</f>
        <v>0</v>
      </c>
      <c r="AA126">
        <f>'Program Costs'!AA126+'Customer Costs'!AA126</f>
        <v>0</v>
      </c>
      <c r="AB126">
        <f>'Program Costs'!AB126+'Customer Costs'!AB126</f>
        <v>0</v>
      </c>
      <c r="AC126">
        <f>'Program Costs'!AC126+'Customer Costs'!AC126</f>
        <v>0</v>
      </c>
      <c r="AD126">
        <f>'Program Costs'!AD126+'Customer Costs'!AD126</f>
        <v>0</v>
      </c>
      <c r="AE126">
        <f>'Program Costs'!AE126+'Customer Costs'!AE126</f>
        <v>0</v>
      </c>
      <c r="AF126">
        <f>'Program Costs'!AF126+'Customer Costs'!AF126</f>
        <v>0</v>
      </c>
      <c r="AG126">
        <f>'Program Costs'!AG126+'Customer Costs'!AG126</f>
        <v>0</v>
      </c>
      <c r="AH126">
        <f>'Program Costs'!AH126+'Customer Costs'!AH126</f>
        <v>0</v>
      </c>
      <c r="AI126" s="2">
        <f t="shared" si="2"/>
        <v>222</v>
      </c>
      <c r="AJ126" s="2">
        <f t="shared" si="3"/>
        <v>222</v>
      </c>
    </row>
    <row r="127" spans="1:36" x14ac:dyDescent="0.25">
      <c r="A127" s="13">
        <v>2</v>
      </c>
      <c r="B127" s="13">
        <v>130</v>
      </c>
      <c r="C127">
        <v>143</v>
      </c>
      <c r="D127" t="s">
        <v>161</v>
      </c>
      <c r="E127">
        <f>'Program Costs'!E127+'Customer Costs'!E127</f>
        <v>0</v>
      </c>
      <c r="F127">
        <f>'Program Costs'!F127+'Customer Costs'!F127</f>
        <v>0</v>
      </c>
      <c r="G127">
        <f>'Program Costs'!G127+'Customer Costs'!G127</f>
        <v>872.4</v>
      </c>
      <c r="H127">
        <f>'Program Costs'!H127+'Customer Costs'!H127</f>
        <v>0</v>
      </c>
      <c r="I127">
        <f>'Program Costs'!I127+'Customer Costs'!I127</f>
        <v>0</v>
      </c>
      <c r="J127">
        <f>'Program Costs'!J127+'Customer Costs'!J127</f>
        <v>0</v>
      </c>
      <c r="K127">
        <f>'Program Costs'!K127+'Customer Costs'!K127</f>
        <v>0</v>
      </c>
      <c r="L127">
        <f>'Program Costs'!L127+'Customer Costs'!L127</f>
        <v>0</v>
      </c>
      <c r="M127">
        <f>'Program Costs'!M127+'Customer Costs'!M127</f>
        <v>0</v>
      </c>
      <c r="N127">
        <f>'Program Costs'!N127+'Customer Costs'!N127</f>
        <v>0</v>
      </c>
      <c r="O127">
        <f>'Program Costs'!O127+'Customer Costs'!O127</f>
        <v>0</v>
      </c>
      <c r="P127">
        <f>'Program Costs'!P127+'Customer Costs'!P127</f>
        <v>0</v>
      </c>
      <c r="Q127">
        <f>'Program Costs'!Q127+'Customer Costs'!Q127</f>
        <v>0</v>
      </c>
      <c r="R127">
        <f>'Program Costs'!R127+'Customer Costs'!R127</f>
        <v>0</v>
      </c>
      <c r="S127">
        <f>'Program Costs'!S127+'Customer Costs'!S127</f>
        <v>0</v>
      </c>
      <c r="T127">
        <f>'Program Costs'!T127+'Customer Costs'!T127</f>
        <v>0</v>
      </c>
      <c r="U127">
        <f>'Program Costs'!U127+'Customer Costs'!U127</f>
        <v>0</v>
      </c>
      <c r="V127">
        <f>'Program Costs'!V127+'Customer Costs'!V127</f>
        <v>0</v>
      </c>
      <c r="W127">
        <f>'Program Costs'!W127+'Customer Costs'!W127</f>
        <v>0</v>
      </c>
      <c r="X127">
        <f>'Program Costs'!X127+'Customer Costs'!X127</f>
        <v>0</v>
      </c>
      <c r="Y127">
        <f>'Program Costs'!Y127+'Customer Costs'!Y127</f>
        <v>0</v>
      </c>
      <c r="Z127">
        <f>'Program Costs'!Z127+'Customer Costs'!Z127</f>
        <v>0</v>
      </c>
      <c r="AA127">
        <f>'Program Costs'!AA127+'Customer Costs'!AA127</f>
        <v>0</v>
      </c>
      <c r="AB127">
        <f>'Program Costs'!AB127+'Customer Costs'!AB127</f>
        <v>0</v>
      </c>
      <c r="AC127">
        <f>'Program Costs'!AC127+'Customer Costs'!AC127</f>
        <v>0</v>
      </c>
      <c r="AD127">
        <f>'Program Costs'!AD127+'Customer Costs'!AD127</f>
        <v>0</v>
      </c>
      <c r="AE127">
        <f>'Program Costs'!AE127+'Customer Costs'!AE127</f>
        <v>0</v>
      </c>
      <c r="AF127">
        <f>'Program Costs'!AF127+'Customer Costs'!AF127</f>
        <v>0</v>
      </c>
      <c r="AG127">
        <f>'Program Costs'!AG127+'Customer Costs'!AG127</f>
        <v>0</v>
      </c>
      <c r="AH127">
        <f>'Program Costs'!AH127+'Customer Costs'!AH127</f>
        <v>0</v>
      </c>
      <c r="AI127" s="2">
        <f t="shared" si="2"/>
        <v>872.4</v>
      </c>
      <c r="AJ127" s="2">
        <f t="shared" si="3"/>
        <v>872.4</v>
      </c>
    </row>
    <row r="128" spans="1:36" x14ac:dyDescent="0.25">
      <c r="A128" s="13">
        <v>2</v>
      </c>
      <c r="B128" s="13">
        <v>130</v>
      </c>
      <c r="C128">
        <v>144</v>
      </c>
      <c r="D128" t="s">
        <v>539</v>
      </c>
      <c r="E128">
        <f>'Program Costs'!E128+'Customer Costs'!E128</f>
        <v>0</v>
      </c>
      <c r="F128">
        <f>'Program Costs'!F128+'Customer Costs'!F128</f>
        <v>0</v>
      </c>
      <c r="G128">
        <f>'Program Costs'!G128+'Customer Costs'!G128</f>
        <v>621.70000000000005</v>
      </c>
      <c r="H128">
        <f>'Program Costs'!H128+'Customer Costs'!H128</f>
        <v>0</v>
      </c>
      <c r="I128">
        <f>'Program Costs'!I128+'Customer Costs'!I128</f>
        <v>0</v>
      </c>
      <c r="J128">
        <f>'Program Costs'!J128+'Customer Costs'!J128</f>
        <v>0</v>
      </c>
      <c r="K128">
        <f>'Program Costs'!K128+'Customer Costs'!K128</f>
        <v>0</v>
      </c>
      <c r="L128">
        <f>'Program Costs'!L128+'Customer Costs'!L128</f>
        <v>0</v>
      </c>
      <c r="M128">
        <f>'Program Costs'!M128+'Customer Costs'!M128</f>
        <v>0</v>
      </c>
      <c r="N128">
        <f>'Program Costs'!N128+'Customer Costs'!N128</f>
        <v>0</v>
      </c>
      <c r="O128">
        <f>'Program Costs'!O128+'Customer Costs'!O128</f>
        <v>0</v>
      </c>
      <c r="P128">
        <f>'Program Costs'!P128+'Customer Costs'!P128</f>
        <v>0</v>
      </c>
      <c r="Q128">
        <f>'Program Costs'!Q128+'Customer Costs'!Q128</f>
        <v>0</v>
      </c>
      <c r="R128">
        <f>'Program Costs'!R128+'Customer Costs'!R128</f>
        <v>0</v>
      </c>
      <c r="S128">
        <f>'Program Costs'!S128+'Customer Costs'!S128</f>
        <v>0</v>
      </c>
      <c r="T128">
        <f>'Program Costs'!T128+'Customer Costs'!T128</f>
        <v>0</v>
      </c>
      <c r="U128">
        <f>'Program Costs'!U128+'Customer Costs'!U128</f>
        <v>0</v>
      </c>
      <c r="V128">
        <f>'Program Costs'!V128+'Customer Costs'!V128</f>
        <v>0</v>
      </c>
      <c r="W128">
        <f>'Program Costs'!W128+'Customer Costs'!W128</f>
        <v>0</v>
      </c>
      <c r="X128">
        <f>'Program Costs'!X128+'Customer Costs'!X128</f>
        <v>0</v>
      </c>
      <c r="Y128">
        <f>'Program Costs'!Y128+'Customer Costs'!Y128</f>
        <v>0</v>
      </c>
      <c r="Z128">
        <f>'Program Costs'!Z128+'Customer Costs'!Z128</f>
        <v>0</v>
      </c>
      <c r="AA128">
        <f>'Program Costs'!AA128+'Customer Costs'!AA128</f>
        <v>0</v>
      </c>
      <c r="AB128">
        <f>'Program Costs'!AB128+'Customer Costs'!AB128</f>
        <v>0</v>
      </c>
      <c r="AC128">
        <f>'Program Costs'!AC128+'Customer Costs'!AC128</f>
        <v>0</v>
      </c>
      <c r="AD128">
        <f>'Program Costs'!AD128+'Customer Costs'!AD128</f>
        <v>0</v>
      </c>
      <c r="AE128">
        <f>'Program Costs'!AE128+'Customer Costs'!AE128</f>
        <v>0</v>
      </c>
      <c r="AF128">
        <f>'Program Costs'!AF128+'Customer Costs'!AF128</f>
        <v>0</v>
      </c>
      <c r="AG128">
        <f>'Program Costs'!AG128+'Customer Costs'!AG128</f>
        <v>0</v>
      </c>
      <c r="AH128">
        <f>'Program Costs'!AH128+'Customer Costs'!AH128</f>
        <v>0</v>
      </c>
      <c r="AI128" s="2">
        <f t="shared" si="2"/>
        <v>621.70000000000005</v>
      </c>
      <c r="AJ128" s="2">
        <f t="shared" si="3"/>
        <v>621.70000000000005</v>
      </c>
    </row>
    <row r="129" spans="1:36" x14ac:dyDescent="0.25">
      <c r="A129" s="13">
        <v>2</v>
      </c>
      <c r="B129" s="13">
        <v>130</v>
      </c>
      <c r="C129">
        <v>145</v>
      </c>
      <c r="D129" t="s">
        <v>163</v>
      </c>
      <c r="E129">
        <f>'Program Costs'!E129+'Customer Costs'!E129</f>
        <v>0</v>
      </c>
      <c r="F129">
        <f>'Program Costs'!F129+'Customer Costs'!F129</f>
        <v>0</v>
      </c>
      <c r="G129">
        <f>'Program Costs'!G129+'Customer Costs'!G129</f>
        <v>153.1</v>
      </c>
      <c r="H129">
        <f>'Program Costs'!H129+'Customer Costs'!H129</f>
        <v>0</v>
      </c>
      <c r="I129">
        <f>'Program Costs'!I129+'Customer Costs'!I129</f>
        <v>0</v>
      </c>
      <c r="J129">
        <f>'Program Costs'!J129+'Customer Costs'!J129</f>
        <v>0</v>
      </c>
      <c r="K129">
        <f>'Program Costs'!K129+'Customer Costs'!K129</f>
        <v>0</v>
      </c>
      <c r="L129">
        <f>'Program Costs'!L129+'Customer Costs'!L129</f>
        <v>0</v>
      </c>
      <c r="M129">
        <f>'Program Costs'!M129+'Customer Costs'!M129</f>
        <v>0</v>
      </c>
      <c r="N129">
        <f>'Program Costs'!N129+'Customer Costs'!N129</f>
        <v>0</v>
      </c>
      <c r="O129">
        <f>'Program Costs'!O129+'Customer Costs'!O129</f>
        <v>0</v>
      </c>
      <c r="P129">
        <f>'Program Costs'!P129+'Customer Costs'!P129</f>
        <v>0</v>
      </c>
      <c r="Q129">
        <f>'Program Costs'!Q129+'Customer Costs'!Q129</f>
        <v>0</v>
      </c>
      <c r="R129">
        <f>'Program Costs'!R129+'Customer Costs'!R129</f>
        <v>0</v>
      </c>
      <c r="S129">
        <f>'Program Costs'!S129+'Customer Costs'!S129</f>
        <v>0</v>
      </c>
      <c r="T129">
        <f>'Program Costs'!T129+'Customer Costs'!T129</f>
        <v>0</v>
      </c>
      <c r="U129">
        <f>'Program Costs'!U129+'Customer Costs'!U129</f>
        <v>0</v>
      </c>
      <c r="V129">
        <f>'Program Costs'!V129+'Customer Costs'!V129</f>
        <v>0</v>
      </c>
      <c r="W129">
        <f>'Program Costs'!W129+'Customer Costs'!W129</f>
        <v>0</v>
      </c>
      <c r="X129">
        <f>'Program Costs'!X129+'Customer Costs'!X129</f>
        <v>0</v>
      </c>
      <c r="Y129">
        <f>'Program Costs'!Y129+'Customer Costs'!Y129</f>
        <v>0</v>
      </c>
      <c r="Z129">
        <f>'Program Costs'!Z129+'Customer Costs'!Z129</f>
        <v>0</v>
      </c>
      <c r="AA129">
        <f>'Program Costs'!AA129+'Customer Costs'!AA129</f>
        <v>0</v>
      </c>
      <c r="AB129">
        <f>'Program Costs'!AB129+'Customer Costs'!AB129</f>
        <v>0</v>
      </c>
      <c r="AC129">
        <f>'Program Costs'!AC129+'Customer Costs'!AC129</f>
        <v>0</v>
      </c>
      <c r="AD129">
        <f>'Program Costs'!AD129+'Customer Costs'!AD129</f>
        <v>0</v>
      </c>
      <c r="AE129">
        <f>'Program Costs'!AE129+'Customer Costs'!AE129</f>
        <v>0</v>
      </c>
      <c r="AF129">
        <f>'Program Costs'!AF129+'Customer Costs'!AF129</f>
        <v>0</v>
      </c>
      <c r="AG129">
        <f>'Program Costs'!AG129+'Customer Costs'!AG129</f>
        <v>0</v>
      </c>
      <c r="AH129">
        <f>'Program Costs'!AH129+'Customer Costs'!AH129</f>
        <v>0</v>
      </c>
      <c r="AI129" s="2">
        <f t="shared" si="2"/>
        <v>153.1</v>
      </c>
      <c r="AJ129" s="2">
        <f t="shared" si="3"/>
        <v>153.1</v>
      </c>
    </row>
    <row r="130" spans="1:36" x14ac:dyDescent="0.25">
      <c r="A130" s="13">
        <v>2</v>
      </c>
      <c r="B130" s="13">
        <v>130</v>
      </c>
      <c r="C130">
        <v>146</v>
      </c>
      <c r="D130" t="s">
        <v>164</v>
      </c>
      <c r="E130">
        <f>'Program Costs'!E130+'Customer Costs'!E130</f>
        <v>0</v>
      </c>
      <c r="F130">
        <f>'Program Costs'!F130+'Customer Costs'!F130</f>
        <v>0</v>
      </c>
      <c r="G130">
        <f>'Program Costs'!G130+'Customer Costs'!G130</f>
        <v>153.1</v>
      </c>
      <c r="H130">
        <f>'Program Costs'!H130+'Customer Costs'!H130</f>
        <v>0</v>
      </c>
      <c r="I130">
        <f>'Program Costs'!I130+'Customer Costs'!I130</f>
        <v>0</v>
      </c>
      <c r="J130">
        <f>'Program Costs'!J130+'Customer Costs'!J130</f>
        <v>0</v>
      </c>
      <c r="K130">
        <f>'Program Costs'!K130+'Customer Costs'!K130</f>
        <v>0</v>
      </c>
      <c r="L130">
        <f>'Program Costs'!L130+'Customer Costs'!L130</f>
        <v>0</v>
      </c>
      <c r="M130">
        <f>'Program Costs'!M130+'Customer Costs'!M130</f>
        <v>0</v>
      </c>
      <c r="N130">
        <f>'Program Costs'!N130+'Customer Costs'!N130</f>
        <v>0</v>
      </c>
      <c r="O130">
        <f>'Program Costs'!O130+'Customer Costs'!O130</f>
        <v>0</v>
      </c>
      <c r="P130">
        <f>'Program Costs'!P130+'Customer Costs'!P130</f>
        <v>0</v>
      </c>
      <c r="Q130">
        <f>'Program Costs'!Q130+'Customer Costs'!Q130</f>
        <v>0</v>
      </c>
      <c r="R130">
        <f>'Program Costs'!R130+'Customer Costs'!R130</f>
        <v>0</v>
      </c>
      <c r="S130">
        <f>'Program Costs'!S130+'Customer Costs'!S130</f>
        <v>0</v>
      </c>
      <c r="T130">
        <f>'Program Costs'!T130+'Customer Costs'!T130</f>
        <v>0</v>
      </c>
      <c r="U130">
        <f>'Program Costs'!U130+'Customer Costs'!U130</f>
        <v>0</v>
      </c>
      <c r="V130">
        <f>'Program Costs'!V130+'Customer Costs'!V130</f>
        <v>0</v>
      </c>
      <c r="W130">
        <f>'Program Costs'!W130+'Customer Costs'!W130</f>
        <v>0</v>
      </c>
      <c r="X130">
        <f>'Program Costs'!X130+'Customer Costs'!X130</f>
        <v>0</v>
      </c>
      <c r="Y130">
        <f>'Program Costs'!Y130+'Customer Costs'!Y130</f>
        <v>0</v>
      </c>
      <c r="Z130">
        <f>'Program Costs'!Z130+'Customer Costs'!Z130</f>
        <v>0</v>
      </c>
      <c r="AA130">
        <f>'Program Costs'!AA130+'Customer Costs'!AA130</f>
        <v>0</v>
      </c>
      <c r="AB130">
        <f>'Program Costs'!AB130+'Customer Costs'!AB130</f>
        <v>0</v>
      </c>
      <c r="AC130">
        <f>'Program Costs'!AC130+'Customer Costs'!AC130</f>
        <v>0</v>
      </c>
      <c r="AD130">
        <f>'Program Costs'!AD130+'Customer Costs'!AD130</f>
        <v>0</v>
      </c>
      <c r="AE130">
        <f>'Program Costs'!AE130+'Customer Costs'!AE130</f>
        <v>0</v>
      </c>
      <c r="AF130">
        <f>'Program Costs'!AF130+'Customer Costs'!AF130</f>
        <v>0</v>
      </c>
      <c r="AG130">
        <f>'Program Costs'!AG130+'Customer Costs'!AG130</f>
        <v>0</v>
      </c>
      <c r="AH130">
        <f>'Program Costs'!AH130+'Customer Costs'!AH130</f>
        <v>0</v>
      </c>
      <c r="AI130" s="2">
        <f t="shared" si="2"/>
        <v>153.1</v>
      </c>
      <c r="AJ130" s="2">
        <f t="shared" si="3"/>
        <v>153.1</v>
      </c>
    </row>
    <row r="131" spans="1:36" x14ac:dyDescent="0.25">
      <c r="A131" s="13">
        <v>2</v>
      </c>
      <c r="B131" s="13">
        <v>130</v>
      </c>
      <c r="C131">
        <v>147</v>
      </c>
      <c r="D131" t="s">
        <v>165</v>
      </c>
      <c r="E131">
        <f>'Program Costs'!E131+'Customer Costs'!E131</f>
        <v>0</v>
      </c>
      <c r="F131">
        <f>'Program Costs'!F131+'Customer Costs'!F131</f>
        <v>0</v>
      </c>
      <c r="G131">
        <f>'Program Costs'!G131+'Customer Costs'!G131</f>
        <v>68.099999999999994</v>
      </c>
      <c r="H131">
        <f>'Program Costs'!H131+'Customer Costs'!H131</f>
        <v>0</v>
      </c>
      <c r="I131">
        <f>'Program Costs'!I131+'Customer Costs'!I131</f>
        <v>0</v>
      </c>
      <c r="J131">
        <f>'Program Costs'!J131+'Customer Costs'!J131</f>
        <v>0</v>
      </c>
      <c r="K131">
        <f>'Program Costs'!K131+'Customer Costs'!K131</f>
        <v>0</v>
      </c>
      <c r="L131">
        <f>'Program Costs'!L131+'Customer Costs'!L131</f>
        <v>0</v>
      </c>
      <c r="M131">
        <f>'Program Costs'!M131+'Customer Costs'!M131</f>
        <v>0</v>
      </c>
      <c r="N131">
        <f>'Program Costs'!N131+'Customer Costs'!N131</f>
        <v>0</v>
      </c>
      <c r="O131">
        <f>'Program Costs'!O131+'Customer Costs'!O131</f>
        <v>0</v>
      </c>
      <c r="P131">
        <f>'Program Costs'!P131+'Customer Costs'!P131</f>
        <v>0</v>
      </c>
      <c r="Q131">
        <f>'Program Costs'!Q131+'Customer Costs'!Q131</f>
        <v>0</v>
      </c>
      <c r="R131">
        <f>'Program Costs'!R131+'Customer Costs'!R131</f>
        <v>0</v>
      </c>
      <c r="S131">
        <f>'Program Costs'!S131+'Customer Costs'!S131</f>
        <v>0</v>
      </c>
      <c r="T131">
        <f>'Program Costs'!T131+'Customer Costs'!T131</f>
        <v>0</v>
      </c>
      <c r="U131">
        <f>'Program Costs'!U131+'Customer Costs'!U131</f>
        <v>0</v>
      </c>
      <c r="V131">
        <f>'Program Costs'!V131+'Customer Costs'!V131</f>
        <v>0</v>
      </c>
      <c r="W131">
        <f>'Program Costs'!W131+'Customer Costs'!W131</f>
        <v>0</v>
      </c>
      <c r="X131">
        <f>'Program Costs'!X131+'Customer Costs'!X131</f>
        <v>0</v>
      </c>
      <c r="Y131">
        <f>'Program Costs'!Y131+'Customer Costs'!Y131</f>
        <v>0</v>
      </c>
      <c r="Z131">
        <f>'Program Costs'!Z131+'Customer Costs'!Z131</f>
        <v>0</v>
      </c>
      <c r="AA131">
        <f>'Program Costs'!AA131+'Customer Costs'!AA131</f>
        <v>0</v>
      </c>
      <c r="AB131">
        <f>'Program Costs'!AB131+'Customer Costs'!AB131</f>
        <v>0</v>
      </c>
      <c r="AC131">
        <f>'Program Costs'!AC131+'Customer Costs'!AC131</f>
        <v>0</v>
      </c>
      <c r="AD131">
        <f>'Program Costs'!AD131+'Customer Costs'!AD131</f>
        <v>0</v>
      </c>
      <c r="AE131">
        <f>'Program Costs'!AE131+'Customer Costs'!AE131</f>
        <v>0</v>
      </c>
      <c r="AF131">
        <f>'Program Costs'!AF131+'Customer Costs'!AF131</f>
        <v>0</v>
      </c>
      <c r="AG131">
        <f>'Program Costs'!AG131+'Customer Costs'!AG131</f>
        <v>0</v>
      </c>
      <c r="AH131">
        <f>'Program Costs'!AH131+'Customer Costs'!AH131</f>
        <v>0</v>
      </c>
      <c r="AI131" s="2">
        <f t="shared" si="2"/>
        <v>68.099999999999994</v>
      </c>
      <c r="AJ131" s="2">
        <f t="shared" si="3"/>
        <v>68.099999999999994</v>
      </c>
    </row>
    <row r="132" spans="1:36" x14ac:dyDescent="0.25">
      <c r="A132" s="13">
        <v>2</v>
      </c>
      <c r="B132" s="13">
        <v>130</v>
      </c>
      <c r="C132">
        <v>148</v>
      </c>
      <c r="D132" t="s">
        <v>166</v>
      </c>
      <c r="E132">
        <f>'Program Costs'!E132+'Customer Costs'!E132</f>
        <v>0</v>
      </c>
      <c r="F132">
        <f>'Program Costs'!F132+'Customer Costs'!F132</f>
        <v>0</v>
      </c>
      <c r="G132">
        <f>'Program Costs'!G132+'Customer Costs'!G132</f>
        <v>464</v>
      </c>
      <c r="H132">
        <f>'Program Costs'!H132+'Customer Costs'!H132</f>
        <v>0</v>
      </c>
      <c r="I132">
        <f>'Program Costs'!I132+'Customer Costs'!I132</f>
        <v>0</v>
      </c>
      <c r="J132">
        <f>'Program Costs'!J132+'Customer Costs'!J132</f>
        <v>0</v>
      </c>
      <c r="K132">
        <f>'Program Costs'!K132+'Customer Costs'!K132</f>
        <v>0</v>
      </c>
      <c r="L132">
        <f>'Program Costs'!L132+'Customer Costs'!L132</f>
        <v>0</v>
      </c>
      <c r="M132">
        <f>'Program Costs'!M132+'Customer Costs'!M132</f>
        <v>0</v>
      </c>
      <c r="N132">
        <f>'Program Costs'!N132+'Customer Costs'!N132</f>
        <v>0</v>
      </c>
      <c r="O132">
        <f>'Program Costs'!O132+'Customer Costs'!O132</f>
        <v>0</v>
      </c>
      <c r="P132">
        <f>'Program Costs'!P132+'Customer Costs'!P132</f>
        <v>0</v>
      </c>
      <c r="Q132">
        <f>'Program Costs'!Q132+'Customer Costs'!Q132</f>
        <v>0</v>
      </c>
      <c r="R132">
        <f>'Program Costs'!R132+'Customer Costs'!R132</f>
        <v>0</v>
      </c>
      <c r="S132">
        <f>'Program Costs'!S132+'Customer Costs'!S132</f>
        <v>0</v>
      </c>
      <c r="T132">
        <f>'Program Costs'!T132+'Customer Costs'!T132</f>
        <v>0</v>
      </c>
      <c r="U132">
        <f>'Program Costs'!U132+'Customer Costs'!U132</f>
        <v>0</v>
      </c>
      <c r="V132">
        <f>'Program Costs'!V132+'Customer Costs'!V132</f>
        <v>0</v>
      </c>
      <c r="W132">
        <f>'Program Costs'!W132+'Customer Costs'!W132</f>
        <v>0</v>
      </c>
      <c r="X132">
        <f>'Program Costs'!X132+'Customer Costs'!X132</f>
        <v>0</v>
      </c>
      <c r="Y132">
        <f>'Program Costs'!Y132+'Customer Costs'!Y132</f>
        <v>0</v>
      </c>
      <c r="Z132">
        <f>'Program Costs'!Z132+'Customer Costs'!Z132</f>
        <v>0</v>
      </c>
      <c r="AA132">
        <f>'Program Costs'!AA132+'Customer Costs'!AA132</f>
        <v>0</v>
      </c>
      <c r="AB132">
        <f>'Program Costs'!AB132+'Customer Costs'!AB132</f>
        <v>0</v>
      </c>
      <c r="AC132">
        <f>'Program Costs'!AC132+'Customer Costs'!AC132</f>
        <v>0</v>
      </c>
      <c r="AD132">
        <f>'Program Costs'!AD132+'Customer Costs'!AD132</f>
        <v>0</v>
      </c>
      <c r="AE132">
        <f>'Program Costs'!AE132+'Customer Costs'!AE132</f>
        <v>0</v>
      </c>
      <c r="AF132">
        <f>'Program Costs'!AF132+'Customer Costs'!AF132</f>
        <v>0</v>
      </c>
      <c r="AG132">
        <f>'Program Costs'!AG132+'Customer Costs'!AG132</f>
        <v>0</v>
      </c>
      <c r="AH132">
        <f>'Program Costs'!AH132+'Customer Costs'!AH132</f>
        <v>0</v>
      </c>
      <c r="AI132" s="2">
        <f t="shared" si="2"/>
        <v>464</v>
      </c>
      <c r="AJ132" s="2">
        <f t="shared" si="3"/>
        <v>464</v>
      </c>
    </row>
    <row r="133" spans="1:36" x14ac:dyDescent="0.25">
      <c r="A133" s="13">
        <v>2</v>
      </c>
      <c r="B133" s="13">
        <v>130</v>
      </c>
      <c r="C133">
        <v>150</v>
      </c>
      <c r="D133" t="s">
        <v>167</v>
      </c>
      <c r="E133">
        <f>'Program Costs'!E133+'Customer Costs'!E133</f>
        <v>0</v>
      </c>
      <c r="F133">
        <f>'Program Costs'!F133+'Customer Costs'!F133</f>
        <v>0</v>
      </c>
      <c r="G133">
        <f>'Program Costs'!G133+'Customer Costs'!G133</f>
        <v>408.3</v>
      </c>
      <c r="H133">
        <f>'Program Costs'!H133+'Customer Costs'!H133</f>
        <v>0</v>
      </c>
      <c r="I133">
        <f>'Program Costs'!I133+'Customer Costs'!I133</f>
        <v>0</v>
      </c>
      <c r="J133">
        <f>'Program Costs'!J133+'Customer Costs'!J133</f>
        <v>0</v>
      </c>
      <c r="K133">
        <f>'Program Costs'!K133+'Customer Costs'!K133</f>
        <v>0</v>
      </c>
      <c r="L133">
        <f>'Program Costs'!L133+'Customer Costs'!L133</f>
        <v>0</v>
      </c>
      <c r="M133">
        <f>'Program Costs'!M133+'Customer Costs'!M133</f>
        <v>0</v>
      </c>
      <c r="N133">
        <f>'Program Costs'!N133+'Customer Costs'!N133</f>
        <v>0</v>
      </c>
      <c r="O133">
        <f>'Program Costs'!O133+'Customer Costs'!O133</f>
        <v>0</v>
      </c>
      <c r="P133">
        <f>'Program Costs'!P133+'Customer Costs'!P133</f>
        <v>0</v>
      </c>
      <c r="Q133">
        <f>'Program Costs'!Q133+'Customer Costs'!Q133</f>
        <v>0</v>
      </c>
      <c r="R133">
        <f>'Program Costs'!R133+'Customer Costs'!R133</f>
        <v>0</v>
      </c>
      <c r="S133">
        <f>'Program Costs'!S133+'Customer Costs'!S133</f>
        <v>0</v>
      </c>
      <c r="T133">
        <f>'Program Costs'!T133+'Customer Costs'!T133</f>
        <v>0</v>
      </c>
      <c r="U133">
        <f>'Program Costs'!U133+'Customer Costs'!U133</f>
        <v>0</v>
      </c>
      <c r="V133">
        <f>'Program Costs'!V133+'Customer Costs'!V133</f>
        <v>0</v>
      </c>
      <c r="W133">
        <f>'Program Costs'!W133+'Customer Costs'!W133</f>
        <v>0</v>
      </c>
      <c r="X133">
        <f>'Program Costs'!X133+'Customer Costs'!X133</f>
        <v>0</v>
      </c>
      <c r="Y133">
        <f>'Program Costs'!Y133+'Customer Costs'!Y133</f>
        <v>0</v>
      </c>
      <c r="Z133">
        <f>'Program Costs'!Z133+'Customer Costs'!Z133</f>
        <v>0</v>
      </c>
      <c r="AA133">
        <f>'Program Costs'!AA133+'Customer Costs'!AA133</f>
        <v>0</v>
      </c>
      <c r="AB133">
        <f>'Program Costs'!AB133+'Customer Costs'!AB133</f>
        <v>0</v>
      </c>
      <c r="AC133">
        <f>'Program Costs'!AC133+'Customer Costs'!AC133</f>
        <v>0</v>
      </c>
      <c r="AD133">
        <f>'Program Costs'!AD133+'Customer Costs'!AD133</f>
        <v>0</v>
      </c>
      <c r="AE133">
        <f>'Program Costs'!AE133+'Customer Costs'!AE133</f>
        <v>0</v>
      </c>
      <c r="AF133">
        <f>'Program Costs'!AF133+'Customer Costs'!AF133</f>
        <v>0</v>
      </c>
      <c r="AG133">
        <f>'Program Costs'!AG133+'Customer Costs'!AG133</f>
        <v>0</v>
      </c>
      <c r="AH133">
        <f>'Program Costs'!AH133+'Customer Costs'!AH133</f>
        <v>0</v>
      </c>
      <c r="AI133" s="2">
        <f t="shared" ref="AI133:AI196" si="4">SUM(E133:AH133)</f>
        <v>408.3</v>
      </c>
      <c r="AJ133" s="2">
        <f t="shared" ref="AJ133:AJ196" si="5">G133+(NPV(6.463858/100,H133:AH133))</f>
        <v>408.3</v>
      </c>
    </row>
    <row r="134" spans="1:36" x14ac:dyDescent="0.25">
      <c r="A134" s="13">
        <v>2</v>
      </c>
      <c r="B134" s="13">
        <v>130</v>
      </c>
      <c r="C134">
        <v>151</v>
      </c>
      <c r="D134" t="s">
        <v>168</v>
      </c>
      <c r="E134">
        <f>'Program Costs'!E134+'Customer Costs'!E134</f>
        <v>0</v>
      </c>
      <c r="F134">
        <f>'Program Costs'!F134+'Customer Costs'!F134</f>
        <v>0</v>
      </c>
      <c r="G134">
        <f>'Program Costs'!G134+'Customer Costs'!G134</f>
        <v>731.8</v>
      </c>
      <c r="H134">
        <f>'Program Costs'!H134+'Customer Costs'!H134</f>
        <v>0</v>
      </c>
      <c r="I134">
        <f>'Program Costs'!I134+'Customer Costs'!I134</f>
        <v>0</v>
      </c>
      <c r="J134">
        <f>'Program Costs'!J134+'Customer Costs'!J134</f>
        <v>0</v>
      </c>
      <c r="K134">
        <f>'Program Costs'!K134+'Customer Costs'!K134</f>
        <v>0</v>
      </c>
      <c r="L134">
        <f>'Program Costs'!L134+'Customer Costs'!L134</f>
        <v>0</v>
      </c>
      <c r="M134">
        <f>'Program Costs'!M134+'Customer Costs'!M134</f>
        <v>0</v>
      </c>
      <c r="N134">
        <f>'Program Costs'!N134+'Customer Costs'!N134</f>
        <v>0</v>
      </c>
      <c r="O134">
        <f>'Program Costs'!O134+'Customer Costs'!O134</f>
        <v>0</v>
      </c>
      <c r="P134">
        <f>'Program Costs'!P134+'Customer Costs'!P134</f>
        <v>0</v>
      </c>
      <c r="Q134">
        <f>'Program Costs'!Q134+'Customer Costs'!Q134</f>
        <v>0</v>
      </c>
      <c r="R134">
        <f>'Program Costs'!R134+'Customer Costs'!R134</f>
        <v>0</v>
      </c>
      <c r="S134">
        <f>'Program Costs'!S134+'Customer Costs'!S134</f>
        <v>0</v>
      </c>
      <c r="T134">
        <f>'Program Costs'!T134+'Customer Costs'!T134</f>
        <v>0</v>
      </c>
      <c r="U134">
        <f>'Program Costs'!U134+'Customer Costs'!U134</f>
        <v>0</v>
      </c>
      <c r="V134">
        <f>'Program Costs'!V134+'Customer Costs'!V134</f>
        <v>0</v>
      </c>
      <c r="W134">
        <f>'Program Costs'!W134+'Customer Costs'!W134</f>
        <v>0</v>
      </c>
      <c r="X134">
        <f>'Program Costs'!X134+'Customer Costs'!X134</f>
        <v>0</v>
      </c>
      <c r="Y134">
        <f>'Program Costs'!Y134+'Customer Costs'!Y134</f>
        <v>0</v>
      </c>
      <c r="Z134">
        <f>'Program Costs'!Z134+'Customer Costs'!Z134</f>
        <v>0</v>
      </c>
      <c r="AA134">
        <f>'Program Costs'!AA134+'Customer Costs'!AA134</f>
        <v>0</v>
      </c>
      <c r="AB134">
        <f>'Program Costs'!AB134+'Customer Costs'!AB134</f>
        <v>0</v>
      </c>
      <c r="AC134">
        <f>'Program Costs'!AC134+'Customer Costs'!AC134</f>
        <v>0</v>
      </c>
      <c r="AD134">
        <f>'Program Costs'!AD134+'Customer Costs'!AD134</f>
        <v>0</v>
      </c>
      <c r="AE134">
        <f>'Program Costs'!AE134+'Customer Costs'!AE134</f>
        <v>0</v>
      </c>
      <c r="AF134">
        <f>'Program Costs'!AF134+'Customer Costs'!AF134</f>
        <v>0</v>
      </c>
      <c r="AG134">
        <f>'Program Costs'!AG134+'Customer Costs'!AG134</f>
        <v>0</v>
      </c>
      <c r="AH134">
        <f>'Program Costs'!AH134+'Customer Costs'!AH134</f>
        <v>0</v>
      </c>
      <c r="AI134" s="2">
        <f t="shared" si="4"/>
        <v>731.8</v>
      </c>
      <c r="AJ134" s="2">
        <f t="shared" si="5"/>
        <v>731.8</v>
      </c>
    </row>
    <row r="135" spans="1:36" x14ac:dyDescent="0.25">
      <c r="A135" s="13">
        <v>2</v>
      </c>
      <c r="B135" s="13">
        <v>130</v>
      </c>
      <c r="C135">
        <v>152</v>
      </c>
      <c r="D135" t="s">
        <v>169</v>
      </c>
      <c r="E135">
        <f>'Program Costs'!E135+'Customer Costs'!E135</f>
        <v>0</v>
      </c>
      <c r="F135">
        <f>'Program Costs'!F135+'Customer Costs'!F135</f>
        <v>0</v>
      </c>
      <c r="G135">
        <f>'Program Costs'!G135+'Customer Costs'!G135</f>
        <v>896.5</v>
      </c>
      <c r="H135">
        <f>'Program Costs'!H135+'Customer Costs'!H135</f>
        <v>0</v>
      </c>
      <c r="I135">
        <f>'Program Costs'!I135+'Customer Costs'!I135</f>
        <v>0</v>
      </c>
      <c r="J135">
        <f>'Program Costs'!J135+'Customer Costs'!J135</f>
        <v>0</v>
      </c>
      <c r="K135">
        <f>'Program Costs'!K135+'Customer Costs'!K135</f>
        <v>0</v>
      </c>
      <c r="L135">
        <f>'Program Costs'!L135+'Customer Costs'!L135</f>
        <v>0</v>
      </c>
      <c r="M135">
        <f>'Program Costs'!M135+'Customer Costs'!M135</f>
        <v>0</v>
      </c>
      <c r="N135">
        <f>'Program Costs'!N135+'Customer Costs'!N135</f>
        <v>0</v>
      </c>
      <c r="O135">
        <f>'Program Costs'!O135+'Customer Costs'!O135</f>
        <v>0</v>
      </c>
      <c r="P135">
        <f>'Program Costs'!P135+'Customer Costs'!P135</f>
        <v>0</v>
      </c>
      <c r="Q135">
        <f>'Program Costs'!Q135+'Customer Costs'!Q135</f>
        <v>0</v>
      </c>
      <c r="R135">
        <f>'Program Costs'!R135+'Customer Costs'!R135</f>
        <v>0</v>
      </c>
      <c r="S135">
        <f>'Program Costs'!S135+'Customer Costs'!S135</f>
        <v>0</v>
      </c>
      <c r="T135">
        <f>'Program Costs'!T135+'Customer Costs'!T135</f>
        <v>0</v>
      </c>
      <c r="U135">
        <f>'Program Costs'!U135+'Customer Costs'!U135</f>
        <v>0</v>
      </c>
      <c r="V135">
        <f>'Program Costs'!V135+'Customer Costs'!V135</f>
        <v>0</v>
      </c>
      <c r="W135">
        <f>'Program Costs'!W135+'Customer Costs'!W135</f>
        <v>0</v>
      </c>
      <c r="X135">
        <f>'Program Costs'!X135+'Customer Costs'!X135</f>
        <v>0</v>
      </c>
      <c r="Y135">
        <f>'Program Costs'!Y135+'Customer Costs'!Y135</f>
        <v>0</v>
      </c>
      <c r="Z135">
        <f>'Program Costs'!Z135+'Customer Costs'!Z135</f>
        <v>0</v>
      </c>
      <c r="AA135">
        <f>'Program Costs'!AA135+'Customer Costs'!AA135</f>
        <v>0</v>
      </c>
      <c r="AB135">
        <f>'Program Costs'!AB135+'Customer Costs'!AB135</f>
        <v>0</v>
      </c>
      <c r="AC135">
        <f>'Program Costs'!AC135+'Customer Costs'!AC135</f>
        <v>0</v>
      </c>
      <c r="AD135">
        <f>'Program Costs'!AD135+'Customer Costs'!AD135</f>
        <v>0</v>
      </c>
      <c r="AE135">
        <f>'Program Costs'!AE135+'Customer Costs'!AE135</f>
        <v>0</v>
      </c>
      <c r="AF135">
        <f>'Program Costs'!AF135+'Customer Costs'!AF135</f>
        <v>0</v>
      </c>
      <c r="AG135">
        <f>'Program Costs'!AG135+'Customer Costs'!AG135</f>
        <v>0</v>
      </c>
      <c r="AH135">
        <f>'Program Costs'!AH135+'Customer Costs'!AH135</f>
        <v>0</v>
      </c>
      <c r="AI135" s="2">
        <f t="shared" si="4"/>
        <v>896.5</v>
      </c>
      <c r="AJ135" s="2">
        <f t="shared" si="5"/>
        <v>896.5</v>
      </c>
    </row>
    <row r="136" spans="1:36" x14ac:dyDescent="0.25">
      <c r="A136" s="13">
        <v>2</v>
      </c>
      <c r="B136" s="13">
        <v>130</v>
      </c>
      <c r="C136">
        <v>153</v>
      </c>
      <c r="D136" t="s">
        <v>170</v>
      </c>
      <c r="E136">
        <f>'Program Costs'!E136+'Customer Costs'!E136</f>
        <v>0</v>
      </c>
      <c r="F136">
        <f>'Program Costs'!F136+'Customer Costs'!F136</f>
        <v>0</v>
      </c>
      <c r="G136">
        <f>'Program Costs'!G136+'Customer Costs'!G136</f>
        <v>437</v>
      </c>
      <c r="H136">
        <f>'Program Costs'!H136+'Customer Costs'!H136</f>
        <v>0</v>
      </c>
      <c r="I136">
        <f>'Program Costs'!I136+'Customer Costs'!I136</f>
        <v>0</v>
      </c>
      <c r="J136">
        <f>'Program Costs'!J136+'Customer Costs'!J136</f>
        <v>0</v>
      </c>
      <c r="K136">
        <f>'Program Costs'!K136+'Customer Costs'!K136</f>
        <v>0</v>
      </c>
      <c r="L136">
        <f>'Program Costs'!L136+'Customer Costs'!L136</f>
        <v>0</v>
      </c>
      <c r="M136">
        <f>'Program Costs'!M136+'Customer Costs'!M136</f>
        <v>0</v>
      </c>
      <c r="N136">
        <f>'Program Costs'!N136+'Customer Costs'!N136</f>
        <v>0</v>
      </c>
      <c r="O136">
        <f>'Program Costs'!O136+'Customer Costs'!O136</f>
        <v>0</v>
      </c>
      <c r="P136">
        <f>'Program Costs'!P136+'Customer Costs'!P136</f>
        <v>0</v>
      </c>
      <c r="Q136">
        <f>'Program Costs'!Q136+'Customer Costs'!Q136</f>
        <v>0</v>
      </c>
      <c r="R136">
        <f>'Program Costs'!R136+'Customer Costs'!R136</f>
        <v>0</v>
      </c>
      <c r="S136">
        <f>'Program Costs'!S136+'Customer Costs'!S136</f>
        <v>0</v>
      </c>
      <c r="T136">
        <f>'Program Costs'!T136+'Customer Costs'!T136</f>
        <v>0</v>
      </c>
      <c r="U136">
        <f>'Program Costs'!U136+'Customer Costs'!U136</f>
        <v>0</v>
      </c>
      <c r="V136">
        <f>'Program Costs'!V136+'Customer Costs'!V136</f>
        <v>0</v>
      </c>
      <c r="W136">
        <f>'Program Costs'!W136+'Customer Costs'!W136</f>
        <v>0</v>
      </c>
      <c r="X136">
        <f>'Program Costs'!X136+'Customer Costs'!X136</f>
        <v>0</v>
      </c>
      <c r="Y136">
        <f>'Program Costs'!Y136+'Customer Costs'!Y136</f>
        <v>0</v>
      </c>
      <c r="Z136">
        <f>'Program Costs'!Z136+'Customer Costs'!Z136</f>
        <v>0</v>
      </c>
      <c r="AA136">
        <f>'Program Costs'!AA136+'Customer Costs'!AA136</f>
        <v>0</v>
      </c>
      <c r="AB136">
        <f>'Program Costs'!AB136+'Customer Costs'!AB136</f>
        <v>0</v>
      </c>
      <c r="AC136">
        <f>'Program Costs'!AC136+'Customer Costs'!AC136</f>
        <v>0</v>
      </c>
      <c r="AD136">
        <f>'Program Costs'!AD136+'Customer Costs'!AD136</f>
        <v>0</v>
      </c>
      <c r="AE136">
        <f>'Program Costs'!AE136+'Customer Costs'!AE136</f>
        <v>0</v>
      </c>
      <c r="AF136">
        <f>'Program Costs'!AF136+'Customer Costs'!AF136</f>
        <v>0</v>
      </c>
      <c r="AG136">
        <f>'Program Costs'!AG136+'Customer Costs'!AG136</f>
        <v>0</v>
      </c>
      <c r="AH136">
        <f>'Program Costs'!AH136+'Customer Costs'!AH136</f>
        <v>0</v>
      </c>
      <c r="AI136" s="2">
        <f t="shared" si="4"/>
        <v>437</v>
      </c>
      <c r="AJ136" s="2">
        <f t="shared" si="5"/>
        <v>437</v>
      </c>
    </row>
    <row r="137" spans="1:36" x14ac:dyDescent="0.25">
      <c r="A137" s="13">
        <v>2</v>
      </c>
      <c r="B137" s="13">
        <v>190</v>
      </c>
      <c r="C137">
        <v>191</v>
      </c>
      <c r="D137" t="s">
        <v>171</v>
      </c>
      <c r="E137">
        <f>'Program Costs'!E137+'Customer Costs'!E137</f>
        <v>0</v>
      </c>
      <c r="F137">
        <f>'Program Costs'!F137+'Customer Costs'!F137</f>
        <v>0</v>
      </c>
      <c r="G137">
        <f>'Program Costs'!G137+'Customer Costs'!G137</f>
        <v>137</v>
      </c>
      <c r="H137">
        <f>'Program Costs'!H137+'Customer Costs'!H137</f>
        <v>0</v>
      </c>
      <c r="I137">
        <f>'Program Costs'!I137+'Customer Costs'!I137</f>
        <v>0</v>
      </c>
      <c r="J137">
        <f>'Program Costs'!J137+'Customer Costs'!J137</f>
        <v>0</v>
      </c>
      <c r="K137">
        <f>'Program Costs'!K137+'Customer Costs'!K137</f>
        <v>0</v>
      </c>
      <c r="L137">
        <f>'Program Costs'!L137+'Customer Costs'!L137</f>
        <v>0</v>
      </c>
      <c r="M137">
        <f>'Program Costs'!M137+'Customer Costs'!M137</f>
        <v>0</v>
      </c>
      <c r="N137">
        <f>'Program Costs'!N137+'Customer Costs'!N137</f>
        <v>0</v>
      </c>
      <c r="O137">
        <f>'Program Costs'!O137+'Customer Costs'!O137</f>
        <v>0</v>
      </c>
      <c r="P137">
        <f>'Program Costs'!P137+'Customer Costs'!P137</f>
        <v>0</v>
      </c>
      <c r="Q137">
        <f>'Program Costs'!Q137+'Customer Costs'!Q137</f>
        <v>0</v>
      </c>
      <c r="R137">
        <f>'Program Costs'!R137+'Customer Costs'!R137</f>
        <v>0</v>
      </c>
      <c r="S137">
        <f>'Program Costs'!S137+'Customer Costs'!S137</f>
        <v>0</v>
      </c>
      <c r="T137">
        <f>'Program Costs'!T137+'Customer Costs'!T137</f>
        <v>0</v>
      </c>
      <c r="U137">
        <f>'Program Costs'!U137+'Customer Costs'!U137</f>
        <v>0</v>
      </c>
      <c r="V137">
        <f>'Program Costs'!V137+'Customer Costs'!V137</f>
        <v>0</v>
      </c>
      <c r="W137">
        <f>'Program Costs'!W137+'Customer Costs'!W137</f>
        <v>0</v>
      </c>
      <c r="X137">
        <f>'Program Costs'!X137+'Customer Costs'!X137</f>
        <v>0</v>
      </c>
      <c r="Y137">
        <f>'Program Costs'!Y137+'Customer Costs'!Y137</f>
        <v>0</v>
      </c>
      <c r="Z137">
        <f>'Program Costs'!Z137+'Customer Costs'!Z137</f>
        <v>0</v>
      </c>
      <c r="AA137">
        <f>'Program Costs'!AA137+'Customer Costs'!AA137</f>
        <v>0</v>
      </c>
      <c r="AB137">
        <f>'Program Costs'!AB137+'Customer Costs'!AB137</f>
        <v>0</v>
      </c>
      <c r="AC137">
        <f>'Program Costs'!AC137+'Customer Costs'!AC137</f>
        <v>0</v>
      </c>
      <c r="AD137">
        <f>'Program Costs'!AD137+'Customer Costs'!AD137</f>
        <v>0</v>
      </c>
      <c r="AE137">
        <f>'Program Costs'!AE137+'Customer Costs'!AE137</f>
        <v>0</v>
      </c>
      <c r="AF137">
        <f>'Program Costs'!AF137+'Customer Costs'!AF137</f>
        <v>0</v>
      </c>
      <c r="AG137">
        <f>'Program Costs'!AG137+'Customer Costs'!AG137</f>
        <v>0</v>
      </c>
      <c r="AH137">
        <f>'Program Costs'!AH137+'Customer Costs'!AH137</f>
        <v>0</v>
      </c>
      <c r="AI137" s="2">
        <f t="shared" si="4"/>
        <v>137</v>
      </c>
      <c r="AJ137" s="2">
        <f t="shared" si="5"/>
        <v>137</v>
      </c>
    </row>
    <row r="138" spans="1:36" x14ac:dyDescent="0.25">
      <c r="A138" s="13">
        <v>2</v>
      </c>
      <c r="B138" s="13">
        <v>190</v>
      </c>
      <c r="C138">
        <v>192</v>
      </c>
      <c r="D138" t="s">
        <v>172</v>
      </c>
      <c r="E138">
        <f>'Program Costs'!E138+'Customer Costs'!E138</f>
        <v>0</v>
      </c>
      <c r="F138">
        <f>'Program Costs'!F138+'Customer Costs'!F138</f>
        <v>0</v>
      </c>
      <c r="G138">
        <f>'Program Costs'!G138+'Customer Costs'!G138</f>
        <v>247</v>
      </c>
      <c r="H138">
        <f>'Program Costs'!H138+'Customer Costs'!H138</f>
        <v>0</v>
      </c>
      <c r="I138">
        <f>'Program Costs'!I138+'Customer Costs'!I138</f>
        <v>0</v>
      </c>
      <c r="J138">
        <f>'Program Costs'!J138+'Customer Costs'!J138</f>
        <v>0</v>
      </c>
      <c r="K138">
        <f>'Program Costs'!K138+'Customer Costs'!K138</f>
        <v>0</v>
      </c>
      <c r="L138">
        <f>'Program Costs'!L138+'Customer Costs'!L138</f>
        <v>0</v>
      </c>
      <c r="M138">
        <f>'Program Costs'!M138+'Customer Costs'!M138</f>
        <v>0</v>
      </c>
      <c r="N138">
        <f>'Program Costs'!N138+'Customer Costs'!N138</f>
        <v>0</v>
      </c>
      <c r="O138">
        <f>'Program Costs'!O138+'Customer Costs'!O138</f>
        <v>0</v>
      </c>
      <c r="P138">
        <f>'Program Costs'!P138+'Customer Costs'!P138</f>
        <v>0</v>
      </c>
      <c r="Q138">
        <f>'Program Costs'!Q138+'Customer Costs'!Q138</f>
        <v>0</v>
      </c>
      <c r="R138">
        <f>'Program Costs'!R138+'Customer Costs'!R138</f>
        <v>0</v>
      </c>
      <c r="S138">
        <f>'Program Costs'!S138+'Customer Costs'!S138</f>
        <v>0</v>
      </c>
      <c r="T138">
        <f>'Program Costs'!T138+'Customer Costs'!T138</f>
        <v>0</v>
      </c>
      <c r="U138">
        <f>'Program Costs'!U138+'Customer Costs'!U138</f>
        <v>0</v>
      </c>
      <c r="V138">
        <f>'Program Costs'!V138+'Customer Costs'!V138</f>
        <v>0</v>
      </c>
      <c r="W138">
        <f>'Program Costs'!W138+'Customer Costs'!W138</f>
        <v>0</v>
      </c>
      <c r="X138">
        <f>'Program Costs'!X138+'Customer Costs'!X138</f>
        <v>0</v>
      </c>
      <c r="Y138">
        <f>'Program Costs'!Y138+'Customer Costs'!Y138</f>
        <v>0</v>
      </c>
      <c r="Z138">
        <f>'Program Costs'!Z138+'Customer Costs'!Z138</f>
        <v>0</v>
      </c>
      <c r="AA138">
        <f>'Program Costs'!AA138+'Customer Costs'!AA138</f>
        <v>0</v>
      </c>
      <c r="AB138">
        <f>'Program Costs'!AB138+'Customer Costs'!AB138</f>
        <v>0</v>
      </c>
      <c r="AC138">
        <f>'Program Costs'!AC138+'Customer Costs'!AC138</f>
        <v>0</v>
      </c>
      <c r="AD138">
        <f>'Program Costs'!AD138+'Customer Costs'!AD138</f>
        <v>0</v>
      </c>
      <c r="AE138">
        <f>'Program Costs'!AE138+'Customer Costs'!AE138</f>
        <v>0</v>
      </c>
      <c r="AF138">
        <f>'Program Costs'!AF138+'Customer Costs'!AF138</f>
        <v>0</v>
      </c>
      <c r="AG138">
        <f>'Program Costs'!AG138+'Customer Costs'!AG138</f>
        <v>0</v>
      </c>
      <c r="AH138">
        <f>'Program Costs'!AH138+'Customer Costs'!AH138</f>
        <v>0</v>
      </c>
      <c r="AI138" s="2">
        <f t="shared" si="4"/>
        <v>247</v>
      </c>
      <c r="AJ138" s="2">
        <f t="shared" si="5"/>
        <v>247</v>
      </c>
    </row>
    <row r="139" spans="1:36" x14ac:dyDescent="0.25">
      <c r="A139" s="13">
        <v>2</v>
      </c>
      <c r="B139" s="13">
        <v>190</v>
      </c>
      <c r="C139">
        <v>196</v>
      </c>
      <c r="D139" t="s">
        <v>173</v>
      </c>
      <c r="E139">
        <f>'Program Costs'!E139+'Customer Costs'!E139</f>
        <v>0</v>
      </c>
      <c r="F139">
        <f>'Program Costs'!F139+'Customer Costs'!F139</f>
        <v>0</v>
      </c>
      <c r="G139">
        <f>'Program Costs'!G139+'Customer Costs'!G139</f>
        <v>872.4</v>
      </c>
      <c r="H139">
        <f>'Program Costs'!H139+'Customer Costs'!H139</f>
        <v>0</v>
      </c>
      <c r="I139">
        <f>'Program Costs'!I139+'Customer Costs'!I139</f>
        <v>0</v>
      </c>
      <c r="J139">
        <f>'Program Costs'!J139+'Customer Costs'!J139</f>
        <v>0</v>
      </c>
      <c r="K139">
        <f>'Program Costs'!K139+'Customer Costs'!K139</f>
        <v>0</v>
      </c>
      <c r="L139">
        <f>'Program Costs'!L139+'Customer Costs'!L139</f>
        <v>0</v>
      </c>
      <c r="M139">
        <f>'Program Costs'!M139+'Customer Costs'!M139</f>
        <v>0</v>
      </c>
      <c r="N139">
        <f>'Program Costs'!N139+'Customer Costs'!N139</f>
        <v>0</v>
      </c>
      <c r="O139">
        <f>'Program Costs'!O139+'Customer Costs'!O139</f>
        <v>0</v>
      </c>
      <c r="P139">
        <f>'Program Costs'!P139+'Customer Costs'!P139</f>
        <v>0</v>
      </c>
      <c r="Q139">
        <f>'Program Costs'!Q139+'Customer Costs'!Q139</f>
        <v>0</v>
      </c>
      <c r="R139">
        <f>'Program Costs'!R139+'Customer Costs'!R139</f>
        <v>0</v>
      </c>
      <c r="S139">
        <f>'Program Costs'!S139+'Customer Costs'!S139</f>
        <v>0</v>
      </c>
      <c r="T139">
        <f>'Program Costs'!T139+'Customer Costs'!T139</f>
        <v>0</v>
      </c>
      <c r="U139">
        <f>'Program Costs'!U139+'Customer Costs'!U139</f>
        <v>0</v>
      </c>
      <c r="V139">
        <f>'Program Costs'!V139+'Customer Costs'!V139</f>
        <v>0</v>
      </c>
      <c r="W139">
        <f>'Program Costs'!W139+'Customer Costs'!W139</f>
        <v>0</v>
      </c>
      <c r="X139">
        <f>'Program Costs'!X139+'Customer Costs'!X139</f>
        <v>0</v>
      </c>
      <c r="Y139">
        <f>'Program Costs'!Y139+'Customer Costs'!Y139</f>
        <v>0</v>
      </c>
      <c r="Z139">
        <f>'Program Costs'!Z139+'Customer Costs'!Z139</f>
        <v>0</v>
      </c>
      <c r="AA139">
        <f>'Program Costs'!AA139+'Customer Costs'!AA139</f>
        <v>0</v>
      </c>
      <c r="AB139">
        <f>'Program Costs'!AB139+'Customer Costs'!AB139</f>
        <v>0</v>
      </c>
      <c r="AC139">
        <f>'Program Costs'!AC139+'Customer Costs'!AC139</f>
        <v>0</v>
      </c>
      <c r="AD139">
        <f>'Program Costs'!AD139+'Customer Costs'!AD139</f>
        <v>0</v>
      </c>
      <c r="AE139">
        <f>'Program Costs'!AE139+'Customer Costs'!AE139</f>
        <v>0</v>
      </c>
      <c r="AF139">
        <f>'Program Costs'!AF139+'Customer Costs'!AF139</f>
        <v>0</v>
      </c>
      <c r="AG139">
        <f>'Program Costs'!AG139+'Customer Costs'!AG139</f>
        <v>0</v>
      </c>
      <c r="AH139">
        <f>'Program Costs'!AH139+'Customer Costs'!AH139</f>
        <v>0</v>
      </c>
      <c r="AI139" s="2">
        <f t="shared" si="4"/>
        <v>872.4</v>
      </c>
      <c r="AJ139" s="2">
        <f t="shared" si="5"/>
        <v>872.4</v>
      </c>
    </row>
    <row r="140" spans="1:36" x14ac:dyDescent="0.25">
      <c r="A140" s="13">
        <v>2</v>
      </c>
      <c r="B140" s="13">
        <v>190</v>
      </c>
      <c r="C140">
        <v>197</v>
      </c>
      <c r="D140" t="s">
        <v>174</v>
      </c>
      <c r="E140">
        <f>'Program Costs'!E140+'Customer Costs'!E140</f>
        <v>0</v>
      </c>
      <c r="F140">
        <f>'Program Costs'!F140+'Customer Costs'!F140</f>
        <v>0</v>
      </c>
      <c r="G140">
        <f>'Program Costs'!G140+'Customer Costs'!G140</f>
        <v>45.7</v>
      </c>
      <c r="H140">
        <f>'Program Costs'!H140+'Customer Costs'!H140</f>
        <v>0</v>
      </c>
      <c r="I140">
        <f>'Program Costs'!I140+'Customer Costs'!I140</f>
        <v>0</v>
      </c>
      <c r="J140">
        <f>'Program Costs'!J140+'Customer Costs'!J140</f>
        <v>0</v>
      </c>
      <c r="K140">
        <f>'Program Costs'!K140+'Customer Costs'!K140</f>
        <v>0</v>
      </c>
      <c r="L140">
        <f>'Program Costs'!L140+'Customer Costs'!L140</f>
        <v>0</v>
      </c>
      <c r="M140">
        <f>'Program Costs'!M140+'Customer Costs'!M140</f>
        <v>0</v>
      </c>
      <c r="N140">
        <f>'Program Costs'!N140+'Customer Costs'!N140</f>
        <v>0</v>
      </c>
      <c r="O140">
        <f>'Program Costs'!O140+'Customer Costs'!O140</f>
        <v>0</v>
      </c>
      <c r="P140">
        <f>'Program Costs'!P140+'Customer Costs'!P140</f>
        <v>0</v>
      </c>
      <c r="Q140">
        <f>'Program Costs'!Q140+'Customer Costs'!Q140</f>
        <v>0</v>
      </c>
      <c r="R140">
        <f>'Program Costs'!R140+'Customer Costs'!R140</f>
        <v>0</v>
      </c>
      <c r="S140">
        <f>'Program Costs'!S140+'Customer Costs'!S140</f>
        <v>0</v>
      </c>
      <c r="T140">
        <f>'Program Costs'!T140+'Customer Costs'!T140</f>
        <v>0</v>
      </c>
      <c r="U140">
        <f>'Program Costs'!U140+'Customer Costs'!U140</f>
        <v>0</v>
      </c>
      <c r="V140">
        <f>'Program Costs'!V140+'Customer Costs'!V140</f>
        <v>0</v>
      </c>
      <c r="W140">
        <f>'Program Costs'!W140+'Customer Costs'!W140</f>
        <v>0</v>
      </c>
      <c r="X140">
        <f>'Program Costs'!X140+'Customer Costs'!X140</f>
        <v>0</v>
      </c>
      <c r="Y140">
        <f>'Program Costs'!Y140+'Customer Costs'!Y140</f>
        <v>0</v>
      </c>
      <c r="Z140">
        <f>'Program Costs'!Z140+'Customer Costs'!Z140</f>
        <v>0</v>
      </c>
      <c r="AA140">
        <f>'Program Costs'!AA140+'Customer Costs'!AA140</f>
        <v>0</v>
      </c>
      <c r="AB140">
        <f>'Program Costs'!AB140+'Customer Costs'!AB140</f>
        <v>0</v>
      </c>
      <c r="AC140">
        <f>'Program Costs'!AC140+'Customer Costs'!AC140</f>
        <v>0</v>
      </c>
      <c r="AD140">
        <f>'Program Costs'!AD140+'Customer Costs'!AD140</f>
        <v>0</v>
      </c>
      <c r="AE140">
        <f>'Program Costs'!AE140+'Customer Costs'!AE140</f>
        <v>0</v>
      </c>
      <c r="AF140">
        <f>'Program Costs'!AF140+'Customer Costs'!AF140</f>
        <v>0</v>
      </c>
      <c r="AG140">
        <f>'Program Costs'!AG140+'Customer Costs'!AG140</f>
        <v>0</v>
      </c>
      <c r="AH140">
        <f>'Program Costs'!AH140+'Customer Costs'!AH140</f>
        <v>0</v>
      </c>
      <c r="AI140" s="2">
        <f t="shared" si="4"/>
        <v>45.7</v>
      </c>
      <c r="AJ140" s="2">
        <f t="shared" si="5"/>
        <v>45.7</v>
      </c>
    </row>
    <row r="141" spans="1:36" x14ac:dyDescent="0.25">
      <c r="A141" s="13">
        <v>2</v>
      </c>
      <c r="B141" s="13">
        <v>190</v>
      </c>
      <c r="C141">
        <v>198</v>
      </c>
      <c r="D141" t="s">
        <v>175</v>
      </c>
      <c r="E141">
        <f>'Program Costs'!E141+'Customer Costs'!E141</f>
        <v>0</v>
      </c>
      <c r="F141">
        <f>'Program Costs'!F141+'Customer Costs'!F141</f>
        <v>0</v>
      </c>
      <c r="G141">
        <f>'Program Costs'!G141+'Customer Costs'!G141</f>
        <v>153.1</v>
      </c>
      <c r="H141">
        <f>'Program Costs'!H141+'Customer Costs'!H141</f>
        <v>0</v>
      </c>
      <c r="I141">
        <f>'Program Costs'!I141+'Customer Costs'!I141</f>
        <v>0</v>
      </c>
      <c r="J141">
        <f>'Program Costs'!J141+'Customer Costs'!J141</f>
        <v>0</v>
      </c>
      <c r="K141">
        <f>'Program Costs'!K141+'Customer Costs'!K141</f>
        <v>0</v>
      </c>
      <c r="L141">
        <f>'Program Costs'!L141+'Customer Costs'!L141</f>
        <v>0</v>
      </c>
      <c r="M141">
        <f>'Program Costs'!M141+'Customer Costs'!M141</f>
        <v>0</v>
      </c>
      <c r="N141">
        <f>'Program Costs'!N141+'Customer Costs'!N141</f>
        <v>0</v>
      </c>
      <c r="O141">
        <f>'Program Costs'!O141+'Customer Costs'!O141</f>
        <v>0</v>
      </c>
      <c r="P141">
        <f>'Program Costs'!P141+'Customer Costs'!P141</f>
        <v>0</v>
      </c>
      <c r="Q141">
        <f>'Program Costs'!Q141+'Customer Costs'!Q141</f>
        <v>0</v>
      </c>
      <c r="R141">
        <f>'Program Costs'!R141+'Customer Costs'!R141</f>
        <v>0</v>
      </c>
      <c r="S141">
        <f>'Program Costs'!S141+'Customer Costs'!S141</f>
        <v>0</v>
      </c>
      <c r="T141">
        <f>'Program Costs'!T141+'Customer Costs'!T141</f>
        <v>0</v>
      </c>
      <c r="U141">
        <f>'Program Costs'!U141+'Customer Costs'!U141</f>
        <v>0</v>
      </c>
      <c r="V141">
        <f>'Program Costs'!V141+'Customer Costs'!V141</f>
        <v>0</v>
      </c>
      <c r="W141">
        <f>'Program Costs'!W141+'Customer Costs'!W141</f>
        <v>0</v>
      </c>
      <c r="X141">
        <f>'Program Costs'!X141+'Customer Costs'!X141</f>
        <v>0</v>
      </c>
      <c r="Y141">
        <f>'Program Costs'!Y141+'Customer Costs'!Y141</f>
        <v>0</v>
      </c>
      <c r="Z141">
        <f>'Program Costs'!Z141+'Customer Costs'!Z141</f>
        <v>0</v>
      </c>
      <c r="AA141">
        <f>'Program Costs'!AA141+'Customer Costs'!AA141</f>
        <v>0</v>
      </c>
      <c r="AB141">
        <f>'Program Costs'!AB141+'Customer Costs'!AB141</f>
        <v>0</v>
      </c>
      <c r="AC141">
        <f>'Program Costs'!AC141+'Customer Costs'!AC141</f>
        <v>0</v>
      </c>
      <c r="AD141">
        <f>'Program Costs'!AD141+'Customer Costs'!AD141</f>
        <v>0</v>
      </c>
      <c r="AE141">
        <f>'Program Costs'!AE141+'Customer Costs'!AE141</f>
        <v>0</v>
      </c>
      <c r="AF141">
        <f>'Program Costs'!AF141+'Customer Costs'!AF141</f>
        <v>0</v>
      </c>
      <c r="AG141">
        <f>'Program Costs'!AG141+'Customer Costs'!AG141</f>
        <v>0</v>
      </c>
      <c r="AH141">
        <f>'Program Costs'!AH141+'Customer Costs'!AH141</f>
        <v>0</v>
      </c>
      <c r="AI141" s="2">
        <f t="shared" si="4"/>
        <v>153.1</v>
      </c>
      <c r="AJ141" s="2">
        <f t="shared" si="5"/>
        <v>153.1</v>
      </c>
    </row>
    <row r="142" spans="1:36" x14ac:dyDescent="0.25">
      <c r="A142" s="13">
        <v>2</v>
      </c>
      <c r="B142" s="13">
        <v>190</v>
      </c>
      <c r="C142">
        <v>199</v>
      </c>
      <c r="D142" t="s">
        <v>176</v>
      </c>
      <c r="E142">
        <f>'Program Costs'!E142+'Customer Costs'!E142</f>
        <v>0</v>
      </c>
      <c r="F142">
        <f>'Program Costs'!F142+'Customer Costs'!F142</f>
        <v>0</v>
      </c>
      <c r="G142">
        <f>'Program Costs'!G142+'Customer Costs'!G142</f>
        <v>153.1</v>
      </c>
      <c r="H142">
        <f>'Program Costs'!H142+'Customer Costs'!H142</f>
        <v>0</v>
      </c>
      <c r="I142">
        <f>'Program Costs'!I142+'Customer Costs'!I142</f>
        <v>0</v>
      </c>
      <c r="J142">
        <f>'Program Costs'!J142+'Customer Costs'!J142</f>
        <v>0</v>
      </c>
      <c r="K142">
        <f>'Program Costs'!K142+'Customer Costs'!K142</f>
        <v>0</v>
      </c>
      <c r="L142">
        <f>'Program Costs'!L142+'Customer Costs'!L142</f>
        <v>0</v>
      </c>
      <c r="M142">
        <f>'Program Costs'!M142+'Customer Costs'!M142</f>
        <v>0</v>
      </c>
      <c r="N142">
        <f>'Program Costs'!N142+'Customer Costs'!N142</f>
        <v>0</v>
      </c>
      <c r="O142">
        <f>'Program Costs'!O142+'Customer Costs'!O142</f>
        <v>0</v>
      </c>
      <c r="P142">
        <f>'Program Costs'!P142+'Customer Costs'!P142</f>
        <v>0</v>
      </c>
      <c r="Q142">
        <f>'Program Costs'!Q142+'Customer Costs'!Q142</f>
        <v>0</v>
      </c>
      <c r="R142">
        <f>'Program Costs'!R142+'Customer Costs'!R142</f>
        <v>0</v>
      </c>
      <c r="S142">
        <f>'Program Costs'!S142+'Customer Costs'!S142</f>
        <v>0</v>
      </c>
      <c r="T142">
        <f>'Program Costs'!T142+'Customer Costs'!T142</f>
        <v>0</v>
      </c>
      <c r="U142">
        <f>'Program Costs'!U142+'Customer Costs'!U142</f>
        <v>0</v>
      </c>
      <c r="V142">
        <f>'Program Costs'!V142+'Customer Costs'!V142</f>
        <v>0</v>
      </c>
      <c r="W142">
        <f>'Program Costs'!W142+'Customer Costs'!W142</f>
        <v>0</v>
      </c>
      <c r="X142">
        <f>'Program Costs'!X142+'Customer Costs'!X142</f>
        <v>0</v>
      </c>
      <c r="Y142">
        <f>'Program Costs'!Y142+'Customer Costs'!Y142</f>
        <v>0</v>
      </c>
      <c r="Z142">
        <f>'Program Costs'!Z142+'Customer Costs'!Z142</f>
        <v>0</v>
      </c>
      <c r="AA142">
        <f>'Program Costs'!AA142+'Customer Costs'!AA142</f>
        <v>0</v>
      </c>
      <c r="AB142">
        <f>'Program Costs'!AB142+'Customer Costs'!AB142</f>
        <v>0</v>
      </c>
      <c r="AC142">
        <f>'Program Costs'!AC142+'Customer Costs'!AC142</f>
        <v>0</v>
      </c>
      <c r="AD142">
        <f>'Program Costs'!AD142+'Customer Costs'!AD142</f>
        <v>0</v>
      </c>
      <c r="AE142">
        <f>'Program Costs'!AE142+'Customer Costs'!AE142</f>
        <v>0</v>
      </c>
      <c r="AF142">
        <f>'Program Costs'!AF142+'Customer Costs'!AF142</f>
        <v>0</v>
      </c>
      <c r="AG142">
        <f>'Program Costs'!AG142+'Customer Costs'!AG142</f>
        <v>0</v>
      </c>
      <c r="AH142">
        <f>'Program Costs'!AH142+'Customer Costs'!AH142</f>
        <v>0</v>
      </c>
      <c r="AI142" s="2">
        <f t="shared" si="4"/>
        <v>153.1</v>
      </c>
      <c r="AJ142" s="2">
        <f t="shared" si="5"/>
        <v>153.1</v>
      </c>
    </row>
    <row r="143" spans="1:36" x14ac:dyDescent="0.25">
      <c r="A143" s="13">
        <v>2</v>
      </c>
      <c r="B143" s="13">
        <v>190</v>
      </c>
      <c r="C143">
        <v>200</v>
      </c>
      <c r="D143" t="s">
        <v>177</v>
      </c>
      <c r="E143">
        <f>'Program Costs'!E143+'Customer Costs'!E143</f>
        <v>0</v>
      </c>
      <c r="F143">
        <f>'Program Costs'!F143+'Customer Costs'!F143</f>
        <v>0</v>
      </c>
      <c r="G143">
        <f>'Program Costs'!G143+'Customer Costs'!G143</f>
        <v>161.4</v>
      </c>
      <c r="H143">
        <f>'Program Costs'!H143+'Customer Costs'!H143</f>
        <v>0</v>
      </c>
      <c r="I143">
        <f>'Program Costs'!I143+'Customer Costs'!I143</f>
        <v>0</v>
      </c>
      <c r="J143">
        <f>'Program Costs'!J143+'Customer Costs'!J143</f>
        <v>0</v>
      </c>
      <c r="K143">
        <f>'Program Costs'!K143+'Customer Costs'!K143</f>
        <v>0</v>
      </c>
      <c r="L143">
        <f>'Program Costs'!L143+'Customer Costs'!L143</f>
        <v>0</v>
      </c>
      <c r="M143">
        <f>'Program Costs'!M143+'Customer Costs'!M143</f>
        <v>0</v>
      </c>
      <c r="N143">
        <f>'Program Costs'!N143+'Customer Costs'!N143</f>
        <v>0</v>
      </c>
      <c r="O143">
        <f>'Program Costs'!O143+'Customer Costs'!O143</f>
        <v>0</v>
      </c>
      <c r="P143">
        <f>'Program Costs'!P143+'Customer Costs'!P143</f>
        <v>0</v>
      </c>
      <c r="Q143">
        <f>'Program Costs'!Q143+'Customer Costs'!Q143</f>
        <v>0</v>
      </c>
      <c r="R143">
        <f>'Program Costs'!R143+'Customer Costs'!R143</f>
        <v>0</v>
      </c>
      <c r="S143">
        <f>'Program Costs'!S143+'Customer Costs'!S143</f>
        <v>0</v>
      </c>
      <c r="T143">
        <f>'Program Costs'!T143+'Customer Costs'!T143</f>
        <v>0</v>
      </c>
      <c r="U143">
        <f>'Program Costs'!U143+'Customer Costs'!U143</f>
        <v>0</v>
      </c>
      <c r="V143">
        <f>'Program Costs'!V143+'Customer Costs'!V143</f>
        <v>0</v>
      </c>
      <c r="W143">
        <f>'Program Costs'!W143+'Customer Costs'!W143</f>
        <v>0</v>
      </c>
      <c r="X143">
        <f>'Program Costs'!X143+'Customer Costs'!X143</f>
        <v>0</v>
      </c>
      <c r="Y143">
        <f>'Program Costs'!Y143+'Customer Costs'!Y143</f>
        <v>0</v>
      </c>
      <c r="Z143">
        <f>'Program Costs'!Z143+'Customer Costs'!Z143</f>
        <v>0</v>
      </c>
      <c r="AA143">
        <f>'Program Costs'!AA143+'Customer Costs'!AA143</f>
        <v>0</v>
      </c>
      <c r="AB143">
        <f>'Program Costs'!AB143+'Customer Costs'!AB143</f>
        <v>0</v>
      </c>
      <c r="AC143">
        <f>'Program Costs'!AC143+'Customer Costs'!AC143</f>
        <v>0</v>
      </c>
      <c r="AD143">
        <f>'Program Costs'!AD143+'Customer Costs'!AD143</f>
        <v>0</v>
      </c>
      <c r="AE143">
        <f>'Program Costs'!AE143+'Customer Costs'!AE143</f>
        <v>0</v>
      </c>
      <c r="AF143">
        <f>'Program Costs'!AF143+'Customer Costs'!AF143</f>
        <v>0</v>
      </c>
      <c r="AG143">
        <f>'Program Costs'!AG143+'Customer Costs'!AG143</f>
        <v>0</v>
      </c>
      <c r="AH143">
        <f>'Program Costs'!AH143+'Customer Costs'!AH143</f>
        <v>0</v>
      </c>
      <c r="AI143" s="2">
        <f t="shared" si="4"/>
        <v>161.4</v>
      </c>
      <c r="AJ143" s="2">
        <f t="shared" si="5"/>
        <v>161.4</v>
      </c>
    </row>
    <row r="144" spans="1:36" x14ac:dyDescent="0.25">
      <c r="A144" s="13">
        <v>2</v>
      </c>
      <c r="B144" s="13">
        <v>190</v>
      </c>
      <c r="C144">
        <v>202</v>
      </c>
      <c r="D144" t="s">
        <v>178</v>
      </c>
      <c r="E144">
        <f>'Program Costs'!E144+'Customer Costs'!E144</f>
        <v>0</v>
      </c>
      <c r="F144">
        <f>'Program Costs'!F144+'Customer Costs'!F144</f>
        <v>0</v>
      </c>
      <c r="G144">
        <f>'Program Costs'!G144+'Customer Costs'!G144</f>
        <v>6205.2</v>
      </c>
      <c r="H144">
        <f>'Program Costs'!H144+'Customer Costs'!H144</f>
        <v>0</v>
      </c>
      <c r="I144">
        <f>'Program Costs'!I144+'Customer Costs'!I144</f>
        <v>0</v>
      </c>
      <c r="J144">
        <f>'Program Costs'!J144+'Customer Costs'!J144</f>
        <v>0</v>
      </c>
      <c r="K144">
        <f>'Program Costs'!K144+'Customer Costs'!K144</f>
        <v>0</v>
      </c>
      <c r="L144">
        <f>'Program Costs'!L144+'Customer Costs'!L144</f>
        <v>0</v>
      </c>
      <c r="M144">
        <f>'Program Costs'!M144+'Customer Costs'!M144</f>
        <v>0</v>
      </c>
      <c r="N144">
        <f>'Program Costs'!N144+'Customer Costs'!N144</f>
        <v>0</v>
      </c>
      <c r="O144">
        <f>'Program Costs'!O144+'Customer Costs'!O144</f>
        <v>0</v>
      </c>
      <c r="P144">
        <f>'Program Costs'!P144+'Customer Costs'!P144</f>
        <v>0</v>
      </c>
      <c r="Q144">
        <f>'Program Costs'!Q144+'Customer Costs'!Q144</f>
        <v>0</v>
      </c>
      <c r="R144">
        <f>'Program Costs'!R144+'Customer Costs'!R144</f>
        <v>0</v>
      </c>
      <c r="S144">
        <f>'Program Costs'!S144+'Customer Costs'!S144</f>
        <v>0</v>
      </c>
      <c r="T144">
        <f>'Program Costs'!T144+'Customer Costs'!T144</f>
        <v>0</v>
      </c>
      <c r="U144">
        <f>'Program Costs'!U144+'Customer Costs'!U144</f>
        <v>0</v>
      </c>
      <c r="V144">
        <f>'Program Costs'!V144+'Customer Costs'!V144</f>
        <v>0</v>
      </c>
      <c r="W144">
        <f>'Program Costs'!W144+'Customer Costs'!W144</f>
        <v>0</v>
      </c>
      <c r="X144">
        <f>'Program Costs'!X144+'Customer Costs'!X144</f>
        <v>0</v>
      </c>
      <c r="Y144">
        <f>'Program Costs'!Y144+'Customer Costs'!Y144</f>
        <v>0</v>
      </c>
      <c r="Z144">
        <f>'Program Costs'!Z144+'Customer Costs'!Z144</f>
        <v>0</v>
      </c>
      <c r="AA144">
        <f>'Program Costs'!AA144+'Customer Costs'!AA144</f>
        <v>0</v>
      </c>
      <c r="AB144">
        <f>'Program Costs'!AB144+'Customer Costs'!AB144</f>
        <v>0</v>
      </c>
      <c r="AC144">
        <f>'Program Costs'!AC144+'Customer Costs'!AC144</f>
        <v>0</v>
      </c>
      <c r="AD144">
        <f>'Program Costs'!AD144+'Customer Costs'!AD144</f>
        <v>0</v>
      </c>
      <c r="AE144">
        <f>'Program Costs'!AE144+'Customer Costs'!AE144</f>
        <v>0</v>
      </c>
      <c r="AF144">
        <f>'Program Costs'!AF144+'Customer Costs'!AF144</f>
        <v>0</v>
      </c>
      <c r="AG144">
        <f>'Program Costs'!AG144+'Customer Costs'!AG144</f>
        <v>0</v>
      </c>
      <c r="AH144">
        <f>'Program Costs'!AH144+'Customer Costs'!AH144</f>
        <v>0</v>
      </c>
      <c r="AI144" s="2">
        <f t="shared" si="4"/>
        <v>6205.2</v>
      </c>
      <c r="AJ144" s="2">
        <f t="shared" si="5"/>
        <v>6205.2</v>
      </c>
    </row>
    <row r="145" spans="1:36" x14ac:dyDescent="0.25">
      <c r="A145" s="13">
        <v>2</v>
      </c>
      <c r="B145" s="13">
        <v>190</v>
      </c>
      <c r="C145">
        <v>203</v>
      </c>
      <c r="D145" t="s">
        <v>179</v>
      </c>
      <c r="E145">
        <f>'Program Costs'!E145+'Customer Costs'!E145</f>
        <v>0</v>
      </c>
      <c r="F145">
        <f>'Program Costs'!F145+'Customer Costs'!F145</f>
        <v>0</v>
      </c>
      <c r="G145">
        <f>'Program Costs'!G145+'Customer Costs'!G145</f>
        <v>408.3</v>
      </c>
      <c r="H145">
        <f>'Program Costs'!H145+'Customer Costs'!H145</f>
        <v>0</v>
      </c>
      <c r="I145">
        <f>'Program Costs'!I145+'Customer Costs'!I145</f>
        <v>0</v>
      </c>
      <c r="J145">
        <f>'Program Costs'!J145+'Customer Costs'!J145</f>
        <v>0</v>
      </c>
      <c r="K145">
        <f>'Program Costs'!K145+'Customer Costs'!K145</f>
        <v>0</v>
      </c>
      <c r="L145">
        <f>'Program Costs'!L145+'Customer Costs'!L145</f>
        <v>0</v>
      </c>
      <c r="M145">
        <f>'Program Costs'!M145+'Customer Costs'!M145</f>
        <v>0</v>
      </c>
      <c r="N145">
        <f>'Program Costs'!N145+'Customer Costs'!N145</f>
        <v>0</v>
      </c>
      <c r="O145">
        <f>'Program Costs'!O145+'Customer Costs'!O145</f>
        <v>0</v>
      </c>
      <c r="P145">
        <f>'Program Costs'!P145+'Customer Costs'!P145</f>
        <v>0</v>
      </c>
      <c r="Q145">
        <f>'Program Costs'!Q145+'Customer Costs'!Q145</f>
        <v>0</v>
      </c>
      <c r="R145">
        <f>'Program Costs'!R145+'Customer Costs'!R145</f>
        <v>0</v>
      </c>
      <c r="S145">
        <f>'Program Costs'!S145+'Customer Costs'!S145</f>
        <v>0</v>
      </c>
      <c r="T145">
        <f>'Program Costs'!T145+'Customer Costs'!T145</f>
        <v>0</v>
      </c>
      <c r="U145">
        <f>'Program Costs'!U145+'Customer Costs'!U145</f>
        <v>0</v>
      </c>
      <c r="V145">
        <f>'Program Costs'!V145+'Customer Costs'!V145</f>
        <v>0</v>
      </c>
      <c r="W145">
        <f>'Program Costs'!W145+'Customer Costs'!W145</f>
        <v>0</v>
      </c>
      <c r="X145">
        <f>'Program Costs'!X145+'Customer Costs'!X145</f>
        <v>0</v>
      </c>
      <c r="Y145">
        <f>'Program Costs'!Y145+'Customer Costs'!Y145</f>
        <v>0</v>
      </c>
      <c r="Z145">
        <f>'Program Costs'!Z145+'Customer Costs'!Z145</f>
        <v>0</v>
      </c>
      <c r="AA145">
        <f>'Program Costs'!AA145+'Customer Costs'!AA145</f>
        <v>0</v>
      </c>
      <c r="AB145">
        <f>'Program Costs'!AB145+'Customer Costs'!AB145</f>
        <v>0</v>
      </c>
      <c r="AC145">
        <f>'Program Costs'!AC145+'Customer Costs'!AC145</f>
        <v>0</v>
      </c>
      <c r="AD145">
        <f>'Program Costs'!AD145+'Customer Costs'!AD145</f>
        <v>0</v>
      </c>
      <c r="AE145">
        <f>'Program Costs'!AE145+'Customer Costs'!AE145</f>
        <v>0</v>
      </c>
      <c r="AF145">
        <f>'Program Costs'!AF145+'Customer Costs'!AF145</f>
        <v>0</v>
      </c>
      <c r="AG145">
        <f>'Program Costs'!AG145+'Customer Costs'!AG145</f>
        <v>0</v>
      </c>
      <c r="AH145">
        <f>'Program Costs'!AH145+'Customer Costs'!AH145</f>
        <v>0</v>
      </c>
      <c r="AI145" s="2">
        <f t="shared" si="4"/>
        <v>408.3</v>
      </c>
      <c r="AJ145" s="2">
        <f t="shared" si="5"/>
        <v>408.3</v>
      </c>
    </row>
    <row r="146" spans="1:36" x14ac:dyDescent="0.25">
      <c r="A146" s="13">
        <v>2</v>
      </c>
      <c r="B146" s="13">
        <v>190</v>
      </c>
      <c r="C146">
        <v>204</v>
      </c>
      <c r="D146" t="s">
        <v>180</v>
      </c>
      <c r="E146">
        <f>'Program Costs'!E146+'Customer Costs'!E146</f>
        <v>0</v>
      </c>
      <c r="F146">
        <f>'Program Costs'!F146+'Customer Costs'!F146</f>
        <v>0</v>
      </c>
      <c r="G146">
        <f>'Program Costs'!G146+'Customer Costs'!G146</f>
        <v>420.4</v>
      </c>
      <c r="H146">
        <f>'Program Costs'!H146+'Customer Costs'!H146</f>
        <v>0</v>
      </c>
      <c r="I146">
        <f>'Program Costs'!I146+'Customer Costs'!I146</f>
        <v>0</v>
      </c>
      <c r="J146">
        <f>'Program Costs'!J146+'Customer Costs'!J146</f>
        <v>0</v>
      </c>
      <c r="K146">
        <f>'Program Costs'!K146+'Customer Costs'!K146</f>
        <v>0</v>
      </c>
      <c r="L146">
        <f>'Program Costs'!L146+'Customer Costs'!L146</f>
        <v>0</v>
      </c>
      <c r="M146">
        <f>'Program Costs'!M146+'Customer Costs'!M146</f>
        <v>0</v>
      </c>
      <c r="N146">
        <f>'Program Costs'!N146+'Customer Costs'!N146</f>
        <v>0</v>
      </c>
      <c r="O146">
        <f>'Program Costs'!O146+'Customer Costs'!O146</f>
        <v>0</v>
      </c>
      <c r="P146">
        <f>'Program Costs'!P146+'Customer Costs'!P146</f>
        <v>0</v>
      </c>
      <c r="Q146">
        <f>'Program Costs'!Q146+'Customer Costs'!Q146</f>
        <v>0</v>
      </c>
      <c r="R146">
        <f>'Program Costs'!R146+'Customer Costs'!R146</f>
        <v>0</v>
      </c>
      <c r="S146">
        <f>'Program Costs'!S146+'Customer Costs'!S146</f>
        <v>0</v>
      </c>
      <c r="T146">
        <f>'Program Costs'!T146+'Customer Costs'!T146</f>
        <v>0</v>
      </c>
      <c r="U146">
        <f>'Program Costs'!U146+'Customer Costs'!U146</f>
        <v>0</v>
      </c>
      <c r="V146">
        <f>'Program Costs'!V146+'Customer Costs'!V146</f>
        <v>0</v>
      </c>
      <c r="W146">
        <f>'Program Costs'!W146+'Customer Costs'!W146</f>
        <v>0</v>
      </c>
      <c r="X146">
        <f>'Program Costs'!X146+'Customer Costs'!X146</f>
        <v>0</v>
      </c>
      <c r="Y146">
        <f>'Program Costs'!Y146+'Customer Costs'!Y146</f>
        <v>0</v>
      </c>
      <c r="Z146">
        <f>'Program Costs'!Z146+'Customer Costs'!Z146</f>
        <v>0</v>
      </c>
      <c r="AA146">
        <f>'Program Costs'!AA146+'Customer Costs'!AA146</f>
        <v>0</v>
      </c>
      <c r="AB146">
        <f>'Program Costs'!AB146+'Customer Costs'!AB146</f>
        <v>0</v>
      </c>
      <c r="AC146">
        <f>'Program Costs'!AC146+'Customer Costs'!AC146</f>
        <v>0</v>
      </c>
      <c r="AD146">
        <f>'Program Costs'!AD146+'Customer Costs'!AD146</f>
        <v>0</v>
      </c>
      <c r="AE146">
        <f>'Program Costs'!AE146+'Customer Costs'!AE146</f>
        <v>0</v>
      </c>
      <c r="AF146">
        <f>'Program Costs'!AF146+'Customer Costs'!AF146</f>
        <v>0</v>
      </c>
      <c r="AG146">
        <f>'Program Costs'!AG146+'Customer Costs'!AG146</f>
        <v>0</v>
      </c>
      <c r="AH146">
        <f>'Program Costs'!AH146+'Customer Costs'!AH146</f>
        <v>0</v>
      </c>
      <c r="AI146" s="2">
        <f t="shared" si="4"/>
        <v>420.4</v>
      </c>
      <c r="AJ146" s="2">
        <f t="shared" si="5"/>
        <v>420.4</v>
      </c>
    </row>
    <row r="147" spans="1:36" x14ac:dyDescent="0.25">
      <c r="A147" s="13">
        <v>2</v>
      </c>
      <c r="B147" s="13">
        <v>190</v>
      </c>
      <c r="C147">
        <v>205</v>
      </c>
      <c r="D147" t="s">
        <v>181</v>
      </c>
      <c r="E147">
        <f>'Program Costs'!E147+'Customer Costs'!E147</f>
        <v>0</v>
      </c>
      <c r="F147">
        <f>'Program Costs'!F147+'Customer Costs'!F147</f>
        <v>0</v>
      </c>
      <c r="G147">
        <f>'Program Costs'!G147+'Customer Costs'!G147</f>
        <v>437</v>
      </c>
      <c r="H147">
        <f>'Program Costs'!H147+'Customer Costs'!H147</f>
        <v>0</v>
      </c>
      <c r="I147">
        <f>'Program Costs'!I147+'Customer Costs'!I147</f>
        <v>0</v>
      </c>
      <c r="J147">
        <f>'Program Costs'!J147+'Customer Costs'!J147</f>
        <v>0</v>
      </c>
      <c r="K147">
        <f>'Program Costs'!K147+'Customer Costs'!K147</f>
        <v>0</v>
      </c>
      <c r="L147">
        <f>'Program Costs'!L147+'Customer Costs'!L147</f>
        <v>0</v>
      </c>
      <c r="M147">
        <f>'Program Costs'!M147+'Customer Costs'!M147</f>
        <v>0</v>
      </c>
      <c r="N147">
        <f>'Program Costs'!N147+'Customer Costs'!N147</f>
        <v>0</v>
      </c>
      <c r="O147">
        <f>'Program Costs'!O147+'Customer Costs'!O147</f>
        <v>0</v>
      </c>
      <c r="P147">
        <f>'Program Costs'!P147+'Customer Costs'!P147</f>
        <v>0</v>
      </c>
      <c r="Q147">
        <f>'Program Costs'!Q147+'Customer Costs'!Q147</f>
        <v>0</v>
      </c>
      <c r="R147">
        <f>'Program Costs'!R147+'Customer Costs'!R147</f>
        <v>0</v>
      </c>
      <c r="S147">
        <f>'Program Costs'!S147+'Customer Costs'!S147</f>
        <v>0</v>
      </c>
      <c r="T147">
        <f>'Program Costs'!T147+'Customer Costs'!T147</f>
        <v>0</v>
      </c>
      <c r="U147">
        <f>'Program Costs'!U147+'Customer Costs'!U147</f>
        <v>0</v>
      </c>
      <c r="V147">
        <f>'Program Costs'!V147+'Customer Costs'!V147</f>
        <v>0</v>
      </c>
      <c r="W147">
        <f>'Program Costs'!W147+'Customer Costs'!W147</f>
        <v>0</v>
      </c>
      <c r="X147">
        <f>'Program Costs'!X147+'Customer Costs'!X147</f>
        <v>0</v>
      </c>
      <c r="Y147">
        <f>'Program Costs'!Y147+'Customer Costs'!Y147</f>
        <v>0</v>
      </c>
      <c r="Z147">
        <f>'Program Costs'!Z147+'Customer Costs'!Z147</f>
        <v>0</v>
      </c>
      <c r="AA147">
        <f>'Program Costs'!AA147+'Customer Costs'!AA147</f>
        <v>0</v>
      </c>
      <c r="AB147">
        <f>'Program Costs'!AB147+'Customer Costs'!AB147</f>
        <v>0</v>
      </c>
      <c r="AC147">
        <f>'Program Costs'!AC147+'Customer Costs'!AC147</f>
        <v>0</v>
      </c>
      <c r="AD147">
        <f>'Program Costs'!AD147+'Customer Costs'!AD147</f>
        <v>0</v>
      </c>
      <c r="AE147">
        <f>'Program Costs'!AE147+'Customer Costs'!AE147</f>
        <v>0</v>
      </c>
      <c r="AF147">
        <f>'Program Costs'!AF147+'Customer Costs'!AF147</f>
        <v>0</v>
      </c>
      <c r="AG147">
        <f>'Program Costs'!AG147+'Customer Costs'!AG147</f>
        <v>0</v>
      </c>
      <c r="AH147">
        <f>'Program Costs'!AH147+'Customer Costs'!AH147</f>
        <v>0</v>
      </c>
      <c r="AI147" s="2">
        <f t="shared" si="4"/>
        <v>437</v>
      </c>
      <c r="AJ147" s="2">
        <f t="shared" si="5"/>
        <v>437</v>
      </c>
    </row>
    <row r="148" spans="1:36" x14ac:dyDescent="0.25">
      <c r="A148" s="13">
        <v>2</v>
      </c>
      <c r="B148" s="13">
        <v>220</v>
      </c>
      <c r="C148">
        <v>221</v>
      </c>
      <c r="D148" t="s">
        <v>182</v>
      </c>
      <c r="E148">
        <f>'Program Costs'!E148+'Customer Costs'!E148</f>
        <v>0</v>
      </c>
      <c r="F148">
        <f>'Program Costs'!F148+'Customer Costs'!F148</f>
        <v>0</v>
      </c>
      <c r="G148">
        <f>'Program Costs'!G148+'Customer Costs'!G148</f>
        <v>51.72</v>
      </c>
      <c r="H148">
        <f>'Program Costs'!H148+'Customer Costs'!H148</f>
        <v>0</v>
      </c>
      <c r="I148">
        <f>'Program Costs'!I148+'Customer Costs'!I148</f>
        <v>0</v>
      </c>
      <c r="J148">
        <f>'Program Costs'!J148+'Customer Costs'!J148</f>
        <v>0</v>
      </c>
      <c r="K148">
        <f>'Program Costs'!K148+'Customer Costs'!K148</f>
        <v>0</v>
      </c>
      <c r="L148">
        <f>'Program Costs'!L148+'Customer Costs'!L148</f>
        <v>0</v>
      </c>
      <c r="M148">
        <f>'Program Costs'!M148+'Customer Costs'!M148</f>
        <v>0</v>
      </c>
      <c r="N148">
        <f>'Program Costs'!N148+'Customer Costs'!N148</f>
        <v>0</v>
      </c>
      <c r="O148">
        <f>'Program Costs'!O148+'Customer Costs'!O148</f>
        <v>0</v>
      </c>
      <c r="P148">
        <f>'Program Costs'!P148+'Customer Costs'!P148</f>
        <v>0</v>
      </c>
      <c r="Q148">
        <f>'Program Costs'!Q148+'Customer Costs'!Q148</f>
        <v>0</v>
      </c>
      <c r="R148">
        <f>'Program Costs'!R148+'Customer Costs'!R148</f>
        <v>0</v>
      </c>
      <c r="S148">
        <f>'Program Costs'!S148+'Customer Costs'!S148</f>
        <v>0</v>
      </c>
      <c r="T148">
        <f>'Program Costs'!T148+'Customer Costs'!T148</f>
        <v>0</v>
      </c>
      <c r="U148">
        <f>'Program Costs'!U148+'Customer Costs'!U148</f>
        <v>0</v>
      </c>
      <c r="V148">
        <f>'Program Costs'!V148+'Customer Costs'!V148</f>
        <v>0</v>
      </c>
      <c r="W148">
        <f>'Program Costs'!W148+'Customer Costs'!W148</f>
        <v>0</v>
      </c>
      <c r="X148">
        <f>'Program Costs'!X148+'Customer Costs'!X148</f>
        <v>0</v>
      </c>
      <c r="Y148">
        <f>'Program Costs'!Y148+'Customer Costs'!Y148</f>
        <v>0</v>
      </c>
      <c r="Z148">
        <f>'Program Costs'!Z148+'Customer Costs'!Z148</f>
        <v>0</v>
      </c>
      <c r="AA148">
        <f>'Program Costs'!AA148+'Customer Costs'!AA148</f>
        <v>0</v>
      </c>
      <c r="AB148">
        <f>'Program Costs'!AB148+'Customer Costs'!AB148</f>
        <v>0</v>
      </c>
      <c r="AC148">
        <f>'Program Costs'!AC148+'Customer Costs'!AC148</f>
        <v>0</v>
      </c>
      <c r="AD148">
        <f>'Program Costs'!AD148+'Customer Costs'!AD148</f>
        <v>0</v>
      </c>
      <c r="AE148">
        <f>'Program Costs'!AE148+'Customer Costs'!AE148</f>
        <v>0</v>
      </c>
      <c r="AF148">
        <f>'Program Costs'!AF148+'Customer Costs'!AF148</f>
        <v>0</v>
      </c>
      <c r="AG148">
        <f>'Program Costs'!AG148+'Customer Costs'!AG148</f>
        <v>0</v>
      </c>
      <c r="AH148">
        <f>'Program Costs'!AH148+'Customer Costs'!AH148</f>
        <v>0</v>
      </c>
      <c r="AI148" s="2">
        <f t="shared" si="4"/>
        <v>51.72</v>
      </c>
      <c r="AJ148" s="2">
        <f t="shared" si="5"/>
        <v>51.72</v>
      </c>
    </row>
    <row r="149" spans="1:36" x14ac:dyDescent="0.25">
      <c r="A149" s="13">
        <v>2</v>
      </c>
      <c r="B149" s="13">
        <v>230</v>
      </c>
      <c r="C149">
        <v>231</v>
      </c>
      <c r="D149" t="s">
        <v>183</v>
      </c>
      <c r="E149">
        <f>'Program Costs'!E149+'Customer Costs'!E149</f>
        <v>0</v>
      </c>
      <c r="F149">
        <f>'Program Costs'!F149+'Customer Costs'!F149</f>
        <v>0</v>
      </c>
      <c r="G149">
        <f>'Program Costs'!G149+'Customer Costs'!G149</f>
        <v>62.760000000000005</v>
      </c>
      <c r="H149">
        <f>'Program Costs'!H149+'Customer Costs'!H149</f>
        <v>0</v>
      </c>
      <c r="I149">
        <f>'Program Costs'!I149+'Customer Costs'!I149</f>
        <v>0</v>
      </c>
      <c r="J149">
        <f>'Program Costs'!J149+'Customer Costs'!J149</f>
        <v>0</v>
      </c>
      <c r="K149">
        <f>'Program Costs'!K149+'Customer Costs'!K149</f>
        <v>0</v>
      </c>
      <c r="L149">
        <f>'Program Costs'!L149+'Customer Costs'!L149</f>
        <v>0</v>
      </c>
      <c r="M149">
        <f>'Program Costs'!M149+'Customer Costs'!M149</f>
        <v>0</v>
      </c>
      <c r="N149">
        <f>'Program Costs'!N149+'Customer Costs'!N149</f>
        <v>0</v>
      </c>
      <c r="O149">
        <f>'Program Costs'!O149+'Customer Costs'!O149</f>
        <v>0</v>
      </c>
      <c r="P149">
        <f>'Program Costs'!P149+'Customer Costs'!P149</f>
        <v>0</v>
      </c>
      <c r="Q149">
        <f>'Program Costs'!Q149+'Customer Costs'!Q149</f>
        <v>0</v>
      </c>
      <c r="R149">
        <f>'Program Costs'!R149+'Customer Costs'!R149</f>
        <v>0</v>
      </c>
      <c r="S149">
        <f>'Program Costs'!S149+'Customer Costs'!S149</f>
        <v>0</v>
      </c>
      <c r="T149">
        <f>'Program Costs'!T149+'Customer Costs'!T149</f>
        <v>0</v>
      </c>
      <c r="U149">
        <f>'Program Costs'!U149+'Customer Costs'!U149</f>
        <v>0</v>
      </c>
      <c r="V149">
        <f>'Program Costs'!V149+'Customer Costs'!V149</f>
        <v>0</v>
      </c>
      <c r="W149">
        <f>'Program Costs'!W149+'Customer Costs'!W149</f>
        <v>0</v>
      </c>
      <c r="X149">
        <f>'Program Costs'!X149+'Customer Costs'!X149</f>
        <v>0</v>
      </c>
      <c r="Y149">
        <f>'Program Costs'!Y149+'Customer Costs'!Y149</f>
        <v>0</v>
      </c>
      <c r="Z149">
        <f>'Program Costs'!Z149+'Customer Costs'!Z149</f>
        <v>0</v>
      </c>
      <c r="AA149">
        <f>'Program Costs'!AA149+'Customer Costs'!AA149</f>
        <v>0</v>
      </c>
      <c r="AB149">
        <f>'Program Costs'!AB149+'Customer Costs'!AB149</f>
        <v>0</v>
      </c>
      <c r="AC149">
        <f>'Program Costs'!AC149+'Customer Costs'!AC149</f>
        <v>0</v>
      </c>
      <c r="AD149">
        <f>'Program Costs'!AD149+'Customer Costs'!AD149</f>
        <v>0</v>
      </c>
      <c r="AE149">
        <f>'Program Costs'!AE149+'Customer Costs'!AE149</f>
        <v>0</v>
      </c>
      <c r="AF149">
        <f>'Program Costs'!AF149+'Customer Costs'!AF149</f>
        <v>0</v>
      </c>
      <c r="AG149">
        <f>'Program Costs'!AG149+'Customer Costs'!AG149</f>
        <v>0</v>
      </c>
      <c r="AH149">
        <f>'Program Costs'!AH149+'Customer Costs'!AH149</f>
        <v>0</v>
      </c>
      <c r="AI149" s="2">
        <f t="shared" si="4"/>
        <v>62.760000000000005</v>
      </c>
      <c r="AJ149" s="2">
        <f t="shared" si="5"/>
        <v>62.760000000000005</v>
      </c>
    </row>
    <row r="150" spans="1:36" x14ac:dyDescent="0.25">
      <c r="A150" s="13">
        <v>2</v>
      </c>
      <c r="B150" s="13">
        <v>240</v>
      </c>
      <c r="C150">
        <v>241</v>
      </c>
      <c r="D150" t="s">
        <v>184</v>
      </c>
      <c r="E150">
        <f>'Program Costs'!E150+'Customer Costs'!E150</f>
        <v>0</v>
      </c>
      <c r="F150">
        <f>'Program Costs'!F150+'Customer Costs'!F150</f>
        <v>0</v>
      </c>
      <c r="G150">
        <f>'Program Costs'!G150+'Customer Costs'!G150</f>
        <v>42.52</v>
      </c>
      <c r="H150">
        <f>'Program Costs'!H150+'Customer Costs'!H150</f>
        <v>0</v>
      </c>
      <c r="I150">
        <f>'Program Costs'!I150+'Customer Costs'!I150</f>
        <v>0</v>
      </c>
      <c r="J150">
        <f>'Program Costs'!J150+'Customer Costs'!J150</f>
        <v>0</v>
      </c>
      <c r="K150">
        <f>'Program Costs'!K150+'Customer Costs'!K150</f>
        <v>0</v>
      </c>
      <c r="L150">
        <f>'Program Costs'!L150+'Customer Costs'!L150</f>
        <v>0</v>
      </c>
      <c r="M150">
        <f>'Program Costs'!M150+'Customer Costs'!M150</f>
        <v>0</v>
      </c>
      <c r="N150">
        <f>'Program Costs'!N150+'Customer Costs'!N150</f>
        <v>0</v>
      </c>
      <c r="O150">
        <f>'Program Costs'!O150+'Customer Costs'!O150</f>
        <v>0</v>
      </c>
      <c r="P150">
        <f>'Program Costs'!P150+'Customer Costs'!P150</f>
        <v>0</v>
      </c>
      <c r="Q150">
        <f>'Program Costs'!Q150+'Customer Costs'!Q150</f>
        <v>0</v>
      </c>
      <c r="R150">
        <f>'Program Costs'!R150+'Customer Costs'!R150</f>
        <v>0</v>
      </c>
      <c r="S150">
        <f>'Program Costs'!S150+'Customer Costs'!S150</f>
        <v>0</v>
      </c>
      <c r="T150">
        <f>'Program Costs'!T150+'Customer Costs'!T150</f>
        <v>0</v>
      </c>
      <c r="U150">
        <f>'Program Costs'!U150+'Customer Costs'!U150</f>
        <v>0</v>
      </c>
      <c r="V150">
        <f>'Program Costs'!V150+'Customer Costs'!V150</f>
        <v>0</v>
      </c>
      <c r="W150">
        <f>'Program Costs'!W150+'Customer Costs'!W150</f>
        <v>0</v>
      </c>
      <c r="X150">
        <f>'Program Costs'!X150+'Customer Costs'!X150</f>
        <v>0</v>
      </c>
      <c r="Y150">
        <f>'Program Costs'!Y150+'Customer Costs'!Y150</f>
        <v>0</v>
      </c>
      <c r="Z150">
        <f>'Program Costs'!Z150+'Customer Costs'!Z150</f>
        <v>0</v>
      </c>
      <c r="AA150">
        <f>'Program Costs'!AA150+'Customer Costs'!AA150</f>
        <v>0</v>
      </c>
      <c r="AB150">
        <f>'Program Costs'!AB150+'Customer Costs'!AB150</f>
        <v>0</v>
      </c>
      <c r="AC150">
        <f>'Program Costs'!AC150+'Customer Costs'!AC150</f>
        <v>0</v>
      </c>
      <c r="AD150">
        <f>'Program Costs'!AD150+'Customer Costs'!AD150</f>
        <v>0</v>
      </c>
      <c r="AE150">
        <f>'Program Costs'!AE150+'Customer Costs'!AE150</f>
        <v>0</v>
      </c>
      <c r="AF150">
        <f>'Program Costs'!AF150+'Customer Costs'!AF150</f>
        <v>0</v>
      </c>
      <c r="AG150">
        <f>'Program Costs'!AG150+'Customer Costs'!AG150</f>
        <v>0</v>
      </c>
      <c r="AH150">
        <f>'Program Costs'!AH150+'Customer Costs'!AH150</f>
        <v>0</v>
      </c>
      <c r="AI150" s="2">
        <f t="shared" si="4"/>
        <v>42.52</v>
      </c>
      <c r="AJ150" s="2">
        <f t="shared" si="5"/>
        <v>42.52</v>
      </c>
    </row>
    <row r="151" spans="1:36" x14ac:dyDescent="0.25">
      <c r="A151" s="13">
        <v>2</v>
      </c>
      <c r="B151" s="13">
        <v>250</v>
      </c>
      <c r="C151">
        <v>251</v>
      </c>
      <c r="D151" t="s">
        <v>185</v>
      </c>
      <c r="E151">
        <f>'Program Costs'!E151+'Customer Costs'!E151</f>
        <v>0</v>
      </c>
      <c r="F151">
        <f>'Program Costs'!F151+'Customer Costs'!F151</f>
        <v>0</v>
      </c>
      <c r="G151">
        <f>'Program Costs'!G151+'Customer Costs'!G151</f>
        <v>37.700000000000003</v>
      </c>
      <c r="H151">
        <f>'Program Costs'!H151+'Customer Costs'!H151</f>
        <v>0</v>
      </c>
      <c r="I151">
        <f>'Program Costs'!I151+'Customer Costs'!I151</f>
        <v>0</v>
      </c>
      <c r="J151">
        <f>'Program Costs'!J151+'Customer Costs'!J151</f>
        <v>0</v>
      </c>
      <c r="K151">
        <f>'Program Costs'!K151+'Customer Costs'!K151</f>
        <v>0</v>
      </c>
      <c r="L151">
        <f>'Program Costs'!L151+'Customer Costs'!L151</f>
        <v>0</v>
      </c>
      <c r="M151">
        <f>'Program Costs'!M151+'Customer Costs'!M151</f>
        <v>0</v>
      </c>
      <c r="N151">
        <f>'Program Costs'!N151+'Customer Costs'!N151</f>
        <v>0</v>
      </c>
      <c r="O151">
        <f>'Program Costs'!O151+'Customer Costs'!O151</f>
        <v>0</v>
      </c>
      <c r="P151">
        <f>'Program Costs'!P151+'Customer Costs'!P151</f>
        <v>0</v>
      </c>
      <c r="Q151">
        <f>'Program Costs'!Q151+'Customer Costs'!Q151</f>
        <v>0</v>
      </c>
      <c r="R151">
        <f>'Program Costs'!R151+'Customer Costs'!R151</f>
        <v>0</v>
      </c>
      <c r="S151">
        <f>'Program Costs'!S151+'Customer Costs'!S151</f>
        <v>0</v>
      </c>
      <c r="T151">
        <f>'Program Costs'!T151+'Customer Costs'!T151</f>
        <v>0</v>
      </c>
      <c r="U151">
        <f>'Program Costs'!U151+'Customer Costs'!U151</f>
        <v>0</v>
      </c>
      <c r="V151">
        <f>'Program Costs'!V151+'Customer Costs'!V151</f>
        <v>0</v>
      </c>
      <c r="W151">
        <f>'Program Costs'!W151+'Customer Costs'!W151</f>
        <v>0</v>
      </c>
      <c r="X151">
        <f>'Program Costs'!X151+'Customer Costs'!X151</f>
        <v>0</v>
      </c>
      <c r="Y151">
        <f>'Program Costs'!Y151+'Customer Costs'!Y151</f>
        <v>0</v>
      </c>
      <c r="Z151">
        <f>'Program Costs'!Z151+'Customer Costs'!Z151</f>
        <v>0</v>
      </c>
      <c r="AA151">
        <f>'Program Costs'!AA151+'Customer Costs'!AA151</f>
        <v>0</v>
      </c>
      <c r="AB151">
        <f>'Program Costs'!AB151+'Customer Costs'!AB151</f>
        <v>0</v>
      </c>
      <c r="AC151">
        <f>'Program Costs'!AC151+'Customer Costs'!AC151</f>
        <v>0</v>
      </c>
      <c r="AD151">
        <f>'Program Costs'!AD151+'Customer Costs'!AD151</f>
        <v>0</v>
      </c>
      <c r="AE151">
        <f>'Program Costs'!AE151+'Customer Costs'!AE151</f>
        <v>0</v>
      </c>
      <c r="AF151">
        <f>'Program Costs'!AF151+'Customer Costs'!AF151</f>
        <v>0</v>
      </c>
      <c r="AG151">
        <f>'Program Costs'!AG151+'Customer Costs'!AG151</f>
        <v>0</v>
      </c>
      <c r="AH151">
        <f>'Program Costs'!AH151+'Customer Costs'!AH151</f>
        <v>0</v>
      </c>
      <c r="AI151" s="2">
        <f t="shared" si="4"/>
        <v>37.700000000000003</v>
      </c>
      <c r="AJ151" s="2">
        <f t="shared" si="5"/>
        <v>37.700000000000003</v>
      </c>
    </row>
    <row r="152" spans="1:36" x14ac:dyDescent="0.25">
      <c r="A152" s="13">
        <v>2</v>
      </c>
      <c r="B152" s="13">
        <v>250</v>
      </c>
      <c r="C152">
        <v>252</v>
      </c>
      <c r="D152" t="s">
        <v>186</v>
      </c>
      <c r="E152">
        <f>'Program Costs'!E152+'Customer Costs'!E152</f>
        <v>0</v>
      </c>
      <c r="F152">
        <f>'Program Costs'!F152+'Customer Costs'!F152</f>
        <v>0</v>
      </c>
      <c r="G152">
        <f>'Program Costs'!G152+'Customer Costs'!G152</f>
        <v>37.700000000000003</v>
      </c>
      <c r="H152">
        <f>'Program Costs'!H152+'Customer Costs'!H152</f>
        <v>0</v>
      </c>
      <c r="I152">
        <f>'Program Costs'!I152+'Customer Costs'!I152</f>
        <v>0</v>
      </c>
      <c r="J152">
        <f>'Program Costs'!J152+'Customer Costs'!J152</f>
        <v>0</v>
      </c>
      <c r="K152">
        <f>'Program Costs'!K152+'Customer Costs'!K152</f>
        <v>0</v>
      </c>
      <c r="L152">
        <f>'Program Costs'!L152+'Customer Costs'!L152</f>
        <v>0</v>
      </c>
      <c r="M152">
        <f>'Program Costs'!M152+'Customer Costs'!M152</f>
        <v>0</v>
      </c>
      <c r="N152">
        <f>'Program Costs'!N152+'Customer Costs'!N152</f>
        <v>0</v>
      </c>
      <c r="O152">
        <f>'Program Costs'!O152+'Customer Costs'!O152</f>
        <v>0</v>
      </c>
      <c r="P152">
        <f>'Program Costs'!P152+'Customer Costs'!P152</f>
        <v>0</v>
      </c>
      <c r="Q152">
        <f>'Program Costs'!Q152+'Customer Costs'!Q152</f>
        <v>0</v>
      </c>
      <c r="R152">
        <f>'Program Costs'!R152+'Customer Costs'!R152</f>
        <v>0</v>
      </c>
      <c r="S152">
        <f>'Program Costs'!S152+'Customer Costs'!S152</f>
        <v>0</v>
      </c>
      <c r="T152">
        <f>'Program Costs'!T152+'Customer Costs'!T152</f>
        <v>0</v>
      </c>
      <c r="U152">
        <f>'Program Costs'!U152+'Customer Costs'!U152</f>
        <v>0</v>
      </c>
      <c r="V152">
        <f>'Program Costs'!V152+'Customer Costs'!V152</f>
        <v>0</v>
      </c>
      <c r="W152">
        <f>'Program Costs'!W152+'Customer Costs'!W152</f>
        <v>0</v>
      </c>
      <c r="X152">
        <f>'Program Costs'!X152+'Customer Costs'!X152</f>
        <v>0</v>
      </c>
      <c r="Y152">
        <f>'Program Costs'!Y152+'Customer Costs'!Y152</f>
        <v>0</v>
      </c>
      <c r="Z152">
        <f>'Program Costs'!Z152+'Customer Costs'!Z152</f>
        <v>0</v>
      </c>
      <c r="AA152">
        <f>'Program Costs'!AA152+'Customer Costs'!AA152</f>
        <v>0</v>
      </c>
      <c r="AB152">
        <f>'Program Costs'!AB152+'Customer Costs'!AB152</f>
        <v>0</v>
      </c>
      <c r="AC152">
        <f>'Program Costs'!AC152+'Customer Costs'!AC152</f>
        <v>0</v>
      </c>
      <c r="AD152">
        <f>'Program Costs'!AD152+'Customer Costs'!AD152</f>
        <v>0</v>
      </c>
      <c r="AE152">
        <f>'Program Costs'!AE152+'Customer Costs'!AE152</f>
        <v>0</v>
      </c>
      <c r="AF152">
        <f>'Program Costs'!AF152+'Customer Costs'!AF152</f>
        <v>0</v>
      </c>
      <c r="AG152">
        <f>'Program Costs'!AG152+'Customer Costs'!AG152</f>
        <v>0</v>
      </c>
      <c r="AH152">
        <f>'Program Costs'!AH152+'Customer Costs'!AH152</f>
        <v>0</v>
      </c>
      <c r="AI152" s="2">
        <f t="shared" si="4"/>
        <v>37.700000000000003</v>
      </c>
      <c r="AJ152" s="2">
        <f t="shared" si="5"/>
        <v>37.700000000000003</v>
      </c>
    </row>
    <row r="153" spans="1:36" x14ac:dyDescent="0.25">
      <c r="A153" s="13">
        <v>2</v>
      </c>
      <c r="B153" s="13">
        <v>260</v>
      </c>
      <c r="C153">
        <v>261</v>
      </c>
      <c r="D153" t="s">
        <v>187</v>
      </c>
      <c r="E153">
        <f>'Program Costs'!E153+'Customer Costs'!E153</f>
        <v>0</v>
      </c>
      <c r="F153">
        <f>'Program Costs'!F153+'Customer Costs'!F153</f>
        <v>0</v>
      </c>
      <c r="G153">
        <f>'Program Costs'!G153+'Customer Costs'!G153</f>
        <v>45</v>
      </c>
      <c r="H153">
        <f>'Program Costs'!H153+'Customer Costs'!H153</f>
        <v>0</v>
      </c>
      <c r="I153">
        <f>'Program Costs'!I153+'Customer Costs'!I153</f>
        <v>0</v>
      </c>
      <c r="J153">
        <f>'Program Costs'!J153+'Customer Costs'!J153</f>
        <v>0</v>
      </c>
      <c r="K153">
        <f>'Program Costs'!K153+'Customer Costs'!K153</f>
        <v>0</v>
      </c>
      <c r="L153">
        <f>'Program Costs'!L153+'Customer Costs'!L153</f>
        <v>0</v>
      </c>
      <c r="M153">
        <f>'Program Costs'!M153+'Customer Costs'!M153</f>
        <v>0</v>
      </c>
      <c r="N153">
        <f>'Program Costs'!N153+'Customer Costs'!N153</f>
        <v>0</v>
      </c>
      <c r="O153">
        <f>'Program Costs'!O153+'Customer Costs'!O153</f>
        <v>0</v>
      </c>
      <c r="P153">
        <f>'Program Costs'!P153+'Customer Costs'!P153</f>
        <v>0</v>
      </c>
      <c r="Q153">
        <f>'Program Costs'!Q153+'Customer Costs'!Q153</f>
        <v>0</v>
      </c>
      <c r="R153">
        <f>'Program Costs'!R153+'Customer Costs'!R153</f>
        <v>0</v>
      </c>
      <c r="S153">
        <f>'Program Costs'!S153+'Customer Costs'!S153</f>
        <v>0</v>
      </c>
      <c r="T153">
        <f>'Program Costs'!T153+'Customer Costs'!T153</f>
        <v>0</v>
      </c>
      <c r="U153">
        <f>'Program Costs'!U153+'Customer Costs'!U153</f>
        <v>0</v>
      </c>
      <c r="V153">
        <f>'Program Costs'!V153+'Customer Costs'!V153</f>
        <v>0</v>
      </c>
      <c r="W153">
        <f>'Program Costs'!W153+'Customer Costs'!W153</f>
        <v>0</v>
      </c>
      <c r="X153">
        <f>'Program Costs'!X153+'Customer Costs'!X153</f>
        <v>0</v>
      </c>
      <c r="Y153">
        <f>'Program Costs'!Y153+'Customer Costs'!Y153</f>
        <v>0</v>
      </c>
      <c r="Z153">
        <f>'Program Costs'!Z153+'Customer Costs'!Z153</f>
        <v>0</v>
      </c>
      <c r="AA153">
        <f>'Program Costs'!AA153+'Customer Costs'!AA153</f>
        <v>0</v>
      </c>
      <c r="AB153">
        <f>'Program Costs'!AB153+'Customer Costs'!AB153</f>
        <v>0</v>
      </c>
      <c r="AC153">
        <f>'Program Costs'!AC153+'Customer Costs'!AC153</f>
        <v>0</v>
      </c>
      <c r="AD153">
        <f>'Program Costs'!AD153+'Customer Costs'!AD153</f>
        <v>0</v>
      </c>
      <c r="AE153">
        <f>'Program Costs'!AE153+'Customer Costs'!AE153</f>
        <v>0</v>
      </c>
      <c r="AF153">
        <f>'Program Costs'!AF153+'Customer Costs'!AF153</f>
        <v>0</v>
      </c>
      <c r="AG153">
        <f>'Program Costs'!AG153+'Customer Costs'!AG153</f>
        <v>0</v>
      </c>
      <c r="AH153">
        <f>'Program Costs'!AH153+'Customer Costs'!AH153</f>
        <v>0</v>
      </c>
      <c r="AI153" s="2">
        <f t="shared" si="4"/>
        <v>45</v>
      </c>
      <c r="AJ153" s="2">
        <f t="shared" si="5"/>
        <v>45</v>
      </c>
    </row>
    <row r="154" spans="1:36" x14ac:dyDescent="0.25">
      <c r="A154" s="13">
        <v>2</v>
      </c>
      <c r="B154" s="13">
        <v>260</v>
      </c>
      <c r="C154">
        <v>262</v>
      </c>
      <c r="D154" t="s">
        <v>188</v>
      </c>
      <c r="E154">
        <f>'Program Costs'!E154+'Customer Costs'!E154</f>
        <v>0</v>
      </c>
      <c r="F154">
        <f>'Program Costs'!F154+'Customer Costs'!F154</f>
        <v>0</v>
      </c>
      <c r="G154">
        <f>'Program Costs'!G154+'Customer Costs'!G154</f>
        <v>45</v>
      </c>
      <c r="H154">
        <f>'Program Costs'!H154+'Customer Costs'!H154</f>
        <v>0</v>
      </c>
      <c r="I154">
        <f>'Program Costs'!I154+'Customer Costs'!I154</f>
        <v>0</v>
      </c>
      <c r="J154">
        <f>'Program Costs'!J154+'Customer Costs'!J154</f>
        <v>0</v>
      </c>
      <c r="K154">
        <f>'Program Costs'!K154+'Customer Costs'!K154</f>
        <v>0</v>
      </c>
      <c r="L154">
        <f>'Program Costs'!L154+'Customer Costs'!L154</f>
        <v>0</v>
      </c>
      <c r="M154">
        <f>'Program Costs'!M154+'Customer Costs'!M154</f>
        <v>0</v>
      </c>
      <c r="N154">
        <f>'Program Costs'!N154+'Customer Costs'!N154</f>
        <v>0</v>
      </c>
      <c r="O154">
        <f>'Program Costs'!O154+'Customer Costs'!O154</f>
        <v>0</v>
      </c>
      <c r="P154">
        <f>'Program Costs'!P154+'Customer Costs'!P154</f>
        <v>0</v>
      </c>
      <c r="Q154">
        <f>'Program Costs'!Q154+'Customer Costs'!Q154</f>
        <v>0</v>
      </c>
      <c r="R154">
        <f>'Program Costs'!R154+'Customer Costs'!R154</f>
        <v>0</v>
      </c>
      <c r="S154">
        <f>'Program Costs'!S154+'Customer Costs'!S154</f>
        <v>0</v>
      </c>
      <c r="T154">
        <f>'Program Costs'!T154+'Customer Costs'!T154</f>
        <v>0</v>
      </c>
      <c r="U154">
        <f>'Program Costs'!U154+'Customer Costs'!U154</f>
        <v>0</v>
      </c>
      <c r="V154">
        <f>'Program Costs'!V154+'Customer Costs'!V154</f>
        <v>0</v>
      </c>
      <c r="W154">
        <f>'Program Costs'!W154+'Customer Costs'!W154</f>
        <v>0</v>
      </c>
      <c r="X154">
        <f>'Program Costs'!X154+'Customer Costs'!X154</f>
        <v>0</v>
      </c>
      <c r="Y154">
        <f>'Program Costs'!Y154+'Customer Costs'!Y154</f>
        <v>0</v>
      </c>
      <c r="Z154">
        <f>'Program Costs'!Z154+'Customer Costs'!Z154</f>
        <v>0</v>
      </c>
      <c r="AA154">
        <f>'Program Costs'!AA154+'Customer Costs'!AA154</f>
        <v>0</v>
      </c>
      <c r="AB154">
        <f>'Program Costs'!AB154+'Customer Costs'!AB154</f>
        <v>0</v>
      </c>
      <c r="AC154">
        <f>'Program Costs'!AC154+'Customer Costs'!AC154</f>
        <v>0</v>
      </c>
      <c r="AD154">
        <f>'Program Costs'!AD154+'Customer Costs'!AD154</f>
        <v>0</v>
      </c>
      <c r="AE154">
        <f>'Program Costs'!AE154+'Customer Costs'!AE154</f>
        <v>0</v>
      </c>
      <c r="AF154">
        <f>'Program Costs'!AF154+'Customer Costs'!AF154</f>
        <v>0</v>
      </c>
      <c r="AG154">
        <f>'Program Costs'!AG154+'Customer Costs'!AG154</f>
        <v>0</v>
      </c>
      <c r="AH154">
        <f>'Program Costs'!AH154+'Customer Costs'!AH154</f>
        <v>0</v>
      </c>
      <c r="AI154" s="2">
        <f t="shared" si="4"/>
        <v>45</v>
      </c>
      <c r="AJ154" s="2">
        <f t="shared" si="5"/>
        <v>45</v>
      </c>
    </row>
    <row r="155" spans="1:36" x14ac:dyDescent="0.25">
      <c r="A155" s="13">
        <v>2</v>
      </c>
      <c r="B155" s="13">
        <v>300</v>
      </c>
      <c r="C155">
        <v>301</v>
      </c>
      <c r="D155" t="s">
        <v>189</v>
      </c>
      <c r="E155">
        <f>'Program Costs'!E155+'Customer Costs'!E155</f>
        <v>0</v>
      </c>
      <c r="F155">
        <f>'Program Costs'!F155+'Customer Costs'!F155</f>
        <v>0</v>
      </c>
      <c r="G155">
        <f>'Program Costs'!G155+'Customer Costs'!G155</f>
        <v>116.3</v>
      </c>
      <c r="H155">
        <f>'Program Costs'!H155+'Customer Costs'!H155</f>
        <v>0</v>
      </c>
      <c r="I155">
        <f>'Program Costs'!I155+'Customer Costs'!I155</f>
        <v>0</v>
      </c>
      <c r="J155">
        <f>'Program Costs'!J155+'Customer Costs'!J155</f>
        <v>0</v>
      </c>
      <c r="K155">
        <f>'Program Costs'!K155+'Customer Costs'!K155</f>
        <v>0</v>
      </c>
      <c r="L155">
        <f>'Program Costs'!L155+'Customer Costs'!L155</f>
        <v>0</v>
      </c>
      <c r="M155">
        <f>'Program Costs'!M155+'Customer Costs'!M155</f>
        <v>0</v>
      </c>
      <c r="N155">
        <f>'Program Costs'!N155+'Customer Costs'!N155</f>
        <v>0</v>
      </c>
      <c r="O155">
        <f>'Program Costs'!O155+'Customer Costs'!O155</f>
        <v>0</v>
      </c>
      <c r="P155">
        <f>'Program Costs'!P155+'Customer Costs'!P155</f>
        <v>0</v>
      </c>
      <c r="Q155">
        <f>'Program Costs'!Q155+'Customer Costs'!Q155</f>
        <v>0</v>
      </c>
      <c r="R155">
        <f>'Program Costs'!R155+'Customer Costs'!R155</f>
        <v>0</v>
      </c>
      <c r="S155">
        <f>'Program Costs'!S155+'Customer Costs'!S155</f>
        <v>0</v>
      </c>
      <c r="T155">
        <f>'Program Costs'!T155+'Customer Costs'!T155</f>
        <v>0</v>
      </c>
      <c r="U155">
        <f>'Program Costs'!U155+'Customer Costs'!U155</f>
        <v>0</v>
      </c>
      <c r="V155">
        <f>'Program Costs'!V155+'Customer Costs'!V155</f>
        <v>0</v>
      </c>
      <c r="W155">
        <f>'Program Costs'!W155+'Customer Costs'!W155</f>
        <v>0</v>
      </c>
      <c r="X155">
        <f>'Program Costs'!X155+'Customer Costs'!X155</f>
        <v>0</v>
      </c>
      <c r="Y155">
        <f>'Program Costs'!Y155+'Customer Costs'!Y155</f>
        <v>0</v>
      </c>
      <c r="Z155">
        <f>'Program Costs'!Z155+'Customer Costs'!Z155</f>
        <v>0</v>
      </c>
      <c r="AA155">
        <f>'Program Costs'!AA155+'Customer Costs'!AA155</f>
        <v>0</v>
      </c>
      <c r="AB155">
        <f>'Program Costs'!AB155+'Customer Costs'!AB155</f>
        <v>0</v>
      </c>
      <c r="AC155">
        <f>'Program Costs'!AC155+'Customer Costs'!AC155</f>
        <v>0</v>
      </c>
      <c r="AD155">
        <f>'Program Costs'!AD155+'Customer Costs'!AD155</f>
        <v>0</v>
      </c>
      <c r="AE155">
        <f>'Program Costs'!AE155+'Customer Costs'!AE155</f>
        <v>0</v>
      </c>
      <c r="AF155">
        <f>'Program Costs'!AF155+'Customer Costs'!AF155</f>
        <v>0</v>
      </c>
      <c r="AG155">
        <f>'Program Costs'!AG155+'Customer Costs'!AG155</f>
        <v>0</v>
      </c>
      <c r="AH155">
        <f>'Program Costs'!AH155+'Customer Costs'!AH155</f>
        <v>0</v>
      </c>
      <c r="AI155" s="2">
        <f t="shared" si="4"/>
        <v>116.3</v>
      </c>
      <c r="AJ155" s="2">
        <f t="shared" si="5"/>
        <v>116.3</v>
      </c>
    </row>
    <row r="156" spans="1:36" x14ac:dyDescent="0.25">
      <c r="A156" s="13">
        <v>2</v>
      </c>
      <c r="B156" s="13">
        <v>350</v>
      </c>
      <c r="C156">
        <v>351</v>
      </c>
      <c r="D156" t="s">
        <v>190</v>
      </c>
      <c r="E156">
        <f>'Program Costs'!E156+'Customer Costs'!E156</f>
        <v>0</v>
      </c>
      <c r="F156">
        <f>'Program Costs'!F156+'Customer Costs'!F156</f>
        <v>0</v>
      </c>
      <c r="G156">
        <f>'Program Costs'!G156+'Customer Costs'!G156</f>
        <v>76.8</v>
      </c>
      <c r="H156">
        <f>'Program Costs'!H156+'Customer Costs'!H156</f>
        <v>0</v>
      </c>
      <c r="I156">
        <f>'Program Costs'!I156+'Customer Costs'!I156</f>
        <v>0</v>
      </c>
      <c r="J156">
        <f>'Program Costs'!J156+'Customer Costs'!J156</f>
        <v>0</v>
      </c>
      <c r="K156">
        <f>'Program Costs'!K156+'Customer Costs'!K156</f>
        <v>0</v>
      </c>
      <c r="L156">
        <f>'Program Costs'!L156+'Customer Costs'!L156</f>
        <v>0</v>
      </c>
      <c r="M156">
        <f>'Program Costs'!M156+'Customer Costs'!M156</f>
        <v>0</v>
      </c>
      <c r="N156">
        <f>'Program Costs'!N156+'Customer Costs'!N156</f>
        <v>0</v>
      </c>
      <c r="O156">
        <f>'Program Costs'!O156+'Customer Costs'!O156</f>
        <v>0</v>
      </c>
      <c r="P156">
        <f>'Program Costs'!P156+'Customer Costs'!P156</f>
        <v>0</v>
      </c>
      <c r="Q156">
        <f>'Program Costs'!Q156+'Customer Costs'!Q156</f>
        <v>0</v>
      </c>
      <c r="R156">
        <f>'Program Costs'!R156+'Customer Costs'!R156</f>
        <v>0</v>
      </c>
      <c r="S156">
        <f>'Program Costs'!S156+'Customer Costs'!S156</f>
        <v>0</v>
      </c>
      <c r="T156">
        <f>'Program Costs'!T156+'Customer Costs'!T156</f>
        <v>0</v>
      </c>
      <c r="U156">
        <f>'Program Costs'!U156+'Customer Costs'!U156</f>
        <v>0</v>
      </c>
      <c r="V156">
        <f>'Program Costs'!V156+'Customer Costs'!V156</f>
        <v>0</v>
      </c>
      <c r="W156">
        <f>'Program Costs'!W156+'Customer Costs'!W156</f>
        <v>0</v>
      </c>
      <c r="X156">
        <f>'Program Costs'!X156+'Customer Costs'!X156</f>
        <v>0</v>
      </c>
      <c r="Y156">
        <f>'Program Costs'!Y156+'Customer Costs'!Y156</f>
        <v>0</v>
      </c>
      <c r="Z156">
        <f>'Program Costs'!Z156+'Customer Costs'!Z156</f>
        <v>0</v>
      </c>
      <c r="AA156">
        <f>'Program Costs'!AA156+'Customer Costs'!AA156</f>
        <v>0</v>
      </c>
      <c r="AB156">
        <f>'Program Costs'!AB156+'Customer Costs'!AB156</f>
        <v>0</v>
      </c>
      <c r="AC156">
        <f>'Program Costs'!AC156+'Customer Costs'!AC156</f>
        <v>0</v>
      </c>
      <c r="AD156">
        <f>'Program Costs'!AD156+'Customer Costs'!AD156</f>
        <v>0</v>
      </c>
      <c r="AE156">
        <f>'Program Costs'!AE156+'Customer Costs'!AE156</f>
        <v>0</v>
      </c>
      <c r="AF156">
        <f>'Program Costs'!AF156+'Customer Costs'!AF156</f>
        <v>0</v>
      </c>
      <c r="AG156">
        <f>'Program Costs'!AG156+'Customer Costs'!AG156</f>
        <v>0</v>
      </c>
      <c r="AH156">
        <f>'Program Costs'!AH156+'Customer Costs'!AH156</f>
        <v>0</v>
      </c>
      <c r="AI156" s="2">
        <f t="shared" si="4"/>
        <v>76.8</v>
      </c>
      <c r="AJ156" s="2">
        <f t="shared" si="5"/>
        <v>76.8</v>
      </c>
    </row>
    <row r="157" spans="1:36" x14ac:dyDescent="0.25">
      <c r="A157" s="13">
        <v>2</v>
      </c>
      <c r="B157" s="13">
        <v>400</v>
      </c>
      <c r="C157">
        <v>401</v>
      </c>
      <c r="D157" t="s">
        <v>191</v>
      </c>
      <c r="E157">
        <f>'Program Costs'!E157+'Customer Costs'!E157</f>
        <v>0</v>
      </c>
      <c r="F157">
        <f>'Program Costs'!F157+'Customer Costs'!F157</f>
        <v>0</v>
      </c>
      <c r="G157">
        <f>'Program Costs'!G157+'Customer Costs'!G157</f>
        <v>928</v>
      </c>
      <c r="H157">
        <f>'Program Costs'!H157+'Customer Costs'!H157</f>
        <v>0</v>
      </c>
      <c r="I157">
        <f>'Program Costs'!I157+'Customer Costs'!I157</f>
        <v>0</v>
      </c>
      <c r="J157">
        <f>'Program Costs'!J157+'Customer Costs'!J157</f>
        <v>0</v>
      </c>
      <c r="K157">
        <f>'Program Costs'!K157+'Customer Costs'!K157</f>
        <v>0</v>
      </c>
      <c r="L157">
        <f>'Program Costs'!L157+'Customer Costs'!L157</f>
        <v>0</v>
      </c>
      <c r="M157">
        <f>'Program Costs'!M157+'Customer Costs'!M157</f>
        <v>0</v>
      </c>
      <c r="N157">
        <f>'Program Costs'!N157+'Customer Costs'!N157</f>
        <v>0</v>
      </c>
      <c r="O157">
        <f>'Program Costs'!O157+'Customer Costs'!O157</f>
        <v>0</v>
      </c>
      <c r="P157">
        <f>'Program Costs'!P157+'Customer Costs'!P157</f>
        <v>0</v>
      </c>
      <c r="Q157">
        <f>'Program Costs'!Q157+'Customer Costs'!Q157</f>
        <v>0</v>
      </c>
      <c r="R157">
        <f>'Program Costs'!R157+'Customer Costs'!R157</f>
        <v>0</v>
      </c>
      <c r="S157">
        <f>'Program Costs'!S157+'Customer Costs'!S157</f>
        <v>0</v>
      </c>
      <c r="T157">
        <f>'Program Costs'!T157+'Customer Costs'!T157</f>
        <v>0</v>
      </c>
      <c r="U157">
        <f>'Program Costs'!U157+'Customer Costs'!U157</f>
        <v>0</v>
      </c>
      <c r="V157">
        <f>'Program Costs'!V157+'Customer Costs'!V157</f>
        <v>0</v>
      </c>
      <c r="W157">
        <f>'Program Costs'!W157+'Customer Costs'!W157</f>
        <v>0</v>
      </c>
      <c r="X157">
        <f>'Program Costs'!X157+'Customer Costs'!X157</f>
        <v>0</v>
      </c>
      <c r="Y157">
        <f>'Program Costs'!Y157+'Customer Costs'!Y157</f>
        <v>0</v>
      </c>
      <c r="Z157">
        <f>'Program Costs'!Z157+'Customer Costs'!Z157</f>
        <v>0</v>
      </c>
      <c r="AA157">
        <f>'Program Costs'!AA157+'Customer Costs'!AA157</f>
        <v>0</v>
      </c>
      <c r="AB157">
        <f>'Program Costs'!AB157+'Customer Costs'!AB157</f>
        <v>0</v>
      </c>
      <c r="AC157">
        <f>'Program Costs'!AC157+'Customer Costs'!AC157</f>
        <v>0</v>
      </c>
      <c r="AD157">
        <f>'Program Costs'!AD157+'Customer Costs'!AD157</f>
        <v>0</v>
      </c>
      <c r="AE157">
        <f>'Program Costs'!AE157+'Customer Costs'!AE157</f>
        <v>0</v>
      </c>
      <c r="AF157">
        <f>'Program Costs'!AF157+'Customer Costs'!AF157</f>
        <v>0</v>
      </c>
      <c r="AG157">
        <f>'Program Costs'!AG157+'Customer Costs'!AG157</f>
        <v>0</v>
      </c>
      <c r="AH157">
        <f>'Program Costs'!AH157+'Customer Costs'!AH157</f>
        <v>0</v>
      </c>
      <c r="AI157" s="2">
        <f t="shared" si="4"/>
        <v>928</v>
      </c>
      <c r="AJ157" s="2">
        <f t="shared" si="5"/>
        <v>928</v>
      </c>
    </row>
    <row r="158" spans="1:36" x14ac:dyDescent="0.25">
      <c r="A158" s="13">
        <v>2</v>
      </c>
      <c r="B158" s="13">
        <v>400</v>
      </c>
      <c r="C158">
        <v>403</v>
      </c>
      <c r="D158" t="s">
        <v>192</v>
      </c>
      <c r="E158">
        <f>'Program Costs'!E158+'Customer Costs'!E158</f>
        <v>0</v>
      </c>
      <c r="F158">
        <f>'Program Costs'!F158+'Customer Costs'!F158</f>
        <v>0</v>
      </c>
      <c r="G158">
        <f>'Program Costs'!G158+'Customer Costs'!G158</f>
        <v>3929</v>
      </c>
      <c r="H158">
        <f>'Program Costs'!H158+'Customer Costs'!H158</f>
        <v>0</v>
      </c>
      <c r="I158">
        <f>'Program Costs'!I158+'Customer Costs'!I158</f>
        <v>0</v>
      </c>
      <c r="J158">
        <f>'Program Costs'!J158+'Customer Costs'!J158</f>
        <v>0</v>
      </c>
      <c r="K158">
        <f>'Program Costs'!K158+'Customer Costs'!K158</f>
        <v>0</v>
      </c>
      <c r="L158">
        <f>'Program Costs'!L158+'Customer Costs'!L158</f>
        <v>0</v>
      </c>
      <c r="M158">
        <f>'Program Costs'!M158+'Customer Costs'!M158</f>
        <v>0</v>
      </c>
      <c r="N158">
        <f>'Program Costs'!N158+'Customer Costs'!N158</f>
        <v>0</v>
      </c>
      <c r="O158">
        <f>'Program Costs'!O158+'Customer Costs'!O158</f>
        <v>0</v>
      </c>
      <c r="P158">
        <f>'Program Costs'!P158+'Customer Costs'!P158</f>
        <v>0</v>
      </c>
      <c r="Q158">
        <f>'Program Costs'!Q158+'Customer Costs'!Q158</f>
        <v>0</v>
      </c>
      <c r="R158">
        <f>'Program Costs'!R158+'Customer Costs'!R158</f>
        <v>0</v>
      </c>
      <c r="S158">
        <f>'Program Costs'!S158+'Customer Costs'!S158</f>
        <v>0</v>
      </c>
      <c r="T158">
        <f>'Program Costs'!T158+'Customer Costs'!T158</f>
        <v>0</v>
      </c>
      <c r="U158">
        <f>'Program Costs'!U158+'Customer Costs'!U158</f>
        <v>0</v>
      </c>
      <c r="V158">
        <f>'Program Costs'!V158+'Customer Costs'!V158</f>
        <v>0</v>
      </c>
      <c r="W158">
        <f>'Program Costs'!W158+'Customer Costs'!W158</f>
        <v>0</v>
      </c>
      <c r="X158">
        <f>'Program Costs'!X158+'Customer Costs'!X158</f>
        <v>0</v>
      </c>
      <c r="Y158">
        <f>'Program Costs'!Y158+'Customer Costs'!Y158</f>
        <v>0</v>
      </c>
      <c r="Z158">
        <f>'Program Costs'!Z158+'Customer Costs'!Z158</f>
        <v>0</v>
      </c>
      <c r="AA158">
        <f>'Program Costs'!AA158+'Customer Costs'!AA158</f>
        <v>0</v>
      </c>
      <c r="AB158">
        <f>'Program Costs'!AB158+'Customer Costs'!AB158</f>
        <v>0</v>
      </c>
      <c r="AC158">
        <f>'Program Costs'!AC158+'Customer Costs'!AC158</f>
        <v>0</v>
      </c>
      <c r="AD158">
        <f>'Program Costs'!AD158+'Customer Costs'!AD158</f>
        <v>0</v>
      </c>
      <c r="AE158">
        <f>'Program Costs'!AE158+'Customer Costs'!AE158</f>
        <v>0</v>
      </c>
      <c r="AF158">
        <f>'Program Costs'!AF158+'Customer Costs'!AF158</f>
        <v>0</v>
      </c>
      <c r="AG158">
        <f>'Program Costs'!AG158+'Customer Costs'!AG158</f>
        <v>0</v>
      </c>
      <c r="AH158">
        <f>'Program Costs'!AH158+'Customer Costs'!AH158</f>
        <v>0</v>
      </c>
      <c r="AI158" s="2">
        <f t="shared" si="4"/>
        <v>3929</v>
      </c>
      <c r="AJ158" s="2">
        <f t="shared" si="5"/>
        <v>3929</v>
      </c>
    </row>
    <row r="159" spans="1:36" x14ac:dyDescent="0.25">
      <c r="A159" s="13">
        <v>2</v>
      </c>
      <c r="B159" s="13">
        <v>400</v>
      </c>
      <c r="C159">
        <v>404</v>
      </c>
      <c r="D159" t="s">
        <v>193</v>
      </c>
      <c r="E159">
        <f>'Program Costs'!E159+'Customer Costs'!E159</f>
        <v>0</v>
      </c>
      <c r="F159">
        <f>'Program Costs'!F159+'Customer Costs'!F159</f>
        <v>0</v>
      </c>
      <c r="G159">
        <f>'Program Costs'!G159+'Customer Costs'!G159</f>
        <v>37</v>
      </c>
      <c r="H159">
        <f>'Program Costs'!H159+'Customer Costs'!H159</f>
        <v>0</v>
      </c>
      <c r="I159">
        <f>'Program Costs'!I159+'Customer Costs'!I159</f>
        <v>0</v>
      </c>
      <c r="J159">
        <f>'Program Costs'!J159+'Customer Costs'!J159</f>
        <v>0</v>
      </c>
      <c r="K159">
        <f>'Program Costs'!K159+'Customer Costs'!K159</f>
        <v>0</v>
      </c>
      <c r="L159">
        <f>'Program Costs'!L159+'Customer Costs'!L159</f>
        <v>0</v>
      </c>
      <c r="M159">
        <f>'Program Costs'!M159+'Customer Costs'!M159</f>
        <v>0</v>
      </c>
      <c r="N159">
        <f>'Program Costs'!N159+'Customer Costs'!N159</f>
        <v>0</v>
      </c>
      <c r="O159">
        <f>'Program Costs'!O159+'Customer Costs'!O159</f>
        <v>0</v>
      </c>
      <c r="P159">
        <f>'Program Costs'!P159+'Customer Costs'!P159</f>
        <v>0</v>
      </c>
      <c r="Q159">
        <f>'Program Costs'!Q159+'Customer Costs'!Q159</f>
        <v>0</v>
      </c>
      <c r="R159">
        <f>'Program Costs'!R159+'Customer Costs'!R159</f>
        <v>0</v>
      </c>
      <c r="S159">
        <f>'Program Costs'!S159+'Customer Costs'!S159</f>
        <v>0</v>
      </c>
      <c r="T159">
        <f>'Program Costs'!T159+'Customer Costs'!T159</f>
        <v>0</v>
      </c>
      <c r="U159">
        <f>'Program Costs'!U159+'Customer Costs'!U159</f>
        <v>0</v>
      </c>
      <c r="V159">
        <f>'Program Costs'!V159+'Customer Costs'!V159</f>
        <v>0</v>
      </c>
      <c r="W159">
        <f>'Program Costs'!W159+'Customer Costs'!W159</f>
        <v>0</v>
      </c>
      <c r="X159">
        <f>'Program Costs'!X159+'Customer Costs'!X159</f>
        <v>0</v>
      </c>
      <c r="Y159">
        <f>'Program Costs'!Y159+'Customer Costs'!Y159</f>
        <v>0</v>
      </c>
      <c r="Z159">
        <f>'Program Costs'!Z159+'Customer Costs'!Z159</f>
        <v>0</v>
      </c>
      <c r="AA159">
        <f>'Program Costs'!AA159+'Customer Costs'!AA159</f>
        <v>0</v>
      </c>
      <c r="AB159">
        <f>'Program Costs'!AB159+'Customer Costs'!AB159</f>
        <v>0</v>
      </c>
      <c r="AC159">
        <f>'Program Costs'!AC159+'Customer Costs'!AC159</f>
        <v>0</v>
      </c>
      <c r="AD159">
        <f>'Program Costs'!AD159+'Customer Costs'!AD159</f>
        <v>0</v>
      </c>
      <c r="AE159">
        <f>'Program Costs'!AE159+'Customer Costs'!AE159</f>
        <v>0</v>
      </c>
      <c r="AF159">
        <f>'Program Costs'!AF159+'Customer Costs'!AF159</f>
        <v>0</v>
      </c>
      <c r="AG159">
        <f>'Program Costs'!AG159+'Customer Costs'!AG159</f>
        <v>0</v>
      </c>
      <c r="AH159">
        <f>'Program Costs'!AH159+'Customer Costs'!AH159</f>
        <v>0</v>
      </c>
      <c r="AI159" s="2">
        <f t="shared" si="4"/>
        <v>37</v>
      </c>
      <c r="AJ159" s="2">
        <f t="shared" si="5"/>
        <v>37</v>
      </c>
    </row>
    <row r="160" spans="1:36" x14ac:dyDescent="0.25">
      <c r="A160" s="13">
        <v>2</v>
      </c>
      <c r="B160" s="13">
        <v>400</v>
      </c>
      <c r="C160">
        <v>405</v>
      </c>
      <c r="D160" t="s">
        <v>194</v>
      </c>
      <c r="E160">
        <f>'Program Costs'!E160+'Customer Costs'!E160</f>
        <v>0</v>
      </c>
      <c r="F160">
        <f>'Program Costs'!F160+'Customer Costs'!F160</f>
        <v>0</v>
      </c>
      <c r="G160">
        <f>'Program Costs'!G160+'Customer Costs'!G160</f>
        <v>50</v>
      </c>
      <c r="H160">
        <f>'Program Costs'!H160+'Customer Costs'!H160</f>
        <v>0</v>
      </c>
      <c r="I160">
        <f>'Program Costs'!I160+'Customer Costs'!I160</f>
        <v>0</v>
      </c>
      <c r="J160">
        <f>'Program Costs'!J160+'Customer Costs'!J160</f>
        <v>0</v>
      </c>
      <c r="K160">
        <f>'Program Costs'!K160+'Customer Costs'!K160</f>
        <v>0</v>
      </c>
      <c r="L160">
        <f>'Program Costs'!L160+'Customer Costs'!L160</f>
        <v>0</v>
      </c>
      <c r="M160">
        <f>'Program Costs'!M160+'Customer Costs'!M160</f>
        <v>0</v>
      </c>
      <c r="N160">
        <f>'Program Costs'!N160+'Customer Costs'!N160</f>
        <v>0</v>
      </c>
      <c r="O160">
        <f>'Program Costs'!O160+'Customer Costs'!O160</f>
        <v>0</v>
      </c>
      <c r="P160">
        <f>'Program Costs'!P160+'Customer Costs'!P160</f>
        <v>0</v>
      </c>
      <c r="Q160">
        <f>'Program Costs'!Q160+'Customer Costs'!Q160</f>
        <v>0</v>
      </c>
      <c r="R160">
        <f>'Program Costs'!R160+'Customer Costs'!R160</f>
        <v>0</v>
      </c>
      <c r="S160">
        <f>'Program Costs'!S160+'Customer Costs'!S160</f>
        <v>0</v>
      </c>
      <c r="T160">
        <f>'Program Costs'!T160+'Customer Costs'!T160</f>
        <v>0</v>
      </c>
      <c r="U160">
        <f>'Program Costs'!U160+'Customer Costs'!U160</f>
        <v>0</v>
      </c>
      <c r="V160">
        <f>'Program Costs'!V160+'Customer Costs'!V160</f>
        <v>0</v>
      </c>
      <c r="W160">
        <f>'Program Costs'!W160+'Customer Costs'!W160</f>
        <v>0</v>
      </c>
      <c r="X160">
        <f>'Program Costs'!X160+'Customer Costs'!X160</f>
        <v>0</v>
      </c>
      <c r="Y160">
        <f>'Program Costs'!Y160+'Customer Costs'!Y160</f>
        <v>0</v>
      </c>
      <c r="Z160">
        <f>'Program Costs'!Z160+'Customer Costs'!Z160</f>
        <v>0</v>
      </c>
      <c r="AA160">
        <f>'Program Costs'!AA160+'Customer Costs'!AA160</f>
        <v>0</v>
      </c>
      <c r="AB160">
        <f>'Program Costs'!AB160+'Customer Costs'!AB160</f>
        <v>0</v>
      </c>
      <c r="AC160">
        <f>'Program Costs'!AC160+'Customer Costs'!AC160</f>
        <v>0</v>
      </c>
      <c r="AD160">
        <f>'Program Costs'!AD160+'Customer Costs'!AD160</f>
        <v>0</v>
      </c>
      <c r="AE160">
        <f>'Program Costs'!AE160+'Customer Costs'!AE160</f>
        <v>0</v>
      </c>
      <c r="AF160">
        <f>'Program Costs'!AF160+'Customer Costs'!AF160</f>
        <v>0</v>
      </c>
      <c r="AG160">
        <f>'Program Costs'!AG160+'Customer Costs'!AG160</f>
        <v>0</v>
      </c>
      <c r="AH160">
        <f>'Program Costs'!AH160+'Customer Costs'!AH160</f>
        <v>0</v>
      </c>
      <c r="AI160" s="2">
        <f t="shared" si="4"/>
        <v>50</v>
      </c>
      <c r="AJ160" s="2">
        <f t="shared" si="5"/>
        <v>50</v>
      </c>
    </row>
    <row r="161" spans="1:36" x14ac:dyDescent="0.25">
      <c r="A161" s="13">
        <v>2</v>
      </c>
      <c r="B161" s="13">
        <v>400</v>
      </c>
      <c r="C161">
        <v>406</v>
      </c>
      <c r="D161" t="s">
        <v>195</v>
      </c>
      <c r="E161">
        <f>'Program Costs'!E161+'Customer Costs'!E161</f>
        <v>0</v>
      </c>
      <c r="F161">
        <f>'Program Costs'!F161+'Customer Costs'!F161</f>
        <v>0</v>
      </c>
      <c r="G161">
        <f>'Program Costs'!G161+'Customer Costs'!G161</f>
        <v>38</v>
      </c>
      <c r="H161">
        <f>'Program Costs'!H161+'Customer Costs'!H161</f>
        <v>0</v>
      </c>
      <c r="I161">
        <f>'Program Costs'!I161+'Customer Costs'!I161</f>
        <v>0</v>
      </c>
      <c r="J161">
        <f>'Program Costs'!J161+'Customer Costs'!J161</f>
        <v>0</v>
      </c>
      <c r="K161">
        <f>'Program Costs'!K161+'Customer Costs'!K161</f>
        <v>0</v>
      </c>
      <c r="L161">
        <f>'Program Costs'!L161+'Customer Costs'!L161</f>
        <v>0</v>
      </c>
      <c r="M161">
        <f>'Program Costs'!M161+'Customer Costs'!M161</f>
        <v>0</v>
      </c>
      <c r="N161">
        <f>'Program Costs'!N161+'Customer Costs'!N161</f>
        <v>0</v>
      </c>
      <c r="O161">
        <f>'Program Costs'!O161+'Customer Costs'!O161</f>
        <v>0</v>
      </c>
      <c r="P161">
        <f>'Program Costs'!P161+'Customer Costs'!P161</f>
        <v>0</v>
      </c>
      <c r="Q161">
        <f>'Program Costs'!Q161+'Customer Costs'!Q161</f>
        <v>0</v>
      </c>
      <c r="R161">
        <f>'Program Costs'!R161+'Customer Costs'!R161</f>
        <v>0</v>
      </c>
      <c r="S161">
        <f>'Program Costs'!S161+'Customer Costs'!S161</f>
        <v>0</v>
      </c>
      <c r="T161">
        <f>'Program Costs'!T161+'Customer Costs'!T161</f>
        <v>0</v>
      </c>
      <c r="U161">
        <f>'Program Costs'!U161+'Customer Costs'!U161</f>
        <v>0</v>
      </c>
      <c r="V161">
        <f>'Program Costs'!V161+'Customer Costs'!V161</f>
        <v>0</v>
      </c>
      <c r="W161">
        <f>'Program Costs'!W161+'Customer Costs'!W161</f>
        <v>0</v>
      </c>
      <c r="X161">
        <f>'Program Costs'!X161+'Customer Costs'!X161</f>
        <v>0</v>
      </c>
      <c r="Y161">
        <f>'Program Costs'!Y161+'Customer Costs'!Y161</f>
        <v>0</v>
      </c>
      <c r="Z161">
        <f>'Program Costs'!Z161+'Customer Costs'!Z161</f>
        <v>0</v>
      </c>
      <c r="AA161">
        <f>'Program Costs'!AA161+'Customer Costs'!AA161</f>
        <v>0</v>
      </c>
      <c r="AB161">
        <f>'Program Costs'!AB161+'Customer Costs'!AB161</f>
        <v>0</v>
      </c>
      <c r="AC161">
        <f>'Program Costs'!AC161+'Customer Costs'!AC161</f>
        <v>0</v>
      </c>
      <c r="AD161">
        <f>'Program Costs'!AD161+'Customer Costs'!AD161</f>
        <v>0</v>
      </c>
      <c r="AE161">
        <f>'Program Costs'!AE161+'Customer Costs'!AE161</f>
        <v>0</v>
      </c>
      <c r="AF161">
        <f>'Program Costs'!AF161+'Customer Costs'!AF161</f>
        <v>0</v>
      </c>
      <c r="AG161">
        <f>'Program Costs'!AG161+'Customer Costs'!AG161</f>
        <v>0</v>
      </c>
      <c r="AH161">
        <f>'Program Costs'!AH161+'Customer Costs'!AH161</f>
        <v>0</v>
      </c>
      <c r="AI161" s="2">
        <f t="shared" si="4"/>
        <v>38</v>
      </c>
      <c r="AJ161" s="2">
        <f t="shared" si="5"/>
        <v>38</v>
      </c>
    </row>
    <row r="162" spans="1:36" x14ac:dyDescent="0.25">
      <c r="A162" s="13">
        <v>2</v>
      </c>
      <c r="B162" s="13">
        <v>400</v>
      </c>
      <c r="C162">
        <v>407</v>
      </c>
      <c r="D162" t="s">
        <v>196</v>
      </c>
      <c r="E162">
        <f>'Program Costs'!E162+'Customer Costs'!E162</f>
        <v>0</v>
      </c>
      <c r="F162">
        <f>'Program Costs'!F162+'Customer Costs'!F162</f>
        <v>0</v>
      </c>
      <c r="G162">
        <f>'Program Costs'!G162+'Customer Costs'!G162</f>
        <v>41</v>
      </c>
      <c r="H162">
        <f>'Program Costs'!H162+'Customer Costs'!H162</f>
        <v>0</v>
      </c>
      <c r="I162">
        <f>'Program Costs'!I162+'Customer Costs'!I162</f>
        <v>0</v>
      </c>
      <c r="J162">
        <f>'Program Costs'!J162+'Customer Costs'!J162</f>
        <v>0</v>
      </c>
      <c r="K162">
        <f>'Program Costs'!K162+'Customer Costs'!K162</f>
        <v>0</v>
      </c>
      <c r="L162">
        <f>'Program Costs'!L162+'Customer Costs'!L162</f>
        <v>0</v>
      </c>
      <c r="M162">
        <f>'Program Costs'!M162+'Customer Costs'!M162</f>
        <v>0</v>
      </c>
      <c r="N162">
        <f>'Program Costs'!N162+'Customer Costs'!N162</f>
        <v>0</v>
      </c>
      <c r="O162">
        <f>'Program Costs'!O162+'Customer Costs'!O162</f>
        <v>0</v>
      </c>
      <c r="P162">
        <f>'Program Costs'!P162+'Customer Costs'!P162</f>
        <v>0</v>
      </c>
      <c r="Q162">
        <f>'Program Costs'!Q162+'Customer Costs'!Q162</f>
        <v>0</v>
      </c>
      <c r="R162">
        <f>'Program Costs'!R162+'Customer Costs'!R162</f>
        <v>0</v>
      </c>
      <c r="S162">
        <f>'Program Costs'!S162+'Customer Costs'!S162</f>
        <v>0</v>
      </c>
      <c r="T162">
        <f>'Program Costs'!T162+'Customer Costs'!T162</f>
        <v>0</v>
      </c>
      <c r="U162">
        <f>'Program Costs'!U162+'Customer Costs'!U162</f>
        <v>0</v>
      </c>
      <c r="V162">
        <f>'Program Costs'!V162+'Customer Costs'!V162</f>
        <v>0</v>
      </c>
      <c r="W162">
        <f>'Program Costs'!W162+'Customer Costs'!W162</f>
        <v>0</v>
      </c>
      <c r="X162">
        <f>'Program Costs'!X162+'Customer Costs'!X162</f>
        <v>0</v>
      </c>
      <c r="Y162">
        <f>'Program Costs'!Y162+'Customer Costs'!Y162</f>
        <v>0</v>
      </c>
      <c r="Z162">
        <f>'Program Costs'!Z162+'Customer Costs'!Z162</f>
        <v>0</v>
      </c>
      <c r="AA162">
        <f>'Program Costs'!AA162+'Customer Costs'!AA162</f>
        <v>0</v>
      </c>
      <c r="AB162">
        <f>'Program Costs'!AB162+'Customer Costs'!AB162</f>
        <v>0</v>
      </c>
      <c r="AC162">
        <f>'Program Costs'!AC162+'Customer Costs'!AC162</f>
        <v>0</v>
      </c>
      <c r="AD162">
        <f>'Program Costs'!AD162+'Customer Costs'!AD162</f>
        <v>0</v>
      </c>
      <c r="AE162">
        <f>'Program Costs'!AE162+'Customer Costs'!AE162</f>
        <v>0</v>
      </c>
      <c r="AF162">
        <f>'Program Costs'!AF162+'Customer Costs'!AF162</f>
        <v>0</v>
      </c>
      <c r="AG162">
        <f>'Program Costs'!AG162+'Customer Costs'!AG162</f>
        <v>0</v>
      </c>
      <c r="AH162">
        <f>'Program Costs'!AH162+'Customer Costs'!AH162</f>
        <v>0</v>
      </c>
      <c r="AI162" s="2">
        <f t="shared" si="4"/>
        <v>41</v>
      </c>
      <c r="AJ162" s="2">
        <f t="shared" si="5"/>
        <v>41</v>
      </c>
    </row>
    <row r="163" spans="1:36" x14ac:dyDescent="0.25">
      <c r="A163" s="13">
        <v>2</v>
      </c>
      <c r="B163" s="13">
        <v>400</v>
      </c>
      <c r="C163">
        <v>408</v>
      </c>
      <c r="D163" t="s">
        <v>197</v>
      </c>
      <c r="E163">
        <f>'Program Costs'!E163+'Customer Costs'!E163</f>
        <v>0</v>
      </c>
      <c r="F163">
        <f>'Program Costs'!F163+'Customer Costs'!F163</f>
        <v>0</v>
      </c>
      <c r="G163">
        <f>'Program Costs'!G163+'Customer Costs'!G163</f>
        <v>58</v>
      </c>
      <c r="H163">
        <f>'Program Costs'!H163+'Customer Costs'!H163</f>
        <v>0</v>
      </c>
      <c r="I163">
        <f>'Program Costs'!I163+'Customer Costs'!I163</f>
        <v>0</v>
      </c>
      <c r="J163">
        <f>'Program Costs'!J163+'Customer Costs'!J163</f>
        <v>0</v>
      </c>
      <c r="K163">
        <f>'Program Costs'!K163+'Customer Costs'!K163</f>
        <v>0</v>
      </c>
      <c r="L163">
        <f>'Program Costs'!L163+'Customer Costs'!L163</f>
        <v>0</v>
      </c>
      <c r="M163">
        <f>'Program Costs'!M163+'Customer Costs'!M163</f>
        <v>0</v>
      </c>
      <c r="N163">
        <f>'Program Costs'!N163+'Customer Costs'!N163</f>
        <v>0</v>
      </c>
      <c r="O163">
        <f>'Program Costs'!O163+'Customer Costs'!O163</f>
        <v>0</v>
      </c>
      <c r="P163">
        <f>'Program Costs'!P163+'Customer Costs'!P163</f>
        <v>0</v>
      </c>
      <c r="Q163">
        <f>'Program Costs'!Q163+'Customer Costs'!Q163</f>
        <v>0</v>
      </c>
      <c r="R163">
        <f>'Program Costs'!R163+'Customer Costs'!R163</f>
        <v>0</v>
      </c>
      <c r="S163">
        <f>'Program Costs'!S163+'Customer Costs'!S163</f>
        <v>0</v>
      </c>
      <c r="T163">
        <f>'Program Costs'!T163+'Customer Costs'!T163</f>
        <v>0</v>
      </c>
      <c r="U163">
        <f>'Program Costs'!U163+'Customer Costs'!U163</f>
        <v>0</v>
      </c>
      <c r="V163">
        <f>'Program Costs'!V163+'Customer Costs'!V163</f>
        <v>0</v>
      </c>
      <c r="W163">
        <f>'Program Costs'!W163+'Customer Costs'!W163</f>
        <v>0</v>
      </c>
      <c r="X163">
        <f>'Program Costs'!X163+'Customer Costs'!X163</f>
        <v>0</v>
      </c>
      <c r="Y163">
        <f>'Program Costs'!Y163+'Customer Costs'!Y163</f>
        <v>0</v>
      </c>
      <c r="Z163">
        <f>'Program Costs'!Z163+'Customer Costs'!Z163</f>
        <v>0</v>
      </c>
      <c r="AA163">
        <f>'Program Costs'!AA163+'Customer Costs'!AA163</f>
        <v>0</v>
      </c>
      <c r="AB163">
        <f>'Program Costs'!AB163+'Customer Costs'!AB163</f>
        <v>0</v>
      </c>
      <c r="AC163">
        <f>'Program Costs'!AC163+'Customer Costs'!AC163</f>
        <v>0</v>
      </c>
      <c r="AD163">
        <f>'Program Costs'!AD163+'Customer Costs'!AD163</f>
        <v>0</v>
      </c>
      <c r="AE163">
        <f>'Program Costs'!AE163+'Customer Costs'!AE163</f>
        <v>0</v>
      </c>
      <c r="AF163">
        <f>'Program Costs'!AF163+'Customer Costs'!AF163</f>
        <v>0</v>
      </c>
      <c r="AG163">
        <f>'Program Costs'!AG163+'Customer Costs'!AG163</f>
        <v>0</v>
      </c>
      <c r="AH163">
        <f>'Program Costs'!AH163+'Customer Costs'!AH163</f>
        <v>0</v>
      </c>
      <c r="AI163" s="2">
        <f t="shared" si="4"/>
        <v>58</v>
      </c>
      <c r="AJ163" s="2">
        <f t="shared" si="5"/>
        <v>58</v>
      </c>
    </row>
    <row r="164" spans="1:36" x14ac:dyDescent="0.25">
      <c r="A164" s="13">
        <v>2</v>
      </c>
      <c r="B164" s="13">
        <v>400</v>
      </c>
      <c r="C164">
        <v>409</v>
      </c>
      <c r="D164" t="s">
        <v>198</v>
      </c>
      <c r="E164">
        <f>'Program Costs'!E164+'Customer Costs'!E164</f>
        <v>0</v>
      </c>
      <c r="F164">
        <f>'Program Costs'!F164+'Customer Costs'!F164</f>
        <v>0</v>
      </c>
      <c r="G164">
        <f>'Program Costs'!G164+'Customer Costs'!G164</f>
        <v>37</v>
      </c>
      <c r="H164">
        <f>'Program Costs'!H164+'Customer Costs'!H164</f>
        <v>0</v>
      </c>
      <c r="I164">
        <f>'Program Costs'!I164+'Customer Costs'!I164</f>
        <v>0</v>
      </c>
      <c r="J164">
        <f>'Program Costs'!J164+'Customer Costs'!J164</f>
        <v>0</v>
      </c>
      <c r="K164">
        <f>'Program Costs'!K164+'Customer Costs'!K164</f>
        <v>0</v>
      </c>
      <c r="L164">
        <f>'Program Costs'!L164+'Customer Costs'!L164</f>
        <v>0</v>
      </c>
      <c r="M164">
        <f>'Program Costs'!M164+'Customer Costs'!M164</f>
        <v>0</v>
      </c>
      <c r="N164">
        <f>'Program Costs'!N164+'Customer Costs'!N164</f>
        <v>0</v>
      </c>
      <c r="O164">
        <f>'Program Costs'!O164+'Customer Costs'!O164</f>
        <v>0</v>
      </c>
      <c r="P164">
        <f>'Program Costs'!P164+'Customer Costs'!P164</f>
        <v>0</v>
      </c>
      <c r="Q164">
        <f>'Program Costs'!Q164+'Customer Costs'!Q164</f>
        <v>0</v>
      </c>
      <c r="R164">
        <f>'Program Costs'!R164+'Customer Costs'!R164</f>
        <v>0</v>
      </c>
      <c r="S164">
        <f>'Program Costs'!S164+'Customer Costs'!S164</f>
        <v>0</v>
      </c>
      <c r="T164">
        <f>'Program Costs'!T164+'Customer Costs'!T164</f>
        <v>0</v>
      </c>
      <c r="U164">
        <f>'Program Costs'!U164+'Customer Costs'!U164</f>
        <v>0</v>
      </c>
      <c r="V164">
        <f>'Program Costs'!V164+'Customer Costs'!V164</f>
        <v>0</v>
      </c>
      <c r="W164">
        <f>'Program Costs'!W164+'Customer Costs'!W164</f>
        <v>0</v>
      </c>
      <c r="X164">
        <f>'Program Costs'!X164+'Customer Costs'!X164</f>
        <v>0</v>
      </c>
      <c r="Y164">
        <f>'Program Costs'!Y164+'Customer Costs'!Y164</f>
        <v>0</v>
      </c>
      <c r="Z164">
        <f>'Program Costs'!Z164+'Customer Costs'!Z164</f>
        <v>0</v>
      </c>
      <c r="AA164">
        <f>'Program Costs'!AA164+'Customer Costs'!AA164</f>
        <v>0</v>
      </c>
      <c r="AB164">
        <f>'Program Costs'!AB164+'Customer Costs'!AB164</f>
        <v>0</v>
      </c>
      <c r="AC164">
        <f>'Program Costs'!AC164+'Customer Costs'!AC164</f>
        <v>0</v>
      </c>
      <c r="AD164">
        <f>'Program Costs'!AD164+'Customer Costs'!AD164</f>
        <v>0</v>
      </c>
      <c r="AE164">
        <f>'Program Costs'!AE164+'Customer Costs'!AE164</f>
        <v>0</v>
      </c>
      <c r="AF164">
        <f>'Program Costs'!AF164+'Customer Costs'!AF164</f>
        <v>0</v>
      </c>
      <c r="AG164">
        <f>'Program Costs'!AG164+'Customer Costs'!AG164</f>
        <v>0</v>
      </c>
      <c r="AH164">
        <f>'Program Costs'!AH164+'Customer Costs'!AH164</f>
        <v>0</v>
      </c>
      <c r="AI164" s="2">
        <f t="shared" si="4"/>
        <v>37</v>
      </c>
      <c r="AJ164" s="2">
        <f t="shared" si="5"/>
        <v>37</v>
      </c>
    </row>
    <row r="165" spans="1:36" x14ac:dyDescent="0.25">
      <c r="A165" s="13">
        <v>2</v>
      </c>
      <c r="B165" s="13">
        <v>400</v>
      </c>
      <c r="C165">
        <v>410</v>
      </c>
      <c r="D165" t="s">
        <v>199</v>
      </c>
      <c r="E165">
        <f>'Program Costs'!E165+'Customer Costs'!E165</f>
        <v>0</v>
      </c>
      <c r="F165">
        <f>'Program Costs'!F165+'Customer Costs'!F165</f>
        <v>0</v>
      </c>
      <c r="G165">
        <f>'Program Costs'!G165+'Customer Costs'!G165</f>
        <v>83</v>
      </c>
      <c r="H165">
        <f>'Program Costs'!H165+'Customer Costs'!H165</f>
        <v>0</v>
      </c>
      <c r="I165">
        <f>'Program Costs'!I165+'Customer Costs'!I165</f>
        <v>0</v>
      </c>
      <c r="J165">
        <f>'Program Costs'!J165+'Customer Costs'!J165</f>
        <v>0</v>
      </c>
      <c r="K165">
        <f>'Program Costs'!K165+'Customer Costs'!K165</f>
        <v>0</v>
      </c>
      <c r="L165">
        <f>'Program Costs'!L165+'Customer Costs'!L165</f>
        <v>0</v>
      </c>
      <c r="M165">
        <f>'Program Costs'!M165+'Customer Costs'!M165</f>
        <v>0</v>
      </c>
      <c r="N165">
        <f>'Program Costs'!N165+'Customer Costs'!N165</f>
        <v>0</v>
      </c>
      <c r="O165">
        <f>'Program Costs'!O165+'Customer Costs'!O165</f>
        <v>0</v>
      </c>
      <c r="P165">
        <f>'Program Costs'!P165+'Customer Costs'!P165</f>
        <v>0</v>
      </c>
      <c r="Q165">
        <f>'Program Costs'!Q165+'Customer Costs'!Q165</f>
        <v>0</v>
      </c>
      <c r="R165">
        <f>'Program Costs'!R165+'Customer Costs'!R165</f>
        <v>0</v>
      </c>
      <c r="S165">
        <f>'Program Costs'!S165+'Customer Costs'!S165</f>
        <v>0</v>
      </c>
      <c r="T165">
        <f>'Program Costs'!T165+'Customer Costs'!T165</f>
        <v>0</v>
      </c>
      <c r="U165">
        <f>'Program Costs'!U165+'Customer Costs'!U165</f>
        <v>0</v>
      </c>
      <c r="V165">
        <f>'Program Costs'!V165+'Customer Costs'!V165</f>
        <v>0</v>
      </c>
      <c r="W165">
        <f>'Program Costs'!W165+'Customer Costs'!W165</f>
        <v>0</v>
      </c>
      <c r="X165">
        <f>'Program Costs'!X165+'Customer Costs'!X165</f>
        <v>0</v>
      </c>
      <c r="Y165">
        <f>'Program Costs'!Y165+'Customer Costs'!Y165</f>
        <v>0</v>
      </c>
      <c r="Z165">
        <f>'Program Costs'!Z165+'Customer Costs'!Z165</f>
        <v>0</v>
      </c>
      <c r="AA165">
        <f>'Program Costs'!AA165+'Customer Costs'!AA165</f>
        <v>0</v>
      </c>
      <c r="AB165">
        <f>'Program Costs'!AB165+'Customer Costs'!AB165</f>
        <v>0</v>
      </c>
      <c r="AC165">
        <f>'Program Costs'!AC165+'Customer Costs'!AC165</f>
        <v>0</v>
      </c>
      <c r="AD165">
        <f>'Program Costs'!AD165+'Customer Costs'!AD165</f>
        <v>0</v>
      </c>
      <c r="AE165">
        <f>'Program Costs'!AE165+'Customer Costs'!AE165</f>
        <v>0</v>
      </c>
      <c r="AF165">
        <f>'Program Costs'!AF165+'Customer Costs'!AF165</f>
        <v>0</v>
      </c>
      <c r="AG165">
        <f>'Program Costs'!AG165+'Customer Costs'!AG165</f>
        <v>0</v>
      </c>
      <c r="AH165">
        <f>'Program Costs'!AH165+'Customer Costs'!AH165</f>
        <v>0</v>
      </c>
      <c r="AI165" s="2">
        <f t="shared" si="4"/>
        <v>83</v>
      </c>
      <c r="AJ165" s="2">
        <f t="shared" si="5"/>
        <v>83</v>
      </c>
    </row>
    <row r="166" spans="1:36" x14ac:dyDescent="0.25">
      <c r="A166" s="13">
        <v>2</v>
      </c>
      <c r="B166" s="13">
        <v>400</v>
      </c>
      <c r="C166">
        <v>411</v>
      </c>
      <c r="D166" t="s">
        <v>200</v>
      </c>
      <c r="E166">
        <f>'Program Costs'!E166+'Customer Costs'!E166</f>
        <v>0</v>
      </c>
      <c r="F166">
        <f>'Program Costs'!F166+'Customer Costs'!F166</f>
        <v>0</v>
      </c>
      <c r="G166">
        <f>'Program Costs'!G166+'Customer Costs'!G166</f>
        <v>54</v>
      </c>
      <c r="H166">
        <f>'Program Costs'!H166+'Customer Costs'!H166</f>
        <v>0</v>
      </c>
      <c r="I166">
        <f>'Program Costs'!I166+'Customer Costs'!I166</f>
        <v>0</v>
      </c>
      <c r="J166">
        <f>'Program Costs'!J166+'Customer Costs'!J166</f>
        <v>0</v>
      </c>
      <c r="K166">
        <f>'Program Costs'!K166+'Customer Costs'!K166</f>
        <v>0</v>
      </c>
      <c r="L166">
        <f>'Program Costs'!L166+'Customer Costs'!L166</f>
        <v>0</v>
      </c>
      <c r="M166">
        <f>'Program Costs'!M166+'Customer Costs'!M166</f>
        <v>0</v>
      </c>
      <c r="N166">
        <f>'Program Costs'!N166+'Customer Costs'!N166</f>
        <v>0</v>
      </c>
      <c r="O166">
        <f>'Program Costs'!O166+'Customer Costs'!O166</f>
        <v>0</v>
      </c>
      <c r="P166">
        <f>'Program Costs'!P166+'Customer Costs'!P166</f>
        <v>0</v>
      </c>
      <c r="Q166">
        <f>'Program Costs'!Q166+'Customer Costs'!Q166</f>
        <v>0</v>
      </c>
      <c r="R166">
        <f>'Program Costs'!R166+'Customer Costs'!R166</f>
        <v>0</v>
      </c>
      <c r="S166">
        <f>'Program Costs'!S166+'Customer Costs'!S166</f>
        <v>0</v>
      </c>
      <c r="T166">
        <f>'Program Costs'!T166+'Customer Costs'!T166</f>
        <v>0</v>
      </c>
      <c r="U166">
        <f>'Program Costs'!U166+'Customer Costs'!U166</f>
        <v>0</v>
      </c>
      <c r="V166">
        <f>'Program Costs'!V166+'Customer Costs'!V166</f>
        <v>0</v>
      </c>
      <c r="W166">
        <f>'Program Costs'!W166+'Customer Costs'!W166</f>
        <v>0</v>
      </c>
      <c r="X166">
        <f>'Program Costs'!X166+'Customer Costs'!X166</f>
        <v>0</v>
      </c>
      <c r="Y166">
        <f>'Program Costs'!Y166+'Customer Costs'!Y166</f>
        <v>0</v>
      </c>
      <c r="Z166">
        <f>'Program Costs'!Z166+'Customer Costs'!Z166</f>
        <v>0</v>
      </c>
      <c r="AA166">
        <f>'Program Costs'!AA166+'Customer Costs'!AA166</f>
        <v>0</v>
      </c>
      <c r="AB166">
        <f>'Program Costs'!AB166+'Customer Costs'!AB166</f>
        <v>0</v>
      </c>
      <c r="AC166">
        <f>'Program Costs'!AC166+'Customer Costs'!AC166</f>
        <v>0</v>
      </c>
      <c r="AD166">
        <f>'Program Costs'!AD166+'Customer Costs'!AD166</f>
        <v>0</v>
      </c>
      <c r="AE166">
        <f>'Program Costs'!AE166+'Customer Costs'!AE166</f>
        <v>0</v>
      </c>
      <c r="AF166">
        <f>'Program Costs'!AF166+'Customer Costs'!AF166</f>
        <v>0</v>
      </c>
      <c r="AG166">
        <f>'Program Costs'!AG166+'Customer Costs'!AG166</f>
        <v>0</v>
      </c>
      <c r="AH166">
        <f>'Program Costs'!AH166+'Customer Costs'!AH166</f>
        <v>0</v>
      </c>
      <c r="AI166" s="2">
        <f t="shared" si="4"/>
        <v>54</v>
      </c>
      <c r="AJ166" s="2">
        <f t="shared" si="5"/>
        <v>54</v>
      </c>
    </row>
    <row r="167" spans="1:36" x14ac:dyDescent="0.25">
      <c r="A167" s="13">
        <v>2</v>
      </c>
      <c r="B167" s="13">
        <v>500</v>
      </c>
      <c r="C167">
        <v>502</v>
      </c>
      <c r="D167" t="s">
        <v>201</v>
      </c>
      <c r="E167">
        <f>'Program Costs'!E167+'Customer Costs'!E167</f>
        <v>0</v>
      </c>
      <c r="F167">
        <f>'Program Costs'!F167+'Customer Costs'!F167</f>
        <v>0</v>
      </c>
      <c r="G167">
        <f>'Program Costs'!G167+'Customer Costs'!G167</f>
        <v>222.25</v>
      </c>
      <c r="H167">
        <f>'Program Costs'!H167+'Customer Costs'!H167</f>
        <v>0</v>
      </c>
      <c r="I167">
        <f>'Program Costs'!I167+'Customer Costs'!I167</f>
        <v>0</v>
      </c>
      <c r="J167">
        <f>'Program Costs'!J167+'Customer Costs'!J167</f>
        <v>0</v>
      </c>
      <c r="K167">
        <f>'Program Costs'!K167+'Customer Costs'!K167</f>
        <v>0</v>
      </c>
      <c r="L167">
        <f>'Program Costs'!L167+'Customer Costs'!L167</f>
        <v>0</v>
      </c>
      <c r="M167">
        <f>'Program Costs'!M167+'Customer Costs'!M167</f>
        <v>0</v>
      </c>
      <c r="N167">
        <f>'Program Costs'!N167+'Customer Costs'!N167</f>
        <v>0</v>
      </c>
      <c r="O167">
        <f>'Program Costs'!O167+'Customer Costs'!O167</f>
        <v>0</v>
      </c>
      <c r="P167">
        <f>'Program Costs'!P167+'Customer Costs'!P167</f>
        <v>0</v>
      </c>
      <c r="Q167">
        <f>'Program Costs'!Q167+'Customer Costs'!Q167</f>
        <v>0</v>
      </c>
      <c r="R167">
        <f>'Program Costs'!R167+'Customer Costs'!R167</f>
        <v>0</v>
      </c>
      <c r="S167">
        <f>'Program Costs'!S167+'Customer Costs'!S167</f>
        <v>0</v>
      </c>
      <c r="T167">
        <f>'Program Costs'!T167+'Customer Costs'!T167</f>
        <v>0</v>
      </c>
      <c r="U167">
        <f>'Program Costs'!U167+'Customer Costs'!U167</f>
        <v>0</v>
      </c>
      <c r="V167">
        <f>'Program Costs'!V167+'Customer Costs'!V167</f>
        <v>0</v>
      </c>
      <c r="W167">
        <f>'Program Costs'!W167+'Customer Costs'!W167</f>
        <v>0</v>
      </c>
      <c r="X167">
        <f>'Program Costs'!X167+'Customer Costs'!X167</f>
        <v>0</v>
      </c>
      <c r="Y167">
        <f>'Program Costs'!Y167+'Customer Costs'!Y167</f>
        <v>0</v>
      </c>
      <c r="Z167">
        <f>'Program Costs'!Z167+'Customer Costs'!Z167</f>
        <v>0</v>
      </c>
      <c r="AA167">
        <f>'Program Costs'!AA167+'Customer Costs'!AA167</f>
        <v>0</v>
      </c>
      <c r="AB167">
        <f>'Program Costs'!AB167+'Customer Costs'!AB167</f>
        <v>0</v>
      </c>
      <c r="AC167">
        <f>'Program Costs'!AC167+'Customer Costs'!AC167</f>
        <v>0</v>
      </c>
      <c r="AD167">
        <f>'Program Costs'!AD167+'Customer Costs'!AD167</f>
        <v>0</v>
      </c>
      <c r="AE167">
        <f>'Program Costs'!AE167+'Customer Costs'!AE167</f>
        <v>0</v>
      </c>
      <c r="AF167">
        <f>'Program Costs'!AF167+'Customer Costs'!AF167</f>
        <v>0</v>
      </c>
      <c r="AG167">
        <f>'Program Costs'!AG167+'Customer Costs'!AG167</f>
        <v>0</v>
      </c>
      <c r="AH167">
        <f>'Program Costs'!AH167+'Customer Costs'!AH167</f>
        <v>0</v>
      </c>
      <c r="AI167" s="2">
        <f t="shared" si="4"/>
        <v>222.25</v>
      </c>
      <c r="AJ167" s="2">
        <f t="shared" si="5"/>
        <v>222.25</v>
      </c>
    </row>
    <row r="168" spans="1:36" x14ac:dyDescent="0.25">
      <c r="A168" s="13">
        <v>2</v>
      </c>
      <c r="B168" s="13">
        <v>500</v>
      </c>
      <c r="C168">
        <v>503</v>
      </c>
      <c r="D168" t="s">
        <v>202</v>
      </c>
      <c r="E168">
        <f>'Program Costs'!E168+'Customer Costs'!E168</f>
        <v>0</v>
      </c>
      <c r="F168">
        <f>'Program Costs'!F168+'Customer Costs'!F168</f>
        <v>0</v>
      </c>
      <c r="G168">
        <f>'Program Costs'!G168+'Customer Costs'!G168</f>
        <v>350.67</v>
      </c>
      <c r="H168">
        <f>'Program Costs'!H168+'Customer Costs'!H168</f>
        <v>0</v>
      </c>
      <c r="I168">
        <f>'Program Costs'!I168+'Customer Costs'!I168</f>
        <v>0</v>
      </c>
      <c r="J168">
        <f>'Program Costs'!J168+'Customer Costs'!J168</f>
        <v>0</v>
      </c>
      <c r="K168">
        <f>'Program Costs'!K168+'Customer Costs'!K168</f>
        <v>0</v>
      </c>
      <c r="L168">
        <f>'Program Costs'!L168+'Customer Costs'!L168</f>
        <v>0</v>
      </c>
      <c r="M168">
        <f>'Program Costs'!M168+'Customer Costs'!M168</f>
        <v>0</v>
      </c>
      <c r="N168">
        <f>'Program Costs'!N168+'Customer Costs'!N168</f>
        <v>0</v>
      </c>
      <c r="O168">
        <f>'Program Costs'!O168+'Customer Costs'!O168</f>
        <v>0</v>
      </c>
      <c r="P168">
        <f>'Program Costs'!P168+'Customer Costs'!P168</f>
        <v>0</v>
      </c>
      <c r="Q168">
        <f>'Program Costs'!Q168+'Customer Costs'!Q168</f>
        <v>0</v>
      </c>
      <c r="R168">
        <f>'Program Costs'!R168+'Customer Costs'!R168</f>
        <v>0</v>
      </c>
      <c r="S168">
        <f>'Program Costs'!S168+'Customer Costs'!S168</f>
        <v>0</v>
      </c>
      <c r="T168">
        <f>'Program Costs'!T168+'Customer Costs'!T168</f>
        <v>0</v>
      </c>
      <c r="U168">
        <f>'Program Costs'!U168+'Customer Costs'!U168</f>
        <v>0</v>
      </c>
      <c r="V168">
        <f>'Program Costs'!V168+'Customer Costs'!V168</f>
        <v>0</v>
      </c>
      <c r="W168">
        <f>'Program Costs'!W168+'Customer Costs'!W168</f>
        <v>0</v>
      </c>
      <c r="X168">
        <f>'Program Costs'!X168+'Customer Costs'!X168</f>
        <v>0</v>
      </c>
      <c r="Y168">
        <f>'Program Costs'!Y168+'Customer Costs'!Y168</f>
        <v>0</v>
      </c>
      <c r="Z168">
        <f>'Program Costs'!Z168+'Customer Costs'!Z168</f>
        <v>0</v>
      </c>
      <c r="AA168">
        <f>'Program Costs'!AA168+'Customer Costs'!AA168</f>
        <v>0</v>
      </c>
      <c r="AB168">
        <f>'Program Costs'!AB168+'Customer Costs'!AB168</f>
        <v>0</v>
      </c>
      <c r="AC168">
        <f>'Program Costs'!AC168+'Customer Costs'!AC168</f>
        <v>0</v>
      </c>
      <c r="AD168">
        <f>'Program Costs'!AD168+'Customer Costs'!AD168</f>
        <v>0</v>
      </c>
      <c r="AE168">
        <f>'Program Costs'!AE168+'Customer Costs'!AE168</f>
        <v>0</v>
      </c>
      <c r="AF168">
        <f>'Program Costs'!AF168+'Customer Costs'!AF168</f>
        <v>0</v>
      </c>
      <c r="AG168">
        <f>'Program Costs'!AG168+'Customer Costs'!AG168</f>
        <v>0</v>
      </c>
      <c r="AH168">
        <f>'Program Costs'!AH168+'Customer Costs'!AH168</f>
        <v>0</v>
      </c>
      <c r="AI168" s="2">
        <f t="shared" si="4"/>
        <v>350.67</v>
      </c>
      <c r="AJ168" s="2">
        <f t="shared" si="5"/>
        <v>350.67</v>
      </c>
    </row>
    <row r="169" spans="1:36" x14ac:dyDescent="0.25">
      <c r="A169" s="13">
        <v>2</v>
      </c>
      <c r="B169" s="13">
        <v>700</v>
      </c>
      <c r="C169">
        <v>701</v>
      </c>
      <c r="D169" t="s">
        <v>203</v>
      </c>
      <c r="E169">
        <f>'Program Costs'!E169+'Customer Costs'!E169</f>
        <v>0</v>
      </c>
      <c r="F169">
        <f>'Program Costs'!F169+'Customer Costs'!F169</f>
        <v>0</v>
      </c>
      <c r="G169">
        <f>'Program Costs'!G169+'Customer Costs'!G169</f>
        <v>300</v>
      </c>
      <c r="H169">
        <f>'Program Costs'!H169+'Customer Costs'!H169</f>
        <v>0</v>
      </c>
      <c r="I169">
        <f>'Program Costs'!I169+'Customer Costs'!I169</f>
        <v>0</v>
      </c>
      <c r="J169">
        <f>'Program Costs'!J169+'Customer Costs'!J169</f>
        <v>0</v>
      </c>
      <c r="K169">
        <f>'Program Costs'!K169+'Customer Costs'!K169</f>
        <v>0</v>
      </c>
      <c r="L169">
        <f>'Program Costs'!L169+'Customer Costs'!L169</f>
        <v>0</v>
      </c>
      <c r="M169">
        <f>'Program Costs'!M169+'Customer Costs'!M169</f>
        <v>0</v>
      </c>
      <c r="N169">
        <f>'Program Costs'!N169+'Customer Costs'!N169</f>
        <v>0</v>
      </c>
      <c r="O169">
        <f>'Program Costs'!O169+'Customer Costs'!O169</f>
        <v>0</v>
      </c>
      <c r="P169">
        <f>'Program Costs'!P169+'Customer Costs'!P169</f>
        <v>0</v>
      </c>
      <c r="Q169">
        <f>'Program Costs'!Q169+'Customer Costs'!Q169</f>
        <v>0</v>
      </c>
      <c r="R169">
        <f>'Program Costs'!R169+'Customer Costs'!R169</f>
        <v>0</v>
      </c>
      <c r="S169">
        <f>'Program Costs'!S169+'Customer Costs'!S169</f>
        <v>0</v>
      </c>
      <c r="T169">
        <f>'Program Costs'!T169+'Customer Costs'!T169</f>
        <v>0</v>
      </c>
      <c r="U169">
        <f>'Program Costs'!U169+'Customer Costs'!U169</f>
        <v>0</v>
      </c>
      <c r="V169">
        <f>'Program Costs'!V169+'Customer Costs'!V169</f>
        <v>0</v>
      </c>
      <c r="W169">
        <f>'Program Costs'!W169+'Customer Costs'!W169</f>
        <v>0</v>
      </c>
      <c r="X169">
        <f>'Program Costs'!X169+'Customer Costs'!X169</f>
        <v>0</v>
      </c>
      <c r="Y169">
        <f>'Program Costs'!Y169+'Customer Costs'!Y169</f>
        <v>0</v>
      </c>
      <c r="Z169">
        <f>'Program Costs'!Z169+'Customer Costs'!Z169</f>
        <v>0</v>
      </c>
      <c r="AA169">
        <f>'Program Costs'!AA169+'Customer Costs'!AA169</f>
        <v>0</v>
      </c>
      <c r="AB169">
        <f>'Program Costs'!AB169+'Customer Costs'!AB169</f>
        <v>0</v>
      </c>
      <c r="AC169">
        <f>'Program Costs'!AC169+'Customer Costs'!AC169</f>
        <v>0</v>
      </c>
      <c r="AD169">
        <f>'Program Costs'!AD169+'Customer Costs'!AD169</f>
        <v>0</v>
      </c>
      <c r="AE169">
        <f>'Program Costs'!AE169+'Customer Costs'!AE169</f>
        <v>0</v>
      </c>
      <c r="AF169">
        <f>'Program Costs'!AF169+'Customer Costs'!AF169</f>
        <v>0</v>
      </c>
      <c r="AG169">
        <f>'Program Costs'!AG169+'Customer Costs'!AG169</f>
        <v>0</v>
      </c>
      <c r="AH169">
        <f>'Program Costs'!AH169+'Customer Costs'!AH169</f>
        <v>0</v>
      </c>
      <c r="AI169" s="2">
        <f t="shared" si="4"/>
        <v>300</v>
      </c>
      <c r="AJ169" s="2">
        <f t="shared" si="5"/>
        <v>300</v>
      </c>
    </row>
    <row r="170" spans="1:36" x14ac:dyDescent="0.25">
      <c r="A170" s="13">
        <v>2</v>
      </c>
      <c r="B170" s="13">
        <v>800</v>
      </c>
      <c r="C170">
        <v>801</v>
      </c>
      <c r="D170" t="s">
        <v>204</v>
      </c>
      <c r="E170">
        <f>'Program Costs'!E170+'Customer Costs'!E170</f>
        <v>0</v>
      </c>
      <c r="F170">
        <f>'Program Costs'!F170+'Customer Costs'!F170</f>
        <v>0</v>
      </c>
      <c r="G170">
        <f>'Program Costs'!G170+'Customer Costs'!G170</f>
        <v>282</v>
      </c>
      <c r="H170">
        <f>'Program Costs'!H170+'Customer Costs'!H170</f>
        <v>0</v>
      </c>
      <c r="I170">
        <f>'Program Costs'!I170+'Customer Costs'!I170</f>
        <v>0</v>
      </c>
      <c r="J170">
        <f>'Program Costs'!J170+'Customer Costs'!J170</f>
        <v>0</v>
      </c>
      <c r="K170">
        <f>'Program Costs'!K170+'Customer Costs'!K170</f>
        <v>0</v>
      </c>
      <c r="L170">
        <f>'Program Costs'!L170+'Customer Costs'!L170</f>
        <v>0</v>
      </c>
      <c r="M170">
        <f>'Program Costs'!M170+'Customer Costs'!M170</f>
        <v>0</v>
      </c>
      <c r="N170">
        <f>'Program Costs'!N170+'Customer Costs'!N170</f>
        <v>0</v>
      </c>
      <c r="O170">
        <f>'Program Costs'!O170+'Customer Costs'!O170</f>
        <v>0</v>
      </c>
      <c r="P170">
        <f>'Program Costs'!P170+'Customer Costs'!P170</f>
        <v>0</v>
      </c>
      <c r="Q170">
        <f>'Program Costs'!Q170+'Customer Costs'!Q170</f>
        <v>0</v>
      </c>
      <c r="R170">
        <f>'Program Costs'!R170+'Customer Costs'!R170</f>
        <v>0</v>
      </c>
      <c r="S170">
        <f>'Program Costs'!S170+'Customer Costs'!S170</f>
        <v>0</v>
      </c>
      <c r="T170">
        <f>'Program Costs'!T170+'Customer Costs'!T170</f>
        <v>0</v>
      </c>
      <c r="U170">
        <f>'Program Costs'!U170+'Customer Costs'!U170</f>
        <v>0</v>
      </c>
      <c r="V170">
        <f>'Program Costs'!V170+'Customer Costs'!V170</f>
        <v>0</v>
      </c>
      <c r="W170">
        <f>'Program Costs'!W170+'Customer Costs'!W170</f>
        <v>0</v>
      </c>
      <c r="X170">
        <f>'Program Costs'!X170+'Customer Costs'!X170</f>
        <v>0</v>
      </c>
      <c r="Y170">
        <f>'Program Costs'!Y170+'Customer Costs'!Y170</f>
        <v>0</v>
      </c>
      <c r="Z170">
        <f>'Program Costs'!Z170+'Customer Costs'!Z170</f>
        <v>0</v>
      </c>
      <c r="AA170">
        <f>'Program Costs'!AA170+'Customer Costs'!AA170</f>
        <v>0</v>
      </c>
      <c r="AB170">
        <f>'Program Costs'!AB170+'Customer Costs'!AB170</f>
        <v>0</v>
      </c>
      <c r="AC170">
        <f>'Program Costs'!AC170+'Customer Costs'!AC170</f>
        <v>0</v>
      </c>
      <c r="AD170">
        <f>'Program Costs'!AD170+'Customer Costs'!AD170</f>
        <v>0</v>
      </c>
      <c r="AE170">
        <f>'Program Costs'!AE170+'Customer Costs'!AE170</f>
        <v>0</v>
      </c>
      <c r="AF170">
        <f>'Program Costs'!AF170+'Customer Costs'!AF170</f>
        <v>0</v>
      </c>
      <c r="AG170">
        <f>'Program Costs'!AG170+'Customer Costs'!AG170</f>
        <v>0</v>
      </c>
      <c r="AH170">
        <f>'Program Costs'!AH170+'Customer Costs'!AH170</f>
        <v>0</v>
      </c>
      <c r="AI170" s="2">
        <f t="shared" si="4"/>
        <v>282</v>
      </c>
      <c r="AJ170" s="2">
        <f t="shared" si="5"/>
        <v>282</v>
      </c>
    </row>
    <row r="171" spans="1:36" x14ac:dyDescent="0.25">
      <c r="A171" s="13">
        <v>2</v>
      </c>
      <c r="B171" s="13">
        <v>800</v>
      </c>
      <c r="C171">
        <v>802</v>
      </c>
      <c r="D171" t="s">
        <v>205</v>
      </c>
      <c r="E171">
        <f>'Program Costs'!E171+'Customer Costs'!E171</f>
        <v>0</v>
      </c>
      <c r="F171">
        <f>'Program Costs'!F171+'Customer Costs'!F171</f>
        <v>0</v>
      </c>
      <c r="G171">
        <f>'Program Costs'!G171+'Customer Costs'!G171</f>
        <v>117</v>
      </c>
      <c r="H171">
        <f>'Program Costs'!H171+'Customer Costs'!H171</f>
        <v>0</v>
      </c>
      <c r="I171">
        <f>'Program Costs'!I171+'Customer Costs'!I171</f>
        <v>0</v>
      </c>
      <c r="J171">
        <f>'Program Costs'!J171+'Customer Costs'!J171</f>
        <v>0</v>
      </c>
      <c r="K171">
        <f>'Program Costs'!K171+'Customer Costs'!K171</f>
        <v>0</v>
      </c>
      <c r="L171">
        <f>'Program Costs'!L171+'Customer Costs'!L171</f>
        <v>0</v>
      </c>
      <c r="M171">
        <f>'Program Costs'!M171+'Customer Costs'!M171</f>
        <v>0</v>
      </c>
      <c r="N171">
        <f>'Program Costs'!N171+'Customer Costs'!N171</f>
        <v>0</v>
      </c>
      <c r="O171">
        <f>'Program Costs'!O171+'Customer Costs'!O171</f>
        <v>0</v>
      </c>
      <c r="P171">
        <f>'Program Costs'!P171+'Customer Costs'!P171</f>
        <v>0</v>
      </c>
      <c r="Q171">
        <f>'Program Costs'!Q171+'Customer Costs'!Q171</f>
        <v>0</v>
      </c>
      <c r="R171">
        <f>'Program Costs'!R171+'Customer Costs'!R171</f>
        <v>0</v>
      </c>
      <c r="S171">
        <f>'Program Costs'!S171+'Customer Costs'!S171</f>
        <v>0</v>
      </c>
      <c r="T171">
        <f>'Program Costs'!T171+'Customer Costs'!T171</f>
        <v>0</v>
      </c>
      <c r="U171">
        <f>'Program Costs'!U171+'Customer Costs'!U171</f>
        <v>0</v>
      </c>
      <c r="V171">
        <f>'Program Costs'!V171+'Customer Costs'!V171</f>
        <v>0</v>
      </c>
      <c r="W171">
        <f>'Program Costs'!W171+'Customer Costs'!W171</f>
        <v>0</v>
      </c>
      <c r="X171">
        <f>'Program Costs'!X171+'Customer Costs'!X171</f>
        <v>0</v>
      </c>
      <c r="Y171">
        <f>'Program Costs'!Y171+'Customer Costs'!Y171</f>
        <v>0</v>
      </c>
      <c r="Z171">
        <f>'Program Costs'!Z171+'Customer Costs'!Z171</f>
        <v>0</v>
      </c>
      <c r="AA171">
        <f>'Program Costs'!AA171+'Customer Costs'!AA171</f>
        <v>0</v>
      </c>
      <c r="AB171">
        <f>'Program Costs'!AB171+'Customer Costs'!AB171</f>
        <v>0</v>
      </c>
      <c r="AC171">
        <f>'Program Costs'!AC171+'Customer Costs'!AC171</f>
        <v>0</v>
      </c>
      <c r="AD171">
        <f>'Program Costs'!AD171+'Customer Costs'!AD171</f>
        <v>0</v>
      </c>
      <c r="AE171">
        <f>'Program Costs'!AE171+'Customer Costs'!AE171</f>
        <v>0</v>
      </c>
      <c r="AF171">
        <f>'Program Costs'!AF171+'Customer Costs'!AF171</f>
        <v>0</v>
      </c>
      <c r="AG171">
        <f>'Program Costs'!AG171+'Customer Costs'!AG171</f>
        <v>0</v>
      </c>
      <c r="AH171">
        <f>'Program Costs'!AH171+'Customer Costs'!AH171</f>
        <v>0</v>
      </c>
      <c r="AI171" s="2">
        <f t="shared" si="4"/>
        <v>117</v>
      </c>
      <c r="AJ171" s="2">
        <f t="shared" si="5"/>
        <v>117</v>
      </c>
    </row>
    <row r="172" spans="1:36" x14ac:dyDescent="0.25">
      <c r="A172" s="13">
        <v>2</v>
      </c>
      <c r="B172" s="13">
        <v>800</v>
      </c>
      <c r="C172">
        <v>803</v>
      </c>
      <c r="D172" t="s">
        <v>206</v>
      </c>
      <c r="E172">
        <f>'Program Costs'!E172+'Customer Costs'!E172</f>
        <v>0</v>
      </c>
      <c r="F172">
        <f>'Program Costs'!F172+'Customer Costs'!F172</f>
        <v>0</v>
      </c>
      <c r="G172">
        <f>'Program Costs'!G172+'Customer Costs'!G172</f>
        <v>887</v>
      </c>
      <c r="H172">
        <f>'Program Costs'!H172+'Customer Costs'!H172</f>
        <v>0</v>
      </c>
      <c r="I172">
        <f>'Program Costs'!I172+'Customer Costs'!I172</f>
        <v>0</v>
      </c>
      <c r="J172">
        <f>'Program Costs'!J172+'Customer Costs'!J172</f>
        <v>0</v>
      </c>
      <c r="K172">
        <f>'Program Costs'!K172+'Customer Costs'!K172</f>
        <v>0</v>
      </c>
      <c r="L172">
        <f>'Program Costs'!L172+'Customer Costs'!L172</f>
        <v>0</v>
      </c>
      <c r="M172">
        <f>'Program Costs'!M172+'Customer Costs'!M172</f>
        <v>0</v>
      </c>
      <c r="N172">
        <f>'Program Costs'!N172+'Customer Costs'!N172</f>
        <v>0</v>
      </c>
      <c r="O172">
        <f>'Program Costs'!O172+'Customer Costs'!O172</f>
        <v>0</v>
      </c>
      <c r="P172">
        <f>'Program Costs'!P172+'Customer Costs'!P172</f>
        <v>0</v>
      </c>
      <c r="Q172">
        <f>'Program Costs'!Q172+'Customer Costs'!Q172</f>
        <v>0</v>
      </c>
      <c r="R172">
        <f>'Program Costs'!R172+'Customer Costs'!R172</f>
        <v>0</v>
      </c>
      <c r="S172">
        <f>'Program Costs'!S172+'Customer Costs'!S172</f>
        <v>0</v>
      </c>
      <c r="T172">
        <f>'Program Costs'!T172+'Customer Costs'!T172</f>
        <v>0</v>
      </c>
      <c r="U172">
        <f>'Program Costs'!U172+'Customer Costs'!U172</f>
        <v>0</v>
      </c>
      <c r="V172">
        <f>'Program Costs'!V172+'Customer Costs'!V172</f>
        <v>0</v>
      </c>
      <c r="W172">
        <f>'Program Costs'!W172+'Customer Costs'!W172</f>
        <v>0</v>
      </c>
      <c r="X172">
        <f>'Program Costs'!X172+'Customer Costs'!X172</f>
        <v>0</v>
      </c>
      <c r="Y172">
        <f>'Program Costs'!Y172+'Customer Costs'!Y172</f>
        <v>0</v>
      </c>
      <c r="Z172">
        <f>'Program Costs'!Z172+'Customer Costs'!Z172</f>
        <v>0</v>
      </c>
      <c r="AA172">
        <f>'Program Costs'!AA172+'Customer Costs'!AA172</f>
        <v>0</v>
      </c>
      <c r="AB172">
        <f>'Program Costs'!AB172+'Customer Costs'!AB172</f>
        <v>0</v>
      </c>
      <c r="AC172">
        <f>'Program Costs'!AC172+'Customer Costs'!AC172</f>
        <v>0</v>
      </c>
      <c r="AD172">
        <f>'Program Costs'!AD172+'Customer Costs'!AD172</f>
        <v>0</v>
      </c>
      <c r="AE172">
        <f>'Program Costs'!AE172+'Customer Costs'!AE172</f>
        <v>0</v>
      </c>
      <c r="AF172">
        <f>'Program Costs'!AF172+'Customer Costs'!AF172</f>
        <v>0</v>
      </c>
      <c r="AG172">
        <f>'Program Costs'!AG172+'Customer Costs'!AG172</f>
        <v>0</v>
      </c>
      <c r="AH172">
        <f>'Program Costs'!AH172+'Customer Costs'!AH172</f>
        <v>0</v>
      </c>
      <c r="AI172" s="2">
        <f t="shared" si="4"/>
        <v>887</v>
      </c>
      <c r="AJ172" s="2">
        <f t="shared" si="5"/>
        <v>887</v>
      </c>
    </row>
    <row r="173" spans="1:36" x14ac:dyDescent="0.25">
      <c r="A173" s="13">
        <v>2</v>
      </c>
      <c r="B173" s="13">
        <v>800</v>
      </c>
      <c r="C173">
        <v>804</v>
      </c>
      <c r="D173" t="s">
        <v>207</v>
      </c>
      <c r="E173">
        <f>'Program Costs'!E173+'Customer Costs'!E173</f>
        <v>0</v>
      </c>
      <c r="F173">
        <f>'Program Costs'!F173+'Customer Costs'!F173</f>
        <v>0</v>
      </c>
      <c r="G173">
        <f>'Program Costs'!G173+'Customer Costs'!G173</f>
        <v>4937</v>
      </c>
      <c r="H173">
        <f>'Program Costs'!H173+'Customer Costs'!H173</f>
        <v>0</v>
      </c>
      <c r="I173">
        <f>'Program Costs'!I173+'Customer Costs'!I173</f>
        <v>0</v>
      </c>
      <c r="J173">
        <f>'Program Costs'!J173+'Customer Costs'!J173</f>
        <v>0</v>
      </c>
      <c r="K173">
        <f>'Program Costs'!K173+'Customer Costs'!K173</f>
        <v>0</v>
      </c>
      <c r="L173">
        <f>'Program Costs'!L173+'Customer Costs'!L173</f>
        <v>0</v>
      </c>
      <c r="M173">
        <f>'Program Costs'!M173+'Customer Costs'!M173</f>
        <v>0</v>
      </c>
      <c r="N173">
        <f>'Program Costs'!N173+'Customer Costs'!N173</f>
        <v>0</v>
      </c>
      <c r="O173">
        <f>'Program Costs'!O173+'Customer Costs'!O173</f>
        <v>0</v>
      </c>
      <c r="P173">
        <f>'Program Costs'!P173+'Customer Costs'!P173</f>
        <v>0</v>
      </c>
      <c r="Q173">
        <f>'Program Costs'!Q173+'Customer Costs'!Q173</f>
        <v>0</v>
      </c>
      <c r="R173">
        <f>'Program Costs'!R173+'Customer Costs'!R173</f>
        <v>0</v>
      </c>
      <c r="S173">
        <f>'Program Costs'!S173+'Customer Costs'!S173</f>
        <v>0</v>
      </c>
      <c r="T173">
        <f>'Program Costs'!T173+'Customer Costs'!T173</f>
        <v>0</v>
      </c>
      <c r="U173">
        <f>'Program Costs'!U173+'Customer Costs'!U173</f>
        <v>0</v>
      </c>
      <c r="V173">
        <f>'Program Costs'!V173+'Customer Costs'!V173</f>
        <v>0</v>
      </c>
      <c r="W173">
        <f>'Program Costs'!W173+'Customer Costs'!W173</f>
        <v>0</v>
      </c>
      <c r="X173">
        <f>'Program Costs'!X173+'Customer Costs'!X173</f>
        <v>0</v>
      </c>
      <c r="Y173">
        <f>'Program Costs'!Y173+'Customer Costs'!Y173</f>
        <v>0</v>
      </c>
      <c r="Z173">
        <f>'Program Costs'!Z173+'Customer Costs'!Z173</f>
        <v>0</v>
      </c>
      <c r="AA173">
        <f>'Program Costs'!AA173+'Customer Costs'!AA173</f>
        <v>0</v>
      </c>
      <c r="AB173">
        <f>'Program Costs'!AB173+'Customer Costs'!AB173</f>
        <v>0</v>
      </c>
      <c r="AC173">
        <f>'Program Costs'!AC173+'Customer Costs'!AC173</f>
        <v>0</v>
      </c>
      <c r="AD173">
        <f>'Program Costs'!AD173+'Customer Costs'!AD173</f>
        <v>0</v>
      </c>
      <c r="AE173">
        <f>'Program Costs'!AE173+'Customer Costs'!AE173</f>
        <v>0</v>
      </c>
      <c r="AF173">
        <f>'Program Costs'!AF173+'Customer Costs'!AF173</f>
        <v>0</v>
      </c>
      <c r="AG173">
        <f>'Program Costs'!AG173+'Customer Costs'!AG173</f>
        <v>0</v>
      </c>
      <c r="AH173">
        <f>'Program Costs'!AH173+'Customer Costs'!AH173</f>
        <v>0</v>
      </c>
      <c r="AI173" s="2">
        <f t="shared" si="4"/>
        <v>4937</v>
      </c>
      <c r="AJ173" s="2">
        <f t="shared" si="5"/>
        <v>4937</v>
      </c>
    </row>
    <row r="174" spans="1:36" x14ac:dyDescent="0.25">
      <c r="A174" s="13">
        <v>2</v>
      </c>
      <c r="B174" s="13">
        <v>900</v>
      </c>
      <c r="C174">
        <v>901</v>
      </c>
      <c r="D174" t="s">
        <v>208</v>
      </c>
      <c r="E174">
        <f>'Program Costs'!E174+'Customer Costs'!E174</f>
        <v>0</v>
      </c>
      <c r="F174">
        <f>'Program Costs'!F174+'Customer Costs'!F174</f>
        <v>0</v>
      </c>
      <c r="G174">
        <f>'Program Costs'!G174+'Customer Costs'!G174</f>
        <v>37</v>
      </c>
      <c r="H174">
        <f>'Program Costs'!H174+'Customer Costs'!H174</f>
        <v>0</v>
      </c>
      <c r="I174">
        <f>'Program Costs'!I174+'Customer Costs'!I174</f>
        <v>0</v>
      </c>
      <c r="J174">
        <f>'Program Costs'!J174+'Customer Costs'!J174</f>
        <v>0</v>
      </c>
      <c r="K174">
        <f>'Program Costs'!K174+'Customer Costs'!K174</f>
        <v>0</v>
      </c>
      <c r="L174">
        <f>'Program Costs'!L174+'Customer Costs'!L174</f>
        <v>0</v>
      </c>
      <c r="M174">
        <f>'Program Costs'!M174+'Customer Costs'!M174</f>
        <v>0</v>
      </c>
      <c r="N174">
        <f>'Program Costs'!N174+'Customer Costs'!N174</f>
        <v>0</v>
      </c>
      <c r="O174">
        <f>'Program Costs'!O174+'Customer Costs'!O174</f>
        <v>0</v>
      </c>
      <c r="P174">
        <f>'Program Costs'!P174+'Customer Costs'!P174</f>
        <v>0</v>
      </c>
      <c r="Q174">
        <f>'Program Costs'!Q174+'Customer Costs'!Q174</f>
        <v>0</v>
      </c>
      <c r="R174">
        <f>'Program Costs'!R174+'Customer Costs'!R174</f>
        <v>0</v>
      </c>
      <c r="S174">
        <f>'Program Costs'!S174+'Customer Costs'!S174</f>
        <v>0</v>
      </c>
      <c r="T174">
        <f>'Program Costs'!T174+'Customer Costs'!T174</f>
        <v>0</v>
      </c>
      <c r="U174">
        <f>'Program Costs'!U174+'Customer Costs'!U174</f>
        <v>0</v>
      </c>
      <c r="V174">
        <f>'Program Costs'!V174+'Customer Costs'!V174</f>
        <v>0</v>
      </c>
      <c r="W174">
        <f>'Program Costs'!W174+'Customer Costs'!W174</f>
        <v>0</v>
      </c>
      <c r="X174">
        <f>'Program Costs'!X174+'Customer Costs'!X174</f>
        <v>0</v>
      </c>
      <c r="Y174">
        <f>'Program Costs'!Y174+'Customer Costs'!Y174</f>
        <v>0</v>
      </c>
      <c r="Z174">
        <f>'Program Costs'!Z174+'Customer Costs'!Z174</f>
        <v>0</v>
      </c>
      <c r="AA174">
        <f>'Program Costs'!AA174+'Customer Costs'!AA174</f>
        <v>0</v>
      </c>
      <c r="AB174">
        <f>'Program Costs'!AB174+'Customer Costs'!AB174</f>
        <v>0</v>
      </c>
      <c r="AC174">
        <f>'Program Costs'!AC174+'Customer Costs'!AC174</f>
        <v>0</v>
      </c>
      <c r="AD174">
        <f>'Program Costs'!AD174+'Customer Costs'!AD174</f>
        <v>0</v>
      </c>
      <c r="AE174">
        <f>'Program Costs'!AE174+'Customer Costs'!AE174</f>
        <v>0</v>
      </c>
      <c r="AF174">
        <f>'Program Costs'!AF174+'Customer Costs'!AF174</f>
        <v>0</v>
      </c>
      <c r="AG174">
        <f>'Program Costs'!AG174+'Customer Costs'!AG174</f>
        <v>0</v>
      </c>
      <c r="AH174">
        <f>'Program Costs'!AH174+'Customer Costs'!AH174</f>
        <v>0</v>
      </c>
      <c r="AI174" s="2">
        <f t="shared" si="4"/>
        <v>37</v>
      </c>
      <c r="AJ174" s="2">
        <f t="shared" si="5"/>
        <v>37</v>
      </c>
    </row>
    <row r="175" spans="1:36" x14ac:dyDescent="0.25">
      <c r="A175" s="13">
        <v>2</v>
      </c>
      <c r="B175" s="13">
        <v>910</v>
      </c>
      <c r="C175">
        <v>911</v>
      </c>
      <c r="D175" t="s">
        <v>209</v>
      </c>
      <c r="E175">
        <f>'Program Costs'!E175+'Customer Costs'!E175</f>
        <v>0</v>
      </c>
      <c r="F175">
        <f>'Program Costs'!F175+'Customer Costs'!F175</f>
        <v>0</v>
      </c>
      <c r="G175">
        <f>'Program Costs'!G175+'Customer Costs'!G175</f>
        <v>37</v>
      </c>
      <c r="H175">
        <f>'Program Costs'!H175+'Customer Costs'!H175</f>
        <v>0</v>
      </c>
      <c r="I175">
        <f>'Program Costs'!I175+'Customer Costs'!I175</f>
        <v>0</v>
      </c>
      <c r="J175">
        <f>'Program Costs'!J175+'Customer Costs'!J175</f>
        <v>0</v>
      </c>
      <c r="K175">
        <f>'Program Costs'!K175+'Customer Costs'!K175</f>
        <v>0</v>
      </c>
      <c r="L175">
        <f>'Program Costs'!L175+'Customer Costs'!L175</f>
        <v>0</v>
      </c>
      <c r="M175">
        <f>'Program Costs'!M175+'Customer Costs'!M175</f>
        <v>0</v>
      </c>
      <c r="N175">
        <f>'Program Costs'!N175+'Customer Costs'!N175</f>
        <v>0</v>
      </c>
      <c r="O175">
        <f>'Program Costs'!O175+'Customer Costs'!O175</f>
        <v>0</v>
      </c>
      <c r="P175">
        <f>'Program Costs'!P175+'Customer Costs'!P175</f>
        <v>0</v>
      </c>
      <c r="Q175">
        <f>'Program Costs'!Q175+'Customer Costs'!Q175</f>
        <v>0</v>
      </c>
      <c r="R175">
        <f>'Program Costs'!R175+'Customer Costs'!R175</f>
        <v>0</v>
      </c>
      <c r="S175">
        <f>'Program Costs'!S175+'Customer Costs'!S175</f>
        <v>0</v>
      </c>
      <c r="T175">
        <f>'Program Costs'!T175+'Customer Costs'!T175</f>
        <v>0</v>
      </c>
      <c r="U175">
        <f>'Program Costs'!U175+'Customer Costs'!U175</f>
        <v>0</v>
      </c>
      <c r="V175">
        <f>'Program Costs'!V175+'Customer Costs'!V175</f>
        <v>0</v>
      </c>
      <c r="W175">
        <f>'Program Costs'!W175+'Customer Costs'!W175</f>
        <v>0</v>
      </c>
      <c r="X175">
        <f>'Program Costs'!X175+'Customer Costs'!X175</f>
        <v>0</v>
      </c>
      <c r="Y175">
        <f>'Program Costs'!Y175+'Customer Costs'!Y175</f>
        <v>0</v>
      </c>
      <c r="Z175">
        <f>'Program Costs'!Z175+'Customer Costs'!Z175</f>
        <v>0</v>
      </c>
      <c r="AA175">
        <f>'Program Costs'!AA175+'Customer Costs'!AA175</f>
        <v>0</v>
      </c>
      <c r="AB175">
        <f>'Program Costs'!AB175+'Customer Costs'!AB175</f>
        <v>0</v>
      </c>
      <c r="AC175">
        <f>'Program Costs'!AC175+'Customer Costs'!AC175</f>
        <v>0</v>
      </c>
      <c r="AD175">
        <f>'Program Costs'!AD175+'Customer Costs'!AD175</f>
        <v>0</v>
      </c>
      <c r="AE175">
        <f>'Program Costs'!AE175+'Customer Costs'!AE175</f>
        <v>0</v>
      </c>
      <c r="AF175">
        <f>'Program Costs'!AF175+'Customer Costs'!AF175</f>
        <v>0</v>
      </c>
      <c r="AG175">
        <f>'Program Costs'!AG175+'Customer Costs'!AG175</f>
        <v>0</v>
      </c>
      <c r="AH175">
        <f>'Program Costs'!AH175+'Customer Costs'!AH175</f>
        <v>0</v>
      </c>
      <c r="AI175" s="2">
        <f t="shared" si="4"/>
        <v>37</v>
      </c>
      <c r="AJ175" s="2">
        <f t="shared" si="5"/>
        <v>37</v>
      </c>
    </row>
    <row r="176" spans="1:36" x14ac:dyDescent="0.25">
      <c r="A176" s="13">
        <v>2</v>
      </c>
      <c r="B176" s="13">
        <v>920</v>
      </c>
      <c r="C176">
        <v>921</v>
      </c>
      <c r="D176" t="s">
        <v>210</v>
      </c>
      <c r="E176">
        <f>'Program Costs'!E176+'Customer Costs'!E176</f>
        <v>0</v>
      </c>
      <c r="F176">
        <f>'Program Costs'!F176+'Customer Costs'!F176</f>
        <v>0</v>
      </c>
      <c r="G176">
        <f>'Program Costs'!G176+'Customer Costs'!G176</f>
        <v>37</v>
      </c>
      <c r="H176">
        <f>'Program Costs'!H176+'Customer Costs'!H176</f>
        <v>0</v>
      </c>
      <c r="I176">
        <f>'Program Costs'!I176+'Customer Costs'!I176</f>
        <v>0</v>
      </c>
      <c r="J176">
        <f>'Program Costs'!J176+'Customer Costs'!J176</f>
        <v>0</v>
      </c>
      <c r="K176">
        <f>'Program Costs'!K176+'Customer Costs'!K176</f>
        <v>0</v>
      </c>
      <c r="L176">
        <f>'Program Costs'!L176+'Customer Costs'!L176</f>
        <v>0</v>
      </c>
      <c r="M176">
        <f>'Program Costs'!M176+'Customer Costs'!M176</f>
        <v>0</v>
      </c>
      <c r="N176">
        <f>'Program Costs'!N176+'Customer Costs'!N176</f>
        <v>0</v>
      </c>
      <c r="O176">
        <f>'Program Costs'!O176+'Customer Costs'!O176</f>
        <v>0</v>
      </c>
      <c r="P176">
        <f>'Program Costs'!P176+'Customer Costs'!P176</f>
        <v>0</v>
      </c>
      <c r="Q176">
        <f>'Program Costs'!Q176+'Customer Costs'!Q176</f>
        <v>0</v>
      </c>
      <c r="R176">
        <f>'Program Costs'!R176+'Customer Costs'!R176</f>
        <v>0</v>
      </c>
      <c r="S176">
        <f>'Program Costs'!S176+'Customer Costs'!S176</f>
        <v>0</v>
      </c>
      <c r="T176">
        <f>'Program Costs'!T176+'Customer Costs'!T176</f>
        <v>0</v>
      </c>
      <c r="U176">
        <f>'Program Costs'!U176+'Customer Costs'!U176</f>
        <v>0</v>
      </c>
      <c r="V176">
        <f>'Program Costs'!V176+'Customer Costs'!V176</f>
        <v>0</v>
      </c>
      <c r="W176">
        <f>'Program Costs'!W176+'Customer Costs'!W176</f>
        <v>0</v>
      </c>
      <c r="X176">
        <f>'Program Costs'!X176+'Customer Costs'!X176</f>
        <v>0</v>
      </c>
      <c r="Y176">
        <f>'Program Costs'!Y176+'Customer Costs'!Y176</f>
        <v>0</v>
      </c>
      <c r="Z176">
        <f>'Program Costs'!Z176+'Customer Costs'!Z176</f>
        <v>0</v>
      </c>
      <c r="AA176">
        <f>'Program Costs'!AA176+'Customer Costs'!AA176</f>
        <v>0</v>
      </c>
      <c r="AB176">
        <f>'Program Costs'!AB176+'Customer Costs'!AB176</f>
        <v>0</v>
      </c>
      <c r="AC176">
        <f>'Program Costs'!AC176+'Customer Costs'!AC176</f>
        <v>0</v>
      </c>
      <c r="AD176">
        <f>'Program Costs'!AD176+'Customer Costs'!AD176</f>
        <v>0</v>
      </c>
      <c r="AE176">
        <f>'Program Costs'!AE176+'Customer Costs'!AE176</f>
        <v>0</v>
      </c>
      <c r="AF176">
        <f>'Program Costs'!AF176+'Customer Costs'!AF176</f>
        <v>0</v>
      </c>
      <c r="AG176">
        <f>'Program Costs'!AG176+'Customer Costs'!AG176</f>
        <v>0</v>
      </c>
      <c r="AH176">
        <f>'Program Costs'!AH176+'Customer Costs'!AH176</f>
        <v>0</v>
      </c>
      <c r="AI176" s="2">
        <f t="shared" si="4"/>
        <v>37</v>
      </c>
      <c r="AJ176" s="2">
        <f t="shared" si="5"/>
        <v>37</v>
      </c>
    </row>
    <row r="177" spans="1:36" x14ac:dyDescent="0.25">
      <c r="A177" s="13">
        <v>2</v>
      </c>
      <c r="B177" s="13">
        <v>930</v>
      </c>
      <c r="C177">
        <v>931</v>
      </c>
      <c r="D177" t="s">
        <v>211</v>
      </c>
      <c r="E177">
        <f>'Program Costs'!E177+'Customer Costs'!E177</f>
        <v>0</v>
      </c>
      <c r="F177">
        <f>'Program Costs'!F177+'Customer Costs'!F177</f>
        <v>0</v>
      </c>
      <c r="G177">
        <f>'Program Costs'!G177+'Customer Costs'!G177</f>
        <v>37</v>
      </c>
      <c r="H177">
        <f>'Program Costs'!H177+'Customer Costs'!H177</f>
        <v>0</v>
      </c>
      <c r="I177">
        <f>'Program Costs'!I177+'Customer Costs'!I177</f>
        <v>0</v>
      </c>
      <c r="J177">
        <f>'Program Costs'!J177+'Customer Costs'!J177</f>
        <v>0</v>
      </c>
      <c r="K177">
        <f>'Program Costs'!K177+'Customer Costs'!K177</f>
        <v>0</v>
      </c>
      <c r="L177">
        <f>'Program Costs'!L177+'Customer Costs'!L177</f>
        <v>0</v>
      </c>
      <c r="M177">
        <f>'Program Costs'!M177+'Customer Costs'!M177</f>
        <v>0</v>
      </c>
      <c r="N177">
        <f>'Program Costs'!N177+'Customer Costs'!N177</f>
        <v>0</v>
      </c>
      <c r="O177">
        <f>'Program Costs'!O177+'Customer Costs'!O177</f>
        <v>0</v>
      </c>
      <c r="P177">
        <f>'Program Costs'!P177+'Customer Costs'!P177</f>
        <v>0</v>
      </c>
      <c r="Q177">
        <f>'Program Costs'!Q177+'Customer Costs'!Q177</f>
        <v>0</v>
      </c>
      <c r="R177">
        <f>'Program Costs'!R177+'Customer Costs'!R177</f>
        <v>0</v>
      </c>
      <c r="S177">
        <f>'Program Costs'!S177+'Customer Costs'!S177</f>
        <v>0</v>
      </c>
      <c r="T177">
        <f>'Program Costs'!T177+'Customer Costs'!T177</f>
        <v>0</v>
      </c>
      <c r="U177">
        <f>'Program Costs'!U177+'Customer Costs'!U177</f>
        <v>0</v>
      </c>
      <c r="V177">
        <f>'Program Costs'!V177+'Customer Costs'!V177</f>
        <v>0</v>
      </c>
      <c r="W177">
        <f>'Program Costs'!W177+'Customer Costs'!W177</f>
        <v>0</v>
      </c>
      <c r="X177">
        <f>'Program Costs'!X177+'Customer Costs'!X177</f>
        <v>0</v>
      </c>
      <c r="Y177">
        <f>'Program Costs'!Y177+'Customer Costs'!Y177</f>
        <v>0</v>
      </c>
      <c r="Z177">
        <f>'Program Costs'!Z177+'Customer Costs'!Z177</f>
        <v>0</v>
      </c>
      <c r="AA177">
        <f>'Program Costs'!AA177+'Customer Costs'!AA177</f>
        <v>0</v>
      </c>
      <c r="AB177">
        <f>'Program Costs'!AB177+'Customer Costs'!AB177</f>
        <v>0</v>
      </c>
      <c r="AC177">
        <f>'Program Costs'!AC177+'Customer Costs'!AC177</f>
        <v>0</v>
      </c>
      <c r="AD177">
        <f>'Program Costs'!AD177+'Customer Costs'!AD177</f>
        <v>0</v>
      </c>
      <c r="AE177">
        <f>'Program Costs'!AE177+'Customer Costs'!AE177</f>
        <v>0</v>
      </c>
      <c r="AF177">
        <f>'Program Costs'!AF177+'Customer Costs'!AF177</f>
        <v>0</v>
      </c>
      <c r="AG177">
        <f>'Program Costs'!AG177+'Customer Costs'!AG177</f>
        <v>0</v>
      </c>
      <c r="AH177">
        <f>'Program Costs'!AH177+'Customer Costs'!AH177</f>
        <v>0</v>
      </c>
      <c r="AI177" s="2">
        <f t="shared" si="4"/>
        <v>37</v>
      </c>
      <c r="AJ177" s="2">
        <f t="shared" si="5"/>
        <v>37</v>
      </c>
    </row>
    <row r="178" spans="1:36" x14ac:dyDescent="0.25">
      <c r="A178" s="13">
        <v>2</v>
      </c>
      <c r="B178" s="13">
        <v>940</v>
      </c>
      <c r="C178">
        <v>941</v>
      </c>
      <c r="D178" t="s">
        <v>212</v>
      </c>
      <c r="E178">
        <f>'Program Costs'!E178+'Customer Costs'!E178</f>
        <v>0</v>
      </c>
      <c r="F178">
        <f>'Program Costs'!F178+'Customer Costs'!F178</f>
        <v>0</v>
      </c>
      <c r="G178">
        <f>'Program Costs'!G178+'Customer Costs'!G178</f>
        <v>37</v>
      </c>
      <c r="H178">
        <f>'Program Costs'!H178+'Customer Costs'!H178</f>
        <v>0</v>
      </c>
      <c r="I178">
        <f>'Program Costs'!I178+'Customer Costs'!I178</f>
        <v>0</v>
      </c>
      <c r="J178">
        <f>'Program Costs'!J178+'Customer Costs'!J178</f>
        <v>0</v>
      </c>
      <c r="K178">
        <f>'Program Costs'!K178+'Customer Costs'!K178</f>
        <v>0</v>
      </c>
      <c r="L178">
        <f>'Program Costs'!L178+'Customer Costs'!L178</f>
        <v>0</v>
      </c>
      <c r="M178">
        <f>'Program Costs'!M178+'Customer Costs'!M178</f>
        <v>0</v>
      </c>
      <c r="N178">
        <f>'Program Costs'!N178+'Customer Costs'!N178</f>
        <v>0</v>
      </c>
      <c r="O178">
        <f>'Program Costs'!O178+'Customer Costs'!O178</f>
        <v>0</v>
      </c>
      <c r="P178">
        <f>'Program Costs'!P178+'Customer Costs'!P178</f>
        <v>0</v>
      </c>
      <c r="Q178">
        <f>'Program Costs'!Q178+'Customer Costs'!Q178</f>
        <v>0</v>
      </c>
      <c r="R178">
        <f>'Program Costs'!R178+'Customer Costs'!R178</f>
        <v>0</v>
      </c>
      <c r="S178">
        <f>'Program Costs'!S178+'Customer Costs'!S178</f>
        <v>0</v>
      </c>
      <c r="T178">
        <f>'Program Costs'!T178+'Customer Costs'!T178</f>
        <v>0</v>
      </c>
      <c r="U178">
        <f>'Program Costs'!U178+'Customer Costs'!U178</f>
        <v>0</v>
      </c>
      <c r="V178">
        <f>'Program Costs'!V178+'Customer Costs'!V178</f>
        <v>0</v>
      </c>
      <c r="W178">
        <f>'Program Costs'!W178+'Customer Costs'!W178</f>
        <v>0</v>
      </c>
      <c r="X178">
        <f>'Program Costs'!X178+'Customer Costs'!X178</f>
        <v>0</v>
      </c>
      <c r="Y178">
        <f>'Program Costs'!Y178+'Customer Costs'!Y178</f>
        <v>0</v>
      </c>
      <c r="Z178">
        <f>'Program Costs'!Z178+'Customer Costs'!Z178</f>
        <v>0</v>
      </c>
      <c r="AA178">
        <f>'Program Costs'!AA178+'Customer Costs'!AA178</f>
        <v>0</v>
      </c>
      <c r="AB178">
        <f>'Program Costs'!AB178+'Customer Costs'!AB178</f>
        <v>0</v>
      </c>
      <c r="AC178">
        <f>'Program Costs'!AC178+'Customer Costs'!AC178</f>
        <v>0</v>
      </c>
      <c r="AD178">
        <f>'Program Costs'!AD178+'Customer Costs'!AD178</f>
        <v>0</v>
      </c>
      <c r="AE178">
        <f>'Program Costs'!AE178+'Customer Costs'!AE178</f>
        <v>0</v>
      </c>
      <c r="AF178">
        <f>'Program Costs'!AF178+'Customer Costs'!AF178</f>
        <v>0</v>
      </c>
      <c r="AG178">
        <f>'Program Costs'!AG178+'Customer Costs'!AG178</f>
        <v>0</v>
      </c>
      <c r="AH178">
        <f>'Program Costs'!AH178+'Customer Costs'!AH178</f>
        <v>0</v>
      </c>
      <c r="AI178" s="2">
        <f t="shared" si="4"/>
        <v>37</v>
      </c>
      <c r="AJ178" s="2">
        <f t="shared" si="5"/>
        <v>37</v>
      </c>
    </row>
    <row r="179" spans="1:36" x14ac:dyDescent="0.25">
      <c r="A179" s="13">
        <v>2</v>
      </c>
      <c r="B179" s="13">
        <v>950</v>
      </c>
      <c r="C179">
        <v>951</v>
      </c>
      <c r="D179" t="s">
        <v>213</v>
      </c>
      <c r="E179">
        <f>'Program Costs'!E179+'Customer Costs'!E179</f>
        <v>0</v>
      </c>
      <c r="F179">
        <f>'Program Costs'!F179+'Customer Costs'!F179</f>
        <v>0</v>
      </c>
      <c r="G179">
        <f>'Program Costs'!G179+'Customer Costs'!G179</f>
        <v>37</v>
      </c>
      <c r="H179">
        <f>'Program Costs'!H179+'Customer Costs'!H179</f>
        <v>0</v>
      </c>
      <c r="I179">
        <f>'Program Costs'!I179+'Customer Costs'!I179</f>
        <v>0</v>
      </c>
      <c r="J179">
        <f>'Program Costs'!J179+'Customer Costs'!J179</f>
        <v>0</v>
      </c>
      <c r="K179">
        <f>'Program Costs'!K179+'Customer Costs'!K179</f>
        <v>0</v>
      </c>
      <c r="L179">
        <f>'Program Costs'!L179+'Customer Costs'!L179</f>
        <v>0</v>
      </c>
      <c r="M179">
        <f>'Program Costs'!M179+'Customer Costs'!M179</f>
        <v>0</v>
      </c>
      <c r="N179">
        <f>'Program Costs'!N179+'Customer Costs'!N179</f>
        <v>0</v>
      </c>
      <c r="O179">
        <f>'Program Costs'!O179+'Customer Costs'!O179</f>
        <v>0</v>
      </c>
      <c r="P179">
        <f>'Program Costs'!P179+'Customer Costs'!P179</f>
        <v>0</v>
      </c>
      <c r="Q179">
        <f>'Program Costs'!Q179+'Customer Costs'!Q179</f>
        <v>0</v>
      </c>
      <c r="R179">
        <f>'Program Costs'!R179+'Customer Costs'!R179</f>
        <v>0</v>
      </c>
      <c r="S179">
        <f>'Program Costs'!S179+'Customer Costs'!S179</f>
        <v>0</v>
      </c>
      <c r="T179">
        <f>'Program Costs'!T179+'Customer Costs'!T179</f>
        <v>0</v>
      </c>
      <c r="U179">
        <f>'Program Costs'!U179+'Customer Costs'!U179</f>
        <v>0</v>
      </c>
      <c r="V179">
        <f>'Program Costs'!V179+'Customer Costs'!V179</f>
        <v>0</v>
      </c>
      <c r="W179">
        <f>'Program Costs'!W179+'Customer Costs'!W179</f>
        <v>0</v>
      </c>
      <c r="X179">
        <f>'Program Costs'!X179+'Customer Costs'!X179</f>
        <v>0</v>
      </c>
      <c r="Y179">
        <f>'Program Costs'!Y179+'Customer Costs'!Y179</f>
        <v>0</v>
      </c>
      <c r="Z179">
        <f>'Program Costs'!Z179+'Customer Costs'!Z179</f>
        <v>0</v>
      </c>
      <c r="AA179">
        <f>'Program Costs'!AA179+'Customer Costs'!AA179</f>
        <v>0</v>
      </c>
      <c r="AB179">
        <f>'Program Costs'!AB179+'Customer Costs'!AB179</f>
        <v>0</v>
      </c>
      <c r="AC179">
        <f>'Program Costs'!AC179+'Customer Costs'!AC179</f>
        <v>0</v>
      </c>
      <c r="AD179">
        <f>'Program Costs'!AD179+'Customer Costs'!AD179</f>
        <v>0</v>
      </c>
      <c r="AE179">
        <f>'Program Costs'!AE179+'Customer Costs'!AE179</f>
        <v>0</v>
      </c>
      <c r="AF179">
        <f>'Program Costs'!AF179+'Customer Costs'!AF179</f>
        <v>0</v>
      </c>
      <c r="AG179">
        <f>'Program Costs'!AG179+'Customer Costs'!AG179</f>
        <v>0</v>
      </c>
      <c r="AH179">
        <f>'Program Costs'!AH179+'Customer Costs'!AH179</f>
        <v>0</v>
      </c>
      <c r="AI179" s="2">
        <f t="shared" si="4"/>
        <v>37</v>
      </c>
      <c r="AJ179" s="2">
        <f t="shared" si="5"/>
        <v>37</v>
      </c>
    </row>
    <row r="180" spans="1:36" x14ac:dyDescent="0.25">
      <c r="A180" s="13">
        <v>2</v>
      </c>
      <c r="B180" s="13">
        <v>960</v>
      </c>
      <c r="C180">
        <v>961</v>
      </c>
      <c r="D180" t="s">
        <v>214</v>
      </c>
      <c r="E180">
        <f>'Program Costs'!E180+'Customer Costs'!E180</f>
        <v>0</v>
      </c>
      <c r="F180">
        <f>'Program Costs'!F180+'Customer Costs'!F180</f>
        <v>0</v>
      </c>
      <c r="G180">
        <f>'Program Costs'!G180+'Customer Costs'!G180</f>
        <v>37</v>
      </c>
      <c r="H180">
        <f>'Program Costs'!H180+'Customer Costs'!H180</f>
        <v>0</v>
      </c>
      <c r="I180">
        <f>'Program Costs'!I180+'Customer Costs'!I180</f>
        <v>0</v>
      </c>
      <c r="J180">
        <f>'Program Costs'!J180+'Customer Costs'!J180</f>
        <v>0</v>
      </c>
      <c r="K180">
        <f>'Program Costs'!K180+'Customer Costs'!K180</f>
        <v>0</v>
      </c>
      <c r="L180">
        <f>'Program Costs'!L180+'Customer Costs'!L180</f>
        <v>0</v>
      </c>
      <c r="M180">
        <f>'Program Costs'!M180+'Customer Costs'!M180</f>
        <v>0</v>
      </c>
      <c r="N180">
        <f>'Program Costs'!N180+'Customer Costs'!N180</f>
        <v>0</v>
      </c>
      <c r="O180">
        <f>'Program Costs'!O180+'Customer Costs'!O180</f>
        <v>0</v>
      </c>
      <c r="P180">
        <f>'Program Costs'!P180+'Customer Costs'!P180</f>
        <v>0</v>
      </c>
      <c r="Q180">
        <f>'Program Costs'!Q180+'Customer Costs'!Q180</f>
        <v>0</v>
      </c>
      <c r="R180">
        <f>'Program Costs'!R180+'Customer Costs'!R180</f>
        <v>0</v>
      </c>
      <c r="S180">
        <f>'Program Costs'!S180+'Customer Costs'!S180</f>
        <v>0</v>
      </c>
      <c r="T180">
        <f>'Program Costs'!T180+'Customer Costs'!T180</f>
        <v>0</v>
      </c>
      <c r="U180">
        <f>'Program Costs'!U180+'Customer Costs'!U180</f>
        <v>0</v>
      </c>
      <c r="V180">
        <f>'Program Costs'!V180+'Customer Costs'!V180</f>
        <v>0</v>
      </c>
      <c r="W180">
        <f>'Program Costs'!W180+'Customer Costs'!W180</f>
        <v>0</v>
      </c>
      <c r="X180">
        <f>'Program Costs'!X180+'Customer Costs'!X180</f>
        <v>0</v>
      </c>
      <c r="Y180">
        <f>'Program Costs'!Y180+'Customer Costs'!Y180</f>
        <v>0</v>
      </c>
      <c r="Z180">
        <f>'Program Costs'!Z180+'Customer Costs'!Z180</f>
        <v>0</v>
      </c>
      <c r="AA180">
        <f>'Program Costs'!AA180+'Customer Costs'!AA180</f>
        <v>0</v>
      </c>
      <c r="AB180">
        <f>'Program Costs'!AB180+'Customer Costs'!AB180</f>
        <v>0</v>
      </c>
      <c r="AC180">
        <f>'Program Costs'!AC180+'Customer Costs'!AC180</f>
        <v>0</v>
      </c>
      <c r="AD180">
        <f>'Program Costs'!AD180+'Customer Costs'!AD180</f>
        <v>0</v>
      </c>
      <c r="AE180">
        <f>'Program Costs'!AE180+'Customer Costs'!AE180</f>
        <v>0</v>
      </c>
      <c r="AF180">
        <f>'Program Costs'!AF180+'Customer Costs'!AF180</f>
        <v>0</v>
      </c>
      <c r="AG180">
        <f>'Program Costs'!AG180+'Customer Costs'!AG180</f>
        <v>0</v>
      </c>
      <c r="AH180">
        <f>'Program Costs'!AH180+'Customer Costs'!AH180</f>
        <v>0</v>
      </c>
      <c r="AI180" s="2">
        <f t="shared" si="4"/>
        <v>37</v>
      </c>
      <c r="AJ180" s="2">
        <f t="shared" si="5"/>
        <v>37</v>
      </c>
    </row>
    <row r="181" spans="1:36" x14ac:dyDescent="0.25">
      <c r="A181" s="13">
        <v>3</v>
      </c>
      <c r="B181" s="13">
        <v>100</v>
      </c>
      <c r="C181">
        <v>102</v>
      </c>
      <c r="D181" t="s">
        <v>215</v>
      </c>
      <c r="E181">
        <f>'Program Costs'!E181+'Customer Costs'!E181</f>
        <v>0</v>
      </c>
      <c r="F181">
        <f>'Program Costs'!F181+'Customer Costs'!F181</f>
        <v>0</v>
      </c>
      <c r="G181">
        <f>'Program Costs'!G181+'Customer Costs'!G181</f>
        <v>437</v>
      </c>
      <c r="H181">
        <f>'Program Costs'!H181+'Customer Costs'!H181</f>
        <v>0</v>
      </c>
      <c r="I181">
        <f>'Program Costs'!I181+'Customer Costs'!I181</f>
        <v>0</v>
      </c>
      <c r="J181">
        <f>'Program Costs'!J181+'Customer Costs'!J181</f>
        <v>0</v>
      </c>
      <c r="K181">
        <f>'Program Costs'!K181+'Customer Costs'!K181</f>
        <v>0</v>
      </c>
      <c r="L181">
        <f>'Program Costs'!L181+'Customer Costs'!L181</f>
        <v>0</v>
      </c>
      <c r="M181">
        <f>'Program Costs'!M181+'Customer Costs'!M181</f>
        <v>0</v>
      </c>
      <c r="N181">
        <f>'Program Costs'!N181+'Customer Costs'!N181</f>
        <v>0</v>
      </c>
      <c r="O181">
        <f>'Program Costs'!O181+'Customer Costs'!O181</f>
        <v>0</v>
      </c>
      <c r="P181">
        <f>'Program Costs'!P181+'Customer Costs'!P181</f>
        <v>0</v>
      </c>
      <c r="Q181">
        <f>'Program Costs'!Q181+'Customer Costs'!Q181</f>
        <v>0</v>
      </c>
      <c r="R181">
        <f>'Program Costs'!R181+'Customer Costs'!R181</f>
        <v>0</v>
      </c>
      <c r="S181">
        <f>'Program Costs'!S181+'Customer Costs'!S181</f>
        <v>0</v>
      </c>
      <c r="T181">
        <f>'Program Costs'!T181+'Customer Costs'!T181</f>
        <v>0</v>
      </c>
      <c r="U181">
        <f>'Program Costs'!U181+'Customer Costs'!U181</f>
        <v>0</v>
      </c>
      <c r="V181">
        <f>'Program Costs'!V181+'Customer Costs'!V181</f>
        <v>0</v>
      </c>
      <c r="W181">
        <f>'Program Costs'!W181+'Customer Costs'!W181</f>
        <v>0</v>
      </c>
      <c r="X181">
        <f>'Program Costs'!X181+'Customer Costs'!X181</f>
        <v>0</v>
      </c>
      <c r="Y181">
        <f>'Program Costs'!Y181+'Customer Costs'!Y181</f>
        <v>0</v>
      </c>
      <c r="Z181">
        <f>'Program Costs'!Z181+'Customer Costs'!Z181</f>
        <v>0</v>
      </c>
      <c r="AA181">
        <f>'Program Costs'!AA181+'Customer Costs'!AA181</f>
        <v>0</v>
      </c>
      <c r="AB181">
        <f>'Program Costs'!AB181+'Customer Costs'!AB181</f>
        <v>0</v>
      </c>
      <c r="AC181">
        <f>'Program Costs'!AC181+'Customer Costs'!AC181</f>
        <v>0</v>
      </c>
      <c r="AD181">
        <f>'Program Costs'!AD181+'Customer Costs'!AD181</f>
        <v>0</v>
      </c>
      <c r="AE181">
        <f>'Program Costs'!AE181+'Customer Costs'!AE181</f>
        <v>0</v>
      </c>
      <c r="AF181">
        <f>'Program Costs'!AF181+'Customer Costs'!AF181</f>
        <v>0</v>
      </c>
      <c r="AG181">
        <f>'Program Costs'!AG181+'Customer Costs'!AG181</f>
        <v>0</v>
      </c>
      <c r="AH181">
        <f>'Program Costs'!AH181+'Customer Costs'!AH181</f>
        <v>0</v>
      </c>
      <c r="AI181" s="2">
        <f t="shared" si="4"/>
        <v>437</v>
      </c>
      <c r="AJ181" s="2">
        <f t="shared" si="5"/>
        <v>437</v>
      </c>
    </row>
    <row r="182" spans="1:36" x14ac:dyDescent="0.25">
      <c r="A182" s="13">
        <v>3</v>
      </c>
      <c r="B182" s="13">
        <v>100</v>
      </c>
      <c r="C182">
        <v>103</v>
      </c>
      <c r="D182" t="s">
        <v>216</v>
      </c>
      <c r="E182">
        <f>'Program Costs'!E182+'Customer Costs'!E182</f>
        <v>0</v>
      </c>
      <c r="F182">
        <f>'Program Costs'!F182+'Customer Costs'!F182</f>
        <v>0</v>
      </c>
      <c r="G182">
        <f>'Program Costs'!G182+'Customer Costs'!G182</f>
        <v>1737</v>
      </c>
      <c r="H182">
        <f>'Program Costs'!H182+'Customer Costs'!H182</f>
        <v>0</v>
      </c>
      <c r="I182">
        <f>'Program Costs'!I182+'Customer Costs'!I182</f>
        <v>0</v>
      </c>
      <c r="J182">
        <f>'Program Costs'!J182+'Customer Costs'!J182</f>
        <v>0</v>
      </c>
      <c r="K182">
        <f>'Program Costs'!K182+'Customer Costs'!K182</f>
        <v>0</v>
      </c>
      <c r="L182">
        <f>'Program Costs'!L182+'Customer Costs'!L182</f>
        <v>0</v>
      </c>
      <c r="M182">
        <f>'Program Costs'!M182+'Customer Costs'!M182</f>
        <v>0</v>
      </c>
      <c r="N182">
        <f>'Program Costs'!N182+'Customer Costs'!N182</f>
        <v>0</v>
      </c>
      <c r="O182">
        <f>'Program Costs'!O182+'Customer Costs'!O182</f>
        <v>0</v>
      </c>
      <c r="P182">
        <f>'Program Costs'!P182+'Customer Costs'!P182</f>
        <v>0</v>
      </c>
      <c r="Q182">
        <f>'Program Costs'!Q182+'Customer Costs'!Q182</f>
        <v>0</v>
      </c>
      <c r="R182">
        <f>'Program Costs'!R182+'Customer Costs'!R182</f>
        <v>0</v>
      </c>
      <c r="S182">
        <f>'Program Costs'!S182+'Customer Costs'!S182</f>
        <v>0</v>
      </c>
      <c r="T182">
        <f>'Program Costs'!T182+'Customer Costs'!T182</f>
        <v>0</v>
      </c>
      <c r="U182">
        <f>'Program Costs'!U182+'Customer Costs'!U182</f>
        <v>0</v>
      </c>
      <c r="V182">
        <f>'Program Costs'!V182+'Customer Costs'!V182</f>
        <v>0</v>
      </c>
      <c r="W182">
        <f>'Program Costs'!W182+'Customer Costs'!W182</f>
        <v>0</v>
      </c>
      <c r="X182">
        <f>'Program Costs'!X182+'Customer Costs'!X182</f>
        <v>0</v>
      </c>
      <c r="Y182">
        <f>'Program Costs'!Y182+'Customer Costs'!Y182</f>
        <v>0</v>
      </c>
      <c r="Z182">
        <f>'Program Costs'!Z182+'Customer Costs'!Z182</f>
        <v>0</v>
      </c>
      <c r="AA182">
        <f>'Program Costs'!AA182+'Customer Costs'!AA182</f>
        <v>0</v>
      </c>
      <c r="AB182">
        <f>'Program Costs'!AB182+'Customer Costs'!AB182</f>
        <v>0</v>
      </c>
      <c r="AC182">
        <f>'Program Costs'!AC182+'Customer Costs'!AC182</f>
        <v>0</v>
      </c>
      <c r="AD182">
        <f>'Program Costs'!AD182+'Customer Costs'!AD182</f>
        <v>0</v>
      </c>
      <c r="AE182">
        <f>'Program Costs'!AE182+'Customer Costs'!AE182</f>
        <v>0</v>
      </c>
      <c r="AF182">
        <f>'Program Costs'!AF182+'Customer Costs'!AF182</f>
        <v>0</v>
      </c>
      <c r="AG182">
        <f>'Program Costs'!AG182+'Customer Costs'!AG182</f>
        <v>0</v>
      </c>
      <c r="AH182">
        <f>'Program Costs'!AH182+'Customer Costs'!AH182</f>
        <v>0</v>
      </c>
      <c r="AI182" s="2">
        <f t="shared" si="4"/>
        <v>1737</v>
      </c>
      <c r="AJ182" s="2">
        <f t="shared" si="5"/>
        <v>1737</v>
      </c>
    </row>
    <row r="183" spans="1:36" x14ac:dyDescent="0.25">
      <c r="A183" s="13">
        <v>3</v>
      </c>
      <c r="B183" s="13">
        <v>100</v>
      </c>
      <c r="C183">
        <v>104</v>
      </c>
      <c r="D183" t="s">
        <v>217</v>
      </c>
      <c r="E183">
        <f>'Program Costs'!E183+'Customer Costs'!E183</f>
        <v>0</v>
      </c>
      <c r="F183">
        <f>'Program Costs'!F183+'Customer Costs'!F183</f>
        <v>0</v>
      </c>
      <c r="G183">
        <f>'Program Costs'!G183+'Customer Costs'!G183</f>
        <v>3037</v>
      </c>
      <c r="H183">
        <f>'Program Costs'!H183+'Customer Costs'!H183</f>
        <v>0</v>
      </c>
      <c r="I183">
        <f>'Program Costs'!I183+'Customer Costs'!I183</f>
        <v>0</v>
      </c>
      <c r="J183">
        <f>'Program Costs'!J183+'Customer Costs'!J183</f>
        <v>0</v>
      </c>
      <c r="K183">
        <f>'Program Costs'!K183+'Customer Costs'!K183</f>
        <v>0</v>
      </c>
      <c r="L183">
        <f>'Program Costs'!L183+'Customer Costs'!L183</f>
        <v>0</v>
      </c>
      <c r="M183">
        <f>'Program Costs'!M183+'Customer Costs'!M183</f>
        <v>0</v>
      </c>
      <c r="N183">
        <f>'Program Costs'!N183+'Customer Costs'!N183</f>
        <v>0</v>
      </c>
      <c r="O183">
        <f>'Program Costs'!O183+'Customer Costs'!O183</f>
        <v>0</v>
      </c>
      <c r="P183">
        <f>'Program Costs'!P183+'Customer Costs'!P183</f>
        <v>0</v>
      </c>
      <c r="Q183">
        <f>'Program Costs'!Q183+'Customer Costs'!Q183</f>
        <v>0</v>
      </c>
      <c r="R183">
        <f>'Program Costs'!R183+'Customer Costs'!R183</f>
        <v>0</v>
      </c>
      <c r="S183">
        <f>'Program Costs'!S183+'Customer Costs'!S183</f>
        <v>0</v>
      </c>
      <c r="T183">
        <f>'Program Costs'!T183+'Customer Costs'!T183</f>
        <v>0</v>
      </c>
      <c r="U183">
        <f>'Program Costs'!U183+'Customer Costs'!U183</f>
        <v>0</v>
      </c>
      <c r="V183">
        <f>'Program Costs'!V183+'Customer Costs'!V183</f>
        <v>0</v>
      </c>
      <c r="W183">
        <f>'Program Costs'!W183+'Customer Costs'!W183</f>
        <v>0</v>
      </c>
      <c r="X183">
        <f>'Program Costs'!X183+'Customer Costs'!X183</f>
        <v>0</v>
      </c>
      <c r="Y183">
        <f>'Program Costs'!Y183+'Customer Costs'!Y183</f>
        <v>0</v>
      </c>
      <c r="Z183">
        <f>'Program Costs'!Z183+'Customer Costs'!Z183</f>
        <v>0</v>
      </c>
      <c r="AA183">
        <f>'Program Costs'!AA183+'Customer Costs'!AA183</f>
        <v>0</v>
      </c>
      <c r="AB183">
        <f>'Program Costs'!AB183+'Customer Costs'!AB183</f>
        <v>0</v>
      </c>
      <c r="AC183">
        <f>'Program Costs'!AC183+'Customer Costs'!AC183</f>
        <v>0</v>
      </c>
      <c r="AD183">
        <f>'Program Costs'!AD183+'Customer Costs'!AD183</f>
        <v>0</v>
      </c>
      <c r="AE183">
        <f>'Program Costs'!AE183+'Customer Costs'!AE183</f>
        <v>0</v>
      </c>
      <c r="AF183">
        <f>'Program Costs'!AF183+'Customer Costs'!AF183</f>
        <v>0</v>
      </c>
      <c r="AG183">
        <f>'Program Costs'!AG183+'Customer Costs'!AG183</f>
        <v>0</v>
      </c>
      <c r="AH183">
        <f>'Program Costs'!AH183+'Customer Costs'!AH183</f>
        <v>0</v>
      </c>
      <c r="AI183" s="2">
        <f t="shared" si="4"/>
        <v>3037</v>
      </c>
      <c r="AJ183" s="2">
        <f t="shared" si="5"/>
        <v>3037</v>
      </c>
    </row>
    <row r="184" spans="1:36" x14ac:dyDescent="0.25">
      <c r="A184" s="13">
        <v>3</v>
      </c>
      <c r="B184" s="13">
        <v>100</v>
      </c>
      <c r="C184">
        <v>105</v>
      </c>
      <c r="D184" t="s">
        <v>218</v>
      </c>
      <c r="E184">
        <f>'Program Costs'!E184+'Customer Costs'!E184</f>
        <v>0</v>
      </c>
      <c r="F184">
        <f>'Program Costs'!F184+'Customer Costs'!F184</f>
        <v>0</v>
      </c>
      <c r="G184">
        <f>'Program Costs'!G184+'Customer Costs'!G184</f>
        <v>337</v>
      </c>
      <c r="H184">
        <f>'Program Costs'!H184+'Customer Costs'!H184</f>
        <v>0</v>
      </c>
      <c r="I184">
        <f>'Program Costs'!I184+'Customer Costs'!I184</f>
        <v>0</v>
      </c>
      <c r="J184">
        <f>'Program Costs'!J184+'Customer Costs'!J184</f>
        <v>0</v>
      </c>
      <c r="K184">
        <f>'Program Costs'!K184+'Customer Costs'!K184</f>
        <v>0</v>
      </c>
      <c r="L184">
        <f>'Program Costs'!L184+'Customer Costs'!L184</f>
        <v>0</v>
      </c>
      <c r="M184">
        <f>'Program Costs'!M184+'Customer Costs'!M184</f>
        <v>0</v>
      </c>
      <c r="N184">
        <f>'Program Costs'!N184+'Customer Costs'!N184</f>
        <v>0</v>
      </c>
      <c r="O184">
        <f>'Program Costs'!O184+'Customer Costs'!O184</f>
        <v>0</v>
      </c>
      <c r="P184">
        <f>'Program Costs'!P184+'Customer Costs'!P184</f>
        <v>0</v>
      </c>
      <c r="Q184">
        <f>'Program Costs'!Q184+'Customer Costs'!Q184</f>
        <v>0</v>
      </c>
      <c r="R184">
        <f>'Program Costs'!R184+'Customer Costs'!R184</f>
        <v>0</v>
      </c>
      <c r="S184">
        <f>'Program Costs'!S184+'Customer Costs'!S184</f>
        <v>0</v>
      </c>
      <c r="T184">
        <f>'Program Costs'!T184+'Customer Costs'!T184</f>
        <v>0</v>
      </c>
      <c r="U184">
        <f>'Program Costs'!U184+'Customer Costs'!U184</f>
        <v>0</v>
      </c>
      <c r="V184">
        <f>'Program Costs'!V184+'Customer Costs'!V184</f>
        <v>0</v>
      </c>
      <c r="W184">
        <f>'Program Costs'!W184+'Customer Costs'!W184</f>
        <v>0</v>
      </c>
      <c r="X184">
        <f>'Program Costs'!X184+'Customer Costs'!X184</f>
        <v>0</v>
      </c>
      <c r="Y184">
        <f>'Program Costs'!Y184+'Customer Costs'!Y184</f>
        <v>0</v>
      </c>
      <c r="Z184">
        <f>'Program Costs'!Z184+'Customer Costs'!Z184</f>
        <v>0</v>
      </c>
      <c r="AA184">
        <f>'Program Costs'!AA184+'Customer Costs'!AA184</f>
        <v>0</v>
      </c>
      <c r="AB184">
        <f>'Program Costs'!AB184+'Customer Costs'!AB184</f>
        <v>0</v>
      </c>
      <c r="AC184">
        <f>'Program Costs'!AC184+'Customer Costs'!AC184</f>
        <v>0</v>
      </c>
      <c r="AD184">
        <f>'Program Costs'!AD184+'Customer Costs'!AD184</f>
        <v>0</v>
      </c>
      <c r="AE184">
        <f>'Program Costs'!AE184+'Customer Costs'!AE184</f>
        <v>0</v>
      </c>
      <c r="AF184">
        <f>'Program Costs'!AF184+'Customer Costs'!AF184</f>
        <v>0</v>
      </c>
      <c r="AG184">
        <f>'Program Costs'!AG184+'Customer Costs'!AG184</f>
        <v>0</v>
      </c>
      <c r="AH184">
        <f>'Program Costs'!AH184+'Customer Costs'!AH184</f>
        <v>0</v>
      </c>
      <c r="AI184" s="2">
        <f t="shared" si="4"/>
        <v>337</v>
      </c>
      <c r="AJ184" s="2">
        <f t="shared" si="5"/>
        <v>337</v>
      </c>
    </row>
    <row r="185" spans="1:36" x14ac:dyDescent="0.25">
      <c r="A185" s="13">
        <v>3</v>
      </c>
      <c r="B185" s="13">
        <v>100</v>
      </c>
      <c r="C185">
        <v>106</v>
      </c>
      <c r="D185" t="s">
        <v>219</v>
      </c>
      <c r="E185">
        <f>'Program Costs'!E185+'Customer Costs'!E185</f>
        <v>0</v>
      </c>
      <c r="F185">
        <f>'Program Costs'!F185+'Customer Costs'!F185</f>
        <v>0</v>
      </c>
      <c r="G185">
        <f>'Program Costs'!G185+'Customer Costs'!G185</f>
        <v>737</v>
      </c>
      <c r="H185">
        <f>'Program Costs'!H185+'Customer Costs'!H185</f>
        <v>0</v>
      </c>
      <c r="I185">
        <f>'Program Costs'!I185+'Customer Costs'!I185</f>
        <v>0</v>
      </c>
      <c r="J185">
        <f>'Program Costs'!J185+'Customer Costs'!J185</f>
        <v>0</v>
      </c>
      <c r="K185">
        <f>'Program Costs'!K185+'Customer Costs'!K185</f>
        <v>0</v>
      </c>
      <c r="L185">
        <f>'Program Costs'!L185+'Customer Costs'!L185</f>
        <v>0</v>
      </c>
      <c r="M185">
        <f>'Program Costs'!M185+'Customer Costs'!M185</f>
        <v>0</v>
      </c>
      <c r="N185">
        <f>'Program Costs'!N185+'Customer Costs'!N185</f>
        <v>0</v>
      </c>
      <c r="O185">
        <f>'Program Costs'!O185+'Customer Costs'!O185</f>
        <v>0</v>
      </c>
      <c r="P185">
        <f>'Program Costs'!P185+'Customer Costs'!P185</f>
        <v>0</v>
      </c>
      <c r="Q185">
        <f>'Program Costs'!Q185+'Customer Costs'!Q185</f>
        <v>0</v>
      </c>
      <c r="R185">
        <f>'Program Costs'!R185+'Customer Costs'!R185</f>
        <v>0</v>
      </c>
      <c r="S185">
        <f>'Program Costs'!S185+'Customer Costs'!S185</f>
        <v>0</v>
      </c>
      <c r="T185">
        <f>'Program Costs'!T185+'Customer Costs'!T185</f>
        <v>0</v>
      </c>
      <c r="U185">
        <f>'Program Costs'!U185+'Customer Costs'!U185</f>
        <v>0</v>
      </c>
      <c r="V185">
        <f>'Program Costs'!V185+'Customer Costs'!V185</f>
        <v>0</v>
      </c>
      <c r="W185">
        <f>'Program Costs'!W185+'Customer Costs'!W185</f>
        <v>0</v>
      </c>
      <c r="X185">
        <f>'Program Costs'!X185+'Customer Costs'!X185</f>
        <v>0</v>
      </c>
      <c r="Y185">
        <f>'Program Costs'!Y185+'Customer Costs'!Y185</f>
        <v>0</v>
      </c>
      <c r="Z185">
        <f>'Program Costs'!Z185+'Customer Costs'!Z185</f>
        <v>0</v>
      </c>
      <c r="AA185">
        <f>'Program Costs'!AA185+'Customer Costs'!AA185</f>
        <v>0</v>
      </c>
      <c r="AB185">
        <f>'Program Costs'!AB185+'Customer Costs'!AB185</f>
        <v>0</v>
      </c>
      <c r="AC185">
        <f>'Program Costs'!AC185+'Customer Costs'!AC185</f>
        <v>0</v>
      </c>
      <c r="AD185">
        <f>'Program Costs'!AD185+'Customer Costs'!AD185</f>
        <v>0</v>
      </c>
      <c r="AE185">
        <f>'Program Costs'!AE185+'Customer Costs'!AE185</f>
        <v>0</v>
      </c>
      <c r="AF185">
        <f>'Program Costs'!AF185+'Customer Costs'!AF185</f>
        <v>0</v>
      </c>
      <c r="AG185">
        <f>'Program Costs'!AG185+'Customer Costs'!AG185</f>
        <v>0</v>
      </c>
      <c r="AH185">
        <f>'Program Costs'!AH185+'Customer Costs'!AH185</f>
        <v>0</v>
      </c>
      <c r="AI185" s="2">
        <f t="shared" si="4"/>
        <v>737</v>
      </c>
      <c r="AJ185" s="2">
        <f t="shared" si="5"/>
        <v>737</v>
      </c>
    </row>
    <row r="186" spans="1:36" x14ac:dyDescent="0.25">
      <c r="A186" s="13">
        <v>3</v>
      </c>
      <c r="B186" s="13">
        <v>100</v>
      </c>
      <c r="C186">
        <v>107</v>
      </c>
      <c r="D186" t="s">
        <v>220</v>
      </c>
      <c r="E186">
        <f>'Program Costs'!E186+'Customer Costs'!E186</f>
        <v>0</v>
      </c>
      <c r="F186">
        <f>'Program Costs'!F186+'Customer Costs'!F186</f>
        <v>0</v>
      </c>
      <c r="G186">
        <f>'Program Costs'!G186+'Customer Costs'!G186</f>
        <v>4881.82</v>
      </c>
      <c r="H186">
        <f>'Program Costs'!H186+'Customer Costs'!H186</f>
        <v>0</v>
      </c>
      <c r="I186">
        <f>'Program Costs'!I186+'Customer Costs'!I186</f>
        <v>0</v>
      </c>
      <c r="J186">
        <f>'Program Costs'!J186+'Customer Costs'!J186</f>
        <v>0</v>
      </c>
      <c r="K186">
        <f>'Program Costs'!K186+'Customer Costs'!K186</f>
        <v>0</v>
      </c>
      <c r="L186">
        <f>'Program Costs'!L186+'Customer Costs'!L186</f>
        <v>0</v>
      </c>
      <c r="M186">
        <f>'Program Costs'!M186+'Customer Costs'!M186</f>
        <v>0</v>
      </c>
      <c r="N186">
        <f>'Program Costs'!N186+'Customer Costs'!N186</f>
        <v>0</v>
      </c>
      <c r="O186">
        <f>'Program Costs'!O186+'Customer Costs'!O186</f>
        <v>0</v>
      </c>
      <c r="P186">
        <f>'Program Costs'!P186+'Customer Costs'!P186</f>
        <v>0</v>
      </c>
      <c r="Q186">
        <f>'Program Costs'!Q186+'Customer Costs'!Q186</f>
        <v>0</v>
      </c>
      <c r="R186">
        <f>'Program Costs'!R186+'Customer Costs'!R186</f>
        <v>0</v>
      </c>
      <c r="S186">
        <f>'Program Costs'!S186+'Customer Costs'!S186</f>
        <v>0</v>
      </c>
      <c r="T186">
        <f>'Program Costs'!T186+'Customer Costs'!T186</f>
        <v>0</v>
      </c>
      <c r="U186">
        <f>'Program Costs'!U186+'Customer Costs'!U186</f>
        <v>0</v>
      </c>
      <c r="V186">
        <f>'Program Costs'!V186+'Customer Costs'!V186</f>
        <v>0</v>
      </c>
      <c r="W186">
        <f>'Program Costs'!W186+'Customer Costs'!W186</f>
        <v>0</v>
      </c>
      <c r="X186">
        <f>'Program Costs'!X186+'Customer Costs'!X186</f>
        <v>0</v>
      </c>
      <c r="Y186">
        <f>'Program Costs'!Y186+'Customer Costs'!Y186</f>
        <v>0</v>
      </c>
      <c r="Z186">
        <f>'Program Costs'!Z186+'Customer Costs'!Z186</f>
        <v>0</v>
      </c>
      <c r="AA186">
        <f>'Program Costs'!AA186+'Customer Costs'!AA186</f>
        <v>0</v>
      </c>
      <c r="AB186">
        <f>'Program Costs'!AB186+'Customer Costs'!AB186</f>
        <v>0</v>
      </c>
      <c r="AC186">
        <f>'Program Costs'!AC186+'Customer Costs'!AC186</f>
        <v>0</v>
      </c>
      <c r="AD186">
        <f>'Program Costs'!AD186+'Customer Costs'!AD186</f>
        <v>0</v>
      </c>
      <c r="AE186">
        <f>'Program Costs'!AE186+'Customer Costs'!AE186</f>
        <v>0</v>
      </c>
      <c r="AF186">
        <f>'Program Costs'!AF186+'Customer Costs'!AF186</f>
        <v>0</v>
      </c>
      <c r="AG186">
        <f>'Program Costs'!AG186+'Customer Costs'!AG186</f>
        <v>0</v>
      </c>
      <c r="AH186">
        <f>'Program Costs'!AH186+'Customer Costs'!AH186</f>
        <v>0</v>
      </c>
      <c r="AI186" s="2">
        <f t="shared" si="4"/>
        <v>4881.82</v>
      </c>
      <c r="AJ186" s="2">
        <f t="shared" si="5"/>
        <v>4881.82</v>
      </c>
    </row>
    <row r="187" spans="1:36" x14ac:dyDescent="0.25">
      <c r="A187" s="13">
        <v>3</v>
      </c>
      <c r="B187" s="13">
        <v>100</v>
      </c>
      <c r="C187">
        <v>108</v>
      </c>
      <c r="D187" t="s">
        <v>221</v>
      </c>
      <c r="E187">
        <f>'Program Costs'!E187+'Customer Costs'!E187</f>
        <v>0</v>
      </c>
      <c r="F187">
        <f>'Program Costs'!F187+'Customer Costs'!F187</f>
        <v>0</v>
      </c>
      <c r="G187">
        <f>'Program Costs'!G187+'Customer Costs'!G187</f>
        <v>11221.9</v>
      </c>
      <c r="H187">
        <f>'Program Costs'!H187+'Customer Costs'!H187</f>
        <v>0</v>
      </c>
      <c r="I187">
        <f>'Program Costs'!I187+'Customer Costs'!I187</f>
        <v>0</v>
      </c>
      <c r="J187">
        <f>'Program Costs'!J187+'Customer Costs'!J187</f>
        <v>0</v>
      </c>
      <c r="K187">
        <f>'Program Costs'!K187+'Customer Costs'!K187</f>
        <v>0</v>
      </c>
      <c r="L187">
        <f>'Program Costs'!L187+'Customer Costs'!L187</f>
        <v>0</v>
      </c>
      <c r="M187">
        <f>'Program Costs'!M187+'Customer Costs'!M187</f>
        <v>0</v>
      </c>
      <c r="N187">
        <f>'Program Costs'!N187+'Customer Costs'!N187</f>
        <v>0</v>
      </c>
      <c r="O187">
        <f>'Program Costs'!O187+'Customer Costs'!O187</f>
        <v>0</v>
      </c>
      <c r="P187">
        <f>'Program Costs'!P187+'Customer Costs'!P187</f>
        <v>0</v>
      </c>
      <c r="Q187">
        <f>'Program Costs'!Q187+'Customer Costs'!Q187</f>
        <v>0</v>
      </c>
      <c r="R187">
        <f>'Program Costs'!R187+'Customer Costs'!R187</f>
        <v>0</v>
      </c>
      <c r="S187">
        <f>'Program Costs'!S187+'Customer Costs'!S187</f>
        <v>0</v>
      </c>
      <c r="T187">
        <f>'Program Costs'!T187+'Customer Costs'!T187</f>
        <v>0</v>
      </c>
      <c r="U187">
        <f>'Program Costs'!U187+'Customer Costs'!U187</f>
        <v>0</v>
      </c>
      <c r="V187">
        <f>'Program Costs'!V187+'Customer Costs'!V187</f>
        <v>0</v>
      </c>
      <c r="W187">
        <f>'Program Costs'!W187+'Customer Costs'!W187</f>
        <v>0</v>
      </c>
      <c r="X187">
        <f>'Program Costs'!X187+'Customer Costs'!X187</f>
        <v>0</v>
      </c>
      <c r="Y187">
        <f>'Program Costs'!Y187+'Customer Costs'!Y187</f>
        <v>0</v>
      </c>
      <c r="Z187">
        <f>'Program Costs'!Z187+'Customer Costs'!Z187</f>
        <v>0</v>
      </c>
      <c r="AA187">
        <f>'Program Costs'!AA187+'Customer Costs'!AA187</f>
        <v>0</v>
      </c>
      <c r="AB187">
        <f>'Program Costs'!AB187+'Customer Costs'!AB187</f>
        <v>0</v>
      </c>
      <c r="AC187">
        <f>'Program Costs'!AC187+'Customer Costs'!AC187</f>
        <v>0</v>
      </c>
      <c r="AD187">
        <f>'Program Costs'!AD187+'Customer Costs'!AD187</f>
        <v>0</v>
      </c>
      <c r="AE187">
        <f>'Program Costs'!AE187+'Customer Costs'!AE187</f>
        <v>0</v>
      </c>
      <c r="AF187">
        <f>'Program Costs'!AF187+'Customer Costs'!AF187</f>
        <v>0</v>
      </c>
      <c r="AG187">
        <f>'Program Costs'!AG187+'Customer Costs'!AG187</f>
        <v>0</v>
      </c>
      <c r="AH187">
        <f>'Program Costs'!AH187+'Customer Costs'!AH187</f>
        <v>0</v>
      </c>
      <c r="AI187" s="2">
        <f t="shared" si="4"/>
        <v>11221.9</v>
      </c>
      <c r="AJ187" s="2">
        <f t="shared" si="5"/>
        <v>11221.9</v>
      </c>
    </row>
    <row r="188" spans="1:36" x14ac:dyDescent="0.25">
      <c r="A188" s="14">
        <v>3</v>
      </c>
      <c r="B188" s="14">
        <v>100</v>
      </c>
      <c r="C188" s="15">
        <v>109</v>
      </c>
      <c r="D188" s="15" t="s">
        <v>222</v>
      </c>
      <c r="E188">
        <f>'Program Costs'!E188+'Customer Costs'!E188</f>
        <v>0</v>
      </c>
      <c r="F188">
        <f>'Program Costs'!F188+'Customer Costs'!F188</f>
        <v>0</v>
      </c>
      <c r="G188">
        <f>'Program Costs'!G188+'Customer Costs'!G188</f>
        <v>37</v>
      </c>
      <c r="H188">
        <f>'Program Costs'!H188+'Customer Costs'!H188</f>
        <v>0</v>
      </c>
      <c r="I188">
        <f>'Program Costs'!I188+'Customer Costs'!I188</f>
        <v>0</v>
      </c>
      <c r="J188">
        <f>'Program Costs'!J188+'Customer Costs'!J188</f>
        <v>0</v>
      </c>
      <c r="K188">
        <f>'Program Costs'!K188+'Customer Costs'!K188</f>
        <v>0</v>
      </c>
      <c r="L188">
        <f>'Program Costs'!L188+'Customer Costs'!L188</f>
        <v>0</v>
      </c>
      <c r="M188">
        <f>'Program Costs'!M188+'Customer Costs'!M188</f>
        <v>0</v>
      </c>
      <c r="N188">
        <f>'Program Costs'!N188+'Customer Costs'!N188</f>
        <v>0</v>
      </c>
      <c r="O188">
        <f>'Program Costs'!O188+'Customer Costs'!O188</f>
        <v>0</v>
      </c>
      <c r="P188">
        <f>'Program Costs'!P188+'Customer Costs'!P188</f>
        <v>0</v>
      </c>
      <c r="Q188">
        <f>'Program Costs'!Q188+'Customer Costs'!Q188</f>
        <v>0</v>
      </c>
      <c r="R188">
        <f>'Program Costs'!R188+'Customer Costs'!R188</f>
        <v>0</v>
      </c>
      <c r="S188">
        <f>'Program Costs'!S188+'Customer Costs'!S188</f>
        <v>0</v>
      </c>
      <c r="T188">
        <f>'Program Costs'!T188+'Customer Costs'!T188</f>
        <v>0</v>
      </c>
      <c r="U188">
        <f>'Program Costs'!U188+'Customer Costs'!U188</f>
        <v>0</v>
      </c>
      <c r="V188">
        <f>'Program Costs'!V188+'Customer Costs'!V188</f>
        <v>0</v>
      </c>
      <c r="W188">
        <f>'Program Costs'!W188+'Customer Costs'!W188</f>
        <v>0</v>
      </c>
      <c r="X188">
        <f>'Program Costs'!X188+'Customer Costs'!X188</f>
        <v>0</v>
      </c>
      <c r="Y188">
        <f>'Program Costs'!Y188+'Customer Costs'!Y188</f>
        <v>0</v>
      </c>
      <c r="Z188">
        <f>'Program Costs'!Z188+'Customer Costs'!Z188</f>
        <v>0</v>
      </c>
      <c r="AA188">
        <f>'Program Costs'!AA188+'Customer Costs'!AA188</f>
        <v>0</v>
      </c>
      <c r="AB188">
        <f>'Program Costs'!AB188+'Customer Costs'!AB188</f>
        <v>0</v>
      </c>
      <c r="AC188">
        <f>'Program Costs'!AC188+'Customer Costs'!AC188</f>
        <v>0</v>
      </c>
      <c r="AD188">
        <f>'Program Costs'!AD188+'Customer Costs'!AD188</f>
        <v>0</v>
      </c>
      <c r="AE188">
        <f>'Program Costs'!AE188+'Customer Costs'!AE188</f>
        <v>0</v>
      </c>
      <c r="AF188">
        <f>'Program Costs'!AF188+'Customer Costs'!AF188</f>
        <v>0</v>
      </c>
      <c r="AG188">
        <f>'Program Costs'!AG188+'Customer Costs'!AG188</f>
        <v>0</v>
      </c>
      <c r="AH188">
        <f>'Program Costs'!AH188+'Customer Costs'!AH188</f>
        <v>0</v>
      </c>
      <c r="AI188" s="2">
        <f t="shared" si="4"/>
        <v>37</v>
      </c>
      <c r="AJ188" s="2">
        <f t="shared" si="5"/>
        <v>37</v>
      </c>
    </row>
    <row r="189" spans="1:36" x14ac:dyDescent="0.25">
      <c r="A189" s="13">
        <v>3</v>
      </c>
      <c r="B189" s="13">
        <v>100</v>
      </c>
      <c r="C189">
        <v>110</v>
      </c>
      <c r="D189" t="s">
        <v>223</v>
      </c>
      <c r="E189">
        <f>'Program Costs'!E189+'Customer Costs'!E189</f>
        <v>0</v>
      </c>
      <c r="F189">
        <f>'Program Costs'!F189+'Customer Costs'!F189</f>
        <v>0</v>
      </c>
      <c r="G189">
        <f>'Program Costs'!G189+'Customer Costs'!G189</f>
        <v>537</v>
      </c>
      <c r="H189">
        <f>'Program Costs'!H189+'Customer Costs'!H189</f>
        <v>0</v>
      </c>
      <c r="I189">
        <f>'Program Costs'!I189+'Customer Costs'!I189</f>
        <v>0</v>
      </c>
      <c r="J189">
        <f>'Program Costs'!J189+'Customer Costs'!J189</f>
        <v>0</v>
      </c>
      <c r="K189">
        <f>'Program Costs'!K189+'Customer Costs'!K189</f>
        <v>0</v>
      </c>
      <c r="L189">
        <f>'Program Costs'!L189+'Customer Costs'!L189</f>
        <v>0</v>
      </c>
      <c r="M189">
        <f>'Program Costs'!M189+'Customer Costs'!M189</f>
        <v>0</v>
      </c>
      <c r="N189">
        <f>'Program Costs'!N189+'Customer Costs'!N189</f>
        <v>0</v>
      </c>
      <c r="O189">
        <f>'Program Costs'!O189+'Customer Costs'!O189</f>
        <v>0</v>
      </c>
      <c r="P189">
        <f>'Program Costs'!P189+'Customer Costs'!P189</f>
        <v>0</v>
      </c>
      <c r="Q189">
        <f>'Program Costs'!Q189+'Customer Costs'!Q189</f>
        <v>0</v>
      </c>
      <c r="R189">
        <f>'Program Costs'!R189+'Customer Costs'!R189</f>
        <v>0</v>
      </c>
      <c r="S189">
        <f>'Program Costs'!S189+'Customer Costs'!S189</f>
        <v>0</v>
      </c>
      <c r="T189">
        <f>'Program Costs'!T189+'Customer Costs'!T189</f>
        <v>0</v>
      </c>
      <c r="U189">
        <f>'Program Costs'!U189+'Customer Costs'!U189</f>
        <v>0</v>
      </c>
      <c r="V189">
        <f>'Program Costs'!V189+'Customer Costs'!V189</f>
        <v>0</v>
      </c>
      <c r="W189">
        <f>'Program Costs'!W189+'Customer Costs'!W189</f>
        <v>0</v>
      </c>
      <c r="X189">
        <f>'Program Costs'!X189+'Customer Costs'!X189</f>
        <v>0</v>
      </c>
      <c r="Y189">
        <f>'Program Costs'!Y189+'Customer Costs'!Y189</f>
        <v>0</v>
      </c>
      <c r="Z189">
        <f>'Program Costs'!Z189+'Customer Costs'!Z189</f>
        <v>0</v>
      </c>
      <c r="AA189">
        <f>'Program Costs'!AA189+'Customer Costs'!AA189</f>
        <v>0</v>
      </c>
      <c r="AB189">
        <f>'Program Costs'!AB189+'Customer Costs'!AB189</f>
        <v>0</v>
      </c>
      <c r="AC189">
        <f>'Program Costs'!AC189+'Customer Costs'!AC189</f>
        <v>0</v>
      </c>
      <c r="AD189">
        <f>'Program Costs'!AD189+'Customer Costs'!AD189</f>
        <v>0</v>
      </c>
      <c r="AE189">
        <f>'Program Costs'!AE189+'Customer Costs'!AE189</f>
        <v>0</v>
      </c>
      <c r="AF189">
        <f>'Program Costs'!AF189+'Customer Costs'!AF189</f>
        <v>0</v>
      </c>
      <c r="AG189">
        <f>'Program Costs'!AG189+'Customer Costs'!AG189</f>
        <v>0</v>
      </c>
      <c r="AH189">
        <f>'Program Costs'!AH189+'Customer Costs'!AH189</f>
        <v>0</v>
      </c>
      <c r="AI189" s="2">
        <f t="shared" si="4"/>
        <v>537</v>
      </c>
      <c r="AJ189" s="2">
        <f t="shared" si="5"/>
        <v>537</v>
      </c>
    </row>
    <row r="190" spans="1:36" x14ac:dyDescent="0.25">
      <c r="A190" s="13">
        <v>3</v>
      </c>
      <c r="B190" s="13">
        <v>100</v>
      </c>
      <c r="C190">
        <v>111</v>
      </c>
      <c r="D190" t="s">
        <v>224</v>
      </c>
      <c r="E190">
        <f>'Program Costs'!E190+'Customer Costs'!E190</f>
        <v>0</v>
      </c>
      <c r="F190">
        <f>'Program Costs'!F190+'Customer Costs'!F190</f>
        <v>0</v>
      </c>
      <c r="G190">
        <f>'Program Costs'!G190+'Customer Costs'!G190</f>
        <v>2150.9</v>
      </c>
      <c r="H190">
        <f>'Program Costs'!H190+'Customer Costs'!H190</f>
        <v>0</v>
      </c>
      <c r="I190">
        <f>'Program Costs'!I190+'Customer Costs'!I190</f>
        <v>0</v>
      </c>
      <c r="J190">
        <f>'Program Costs'!J190+'Customer Costs'!J190</f>
        <v>0</v>
      </c>
      <c r="K190">
        <f>'Program Costs'!K190+'Customer Costs'!K190</f>
        <v>0</v>
      </c>
      <c r="L190">
        <f>'Program Costs'!L190+'Customer Costs'!L190</f>
        <v>0</v>
      </c>
      <c r="M190">
        <f>'Program Costs'!M190+'Customer Costs'!M190</f>
        <v>0</v>
      </c>
      <c r="N190">
        <f>'Program Costs'!N190+'Customer Costs'!N190</f>
        <v>0</v>
      </c>
      <c r="O190">
        <f>'Program Costs'!O190+'Customer Costs'!O190</f>
        <v>0</v>
      </c>
      <c r="P190">
        <f>'Program Costs'!P190+'Customer Costs'!P190</f>
        <v>0</v>
      </c>
      <c r="Q190">
        <f>'Program Costs'!Q190+'Customer Costs'!Q190</f>
        <v>0</v>
      </c>
      <c r="R190">
        <f>'Program Costs'!R190+'Customer Costs'!R190</f>
        <v>0</v>
      </c>
      <c r="S190">
        <f>'Program Costs'!S190+'Customer Costs'!S190</f>
        <v>0</v>
      </c>
      <c r="T190">
        <f>'Program Costs'!T190+'Customer Costs'!T190</f>
        <v>0</v>
      </c>
      <c r="U190">
        <f>'Program Costs'!U190+'Customer Costs'!U190</f>
        <v>0</v>
      </c>
      <c r="V190">
        <f>'Program Costs'!V190+'Customer Costs'!V190</f>
        <v>0</v>
      </c>
      <c r="W190">
        <f>'Program Costs'!W190+'Customer Costs'!W190</f>
        <v>0</v>
      </c>
      <c r="X190">
        <f>'Program Costs'!X190+'Customer Costs'!X190</f>
        <v>0</v>
      </c>
      <c r="Y190">
        <f>'Program Costs'!Y190+'Customer Costs'!Y190</f>
        <v>0</v>
      </c>
      <c r="Z190">
        <f>'Program Costs'!Z190+'Customer Costs'!Z190</f>
        <v>0</v>
      </c>
      <c r="AA190">
        <f>'Program Costs'!AA190+'Customer Costs'!AA190</f>
        <v>0</v>
      </c>
      <c r="AB190">
        <f>'Program Costs'!AB190+'Customer Costs'!AB190</f>
        <v>0</v>
      </c>
      <c r="AC190">
        <f>'Program Costs'!AC190+'Customer Costs'!AC190</f>
        <v>0</v>
      </c>
      <c r="AD190">
        <f>'Program Costs'!AD190+'Customer Costs'!AD190</f>
        <v>0</v>
      </c>
      <c r="AE190">
        <f>'Program Costs'!AE190+'Customer Costs'!AE190</f>
        <v>0</v>
      </c>
      <c r="AF190">
        <f>'Program Costs'!AF190+'Customer Costs'!AF190</f>
        <v>0</v>
      </c>
      <c r="AG190">
        <f>'Program Costs'!AG190+'Customer Costs'!AG190</f>
        <v>0</v>
      </c>
      <c r="AH190">
        <f>'Program Costs'!AH190+'Customer Costs'!AH190</f>
        <v>0</v>
      </c>
      <c r="AI190" s="2">
        <f t="shared" si="4"/>
        <v>2150.9</v>
      </c>
      <c r="AJ190" s="2">
        <f t="shared" si="5"/>
        <v>2150.9</v>
      </c>
    </row>
    <row r="191" spans="1:36" x14ac:dyDescent="0.25">
      <c r="A191" s="13">
        <v>3</v>
      </c>
      <c r="B191" s="13">
        <v>100</v>
      </c>
      <c r="C191">
        <v>112</v>
      </c>
      <c r="D191" t="s">
        <v>225</v>
      </c>
      <c r="E191">
        <f>'Program Costs'!E191+'Customer Costs'!E191</f>
        <v>0</v>
      </c>
      <c r="F191">
        <f>'Program Costs'!F191+'Customer Costs'!F191</f>
        <v>0</v>
      </c>
      <c r="G191">
        <f>'Program Costs'!G191+'Customer Costs'!G191</f>
        <v>116</v>
      </c>
      <c r="H191">
        <f>'Program Costs'!H191+'Customer Costs'!H191</f>
        <v>0</v>
      </c>
      <c r="I191">
        <f>'Program Costs'!I191+'Customer Costs'!I191</f>
        <v>0</v>
      </c>
      <c r="J191">
        <f>'Program Costs'!J191+'Customer Costs'!J191</f>
        <v>0</v>
      </c>
      <c r="K191">
        <f>'Program Costs'!K191+'Customer Costs'!K191</f>
        <v>0</v>
      </c>
      <c r="L191">
        <f>'Program Costs'!L191+'Customer Costs'!L191</f>
        <v>0</v>
      </c>
      <c r="M191">
        <f>'Program Costs'!M191+'Customer Costs'!M191</f>
        <v>0</v>
      </c>
      <c r="N191">
        <f>'Program Costs'!N191+'Customer Costs'!N191</f>
        <v>0</v>
      </c>
      <c r="O191">
        <f>'Program Costs'!O191+'Customer Costs'!O191</f>
        <v>0</v>
      </c>
      <c r="P191">
        <f>'Program Costs'!P191+'Customer Costs'!P191</f>
        <v>0</v>
      </c>
      <c r="Q191">
        <f>'Program Costs'!Q191+'Customer Costs'!Q191</f>
        <v>0</v>
      </c>
      <c r="R191">
        <f>'Program Costs'!R191+'Customer Costs'!R191</f>
        <v>0</v>
      </c>
      <c r="S191">
        <f>'Program Costs'!S191+'Customer Costs'!S191</f>
        <v>0</v>
      </c>
      <c r="T191">
        <f>'Program Costs'!T191+'Customer Costs'!T191</f>
        <v>0</v>
      </c>
      <c r="U191">
        <f>'Program Costs'!U191+'Customer Costs'!U191</f>
        <v>0</v>
      </c>
      <c r="V191">
        <f>'Program Costs'!V191+'Customer Costs'!V191</f>
        <v>0</v>
      </c>
      <c r="W191">
        <f>'Program Costs'!W191+'Customer Costs'!W191</f>
        <v>0</v>
      </c>
      <c r="X191">
        <f>'Program Costs'!X191+'Customer Costs'!X191</f>
        <v>0</v>
      </c>
      <c r="Y191">
        <f>'Program Costs'!Y191+'Customer Costs'!Y191</f>
        <v>0</v>
      </c>
      <c r="Z191">
        <f>'Program Costs'!Z191+'Customer Costs'!Z191</f>
        <v>0</v>
      </c>
      <c r="AA191">
        <f>'Program Costs'!AA191+'Customer Costs'!AA191</f>
        <v>0</v>
      </c>
      <c r="AB191">
        <f>'Program Costs'!AB191+'Customer Costs'!AB191</f>
        <v>0</v>
      </c>
      <c r="AC191">
        <f>'Program Costs'!AC191+'Customer Costs'!AC191</f>
        <v>0</v>
      </c>
      <c r="AD191">
        <f>'Program Costs'!AD191+'Customer Costs'!AD191</f>
        <v>0</v>
      </c>
      <c r="AE191">
        <f>'Program Costs'!AE191+'Customer Costs'!AE191</f>
        <v>0</v>
      </c>
      <c r="AF191">
        <f>'Program Costs'!AF191+'Customer Costs'!AF191</f>
        <v>0</v>
      </c>
      <c r="AG191">
        <f>'Program Costs'!AG191+'Customer Costs'!AG191</f>
        <v>0</v>
      </c>
      <c r="AH191">
        <f>'Program Costs'!AH191+'Customer Costs'!AH191</f>
        <v>0</v>
      </c>
      <c r="AI191" s="2">
        <f t="shared" si="4"/>
        <v>116</v>
      </c>
      <c r="AJ191" s="2">
        <f t="shared" si="5"/>
        <v>116</v>
      </c>
    </row>
    <row r="192" spans="1:36" x14ac:dyDescent="0.25">
      <c r="A192" s="13">
        <v>3</v>
      </c>
      <c r="B192" s="13">
        <v>100</v>
      </c>
      <c r="C192">
        <v>113</v>
      </c>
      <c r="D192" t="s">
        <v>226</v>
      </c>
      <c r="E192">
        <f>'Program Costs'!E192+'Customer Costs'!E192</f>
        <v>0</v>
      </c>
      <c r="F192">
        <f>'Program Costs'!F192+'Customer Costs'!F192</f>
        <v>0</v>
      </c>
      <c r="G192">
        <f>'Program Costs'!G192+'Customer Costs'!G192</f>
        <v>116</v>
      </c>
      <c r="H192">
        <f>'Program Costs'!H192+'Customer Costs'!H192</f>
        <v>0</v>
      </c>
      <c r="I192">
        <f>'Program Costs'!I192+'Customer Costs'!I192</f>
        <v>0</v>
      </c>
      <c r="J192">
        <f>'Program Costs'!J192+'Customer Costs'!J192</f>
        <v>0</v>
      </c>
      <c r="K192">
        <f>'Program Costs'!K192+'Customer Costs'!K192</f>
        <v>0</v>
      </c>
      <c r="L192">
        <f>'Program Costs'!L192+'Customer Costs'!L192</f>
        <v>0</v>
      </c>
      <c r="M192">
        <f>'Program Costs'!M192+'Customer Costs'!M192</f>
        <v>0</v>
      </c>
      <c r="N192">
        <f>'Program Costs'!N192+'Customer Costs'!N192</f>
        <v>0</v>
      </c>
      <c r="O192">
        <f>'Program Costs'!O192+'Customer Costs'!O192</f>
        <v>0</v>
      </c>
      <c r="P192">
        <f>'Program Costs'!P192+'Customer Costs'!P192</f>
        <v>0</v>
      </c>
      <c r="Q192">
        <f>'Program Costs'!Q192+'Customer Costs'!Q192</f>
        <v>0</v>
      </c>
      <c r="R192">
        <f>'Program Costs'!R192+'Customer Costs'!R192</f>
        <v>0</v>
      </c>
      <c r="S192">
        <f>'Program Costs'!S192+'Customer Costs'!S192</f>
        <v>0</v>
      </c>
      <c r="T192">
        <f>'Program Costs'!T192+'Customer Costs'!T192</f>
        <v>0</v>
      </c>
      <c r="U192">
        <f>'Program Costs'!U192+'Customer Costs'!U192</f>
        <v>0</v>
      </c>
      <c r="V192">
        <f>'Program Costs'!V192+'Customer Costs'!V192</f>
        <v>0</v>
      </c>
      <c r="W192">
        <f>'Program Costs'!W192+'Customer Costs'!W192</f>
        <v>0</v>
      </c>
      <c r="X192">
        <f>'Program Costs'!X192+'Customer Costs'!X192</f>
        <v>0</v>
      </c>
      <c r="Y192">
        <f>'Program Costs'!Y192+'Customer Costs'!Y192</f>
        <v>0</v>
      </c>
      <c r="Z192">
        <f>'Program Costs'!Z192+'Customer Costs'!Z192</f>
        <v>0</v>
      </c>
      <c r="AA192">
        <f>'Program Costs'!AA192+'Customer Costs'!AA192</f>
        <v>0</v>
      </c>
      <c r="AB192">
        <f>'Program Costs'!AB192+'Customer Costs'!AB192</f>
        <v>0</v>
      </c>
      <c r="AC192">
        <f>'Program Costs'!AC192+'Customer Costs'!AC192</f>
        <v>0</v>
      </c>
      <c r="AD192">
        <f>'Program Costs'!AD192+'Customer Costs'!AD192</f>
        <v>0</v>
      </c>
      <c r="AE192">
        <f>'Program Costs'!AE192+'Customer Costs'!AE192</f>
        <v>0</v>
      </c>
      <c r="AF192">
        <f>'Program Costs'!AF192+'Customer Costs'!AF192</f>
        <v>0</v>
      </c>
      <c r="AG192">
        <f>'Program Costs'!AG192+'Customer Costs'!AG192</f>
        <v>0</v>
      </c>
      <c r="AH192">
        <f>'Program Costs'!AH192+'Customer Costs'!AH192</f>
        <v>0</v>
      </c>
      <c r="AI192" s="2">
        <f t="shared" si="4"/>
        <v>116</v>
      </c>
      <c r="AJ192" s="2">
        <f t="shared" si="5"/>
        <v>116</v>
      </c>
    </row>
    <row r="193" spans="1:36" x14ac:dyDescent="0.25">
      <c r="A193" s="13">
        <v>3</v>
      </c>
      <c r="B193" s="13">
        <v>100</v>
      </c>
      <c r="C193">
        <v>114</v>
      </c>
      <c r="D193" t="s">
        <v>227</v>
      </c>
      <c r="E193">
        <f>'Program Costs'!E193+'Customer Costs'!E193</f>
        <v>0</v>
      </c>
      <c r="F193">
        <f>'Program Costs'!F193+'Customer Costs'!F193</f>
        <v>0</v>
      </c>
      <c r="G193">
        <f>'Program Costs'!G193+'Customer Costs'!G193</f>
        <v>116</v>
      </c>
      <c r="H193">
        <f>'Program Costs'!H193+'Customer Costs'!H193</f>
        <v>0</v>
      </c>
      <c r="I193">
        <f>'Program Costs'!I193+'Customer Costs'!I193</f>
        <v>0</v>
      </c>
      <c r="J193">
        <f>'Program Costs'!J193+'Customer Costs'!J193</f>
        <v>0</v>
      </c>
      <c r="K193">
        <f>'Program Costs'!K193+'Customer Costs'!K193</f>
        <v>0</v>
      </c>
      <c r="L193">
        <f>'Program Costs'!L193+'Customer Costs'!L193</f>
        <v>0</v>
      </c>
      <c r="M193">
        <f>'Program Costs'!M193+'Customer Costs'!M193</f>
        <v>0</v>
      </c>
      <c r="N193">
        <f>'Program Costs'!N193+'Customer Costs'!N193</f>
        <v>0</v>
      </c>
      <c r="O193">
        <f>'Program Costs'!O193+'Customer Costs'!O193</f>
        <v>0</v>
      </c>
      <c r="P193">
        <f>'Program Costs'!P193+'Customer Costs'!P193</f>
        <v>0</v>
      </c>
      <c r="Q193">
        <f>'Program Costs'!Q193+'Customer Costs'!Q193</f>
        <v>0</v>
      </c>
      <c r="R193">
        <f>'Program Costs'!R193+'Customer Costs'!R193</f>
        <v>0</v>
      </c>
      <c r="S193">
        <f>'Program Costs'!S193+'Customer Costs'!S193</f>
        <v>0</v>
      </c>
      <c r="T193">
        <f>'Program Costs'!T193+'Customer Costs'!T193</f>
        <v>0</v>
      </c>
      <c r="U193">
        <f>'Program Costs'!U193+'Customer Costs'!U193</f>
        <v>0</v>
      </c>
      <c r="V193">
        <f>'Program Costs'!V193+'Customer Costs'!V193</f>
        <v>0</v>
      </c>
      <c r="W193">
        <f>'Program Costs'!W193+'Customer Costs'!W193</f>
        <v>0</v>
      </c>
      <c r="X193">
        <f>'Program Costs'!X193+'Customer Costs'!X193</f>
        <v>0</v>
      </c>
      <c r="Y193">
        <f>'Program Costs'!Y193+'Customer Costs'!Y193</f>
        <v>0</v>
      </c>
      <c r="Z193">
        <f>'Program Costs'!Z193+'Customer Costs'!Z193</f>
        <v>0</v>
      </c>
      <c r="AA193">
        <f>'Program Costs'!AA193+'Customer Costs'!AA193</f>
        <v>0</v>
      </c>
      <c r="AB193">
        <f>'Program Costs'!AB193+'Customer Costs'!AB193</f>
        <v>0</v>
      </c>
      <c r="AC193">
        <f>'Program Costs'!AC193+'Customer Costs'!AC193</f>
        <v>0</v>
      </c>
      <c r="AD193">
        <f>'Program Costs'!AD193+'Customer Costs'!AD193</f>
        <v>0</v>
      </c>
      <c r="AE193">
        <f>'Program Costs'!AE193+'Customer Costs'!AE193</f>
        <v>0</v>
      </c>
      <c r="AF193">
        <f>'Program Costs'!AF193+'Customer Costs'!AF193</f>
        <v>0</v>
      </c>
      <c r="AG193">
        <f>'Program Costs'!AG193+'Customer Costs'!AG193</f>
        <v>0</v>
      </c>
      <c r="AH193">
        <f>'Program Costs'!AH193+'Customer Costs'!AH193</f>
        <v>0</v>
      </c>
      <c r="AI193" s="2">
        <f t="shared" si="4"/>
        <v>116</v>
      </c>
      <c r="AJ193" s="2">
        <f t="shared" si="5"/>
        <v>116</v>
      </c>
    </row>
    <row r="194" spans="1:36" x14ac:dyDescent="0.25">
      <c r="A194" s="13">
        <v>3</v>
      </c>
      <c r="B194" s="13">
        <v>100</v>
      </c>
      <c r="C194">
        <v>115</v>
      </c>
      <c r="D194" t="s">
        <v>228</v>
      </c>
      <c r="E194">
        <f>'Program Costs'!E194+'Customer Costs'!E194</f>
        <v>0</v>
      </c>
      <c r="F194">
        <f>'Program Costs'!F194+'Customer Costs'!F194</f>
        <v>0</v>
      </c>
      <c r="G194">
        <f>'Program Costs'!G194+'Customer Costs'!G194</f>
        <v>126.9</v>
      </c>
      <c r="H194">
        <f>'Program Costs'!H194+'Customer Costs'!H194</f>
        <v>0</v>
      </c>
      <c r="I194">
        <f>'Program Costs'!I194+'Customer Costs'!I194</f>
        <v>0</v>
      </c>
      <c r="J194">
        <f>'Program Costs'!J194+'Customer Costs'!J194</f>
        <v>0</v>
      </c>
      <c r="K194">
        <f>'Program Costs'!K194+'Customer Costs'!K194</f>
        <v>0</v>
      </c>
      <c r="L194">
        <f>'Program Costs'!L194+'Customer Costs'!L194</f>
        <v>0</v>
      </c>
      <c r="M194">
        <f>'Program Costs'!M194+'Customer Costs'!M194</f>
        <v>0</v>
      </c>
      <c r="N194">
        <f>'Program Costs'!N194+'Customer Costs'!N194</f>
        <v>0</v>
      </c>
      <c r="O194">
        <f>'Program Costs'!O194+'Customer Costs'!O194</f>
        <v>0</v>
      </c>
      <c r="P194">
        <f>'Program Costs'!P194+'Customer Costs'!P194</f>
        <v>0</v>
      </c>
      <c r="Q194">
        <f>'Program Costs'!Q194+'Customer Costs'!Q194</f>
        <v>0</v>
      </c>
      <c r="R194">
        <f>'Program Costs'!R194+'Customer Costs'!R194</f>
        <v>0</v>
      </c>
      <c r="S194">
        <f>'Program Costs'!S194+'Customer Costs'!S194</f>
        <v>0</v>
      </c>
      <c r="T194">
        <f>'Program Costs'!T194+'Customer Costs'!T194</f>
        <v>0</v>
      </c>
      <c r="U194">
        <f>'Program Costs'!U194+'Customer Costs'!U194</f>
        <v>0</v>
      </c>
      <c r="V194">
        <f>'Program Costs'!V194+'Customer Costs'!V194</f>
        <v>0</v>
      </c>
      <c r="W194">
        <f>'Program Costs'!W194+'Customer Costs'!W194</f>
        <v>0</v>
      </c>
      <c r="X194">
        <f>'Program Costs'!X194+'Customer Costs'!X194</f>
        <v>0</v>
      </c>
      <c r="Y194">
        <f>'Program Costs'!Y194+'Customer Costs'!Y194</f>
        <v>0</v>
      </c>
      <c r="Z194">
        <f>'Program Costs'!Z194+'Customer Costs'!Z194</f>
        <v>0</v>
      </c>
      <c r="AA194">
        <f>'Program Costs'!AA194+'Customer Costs'!AA194</f>
        <v>0</v>
      </c>
      <c r="AB194">
        <f>'Program Costs'!AB194+'Customer Costs'!AB194</f>
        <v>0</v>
      </c>
      <c r="AC194">
        <f>'Program Costs'!AC194+'Customer Costs'!AC194</f>
        <v>0</v>
      </c>
      <c r="AD194">
        <f>'Program Costs'!AD194+'Customer Costs'!AD194</f>
        <v>0</v>
      </c>
      <c r="AE194">
        <f>'Program Costs'!AE194+'Customer Costs'!AE194</f>
        <v>0</v>
      </c>
      <c r="AF194">
        <f>'Program Costs'!AF194+'Customer Costs'!AF194</f>
        <v>0</v>
      </c>
      <c r="AG194">
        <f>'Program Costs'!AG194+'Customer Costs'!AG194</f>
        <v>0</v>
      </c>
      <c r="AH194">
        <f>'Program Costs'!AH194+'Customer Costs'!AH194</f>
        <v>0</v>
      </c>
      <c r="AI194" s="2">
        <f t="shared" si="4"/>
        <v>126.9</v>
      </c>
      <c r="AJ194" s="2">
        <f t="shared" si="5"/>
        <v>126.9</v>
      </c>
    </row>
    <row r="195" spans="1:36" x14ac:dyDescent="0.25">
      <c r="A195" s="13">
        <v>3</v>
      </c>
      <c r="B195" s="13">
        <v>100</v>
      </c>
      <c r="C195">
        <v>116</v>
      </c>
      <c r="D195" t="s">
        <v>229</v>
      </c>
      <c r="E195">
        <f>'Program Costs'!E195+'Customer Costs'!E195</f>
        <v>0</v>
      </c>
      <c r="F195">
        <f>'Program Costs'!F195+'Customer Costs'!F195</f>
        <v>0</v>
      </c>
      <c r="G195">
        <f>'Program Costs'!G195+'Customer Costs'!G195</f>
        <v>222</v>
      </c>
      <c r="H195">
        <f>'Program Costs'!H195+'Customer Costs'!H195</f>
        <v>0</v>
      </c>
      <c r="I195">
        <f>'Program Costs'!I195+'Customer Costs'!I195</f>
        <v>0</v>
      </c>
      <c r="J195">
        <f>'Program Costs'!J195+'Customer Costs'!J195</f>
        <v>0</v>
      </c>
      <c r="K195">
        <f>'Program Costs'!K195+'Customer Costs'!K195</f>
        <v>0</v>
      </c>
      <c r="L195">
        <f>'Program Costs'!L195+'Customer Costs'!L195</f>
        <v>0</v>
      </c>
      <c r="M195">
        <f>'Program Costs'!M195+'Customer Costs'!M195</f>
        <v>0</v>
      </c>
      <c r="N195">
        <f>'Program Costs'!N195+'Customer Costs'!N195</f>
        <v>0</v>
      </c>
      <c r="O195">
        <f>'Program Costs'!O195+'Customer Costs'!O195</f>
        <v>0</v>
      </c>
      <c r="P195">
        <f>'Program Costs'!P195+'Customer Costs'!P195</f>
        <v>0</v>
      </c>
      <c r="Q195">
        <f>'Program Costs'!Q195+'Customer Costs'!Q195</f>
        <v>0</v>
      </c>
      <c r="R195">
        <f>'Program Costs'!R195+'Customer Costs'!R195</f>
        <v>0</v>
      </c>
      <c r="S195">
        <f>'Program Costs'!S195+'Customer Costs'!S195</f>
        <v>0</v>
      </c>
      <c r="T195">
        <f>'Program Costs'!T195+'Customer Costs'!T195</f>
        <v>0</v>
      </c>
      <c r="U195">
        <f>'Program Costs'!U195+'Customer Costs'!U195</f>
        <v>0</v>
      </c>
      <c r="V195">
        <f>'Program Costs'!V195+'Customer Costs'!V195</f>
        <v>0</v>
      </c>
      <c r="W195">
        <f>'Program Costs'!W195+'Customer Costs'!W195</f>
        <v>0</v>
      </c>
      <c r="X195">
        <f>'Program Costs'!X195+'Customer Costs'!X195</f>
        <v>0</v>
      </c>
      <c r="Y195">
        <f>'Program Costs'!Y195+'Customer Costs'!Y195</f>
        <v>0</v>
      </c>
      <c r="Z195">
        <f>'Program Costs'!Z195+'Customer Costs'!Z195</f>
        <v>0</v>
      </c>
      <c r="AA195">
        <f>'Program Costs'!AA195+'Customer Costs'!AA195</f>
        <v>0</v>
      </c>
      <c r="AB195">
        <f>'Program Costs'!AB195+'Customer Costs'!AB195</f>
        <v>0</v>
      </c>
      <c r="AC195">
        <f>'Program Costs'!AC195+'Customer Costs'!AC195</f>
        <v>0</v>
      </c>
      <c r="AD195">
        <f>'Program Costs'!AD195+'Customer Costs'!AD195</f>
        <v>0</v>
      </c>
      <c r="AE195">
        <f>'Program Costs'!AE195+'Customer Costs'!AE195</f>
        <v>0</v>
      </c>
      <c r="AF195">
        <f>'Program Costs'!AF195+'Customer Costs'!AF195</f>
        <v>0</v>
      </c>
      <c r="AG195">
        <f>'Program Costs'!AG195+'Customer Costs'!AG195</f>
        <v>0</v>
      </c>
      <c r="AH195">
        <f>'Program Costs'!AH195+'Customer Costs'!AH195</f>
        <v>0</v>
      </c>
      <c r="AI195" s="2">
        <f t="shared" si="4"/>
        <v>222</v>
      </c>
      <c r="AJ195" s="2">
        <f t="shared" si="5"/>
        <v>222</v>
      </c>
    </row>
    <row r="196" spans="1:36" x14ac:dyDescent="0.25">
      <c r="A196" s="13">
        <v>3</v>
      </c>
      <c r="B196" s="13">
        <v>100</v>
      </c>
      <c r="C196">
        <v>117</v>
      </c>
      <c r="D196" t="s">
        <v>230</v>
      </c>
      <c r="E196">
        <f>'Program Costs'!E196+'Customer Costs'!E196</f>
        <v>0</v>
      </c>
      <c r="F196">
        <f>'Program Costs'!F196+'Customer Costs'!F196</f>
        <v>0</v>
      </c>
      <c r="G196">
        <f>'Program Costs'!G196+'Customer Costs'!G196</f>
        <v>805.7</v>
      </c>
      <c r="H196">
        <f>'Program Costs'!H196+'Customer Costs'!H196</f>
        <v>0</v>
      </c>
      <c r="I196">
        <f>'Program Costs'!I196+'Customer Costs'!I196</f>
        <v>0</v>
      </c>
      <c r="J196">
        <f>'Program Costs'!J196+'Customer Costs'!J196</f>
        <v>0</v>
      </c>
      <c r="K196">
        <f>'Program Costs'!K196+'Customer Costs'!K196</f>
        <v>0</v>
      </c>
      <c r="L196">
        <f>'Program Costs'!L196+'Customer Costs'!L196</f>
        <v>0</v>
      </c>
      <c r="M196">
        <f>'Program Costs'!M196+'Customer Costs'!M196</f>
        <v>0</v>
      </c>
      <c r="N196">
        <f>'Program Costs'!N196+'Customer Costs'!N196</f>
        <v>0</v>
      </c>
      <c r="O196">
        <f>'Program Costs'!O196+'Customer Costs'!O196</f>
        <v>0</v>
      </c>
      <c r="P196">
        <f>'Program Costs'!P196+'Customer Costs'!P196</f>
        <v>0</v>
      </c>
      <c r="Q196">
        <f>'Program Costs'!Q196+'Customer Costs'!Q196</f>
        <v>0</v>
      </c>
      <c r="R196">
        <f>'Program Costs'!R196+'Customer Costs'!R196</f>
        <v>0</v>
      </c>
      <c r="S196">
        <f>'Program Costs'!S196+'Customer Costs'!S196</f>
        <v>0</v>
      </c>
      <c r="T196">
        <f>'Program Costs'!T196+'Customer Costs'!T196</f>
        <v>0</v>
      </c>
      <c r="U196">
        <f>'Program Costs'!U196+'Customer Costs'!U196</f>
        <v>0</v>
      </c>
      <c r="V196">
        <f>'Program Costs'!V196+'Customer Costs'!V196</f>
        <v>0</v>
      </c>
      <c r="W196">
        <f>'Program Costs'!W196+'Customer Costs'!W196</f>
        <v>0</v>
      </c>
      <c r="X196">
        <f>'Program Costs'!X196+'Customer Costs'!X196</f>
        <v>0</v>
      </c>
      <c r="Y196">
        <f>'Program Costs'!Y196+'Customer Costs'!Y196</f>
        <v>0</v>
      </c>
      <c r="Z196">
        <f>'Program Costs'!Z196+'Customer Costs'!Z196</f>
        <v>0</v>
      </c>
      <c r="AA196">
        <f>'Program Costs'!AA196+'Customer Costs'!AA196</f>
        <v>0</v>
      </c>
      <c r="AB196">
        <f>'Program Costs'!AB196+'Customer Costs'!AB196</f>
        <v>0</v>
      </c>
      <c r="AC196">
        <f>'Program Costs'!AC196+'Customer Costs'!AC196</f>
        <v>0</v>
      </c>
      <c r="AD196">
        <f>'Program Costs'!AD196+'Customer Costs'!AD196</f>
        <v>0</v>
      </c>
      <c r="AE196">
        <f>'Program Costs'!AE196+'Customer Costs'!AE196</f>
        <v>0</v>
      </c>
      <c r="AF196">
        <f>'Program Costs'!AF196+'Customer Costs'!AF196</f>
        <v>0</v>
      </c>
      <c r="AG196">
        <f>'Program Costs'!AG196+'Customer Costs'!AG196</f>
        <v>0</v>
      </c>
      <c r="AH196">
        <f>'Program Costs'!AH196+'Customer Costs'!AH196</f>
        <v>0</v>
      </c>
      <c r="AI196" s="2">
        <f t="shared" si="4"/>
        <v>805.7</v>
      </c>
      <c r="AJ196" s="2">
        <f t="shared" si="5"/>
        <v>805.7</v>
      </c>
    </row>
    <row r="197" spans="1:36" x14ac:dyDescent="0.25">
      <c r="A197" s="13">
        <v>3</v>
      </c>
      <c r="B197" s="13">
        <v>100</v>
      </c>
      <c r="C197">
        <v>118</v>
      </c>
      <c r="D197" t="s">
        <v>540</v>
      </c>
      <c r="E197">
        <f>'Program Costs'!E197+'Customer Costs'!E197</f>
        <v>0</v>
      </c>
      <c r="F197">
        <f>'Program Costs'!F197+'Customer Costs'!F197</f>
        <v>0</v>
      </c>
      <c r="G197">
        <f>'Program Costs'!G197+'Customer Costs'!G197</f>
        <v>575</v>
      </c>
      <c r="H197">
        <f>'Program Costs'!H197+'Customer Costs'!H197</f>
        <v>0</v>
      </c>
      <c r="I197">
        <f>'Program Costs'!I197+'Customer Costs'!I197</f>
        <v>0</v>
      </c>
      <c r="J197">
        <f>'Program Costs'!J197+'Customer Costs'!J197</f>
        <v>0</v>
      </c>
      <c r="K197">
        <f>'Program Costs'!K197+'Customer Costs'!K197</f>
        <v>0</v>
      </c>
      <c r="L197">
        <f>'Program Costs'!L197+'Customer Costs'!L197</f>
        <v>0</v>
      </c>
      <c r="M197">
        <f>'Program Costs'!M197+'Customer Costs'!M197</f>
        <v>0</v>
      </c>
      <c r="N197">
        <f>'Program Costs'!N197+'Customer Costs'!N197</f>
        <v>0</v>
      </c>
      <c r="O197">
        <f>'Program Costs'!O197+'Customer Costs'!O197</f>
        <v>0</v>
      </c>
      <c r="P197">
        <f>'Program Costs'!P197+'Customer Costs'!P197</f>
        <v>0</v>
      </c>
      <c r="Q197">
        <f>'Program Costs'!Q197+'Customer Costs'!Q197</f>
        <v>0</v>
      </c>
      <c r="R197">
        <f>'Program Costs'!R197+'Customer Costs'!R197</f>
        <v>0</v>
      </c>
      <c r="S197">
        <f>'Program Costs'!S197+'Customer Costs'!S197</f>
        <v>0</v>
      </c>
      <c r="T197">
        <f>'Program Costs'!T197+'Customer Costs'!T197</f>
        <v>0</v>
      </c>
      <c r="U197">
        <f>'Program Costs'!U197+'Customer Costs'!U197</f>
        <v>0</v>
      </c>
      <c r="V197">
        <f>'Program Costs'!V197+'Customer Costs'!V197</f>
        <v>0</v>
      </c>
      <c r="W197">
        <f>'Program Costs'!W197+'Customer Costs'!W197</f>
        <v>0</v>
      </c>
      <c r="X197">
        <f>'Program Costs'!X197+'Customer Costs'!X197</f>
        <v>0</v>
      </c>
      <c r="Y197">
        <f>'Program Costs'!Y197+'Customer Costs'!Y197</f>
        <v>0</v>
      </c>
      <c r="Z197">
        <f>'Program Costs'!Z197+'Customer Costs'!Z197</f>
        <v>0</v>
      </c>
      <c r="AA197">
        <f>'Program Costs'!AA197+'Customer Costs'!AA197</f>
        <v>0</v>
      </c>
      <c r="AB197">
        <f>'Program Costs'!AB197+'Customer Costs'!AB197</f>
        <v>0</v>
      </c>
      <c r="AC197">
        <f>'Program Costs'!AC197+'Customer Costs'!AC197</f>
        <v>0</v>
      </c>
      <c r="AD197">
        <f>'Program Costs'!AD197+'Customer Costs'!AD197</f>
        <v>0</v>
      </c>
      <c r="AE197">
        <f>'Program Costs'!AE197+'Customer Costs'!AE197</f>
        <v>0</v>
      </c>
      <c r="AF197">
        <f>'Program Costs'!AF197+'Customer Costs'!AF197</f>
        <v>0</v>
      </c>
      <c r="AG197">
        <f>'Program Costs'!AG197+'Customer Costs'!AG197</f>
        <v>0</v>
      </c>
      <c r="AH197">
        <f>'Program Costs'!AH197+'Customer Costs'!AH197</f>
        <v>0</v>
      </c>
      <c r="AI197" s="2">
        <f t="shared" ref="AI197:AI260" si="6">SUM(E197:AH197)</f>
        <v>575</v>
      </c>
      <c r="AJ197" s="2">
        <f t="shared" ref="AJ197:AJ260" si="7">G197+(NPV(6.463858/100,H197:AH197))</f>
        <v>575</v>
      </c>
    </row>
    <row r="198" spans="1:36" x14ac:dyDescent="0.25">
      <c r="A198" s="13">
        <v>3</v>
      </c>
      <c r="B198" s="13">
        <v>100</v>
      </c>
      <c r="C198">
        <v>119</v>
      </c>
      <c r="D198" t="s">
        <v>232</v>
      </c>
      <c r="E198">
        <f>'Program Costs'!E198+'Customer Costs'!E198</f>
        <v>0</v>
      </c>
      <c r="F198">
        <f>'Program Costs'!F198+'Customer Costs'!F198</f>
        <v>0</v>
      </c>
      <c r="G198">
        <f>'Program Costs'!G198+'Customer Costs'!G198</f>
        <v>309.3</v>
      </c>
      <c r="H198">
        <f>'Program Costs'!H198+'Customer Costs'!H198</f>
        <v>0</v>
      </c>
      <c r="I198">
        <f>'Program Costs'!I198+'Customer Costs'!I198</f>
        <v>0</v>
      </c>
      <c r="J198">
        <f>'Program Costs'!J198+'Customer Costs'!J198</f>
        <v>0</v>
      </c>
      <c r="K198">
        <f>'Program Costs'!K198+'Customer Costs'!K198</f>
        <v>0</v>
      </c>
      <c r="L198">
        <f>'Program Costs'!L198+'Customer Costs'!L198</f>
        <v>0</v>
      </c>
      <c r="M198">
        <f>'Program Costs'!M198+'Customer Costs'!M198</f>
        <v>0</v>
      </c>
      <c r="N198">
        <f>'Program Costs'!N198+'Customer Costs'!N198</f>
        <v>0</v>
      </c>
      <c r="O198">
        <f>'Program Costs'!O198+'Customer Costs'!O198</f>
        <v>0</v>
      </c>
      <c r="P198">
        <f>'Program Costs'!P198+'Customer Costs'!P198</f>
        <v>0</v>
      </c>
      <c r="Q198">
        <f>'Program Costs'!Q198+'Customer Costs'!Q198</f>
        <v>0</v>
      </c>
      <c r="R198">
        <f>'Program Costs'!R198+'Customer Costs'!R198</f>
        <v>0</v>
      </c>
      <c r="S198">
        <f>'Program Costs'!S198+'Customer Costs'!S198</f>
        <v>0</v>
      </c>
      <c r="T198">
        <f>'Program Costs'!T198+'Customer Costs'!T198</f>
        <v>0</v>
      </c>
      <c r="U198">
        <f>'Program Costs'!U198+'Customer Costs'!U198</f>
        <v>0</v>
      </c>
      <c r="V198">
        <f>'Program Costs'!V198+'Customer Costs'!V198</f>
        <v>0</v>
      </c>
      <c r="W198">
        <f>'Program Costs'!W198+'Customer Costs'!W198</f>
        <v>0</v>
      </c>
      <c r="X198">
        <f>'Program Costs'!X198+'Customer Costs'!X198</f>
        <v>0</v>
      </c>
      <c r="Y198">
        <f>'Program Costs'!Y198+'Customer Costs'!Y198</f>
        <v>0</v>
      </c>
      <c r="Z198">
        <f>'Program Costs'!Z198+'Customer Costs'!Z198</f>
        <v>0</v>
      </c>
      <c r="AA198">
        <f>'Program Costs'!AA198+'Customer Costs'!AA198</f>
        <v>0</v>
      </c>
      <c r="AB198">
        <f>'Program Costs'!AB198+'Customer Costs'!AB198</f>
        <v>0</v>
      </c>
      <c r="AC198">
        <f>'Program Costs'!AC198+'Customer Costs'!AC198</f>
        <v>0</v>
      </c>
      <c r="AD198">
        <f>'Program Costs'!AD198+'Customer Costs'!AD198</f>
        <v>0</v>
      </c>
      <c r="AE198">
        <f>'Program Costs'!AE198+'Customer Costs'!AE198</f>
        <v>0</v>
      </c>
      <c r="AF198">
        <f>'Program Costs'!AF198+'Customer Costs'!AF198</f>
        <v>0</v>
      </c>
      <c r="AG198">
        <f>'Program Costs'!AG198+'Customer Costs'!AG198</f>
        <v>0</v>
      </c>
      <c r="AH198">
        <f>'Program Costs'!AH198+'Customer Costs'!AH198</f>
        <v>0</v>
      </c>
      <c r="AI198" s="2">
        <f t="shared" si="6"/>
        <v>309.3</v>
      </c>
      <c r="AJ198" s="2">
        <f t="shared" si="7"/>
        <v>309.3</v>
      </c>
    </row>
    <row r="199" spans="1:36" x14ac:dyDescent="0.25">
      <c r="A199" s="13">
        <v>3</v>
      </c>
      <c r="B199" s="13">
        <v>100</v>
      </c>
      <c r="C199">
        <v>120</v>
      </c>
      <c r="D199" t="s">
        <v>233</v>
      </c>
      <c r="E199">
        <f>'Program Costs'!E199+'Customer Costs'!E199</f>
        <v>0</v>
      </c>
      <c r="F199">
        <f>'Program Costs'!F199+'Customer Costs'!F199</f>
        <v>0</v>
      </c>
      <c r="G199">
        <f>'Program Costs'!G199+'Customer Costs'!G199</f>
        <v>309.3</v>
      </c>
      <c r="H199">
        <f>'Program Costs'!H199+'Customer Costs'!H199</f>
        <v>0</v>
      </c>
      <c r="I199">
        <f>'Program Costs'!I199+'Customer Costs'!I199</f>
        <v>0</v>
      </c>
      <c r="J199">
        <f>'Program Costs'!J199+'Customer Costs'!J199</f>
        <v>0</v>
      </c>
      <c r="K199">
        <f>'Program Costs'!K199+'Customer Costs'!K199</f>
        <v>0</v>
      </c>
      <c r="L199">
        <f>'Program Costs'!L199+'Customer Costs'!L199</f>
        <v>0</v>
      </c>
      <c r="M199">
        <f>'Program Costs'!M199+'Customer Costs'!M199</f>
        <v>0</v>
      </c>
      <c r="N199">
        <f>'Program Costs'!N199+'Customer Costs'!N199</f>
        <v>0</v>
      </c>
      <c r="O199">
        <f>'Program Costs'!O199+'Customer Costs'!O199</f>
        <v>0</v>
      </c>
      <c r="P199">
        <f>'Program Costs'!P199+'Customer Costs'!P199</f>
        <v>0</v>
      </c>
      <c r="Q199">
        <f>'Program Costs'!Q199+'Customer Costs'!Q199</f>
        <v>0</v>
      </c>
      <c r="R199">
        <f>'Program Costs'!R199+'Customer Costs'!R199</f>
        <v>0</v>
      </c>
      <c r="S199">
        <f>'Program Costs'!S199+'Customer Costs'!S199</f>
        <v>0</v>
      </c>
      <c r="T199">
        <f>'Program Costs'!T199+'Customer Costs'!T199</f>
        <v>0</v>
      </c>
      <c r="U199">
        <f>'Program Costs'!U199+'Customer Costs'!U199</f>
        <v>0</v>
      </c>
      <c r="V199">
        <f>'Program Costs'!V199+'Customer Costs'!V199</f>
        <v>0</v>
      </c>
      <c r="W199">
        <f>'Program Costs'!W199+'Customer Costs'!W199</f>
        <v>0</v>
      </c>
      <c r="X199">
        <f>'Program Costs'!X199+'Customer Costs'!X199</f>
        <v>0</v>
      </c>
      <c r="Y199">
        <f>'Program Costs'!Y199+'Customer Costs'!Y199</f>
        <v>0</v>
      </c>
      <c r="Z199">
        <f>'Program Costs'!Z199+'Customer Costs'!Z199</f>
        <v>0</v>
      </c>
      <c r="AA199">
        <f>'Program Costs'!AA199+'Customer Costs'!AA199</f>
        <v>0</v>
      </c>
      <c r="AB199">
        <f>'Program Costs'!AB199+'Customer Costs'!AB199</f>
        <v>0</v>
      </c>
      <c r="AC199">
        <f>'Program Costs'!AC199+'Customer Costs'!AC199</f>
        <v>0</v>
      </c>
      <c r="AD199">
        <f>'Program Costs'!AD199+'Customer Costs'!AD199</f>
        <v>0</v>
      </c>
      <c r="AE199">
        <f>'Program Costs'!AE199+'Customer Costs'!AE199</f>
        <v>0</v>
      </c>
      <c r="AF199">
        <f>'Program Costs'!AF199+'Customer Costs'!AF199</f>
        <v>0</v>
      </c>
      <c r="AG199">
        <f>'Program Costs'!AG199+'Customer Costs'!AG199</f>
        <v>0</v>
      </c>
      <c r="AH199">
        <f>'Program Costs'!AH199+'Customer Costs'!AH199</f>
        <v>0</v>
      </c>
      <c r="AI199" s="2">
        <f t="shared" si="6"/>
        <v>309.3</v>
      </c>
      <c r="AJ199" s="2">
        <f t="shared" si="7"/>
        <v>309.3</v>
      </c>
    </row>
    <row r="200" spans="1:36" x14ac:dyDescent="0.25">
      <c r="A200" s="13">
        <v>3</v>
      </c>
      <c r="B200" s="13">
        <v>100</v>
      </c>
      <c r="C200">
        <v>121</v>
      </c>
      <c r="D200" t="s">
        <v>234</v>
      </c>
      <c r="E200">
        <f>'Program Costs'!E200+'Customer Costs'!E200</f>
        <v>0</v>
      </c>
      <c r="F200">
        <f>'Program Costs'!F200+'Customer Costs'!F200</f>
        <v>0</v>
      </c>
      <c r="G200">
        <f>'Program Costs'!G200+'Customer Costs'!G200</f>
        <v>109.9</v>
      </c>
      <c r="H200">
        <f>'Program Costs'!H200+'Customer Costs'!H200</f>
        <v>0</v>
      </c>
      <c r="I200">
        <f>'Program Costs'!I200+'Customer Costs'!I200</f>
        <v>0</v>
      </c>
      <c r="J200">
        <f>'Program Costs'!J200+'Customer Costs'!J200</f>
        <v>0</v>
      </c>
      <c r="K200">
        <f>'Program Costs'!K200+'Customer Costs'!K200</f>
        <v>0</v>
      </c>
      <c r="L200">
        <f>'Program Costs'!L200+'Customer Costs'!L200</f>
        <v>0</v>
      </c>
      <c r="M200">
        <f>'Program Costs'!M200+'Customer Costs'!M200</f>
        <v>0</v>
      </c>
      <c r="N200">
        <f>'Program Costs'!N200+'Customer Costs'!N200</f>
        <v>0</v>
      </c>
      <c r="O200">
        <f>'Program Costs'!O200+'Customer Costs'!O200</f>
        <v>0</v>
      </c>
      <c r="P200">
        <f>'Program Costs'!P200+'Customer Costs'!P200</f>
        <v>0</v>
      </c>
      <c r="Q200">
        <f>'Program Costs'!Q200+'Customer Costs'!Q200</f>
        <v>0</v>
      </c>
      <c r="R200">
        <f>'Program Costs'!R200+'Customer Costs'!R200</f>
        <v>0</v>
      </c>
      <c r="S200">
        <f>'Program Costs'!S200+'Customer Costs'!S200</f>
        <v>0</v>
      </c>
      <c r="T200">
        <f>'Program Costs'!T200+'Customer Costs'!T200</f>
        <v>0</v>
      </c>
      <c r="U200">
        <f>'Program Costs'!U200+'Customer Costs'!U200</f>
        <v>0</v>
      </c>
      <c r="V200">
        <f>'Program Costs'!V200+'Customer Costs'!V200</f>
        <v>0</v>
      </c>
      <c r="W200">
        <f>'Program Costs'!W200+'Customer Costs'!W200</f>
        <v>0</v>
      </c>
      <c r="X200">
        <f>'Program Costs'!X200+'Customer Costs'!X200</f>
        <v>0</v>
      </c>
      <c r="Y200">
        <f>'Program Costs'!Y200+'Customer Costs'!Y200</f>
        <v>0</v>
      </c>
      <c r="Z200">
        <f>'Program Costs'!Z200+'Customer Costs'!Z200</f>
        <v>0</v>
      </c>
      <c r="AA200">
        <f>'Program Costs'!AA200+'Customer Costs'!AA200</f>
        <v>0</v>
      </c>
      <c r="AB200">
        <f>'Program Costs'!AB200+'Customer Costs'!AB200</f>
        <v>0</v>
      </c>
      <c r="AC200">
        <f>'Program Costs'!AC200+'Customer Costs'!AC200</f>
        <v>0</v>
      </c>
      <c r="AD200">
        <f>'Program Costs'!AD200+'Customer Costs'!AD200</f>
        <v>0</v>
      </c>
      <c r="AE200">
        <f>'Program Costs'!AE200+'Customer Costs'!AE200</f>
        <v>0</v>
      </c>
      <c r="AF200">
        <f>'Program Costs'!AF200+'Customer Costs'!AF200</f>
        <v>0</v>
      </c>
      <c r="AG200">
        <f>'Program Costs'!AG200+'Customer Costs'!AG200</f>
        <v>0</v>
      </c>
      <c r="AH200">
        <f>'Program Costs'!AH200+'Customer Costs'!AH200</f>
        <v>0</v>
      </c>
      <c r="AI200" s="2">
        <f t="shared" si="6"/>
        <v>109.9</v>
      </c>
      <c r="AJ200" s="2">
        <f t="shared" si="7"/>
        <v>109.9</v>
      </c>
    </row>
    <row r="201" spans="1:36" x14ac:dyDescent="0.25">
      <c r="A201" s="13">
        <v>3</v>
      </c>
      <c r="B201" s="13">
        <v>100</v>
      </c>
      <c r="C201">
        <v>122</v>
      </c>
      <c r="D201" t="s">
        <v>235</v>
      </c>
      <c r="E201">
        <f>'Program Costs'!E201+'Customer Costs'!E201</f>
        <v>0</v>
      </c>
      <c r="F201">
        <f>'Program Costs'!F201+'Customer Costs'!F201</f>
        <v>0</v>
      </c>
      <c r="G201">
        <f>'Program Costs'!G201+'Customer Costs'!G201</f>
        <v>1038.5999999999999</v>
      </c>
      <c r="H201">
        <f>'Program Costs'!H201+'Customer Costs'!H201</f>
        <v>0</v>
      </c>
      <c r="I201">
        <f>'Program Costs'!I201+'Customer Costs'!I201</f>
        <v>0</v>
      </c>
      <c r="J201">
        <f>'Program Costs'!J201+'Customer Costs'!J201</f>
        <v>0</v>
      </c>
      <c r="K201">
        <f>'Program Costs'!K201+'Customer Costs'!K201</f>
        <v>0</v>
      </c>
      <c r="L201">
        <f>'Program Costs'!L201+'Customer Costs'!L201</f>
        <v>0</v>
      </c>
      <c r="M201">
        <f>'Program Costs'!M201+'Customer Costs'!M201</f>
        <v>0</v>
      </c>
      <c r="N201">
        <f>'Program Costs'!N201+'Customer Costs'!N201</f>
        <v>0</v>
      </c>
      <c r="O201">
        <f>'Program Costs'!O201+'Customer Costs'!O201</f>
        <v>0</v>
      </c>
      <c r="P201">
        <f>'Program Costs'!P201+'Customer Costs'!P201</f>
        <v>0</v>
      </c>
      <c r="Q201">
        <f>'Program Costs'!Q201+'Customer Costs'!Q201</f>
        <v>0</v>
      </c>
      <c r="R201">
        <f>'Program Costs'!R201+'Customer Costs'!R201</f>
        <v>0</v>
      </c>
      <c r="S201">
        <f>'Program Costs'!S201+'Customer Costs'!S201</f>
        <v>0</v>
      </c>
      <c r="T201">
        <f>'Program Costs'!T201+'Customer Costs'!T201</f>
        <v>0</v>
      </c>
      <c r="U201">
        <f>'Program Costs'!U201+'Customer Costs'!U201</f>
        <v>0</v>
      </c>
      <c r="V201">
        <f>'Program Costs'!V201+'Customer Costs'!V201</f>
        <v>0</v>
      </c>
      <c r="W201">
        <f>'Program Costs'!W201+'Customer Costs'!W201</f>
        <v>0</v>
      </c>
      <c r="X201">
        <f>'Program Costs'!X201+'Customer Costs'!X201</f>
        <v>0</v>
      </c>
      <c r="Y201">
        <f>'Program Costs'!Y201+'Customer Costs'!Y201</f>
        <v>0</v>
      </c>
      <c r="Z201">
        <f>'Program Costs'!Z201+'Customer Costs'!Z201</f>
        <v>0</v>
      </c>
      <c r="AA201">
        <f>'Program Costs'!AA201+'Customer Costs'!AA201</f>
        <v>0</v>
      </c>
      <c r="AB201">
        <f>'Program Costs'!AB201+'Customer Costs'!AB201</f>
        <v>0</v>
      </c>
      <c r="AC201">
        <f>'Program Costs'!AC201+'Customer Costs'!AC201</f>
        <v>0</v>
      </c>
      <c r="AD201">
        <f>'Program Costs'!AD201+'Customer Costs'!AD201</f>
        <v>0</v>
      </c>
      <c r="AE201">
        <f>'Program Costs'!AE201+'Customer Costs'!AE201</f>
        <v>0</v>
      </c>
      <c r="AF201">
        <f>'Program Costs'!AF201+'Customer Costs'!AF201</f>
        <v>0</v>
      </c>
      <c r="AG201">
        <f>'Program Costs'!AG201+'Customer Costs'!AG201</f>
        <v>0</v>
      </c>
      <c r="AH201">
        <f>'Program Costs'!AH201+'Customer Costs'!AH201</f>
        <v>0</v>
      </c>
      <c r="AI201" s="2">
        <f t="shared" si="6"/>
        <v>1038.5999999999999</v>
      </c>
      <c r="AJ201" s="2">
        <f t="shared" si="7"/>
        <v>1038.5999999999999</v>
      </c>
    </row>
    <row r="202" spans="1:36" x14ac:dyDescent="0.25">
      <c r="A202" s="13">
        <v>3</v>
      </c>
      <c r="B202" s="13">
        <v>100</v>
      </c>
      <c r="C202">
        <v>124</v>
      </c>
      <c r="D202" t="s">
        <v>236</v>
      </c>
      <c r="E202">
        <f>'Program Costs'!E202+'Customer Costs'!E202</f>
        <v>0</v>
      </c>
      <c r="F202">
        <f>'Program Costs'!F202+'Customer Costs'!F202</f>
        <v>0</v>
      </c>
      <c r="G202">
        <f>'Program Costs'!G202+'Customer Costs'!G202</f>
        <v>378.7</v>
      </c>
      <c r="H202">
        <f>'Program Costs'!H202+'Customer Costs'!H202</f>
        <v>0</v>
      </c>
      <c r="I202">
        <f>'Program Costs'!I202+'Customer Costs'!I202</f>
        <v>0</v>
      </c>
      <c r="J202">
        <f>'Program Costs'!J202+'Customer Costs'!J202</f>
        <v>0</v>
      </c>
      <c r="K202">
        <f>'Program Costs'!K202+'Customer Costs'!K202</f>
        <v>0</v>
      </c>
      <c r="L202">
        <f>'Program Costs'!L202+'Customer Costs'!L202</f>
        <v>0</v>
      </c>
      <c r="M202">
        <f>'Program Costs'!M202+'Customer Costs'!M202</f>
        <v>0</v>
      </c>
      <c r="N202">
        <f>'Program Costs'!N202+'Customer Costs'!N202</f>
        <v>0</v>
      </c>
      <c r="O202">
        <f>'Program Costs'!O202+'Customer Costs'!O202</f>
        <v>0</v>
      </c>
      <c r="P202">
        <f>'Program Costs'!P202+'Customer Costs'!P202</f>
        <v>0</v>
      </c>
      <c r="Q202">
        <f>'Program Costs'!Q202+'Customer Costs'!Q202</f>
        <v>0</v>
      </c>
      <c r="R202">
        <f>'Program Costs'!R202+'Customer Costs'!R202</f>
        <v>0</v>
      </c>
      <c r="S202">
        <f>'Program Costs'!S202+'Customer Costs'!S202</f>
        <v>0</v>
      </c>
      <c r="T202">
        <f>'Program Costs'!T202+'Customer Costs'!T202</f>
        <v>0</v>
      </c>
      <c r="U202">
        <f>'Program Costs'!U202+'Customer Costs'!U202</f>
        <v>0</v>
      </c>
      <c r="V202">
        <f>'Program Costs'!V202+'Customer Costs'!V202</f>
        <v>0</v>
      </c>
      <c r="W202">
        <f>'Program Costs'!W202+'Customer Costs'!W202</f>
        <v>0</v>
      </c>
      <c r="X202">
        <f>'Program Costs'!X202+'Customer Costs'!X202</f>
        <v>0</v>
      </c>
      <c r="Y202">
        <f>'Program Costs'!Y202+'Customer Costs'!Y202</f>
        <v>0</v>
      </c>
      <c r="Z202">
        <f>'Program Costs'!Z202+'Customer Costs'!Z202</f>
        <v>0</v>
      </c>
      <c r="AA202">
        <f>'Program Costs'!AA202+'Customer Costs'!AA202</f>
        <v>0</v>
      </c>
      <c r="AB202">
        <f>'Program Costs'!AB202+'Customer Costs'!AB202</f>
        <v>0</v>
      </c>
      <c r="AC202">
        <f>'Program Costs'!AC202+'Customer Costs'!AC202</f>
        <v>0</v>
      </c>
      <c r="AD202">
        <f>'Program Costs'!AD202+'Customer Costs'!AD202</f>
        <v>0</v>
      </c>
      <c r="AE202">
        <f>'Program Costs'!AE202+'Customer Costs'!AE202</f>
        <v>0</v>
      </c>
      <c r="AF202">
        <f>'Program Costs'!AF202+'Customer Costs'!AF202</f>
        <v>0</v>
      </c>
      <c r="AG202">
        <f>'Program Costs'!AG202+'Customer Costs'!AG202</f>
        <v>0</v>
      </c>
      <c r="AH202">
        <f>'Program Costs'!AH202+'Customer Costs'!AH202</f>
        <v>0</v>
      </c>
      <c r="AI202" s="2">
        <f t="shared" si="6"/>
        <v>378.7</v>
      </c>
      <c r="AJ202" s="2">
        <f t="shared" si="7"/>
        <v>378.7</v>
      </c>
    </row>
    <row r="203" spans="1:36" x14ac:dyDescent="0.25">
      <c r="A203" s="13">
        <v>3</v>
      </c>
      <c r="B203" s="13">
        <v>100</v>
      </c>
      <c r="C203">
        <v>125</v>
      </c>
      <c r="D203" t="s">
        <v>237</v>
      </c>
      <c r="E203">
        <f>'Program Costs'!E203+'Customer Costs'!E203</f>
        <v>0</v>
      </c>
      <c r="F203">
        <f>'Program Costs'!F203+'Customer Costs'!F203</f>
        <v>0</v>
      </c>
      <c r="G203">
        <f>'Program Costs'!G203+'Customer Costs'!G203</f>
        <v>676.3</v>
      </c>
      <c r="H203">
        <f>'Program Costs'!H203+'Customer Costs'!H203</f>
        <v>0</v>
      </c>
      <c r="I203">
        <f>'Program Costs'!I203+'Customer Costs'!I203</f>
        <v>0</v>
      </c>
      <c r="J203">
        <f>'Program Costs'!J203+'Customer Costs'!J203</f>
        <v>0</v>
      </c>
      <c r="K203">
        <f>'Program Costs'!K203+'Customer Costs'!K203</f>
        <v>0</v>
      </c>
      <c r="L203">
        <f>'Program Costs'!L203+'Customer Costs'!L203</f>
        <v>0</v>
      </c>
      <c r="M203">
        <f>'Program Costs'!M203+'Customer Costs'!M203</f>
        <v>0</v>
      </c>
      <c r="N203">
        <f>'Program Costs'!N203+'Customer Costs'!N203</f>
        <v>0</v>
      </c>
      <c r="O203">
        <f>'Program Costs'!O203+'Customer Costs'!O203</f>
        <v>0</v>
      </c>
      <c r="P203">
        <f>'Program Costs'!P203+'Customer Costs'!P203</f>
        <v>0</v>
      </c>
      <c r="Q203">
        <f>'Program Costs'!Q203+'Customer Costs'!Q203</f>
        <v>0</v>
      </c>
      <c r="R203">
        <f>'Program Costs'!R203+'Customer Costs'!R203</f>
        <v>0</v>
      </c>
      <c r="S203">
        <f>'Program Costs'!S203+'Customer Costs'!S203</f>
        <v>0</v>
      </c>
      <c r="T203">
        <f>'Program Costs'!T203+'Customer Costs'!T203</f>
        <v>0</v>
      </c>
      <c r="U203">
        <f>'Program Costs'!U203+'Customer Costs'!U203</f>
        <v>0</v>
      </c>
      <c r="V203">
        <f>'Program Costs'!V203+'Customer Costs'!V203</f>
        <v>0</v>
      </c>
      <c r="W203">
        <f>'Program Costs'!W203+'Customer Costs'!W203</f>
        <v>0</v>
      </c>
      <c r="X203">
        <f>'Program Costs'!X203+'Customer Costs'!X203</f>
        <v>0</v>
      </c>
      <c r="Y203">
        <f>'Program Costs'!Y203+'Customer Costs'!Y203</f>
        <v>0</v>
      </c>
      <c r="Z203">
        <f>'Program Costs'!Z203+'Customer Costs'!Z203</f>
        <v>0</v>
      </c>
      <c r="AA203">
        <f>'Program Costs'!AA203+'Customer Costs'!AA203</f>
        <v>0</v>
      </c>
      <c r="AB203">
        <f>'Program Costs'!AB203+'Customer Costs'!AB203</f>
        <v>0</v>
      </c>
      <c r="AC203">
        <f>'Program Costs'!AC203+'Customer Costs'!AC203</f>
        <v>0</v>
      </c>
      <c r="AD203">
        <f>'Program Costs'!AD203+'Customer Costs'!AD203</f>
        <v>0</v>
      </c>
      <c r="AE203">
        <f>'Program Costs'!AE203+'Customer Costs'!AE203</f>
        <v>0</v>
      </c>
      <c r="AF203">
        <f>'Program Costs'!AF203+'Customer Costs'!AF203</f>
        <v>0</v>
      </c>
      <c r="AG203">
        <f>'Program Costs'!AG203+'Customer Costs'!AG203</f>
        <v>0</v>
      </c>
      <c r="AH203">
        <f>'Program Costs'!AH203+'Customer Costs'!AH203</f>
        <v>0</v>
      </c>
      <c r="AI203" s="2">
        <f t="shared" si="6"/>
        <v>676.3</v>
      </c>
      <c r="AJ203" s="2">
        <f t="shared" si="7"/>
        <v>676.3</v>
      </c>
    </row>
    <row r="204" spans="1:36" x14ac:dyDescent="0.25">
      <c r="A204" s="13">
        <v>3</v>
      </c>
      <c r="B204" s="13">
        <v>100</v>
      </c>
      <c r="C204">
        <v>126</v>
      </c>
      <c r="D204" t="s">
        <v>238</v>
      </c>
      <c r="E204">
        <f>'Program Costs'!E204+'Customer Costs'!E204</f>
        <v>0</v>
      </c>
      <c r="F204">
        <f>'Program Costs'!F204+'Customer Costs'!F204</f>
        <v>0</v>
      </c>
      <c r="G204">
        <f>'Program Costs'!G204+'Customer Costs'!G204</f>
        <v>2062.1999999999998</v>
      </c>
      <c r="H204">
        <f>'Program Costs'!H204+'Customer Costs'!H204</f>
        <v>0</v>
      </c>
      <c r="I204">
        <f>'Program Costs'!I204+'Customer Costs'!I204</f>
        <v>0</v>
      </c>
      <c r="J204">
        <f>'Program Costs'!J204+'Customer Costs'!J204</f>
        <v>0</v>
      </c>
      <c r="K204">
        <f>'Program Costs'!K204+'Customer Costs'!K204</f>
        <v>0</v>
      </c>
      <c r="L204">
        <f>'Program Costs'!L204+'Customer Costs'!L204</f>
        <v>0</v>
      </c>
      <c r="M204">
        <f>'Program Costs'!M204+'Customer Costs'!M204</f>
        <v>0</v>
      </c>
      <c r="N204">
        <f>'Program Costs'!N204+'Customer Costs'!N204</f>
        <v>0</v>
      </c>
      <c r="O204">
        <f>'Program Costs'!O204+'Customer Costs'!O204</f>
        <v>0</v>
      </c>
      <c r="P204">
        <f>'Program Costs'!P204+'Customer Costs'!P204</f>
        <v>0</v>
      </c>
      <c r="Q204">
        <f>'Program Costs'!Q204+'Customer Costs'!Q204</f>
        <v>0</v>
      </c>
      <c r="R204">
        <f>'Program Costs'!R204+'Customer Costs'!R204</f>
        <v>0</v>
      </c>
      <c r="S204">
        <f>'Program Costs'!S204+'Customer Costs'!S204</f>
        <v>0</v>
      </c>
      <c r="T204">
        <f>'Program Costs'!T204+'Customer Costs'!T204</f>
        <v>0</v>
      </c>
      <c r="U204">
        <f>'Program Costs'!U204+'Customer Costs'!U204</f>
        <v>0</v>
      </c>
      <c r="V204">
        <f>'Program Costs'!V204+'Customer Costs'!V204</f>
        <v>0</v>
      </c>
      <c r="W204">
        <f>'Program Costs'!W204+'Customer Costs'!W204</f>
        <v>0</v>
      </c>
      <c r="X204">
        <f>'Program Costs'!X204+'Customer Costs'!X204</f>
        <v>0</v>
      </c>
      <c r="Y204">
        <f>'Program Costs'!Y204+'Customer Costs'!Y204</f>
        <v>0</v>
      </c>
      <c r="Z204">
        <f>'Program Costs'!Z204+'Customer Costs'!Z204</f>
        <v>0</v>
      </c>
      <c r="AA204">
        <f>'Program Costs'!AA204+'Customer Costs'!AA204</f>
        <v>0</v>
      </c>
      <c r="AB204">
        <f>'Program Costs'!AB204+'Customer Costs'!AB204</f>
        <v>0</v>
      </c>
      <c r="AC204">
        <f>'Program Costs'!AC204+'Customer Costs'!AC204</f>
        <v>0</v>
      </c>
      <c r="AD204">
        <f>'Program Costs'!AD204+'Customer Costs'!AD204</f>
        <v>0</v>
      </c>
      <c r="AE204">
        <f>'Program Costs'!AE204+'Customer Costs'!AE204</f>
        <v>0</v>
      </c>
      <c r="AF204">
        <f>'Program Costs'!AF204+'Customer Costs'!AF204</f>
        <v>0</v>
      </c>
      <c r="AG204">
        <f>'Program Costs'!AG204+'Customer Costs'!AG204</f>
        <v>0</v>
      </c>
      <c r="AH204">
        <f>'Program Costs'!AH204+'Customer Costs'!AH204</f>
        <v>0</v>
      </c>
      <c r="AI204" s="2">
        <f t="shared" si="6"/>
        <v>2062.1999999999998</v>
      </c>
      <c r="AJ204" s="2">
        <f t="shared" si="7"/>
        <v>2062.1999999999998</v>
      </c>
    </row>
    <row r="205" spans="1:36" x14ac:dyDescent="0.25">
      <c r="A205" s="13">
        <v>3</v>
      </c>
      <c r="B205" s="13">
        <v>100</v>
      </c>
      <c r="C205">
        <v>127</v>
      </c>
      <c r="D205" t="s">
        <v>239</v>
      </c>
      <c r="E205">
        <f>'Program Costs'!E205+'Customer Costs'!E205</f>
        <v>0</v>
      </c>
      <c r="F205">
        <f>'Program Costs'!F205+'Customer Costs'!F205</f>
        <v>0</v>
      </c>
      <c r="G205">
        <f>'Program Costs'!G205+'Customer Costs'!G205</f>
        <v>437</v>
      </c>
      <c r="H205">
        <f>'Program Costs'!H205+'Customer Costs'!H205</f>
        <v>0</v>
      </c>
      <c r="I205">
        <f>'Program Costs'!I205+'Customer Costs'!I205</f>
        <v>0</v>
      </c>
      <c r="J205">
        <f>'Program Costs'!J205+'Customer Costs'!J205</f>
        <v>0</v>
      </c>
      <c r="K205">
        <f>'Program Costs'!K205+'Customer Costs'!K205</f>
        <v>0</v>
      </c>
      <c r="L205">
        <f>'Program Costs'!L205+'Customer Costs'!L205</f>
        <v>0</v>
      </c>
      <c r="M205">
        <f>'Program Costs'!M205+'Customer Costs'!M205</f>
        <v>0</v>
      </c>
      <c r="N205">
        <f>'Program Costs'!N205+'Customer Costs'!N205</f>
        <v>0</v>
      </c>
      <c r="O205">
        <f>'Program Costs'!O205+'Customer Costs'!O205</f>
        <v>0</v>
      </c>
      <c r="P205">
        <f>'Program Costs'!P205+'Customer Costs'!P205</f>
        <v>0</v>
      </c>
      <c r="Q205">
        <f>'Program Costs'!Q205+'Customer Costs'!Q205</f>
        <v>0</v>
      </c>
      <c r="R205">
        <f>'Program Costs'!R205+'Customer Costs'!R205</f>
        <v>0</v>
      </c>
      <c r="S205">
        <f>'Program Costs'!S205+'Customer Costs'!S205</f>
        <v>0</v>
      </c>
      <c r="T205">
        <f>'Program Costs'!T205+'Customer Costs'!T205</f>
        <v>0</v>
      </c>
      <c r="U205">
        <f>'Program Costs'!U205+'Customer Costs'!U205</f>
        <v>0</v>
      </c>
      <c r="V205">
        <f>'Program Costs'!V205+'Customer Costs'!V205</f>
        <v>0</v>
      </c>
      <c r="W205">
        <f>'Program Costs'!W205+'Customer Costs'!W205</f>
        <v>0</v>
      </c>
      <c r="X205">
        <f>'Program Costs'!X205+'Customer Costs'!X205</f>
        <v>0</v>
      </c>
      <c r="Y205">
        <f>'Program Costs'!Y205+'Customer Costs'!Y205</f>
        <v>0</v>
      </c>
      <c r="Z205">
        <f>'Program Costs'!Z205+'Customer Costs'!Z205</f>
        <v>0</v>
      </c>
      <c r="AA205">
        <f>'Program Costs'!AA205+'Customer Costs'!AA205</f>
        <v>0</v>
      </c>
      <c r="AB205">
        <f>'Program Costs'!AB205+'Customer Costs'!AB205</f>
        <v>0</v>
      </c>
      <c r="AC205">
        <f>'Program Costs'!AC205+'Customer Costs'!AC205</f>
        <v>0</v>
      </c>
      <c r="AD205">
        <f>'Program Costs'!AD205+'Customer Costs'!AD205</f>
        <v>0</v>
      </c>
      <c r="AE205">
        <f>'Program Costs'!AE205+'Customer Costs'!AE205</f>
        <v>0</v>
      </c>
      <c r="AF205">
        <f>'Program Costs'!AF205+'Customer Costs'!AF205</f>
        <v>0</v>
      </c>
      <c r="AG205">
        <f>'Program Costs'!AG205+'Customer Costs'!AG205</f>
        <v>0</v>
      </c>
      <c r="AH205">
        <f>'Program Costs'!AH205+'Customer Costs'!AH205</f>
        <v>0</v>
      </c>
      <c r="AI205" s="2">
        <f t="shared" si="6"/>
        <v>437</v>
      </c>
      <c r="AJ205" s="2">
        <f t="shared" si="7"/>
        <v>437</v>
      </c>
    </row>
    <row r="206" spans="1:36" x14ac:dyDescent="0.25">
      <c r="A206" s="13">
        <v>3</v>
      </c>
      <c r="B206" s="13">
        <v>130</v>
      </c>
      <c r="C206">
        <v>132</v>
      </c>
      <c r="D206" t="s">
        <v>240</v>
      </c>
      <c r="E206">
        <f>'Program Costs'!E206+'Customer Costs'!E206</f>
        <v>0</v>
      </c>
      <c r="F206">
        <f>'Program Costs'!F206+'Customer Costs'!F206</f>
        <v>0</v>
      </c>
      <c r="G206">
        <f>'Program Costs'!G206+'Customer Costs'!G206</f>
        <v>437</v>
      </c>
      <c r="H206">
        <f>'Program Costs'!H206+'Customer Costs'!H206</f>
        <v>0</v>
      </c>
      <c r="I206">
        <f>'Program Costs'!I206+'Customer Costs'!I206</f>
        <v>0</v>
      </c>
      <c r="J206">
        <f>'Program Costs'!J206+'Customer Costs'!J206</f>
        <v>0</v>
      </c>
      <c r="K206">
        <f>'Program Costs'!K206+'Customer Costs'!K206</f>
        <v>0</v>
      </c>
      <c r="L206">
        <f>'Program Costs'!L206+'Customer Costs'!L206</f>
        <v>0</v>
      </c>
      <c r="M206">
        <f>'Program Costs'!M206+'Customer Costs'!M206</f>
        <v>0</v>
      </c>
      <c r="N206">
        <f>'Program Costs'!N206+'Customer Costs'!N206</f>
        <v>0</v>
      </c>
      <c r="O206">
        <f>'Program Costs'!O206+'Customer Costs'!O206</f>
        <v>0</v>
      </c>
      <c r="P206">
        <f>'Program Costs'!P206+'Customer Costs'!P206</f>
        <v>0</v>
      </c>
      <c r="Q206">
        <f>'Program Costs'!Q206+'Customer Costs'!Q206</f>
        <v>0</v>
      </c>
      <c r="R206">
        <f>'Program Costs'!R206+'Customer Costs'!R206</f>
        <v>0</v>
      </c>
      <c r="S206">
        <f>'Program Costs'!S206+'Customer Costs'!S206</f>
        <v>0</v>
      </c>
      <c r="T206">
        <f>'Program Costs'!T206+'Customer Costs'!T206</f>
        <v>0</v>
      </c>
      <c r="U206">
        <f>'Program Costs'!U206+'Customer Costs'!U206</f>
        <v>0</v>
      </c>
      <c r="V206">
        <f>'Program Costs'!V206+'Customer Costs'!V206</f>
        <v>0</v>
      </c>
      <c r="W206">
        <f>'Program Costs'!W206+'Customer Costs'!W206</f>
        <v>0</v>
      </c>
      <c r="X206">
        <f>'Program Costs'!X206+'Customer Costs'!X206</f>
        <v>0</v>
      </c>
      <c r="Y206">
        <f>'Program Costs'!Y206+'Customer Costs'!Y206</f>
        <v>0</v>
      </c>
      <c r="Z206">
        <f>'Program Costs'!Z206+'Customer Costs'!Z206</f>
        <v>0</v>
      </c>
      <c r="AA206">
        <f>'Program Costs'!AA206+'Customer Costs'!AA206</f>
        <v>0</v>
      </c>
      <c r="AB206">
        <f>'Program Costs'!AB206+'Customer Costs'!AB206</f>
        <v>0</v>
      </c>
      <c r="AC206">
        <f>'Program Costs'!AC206+'Customer Costs'!AC206</f>
        <v>0</v>
      </c>
      <c r="AD206">
        <f>'Program Costs'!AD206+'Customer Costs'!AD206</f>
        <v>0</v>
      </c>
      <c r="AE206">
        <f>'Program Costs'!AE206+'Customer Costs'!AE206</f>
        <v>0</v>
      </c>
      <c r="AF206">
        <f>'Program Costs'!AF206+'Customer Costs'!AF206</f>
        <v>0</v>
      </c>
      <c r="AG206">
        <f>'Program Costs'!AG206+'Customer Costs'!AG206</f>
        <v>0</v>
      </c>
      <c r="AH206">
        <f>'Program Costs'!AH206+'Customer Costs'!AH206</f>
        <v>0</v>
      </c>
      <c r="AI206" s="2">
        <f t="shared" si="6"/>
        <v>437</v>
      </c>
      <c r="AJ206" s="2">
        <f t="shared" si="7"/>
        <v>437</v>
      </c>
    </row>
    <row r="207" spans="1:36" x14ac:dyDescent="0.25">
      <c r="A207" s="13">
        <v>3</v>
      </c>
      <c r="B207" s="13">
        <v>130</v>
      </c>
      <c r="C207">
        <v>133</v>
      </c>
      <c r="D207" t="s">
        <v>241</v>
      </c>
      <c r="E207">
        <f>'Program Costs'!E207+'Customer Costs'!E207</f>
        <v>0</v>
      </c>
      <c r="F207">
        <f>'Program Costs'!F207+'Customer Costs'!F207</f>
        <v>0</v>
      </c>
      <c r="G207">
        <f>'Program Costs'!G207+'Customer Costs'!G207</f>
        <v>2037</v>
      </c>
      <c r="H207">
        <f>'Program Costs'!H207+'Customer Costs'!H207</f>
        <v>0</v>
      </c>
      <c r="I207">
        <f>'Program Costs'!I207+'Customer Costs'!I207</f>
        <v>0</v>
      </c>
      <c r="J207">
        <f>'Program Costs'!J207+'Customer Costs'!J207</f>
        <v>0</v>
      </c>
      <c r="K207">
        <f>'Program Costs'!K207+'Customer Costs'!K207</f>
        <v>0</v>
      </c>
      <c r="L207">
        <f>'Program Costs'!L207+'Customer Costs'!L207</f>
        <v>0</v>
      </c>
      <c r="M207">
        <f>'Program Costs'!M207+'Customer Costs'!M207</f>
        <v>0</v>
      </c>
      <c r="N207">
        <f>'Program Costs'!N207+'Customer Costs'!N207</f>
        <v>0</v>
      </c>
      <c r="O207">
        <f>'Program Costs'!O207+'Customer Costs'!O207</f>
        <v>0</v>
      </c>
      <c r="P207">
        <f>'Program Costs'!P207+'Customer Costs'!P207</f>
        <v>0</v>
      </c>
      <c r="Q207">
        <f>'Program Costs'!Q207+'Customer Costs'!Q207</f>
        <v>0</v>
      </c>
      <c r="R207">
        <f>'Program Costs'!R207+'Customer Costs'!R207</f>
        <v>0</v>
      </c>
      <c r="S207">
        <f>'Program Costs'!S207+'Customer Costs'!S207</f>
        <v>0</v>
      </c>
      <c r="T207">
        <f>'Program Costs'!T207+'Customer Costs'!T207</f>
        <v>0</v>
      </c>
      <c r="U207">
        <f>'Program Costs'!U207+'Customer Costs'!U207</f>
        <v>0</v>
      </c>
      <c r="V207">
        <f>'Program Costs'!V207+'Customer Costs'!V207</f>
        <v>0</v>
      </c>
      <c r="W207">
        <f>'Program Costs'!W207+'Customer Costs'!W207</f>
        <v>0</v>
      </c>
      <c r="X207">
        <f>'Program Costs'!X207+'Customer Costs'!X207</f>
        <v>0</v>
      </c>
      <c r="Y207">
        <f>'Program Costs'!Y207+'Customer Costs'!Y207</f>
        <v>0</v>
      </c>
      <c r="Z207">
        <f>'Program Costs'!Z207+'Customer Costs'!Z207</f>
        <v>0</v>
      </c>
      <c r="AA207">
        <f>'Program Costs'!AA207+'Customer Costs'!AA207</f>
        <v>0</v>
      </c>
      <c r="AB207">
        <f>'Program Costs'!AB207+'Customer Costs'!AB207</f>
        <v>0</v>
      </c>
      <c r="AC207">
        <f>'Program Costs'!AC207+'Customer Costs'!AC207</f>
        <v>0</v>
      </c>
      <c r="AD207">
        <f>'Program Costs'!AD207+'Customer Costs'!AD207</f>
        <v>0</v>
      </c>
      <c r="AE207">
        <f>'Program Costs'!AE207+'Customer Costs'!AE207</f>
        <v>0</v>
      </c>
      <c r="AF207">
        <f>'Program Costs'!AF207+'Customer Costs'!AF207</f>
        <v>0</v>
      </c>
      <c r="AG207">
        <f>'Program Costs'!AG207+'Customer Costs'!AG207</f>
        <v>0</v>
      </c>
      <c r="AH207">
        <f>'Program Costs'!AH207+'Customer Costs'!AH207</f>
        <v>0</v>
      </c>
      <c r="AI207" s="2">
        <f t="shared" si="6"/>
        <v>2037</v>
      </c>
      <c r="AJ207" s="2">
        <f t="shared" si="7"/>
        <v>2037</v>
      </c>
    </row>
    <row r="208" spans="1:36" x14ac:dyDescent="0.25">
      <c r="A208" s="13">
        <v>3</v>
      </c>
      <c r="B208" s="13">
        <v>130</v>
      </c>
      <c r="C208">
        <v>134</v>
      </c>
      <c r="D208" t="s">
        <v>242</v>
      </c>
      <c r="E208">
        <f>'Program Costs'!E208+'Customer Costs'!E208</f>
        <v>0</v>
      </c>
      <c r="F208">
        <f>'Program Costs'!F208+'Customer Costs'!F208</f>
        <v>0</v>
      </c>
      <c r="G208">
        <f>'Program Costs'!G208+'Customer Costs'!G208</f>
        <v>11221.9</v>
      </c>
      <c r="H208">
        <f>'Program Costs'!H208+'Customer Costs'!H208</f>
        <v>0</v>
      </c>
      <c r="I208">
        <f>'Program Costs'!I208+'Customer Costs'!I208</f>
        <v>0</v>
      </c>
      <c r="J208">
        <f>'Program Costs'!J208+'Customer Costs'!J208</f>
        <v>0</v>
      </c>
      <c r="K208">
        <f>'Program Costs'!K208+'Customer Costs'!K208</f>
        <v>0</v>
      </c>
      <c r="L208">
        <f>'Program Costs'!L208+'Customer Costs'!L208</f>
        <v>0</v>
      </c>
      <c r="M208">
        <f>'Program Costs'!M208+'Customer Costs'!M208</f>
        <v>0</v>
      </c>
      <c r="N208">
        <f>'Program Costs'!N208+'Customer Costs'!N208</f>
        <v>0</v>
      </c>
      <c r="O208">
        <f>'Program Costs'!O208+'Customer Costs'!O208</f>
        <v>0</v>
      </c>
      <c r="P208">
        <f>'Program Costs'!P208+'Customer Costs'!P208</f>
        <v>0</v>
      </c>
      <c r="Q208">
        <f>'Program Costs'!Q208+'Customer Costs'!Q208</f>
        <v>0</v>
      </c>
      <c r="R208">
        <f>'Program Costs'!R208+'Customer Costs'!R208</f>
        <v>0</v>
      </c>
      <c r="S208">
        <f>'Program Costs'!S208+'Customer Costs'!S208</f>
        <v>0</v>
      </c>
      <c r="T208">
        <f>'Program Costs'!T208+'Customer Costs'!T208</f>
        <v>0</v>
      </c>
      <c r="U208">
        <f>'Program Costs'!U208+'Customer Costs'!U208</f>
        <v>0</v>
      </c>
      <c r="V208">
        <f>'Program Costs'!V208+'Customer Costs'!V208</f>
        <v>0</v>
      </c>
      <c r="W208">
        <f>'Program Costs'!W208+'Customer Costs'!W208</f>
        <v>0</v>
      </c>
      <c r="X208">
        <f>'Program Costs'!X208+'Customer Costs'!X208</f>
        <v>0</v>
      </c>
      <c r="Y208">
        <f>'Program Costs'!Y208+'Customer Costs'!Y208</f>
        <v>0</v>
      </c>
      <c r="Z208">
        <f>'Program Costs'!Z208+'Customer Costs'!Z208</f>
        <v>0</v>
      </c>
      <c r="AA208">
        <f>'Program Costs'!AA208+'Customer Costs'!AA208</f>
        <v>0</v>
      </c>
      <c r="AB208">
        <f>'Program Costs'!AB208+'Customer Costs'!AB208</f>
        <v>0</v>
      </c>
      <c r="AC208">
        <f>'Program Costs'!AC208+'Customer Costs'!AC208</f>
        <v>0</v>
      </c>
      <c r="AD208">
        <f>'Program Costs'!AD208+'Customer Costs'!AD208</f>
        <v>0</v>
      </c>
      <c r="AE208">
        <f>'Program Costs'!AE208+'Customer Costs'!AE208</f>
        <v>0</v>
      </c>
      <c r="AF208">
        <f>'Program Costs'!AF208+'Customer Costs'!AF208</f>
        <v>0</v>
      </c>
      <c r="AG208">
        <f>'Program Costs'!AG208+'Customer Costs'!AG208</f>
        <v>0</v>
      </c>
      <c r="AH208">
        <f>'Program Costs'!AH208+'Customer Costs'!AH208</f>
        <v>0</v>
      </c>
      <c r="AI208" s="2">
        <f t="shared" si="6"/>
        <v>11221.9</v>
      </c>
      <c r="AJ208" s="2">
        <f t="shared" si="7"/>
        <v>11221.9</v>
      </c>
    </row>
    <row r="209" spans="1:36" x14ac:dyDescent="0.25">
      <c r="A209" s="13">
        <v>3</v>
      </c>
      <c r="B209" s="13">
        <v>130</v>
      </c>
      <c r="C209">
        <v>136</v>
      </c>
      <c r="D209" t="s">
        <v>243</v>
      </c>
      <c r="E209">
        <f>'Program Costs'!E209+'Customer Costs'!E209</f>
        <v>0</v>
      </c>
      <c r="F209">
        <f>'Program Costs'!F209+'Customer Costs'!F209</f>
        <v>0</v>
      </c>
      <c r="G209">
        <f>'Program Costs'!G209+'Customer Costs'!G209</f>
        <v>178</v>
      </c>
      <c r="H209">
        <f>'Program Costs'!H209+'Customer Costs'!H209</f>
        <v>0</v>
      </c>
      <c r="I209">
        <f>'Program Costs'!I209+'Customer Costs'!I209</f>
        <v>0</v>
      </c>
      <c r="J209">
        <f>'Program Costs'!J209+'Customer Costs'!J209</f>
        <v>0</v>
      </c>
      <c r="K209">
        <f>'Program Costs'!K209+'Customer Costs'!K209</f>
        <v>0</v>
      </c>
      <c r="L209">
        <f>'Program Costs'!L209+'Customer Costs'!L209</f>
        <v>0</v>
      </c>
      <c r="M209">
        <f>'Program Costs'!M209+'Customer Costs'!M209</f>
        <v>0</v>
      </c>
      <c r="N209">
        <f>'Program Costs'!N209+'Customer Costs'!N209</f>
        <v>0</v>
      </c>
      <c r="O209">
        <f>'Program Costs'!O209+'Customer Costs'!O209</f>
        <v>0</v>
      </c>
      <c r="P209">
        <f>'Program Costs'!P209+'Customer Costs'!P209</f>
        <v>0</v>
      </c>
      <c r="Q209">
        <f>'Program Costs'!Q209+'Customer Costs'!Q209</f>
        <v>0</v>
      </c>
      <c r="R209">
        <f>'Program Costs'!R209+'Customer Costs'!R209</f>
        <v>0</v>
      </c>
      <c r="S209">
        <f>'Program Costs'!S209+'Customer Costs'!S209</f>
        <v>0</v>
      </c>
      <c r="T209">
        <f>'Program Costs'!T209+'Customer Costs'!T209</f>
        <v>0</v>
      </c>
      <c r="U209">
        <f>'Program Costs'!U209+'Customer Costs'!U209</f>
        <v>0</v>
      </c>
      <c r="V209">
        <f>'Program Costs'!V209+'Customer Costs'!V209</f>
        <v>0</v>
      </c>
      <c r="W209">
        <f>'Program Costs'!W209+'Customer Costs'!W209</f>
        <v>0</v>
      </c>
      <c r="X209">
        <f>'Program Costs'!X209+'Customer Costs'!X209</f>
        <v>0</v>
      </c>
      <c r="Y209">
        <f>'Program Costs'!Y209+'Customer Costs'!Y209</f>
        <v>0</v>
      </c>
      <c r="Z209">
        <f>'Program Costs'!Z209+'Customer Costs'!Z209</f>
        <v>0</v>
      </c>
      <c r="AA209">
        <f>'Program Costs'!AA209+'Customer Costs'!AA209</f>
        <v>0</v>
      </c>
      <c r="AB209">
        <f>'Program Costs'!AB209+'Customer Costs'!AB209</f>
        <v>0</v>
      </c>
      <c r="AC209">
        <f>'Program Costs'!AC209+'Customer Costs'!AC209</f>
        <v>0</v>
      </c>
      <c r="AD209">
        <f>'Program Costs'!AD209+'Customer Costs'!AD209</f>
        <v>0</v>
      </c>
      <c r="AE209">
        <f>'Program Costs'!AE209+'Customer Costs'!AE209</f>
        <v>0</v>
      </c>
      <c r="AF209">
        <f>'Program Costs'!AF209+'Customer Costs'!AF209</f>
        <v>0</v>
      </c>
      <c r="AG209">
        <f>'Program Costs'!AG209+'Customer Costs'!AG209</f>
        <v>0</v>
      </c>
      <c r="AH209">
        <f>'Program Costs'!AH209+'Customer Costs'!AH209</f>
        <v>0</v>
      </c>
      <c r="AI209" s="2">
        <f t="shared" si="6"/>
        <v>178</v>
      </c>
      <c r="AJ209" s="2">
        <f t="shared" si="7"/>
        <v>178</v>
      </c>
    </row>
    <row r="210" spans="1:36" x14ac:dyDescent="0.25">
      <c r="A210" s="13">
        <v>3</v>
      </c>
      <c r="B210" s="13">
        <v>130</v>
      </c>
      <c r="C210">
        <v>137</v>
      </c>
      <c r="D210" t="s">
        <v>244</v>
      </c>
      <c r="E210">
        <f>'Program Costs'!E210+'Customer Costs'!E210</f>
        <v>0</v>
      </c>
      <c r="F210">
        <f>'Program Costs'!F210+'Customer Costs'!F210</f>
        <v>0</v>
      </c>
      <c r="G210">
        <f>'Program Costs'!G210+'Customer Costs'!G210</f>
        <v>2150.9</v>
      </c>
      <c r="H210">
        <f>'Program Costs'!H210+'Customer Costs'!H210</f>
        <v>0</v>
      </c>
      <c r="I210">
        <f>'Program Costs'!I210+'Customer Costs'!I210</f>
        <v>0</v>
      </c>
      <c r="J210">
        <f>'Program Costs'!J210+'Customer Costs'!J210</f>
        <v>0</v>
      </c>
      <c r="K210">
        <f>'Program Costs'!K210+'Customer Costs'!K210</f>
        <v>0</v>
      </c>
      <c r="L210">
        <f>'Program Costs'!L210+'Customer Costs'!L210</f>
        <v>0</v>
      </c>
      <c r="M210">
        <f>'Program Costs'!M210+'Customer Costs'!M210</f>
        <v>0</v>
      </c>
      <c r="N210">
        <f>'Program Costs'!N210+'Customer Costs'!N210</f>
        <v>0</v>
      </c>
      <c r="O210">
        <f>'Program Costs'!O210+'Customer Costs'!O210</f>
        <v>0</v>
      </c>
      <c r="P210">
        <f>'Program Costs'!P210+'Customer Costs'!P210</f>
        <v>0</v>
      </c>
      <c r="Q210">
        <f>'Program Costs'!Q210+'Customer Costs'!Q210</f>
        <v>0</v>
      </c>
      <c r="R210">
        <f>'Program Costs'!R210+'Customer Costs'!R210</f>
        <v>0</v>
      </c>
      <c r="S210">
        <f>'Program Costs'!S210+'Customer Costs'!S210</f>
        <v>0</v>
      </c>
      <c r="T210">
        <f>'Program Costs'!T210+'Customer Costs'!T210</f>
        <v>0</v>
      </c>
      <c r="U210">
        <f>'Program Costs'!U210+'Customer Costs'!U210</f>
        <v>0</v>
      </c>
      <c r="V210">
        <f>'Program Costs'!V210+'Customer Costs'!V210</f>
        <v>0</v>
      </c>
      <c r="W210">
        <f>'Program Costs'!W210+'Customer Costs'!W210</f>
        <v>0</v>
      </c>
      <c r="X210">
        <f>'Program Costs'!X210+'Customer Costs'!X210</f>
        <v>0</v>
      </c>
      <c r="Y210">
        <f>'Program Costs'!Y210+'Customer Costs'!Y210</f>
        <v>0</v>
      </c>
      <c r="Z210">
        <f>'Program Costs'!Z210+'Customer Costs'!Z210</f>
        <v>0</v>
      </c>
      <c r="AA210">
        <f>'Program Costs'!AA210+'Customer Costs'!AA210</f>
        <v>0</v>
      </c>
      <c r="AB210">
        <f>'Program Costs'!AB210+'Customer Costs'!AB210</f>
        <v>0</v>
      </c>
      <c r="AC210">
        <f>'Program Costs'!AC210+'Customer Costs'!AC210</f>
        <v>0</v>
      </c>
      <c r="AD210">
        <f>'Program Costs'!AD210+'Customer Costs'!AD210</f>
        <v>0</v>
      </c>
      <c r="AE210">
        <f>'Program Costs'!AE210+'Customer Costs'!AE210</f>
        <v>0</v>
      </c>
      <c r="AF210">
        <f>'Program Costs'!AF210+'Customer Costs'!AF210</f>
        <v>0</v>
      </c>
      <c r="AG210">
        <f>'Program Costs'!AG210+'Customer Costs'!AG210</f>
        <v>0</v>
      </c>
      <c r="AH210">
        <f>'Program Costs'!AH210+'Customer Costs'!AH210</f>
        <v>0</v>
      </c>
      <c r="AI210" s="2">
        <f t="shared" si="6"/>
        <v>2150.9</v>
      </c>
      <c r="AJ210" s="2">
        <f t="shared" si="7"/>
        <v>2150.9</v>
      </c>
    </row>
    <row r="211" spans="1:36" x14ac:dyDescent="0.25">
      <c r="A211" s="13">
        <v>3</v>
      </c>
      <c r="B211" s="13">
        <v>130</v>
      </c>
      <c r="C211">
        <v>138</v>
      </c>
      <c r="D211" t="s">
        <v>245</v>
      </c>
      <c r="E211">
        <f>'Program Costs'!E211+'Customer Costs'!E211</f>
        <v>0</v>
      </c>
      <c r="F211">
        <f>'Program Costs'!F211+'Customer Costs'!F211</f>
        <v>0</v>
      </c>
      <c r="G211">
        <f>'Program Costs'!G211+'Customer Costs'!G211</f>
        <v>116</v>
      </c>
      <c r="H211">
        <f>'Program Costs'!H211+'Customer Costs'!H211</f>
        <v>0</v>
      </c>
      <c r="I211">
        <f>'Program Costs'!I211+'Customer Costs'!I211</f>
        <v>0</v>
      </c>
      <c r="J211">
        <f>'Program Costs'!J211+'Customer Costs'!J211</f>
        <v>0</v>
      </c>
      <c r="K211">
        <f>'Program Costs'!K211+'Customer Costs'!K211</f>
        <v>0</v>
      </c>
      <c r="L211">
        <f>'Program Costs'!L211+'Customer Costs'!L211</f>
        <v>0</v>
      </c>
      <c r="M211">
        <f>'Program Costs'!M211+'Customer Costs'!M211</f>
        <v>0</v>
      </c>
      <c r="N211">
        <f>'Program Costs'!N211+'Customer Costs'!N211</f>
        <v>0</v>
      </c>
      <c r="O211">
        <f>'Program Costs'!O211+'Customer Costs'!O211</f>
        <v>0</v>
      </c>
      <c r="P211">
        <f>'Program Costs'!P211+'Customer Costs'!P211</f>
        <v>0</v>
      </c>
      <c r="Q211">
        <f>'Program Costs'!Q211+'Customer Costs'!Q211</f>
        <v>0</v>
      </c>
      <c r="R211">
        <f>'Program Costs'!R211+'Customer Costs'!R211</f>
        <v>0</v>
      </c>
      <c r="S211">
        <f>'Program Costs'!S211+'Customer Costs'!S211</f>
        <v>0</v>
      </c>
      <c r="T211">
        <f>'Program Costs'!T211+'Customer Costs'!T211</f>
        <v>0</v>
      </c>
      <c r="U211">
        <f>'Program Costs'!U211+'Customer Costs'!U211</f>
        <v>0</v>
      </c>
      <c r="V211">
        <f>'Program Costs'!V211+'Customer Costs'!V211</f>
        <v>0</v>
      </c>
      <c r="W211">
        <f>'Program Costs'!W211+'Customer Costs'!W211</f>
        <v>0</v>
      </c>
      <c r="X211">
        <f>'Program Costs'!X211+'Customer Costs'!X211</f>
        <v>0</v>
      </c>
      <c r="Y211">
        <f>'Program Costs'!Y211+'Customer Costs'!Y211</f>
        <v>0</v>
      </c>
      <c r="Z211">
        <f>'Program Costs'!Z211+'Customer Costs'!Z211</f>
        <v>0</v>
      </c>
      <c r="AA211">
        <f>'Program Costs'!AA211+'Customer Costs'!AA211</f>
        <v>0</v>
      </c>
      <c r="AB211">
        <f>'Program Costs'!AB211+'Customer Costs'!AB211</f>
        <v>0</v>
      </c>
      <c r="AC211">
        <f>'Program Costs'!AC211+'Customer Costs'!AC211</f>
        <v>0</v>
      </c>
      <c r="AD211">
        <f>'Program Costs'!AD211+'Customer Costs'!AD211</f>
        <v>0</v>
      </c>
      <c r="AE211">
        <f>'Program Costs'!AE211+'Customer Costs'!AE211</f>
        <v>0</v>
      </c>
      <c r="AF211">
        <f>'Program Costs'!AF211+'Customer Costs'!AF211</f>
        <v>0</v>
      </c>
      <c r="AG211">
        <f>'Program Costs'!AG211+'Customer Costs'!AG211</f>
        <v>0</v>
      </c>
      <c r="AH211">
        <f>'Program Costs'!AH211+'Customer Costs'!AH211</f>
        <v>0</v>
      </c>
      <c r="AI211" s="2">
        <f t="shared" si="6"/>
        <v>116</v>
      </c>
      <c r="AJ211" s="2">
        <f t="shared" si="7"/>
        <v>116</v>
      </c>
    </row>
    <row r="212" spans="1:36" x14ac:dyDescent="0.25">
      <c r="A212" s="13">
        <v>3</v>
      </c>
      <c r="B212" s="13">
        <v>130</v>
      </c>
      <c r="C212">
        <v>139</v>
      </c>
      <c r="D212" t="s">
        <v>246</v>
      </c>
      <c r="E212">
        <f>'Program Costs'!E212+'Customer Costs'!E212</f>
        <v>0</v>
      </c>
      <c r="F212">
        <f>'Program Costs'!F212+'Customer Costs'!F212</f>
        <v>0</v>
      </c>
      <c r="G212">
        <f>'Program Costs'!G212+'Customer Costs'!G212</f>
        <v>116</v>
      </c>
      <c r="H212">
        <f>'Program Costs'!H212+'Customer Costs'!H212</f>
        <v>0</v>
      </c>
      <c r="I212">
        <f>'Program Costs'!I212+'Customer Costs'!I212</f>
        <v>0</v>
      </c>
      <c r="J212">
        <f>'Program Costs'!J212+'Customer Costs'!J212</f>
        <v>0</v>
      </c>
      <c r="K212">
        <f>'Program Costs'!K212+'Customer Costs'!K212</f>
        <v>0</v>
      </c>
      <c r="L212">
        <f>'Program Costs'!L212+'Customer Costs'!L212</f>
        <v>0</v>
      </c>
      <c r="M212">
        <f>'Program Costs'!M212+'Customer Costs'!M212</f>
        <v>0</v>
      </c>
      <c r="N212">
        <f>'Program Costs'!N212+'Customer Costs'!N212</f>
        <v>0</v>
      </c>
      <c r="O212">
        <f>'Program Costs'!O212+'Customer Costs'!O212</f>
        <v>0</v>
      </c>
      <c r="P212">
        <f>'Program Costs'!P212+'Customer Costs'!P212</f>
        <v>0</v>
      </c>
      <c r="Q212">
        <f>'Program Costs'!Q212+'Customer Costs'!Q212</f>
        <v>0</v>
      </c>
      <c r="R212">
        <f>'Program Costs'!R212+'Customer Costs'!R212</f>
        <v>0</v>
      </c>
      <c r="S212">
        <f>'Program Costs'!S212+'Customer Costs'!S212</f>
        <v>0</v>
      </c>
      <c r="T212">
        <f>'Program Costs'!T212+'Customer Costs'!T212</f>
        <v>0</v>
      </c>
      <c r="U212">
        <f>'Program Costs'!U212+'Customer Costs'!U212</f>
        <v>0</v>
      </c>
      <c r="V212">
        <f>'Program Costs'!V212+'Customer Costs'!V212</f>
        <v>0</v>
      </c>
      <c r="W212">
        <f>'Program Costs'!W212+'Customer Costs'!W212</f>
        <v>0</v>
      </c>
      <c r="X212">
        <f>'Program Costs'!X212+'Customer Costs'!X212</f>
        <v>0</v>
      </c>
      <c r="Y212">
        <f>'Program Costs'!Y212+'Customer Costs'!Y212</f>
        <v>0</v>
      </c>
      <c r="Z212">
        <f>'Program Costs'!Z212+'Customer Costs'!Z212</f>
        <v>0</v>
      </c>
      <c r="AA212">
        <f>'Program Costs'!AA212+'Customer Costs'!AA212</f>
        <v>0</v>
      </c>
      <c r="AB212">
        <f>'Program Costs'!AB212+'Customer Costs'!AB212</f>
        <v>0</v>
      </c>
      <c r="AC212">
        <f>'Program Costs'!AC212+'Customer Costs'!AC212</f>
        <v>0</v>
      </c>
      <c r="AD212">
        <f>'Program Costs'!AD212+'Customer Costs'!AD212</f>
        <v>0</v>
      </c>
      <c r="AE212">
        <f>'Program Costs'!AE212+'Customer Costs'!AE212</f>
        <v>0</v>
      </c>
      <c r="AF212">
        <f>'Program Costs'!AF212+'Customer Costs'!AF212</f>
        <v>0</v>
      </c>
      <c r="AG212">
        <f>'Program Costs'!AG212+'Customer Costs'!AG212</f>
        <v>0</v>
      </c>
      <c r="AH212">
        <f>'Program Costs'!AH212+'Customer Costs'!AH212</f>
        <v>0</v>
      </c>
      <c r="AI212" s="2">
        <f t="shared" si="6"/>
        <v>116</v>
      </c>
      <c r="AJ212" s="2">
        <f t="shared" si="7"/>
        <v>116</v>
      </c>
    </row>
    <row r="213" spans="1:36" x14ac:dyDescent="0.25">
      <c r="A213" s="13">
        <v>3</v>
      </c>
      <c r="B213" s="13">
        <v>130</v>
      </c>
      <c r="C213">
        <v>140</v>
      </c>
      <c r="D213" t="s">
        <v>247</v>
      </c>
      <c r="E213">
        <f>'Program Costs'!E213+'Customer Costs'!E213</f>
        <v>0</v>
      </c>
      <c r="F213">
        <f>'Program Costs'!F213+'Customer Costs'!F213</f>
        <v>0</v>
      </c>
      <c r="G213">
        <f>'Program Costs'!G213+'Customer Costs'!G213</f>
        <v>116</v>
      </c>
      <c r="H213">
        <f>'Program Costs'!H213+'Customer Costs'!H213</f>
        <v>0</v>
      </c>
      <c r="I213">
        <f>'Program Costs'!I213+'Customer Costs'!I213</f>
        <v>0</v>
      </c>
      <c r="J213">
        <f>'Program Costs'!J213+'Customer Costs'!J213</f>
        <v>0</v>
      </c>
      <c r="K213">
        <f>'Program Costs'!K213+'Customer Costs'!K213</f>
        <v>0</v>
      </c>
      <c r="L213">
        <f>'Program Costs'!L213+'Customer Costs'!L213</f>
        <v>0</v>
      </c>
      <c r="M213">
        <f>'Program Costs'!M213+'Customer Costs'!M213</f>
        <v>0</v>
      </c>
      <c r="N213">
        <f>'Program Costs'!N213+'Customer Costs'!N213</f>
        <v>0</v>
      </c>
      <c r="O213">
        <f>'Program Costs'!O213+'Customer Costs'!O213</f>
        <v>0</v>
      </c>
      <c r="P213">
        <f>'Program Costs'!P213+'Customer Costs'!P213</f>
        <v>0</v>
      </c>
      <c r="Q213">
        <f>'Program Costs'!Q213+'Customer Costs'!Q213</f>
        <v>0</v>
      </c>
      <c r="R213">
        <f>'Program Costs'!R213+'Customer Costs'!R213</f>
        <v>0</v>
      </c>
      <c r="S213">
        <f>'Program Costs'!S213+'Customer Costs'!S213</f>
        <v>0</v>
      </c>
      <c r="T213">
        <f>'Program Costs'!T213+'Customer Costs'!T213</f>
        <v>0</v>
      </c>
      <c r="U213">
        <f>'Program Costs'!U213+'Customer Costs'!U213</f>
        <v>0</v>
      </c>
      <c r="V213">
        <f>'Program Costs'!V213+'Customer Costs'!V213</f>
        <v>0</v>
      </c>
      <c r="W213">
        <f>'Program Costs'!W213+'Customer Costs'!W213</f>
        <v>0</v>
      </c>
      <c r="X213">
        <f>'Program Costs'!X213+'Customer Costs'!X213</f>
        <v>0</v>
      </c>
      <c r="Y213">
        <f>'Program Costs'!Y213+'Customer Costs'!Y213</f>
        <v>0</v>
      </c>
      <c r="Z213">
        <f>'Program Costs'!Z213+'Customer Costs'!Z213</f>
        <v>0</v>
      </c>
      <c r="AA213">
        <f>'Program Costs'!AA213+'Customer Costs'!AA213</f>
        <v>0</v>
      </c>
      <c r="AB213">
        <f>'Program Costs'!AB213+'Customer Costs'!AB213</f>
        <v>0</v>
      </c>
      <c r="AC213">
        <f>'Program Costs'!AC213+'Customer Costs'!AC213</f>
        <v>0</v>
      </c>
      <c r="AD213">
        <f>'Program Costs'!AD213+'Customer Costs'!AD213</f>
        <v>0</v>
      </c>
      <c r="AE213">
        <f>'Program Costs'!AE213+'Customer Costs'!AE213</f>
        <v>0</v>
      </c>
      <c r="AF213">
        <f>'Program Costs'!AF213+'Customer Costs'!AF213</f>
        <v>0</v>
      </c>
      <c r="AG213">
        <f>'Program Costs'!AG213+'Customer Costs'!AG213</f>
        <v>0</v>
      </c>
      <c r="AH213">
        <f>'Program Costs'!AH213+'Customer Costs'!AH213</f>
        <v>0</v>
      </c>
      <c r="AI213" s="2">
        <f t="shared" si="6"/>
        <v>116</v>
      </c>
      <c r="AJ213" s="2">
        <f t="shared" si="7"/>
        <v>116</v>
      </c>
    </row>
    <row r="214" spans="1:36" x14ac:dyDescent="0.25">
      <c r="A214" s="13">
        <v>3</v>
      </c>
      <c r="B214" s="13">
        <v>130</v>
      </c>
      <c r="C214">
        <v>141</v>
      </c>
      <c r="D214" t="s">
        <v>248</v>
      </c>
      <c r="E214">
        <f>'Program Costs'!E214+'Customer Costs'!E214</f>
        <v>0</v>
      </c>
      <c r="F214">
        <f>'Program Costs'!F214+'Customer Costs'!F214</f>
        <v>0</v>
      </c>
      <c r="G214">
        <f>'Program Costs'!G214+'Customer Costs'!G214</f>
        <v>126.9</v>
      </c>
      <c r="H214">
        <f>'Program Costs'!H214+'Customer Costs'!H214</f>
        <v>0</v>
      </c>
      <c r="I214">
        <f>'Program Costs'!I214+'Customer Costs'!I214</f>
        <v>0</v>
      </c>
      <c r="J214">
        <f>'Program Costs'!J214+'Customer Costs'!J214</f>
        <v>0</v>
      </c>
      <c r="K214">
        <f>'Program Costs'!K214+'Customer Costs'!K214</f>
        <v>0</v>
      </c>
      <c r="L214">
        <f>'Program Costs'!L214+'Customer Costs'!L214</f>
        <v>0</v>
      </c>
      <c r="M214">
        <f>'Program Costs'!M214+'Customer Costs'!M214</f>
        <v>0</v>
      </c>
      <c r="N214">
        <f>'Program Costs'!N214+'Customer Costs'!N214</f>
        <v>0</v>
      </c>
      <c r="O214">
        <f>'Program Costs'!O214+'Customer Costs'!O214</f>
        <v>0</v>
      </c>
      <c r="P214">
        <f>'Program Costs'!P214+'Customer Costs'!P214</f>
        <v>0</v>
      </c>
      <c r="Q214">
        <f>'Program Costs'!Q214+'Customer Costs'!Q214</f>
        <v>0</v>
      </c>
      <c r="R214">
        <f>'Program Costs'!R214+'Customer Costs'!R214</f>
        <v>0</v>
      </c>
      <c r="S214">
        <f>'Program Costs'!S214+'Customer Costs'!S214</f>
        <v>0</v>
      </c>
      <c r="T214">
        <f>'Program Costs'!T214+'Customer Costs'!T214</f>
        <v>0</v>
      </c>
      <c r="U214">
        <f>'Program Costs'!U214+'Customer Costs'!U214</f>
        <v>0</v>
      </c>
      <c r="V214">
        <f>'Program Costs'!V214+'Customer Costs'!V214</f>
        <v>0</v>
      </c>
      <c r="W214">
        <f>'Program Costs'!W214+'Customer Costs'!W214</f>
        <v>0</v>
      </c>
      <c r="X214">
        <f>'Program Costs'!X214+'Customer Costs'!X214</f>
        <v>0</v>
      </c>
      <c r="Y214">
        <f>'Program Costs'!Y214+'Customer Costs'!Y214</f>
        <v>0</v>
      </c>
      <c r="Z214">
        <f>'Program Costs'!Z214+'Customer Costs'!Z214</f>
        <v>0</v>
      </c>
      <c r="AA214">
        <f>'Program Costs'!AA214+'Customer Costs'!AA214</f>
        <v>0</v>
      </c>
      <c r="AB214">
        <f>'Program Costs'!AB214+'Customer Costs'!AB214</f>
        <v>0</v>
      </c>
      <c r="AC214">
        <f>'Program Costs'!AC214+'Customer Costs'!AC214</f>
        <v>0</v>
      </c>
      <c r="AD214">
        <f>'Program Costs'!AD214+'Customer Costs'!AD214</f>
        <v>0</v>
      </c>
      <c r="AE214">
        <f>'Program Costs'!AE214+'Customer Costs'!AE214</f>
        <v>0</v>
      </c>
      <c r="AF214">
        <f>'Program Costs'!AF214+'Customer Costs'!AF214</f>
        <v>0</v>
      </c>
      <c r="AG214">
        <f>'Program Costs'!AG214+'Customer Costs'!AG214</f>
        <v>0</v>
      </c>
      <c r="AH214">
        <f>'Program Costs'!AH214+'Customer Costs'!AH214</f>
        <v>0</v>
      </c>
      <c r="AI214" s="2">
        <f t="shared" si="6"/>
        <v>126.9</v>
      </c>
      <c r="AJ214" s="2">
        <f t="shared" si="7"/>
        <v>126.9</v>
      </c>
    </row>
    <row r="215" spans="1:36" x14ac:dyDescent="0.25">
      <c r="A215" s="13">
        <v>3</v>
      </c>
      <c r="B215" s="13">
        <v>130</v>
      </c>
      <c r="C215">
        <v>142</v>
      </c>
      <c r="D215" t="s">
        <v>249</v>
      </c>
      <c r="E215">
        <f>'Program Costs'!E215+'Customer Costs'!E215</f>
        <v>0</v>
      </c>
      <c r="F215">
        <f>'Program Costs'!F215+'Customer Costs'!F215</f>
        <v>0</v>
      </c>
      <c r="G215">
        <f>'Program Costs'!G215+'Customer Costs'!G215</f>
        <v>222</v>
      </c>
      <c r="H215">
        <f>'Program Costs'!H215+'Customer Costs'!H215</f>
        <v>0</v>
      </c>
      <c r="I215">
        <f>'Program Costs'!I215+'Customer Costs'!I215</f>
        <v>0</v>
      </c>
      <c r="J215">
        <f>'Program Costs'!J215+'Customer Costs'!J215</f>
        <v>0</v>
      </c>
      <c r="K215">
        <f>'Program Costs'!K215+'Customer Costs'!K215</f>
        <v>0</v>
      </c>
      <c r="L215">
        <f>'Program Costs'!L215+'Customer Costs'!L215</f>
        <v>0</v>
      </c>
      <c r="M215">
        <f>'Program Costs'!M215+'Customer Costs'!M215</f>
        <v>0</v>
      </c>
      <c r="N215">
        <f>'Program Costs'!N215+'Customer Costs'!N215</f>
        <v>0</v>
      </c>
      <c r="O215">
        <f>'Program Costs'!O215+'Customer Costs'!O215</f>
        <v>0</v>
      </c>
      <c r="P215">
        <f>'Program Costs'!P215+'Customer Costs'!P215</f>
        <v>0</v>
      </c>
      <c r="Q215">
        <f>'Program Costs'!Q215+'Customer Costs'!Q215</f>
        <v>0</v>
      </c>
      <c r="R215">
        <f>'Program Costs'!R215+'Customer Costs'!R215</f>
        <v>0</v>
      </c>
      <c r="S215">
        <f>'Program Costs'!S215+'Customer Costs'!S215</f>
        <v>0</v>
      </c>
      <c r="T215">
        <f>'Program Costs'!T215+'Customer Costs'!T215</f>
        <v>0</v>
      </c>
      <c r="U215">
        <f>'Program Costs'!U215+'Customer Costs'!U215</f>
        <v>0</v>
      </c>
      <c r="V215">
        <f>'Program Costs'!V215+'Customer Costs'!V215</f>
        <v>0</v>
      </c>
      <c r="W215">
        <f>'Program Costs'!W215+'Customer Costs'!W215</f>
        <v>0</v>
      </c>
      <c r="X215">
        <f>'Program Costs'!X215+'Customer Costs'!X215</f>
        <v>0</v>
      </c>
      <c r="Y215">
        <f>'Program Costs'!Y215+'Customer Costs'!Y215</f>
        <v>0</v>
      </c>
      <c r="Z215">
        <f>'Program Costs'!Z215+'Customer Costs'!Z215</f>
        <v>0</v>
      </c>
      <c r="AA215">
        <f>'Program Costs'!AA215+'Customer Costs'!AA215</f>
        <v>0</v>
      </c>
      <c r="AB215">
        <f>'Program Costs'!AB215+'Customer Costs'!AB215</f>
        <v>0</v>
      </c>
      <c r="AC215">
        <f>'Program Costs'!AC215+'Customer Costs'!AC215</f>
        <v>0</v>
      </c>
      <c r="AD215">
        <f>'Program Costs'!AD215+'Customer Costs'!AD215</f>
        <v>0</v>
      </c>
      <c r="AE215">
        <f>'Program Costs'!AE215+'Customer Costs'!AE215</f>
        <v>0</v>
      </c>
      <c r="AF215">
        <f>'Program Costs'!AF215+'Customer Costs'!AF215</f>
        <v>0</v>
      </c>
      <c r="AG215">
        <f>'Program Costs'!AG215+'Customer Costs'!AG215</f>
        <v>0</v>
      </c>
      <c r="AH215">
        <f>'Program Costs'!AH215+'Customer Costs'!AH215</f>
        <v>0</v>
      </c>
      <c r="AI215" s="2">
        <f t="shared" si="6"/>
        <v>222</v>
      </c>
      <c r="AJ215" s="2">
        <f t="shared" si="7"/>
        <v>222</v>
      </c>
    </row>
    <row r="216" spans="1:36" x14ac:dyDescent="0.25">
      <c r="A216" s="13">
        <v>3</v>
      </c>
      <c r="B216" s="13">
        <v>130</v>
      </c>
      <c r="C216">
        <v>143</v>
      </c>
      <c r="D216" t="s">
        <v>250</v>
      </c>
      <c r="E216">
        <f>'Program Costs'!E216+'Customer Costs'!E216</f>
        <v>0</v>
      </c>
      <c r="F216">
        <f>'Program Costs'!F216+'Customer Costs'!F216</f>
        <v>0</v>
      </c>
      <c r="G216">
        <f>'Program Costs'!G216+'Customer Costs'!G216</f>
        <v>805.7</v>
      </c>
      <c r="H216">
        <f>'Program Costs'!H216+'Customer Costs'!H216</f>
        <v>0</v>
      </c>
      <c r="I216">
        <f>'Program Costs'!I216+'Customer Costs'!I216</f>
        <v>0</v>
      </c>
      <c r="J216">
        <f>'Program Costs'!J216+'Customer Costs'!J216</f>
        <v>0</v>
      </c>
      <c r="K216">
        <f>'Program Costs'!K216+'Customer Costs'!K216</f>
        <v>0</v>
      </c>
      <c r="L216">
        <f>'Program Costs'!L216+'Customer Costs'!L216</f>
        <v>0</v>
      </c>
      <c r="M216">
        <f>'Program Costs'!M216+'Customer Costs'!M216</f>
        <v>0</v>
      </c>
      <c r="N216">
        <f>'Program Costs'!N216+'Customer Costs'!N216</f>
        <v>0</v>
      </c>
      <c r="O216">
        <f>'Program Costs'!O216+'Customer Costs'!O216</f>
        <v>0</v>
      </c>
      <c r="P216">
        <f>'Program Costs'!P216+'Customer Costs'!P216</f>
        <v>0</v>
      </c>
      <c r="Q216">
        <f>'Program Costs'!Q216+'Customer Costs'!Q216</f>
        <v>0</v>
      </c>
      <c r="R216">
        <f>'Program Costs'!R216+'Customer Costs'!R216</f>
        <v>0</v>
      </c>
      <c r="S216">
        <f>'Program Costs'!S216+'Customer Costs'!S216</f>
        <v>0</v>
      </c>
      <c r="T216">
        <f>'Program Costs'!T216+'Customer Costs'!T216</f>
        <v>0</v>
      </c>
      <c r="U216">
        <f>'Program Costs'!U216+'Customer Costs'!U216</f>
        <v>0</v>
      </c>
      <c r="V216">
        <f>'Program Costs'!V216+'Customer Costs'!V216</f>
        <v>0</v>
      </c>
      <c r="W216">
        <f>'Program Costs'!W216+'Customer Costs'!W216</f>
        <v>0</v>
      </c>
      <c r="X216">
        <f>'Program Costs'!X216+'Customer Costs'!X216</f>
        <v>0</v>
      </c>
      <c r="Y216">
        <f>'Program Costs'!Y216+'Customer Costs'!Y216</f>
        <v>0</v>
      </c>
      <c r="Z216">
        <f>'Program Costs'!Z216+'Customer Costs'!Z216</f>
        <v>0</v>
      </c>
      <c r="AA216">
        <f>'Program Costs'!AA216+'Customer Costs'!AA216</f>
        <v>0</v>
      </c>
      <c r="AB216">
        <f>'Program Costs'!AB216+'Customer Costs'!AB216</f>
        <v>0</v>
      </c>
      <c r="AC216">
        <f>'Program Costs'!AC216+'Customer Costs'!AC216</f>
        <v>0</v>
      </c>
      <c r="AD216">
        <f>'Program Costs'!AD216+'Customer Costs'!AD216</f>
        <v>0</v>
      </c>
      <c r="AE216">
        <f>'Program Costs'!AE216+'Customer Costs'!AE216</f>
        <v>0</v>
      </c>
      <c r="AF216">
        <f>'Program Costs'!AF216+'Customer Costs'!AF216</f>
        <v>0</v>
      </c>
      <c r="AG216">
        <f>'Program Costs'!AG216+'Customer Costs'!AG216</f>
        <v>0</v>
      </c>
      <c r="AH216">
        <f>'Program Costs'!AH216+'Customer Costs'!AH216</f>
        <v>0</v>
      </c>
      <c r="AI216" s="2">
        <f t="shared" si="6"/>
        <v>805.7</v>
      </c>
      <c r="AJ216" s="2">
        <f t="shared" si="7"/>
        <v>805.7</v>
      </c>
    </row>
    <row r="217" spans="1:36" x14ac:dyDescent="0.25">
      <c r="A217" s="13">
        <v>3</v>
      </c>
      <c r="B217" s="13">
        <v>130</v>
      </c>
      <c r="C217">
        <v>144</v>
      </c>
      <c r="D217" t="s">
        <v>541</v>
      </c>
      <c r="E217">
        <f>'Program Costs'!E217+'Customer Costs'!E217</f>
        <v>0</v>
      </c>
      <c r="F217">
        <f>'Program Costs'!F217+'Customer Costs'!F217</f>
        <v>0</v>
      </c>
      <c r="G217">
        <f>'Program Costs'!G217+'Customer Costs'!G217</f>
        <v>575</v>
      </c>
      <c r="H217">
        <f>'Program Costs'!H217+'Customer Costs'!H217</f>
        <v>0</v>
      </c>
      <c r="I217">
        <f>'Program Costs'!I217+'Customer Costs'!I217</f>
        <v>0</v>
      </c>
      <c r="J217">
        <f>'Program Costs'!J217+'Customer Costs'!J217</f>
        <v>0</v>
      </c>
      <c r="K217">
        <f>'Program Costs'!K217+'Customer Costs'!K217</f>
        <v>0</v>
      </c>
      <c r="L217">
        <f>'Program Costs'!L217+'Customer Costs'!L217</f>
        <v>0</v>
      </c>
      <c r="M217">
        <f>'Program Costs'!M217+'Customer Costs'!M217</f>
        <v>0</v>
      </c>
      <c r="N217">
        <f>'Program Costs'!N217+'Customer Costs'!N217</f>
        <v>0</v>
      </c>
      <c r="O217">
        <f>'Program Costs'!O217+'Customer Costs'!O217</f>
        <v>0</v>
      </c>
      <c r="P217">
        <f>'Program Costs'!P217+'Customer Costs'!P217</f>
        <v>0</v>
      </c>
      <c r="Q217">
        <f>'Program Costs'!Q217+'Customer Costs'!Q217</f>
        <v>0</v>
      </c>
      <c r="R217">
        <f>'Program Costs'!R217+'Customer Costs'!R217</f>
        <v>0</v>
      </c>
      <c r="S217">
        <f>'Program Costs'!S217+'Customer Costs'!S217</f>
        <v>0</v>
      </c>
      <c r="T217">
        <f>'Program Costs'!T217+'Customer Costs'!T217</f>
        <v>0</v>
      </c>
      <c r="U217">
        <f>'Program Costs'!U217+'Customer Costs'!U217</f>
        <v>0</v>
      </c>
      <c r="V217">
        <f>'Program Costs'!V217+'Customer Costs'!V217</f>
        <v>0</v>
      </c>
      <c r="W217">
        <f>'Program Costs'!W217+'Customer Costs'!W217</f>
        <v>0</v>
      </c>
      <c r="X217">
        <f>'Program Costs'!X217+'Customer Costs'!X217</f>
        <v>0</v>
      </c>
      <c r="Y217">
        <f>'Program Costs'!Y217+'Customer Costs'!Y217</f>
        <v>0</v>
      </c>
      <c r="Z217">
        <f>'Program Costs'!Z217+'Customer Costs'!Z217</f>
        <v>0</v>
      </c>
      <c r="AA217">
        <f>'Program Costs'!AA217+'Customer Costs'!AA217</f>
        <v>0</v>
      </c>
      <c r="AB217">
        <f>'Program Costs'!AB217+'Customer Costs'!AB217</f>
        <v>0</v>
      </c>
      <c r="AC217">
        <f>'Program Costs'!AC217+'Customer Costs'!AC217</f>
        <v>0</v>
      </c>
      <c r="AD217">
        <f>'Program Costs'!AD217+'Customer Costs'!AD217</f>
        <v>0</v>
      </c>
      <c r="AE217">
        <f>'Program Costs'!AE217+'Customer Costs'!AE217</f>
        <v>0</v>
      </c>
      <c r="AF217">
        <f>'Program Costs'!AF217+'Customer Costs'!AF217</f>
        <v>0</v>
      </c>
      <c r="AG217">
        <f>'Program Costs'!AG217+'Customer Costs'!AG217</f>
        <v>0</v>
      </c>
      <c r="AH217">
        <f>'Program Costs'!AH217+'Customer Costs'!AH217</f>
        <v>0</v>
      </c>
      <c r="AI217" s="2">
        <f t="shared" si="6"/>
        <v>575</v>
      </c>
      <c r="AJ217" s="2">
        <f t="shared" si="7"/>
        <v>575</v>
      </c>
    </row>
    <row r="218" spans="1:36" x14ac:dyDescent="0.25">
      <c r="A218" s="13">
        <v>3</v>
      </c>
      <c r="B218" s="13">
        <v>130</v>
      </c>
      <c r="C218">
        <v>145</v>
      </c>
      <c r="D218" t="s">
        <v>252</v>
      </c>
      <c r="E218">
        <f>'Program Costs'!E218+'Customer Costs'!E218</f>
        <v>0</v>
      </c>
      <c r="F218">
        <f>'Program Costs'!F218+'Customer Costs'!F218</f>
        <v>0</v>
      </c>
      <c r="G218">
        <f>'Program Costs'!G218+'Customer Costs'!G218</f>
        <v>309.3</v>
      </c>
      <c r="H218">
        <f>'Program Costs'!H218+'Customer Costs'!H218</f>
        <v>0</v>
      </c>
      <c r="I218">
        <f>'Program Costs'!I218+'Customer Costs'!I218</f>
        <v>0</v>
      </c>
      <c r="J218">
        <f>'Program Costs'!J218+'Customer Costs'!J218</f>
        <v>0</v>
      </c>
      <c r="K218">
        <f>'Program Costs'!K218+'Customer Costs'!K218</f>
        <v>0</v>
      </c>
      <c r="L218">
        <f>'Program Costs'!L218+'Customer Costs'!L218</f>
        <v>0</v>
      </c>
      <c r="M218">
        <f>'Program Costs'!M218+'Customer Costs'!M218</f>
        <v>0</v>
      </c>
      <c r="N218">
        <f>'Program Costs'!N218+'Customer Costs'!N218</f>
        <v>0</v>
      </c>
      <c r="O218">
        <f>'Program Costs'!O218+'Customer Costs'!O218</f>
        <v>0</v>
      </c>
      <c r="P218">
        <f>'Program Costs'!P218+'Customer Costs'!P218</f>
        <v>0</v>
      </c>
      <c r="Q218">
        <f>'Program Costs'!Q218+'Customer Costs'!Q218</f>
        <v>0</v>
      </c>
      <c r="R218">
        <f>'Program Costs'!R218+'Customer Costs'!R218</f>
        <v>0</v>
      </c>
      <c r="S218">
        <f>'Program Costs'!S218+'Customer Costs'!S218</f>
        <v>0</v>
      </c>
      <c r="T218">
        <f>'Program Costs'!T218+'Customer Costs'!T218</f>
        <v>0</v>
      </c>
      <c r="U218">
        <f>'Program Costs'!U218+'Customer Costs'!U218</f>
        <v>0</v>
      </c>
      <c r="V218">
        <f>'Program Costs'!V218+'Customer Costs'!V218</f>
        <v>0</v>
      </c>
      <c r="W218">
        <f>'Program Costs'!W218+'Customer Costs'!W218</f>
        <v>0</v>
      </c>
      <c r="X218">
        <f>'Program Costs'!X218+'Customer Costs'!X218</f>
        <v>0</v>
      </c>
      <c r="Y218">
        <f>'Program Costs'!Y218+'Customer Costs'!Y218</f>
        <v>0</v>
      </c>
      <c r="Z218">
        <f>'Program Costs'!Z218+'Customer Costs'!Z218</f>
        <v>0</v>
      </c>
      <c r="AA218">
        <f>'Program Costs'!AA218+'Customer Costs'!AA218</f>
        <v>0</v>
      </c>
      <c r="AB218">
        <f>'Program Costs'!AB218+'Customer Costs'!AB218</f>
        <v>0</v>
      </c>
      <c r="AC218">
        <f>'Program Costs'!AC218+'Customer Costs'!AC218</f>
        <v>0</v>
      </c>
      <c r="AD218">
        <f>'Program Costs'!AD218+'Customer Costs'!AD218</f>
        <v>0</v>
      </c>
      <c r="AE218">
        <f>'Program Costs'!AE218+'Customer Costs'!AE218</f>
        <v>0</v>
      </c>
      <c r="AF218">
        <f>'Program Costs'!AF218+'Customer Costs'!AF218</f>
        <v>0</v>
      </c>
      <c r="AG218">
        <f>'Program Costs'!AG218+'Customer Costs'!AG218</f>
        <v>0</v>
      </c>
      <c r="AH218">
        <f>'Program Costs'!AH218+'Customer Costs'!AH218</f>
        <v>0</v>
      </c>
      <c r="AI218" s="2">
        <f t="shared" si="6"/>
        <v>309.3</v>
      </c>
      <c r="AJ218" s="2">
        <f t="shared" si="7"/>
        <v>309.3</v>
      </c>
    </row>
    <row r="219" spans="1:36" x14ac:dyDescent="0.25">
      <c r="A219" s="13">
        <v>3</v>
      </c>
      <c r="B219" s="13">
        <v>130</v>
      </c>
      <c r="C219">
        <v>146</v>
      </c>
      <c r="D219" t="s">
        <v>253</v>
      </c>
      <c r="E219">
        <f>'Program Costs'!E219+'Customer Costs'!E219</f>
        <v>0</v>
      </c>
      <c r="F219">
        <f>'Program Costs'!F219+'Customer Costs'!F219</f>
        <v>0</v>
      </c>
      <c r="G219">
        <f>'Program Costs'!G219+'Customer Costs'!G219</f>
        <v>309.3</v>
      </c>
      <c r="H219">
        <f>'Program Costs'!H219+'Customer Costs'!H219</f>
        <v>0</v>
      </c>
      <c r="I219">
        <f>'Program Costs'!I219+'Customer Costs'!I219</f>
        <v>0</v>
      </c>
      <c r="J219">
        <f>'Program Costs'!J219+'Customer Costs'!J219</f>
        <v>0</v>
      </c>
      <c r="K219">
        <f>'Program Costs'!K219+'Customer Costs'!K219</f>
        <v>0</v>
      </c>
      <c r="L219">
        <f>'Program Costs'!L219+'Customer Costs'!L219</f>
        <v>0</v>
      </c>
      <c r="M219">
        <f>'Program Costs'!M219+'Customer Costs'!M219</f>
        <v>0</v>
      </c>
      <c r="N219">
        <f>'Program Costs'!N219+'Customer Costs'!N219</f>
        <v>0</v>
      </c>
      <c r="O219">
        <f>'Program Costs'!O219+'Customer Costs'!O219</f>
        <v>0</v>
      </c>
      <c r="P219">
        <f>'Program Costs'!P219+'Customer Costs'!P219</f>
        <v>0</v>
      </c>
      <c r="Q219">
        <f>'Program Costs'!Q219+'Customer Costs'!Q219</f>
        <v>0</v>
      </c>
      <c r="R219">
        <f>'Program Costs'!R219+'Customer Costs'!R219</f>
        <v>0</v>
      </c>
      <c r="S219">
        <f>'Program Costs'!S219+'Customer Costs'!S219</f>
        <v>0</v>
      </c>
      <c r="T219">
        <f>'Program Costs'!T219+'Customer Costs'!T219</f>
        <v>0</v>
      </c>
      <c r="U219">
        <f>'Program Costs'!U219+'Customer Costs'!U219</f>
        <v>0</v>
      </c>
      <c r="V219">
        <f>'Program Costs'!V219+'Customer Costs'!V219</f>
        <v>0</v>
      </c>
      <c r="W219">
        <f>'Program Costs'!W219+'Customer Costs'!W219</f>
        <v>0</v>
      </c>
      <c r="X219">
        <f>'Program Costs'!X219+'Customer Costs'!X219</f>
        <v>0</v>
      </c>
      <c r="Y219">
        <f>'Program Costs'!Y219+'Customer Costs'!Y219</f>
        <v>0</v>
      </c>
      <c r="Z219">
        <f>'Program Costs'!Z219+'Customer Costs'!Z219</f>
        <v>0</v>
      </c>
      <c r="AA219">
        <f>'Program Costs'!AA219+'Customer Costs'!AA219</f>
        <v>0</v>
      </c>
      <c r="AB219">
        <f>'Program Costs'!AB219+'Customer Costs'!AB219</f>
        <v>0</v>
      </c>
      <c r="AC219">
        <f>'Program Costs'!AC219+'Customer Costs'!AC219</f>
        <v>0</v>
      </c>
      <c r="AD219">
        <f>'Program Costs'!AD219+'Customer Costs'!AD219</f>
        <v>0</v>
      </c>
      <c r="AE219">
        <f>'Program Costs'!AE219+'Customer Costs'!AE219</f>
        <v>0</v>
      </c>
      <c r="AF219">
        <f>'Program Costs'!AF219+'Customer Costs'!AF219</f>
        <v>0</v>
      </c>
      <c r="AG219">
        <f>'Program Costs'!AG219+'Customer Costs'!AG219</f>
        <v>0</v>
      </c>
      <c r="AH219">
        <f>'Program Costs'!AH219+'Customer Costs'!AH219</f>
        <v>0</v>
      </c>
      <c r="AI219" s="2">
        <f t="shared" si="6"/>
        <v>309.3</v>
      </c>
      <c r="AJ219" s="2">
        <f t="shared" si="7"/>
        <v>309.3</v>
      </c>
    </row>
    <row r="220" spans="1:36" x14ac:dyDescent="0.25">
      <c r="A220" s="13">
        <v>3</v>
      </c>
      <c r="B220" s="13">
        <v>130</v>
      </c>
      <c r="C220">
        <v>147</v>
      </c>
      <c r="D220" t="s">
        <v>254</v>
      </c>
      <c r="E220">
        <f>'Program Costs'!E220+'Customer Costs'!E220</f>
        <v>0</v>
      </c>
      <c r="F220">
        <f>'Program Costs'!F220+'Customer Costs'!F220</f>
        <v>0</v>
      </c>
      <c r="G220">
        <f>'Program Costs'!G220+'Customer Costs'!G220</f>
        <v>109.9</v>
      </c>
      <c r="H220">
        <f>'Program Costs'!H220+'Customer Costs'!H220</f>
        <v>0</v>
      </c>
      <c r="I220">
        <f>'Program Costs'!I220+'Customer Costs'!I220</f>
        <v>0</v>
      </c>
      <c r="J220">
        <f>'Program Costs'!J220+'Customer Costs'!J220</f>
        <v>0</v>
      </c>
      <c r="K220">
        <f>'Program Costs'!K220+'Customer Costs'!K220</f>
        <v>0</v>
      </c>
      <c r="L220">
        <f>'Program Costs'!L220+'Customer Costs'!L220</f>
        <v>0</v>
      </c>
      <c r="M220">
        <f>'Program Costs'!M220+'Customer Costs'!M220</f>
        <v>0</v>
      </c>
      <c r="N220">
        <f>'Program Costs'!N220+'Customer Costs'!N220</f>
        <v>0</v>
      </c>
      <c r="O220">
        <f>'Program Costs'!O220+'Customer Costs'!O220</f>
        <v>0</v>
      </c>
      <c r="P220">
        <f>'Program Costs'!P220+'Customer Costs'!P220</f>
        <v>0</v>
      </c>
      <c r="Q220">
        <f>'Program Costs'!Q220+'Customer Costs'!Q220</f>
        <v>0</v>
      </c>
      <c r="R220">
        <f>'Program Costs'!R220+'Customer Costs'!R220</f>
        <v>0</v>
      </c>
      <c r="S220">
        <f>'Program Costs'!S220+'Customer Costs'!S220</f>
        <v>0</v>
      </c>
      <c r="T220">
        <f>'Program Costs'!T220+'Customer Costs'!T220</f>
        <v>0</v>
      </c>
      <c r="U220">
        <f>'Program Costs'!U220+'Customer Costs'!U220</f>
        <v>0</v>
      </c>
      <c r="V220">
        <f>'Program Costs'!V220+'Customer Costs'!V220</f>
        <v>0</v>
      </c>
      <c r="W220">
        <f>'Program Costs'!W220+'Customer Costs'!W220</f>
        <v>0</v>
      </c>
      <c r="X220">
        <f>'Program Costs'!X220+'Customer Costs'!X220</f>
        <v>0</v>
      </c>
      <c r="Y220">
        <f>'Program Costs'!Y220+'Customer Costs'!Y220</f>
        <v>0</v>
      </c>
      <c r="Z220">
        <f>'Program Costs'!Z220+'Customer Costs'!Z220</f>
        <v>0</v>
      </c>
      <c r="AA220">
        <f>'Program Costs'!AA220+'Customer Costs'!AA220</f>
        <v>0</v>
      </c>
      <c r="AB220">
        <f>'Program Costs'!AB220+'Customer Costs'!AB220</f>
        <v>0</v>
      </c>
      <c r="AC220">
        <f>'Program Costs'!AC220+'Customer Costs'!AC220</f>
        <v>0</v>
      </c>
      <c r="AD220">
        <f>'Program Costs'!AD220+'Customer Costs'!AD220</f>
        <v>0</v>
      </c>
      <c r="AE220">
        <f>'Program Costs'!AE220+'Customer Costs'!AE220</f>
        <v>0</v>
      </c>
      <c r="AF220">
        <f>'Program Costs'!AF220+'Customer Costs'!AF220</f>
        <v>0</v>
      </c>
      <c r="AG220">
        <f>'Program Costs'!AG220+'Customer Costs'!AG220</f>
        <v>0</v>
      </c>
      <c r="AH220">
        <f>'Program Costs'!AH220+'Customer Costs'!AH220</f>
        <v>0</v>
      </c>
      <c r="AI220" s="2">
        <f t="shared" si="6"/>
        <v>109.9</v>
      </c>
      <c r="AJ220" s="2">
        <f t="shared" si="7"/>
        <v>109.9</v>
      </c>
    </row>
    <row r="221" spans="1:36" x14ac:dyDescent="0.25">
      <c r="A221" s="13">
        <v>3</v>
      </c>
      <c r="B221" s="13">
        <v>130</v>
      </c>
      <c r="C221">
        <v>148</v>
      </c>
      <c r="D221" t="s">
        <v>255</v>
      </c>
      <c r="E221">
        <f>'Program Costs'!E221+'Customer Costs'!E221</f>
        <v>0</v>
      </c>
      <c r="F221">
        <f>'Program Costs'!F221+'Customer Costs'!F221</f>
        <v>0</v>
      </c>
      <c r="G221">
        <f>'Program Costs'!G221+'Customer Costs'!G221</f>
        <v>1038.5999999999999</v>
      </c>
      <c r="H221">
        <f>'Program Costs'!H221+'Customer Costs'!H221</f>
        <v>0</v>
      </c>
      <c r="I221">
        <f>'Program Costs'!I221+'Customer Costs'!I221</f>
        <v>0</v>
      </c>
      <c r="J221">
        <f>'Program Costs'!J221+'Customer Costs'!J221</f>
        <v>0</v>
      </c>
      <c r="K221">
        <f>'Program Costs'!K221+'Customer Costs'!K221</f>
        <v>0</v>
      </c>
      <c r="L221">
        <f>'Program Costs'!L221+'Customer Costs'!L221</f>
        <v>0</v>
      </c>
      <c r="M221">
        <f>'Program Costs'!M221+'Customer Costs'!M221</f>
        <v>0</v>
      </c>
      <c r="N221">
        <f>'Program Costs'!N221+'Customer Costs'!N221</f>
        <v>0</v>
      </c>
      <c r="O221">
        <f>'Program Costs'!O221+'Customer Costs'!O221</f>
        <v>0</v>
      </c>
      <c r="P221">
        <f>'Program Costs'!P221+'Customer Costs'!P221</f>
        <v>0</v>
      </c>
      <c r="Q221">
        <f>'Program Costs'!Q221+'Customer Costs'!Q221</f>
        <v>0</v>
      </c>
      <c r="R221">
        <f>'Program Costs'!R221+'Customer Costs'!R221</f>
        <v>0</v>
      </c>
      <c r="S221">
        <f>'Program Costs'!S221+'Customer Costs'!S221</f>
        <v>0</v>
      </c>
      <c r="T221">
        <f>'Program Costs'!T221+'Customer Costs'!T221</f>
        <v>0</v>
      </c>
      <c r="U221">
        <f>'Program Costs'!U221+'Customer Costs'!U221</f>
        <v>0</v>
      </c>
      <c r="V221">
        <f>'Program Costs'!V221+'Customer Costs'!V221</f>
        <v>0</v>
      </c>
      <c r="W221">
        <f>'Program Costs'!W221+'Customer Costs'!W221</f>
        <v>0</v>
      </c>
      <c r="X221">
        <f>'Program Costs'!X221+'Customer Costs'!X221</f>
        <v>0</v>
      </c>
      <c r="Y221">
        <f>'Program Costs'!Y221+'Customer Costs'!Y221</f>
        <v>0</v>
      </c>
      <c r="Z221">
        <f>'Program Costs'!Z221+'Customer Costs'!Z221</f>
        <v>0</v>
      </c>
      <c r="AA221">
        <f>'Program Costs'!AA221+'Customer Costs'!AA221</f>
        <v>0</v>
      </c>
      <c r="AB221">
        <f>'Program Costs'!AB221+'Customer Costs'!AB221</f>
        <v>0</v>
      </c>
      <c r="AC221">
        <f>'Program Costs'!AC221+'Customer Costs'!AC221</f>
        <v>0</v>
      </c>
      <c r="AD221">
        <f>'Program Costs'!AD221+'Customer Costs'!AD221</f>
        <v>0</v>
      </c>
      <c r="AE221">
        <f>'Program Costs'!AE221+'Customer Costs'!AE221</f>
        <v>0</v>
      </c>
      <c r="AF221">
        <f>'Program Costs'!AF221+'Customer Costs'!AF221</f>
        <v>0</v>
      </c>
      <c r="AG221">
        <f>'Program Costs'!AG221+'Customer Costs'!AG221</f>
        <v>0</v>
      </c>
      <c r="AH221">
        <f>'Program Costs'!AH221+'Customer Costs'!AH221</f>
        <v>0</v>
      </c>
      <c r="AI221" s="2">
        <f t="shared" si="6"/>
        <v>1038.5999999999999</v>
      </c>
      <c r="AJ221" s="2">
        <f t="shared" si="7"/>
        <v>1038.5999999999999</v>
      </c>
    </row>
    <row r="222" spans="1:36" x14ac:dyDescent="0.25">
      <c r="A222" s="13">
        <v>3</v>
      </c>
      <c r="B222" s="13">
        <v>130</v>
      </c>
      <c r="C222">
        <v>150</v>
      </c>
      <c r="D222" t="s">
        <v>256</v>
      </c>
      <c r="E222">
        <f>'Program Costs'!E222+'Customer Costs'!E222</f>
        <v>0</v>
      </c>
      <c r="F222">
        <f>'Program Costs'!F222+'Customer Costs'!F222</f>
        <v>0</v>
      </c>
      <c r="G222">
        <f>'Program Costs'!G222+'Customer Costs'!G222</f>
        <v>378.7</v>
      </c>
      <c r="H222">
        <f>'Program Costs'!H222+'Customer Costs'!H222</f>
        <v>0</v>
      </c>
      <c r="I222">
        <f>'Program Costs'!I222+'Customer Costs'!I222</f>
        <v>0</v>
      </c>
      <c r="J222">
        <f>'Program Costs'!J222+'Customer Costs'!J222</f>
        <v>0</v>
      </c>
      <c r="K222">
        <f>'Program Costs'!K222+'Customer Costs'!K222</f>
        <v>0</v>
      </c>
      <c r="L222">
        <f>'Program Costs'!L222+'Customer Costs'!L222</f>
        <v>0</v>
      </c>
      <c r="M222">
        <f>'Program Costs'!M222+'Customer Costs'!M222</f>
        <v>0</v>
      </c>
      <c r="N222">
        <f>'Program Costs'!N222+'Customer Costs'!N222</f>
        <v>0</v>
      </c>
      <c r="O222">
        <f>'Program Costs'!O222+'Customer Costs'!O222</f>
        <v>0</v>
      </c>
      <c r="P222">
        <f>'Program Costs'!P222+'Customer Costs'!P222</f>
        <v>0</v>
      </c>
      <c r="Q222">
        <f>'Program Costs'!Q222+'Customer Costs'!Q222</f>
        <v>0</v>
      </c>
      <c r="R222">
        <f>'Program Costs'!R222+'Customer Costs'!R222</f>
        <v>0</v>
      </c>
      <c r="S222">
        <f>'Program Costs'!S222+'Customer Costs'!S222</f>
        <v>0</v>
      </c>
      <c r="T222">
        <f>'Program Costs'!T222+'Customer Costs'!T222</f>
        <v>0</v>
      </c>
      <c r="U222">
        <f>'Program Costs'!U222+'Customer Costs'!U222</f>
        <v>0</v>
      </c>
      <c r="V222">
        <f>'Program Costs'!V222+'Customer Costs'!V222</f>
        <v>0</v>
      </c>
      <c r="W222">
        <f>'Program Costs'!W222+'Customer Costs'!W222</f>
        <v>0</v>
      </c>
      <c r="X222">
        <f>'Program Costs'!X222+'Customer Costs'!X222</f>
        <v>0</v>
      </c>
      <c r="Y222">
        <f>'Program Costs'!Y222+'Customer Costs'!Y222</f>
        <v>0</v>
      </c>
      <c r="Z222">
        <f>'Program Costs'!Z222+'Customer Costs'!Z222</f>
        <v>0</v>
      </c>
      <c r="AA222">
        <f>'Program Costs'!AA222+'Customer Costs'!AA222</f>
        <v>0</v>
      </c>
      <c r="AB222">
        <f>'Program Costs'!AB222+'Customer Costs'!AB222</f>
        <v>0</v>
      </c>
      <c r="AC222">
        <f>'Program Costs'!AC222+'Customer Costs'!AC222</f>
        <v>0</v>
      </c>
      <c r="AD222">
        <f>'Program Costs'!AD222+'Customer Costs'!AD222</f>
        <v>0</v>
      </c>
      <c r="AE222">
        <f>'Program Costs'!AE222+'Customer Costs'!AE222</f>
        <v>0</v>
      </c>
      <c r="AF222">
        <f>'Program Costs'!AF222+'Customer Costs'!AF222</f>
        <v>0</v>
      </c>
      <c r="AG222">
        <f>'Program Costs'!AG222+'Customer Costs'!AG222</f>
        <v>0</v>
      </c>
      <c r="AH222">
        <f>'Program Costs'!AH222+'Customer Costs'!AH222</f>
        <v>0</v>
      </c>
      <c r="AI222" s="2">
        <f t="shared" si="6"/>
        <v>378.7</v>
      </c>
      <c r="AJ222" s="2">
        <f t="shared" si="7"/>
        <v>378.7</v>
      </c>
    </row>
    <row r="223" spans="1:36" x14ac:dyDescent="0.25">
      <c r="A223" s="13">
        <v>3</v>
      </c>
      <c r="B223" s="13">
        <v>130</v>
      </c>
      <c r="C223">
        <v>151</v>
      </c>
      <c r="D223" t="s">
        <v>257</v>
      </c>
      <c r="E223">
        <f>'Program Costs'!E223+'Customer Costs'!E223</f>
        <v>0</v>
      </c>
      <c r="F223">
        <f>'Program Costs'!F223+'Customer Costs'!F223</f>
        <v>0</v>
      </c>
      <c r="G223">
        <f>'Program Costs'!G223+'Customer Costs'!G223</f>
        <v>676.3</v>
      </c>
      <c r="H223">
        <f>'Program Costs'!H223+'Customer Costs'!H223</f>
        <v>0</v>
      </c>
      <c r="I223">
        <f>'Program Costs'!I223+'Customer Costs'!I223</f>
        <v>0</v>
      </c>
      <c r="J223">
        <f>'Program Costs'!J223+'Customer Costs'!J223</f>
        <v>0</v>
      </c>
      <c r="K223">
        <f>'Program Costs'!K223+'Customer Costs'!K223</f>
        <v>0</v>
      </c>
      <c r="L223">
        <f>'Program Costs'!L223+'Customer Costs'!L223</f>
        <v>0</v>
      </c>
      <c r="M223">
        <f>'Program Costs'!M223+'Customer Costs'!M223</f>
        <v>0</v>
      </c>
      <c r="N223">
        <f>'Program Costs'!N223+'Customer Costs'!N223</f>
        <v>0</v>
      </c>
      <c r="O223">
        <f>'Program Costs'!O223+'Customer Costs'!O223</f>
        <v>0</v>
      </c>
      <c r="P223">
        <f>'Program Costs'!P223+'Customer Costs'!P223</f>
        <v>0</v>
      </c>
      <c r="Q223">
        <f>'Program Costs'!Q223+'Customer Costs'!Q223</f>
        <v>0</v>
      </c>
      <c r="R223">
        <f>'Program Costs'!R223+'Customer Costs'!R223</f>
        <v>0</v>
      </c>
      <c r="S223">
        <f>'Program Costs'!S223+'Customer Costs'!S223</f>
        <v>0</v>
      </c>
      <c r="T223">
        <f>'Program Costs'!T223+'Customer Costs'!T223</f>
        <v>0</v>
      </c>
      <c r="U223">
        <f>'Program Costs'!U223+'Customer Costs'!U223</f>
        <v>0</v>
      </c>
      <c r="V223">
        <f>'Program Costs'!V223+'Customer Costs'!V223</f>
        <v>0</v>
      </c>
      <c r="W223">
        <f>'Program Costs'!W223+'Customer Costs'!W223</f>
        <v>0</v>
      </c>
      <c r="X223">
        <f>'Program Costs'!X223+'Customer Costs'!X223</f>
        <v>0</v>
      </c>
      <c r="Y223">
        <f>'Program Costs'!Y223+'Customer Costs'!Y223</f>
        <v>0</v>
      </c>
      <c r="Z223">
        <f>'Program Costs'!Z223+'Customer Costs'!Z223</f>
        <v>0</v>
      </c>
      <c r="AA223">
        <f>'Program Costs'!AA223+'Customer Costs'!AA223</f>
        <v>0</v>
      </c>
      <c r="AB223">
        <f>'Program Costs'!AB223+'Customer Costs'!AB223</f>
        <v>0</v>
      </c>
      <c r="AC223">
        <f>'Program Costs'!AC223+'Customer Costs'!AC223</f>
        <v>0</v>
      </c>
      <c r="AD223">
        <f>'Program Costs'!AD223+'Customer Costs'!AD223</f>
        <v>0</v>
      </c>
      <c r="AE223">
        <f>'Program Costs'!AE223+'Customer Costs'!AE223</f>
        <v>0</v>
      </c>
      <c r="AF223">
        <f>'Program Costs'!AF223+'Customer Costs'!AF223</f>
        <v>0</v>
      </c>
      <c r="AG223">
        <f>'Program Costs'!AG223+'Customer Costs'!AG223</f>
        <v>0</v>
      </c>
      <c r="AH223">
        <f>'Program Costs'!AH223+'Customer Costs'!AH223</f>
        <v>0</v>
      </c>
      <c r="AI223" s="2">
        <f t="shared" si="6"/>
        <v>676.3</v>
      </c>
      <c r="AJ223" s="2">
        <f t="shared" si="7"/>
        <v>676.3</v>
      </c>
    </row>
    <row r="224" spans="1:36" x14ac:dyDescent="0.25">
      <c r="A224" s="13">
        <v>3</v>
      </c>
      <c r="B224" s="13">
        <v>130</v>
      </c>
      <c r="C224">
        <v>152</v>
      </c>
      <c r="D224" t="s">
        <v>258</v>
      </c>
      <c r="E224">
        <f>'Program Costs'!E224+'Customer Costs'!E224</f>
        <v>0</v>
      </c>
      <c r="F224">
        <f>'Program Costs'!F224+'Customer Costs'!F224</f>
        <v>0</v>
      </c>
      <c r="G224">
        <f>'Program Costs'!G224+'Customer Costs'!G224</f>
        <v>2062.1999999999998</v>
      </c>
      <c r="H224">
        <f>'Program Costs'!H224+'Customer Costs'!H224</f>
        <v>0</v>
      </c>
      <c r="I224">
        <f>'Program Costs'!I224+'Customer Costs'!I224</f>
        <v>0</v>
      </c>
      <c r="J224">
        <f>'Program Costs'!J224+'Customer Costs'!J224</f>
        <v>0</v>
      </c>
      <c r="K224">
        <f>'Program Costs'!K224+'Customer Costs'!K224</f>
        <v>0</v>
      </c>
      <c r="L224">
        <f>'Program Costs'!L224+'Customer Costs'!L224</f>
        <v>0</v>
      </c>
      <c r="M224">
        <f>'Program Costs'!M224+'Customer Costs'!M224</f>
        <v>0</v>
      </c>
      <c r="N224">
        <f>'Program Costs'!N224+'Customer Costs'!N224</f>
        <v>0</v>
      </c>
      <c r="O224">
        <f>'Program Costs'!O224+'Customer Costs'!O224</f>
        <v>0</v>
      </c>
      <c r="P224">
        <f>'Program Costs'!P224+'Customer Costs'!P224</f>
        <v>0</v>
      </c>
      <c r="Q224">
        <f>'Program Costs'!Q224+'Customer Costs'!Q224</f>
        <v>0</v>
      </c>
      <c r="R224">
        <f>'Program Costs'!R224+'Customer Costs'!R224</f>
        <v>0</v>
      </c>
      <c r="S224">
        <f>'Program Costs'!S224+'Customer Costs'!S224</f>
        <v>0</v>
      </c>
      <c r="T224">
        <f>'Program Costs'!T224+'Customer Costs'!T224</f>
        <v>0</v>
      </c>
      <c r="U224">
        <f>'Program Costs'!U224+'Customer Costs'!U224</f>
        <v>0</v>
      </c>
      <c r="V224">
        <f>'Program Costs'!V224+'Customer Costs'!V224</f>
        <v>0</v>
      </c>
      <c r="W224">
        <f>'Program Costs'!W224+'Customer Costs'!W224</f>
        <v>0</v>
      </c>
      <c r="X224">
        <f>'Program Costs'!X224+'Customer Costs'!X224</f>
        <v>0</v>
      </c>
      <c r="Y224">
        <f>'Program Costs'!Y224+'Customer Costs'!Y224</f>
        <v>0</v>
      </c>
      <c r="Z224">
        <f>'Program Costs'!Z224+'Customer Costs'!Z224</f>
        <v>0</v>
      </c>
      <c r="AA224">
        <f>'Program Costs'!AA224+'Customer Costs'!AA224</f>
        <v>0</v>
      </c>
      <c r="AB224">
        <f>'Program Costs'!AB224+'Customer Costs'!AB224</f>
        <v>0</v>
      </c>
      <c r="AC224">
        <f>'Program Costs'!AC224+'Customer Costs'!AC224</f>
        <v>0</v>
      </c>
      <c r="AD224">
        <f>'Program Costs'!AD224+'Customer Costs'!AD224</f>
        <v>0</v>
      </c>
      <c r="AE224">
        <f>'Program Costs'!AE224+'Customer Costs'!AE224</f>
        <v>0</v>
      </c>
      <c r="AF224">
        <f>'Program Costs'!AF224+'Customer Costs'!AF224</f>
        <v>0</v>
      </c>
      <c r="AG224">
        <f>'Program Costs'!AG224+'Customer Costs'!AG224</f>
        <v>0</v>
      </c>
      <c r="AH224">
        <f>'Program Costs'!AH224+'Customer Costs'!AH224</f>
        <v>0</v>
      </c>
      <c r="AI224" s="2">
        <f t="shared" si="6"/>
        <v>2062.1999999999998</v>
      </c>
      <c r="AJ224" s="2">
        <f t="shared" si="7"/>
        <v>2062.1999999999998</v>
      </c>
    </row>
    <row r="225" spans="1:36" x14ac:dyDescent="0.25">
      <c r="A225" s="13">
        <v>3</v>
      </c>
      <c r="B225" s="13">
        <v>130</v>
      </c>
      <c r="C225">
        <v>153</v>
      </c>
      <c r="D225" t="s">
        <v>259</v>
      </c>
      <c r="E225">
        <f>'Program Costs'!E225+'Customer Costs'!E225</f>
        <v>0</v>
      </c>
      <c r="F225">
        <f>'Program Costs'!F225+'Customer Costs'!F225</f>
        <v>0</v>
      </c>
      <c r="G225">
        <f>'Program Costs'!G225+'Customer Costs'!G225</f>
        <v>437</v>
      </c>
      <c r="H225">
        <f>'Program Costs'!H225+'Customer Costs'!H225</f>
        <v>0</v>
      </c>
      <c r="I225">
        <f>'Program Costs'!I225+'Customer Costs'!I225</f>
        <v>0</v>
      </c>
      <c r="J225">
        <f>'Program Costs'!J225+'Customer Costs'!J225</f>
        <v>0</v>
      </c>
      <c r="K225">
        <f>'Program Costs'!K225+'Customer Costs'!K225</f>
        <v>0</v>
      </c>
      <c r="L225">
        <f>'Program Costs'!L225+'Customer Costs'!L225</f>
        <v>0</v>
      </c>
      <c r="M225">
        <f>'Program Costs'!M225+'Customer Costs'!M225</f>
        <v>0</v>
      </c>
      <c r="N225">
        <f>'Program Costs'!N225+'Customer Costs'!N225</f>
        <v>0</v>
      </c>
      <c r="O225">
        <f>'Program Costs'!O225+'Customer Costs'!O225</f>
        <v>0</v>
      </c>
      <c r="P225">
        <f>'Program Costs'!P225+'Customer Costs'!P225</f>
        <v>0</v>
      </c>
      <c r="Q225">
        <f>'Program Costs'!Q225+'Customer Costs'!Q225</f>
        <v>0</v>
      </c>
      <c r="R225">
        <f>'Program Costs'!R225+'Customer Costs'!R225</f>
        <v>0</v>
      </c>
      <c r="S225">
        <f>'Program Costs'!S225+'Customer Costs'!S225</f>
        <v>0</v>
      </c>
      <c r="T225">
        <f>'Program Costs'!T225+'Customer Costs'!T225</f>
        <v>0</v>
      </c>
      <c r="U225">
        <f>'Program Costs'!U225+'Customer Costs'!U225</f>
        <v>0</v>
      </c>
      <c r="V225">
        <f>'Program Costs'!V225+'Customer Costs'!V225</f>
        <v>0</v>
      </c>
      <c r="W225">
        <f>'Program Costs'!W225+'Customer Costs'!W225</f>
        <v>0</v>
      </c>
      <c r="X225">
        <f>'Program Costs'!X225+'Customer Costs'!X225</f>
        <v>0</v>
      </c>
      <c r="Y225">
        <f>'Program Costs'!Y225+'Customer Costs'!Y225</f>
        <v>0</v>
      </c>
      <c r="Z225">
        <f>'Program Costs'!Z225+'Customer Costs'!Z225</f>
        <v>0</v>
      </c>
      <c r="AA225">
        <f>'Program Costs'!AA225+'Customer Costs'!AA225</f>
        <v>0</v>
      </c>
      <c r="AB225">
        <f>'Program Costs'!AB225+'Customer Costs'!AB225</f>
        <v>0</v>
      </c>
      <c r="AC225">
        <f>'Program Costs'!AC225+'Customer Costs'!AC225</f>
        <v>0</v>
      </c>
      <c r="AD225">
        <f>'Program Costs'!AD225+'Customer Costs'!AD225</f>
        <v>0</v>
      </c>
      <c r="AE225">
        <f>'Program Costs'!AE225+'Customer Costs'!AE225</f>
        <v>0</v>
      </c>
      <c r="AF225">
        <f>'Program Costs'!AF225+'Customer Costs'!AF225</f>
        <v>0</v>
      </c>
      <c r="AG225">
        <f>'Program Costs'!AG225+'Customer Costs'!AG225</f>
        <v>0</v>
      </c>
      <c r="AH225">
        <f>'Program Costs'!AH225+'Customer Costs'!AH225</f>
        <v>0</v>
      </c>
      <c r="AI225" s="2">
        <f t="shared" si="6"/>
        <v>437</v>
      </c>
      <c r="AJ225" s="2">
        <f t="shared" si="7"/>
        <v>437</v>
      </c>
    </row>
    <row r="226" spans="1:36" x14ac:dyDescent="0.25">
      <c r="A226" s="13">
        <v>3</v>
      </c>
      <c r="B226" s="13">
        <v>190</v>
      </c>
      <c r="C226">
        <v>191</v>
      </c>
      <c r="D226" t="s">
        <v>260</v>
      </c>
      <c r="E226">
        <f>'Program Costs'!E226+'Customer Costs'!E226</f>
        <v>0</v>
      </c>
      <c r="F226">
        <f>'Program Costs'!F226+'Customer Costs'!F226</f>
        <v>0</v>
      </c>
      <c r="G226">
        <f>'Program Costs'!G226+'Customer Costs'!G226</f>
        <v>137</v>
      </c>
      <c r="H226">
        <f>'Program Costs'!H226+'Customer Costs'!H226</f>
        <v>0</v>
      </c>
      <c r="I226">
        <f>'Program Costs'!I226+'Customer Costs'!I226</f>
        <v>0</v>
      </c>
      <c r="J226">
        <f>'Program Costs'!J226+'Customer Costs'!J226</f>
        <v>0</v>
      </c>
      <c r="K226">
        <f>'Program Costs'!K226+'Customer Costs'!K226</f>
        <v>0</v>
      </c>
      <c r="L226">
        <f>'Program Costs'!L226+'Customer Costs'!L226</f>
        <v>0</v>
      </c>
      <c r="M226">
        <f>'Program Costs'!M226+'Customer Costs'!M226</f>
        <v>0</v>
      </c>
      <c r="N226">
        <f>'Program Costs'!N226+'Customer Costs'!N226</f>
        <v>0</v>
      </c>
      <c r="O226">
        <f>'Program Costs'!O226+'Customer Costs'!O226</f>
        <v>0</v>
      </c>
      <c r="P226">
        <f>'Program Costs'!P226+'Customer Costs'!P226</f>
        <v>0</v>
      </c>
      <c r="Q226">
        <f>'Program Costs'!Q226+'Customer Costs'!Q226</f>
        <v>0</v>
      </c>
      <c r="R226">
        <f>'Program Costs'!R226+'Customer Costs'!R226</f>
        <v>0</v>
      </c>
      <c r="S226">
        <f>'Program Costs'!S226+'Customer Costs'!S226</f>
        <v>0</v>
      </c>
      <c r="T226">
        <f>'Program Costs'!T226+'Customer Costs'!T226</f>
        <v>0</v>
      </c>
      <c r="U226">
        <f>'Program Costs'!U226+'Customer Costs'!U226</f>
        <v>0</v>
      </c>
      <c r="V226">
        <f>'Program Costs'!V226+'Customer Costs'!V226</f>
        <v>0</v>
      </c>
      <c r="W226">
        <f>'Program Costs'!W226+'Customer Costs'!W226</f>
        <v>0</v>
      </c>
      <c r="X226">
        <f>'Program Costs'!X226+'Customer Costs'!X226</f>
        <v>0</v>
      </c>
      <c r="Y226">
        <f>'Program Costs'!Y226+'Customer Costs'!Y226</f>
        <v>0</v>
      </c>
      <c r="Z226">
        <f>'Program Costs'!Z226+'Customer Costs'!Z226</f>
        <v>0</v>
      </c>
      <c r="AA226">
        <f>'Program Costs'!AA226+'Customer Costs'!AA226</f>
        <v>0</v>
      </c>
      <c r="AB226">
        <f>'Program Costs'!AB226+'Customer Costs'!AB226</f>
        <v>0</v>
      </c>
      <c r="AC226">
        <f>'Program Costs'!AC226+'Customer Costs'!AC226</f>
        <v>0</v>
      </c>
      <c r="AD226">
        <f>'Program Costs'!AD226+'Customer Costs'!AD226</f>
        <v>0</v>
      </c>
      <c r="AE226">
        <f>'Program Costs'!AE226+'Customer Costs'!AE226</f>
        <v>0</v>
      </c>
      <c r="AF226">
        <f>'Program Costs'!AF226+'Customer Costs'!AF226</f>
        <v>0</v>
      </c>
      <c r="AG226">
        <f>'Program Costs'!AG226+'Customer Costs'!AG226</f>
        <v>0</v>
      </c>
      <c r="AH226">
        <f>'Program Costs'!AH226+'Customer Costs'!AH226</f>
        <v>0</v>
      </c>
      <c r="AI226" s="2">
        <f t="shared" si="6"/>
        <v>137</v>
      </c>
      <c r="AJ226" s="2">
        <f t="shared" si="7"/>
        <v>137</v>
      </c>
    </row>
    <row r="227" spans="1:36" x14ac:dyDescent="0.25">
      <c r="A227" s="13">
        <v>3</v>
      </c>
      <c r="B227" s="13">
        <v>190</v>
      </c>
      <c r="C227">
        <v>192</v>
      </c>
      <c r="D227" t="s">
        <v>261</v>
      </c>
      <c r="E227">
        <f>'Program Costs'!E227+'Customer Costs'!E227</f>
        <v>0</v>
      </c>
      <c r="F227">
        <f>'Program Costs'!F227+'Customer Costs'!F227</f>
        <v>0</v>
      </c>
      <c r="G227">
        <f>'Program Costs'!G227+'Customer Costs'!G227</f>
        <v>247</v>
      </c>
      <c r="H227">
        <f>'Program Costs'!H227+'Customer Costs'!H227</f>
        <v>0</v>
      </c>
      <c r="I227">
        <f>'Program Costs'!I227+'Customer Costs'!I227</f>
        <v>0</v>
      </c>
      <c r="J227">
        <f>'Program Costs'!J227+'Customer Costs'!J227</f>
        <v>0</v>
      </c>
      <c r="K227">
        <f>'Program Costs'!K227+'Customer Costs'!K227</f>
        <v>0</v>
      </c>
      <c r="L227">
        <f>'Program Costs'!L227+'Customer Costs'!L227</f>
        <v>0</v>
      </c>
      <c r="M227">
        <f>'Program Costs'!M227+'Customer Costs'!M227</f>
        <v>0</v>
      </c>
      <c r="N227">
        <f>'Program Costs'!N227+'Customer Costs'!N227</f>
        <v>0</v>
      </c>
      <c r="O227">
        <f>'Program Costs'!O227+'Customer Costs'!O227</f>
        <v>0</v>
      </c>
      <c r="P227">
        <f>'Program Costs'!P227+'Customer Costs'!P227</f>
        <v>0</v>
      </c>
      <c r="Q227">
        <f>'Program Costs'!Q227+'Customer Costs'!Q227</f>
        <v>0</v>
      </c>
      <c r="R227">
        <f>'Program Costs'!R227+'Customer Costs'!R227</f>
        <v>0</v>
      </c>
      <c r="S227">
        <f>'Program Costs'!S227+'Customer Costs'!S227</f>
        <v>0</v>
      </c>
      <c r="T227">
        <f>'Program Costs'!T227+'Customer Costs'!T227</f>
        <v>0</v>
      </c>
      <c r="U227">
        <f>'Program Costs'!U227+'Customer Costs'!U227</f>
        <v>0</v>
      </c>
      <c r="V227">
        <f>'Program Costs'!V227+'Customer Costs'!V227</f>
        <v>0</v>
      </c>
      <c r="W227">
        <f>'Program Costs'!W227+'Customer Costs'!W227</f>
        <v>0</v>
      </c>
      <c r="X227">
        <f>'Program Costs'!X227+'Customer Costs'!X227</f>
        <v>0</v>
      </c>
      <c r="Y227">
        <f>'Program Costs'!Y227+'Customer Costs'!Y227</f>
        <v>0</v>
      </c>
      <c r="Z227">
        <f>'Program Costs'!Z227+'Customer Costs'!Z227</f>
        <v>0</v>
      </c>
      <c r="AA227">
        <f>'Program Costs'!AA227+'Customer Costs'!AA227</f>
        <v>0</v>
      </c>
      <c r="AB227">
        <f>'Program Costs'!AB227+'Customer Costs'!AB227</f>
        <v>0</v>
      </c>
      <c r="AC227">
        <f>'Program Costs'!AC227+'Customer Costs'!AC227</f>
        <v>0</v>
      </c>
      <c r="AD227">
        <f>'Program Costs'!AD227+'Customer Costs'!AD227</f>
        <v>0</v>
      </c>
      <c r="AE227">
        <f>'Program Costs'!AE227+'Customer Costs'!AE227</f>
        <v>0</v>
      </c>
      <c r="AF227">
        <f>'Program Costs'!AF227+'Customer Costs'!AF227</f>
        <v>0</v>
      </c>
      <c r="AG227">
        <f>'Program Costs'!AG227+'Customer Costs'!AG227</f>
        <v>0</v>
      </c>
      <c r="AH227">
        <f>'Program Costs'!AH227+'Customer Costs'!AH227</f>
        <v>0</v>
      </c>
      <c r="AI227" s="2">
        <f t="shared" si="6"/>
        <v>247</v>
      </c>
      <c r="AJ227" s="2">
        <f t="shared" si="7"/>
        <v>247</v>
      </c>
    </row>
    <row r="228" spans="1:36" x14ac:dyDescent="0.25">
      <c r="A228" s="13">
        <v>3</v>
      </c>
      <c r="B228" s="13">
        <v>190</v>
      </c>
      <c r="C228">
        <v>196</v>
      </c>
      <c r="D228" t="s">
        <v>262</v>
      </c>
      <c r="E228">
        <f>'Program Costs'!E228+'Customer Costs'!E228</f>
        <v>0</v>
      </c>
      <c r="F228">
        <f>'Program Costs'!F228+'Customer Costs'!F228</f>
        <v>0</v>
      </c>
      <c r="G228">
        <f>'Program Costs'!G228+'Customer Costs'!G228</f>
        <v>805.7</v>
      </c>
      <c r="H228">
        <f>'Program Costs'!H228+'Customer Costs'!H228</f>
        <v>0</v>
      </c>
      <c r="I228">
        <f>'Program Costs'!I228+'Customer Costs'!I228</f>
        <v>0</v>
      </c>
      <c r="J228">
        <f>'Program Costs'!J228+'Customer Costs'!J228</f>
        <v>0</v>
      </c>
      <c r="K228">
        <f>'Program Costs'!K228+'Customer Costs'!K228</f>
        <v>0</v>
      </c>
      <c r="L228">
        <f>'Program Costs'!L228+'Customer Costs'!L228</f>
        <v>0</v>
      </c>
      <c r="M228">
        <f>'Program Costs'!M228+'Customer Costs'!M228</f>
        <v>0</v>
      </c>
      <c r="N228">
        <f>'Program Costs'!N228+'Customer Costs'!N228</f>
        <v>0</v>
      </c>
      <c r="O228">
        <f>'Program Costs'!O228+'Customer Costs'!O228</f>
        <v>0</v>
      </c>
      <c r="P228">
        <f>'Program Costs'!P228+'Customer Costs'!P228</f>
        <v>0</v>
      </c>
      <c r="Q228">
        <f>'Program Costs'!Q228+'Customer Costs'!Q228</f>
        <v>0</v>
      </c>
      <c r="R228">
        <f>'Program Costs'!R228+'Customer Costs'!R228</f>
        <v>0</v>
      </c>
      <c r="S228">
        <f>'Program Costs'!S228+'Customer Costs'!S228</f>
        <v>0</v>
      </c>
      <c r="T228">
        <f>'Program Costs'!T228+'Customer Costs'!T228</f>
        <v>0</v>
      </c>
      <c r="U228">
        <f>'Program Costs'!U228+'Customer Costs'!U228</f>
        <v>0</v>
      </c>
      <c r="V228">
        <f>'Program Costs'!V228+'Customer Costs'!V228</f>
        <v>0</v>
      </c>
      <c r="W228">
        <f>'Program Costs'!W228+'Customer Costs'!W228</f>
        <v>0</v>
      </c>
      <c r="X228">
        <f>'Program Costs'!X228+'Customer Costs'!X228</f>
        <v>0</v>
      </c>
      <c r="Y228">
        <f>'Program Costs'!Y228+'Customer Costs'!Y228</f>
        <v>0</v>
      </c>
      <c r="Z228">
        <f>'Program Costs'!Z228+'Customer Costs'!Z228</f>
        <v>0</v>
      </c>
      <c r="AA228">
        <f>'Program Costs'!AA228+'Customer Costs'!AA228</f>
        <v>0</v>
      </c>
      <c r="AB228">
        <f>'Program Costs'!AB228+'Customer Costs'!AB228</f>
        <v>0</v>
      </c>
      <c r="AC228">
        <f>'Program Costs'!AC228+'Customer Costs'!AC228</f>
        <v>0</v>
      </c>
      <c r="AD228">
        <f>'Program Costs'!AD228+'Customer Costs'!AD228</f>
        <v>0</v>
      </c>
      <c r="AE228">
        <f>'Program Costs'!AE228+'Customer Costs'!AE228</f>
        <v>0</v>
      </c>
      <c r="AF228">
        <f>'Program Costs'!AF228+'Customer Costs'!AF228</f>
        <v>0</v>
      </c>
      <c r="AG228">
        <f>'Program Costs'!AG228+'Customer Costs'!AG228</f>
        <v>0</v>
      </c>
      <c r="AH228">
        <f>'Program Costs'!AH228+'Customer Costs'!AH228</f>
        <v>0</v>
      </c>
      <c r="AI228" s="2">
        <f t="shared" si="6"/>
        <v>805.7</v>
      </c>
      <c r="AJ228" s="2">
        <f t="shared" si="7"/>
        <v>805.7</v>
      </c>
    </row>
    <row r="229" spans="1:36" x14ac:dyDescent="0.25">
      <c r="A229" s="13">
        <v>3</v>
      </c>
      <c r="B229" s="13">
        <v>190</v>
      </c>
      <c r="C229">
        <v>197</v>
      </c>
      <c r="D229" t="s">
        <v>263</v>
      </c>
      <c r="E229">
        <f>'Program Costs'!E229+'Customer Costs'!E229</f>
        <v>0</v>
      </c>
      <c r="F229">
        <f>'Program Costs'!F229+'Customer Costs'!F229</f>
        <v>0</v>
      </c>
      <c r="G229">
        <f>'Program Costs'!G229+'Customer Costs'!G229</f>
        <v>57.4</v>
      </c>
      <c r="H229">
        <f>'Program Costs'!H229+'Customer Costs'!H229</f>
        <v>0</v>
      </c>
      <c r="I229">
        <f>'Program Costs'!I229+'Customer Costs'!I229</f>
        <v>0</v>
      </c>
      <c r="J229">
        <f>'Program Costs'!J229+'Customer Costs'!J229</f>
        <v>0</v>
      </c>
      <c r="K229">
        <f>'Program Costs'!K229+'Customer Costs'!K229</f>
        <v>0</v>
      </c>
      <c r="L229">
        <f>'Program Costs'!L229+'Customer Costs'!L229</f>
        <v>0</v>
      </c>
      <c r="M229">
        <f>'Program Costs'!M229+'Customer Costs'!M229</f>
        <v>0</v>
      </c>
      <c r="N229">
        <f>'Program Costs'!N229+'Customer Costs'!N229</f>
        <v>0</v>
      </c>
      <c r="O229">
        <f>'Program Costs'!O229+'Customer Costs'!O229</f>
        <v>0</v>
      </c>
      <c r="P229">
        <f>'Program Costs'!P229+'Customer Costs'!P229</f>
        <v>0</v>
      </c>
      <c r="Q229">
        <f>'Program Costs'!Q229+'Customer Costs'!Q229</f>
        <v>0</v>
      </c>
      <c r="R229">
        <f>'Program Costs'!R229+'Customer Costs'!R229</f>
        <v>0</v>
      </c>
      <c r="S229">
        <f>'Program Costs'!S229+'Customer Costs'!S229</f>
        <v>0</v>
      </c>
      <c r="T229">
        <f>'Program Costs'!T229+'Customer Costs'!T229</f>
        <v>0</v>
      </c>
      <c r="U229">
        <f>'Program Costs'!U229+'Customer Costs'!U229</f>
        <v>0</v>
      </c>
      <c r="V229">
        <f>'Program Costs'!V229+'Customer Costs'!V229</f>
        <v>0</v>
      </c>
      <c r="W229">
        <f>'Program Costs'!W229+'Customer Costs'!W229</f>
        <v>0</v>
      </c>
      <c r="X229">
        <f>'Program Costs'!X229+'Customer Costs'!X229</f>
        <v>0</v>
      </c>
      <c r="Y229">
        <f>'Program Costs'!Y229+'Customer Costs'!Y229</f>
        <v>0</v>
      </c>
      <c r="Z229">
        <f>'Program Costs'!Z229+'Customer Costs'!Z229</f>
        <v>0</v>
      </c>
      <c r="AA229">
        <f>'Program Costs'!AA229+'Customer Costs'!AA229</f>
        <v>0</v>
      </c>
      <c r="AB229">
        <f>'Program Costs'!AB229+'Customer Costs'!AB229</f>
        <v>0</v>
      </c>
      <c r="AC229">
        <f>'Program Costs'!AC229+'Customer Costs'!AC229</f>
        <v>0</v>
      </c>
      <c r="AD229">
        <f>'Program Costs'!AD229+'Customer Costs'!AD229</f>
        <v>0</v>
      </c>
      <c r="AE229">
        <f>'Program Costs'!AE229+'Customer Costs'!AE229</f>
        <v>0</v>
      </c>
      <c r="AF229">
        <f>'Program Costs'!AF229+'Customer Costs'!AF229</f>
        <v>0</v>
      </c>
      <c r="AG229">
        <f>'Program Costs'!AG229+'Customer Costs'!AG229</f>
        <v>0</v>
      </c>
      <c r="AH229">
        <f>'Program Costs'!AH229+'Customer Costs'!AH229</f>
        <v>0</v>
      </c>
      <c r="AI229" s="2">
        <f t="shared" si="6"/>
        <v>57.4</v>
      </c>
      <c r="AJ229" s="2">
        <f t="shared" si="7"/>
        <v>57.4</v>
      </c>
    </row>
    <row r="230" spans="1:36" x14ac:dyDescent="0.25">
      <c r="A230" s="13">
        <v>3</v>
      </c>
      <c r="B230" s="13">
        <v>190</v>
      </c>
      <c r="C230">
        <v>198</v>
      </c>
      <c r="D230" t="s">
        <v>264</v>
      </c>
      <c r="E230">
        <f>'Program Costs'!E230+'Customer Costs'!E230</f>
        <v>0</v>
      </c>
      <c r="F230">
        <f>'Program Costs'!F230+'Customer Costs'!F230</f>
        <v>0</v>
      </c>
      <c r="G230">
        <f>'Program Costs'!G230+'Customer Costs'!G230</f>
        <v>309.3</v>
      </c>
      <c r="H230">
        <f>'Program Costs'!H230+'Customer Costs'!H230</f>
        <v>0</v>
      </c>
      <c r="I230">
        <f>'Program Costs'!I230+'Customer Costs'!I230</f>
        <v>0</v>
      </c>
      <c r="J230">
        <f>'Program Costs'!J230+'Customer Costs'!J230</f>
        <v>0</v>
      </c>
      <c r="K230">
        <f>'Program Costs'!K230+'Customer Costs'!K230</f>
        <v>0</v>
      </c>
      <c r="L230">
        <f>'Program Costs'!L230+'Customer Costs'!L230</f>
        <v>0</v>
      </c>
      <c r="M230">
        <f>'Program Costs'!M230+'Customer Costs'!M230</f>
        <v>0</v>
      </c>
      <c r="N230">
        <f>'Program Costs'!N230+'Customer Costs'!N230</f>
        <v>0</v>
      </c>
      <c r="O230">
        <f>'Program Costs'!O230+'Customer Costs'!O230</f>
        <v>0</v>
      </c>
      <c r="P230">
        <f>'Program Costs'!P230+'Customer Costs'!P230</f>
        <v>0</v>
      </c>
      <c r="Q230">
        <f>'Program Costs'!Q230+'Customer Costs'!Q230</f>
        <v>0</v>
      </c>
      <c r="R230">
        <f>'Program Costs'!R230+'Customer Costs'!R230</f>
        <v>0</v>
      </c>
      <c r="S230">
        <f>'Program Costs'!S230+'Customer Costs'!S230</f>
        <v>0</v>
      </c>
      <c r="T230">
        <f>'Program Costs'!T230+'Customer Costs'!T230</f>
        <v>0</v>
      </c>
      <c r="U230">
        <f>'Program Costs'!U230+'Customer Costs'!U230</f>
        <v>0</v>
      </c>
      <c r="V230">
        <f>'Program Costs'!V230+'Customer Costs'!V230</f>
        <v>0</v>
      </c>
      <c r="W230">
        <f>'Program Costs'!W230+'Customer Costs'!W230</f>
        <v>0</v>
      </c>
      <c r="X230">
        <f>'Program Costs'!X230+'Customer Costs'!X230</f>
        <v>0</v>
      </c>
      <c r="Y230">
        <f>'Program Costs'!Y230+'Customer Costs'!Y230</f>
        <v>0</v>
      </c>
      <c r="Z230">
        <f>'Program Costs'!Z230+'Customer Costs'!Z230</f>
        <v>0</v>
      </c>
      <c r="AA230">
        <f>'Program Costs'!AA230+'Customer Costs'!AA230</f>
        <v>0</v>
      </c>
      <c r="AB230">
        <f>'Program Costs'!AB230+'Customer Costs'!AB230</f>
        <v>0</v>
      </c>
      <c r="AC230">
        <f>'Program Costs'!AC230+'Customer Costs'!AC230</f>
        <v>0</v>
      </c>
      <c r="AD230">
        <f>'Program Costs'!AD230+'Customer Costs'!AD230</f>
        <v>0</v>
      </c>
      <c r="AE230">
        <f>'Program Costs'!AE230+'Customer Costs'!AE230</f>
        <v>0</v>
      </c>
      <c r="AF230">
        <f>'Program Costs'!AF230+'Customer Costs'!AF230</f>
        <v>0</v>
      </c>
      <c r="AG230">
        <f>'Program Costs'!AG230+'Customer Costs'!AG230</f>
        <v>0</v>
      </c>
      <c r="AH230">
        <f>'Program Costs'!AH230+'Customer Costs'!AH230</f>
        <v>0</v>
      </c>
      <c r="AI230" s="2">
        <f t="shared" si="6"/>
        <v>309.3</v>
      </c>
      <c r="AJ230" s="2">
        <f t="shared" si="7"/>
        <v>309.3</v>
      </c>
    </row>
    <row r="231" spans="1:36" x14ac:dyDescent="0.25">
      <c r="A231" s="13">
        <v>3</v>
      </c>
      <c r="B231" s="13">
        <v>190</v>
      </c>
      <c r="C231">
        <v>199</v>
      </c>
      <c r="D231" t="s">
        <v>265</v>
      </c>
      <c r="E231">
        <f>'Program Costs'!E231+'Customer Costs'!E231</f>
        <v>0</v>
      </c>
      <c r="F231">
        <f>'Program Costs'!F231+'Customer Costs'!F231</f>
        <v>0</v>
      </c>
      <c r="G231">
        <f>'Program Costs'!G231+'Customer Costs'!G231</f>
        <v>309.3</v>
      </c>
      <c r="H231">
        <f>'Program Costs'!H231+'Customer Costs'!H231</f>
        <v>0</v>
      </c>
      <c r="I231">
        <f>'Program Costs'!I231+'Customer Costs'!I231</f>
        <v>0</v>
      </c>
      <c r="J231">
        <f>'Program Costs'!J231+'Customer Costs'!J231</f>
        <v>0</v>
      </c>
      <c r="K231">
        <f>'Program Costs'!K231+'Customer Costs'!K231</f>
        <v>0</v>
      </c>
      <c r="L231">
        <f>'Program Costs'!L231+'Customer Costs'!L231</f>
        <v>0</v>
      </c>
      <c r="M231">
        <f>'Program Costs'!M231+'Customer Costs'!M231</f>
        <v>0</v>
      </c>
      <c r="N231">
        <f>'Program Costs'!N231+'Customer Costs'!N231</f>
        <v>0</v>
      </c>
      <c r="O231">
        <f>'Program Costs'!O231+'Customer Costs'!O231</f>
        <v>0</v>
      </c>
      <c r="P231">
        <f>'Program Costs'!P231+'Customer Costs'!P231</f>
        <v>0</v>
      </c>
      <c r="Q231">
        <f>'Program Costs'!Q231+'Customer Costs'!Q231</f>
        <v>0</v>
      </c>
      <c r="R231">
        <f>'Program Costs'!R231+'Customer Costs'!R231</f>
        <v>0</v>
      </c>
      <c r="S231">
        <f>'Program Costs'!S231+'Customer Costs'!S231</f>
        <v>0</v>
      </c>
      <c r="T231">
        <f>'Program Costs'!T231+'Customer Costs'!T231</f>
        <v>0</v>
      </c>
      <c r="U231">
        <f>'Program Costs'!U231+'Customer Costs'!U231</f>
        <v>0</v>
      </c>
      <c r="V231">
        <f>'Program Costs'!V231+'Customer Costs'!V231</f>
        <v>0</v>
      </c>
      <c r="W231">
        <f>'Program Costs'!W231+'Customer Costs'!W231</f>
        <v>0</v>
      </c>
      <c r="X231">
        <f>'Program Costs'!X231+'Customer Costs'!X231</f>
        <v>0</v>
      </c>
      <c r="Y231">
        <f>'Program Costs'!Y231+'Customer Costs'!Y231</f>
        <v>0</v>
      </c>
      <c r="Z231">
        <f>'Program Costs'!Z231+'Customer Costs'!Z231</f>
        <v>0</v>
      </c>
      <c r="AA231">
        <f>'Program Costs'!AA231+'Customer Costs'!AA231</f>
        <v>0</v>
      </c>
      <c r="AB231">
        <f>'Program Costs'!AB231+'Customer Costs'!AB231</f>
        <v>0</v>
      </c>
      <c r="AC231">
        <f>'Program Costs'!AC231+'Customer Costs'!AC231</f>
        <v>0</v>
      </c>
      <c r="AD231">
        <f>'Program Costs'!AD231+'Customer Costs'!AD231</f>
        <v>0</v>
      </c>
      <c r="AE231">
        <f>'Program Costs'!AE231+'Customer Costs'!AE231</f>
        <v>0</v>
      </c>
      <c r="AF231">
        <f>'Program Costs'!AF231+'Customer Costs'!AF231</f>
        <v>0</v>
      </c>
      <c r="AG231">
        <f>'Program Costs'!AG231+'Customer Costs'!AG231</f>
        <v>0</v>
      </c>
      <c r="AH231">
        <f>'Program Costs'!AH231+'Customer Costs'!AH231</f>
        <v>0</v>
      </c>
      <c r="AI231" s="2">
        <f t="shared" si="6"/>
        <v>309.3</v>
      </c>
      <c r="AJ231" s="2">
        <f t="shared" si="7"/>
        <v>309.3</v>
      </c>
    </row>
    <row r="232" spans="1:36" x14ac:dyDescent="0.25">
      <c r="A232" s="13">
        <v>3</v>
      </c>
      <c r="B232" s="13">
        <v>190</v>
      </c>
      <c r="C232">
        <v>200</v>
      </c>
      <c r="D232" t="s">
        <v>266</v>
      </c>
      <c r="E232">
        <f>'Program Costs'!E232+'Customer Costs'!E232</f>
        <v>0</v>
      </c>
      <c r="F232">
        <f>'Program Costs'!F232+'Customer Costs'!F232</f>
        <v>0</v>
      </c>
      <c r="G232">
        <f>'Program Costs'!G232+'Customer Costs'!G232</f>
        <v>328.7</v>
      </c>
      <c r="H232">
        <f>'Program Costs'!H232+'Customer Costs'!H232</f>
        <v>0</v>
      </c>
      <c r="I232">
        <f>'Program Costs'!I232+'Customer Costs'!I232</f>
        <v>0</v>
      </c>
      <c r="J232">
        <f>'Program Costs'!J232+'Customer Costs'!J232</f>
        <v>0</v>
      </c>
      <c r="K232">
        <f>'Program Costs'!K232+'Customer Costs'!K232</f>
        <v>0</v>
      </c>
      <c r="L232">
        <f>'Program Costs'!L232+'Customer Costs'!L232</f>
        <v>0</v>
      </c>
      <c r="M232">
        <f>'Program Costs'!M232+'Customer Costs'!M232</f>
        <v>0</v>
      </c>
      <c r="N232">
        <f>'Program Costs'!N232+'Customer Costs'!N232</f>
        <v>0</v>
      </c>
      <c r="O232">
        <f>'Program Costs'!O232+'Customer Costs'!O232</f>
        <v>0</v>
      </c>
      <c r="P232">
        <f>'Program Costs'!P232+'Customer Costs'!P232</f>
        <v>0</v>
      </c>
      <c r="Q232">
        <f>'Program Costs'!Q232+'Customer Costs'!Q232</f>
        <v>0</v>
      </c>
      <c r="R232">
        <f>'Program Costs'!R232+'Customer Costs'!R232</f>
        <v>0</v>
      </c>
      <c r="S232">
        <f>'Program Costs'!S232+'Customer Costs'!S232</f>
        <v>0</v>
      </c>
      <c r="T232">
        <f>'Program Costs'!T232+'Customer Costs'!T232</f>
        <v>0</v>
      </c>
      <c r="U232">
        <f>'Program Costs'!U232+'Customer Costs'!U232</f>
        <v>0</v>
      </c>
      <c r="V232">
        <f>'Program Costs'!V232+'Customer Costs'!V232</f>
        <v>0</v>
      </c>
      <c r="W232">
        <f>'Program Costs'!W232+'Customer Costs'!W232</f>
        <v>0</v>
      </c>
      <c r="X232">
        <f>'Program Costs'!X232+'Customer Costs'!X232</f>
        <v>0</v>
      </c>
      <c r="Y232">
        <f>'Program Costs'!Y232+'Customer Costs'!Y232</f>
        <v>0</v>
      </c>
      <c r="Z232">
        <f>'Program Costs'!Z232+'Customer Costs'!Z232</f>
        <v>0</v>
      </c>
      <c r="AA232">
        <f>'Program Costs'!AA232+'Customer Costs'!AA232</f>
        <v>0</v>
      </c>
      <c r="AB232">
        <f>'Program Costs'!AB232+'Customer Costs'!AB232</f>
        <v>0</v>
      </c>
      <c r="AC232">
        <f>'Program Costs'!AC232+'Customer Costs'!AC232</f>
        <v>0</v>
      </c>
      <c r="AD232">
        <f>'Program Costs'!AD232+'Customer Costs'!AD232</f>
        <v>0</v>
      </c>
      <c r="AE232">
        <f>'Program Costs'!AE232+'Customer Costs'!AE232</f>
        <v>0</v>
      </c>
      <c r="AF232">
        <f>'Program Costs'!AF232+'Customer Costs'!AF232</f>
        <v>0</v>
      </c>
      <c r="AG232">
        <f>'Program Costs'!AG232+'Customer Costs'!AG232</f>
        <v>0</v>
      </c>
      <c r="AH232">
        <f>'Program Costs'!AH232+'Customer Costs'!AH232</f>
        <v>0</v>
      </c>
      <c r="AI232" s="2">
        <f t="shared" si="6"/>
        <v>328.7</v>
      </c>
      <c r="AJ232" s="2">
        <f t="shared" si="7"/>
        <v>328.7</v>
      </c>
    </row>
    <row r="233" spans="1:36" x14ac:dyDescent="0.25">
      <c r="A233" s="13">
        <v>3</v>
      </c>
      <c r="B233" s="13">
        <v>190</v>
      </c>
      <c r="C233">
        <v>202</v>
      </c>
      <c r="D233" t="s">
        <v>267</v>
      </c>
      <c r="E233">
        <f>'Program Costs'!E233+'Customer Costs'!E233</f>
        <v>0</v>
      </c>
      <c r="F233">
        <f>'Program Costs'!F233+'Customer Costs'!F233</f>
        <v>0</v>
      </c>
      <c r="G233">
        <f>'Program Costs'!G233+'Customer Costs'!G233</f>
        <v>5712.7</v>
      </c>
      <c r="H233">
        <f>'Program Costs'!H233+'Customer Costs'!H233</f>
        <v>0</v>
      </c>
      <c r="I233">
        <f>'Program Costs'!I233+'Customer Costs'!I233</f>
        <v>0</v>
      </c>
      <c r="J233">
        <f>'Program Costs'!J233+'Customer Costs'!J233</f>
        <v>0</v>
      </c>
      <c r="K233">
        <f>'Program Costs'!K233+'Customer Costs'!K233</f>
        <v>0</v>
      </c>
      <c r="L233">
        <f>'Program Costs'!L233+'Customer Costs'!L233</f>
        <v>0</v>
      </c>
      <c r="M233">
        <f>'Program Costs'!M233+'Customer Costs'!M233</f>
        <v>0</v>
      </c>
      <c r="N233">
        <f>'Program Costs'!N233+'Customer Costs'!N233</f>
        <v>0</v>
      </c>
      <c r="O233">
        <f>'Program Costs'!O233+'Customer Costs'!O233</f>
        <v>0</v>
      </c>
      <c r="P233">
        <f>'Program Costs'!P233+'Customer Costs'!P233</f>
        <v>0</v>
      </c>
      <c r="Q233">
        <f>'Program Costs'!Q233+'Customer Costs'!Q233</f>
        <v>0</v>
      </c>
      <c r="R233">
        <f>'Program Costs'!R233+'Customer Costs'!R233</f>
        <v>0</v>
      </c>
      <c r="S233">
        <f>'Program Costs'!S233+'Customer Costs'!S233</f>
        <v>0</v>
      </c>
      <c r="T233">
        <f>'Program Costs'!T233+'Customer Costs'!T233</f>
        <v>0</v>
      </c>
      <c r="U233">
        <f>'Program Costs'!U233+'Customer Costs'!U233</f>
        <v>0</v>
      </c>
      <c r="V233">
        <f>'Program Costs'!V233+'Customer Costs'!V233</f>
        <v>0</v>
      </c>
      <c r="W233">
        <f>'Program Costs'!W233+'Customer Costs'!W233</f>
        <v>0</v>
      </c>
      <c r="X233">
        <f>'Program Costs'!X233+'Customer Costs'!X233</f>
        <v>0</v>
      </c>
      <c r="Y233">
        <f>'Program Costs'!Y233+'Customer Costs'!Y233</f>
        <v>0</v>
      </c>
      <c r="Z233">
        <f>'Program Costs'!Z233+'Customer Costs'!Z233</f>
        <v>0</v>
      </c>
      <c r="AA233">
        <f>'Program Costs'!AA233+'Customer Costs'!AA233</f>
        <v>0</v>
      </c>
      <c r="AB233">
        <f>'Program Costs'!AB233+'Customer Costs'!AB233</f>
        <v>0</v>
      </c>
      <c r="AC233">
        <f>'Program Costs'!AC233+'Customer Costs'!AC233</f>
        <v>0</v>
      </c>
      <c r="AD233">
        <f>'Program Costs'!AD233+'Customer Costs'!AD233</f>
        <v>0</v>
      </c>
      <c r="AE233">
        <f>'Program Costs'!AE233+'Customer Costs'!AE233</f>
        <v>0</v>
      </c>
      <c r="AF233">
        <f>'Program Costs'!AF233+'Customer Costs'!AF233</f>
        <v>0</v>
      </c>
      <c r="AG233">
        <f>'Program Costs'!AG233+'Customer Costs'!AG233</f>
        <v>0</v>
      </c>
      <c r="AH233">
        <f>'Program Costs'!AH233+'Customer Costs'!AH233</f>
        <v>0</v>
      </c>
      <c r="AI233" s="2">
        <f t="shared" si="6"/>
        <v>5712.7</v>
      </c>
      <c r="AJ233" s="2">
        <f t="shared" si="7"/>
        <v>5712.7</v>
      </c>
    </row>
    <row r="234" spans="1:36" x14ac:dyDescent="0.25">
      <c r="A234" s="13">
        <v>3</v>
      </c>
      <c r="B234" s="13">
        <v>190</v>
      </c>
      <c r="C234">
        <v>203</v>
      </c>
      <c r="D234" t="s">
        <v>268</v>
      </c>
      <c r="E234">
        <f>'Program Costs'!E234+'Customer Costs'!E234</f>
        <v>0</v>
      </c>
      <c r="F234">
        <f>'Program Costs'!F234+'Customer Costs'!F234</f>
        <v>0</v>
      </c>
      <c r="G234">
        <f>'Program Costs'!G234+'Customer Costs'!G234</f>
        <v>378.7</v>
      </c>
      <c r="H234">
        <f>'Program Costs'!H234+'Customer Costs'!H234</f>
        <v>0</v>
      </c>
      <c r="I234">
        <f>'Program Costs'!I234+'Customer Costs'!I234</f>
        <v>0</v>
      </c>
      <c r="J234">
        <f>'Program Costs'!J234+'Customer Costs'!J234</f>
        <v>0</v>
      </c>
      <c r="K234">
        <f>'Program Costs'!K234+'Customer Costs'!K234</f>
        <v>0</v>
      </c>
      <c r="L234">
        <f>'Program Costs'!L234+'Customer Costs'!L234</f>
        <v>0</v>
      </c>
      <c r="M234">
        <f>'Program Costs'!M234+'Customer Costs'!M234</f>
        <v>0</v>
      </c>
      <c r="N234">
        <f>'Program Costs'!N234+'Customer Costs'!N234</f>
        <v>0</v>
      </c>
      <c r="O234">
        <f>'Program Costs'!O234+'Customer Costs'!O234</f>
        <v>0</v>
      </c>
      <c r="P234">
        <f>'Program Costs'!P234+'Customer Costs'!P234</f>
        <v>0</v>
      </c>
      <c r="Q234">
        <f>'Program Costs'!Q234+'Customer Costs'!Q234</f>
        <v>0</v>
      </c>
      <c r="R234">
        <f>'Program Costs'!R234+'Customer Costs'!R234</f>
        <v>0</v>
      </c>
      <c r="S234">
        <f>'Program Costs'!S234+'Customer Costs'!S234</f>
        <v>0</v>
      </c>
      <c r="T234">
        <f>'Program Costs'!T234+'Customer Costs'!T234</f>
        <v>0</v>
      </c>
      <c r="U234">
        <f>'Program Costs'!U234+'Customer Costs'!U234</f>
        <v>0</v>
      </c>
      <c r="V234">
        <f>'Program Costs'!V234+'Customer Costs'!V234</f>
        <v>0</v>
      </c>
      <c r="W234">
        <f>'Program Costs'!W234+'Customer Costs'!W234</f>
        <v>0</v>
      </c>
      <c r="X234">
        <f>'Program Costs'!X234+'Customer Costs'!X234</f>
        <v>0</v>
      </c>
      <c r="Y234">
        <f>'Program Costs'!Y234+'Customer Costs'!Y234</f>
        <v>0</v>
      </c>
      <c r="Z234">
        <f>'Program Costs'!Z234+'Customer Costs'!Z234</f>
        <v>0</v>
      </c>
      <c r="AA234">
        <f>'Program Costs'!AA234+'Customer Costs'!AA234</f>
        <v>0</v>
      </c>
      <c r="AB234">
        <f>'Program Costs'!AB234+'Customer Costs'!AB234</f>
        <v>0</v>
      </c>
      <c r="AC234">
        <f>'Program Costs'!AC234+'Customer Costs'!AC234</f>
        <v>0</v>
      </c>
      <c r="AD234">
        <f>'Program Costs'!AD234+'Customer Costs'!AD234</f>
        <v>0</v>
      </c>
      <c r="AE234">
        <f>'Program Costs'!AE234+'Customer Costs'!AE234</f>
        <v>0</v>
      </c>
      <c r="AF234">
        <f>'Program Costs'!AF234+'Customer Costs'!AF234</f>
        <v>0</v>
      </c>
      <c r="AG234">
        <f>'Program Costs'!AG234+'Customer Costs'!AG234</f>
        <v>0</v>
      </c>
      <c r="AH234">
        <f>'Program Costs'!AH234+'Customer Costs'!AH234</f>
        <v>0</v>
      </c>
      <c r="AI234" s="2">
        <f t="shared" si="6"/>
        <v>378.7</v>
      </c>
      <c r="AJ234" s="2">
        <f t="shared" si="7"/>
        <v>378.7</v>
      </c>
    </row>
    <row r="235" spans="1:36" x14ac:dyDescent="0.25">
      <c r="A235" s="13">
        <v>3</v>
      </c>
      <c r="B235" s="13">
        <v>190</v>
      </c>
      <c r="C235">
        <v>204</v>
      </c>
      <c r="D235" t="s">
        <v>269</v>
      </c>
      <c r="E235">
        <f>'Program Costs'!E235+'Customer Costs'!E235</f>
        <v>0</v>
      </c>
      <c r="F235">
        <f>'Program Costs'!F235+'Customer Costs'!F235</f>
        <v>0</v>
      </c>
      <c r="G235">
        <f>'Program Costs'!G235+'Customer Costs'!G235</f>
        <v>940.5</v>
      </c>
      <c r="H235">
        <f>'Program Costs'!H235+'Customer Costs'!H235</f>
        <v>0</v>
      </c>
      <c r="I235">
        <f>'Program Costs'!I235+'Customer Costs'!I235</f>
        <v>0</v>
      </c>
      <c r="J235">
        <f>'Program Costs'!J235+'Customer Costs'!J235</f>
        <v>0</v>
      </c>
      <c r="K235">
        <f>'Program Costs'!K235+'Customer Costs'!K235</f>
        <v>0</v>
      </c>
      <c r="L235">
        <f>'Program Costs'!L235+'Customer Costs'!L235</f>
        <v>0</v>
      </c>
      <c r="M235">
        <f>'Program Costs'!M235+'Customer Costs'!M235</f>
        <v>0</v>
      </c>
      <c r="N235">
        <f>'Program Costs'!N235+'Customer Costs'!N235</f>
        <v>0</v>
      </c>
      <c r="O235">
        <f>'Program Costs'!O235+'Customer Costs'!O235</f>
        <v>0</v>
      </c>
      <c r="P235">
        <f>'Program Costs'!P235+'Customer Costs'!P235</f>
        <v>0</v>
      </c>
      <c r="Q235">
        <f>'Program Costs'!Q235+'Customer Costs'!Q235</f>
        <v>0</v>
      </c>
      <c r="R235">
        <f>'Program Costs'!R235+'Customer Costs'!R235</f>
        <v>0</v>
      </c>
      <c r="S235">
        <f>'Program Costs'!S235+'Customer Costs'!S235</f>
        <v>0</v>
      </c>
      <c r="T235">
        <f>'Program Costs'!T235+'Customer Costs'!T235</f>
        <v>0</v>
      </c>
      <c r="U235">
        <f>'Program Costs'!U235+'Customer Costs'!U235</f>
        <v>0</v>
      </c>
      <c r="V235">
        <f>'Program Costs'!V235+'Customer Costs'!V235</f>
        <v>0</v>
      </c>
      <c r="W235">
        <f>'Program Costs'!W235+'Customer Costs'!W235</f>
        <v>0</v>
      </c>
      <c r="X235">
        <f>'Program Costs'!X235+'Customer Costs'!X235</f>
        <v>0</v>
      </c>
      <c r="Y235">
        <f>'Program Costs'!Y235+'Customer Costs'!Y235</f>
        <v>0</v>
      </c>
      <c r="Z235">
        <f>'Program Costs'!Z235+'Customer Costs'!Z235</f>
        <v>0</v>
      </c>
      <c r="AA235">
        <f>'Program Costs'!AA235+'Customer Costs'!AA235</f>
        <v>0</v>
      </c>
      <c r="AB235">
        <f>'Program Costs'!AB235+'Customer Costs'!AB235</f>
        <v>0</v>
      </c>
      <c r="AC235">
        <f>'Program Costs'!AC235+'Customer Costs'!AC235</f>
        <v>0</v>
      </c>
      <c r="AD235">
        <f>'Program Costs'!AD235+'Customer Costs'!AD235</f>
        <v>0</v>
      </c>
      <c r="AE235">
        <f>'Program Costs'!AE235+'Customer Costs'!AE235</f>
        <v>0</v>
      </c>
      <c r="AF235">
        <f>'Program Costs'!AF235+'Customer Costs'!AF235</f>
        <v>0</v>
      </c>
      <c r="AG235">
        <f>'Program Costs'!AG235+'Customer Costs'!AG235</f>
        <v>0</v>
      </c>
      <c r="AH235">
        <f>'Program Costs'!AH235+'Customer Costs'!AH235</f>
        <v>0</v>
      </c>
      <c r="AI235" s="2">
        <f t="shared" si="6"/>
        <v>940.5</v>
      </c>
      <c r="AJ235" s="2">
        <f t="shared" si="7"/>
        <v>940.5</v>
      </c>
    </row>
    <row r="236" spans="1:36" x14ac:dyDescent="0.25">
      <c r="A236" s="13">
        <v>3</v>
      </c>
      <c r="B236" s="13">
        <v>190</v>
      </c>
      <c r="C236">
        <v>205</v>
      </c>
      <c r="D236" t="s">
        <v>270</v>
      </c>
      <c r="E236">
        <f>'Program Costs'!E236+'Customer Costs'!E236</f>
        <v>0</v>
      </c>
      <c r="F236">
        <f>'Program Costs'!F236+'Customer Costs'!F236</f>
        <v>0</v>
      </c>
      <c r="G236">
        <f>'Program Costs'!G236+'Customer Costs'!G236</f>
        <v>437</v>
      </c>
      <c r="H236">
        <f>'Program Costs'!H236+'Customer Costs'!H236</f>
        <v>0</v>
      </c>
      <c r="I236">
        <f>'Program Costs'!I236+'Customer Costs'!I236</f>
        <v>0</v>
      </c>
      <c r="J236">
        <f>'Program Costs'!J236+'Customer Costs'!J236</f>
        <v>0</v>
      </c>
      <c r="K236">
        <f>'Program Costs'!K236+'Customer Costs'!K236</f>
        <v>0</v>
      </c>
      <c r="L236">
        <f>'Program Costs'!L236+'Customer Costs'!L236</f>
        <v>0</v>
      </c>
      <c r="M236">
        <f>'Program Costs'!M236+'Customer Costs'!M236</f>
        <v>0</v>
      </c>
      <c r="N236">
        <f>'Program Costs'!N236+'Customer Costs'!N236</f>
        <v>0</v>
      </c>
      <c r="O236">
        <f>'Program Costs'!O236+'Customer Costs'!O236</f>
        <v>0</v>
      </c>
      <c r="P236">
        <f>'Program Costs'!P236+'Customer Costs'!P236</f>
        <v>0</v>
      </c>
      <c r="Q236">
        <f>'Program Costs'!Q236+'Customer Costs'!Q236</f>
        <v>0</v>
      </c>
      <c r="R236">
        <f>'Program Costs'!R236+'Customer Costs'!R236</f>
        <v>0</v>
      </c>
      <c r="S236">
        <f>'Program Costs'!S236+'Customer Costs'!S236</f>
        <v>0</v>
      </c>
      <c r="T236">
        <f>'Program Costs'!T236+'Customer Costs'!T236</f>
        <v>0</v>
      </c>
      <c r="U236">
        <f>'Program Costs'!U236+'Customer Costs'!U236</f>
        <v>0</v>
      </c>
      <c r="V236">
        <f>'Program Costs'!V236+'Customer Costs'!V236</f>
        <v>0</v>
      </c>
      <c r="W236">
        <f>'Program Costs'!W236+'Customer Costs'!W236</f>
        <v>0</v>
      </c>
      <c r="X236">
        <f>'Program Costs'!X236+'Customer Costs'!X236</f>
        <v>0</v>
      </c>
      <c r="Y236">
        <f>'Program Costs'!Y236+'Customer Costs'!Y236</f>
        <v>0</v>
      </c>
      <c r="Z236">
        <f>'Program Costs'!Z236+'Customer Costs'!Z236</f>
        <v>0</v>
      </c>
      <c r="AA236">
        <f>'Program Costs'!AA236+'Customer Costs'!AA236</f>
        <v>0</v>
      </c>
      <c r="AB236">
        <f>'Program Costs'!AB236+'Customer Costs'!AB236</f>
        <v>0</v>
      </c>
      <c r="AC236">
        <f>'Program Costs'!AC236+'Customer Costs'!AC236</f>
        <v>0</v>
      </c>
      <c r="AD236">
        <f>'Program Costs'!AD236+'Customer Costs'!AD236</f>
        <v>0</v>
      </c>
      <c r="AE236">
        <f>'Program Costs'!AE236+'Customer Costs'!AE236</f>
        <v>0</v>
      </c>
      <c r="AF236">
        <f>'Program Costs'!AF236+'Customer Costs'!AF236</f>
        <v>0</v>
      </c>
      <c r="AG236">
        <f>'Program Costs'!AG236+'Customer Costs'!AG236</f>
        <v>0</v>
      </c>
      <c r="AH236">
        <f>'Program Costs'!AH236+'Customer Costs'!AH236</f>
        <v>0</v>
      </c>
      <c r="AI236" s="2">
        <f t="shared" si="6"/>
        <v>437</v>
      </c>
      <c r="AJ236" s="2">
        <f t="shared" si="7"/>
        <v>437</v>
      </c>
    </row>
    <row r="237" spans="1:36" x14ac:dyDescent="0.25">
      <c r="A237" s="13">
        <v>3</v>
      </c>
      <c r="B237" s="13">
        <v>220</v>
      </c>
      <c r="C237">
        <v>221</v>
      </c>
      <c r="D237" t="s">
        <v>271</v>
      </c>
      <c r="E237">
        <f>'Program Costs'!E237+'Customer Costs'!E237</f>
        <v>0</v>
      </c>
      <c r="F237">
        <f>'Program Costs'!F237+'Customer Costs'!F237</f>
        <v>0</v>
      </c>
      <c r="G237">
        <f>'Program Costs'!G237+'Customer Costs'!G237</f>
        <v>51.72</v>
      </c>
      <c r="H237">
        <f>'Program Costs'!H237+'Customer Costs'!H237</f>
        <v>0</v>
      </c>
      <c r="I237">
        <f>'Program Costs'!I237+'Customer Costs'!I237</f>
        <v>0</v>
      </c>
      <c r="J237">
        <f>'Program Costs'!J237+'Customer Costs'!J237</f>
        <v>0</v>
      </c>
      <c r="K237">
        <f>'Program Costs'!K237+'Customer Costs'!K237</f>
        <v>0</v>
      </c>
      <c r="L237">
        <f>'Program Costs'!L237+'Customer Costs'!L237</f>
        <v>0</v>
      </c>
      <c r="M237">
        <f>'Program Costs'!M237+'Customer Costs'!M237</f>
        <v>0</v>
      </c>
      <c r="N237">
        <f>'Program Costs'!N237+'Customer Costs'!N237</f>
        <v>0</v>
      </c>
      <c r="O237">
        <f>'Program Costs'!O237+'Customer Costs'!O237</f>
        <v>0</v>
      </c>
      <c r="P237">
        <f>'Program Costs'!P237+'Customer Costs'!P237</f>
        <v>0</v>
      </c>
      <c r="Q237">
        <f>'Program Costs'!Q237+'Customer Costs'!Q237</f>
        <v>0</v>
      </c>
      <c r="R237">
        <f>'Program Costs'!R237+'Customer Costs'!R237</f>
        <v>0</v>
      </c>
      <c r="S237">
        <f>'Program Costs'!S237+'Customer Costs'!S237</f>
        <v>0</v>
      </c>
      <c r="T237">
        <f>'Program Costs'!T237+'Customer Costs'!T237</f>
        <v>0</v>
      </c>
      <c r="U237">
        <f>'Program Costs'!U237+'Customer Costs'!U237</f>
        <v>0</v>
      </c>
      <c r="V237">
        <f>'Program Costs'!V237+'Customer Costs'!V237</f>
        <v>0</v>
      </c>
      <c r="W237">
        <f>'Program Costs'!W237+'Customer Costs'!W237</f>
        <v>0</v>
      </c>
      <c r="X237">
        <f>'Program Costs'!X237+'Customer Costs'!X237</f>
        <v>0</v>
      </c>
      <c r="Y237">
        <f>'Program Costs'!Y237+'Customer Costs'!Y237</f>
        <v>0</v>
      </c>
      <c r="Z237">
        <f>'Program Costs'!Z237+'Customer Costs'!Z237</f>
        <v>0</v>
      </c>
      <c r="AA237">
        <f>'Program Costs'!AA237+'Customer Costs'!AA237</f>
        <v>0</v>
      </c>
      <c r="AB237">
        <f>'Program Costs'!AB237+'Customer Costs'!AB237</f>
        <v>0</v>
      </c>
      <c r="AC237">
        <f>'Program Costs'!AC237+'Customer Costs'!AC237</f>
        <v>0</v>
      </c>
      <c r="AD237">
        <f>'Program Costs'!AD237+'Customer Costs'!AD237</f>
        <v>0</v>
      </c>
      <c r="AE237">
        <f>'Program Costs'!AE237+'Customer Costs'!AE237</f>
        <v>0</v>
      </c>
      <c r="AF237">
        <f>'Program Costs'!AF237+'Customer Costs'!AF237</f>
        <v>0</v>
      </c>
      <c r="AG237">
        <f>'Program Costs'!AG237+'Customer Costs'!AG237</f>
        <v>0</v>
      </c>
      <c r="AH237">
        <f>'Program Costs'!AH237+'Customer Costs'!AH237</f>
        <v>0</v>
      </c>
      <c r="AI237" s="2">
        <f t="shared" si="6"/>
        <v>51.72</v>
      </c>
      <c r="AJ237" s="2">
        <f t="shared" si="7"/>
        <v>51.72</v>
      </c>
    </row>
    <row r="238" spans="1:36" x14ac:dyDescent="0.25">
      <c r="A238" s="13">
        <v>3</v>
      </c>
      <c r="B238" s="13">
        <v>230</v>
      </c>
      <c r="C238">
        <v>231</v>
      </c>
      <c r="D238" t="s">
        <v>272</v>
      </c>
      <c r="E238">
        <f>'Program Costs'!E238+'Customer Costs'!E238</f>
        <v>0</v>
      </c>
      <c r="F238">
        <f>'Program Costs'!F238+'Customer Costs'!F238</f>
        <v>0</v>
      </c>
      <c r="G238">
        <f>'Program Costs'!G238+'Customer Costs'!G238</f>
        <v>62.760000000000005</v>
      </c>
      <c r="H238">
        <f>'Program Costs'!H238+'Customer Costs'!H238</f>
        <v>0</v>
      </c>
      <c r="I238">
        <f>'Program Costs'!I238+'Customer Costs'!I238</f>
        <v>0</v>
      </c>
      <c r="J238">
        <f>'Program Costs'!J238+'Customer Costs'!J238</f>
        <v>0</v>
      </c>
      <c r="K238">
        <f>'Program Costs'!K238+'Customer Costs'!K238</f>
        <v>0</v>
      </c>
      <c r="L238">
        <f>'Program Costs'!L238+'Customer Costs'!L238</f>
        <v>0</v>
      </c>
      <c r="M238">
        <f>'Program Costs'!M238+'Customer Costs'!M238</f>
        <v>0</v>
      </c>
      <c r="N238">
        <f>'Program Costs'!N238+'Customer Costs'!N238</f>
        <v>0</v>
      </c>
      <c r="O238">
        <f>'Program Costs'!O238+'Customer Costs'!O238</f>
        <v>0</v>
      </c>
      <c r="P238">
        <f>'Program Costs'!P238+'Customer Costs'!P238</f>
        <v>0</v>
      </c>
      <c r="Q238">
        <f>'Program Costs'!Q238+'Customer Costs'!Q238</f>
        <v>0</v>
      </c>
      <c r="R238">
        <f>'Program Costs'!R238+'Customer Costs'!R238</f>
        <v>0</v>
      </c>
      <c r="S238">
        <f>'Program Costs'!S238+'Customer Costs'!S238</f>
        <v>0</v>
      </c>
      <c r="T238">
        <f>'Program Costs'!T238+'Customer Costs'!T238</f>
        <v>0</v>
      </c>
      <c r="U238">
        <f>'Program Costs'!U238+'Customer Costs'!U238</f>
        <v>0</v>
      </c>
      <c r="V238">
        <f>'Program Costs'!V238+'Customer Costs'!V238</f>
        <v>0</v>
      </c>
      <c r="W238">
        <f>'Program Costs'!W238+'Customer Costs'!W238</f>
        <v>0</v>
      </c>
      <c r="X238">
        <f>'Program Costs'!X238+'Customer Costs'!X238</f>
        <v>0</v>
      </c>
      <c r="Y238">
        <f>'Program Costs'!Y238+'Customer Costs'!Y238</f>
        <v>0</v>
      </c>
      <c r="Z238">
        <f>'Program Costs'!Z238+'Customer Costs'!Z238</f>
        <v>0</v>
      </c>
      <c r="AA238">
        <f>'Program Costs'!AA238+'Customer Costs'!AA238</f>
        <v>0</v>
      </c>
      <c r="AB238">
        <f>'Program Costs'!AB238+'Customer Costs'!AB238</f>
        <v>0</v>
      </c>
      <c r="AC238">
        <f>'Program Costs'!AC238+'Customer Costs'!AC238</f>
        <v>0</v>
      </c>
      <c r="AD238">
        <f>'Program Costs'!AD238+'Customer Costs'!AD238</f>
        <v>0</v>
      </c>
      <c r="AE238">
        <f>'Program Costs'!AE238+'Customer Costs'!AE238</f>
        <v>0</v>
      </c>
      <c r="AF238">
        <f>'Program Costs'!AF238+'Customer Costs'!AF238</f>
        <v>0</v>
      </c>
      <c r="AG238">
        <f>'Program Costs'!AG238+'Customer Costs'!AG238</f>
        <v>0</v>
      </c>
      <c r="AH238">
        <f>'Program Costs'!AH238+'Customer Costs'!AH238</f>
        <v>0</v>
      </c>
      <c r="AI238" s="2">
        <f t="shared" si="6"/>
        <v>62.760000000000005</v>
      </c>
      <c r="AJ238" s="2">
        <f t="shared" si="7"/>
        <v>62.760000000000005</v>
      </c>
    </row>
    <row r="239" spans="1:36" x14ac:dyDescent="0.25">
      <c r="A239" s="13">
        <v>3</v>
      </c>
      <c r="B239" s="13">
        <v>240</v>
      </c>
      <c r="C239">
        <v>241</v>
      </c>
      <c r="D239" t="s">
        <v>273</v>
      </c>
      <c r="E239">
        <f>'Program Costs'!E239+'Customer Costs'!E239</f>
        <v>0</v>
      </c>
      <c r="F239">
        <f>'Program Costs'!F239+'Customer Costs'!F239</f>
        <v>0</v>
      </c>
      <c r="G239">
        <f>'Program Costs'!G239+'Customer Costs'!G239</f>
        <v>42.52</v>
      </c>
      <c r="H239">
        <f>'Program Costs'!H239+'Customer Costs'!H239</f>
        <v>0</v>
      </c>
      <c r="I239">
        <f>'Program Costs'!I239+'Customer Costs'!I239</f>
        <v>0</v>
      </c>
      <c r="J239">
        <f>'Program Costs'!J239+'Customer Costs'!J239</f>
        <v>0</v>
      </c>
      <c r="K239">
        <f>'Program Costs'!K239+'Customer Costs'!K239</f>
        <v>0</v>
      </c>
      <c r="L239">
        <f>'Program Costs'!L239+'Customer Costs'!L239</f>
        <v>0</v>
      </c>
      <c r="M239">
        <f>'Program Costs'!M239+'Customer Costs'!M239</f>
        <v>0</v>
      </c>
      <c r="N239">
        <f>'Program Costs'!N239+'Customer Costs'!N239</f>
        <v>0</v>
      </c>
      <c r="O239">
        <f>'Program Costs'!O239+'Customer Costs'!O239</f>
        <v>0</v>
      </c>
      <c r="P239">
        <f>'Program Costs'!P239+'Customer Costs'!P239</f>
        <v>0</v>
      </c>
      <c r="Q239">
        <f>'Program Costs'!Q239+'Customer Costs'!Q239</f>
        <v>0</v>
      </c>
      <c r="R239">
        <f>'Program Costs'!R239+'Customer Costs'!R239</f>
        <v>0</v>
      </c>
      <c r="S239">
        <f>'Program Costs'!S239+'Customer Costs'!S239</f>
        <v>0</v>
      </c>
      <c r="T239">
        <f>'Program Costs'!T239+'Customer Costs'!T239</f>
        <v>0</v>
      </c>
      <c r="U239">
        <f>'Program Costs'!U239+'Customer Costs'!U239</f>
        <v>0</v>
      </c>
      <c r="V239">
        <f>'Program Costs'!V239+'Customer Costs'!V239</f>
        <v>0</v>
      </c>
      <c r="W239">
        <f>'Program Costs'!W239+'Customer Costs'!W239</f>
        <v>0</v>
      </c>
      <c r="X239">
        <f>'Program Costs'!X239+'Customer Costs'!X239</f>
        <v>0</v>
      </c>
      <c r="Y239">
        <f>'Program Costs'!Y239+'Customer Costs'!Y239</f>
        <v>0</v>
      </c>
      <c r="Z239">
        <f>'Program Costs'!Z239+'Customer Costs'!Z239</f>
        <v>0</v>
      </c>
      <c r="AA239">
        <f>'Program Costs'!AA239+'Customer Costs'!AA239</f>
        <v>0</v>
      </c>
      <c r="AB239">
        <f>'Program Costs'!AB239+'Customer Costs'!AB239</f>
        <v>0</v>
      </c>
      <c r="AC239">
        <f>'Program Costs'!AC239+'Customer Costs'!AC239</f>
        <v>0</v>
      </c>
      <c r="AD239">
        <f>'Program Costs'!AD239+'Customer Costs'!AD239</f>
        <v>0</v>
      </c>
      <c r="AE239">
        <f>'Program Costs'!AE239+'Customer Costs'!AE239</f>
        <v>0</v>
      </c>
      <c r="AF239">
        <f>'Program Costs'!AF239+'Customer Costs'!AF239</f>
        <v>0</v>
      </c>
      <c r="AG239">
        <f>'Program Costs'!AG239+'Customer Costs'!AG239</f>
        <v>0</v>
      </c>
      <c r="AH239">
        <f>'Program Costs'!AH239+'Customer Costs'!AH239</f>
        <v>0</v>
      </c>
      <c r="AI239" s="2">
        <f t="shared" si="6"/>
        <v>42.52</v>
      </c>
      <c r="AJ239" s="2">
        <f t="shared" si="7"/>
        <v>42.52</v>
      </c>
    </row>
    <row r="240" spans="1:36" x14ac:dyDescent="0.25">
      <c r="A240" s="13">
        <v>3</v>
      </c>
      <c r="B240" s="13">
        <v>250</v>
      </c>
      <c r="C240">
        <v>251</v>
      </c>
      <c r="D240" t="s">
        <v>274</v>
      </c>
      <c r="E240">
        <f>'Program Costs'!E240+'Customer Costs'!E240</f>
        <v>0</v>
      </c>
      <c r="F240">
        <f>'Program Costs'!F240+'Customer Costs'!F240</f>
        <v>0</v>
      </c>
      <c r="G240">
        <f>'Program Costs'!G240+'Customer Costs'!G240</f>
        <v>37.700000000000003</v>
      </c>
      <c r="H240">
        <f>'Program Costs'!H240+'Customer Costs'!H240</f>
        <v>0</v>
      </c>
      <c r="I240">
        <f>'Program Costs'!I240+'Customer Costs'!I240</f>
        <v>0</v>
      </c>
      <c r="J240">
        <f>'Program Costs'!J240+'Customer Costs'!J240</f>
        <v>0</v>
      </c>
      <c r="K240">
        <f>'Program Costs'!K240+'Customer Costs'!K240</f>
        <v>0</v>
      </c>
      <c r="L240">
        <f>'Program Costs'!L240+'Customer Costs'!L240</f>
        <v>0</v>
      </c>
      <c r="M240">
        <f>'Program Costs'!M240+'Customer Costs'!M240</f>
        <v>0</v>
      </c>
      <c r="N240">
        <f>'Program Costs'!N240+'Customer Costs'!N240</f>
        <v>0</v>
      </c>
      <c r="O240">
        <f>'Program Costs'!O240+'Customer Costs'!O240</f>
        <v>0</v>
      </c>
      <c r="P240">
        <f>'Program Costs'!P240+'Customer Costs'!P240</f>
        <v>0</v>
      </c>
      <c r="Q240">
        <f>'Program Costs'!Q240+'Customer Costs'!Q240</f>
        <v>0</v>
      </c>
      <c r="R240">
        <f>'Program Costs'!R240+'Customer Costs'!R240</f>
        <v>0</v>
      </c>
      <c r="S240">
        <f>'Program Costs'!S240+'Customer Costs'!S240</f>
        <v>0</v>
      </c>
      <c r="T240">
        <f>'Program Costs'!T240+'Customer Costs'!T240</f>
        <v>0</v>
      </c>
      <c r="U240">
        <f>'Program Costs'!U240+'Customer Costs'!U240</f>
        <v>0</v>
      </c>
      <c r="V240">
        <f>'Program Costs'!V240+'Customer Costs'!V240</f>
        <v>0</v>
      </c>
      <c r="W240">
        <f>'Program Costs'!W240+'Customer Costs'!W240</f>
        <v>0</v>
      </c>
      <c r="X240">
        <f>'Program Costs'!X240+'Customer Costs'!X240</f>
        <v>0</v>
      </c>
      <c r="Y240">
        <f>'Program Costs'!Y240+'Customer Costs'!Y240</f>
        <v>0</v>
      </c>
      <c r="Z240">
        <f>'Program Costs'!Z240+'Customer Costs'!Z240</f>
        <v>0</v>
      </c>
      <c r="AA240">
        <f>'Program Costs'!AA240+'Customer Costs'!AA240</f>
        <v>0</v>
      </c>
      <c r="AB240">
        <f>'Program Costs'!AB240+'Customer Costs'!AB240</f>
        <v>0</v>
      </c>
      <c r="AC240">
        <f>'Program Costs'!AC240+'Customer Costs'!AC240</f>
        <v>0</v>
      </c>
      <c r="AD240">
        <f>'Program Costs'!AD240+'Customer Costs'!AD240</f>
        <v>0</v>
      </c>
      <c r="AE240">
        <f>'Program Costs'!AE240+'Customer Costs'!AE240</f>
        <v>0</v>
      </c>
      <c r="AF240">
        <f>'Program Costs'!AF240+'Customer Costs'!AF240</f>
        <v>0</v>
      </c>
      <c r="AG240">
        <f>'Program Costs'!AG240+'Customer Costs'!AG240</f>
        <v>0</v>
      </c>
      <c r="AH240">
        <f>'Program Costs'!AH240+'Customer Costs'!AH240</f>
        <v>0</v>
      </c>
      <c r="AI240" s="2">
        <f t="shared" si="6"/>
        <v>37.700000000000003</v>
      </c>
      <c r="AJ240" s="2">
        <f t="shared" si="7"/>
        <v>37.700000000000003</v>
      </c>
    </row>
    <row r="241" spans="1:36" x14ac:dyDescent="0.25">
      <c r="A241" s="13">
        <v>3</v>
      </c>
      <c r="B241" s="13">
        <v>250</v>
      </c>
      <c r="C241">
        <v>252</v>
      </c>
      <c r="D241" t="s">
        <v>275</v>
      </c>
      <c r="E241">
        <f>'Program Costs'!E241+'Customer Costs'!E241</f>
        <v>0</v>
      </c>
      <c r="F241">
        <f>'Program Costs'!F241+'Customer Costs'!F241</f>
        <v>0</v>
      </c>
      <c r="G241">
        <f>'Program Costs'!G241+'Customer Costs'!G241</f>
        <v>37.700000000000003</v>
      </c>
      <c r="H241">
        <f>'Program Costs'!H241+'Customer Costs'!H241</f>
        <v>0</v>
      </c>
      <c r="I241">
        <f>'Program Costs'!I241+'Customer Costs'!I241</f>
        <v>0</v>
      </c>
      <c r="J241">
        <f>'Program Costs'!J241+'Customer Costs'!J241</f>
        <v>0</v>
      </c>
      <c r="K241">
        <f>'Program Costs'!K241+'Customer Costs'!K241</f>
        <v>0</v>
      </c>
      <c r="L241">
        <f>'Program Costs'!L241+'Customer Costs'!L241</f>
        <v>0</v>
      </c>
      <c r="M241">
        <f>'Program Costs'!M241+'Customer Costs'!M241</f>
        <v>0</v>
      </c>
      <c r="N241">
        <f>'Program Costs'!N241+'Customer Costs'!N241</f>
        <v>0</v>
      </c>
      <c r="O241">
        <f>'Program Costs'!O241+'Customer Costs'!O241</f>
        <v>0</v>
      </c>
      <c r="P241">
        <f>'Program Costs'!P241+'Customer Costs'!P241</f>
        <v>0</v>
      </c>
      <c r="Q241">
        <f>'Program Costs'!Q241+'Customer Costs'!Q241</f>
        <v>0</v>
      </c>
      <c r="R241">
        <f>'Program Costs'!R241+'Customer Costs'!R241</f>
        <v>0</v>
      </c>
      <c r="S241">
        <f>'Program Costs'!S241+'Customer Costs'!S241</f>
        <v>0</v>
      </c>
      <c r="T241">
        <f>'Program Costs'!T241+'Customer Costs'!T241</f>
        <v>0</v>
      </c>
      <c r="U241">
        <f>'Program Costs'!U241+'Customer Costs'!U241</f>
        <v>0</v>
      </c>
      <c r="V241">
        <f>'Program Costs'!V241+'Customer Costs'!V241</f>
        <v>0</v>
      </c>
      <c r="W241">
        <f>'Program Costs'!W241+'Customer Costs'!W241</f>
        <v>0</v>
      </c>
      <c r="X241">
        <f>'Program Costs'!X241+'Customer Costs'!X241</f>
        <v>0</v>
      </c>
      <c r="Y241">
        <f>'Program Costs'!Y241+'Customer Costs'!Y241</f>
        <v>0</v>
      </c>
      <c r="Z241">
        <f>'Program Costs'!Z241+'Customer Costs'!Z241</f>
        <v>0</v>
      </c>
      <c r="AA241">
        <f>'Program Costs'!AA241+'Customer Costs'!AA241</f>
        <v>0</v>
      </c>
      <c r="AB241">
        <f>'Program Costs'!AB241+'Customer Costs'!AB241</f>
        <v>0</v>
      </c>
      <c r="AC241">
        <f>'Program Costs'!AC241+'Customer Costs'!AC241</f>
        <v>0</v>
      </c>
      <c r="AD241">
        <f>'Program Costs'!AD241+'Customer Costs'!AD241</f>
        <v>0</v>
      </c>
      <c r="AE241">
        <f>'Program Costs'!AE241+'Customer Costs'!AE241</f>
        <v>0</v>
      </c>
      <c r="AF241">
        <f>'Program Costs'!AF241+'Customer Costs'!AF241</f>
        <v>0</v>
      </c>
      <c r="AG241">
        <f>'Program Costs'!AG241+'Customer Costs'!AG241</f>
        <v>0</v>
      </c>
      <c r="AH241">
        <f>'Program Costs'!AH241+'Customer Costs'!AH241</f>
        <v>0</v>
      </c>
      <c r="AI241" s="2">
        <f t="shared" si="6"/>
        <v>37.700000000000003</v>
      </c>
      <c r="AJ241" s="2">
        <f t="shared" si="7"/>
        <v>37.700000000000003</v>
      </c>
    </row>
    <row r="242" spans="1:36" x14ac:dyDescent="0.25">
      <c r="A242" s="13">
        <v>3</v>
      </c>
      <c r="B242" s="13">
        <v>260</v>
      </c>
      <c r="C242">
        <v>261</v>
      </c>
      <c r="D242" t="s">
        <v>276</v>
      </c>
      <c r="E242">
        <f>'Program Costs'!E242+'Customer Costs'!E242</f>
        <v>0</v>
      </c>
      <c r="F242">
        <f>'Program Costs'!F242+'Customer Costs'!F242</f>
        <v>0</v>
      </c>
      <c r="G242">
        <f>'Program Costs'!G242+'Customer Costs'!G242</f>
        <v>45</v>
      </c>
      <c r="H242">
        <f>'Program Costs'!H242+'Customer Costs'!H242</f>
        <v>0</v>
      </c>
      <c r="I242">
        <f>'Program Costs'!I242+'Customer Costs'!I242</f>
        <v>0</v>
      </c>
      <c r="J242">
        <f>'Program Costs'!J242+'Customer Costs'!J242</f>
        <v>0</v>
      </c>
      <c r="K242">
        <f>'Program Costs'!K242+'Customer Costs'!K242</f>
        <v>0</v>
      </c>
      <c r="L242">
        <f>'Program Costs'!L242+'Customer Costs'!L242</f>
        <v>0</v>
      </c>
      <c r="M242">
        <f>'Program Costs'!M242+'Customer Costs'!M242</f>
        <v>0</v>
      </c>
      <c r="N242">
        <f>'Program Costs'!N242+'Customer Costs'!N242</f>
        <v>0</v>
      </c>
      <c r="O242">
        <f>'Program Costs'!O242+'Customer Costs'!O242</f>
        <v>0</v>
      </c>
      <c r="P242">
        <f>'Program Costs'!P242+'Customer Costs'!P242</f>
        <v>0</v>
      </c>
      <c r="Q242">
        <f>'Program Costs'!Q242+'Customer Costs'!Q242</f>
        <v>0</v>
      </c>
      <c r="R242">
        <f>'Program Costs'!R242+'Customer Costs'!R242</f>
        <v>0</v>
      </c>
      <c r="S242">
        <f>'Program Costs'!S242+'Customer Costs'!S242</f>
        <v>0</v>
      </c>
      <c r="T242">
        <f>'Program Costs'!T242+'Customer Costs'!T242</f>
        <v>0</v>
      </c>
      <c r="U242">
        <f>'Program Costs'!U242+'Customer Costs'!U242</f>
        <v>0</v>
      </c>
      <c r="V242">
        <f>'Program Costs'!V242+'Customer Costs'!V242</f>
        <v>0</v>
      </c>
      <c r="W242">
        <f>'Program Costs'!W242+'Customer Costs'!W242</f>
        <v>0</v>
      </c>
      <c r="X242">
        <f>'Program Costs'!X242+'Customer Costs'!X242</f>
        <v>0</v>
      </c>
      <c r="Y242">
        <f>'Program Costs'!Y242+'Customer Costs'!Y242</f>
        <v>0</v>
      </c>
      <c r="Z242">
        <f>'Program Costs'!Z242+'Customer Costs'!Z242</f>
        <v>0</v>
      </c>
      <c r="AA242">
        <f>'Program Costs'!AA242+'Customer Costs'!AA242</f>
        <v>0</v>
      </c>
      <c r="AB242">
        <f>'Program Costs'!AB242+'Customer Costs'!AB242</f>
        <v>0</v>
      </c>
      <c r="AC242">
        <f>'Program Costs'!AC242+'Customer Costs'!AC242</f>
        <v>0</v>
      </c>
      <c r="AD242">
        <f>'Program Costs'!AD242+'Customer Costs'!AD242</f>
        <v>0</v>
      </c>
      <c r="AE242">
        <f>'Program Costs'!AE242+'Customer Costs'!AE242</f>
        <v>0</v>
      </c>
      <c r="AF242">
        <f>'Program Costs'!AF242+'Customer Costs'!AF242</f>
        <v>0</v>
      </c>
      <c r="AG242">
        <f>'Program Costs'!AG242+'Customer Costs'!AG242</f>
        <v>0</v>
      </c>
      <c r="AH242">
        <f>'Program Costs'!AH242+'Customer Costs'!AH242</f>
        <v>0</v>
      </c>
      <c r="AI242" s="2">
        <f t="shared" si="6"/>
        <v>45</v>
      </c>
      <c r="AJ242" s="2">
        <f t="shared" si="7"/>
        <v>45</v>
      </c>
    </row>
    <row r="243" spans="1:36" x14ac:dyDescent="0.25">
      <c r="A243" s="13">
        <v>3</v>
      </c>
      <c r="B243" s="13">
        <v>260</v>
      </c>
      <c r="C243">
        <v>262</v>
      </c>
      <c r="D243" t="s">
        <v>277</v>
      </c>
      <c r="E243">
        <f>'Program Costs'!E243+'Customer Costs'!E243</f>
        <v>0</v>
      </c>
      <c r="F243">
        <f>'Program Costs'!F243+'Customer Costs'!F243</f>
        <v>0</v>
      </c>
      <c r="G243">
        <f>'Program Costs'!G243+'Customer Costs'!G243</f>
        <v>45</v>
      </c>
      <c r="H243">
        <f>'Program Costs'!H243+'Customer Costs'!H243</f>
        <v>0</v>
      </c>
      <c r="I243">
        <f>'Program Costs'!I243+'Customer Costs'!I243</f>
        <v>0</v>
      </c>
      <c r="J243">
        <f>'Program Costs'!J243+'Customer Costs'!J243</f>
        <v>0</v>
      </c>
      <c r="K243">
        <f>'Program Costs'!K243+'Customer Costs'!K243</f>
        <v>0</v>
      </c>
      <c r="L243">
        <f>'Program Costs'!L243+'Customer Costs'!L243</f>
        <v>0</v>
      </c>
      <c r="M243">
        <f>'Program Costs'!M243+'Customer Costs'!M243</f>
        <v>0</v>
      </c>
      <c r="N243">
        <f>'Program Costs'!N243+'Customer Costs'!N243</f>
        <v>0</v>
      </c>
      <c r="O243">
        <f>'Program Costs'!O243+'Customer Costs'!O243</f>
        <v>0</v>
      </c>
      <c r="P243">
        <f>'Program Costs'!P243+'Customer Costs'!P243</f>
        <v>0</v>
      </c>
      <c r="Q243">
        <f>'Program Costs'!Q243+'Customer Costs'!Q243</f>
        <v>0</v>
      </c>
      <c r="R243">
        <f>'Program Costs'!R243+'Customer Costs'!R243</f>
        <v>0</v>
      </c>
      <c r="S243">
        <f>'Program Costs'!S243+'Customer Costs'!S243</f>
        <v>0</v>
      </c>
      <c r="T243">
        <f>'Program Costs'!T243+'Customer Costs'!T243</f>
        <v>0</v>
      </c>
      <c r="U243">
        <f>'Program Costs'!U243+'Customer Costs'!U243</f>
        <v>0</v>
      </c>
      <c r="V243">
        <f>'Program Costs'!V243+'Customer Costs'!V243</f>
        <v>0</v>
      </c>
      <c r="W243">
        <f>'Program Costs'!W243+'Customer Costs'!W243</f>
        <v>0</v>
      </c>
      <c r="X243">
        <f>'Program Costs'!X243+'Customer Costs'!X243</f>
        <v>0</v>
      </c>
      <c r="Y243">
        <f>'Program Costs'!Y243+'Customer Costs'!Y243</f>
        <v>0</v>
      </c>
      <c r="Z243">
        <f>'Program Costs'!Z243+'Customer Costs'!Z243</f>
        <v>0</v>
      </c>
      <c r="AA243">
        <f>'Program Costs'!AA243+'Customer Costs'!AA243</f>
        <v>0</v>
      </c>
      <c r="AB243">
        <f>'Program Costs'!AB243+'Customer Costs'!AB243</f>
        <v>0</v>
      </c>
      <c r="AC243">
        <f>'Program Costs'!AC243+'Customer Costs'!AC243</f>
        <v>0</v>
      </c>
      <c r="AD243">
        <f>'Program Costs'!AD243+'Customer Costs'!AD243</f>
        <v>0</v>
      </c>
      <c r="AE243">
        <f>'Program Costs'!AE243+'Customer Costs'!AE243</f>
        <v>0</v>
      </c>
      <c r="AF243">
        <f>'Program Costs'!AF243+'Customer Costs'!AF243</f>
        <v>0</v>
      </c>
      <c r="AG243">
        <f>'Program Costs'!AG243+'Customer Costs'!AG243</f>
        <v>0</v>
      </c>
      <c r="AH243">
        <f>'Program Costs'!AH243+'Customer Costs'!AH243</f>
        <v>0</v>
      </c>
      <c r="AI243" s="2">
        <f t="shared" si="6"/>
        <v>45</v>
      </c>
      <c r="AJ243" s="2">
        <f t="shared" si="7"/>
        <v>45</v>
      </c>
    </row>
    <row r="244" spans="1:36" x14ac:dyDescent="0.25">
      <c r="A244" s="13">
        <v>3</v>
      </c>
      <c r="B244" s="13">
        <v>300</v>
      </c>
      <c r="C244">
        <v>301</v>
      </c>
      <c r="D244" t="s">
        <v>278</v>
      </c>
      <c r="E244">
        <f>'Program Costs'!E244+'Customer Costs'!E244</f>
        <v>0</v>
      </c>
      <c r="F244">
        <f>'Program Costs'!F244+'Customer Costs'!F244</f>
        <v>0</v>
      </c>
      <c r="G244">
        <f>'Program Costs'!G244+'Customer Costs'!G244</f>
        <v>136.19999999999999</v>
      </c>
      <c r="H244">
        <f>'Program Costs'!H244+'Customer Costs'!H244</f>
        <v>0</v>
      </c>
      <c r="I244">
        <f>'Program Costs'!I244+'Customer Costs'!I244</f>
        <v>0</v>
      </c>
      <c r="J244">
        <f>'Program Costs'!J244+'Customer Costs'!J244</f>
        <v>0</v>
      </c>
      <c r="K244">
        <f>'Program Costs'!K244+'Customer Costs'!K244</f>
        <v>0</v>
      </c>
      <c r="L244">
        <f>'Program Costs'!L244+'Customer Costs'!L244</f>
        <v>0</v>
      </c>
      <c r="M244">
        <f>'Program Costs'!M244+'Customer Costs'!M244</f>
        <v>0</v>
      </c>
      <c r="N244">
        <f>'Program Costs'!N244+'Customer Costs'!N244</f>
        <v>0</v>
      </c>
      <c r="O244">
        <f>'Program Costs'!O244+'Customer Costs'!O244</f>
        <v>0</v>
      </c>
      <c r="P244">
        <f>'Program Costs'!P244+'Customer Costs'!P244</f>
        <v>0</v>
      </c>
      <c r="Q244">
        <f>'Program Costs'!Q244+'Customer Costs'!Q244</f>
        <v>0</v>
      </c>
      <c r="R244">
        <f>'Program Costs'!R244+'Customer Costs'!R244</f>
        <v>0</v>
      </c>
      <c r="S244">
        <f>'Program Costs'!S244+'Customer Costs'!S244</f>
        <v>0</v>
      </c>
      <c r="T244">
        <f>'Program Costs'!T244+'Customer Costs'!T244</f>
        <v>0</v>
      </c>
      <c r="U244">
        <f>'Program Costs'!U244+'Customer Costs'!U244</f>
        <v>0</v>
      </c>
      <c r="V244">
        <f>'Program Costs'!V244+'Customer Costs'!V244</f>
        <v>0</v>
      </c>
      <c r="W244">
        <f>'Program Costs'!W244+'Customer Costs'!W244</f>
        <v>0</v>
      </c>
      <c r="X244">
        <f>'Program Costs'!X244+'Customer Costs'!X244</f>
        <v>0</v>
      </c>
      <c r="Y244">
        <f>'Program Costs'!Y244+'Customer Costs'!Y244</f>
        <v>0</v>
      </c>
      <c r="Z244">
        <f>'Program Costs'!Z244+'Customer Costs'!Z244</f>
        <v>0</v>
      </c>
      <c r="AA244">
        <f>'Program Costs'!AA244+'Customer Costs'!AA244</f>
        <v>0</v>
      </c>
      <c r="AB244">
        <f>'Program Costs'!AB244+'Customer Costs'!AB244</f>
        <v>0</v>
      </c>
      <c r="AC244">
        <f>'Program Costs'!AC244+'Customer Costs'!AC244</f>
        <v>0</v>
      </c>
      <c r="AD244">
        <f>'Program Costs'!AD244+'Customer Costs'!AD244</f>
        <v>0</v>
      </c>
      <c r="AE244">
        <f>'Program Costs'!AE244+'Customer Costs'!AE244</f>
        <v>0</v>
      </c>
      <c r="AF244">
        <f>'Program Costs'!AF244+'Customer Costs'!AF244</f>
        <v>0</v>
      </c>
      <c r="AG244">
        <f>'Program Costs'!AG244+'Customer Costs'!AG244</f>
        <v>0</v>
      </c>
      <c r="AH244">
        <f>'Program Costs'!AH244+'Customer Costs'!AH244</f>
        <v>0</v>
      </c>
      <c r="AI244" s="2">
        <f t="shared" si="6"/>
        <v>136.19999999999999</v>
      </c>
      <c r="AJ244" s="2">
        <f t="shared" si="7"/>
        <v>136.19999999999999</v>
      </c>
    </row>
    <row r="245" spans="1:36" x14ac:dyDescent="0.25">
      <c r="A245" s="13">
        <v>3</v>
      </c>
      <c r="B245" s="13">
        <v>350</v>
      </c>
      <c r="C245">
        <v>351</v>
      </c>
      <c r="D245" t="s">
        <v>279</v>
      </c>
      <c r="E245">
        <f>'Program Costs'!E245+'Customer Costs'!E245</f>
        <v>0</v>
      </c>
      <c r="F245">
        <f>'Program Costs'!F245+'Customer Costs'!F245</f>
        <v>0</v>
      </c>
      <c r="G245">
        <f>'Program Costs'!G245+'Customer Costs'!G245</f>
        <v>86.8</v>
      </c>
      <c r="H245">
        <f>'Program Costs'!H245+'Customer Costs'!H245</f>
        <v>0</v>
      </c>
      <c r="I245">
        <f>'Program Costs'!I245+'Customer Costs'!I245</f>
        <v>0</v>
      </c>
      <c r="J245">
        <f>'Program Costs'!J245+'Customer Costs'!J245</f>
        <v>0</v>
      </c>
      <c r="K245">
        <f>'Program Costs'!K245+'Customer Costs'!K245</f>
        <v>0</v>
      </c>
      <c r="L245">
        <f>'Program Costs'!L245+'Customer Costs'!L245</f>
        <v>0</v>
      </c>
      <c r="M245">
        <f>'Program Costs'!M245+'Customer Costs'!M245</f>
        <v>0</v>
      </c>
      <c r="N245">
        <f>'Program Costs'!N245+'Customer Costs'!N245</f>
        <v>0</v>
      </c>
      <c r="O245">
        <f>'Program Costs'!O245+'Customer Costs'!O245</f>
        <v>0</v>
      </c>
      <c r="P245">
        <f>'Program Costs'!P245+'Customer Costs'!P245</f>
        <v>0</v>
      </c>
      <c r="Q245">
        <f>'Program Costs'!Q245+'Customer Costs'!Q245</f>
        <v>0</v>
      </c>
      <c r="R245">
        <f>'Program Costs'!R245+'Customer Costs'!R245</f>
        <v>0</v>
      </c>
      <c r="S245">
        <f>'Program Costs'!S245+'Customer Costs'!S245</f>
        <v>0</v>
      </c>
      <c r="T245">
        <f>'Program Costs'!T245+'Customer Costs'!T245</f>
        <v>0</v>
      </c>
      <c r="U245">
        <f>'Program Costs'!U245+'Customer Costs'!U245</f>
        <v>0</v>
      </c>
      <c r="V245">
        <f>'Program Costs'!V245+'Customer Costs'!V245</f>
        <v>0</v>
      </c>
      <c r="W245">
        <f>'Program Costs'!W245+'Customer Costs'!W245</f>
        <v>0</v>
      </c>
      <c r="X245">
        <f>'Program Costs'!X245+'Customer Costs'!X245</f>
        <v>0</v>
      </c>
      <c r="Y245">
        <f>'Program Costs'!Y245+'Customer Costs'!Y245</f>
        <v>0</v>
      </c>
      <c r="Z245">
        <f>'Program Costs'!Z245+'Customer Costs'!Z245</f>
        <v>0</v>
      </c>
      <c r="AA245">
        <f>'Program Costs'!AA245+'Customer Costs'!AA245</f>
        <v>0</v>
      </c>
      <c r="AB245">
        <f>'Program Costs'!AB245+'Customer Costs'!AB245</f>
        <v>0</v>
      </c>
      <c r="AC245">
        <f>'Program Costs'!AC245+'Customer Costs'!AC245</f>
        <v>0</v>
      </c>
      <c r="AD245">
        <f>'Program Costs'!AD245+'Customer Costs'!AD245</f>
        <v>0</v>
      </c>
      <c r="AE245">
        <f>'Program Costs'!AE245+'Customer Costs'!AE245</f>
        <v>0</v>
      </c>
      <c r="AF245">
        <f>'Program Costs'!AF245+'Customer Costs'!AF245</f>
        <v>0</v>
      </c>
      <c r="AG245">
        <f>'Program Costs'!AG245+'Customer Costs'!AG245</f>
        <v>0</v>
      </c>
      <c r="AH245">
        <f>'Program Costs'!AH245+'Customer Costs'!AH245</f>
        <v>0</v>
      </c>
      <c r="AI245" s="2">
        <f t="shared" si="6"/>
        <v>86.8</v>
      </c>
      <c r="AJ245" s="2">
        <f t="shared" si="7"/>
        <v>86.8</v>
      </c>
    </row>
    <row r="246" spans="1:36" x14ac:dyDescent="0.25">
      <c r="A246" s="13">
        <v>3</v>
      </c>
      <c r="B246" s="13">
        <v>400</v>
      </c>
      <c r="C246">
        <v>401</v>
      </c>
      <c r="D246" t="s">
        <v>280</v>
      </c>
      <c r="E246">
        <f>'Program Costs'!E246+'Customer Costs'!E246</f>
        <v>0</v>
      </c>
      <c r="F246">
        <f>'Program Costs'!F246+'Customer Costs'!F246</f>
        <v>0</v>
      </c>
      <c r="G246">
        <f>'Program Costs'!G246+'Customer Costs'!G246</f>
        <v>928</v>
      </c>
      <c r="H246">
        <f>'Program Costs'!H246+'Customer Costs'!H246</f>
        <v>0</v>
      </c>
      <c r="I246">
        <f>'Program Costs'!I246+'Customer Costs'!I246</f>
        <v>0</v>
      </c>
      <c r="J246">
        <f>'Program Costs'!J246+'Customer Costs'!J246</f>
        <v>0</v>
      </c>
      <c r="K246">
        <f>'Program Costs'!K246+'Customer Costs'!K246</f>
        <v>0</v>
      </c>
      <c r="L246">
        <f>'Program Costs'!L246+'Customer Costs'!L246</f>
        <v>0</v>
      </c>
      <c r="M246">
        <f>'Program Costs'!M246+'Customer Costs'!M246</f>
        <v>0</v>
      </c>
      <c r="N246">
        <f>'Program Costs'!N246+'Customer Costs'!N246</f>
        <v>0</v>
      </c>
      <c r="O246">
        <f>'Program Costs'!O246+'Customer Costs'!O246</f>
        <v>0</v>
      </c>
      <c r="P246">
        <f>'Program Costs'!P246+'Customer Costs'!P246</f>
        <v>0</v>
      </c>
      <c r="Q246">
        <f>'Program Costs'!Q246+'Customer Costs'!Q246</f>
        <v>0</v>
      </c>
      <c r="R246">
        <f>'Program Costs'!R246+'Customer Costs'!R246</f>
        <v>0</v>
      </c>
      <c r="S246">
        <f>'Program Costs'!S246+'Customer Costs'!S246</f>
        <v>0</v>
      </c>
      <c r="T246">
        <f>'Program Costs'!T246+'Customer Costs'!T246</f>
        <v>0</v>
      </c>
      <c r="U246">
        <f>'Program Costs'!U246+'Customer Costs'!U246</f>
        <v>0</v>
      </c>
      <c r="V246">
        <f>'Program Costs'!V246+'Customer Costs'!V246</f>
        <v>0</v>
      </c>
      <c r="W246">
        <f>'Program Costs'!W246+'Customer Costs'!W246</f>
        <v>0</v>
      </c>
      <c r="X246">
        <f>'Program Costs'!X246+'Customer Costs'!X246</f>
        <v>0</v>
      </c>
      <c r="Y246">
        <f>'Program Costs'!Y246+'Customer Costs'!Y246</f>
        <v>0</v>
      </c>
      <c r="Z246">
        <f>'Program Costs'!Z246+'Customer Costs'!Z246</f>
        <v>0</v>
      </c>
      <c r="AA246">
        <f>'Program Costs'!AA246+'Customer Costs'!AA246</f>
        <v>0</v>
      </c>
      <c r="AB246">
        <f>'Program Costs'!AB246+'Customer Costs'!AB246</f>
        <v>0</v>
      </c>
      <c r="AC246">
        <f>'Program Costs'!AC246+'Customer Costs'!AC246</f>
        <v>0</v>
      </c>
      <c r="AD246">
        <f>'Program Costs'!AD246+'Customer Costs'!AD246</f>
        <v>0</v>
      </c>
      <c r="AE246">
        <f>'Program Costs'!AE246+'Customer Costs'!AE246</f>
        <v>0</v>
      </c>
      <c r="AF246">
        <f>'Program Costs'!AF246+'Customer Costs'!AF246</f>
        <v>0</v>
      </c>
      <c r="AG246">
        <f>'Program Costs'!AG246+'Customer Costs'!AG246</f>
        <v>0</v>
      </c>
      <c r="AH246">
        <f>'Program Costs'!AH246+'Customer Costs'!AH246</f>
        <v>0</v>
      </c>
      <c r="AI246" s="2">
        <f t="shared" si="6"/>
        <v>928</v>
      </c>
      <c r="AJ246" s="2">
        <f t="shared" si="7"/>
        <v>928</v>
      </c>
    </row>
    <row r="247" spans="1:36" x14ac:dyDescent="0.25">
      <c r="A247" s="13">
        <v>3</v>
      </c>
      <c r="B247" s="13">
        <v>400</v>
      </c>
      <c r="C247">
        <v>403</v>
      </c>
      <c r="D247" t="s">
        <v>281</v>
      </c>
      <c r="E247">
        <f>'Program Costs'!E247+'Customer Costs'!E247</f>
        <v>0</v>
      </c>
      <c r="F247">
        <f>'Program Costs'!F247+'Customer Costs'!F247</f>
        <v>0</v>
      </c>
      <c r="G247">
        <f>'Program Costs'!G247+'Customer Costs'!G247</f>
        <v>3929</v>
      </c>
      <c r="H247">
        <f>'Program Costs'!H247+'Customer Costs'!H247</f>
        <v>0</v>
      </c>
      <c r="I247">
        <f>'Program Costs'!I247+'Customer Costs'!I247</f>
        <v>0</v>
      </c>
      <c r="J247">
        <f>'Program Costs'!J247+'Customer Costs'!J247</f>
        <v>0</v>
      </c>
      <c r="K247">
        <f>'Program Costs'!K247+'Customer Costs'!K247</f>
        <v>0</v>
      </c>
      <c r="L247">
        <f>'Program Costs'!L247+'Customer Costs'!L247</f>
        <v>0</v>
      </c>
      <c r="M247">
        <f>'Program Costs'!M247+'Customer Costs'!M247</f>
        <v>0</v>
      </c>
      <c r="N247">
        <f>'Program Costs'!N247+'Customer Costs'!N247</f>
        <v>0</v>
      </c>
      <c r="O247">
        <f>'Program Costs'!O247+'Customer Costs'!O247</f>
        <v>0</v>
      </c>
      <c r="P247">
        <f>'Program Costs'!P247+'Customer Costs'!P247</f>
        <v>0</v>
      </c>
      <c r="Q247">
        <f>'Program Costs'!Q247+'Customer Costs'!Q247</f>
        <v>0</v>
      </c>
      <c r="R247">
        <f>'Program Costs'!R247+'Customer Costs'!R247</f>
        <v>0</v>
      </c>
      <c r="S247">
        <f>'Program Costs'!S247+'Customer Costs'!S247</f>
        <v>0</v>
      </c>
      <c r="T247">
        <f>'Program Costs'!T247+'Customer Costs'!T247</f>
        <v>0</v>
      </c>
      <c r="U247">
        <f>'Program Costs'!U247+'Customer Costs'!U247</f>
        <v>0</v>
      </c>
      <c r="V247">
        <f>'Program Costs'!V247+'Customer Costs'!V247</f>
        <v>0</v>
      </c>
      <c r="W247">
        <f>'Program Costs'!W247+'Customer Costs'!W247</f>
        <v>0</v>
      </c>
      <c r="X247">
        <f>'Program Costs'!X247+'Customer Costs'!X247</f>
        <v>0</v>
      </c>
      <c r="Y247">
        <f>'Program Costs'!Y247+'Customer Costs'!Y247</f>
        <v>0</v>
      </c>
      <c r="Z247">
        <f>'Program Costs'!Z247+'Customer Costs'!Z247</f>
        <v>0</v>
      </c>
      <c r="AA247">
        <f>'Program Costs'!AA247+'Customer Costs'!AA247</f>
        <v>0</v>
      </c>
      <c r="AB247">
        <f>'Program Costs'!AB247+'Customer Costs'!AB247</f>
        <v>0</v>
      </c>
      <c r="AC247">
        <f>'Program Costs'!AC247+'Customer Costs'!AC247</f>
        <v>0</v>
      </c>
      <c r="AD247">
        <f>'Program Costs'!AD247+'Customer Costs'!AD247</f>
        <v>0</v>
      </c>
      <c r="AE247">
        <f>'Program Costs'!AE247+'Customer Costs'!AE247</f>
        <v>0</v>
      </c>
      <c r="AF247">
        <f>'Program Costs'!AF247+'Customer Costs'!AF247</f>
        <v>0</v>
      </c>
      <c r="AG247">
        <f>'Program Costs'!AG247+'Customer Costs'!AG247</f>
        <v>0</v>
      </c>
      <c r="AH247">
        <f>'Program Costs'!AH247+'Customer Costs'!AH247</f>
        <v>0</v>
      </c>
      <c r="AI247" s="2">
        <f t="shared" si="6"/>
        <v>3929</v>
      </c>
      <c r="AJ247" s="2">
        <f t="shared" si="7"/>
        <v>3929</v>
      </c>
    </row>
    <row r="248" spans="1:36" x14ac:dyDescent="0.25">
      <c r="A248" s="13">
        <v>3</v>
      </c>
      <c r="B248" s="13">
        <v>400</v>
      </c>
      <c r="C248">
        <v>404</v>
      </c>
      <c r="D248" t="s">
        <v>282</v>
      </c>
      <c r="E248">
        <f>'Program Costs'!E248+'Customer Costs'!E248</f>
        <v>0</v>
      </c>
      <c r="F248">
        <f>'Program Costs'!F248+'Customer Costs'!F248</f>
        <v>0</v>
      </c>
      <c r="G248">
        <f>'Program Costs'!G248+'Customer Costs'!G248</f>
        <v>37</v>
      </c>
      <c r="H248">
        <f>'Program Costs'!H248+'Customer Costs'!H248</f>
        <v>0</v>
      </c>
      <c r="I248">
        <f>'Program Costs'!I248+'Customer Costs'!I248</f>
        <v>0</v>
      </c>
      <c r="J248">
        <f>'Program Costs'!J248+'Customer Costs'!J248</f>
        <v>0</v>
      </c>
      <c r="K248">
        <f>'Program Costs'!K248+'Customer Costs'!K248</f>
        <v>0</v>
      </c>
      <c r="L248">
        <f>'Program Costs'!L248+'Customer Costs'!L248</f>
        <v>0</v>
      </c>
      <c r="M248">
        <f>'Program Costs'!M248+'Customer Costs'!M248</f>
        <v>0</v>
      </c>
      <c r="N248">
        <f>'Program Costs'!N248+'Customer Costs'!N248</f>
        <v>0</v>
      </c>
      <c r="O248">
        <f>'Program Costs'!O248+'Customer Costs'!O248</f>
        <v>0</v>
      </c>
      <c r="P248">
        <f>'Program Costs'!P248+'Customer Costs'!P248</f>
        <v>0</v>
      </c>
      <c r="Q248">
        <f>'Program Costs'!Q248+'Customer Costs'!Q248</f>
        <v>0</v>
      </c>
      <c r="R248">
        <f>'Program Costs'!R248+'Customer Costs'!R248</f>
        <v>0</v>
      </c>
      <c r="S248">
        <f>'Program Costs'!S248+'Customer Costs'!S248</f>
        <v>0</v>
      </c>
      <c r="T248">
        <f>'Program Costs'!T248+'Customer Costs'!T248</f>
        <v>0</v>
      </c>
      <c r="U248">
        <f>'Program Costs'!U248+'Customer Costs'!U248</f>
        <v>0</v>
      </c>
      <c r="V248">
        <f>'Program Costs'!V248+'Customer Costs'!V248</f>
        <v>0</v>
      </c>
      <c r="W248">
        <f>'Program Costs'!W248+'Customer Costs'!W248</f>
        <v>0</v>
      </c>
      <c r="X248">
        <f>'Program Costs'!X248+'Customer Costs'!X248</f>
        <v>0</v>
      </c>
      <c r="Y248">
        <f>'Program Costs'!Y248+'Customer Costs'!Y248</f>
        <v>0</v>
      </c>
      <c r="Z248">
        <f>'Program Costs'!Z248+'Customer Costs'!Z248</f>
        <v>0</v>
      </c>
      <c r="AA248">
        <f>'Program Costs'!AA248+'Customer Costs'!AA248</f>
        <v>0</v>
      </c>
      <c r="AB248">
        <f>'Program Costs'!AB248+'Customer Costs'!AB248</f>
        <v>0</v>
      </c>
      <c r="AC248">
        <f>'Program Costs'!AC248+'Customer Costs'!AC248</f>
        <v>0</v>
      </c>
      <c r="AD248">
        <f>'Program Costs'!AD248+'Customer Costs'!AD248</f>
        <v>0</v>
      </c>
      <c r="AE248">
        <f>'Program Costs'!AE248+'Customer Costs'!AE248</f>
        <v>0</v>
      </c>
      <c r="AF248">
        <f>'Program Costs'!AF248+'Customer Costs'!AF248</f>
        <v>0</v>
      </c>
      <c r="AG248">
        <f>'Program Costs'!AG248+'Customer Costs'!AG248</f>
        <v>0</v>
      </c>
      <c r="AH248">
        <f>'Program Costs'!AH248+'Customer Costs'!AH248</f>
        <v>0</v>
      </c>
      <c r="AI248" s="2">
        <f t="shared" si="6"/>
        <v>37</v>
      </c>
      <c r="AJ248" s="2">
        <f t="shared" si="7"/>
        <v>37</v>
      </c>
    </row>
    <row r="249" spans="1:36" x14ac:dyDescent="0.25">
      <c r="A249" s="13">
        <v>3</v>
      </c>
      <c r="B249" s="13">
        <v>400</v>
      </c>
      <c r="C249">
        <v>405</v>
      </c>
      <c r="D249" t="s">
        <v>283</v>
      </c>
      <c r="E249">
        <f>'Program Costs'!E249+'Customer Costs'!E249</f>
        <v>0</v>
      </c>
      <c r="F249">
        <f>'Program Costs'!F249+'Customer Costs'!F249</f>
        <v>0</v>
      </c>
      <c r="G249">
        <f>'Program Costs'!G249+'Customer Costs'!G249</f>
        <v>50</v>
      </c>
      <c r="H249">
        <f>'Program Costs'!H249+'Customer Costs'!H249</f>
        <v>0</v>
      </c>
      <c r="I249">
        <f>'Program Costs'!I249+'Customer Costs'!I249</f>
        <v>0</v>
      </c>
      <c r="J249">
        <f>'Program Costs'!J249+'Customer Costs'!J249</f>
        <v>0</v>
      </c>
      <c r="K249">
        <f>'Program Costs'!K249+'Customer Costs'!K249</f>
        <v>0</v>
      </c>
      <c r="L249">
        <f>'Program Costs'!L249+'Customer Costs'!L249</f>
        <v>0</v>
      </c>
      <c r="M249">
        <f>'Program Costs'!M249+'Customer Costs'!M249</f>
        <v>0</v>
      </c>
      <c r="N249">
        <f>'Program Costs'!N249+'Customer Costs'!N249</f>
        <v>0</v>
      </c>
      <c r="O249">
        <f>'Program Costs'!O249+'Customer Costs'!O249</f>
        <v>0</v>
      </c>
      <c r="P249">
        <f>'Program Costs'!P249+'Customer Costs'!P249</f>
        <v>0</v>
      </c>
      <c r="Q249">
        <f>'Program Costs'!Q249+'Customer Costs'!Q249</f>
        <v>0</v>
      </c>
      <c r="R249">
        <f>'Program Costs'!R249+'Customer Costs'!R249</f>
        <v>0</v>
      </c>
      <c r="S249">
        <f>'Program Costs'!S249+'Customer Costs'!S249</f>
        <v>0</v>
      </c>
      <c r="T249">
        <f>'Program Costs'!T249+'Customer Costs'!T249</f>
        <v>0</v>
      </c>
      <c r="U249">
        <f>'Program Costs'!U249+'Customer Costs'!U249</f>
        <v>0</v>
      </c>
      <c r="V249">
        <f>'Program Costs'!V249+'Customer Costs'!V249</f>
        <v>0</v>
      </c>
      <c r="W249">
        <f>'Program Costs'!W249+'Customer Costs'!W249</f>
        <v>0</v>
      </c>
      <c r="X249">
        <f>'Program Costs'!X249+'Customer Costs'!X249</f>
        <v>0</v>
      </c>
      <c r="Y249">
        <f>'Program Costs'!Y249+'Customer Costs'!Y249</f>
        <v>0</v>
      </c>
      <c r="Z249">
        <f>'Program Costs'!Z249+'Customer Costs'!Z249</f>
        <v>0</v>
      </c>
      <c r="AA249">
        <f>'Program Costs'!AA249+'Customer Costs'!AA249</f>
        <v>0</v>
      </c>
      <c r="AB249">
        <f>'Program Costs'!AB249+'Customer Costs'!AB249</f>
        <v>0</v>
      </c>
      <c r="AC249">
        <f>'Program Costs'!AC249+'Customer Costs'!AC249</f>
        <v>0</v>
      </c>
      <c r="AD249">
        <f>'Program Costs'!AD249+'Customer Costs'!AD249</f>
        <v>0</v>
      </c>
      <c r="AE249">
        <f>'Program Costs'!AE249+'Customer Costs'!AE249</f>
        <v>0</v>
      </c>
      <c r="AF249">
        <f>'Program Costs'!AF249+'Customer Costs'!AF249</f>
        <v>0</v>
      </c>
      <c r="AG249">
        <f>'Program Costs'!AG249+'Customer Costs'!AG249</f>
        <v>0</v>
      </c>
      <c r="AH249">
        <f>'Program Costs'!AH249+'Customer Costs'!AH249</f>
        <v>0</v>
      </c>
      <c r="AI249" s="2">
        <f t="shared" si="6"/>
        <v>50</v>
      </c>
      <c r="AJ249" s="2">
        <f t="shared" si="7"/>
        <v>50</v>
      </c>
    </row>
    <row r="250" spans="1:36" x14ac:dyDescent="0.25">
      <c r="A250" s="13">
        <v>3</v>
      </c>
      <c r="B250" s="13">
        <v>400</v>
      </c>
      <c r="C250">
        <v>406</v>
      </c>
      <c r="D250" t="s">
        <v>284</v>
      </c>
      <c r="E250">
        <f>'Program Costs'!E250+'Customer Costs'!E250</f>
        <v>0</v>
      </c>
      <c r="F250">
        <f>'Program Costs'!F250+'Customer Costs'!F250</f>
        <v>0</v>
      </c>
      <c r="G250">
        <f>'Program Costs'!G250+'Customer Costs'!G250</f>
        <v>38</v>
      </c>
      <c r="H250">
        <f>'Program Costs'!H250+'Customer Costs'!H250</f>
        <v>0</v>
      </c>
      <c r="I250">
        <f>'Program Costs'!I250+'Customer Costs'!I250</f>
        <v>0</v>
      </c>
      <c r="J250">
        <f>'Program Costs'!J250+'Customer Costs'!J250</f>
        <v>0</v>
      </c>
      <c r="K250">
        <f>'Program Costs'!K250+'Customer Costs'!K250</f>
        <v>0</v>
      </c>
      <c r="L250">
        <f>'Program Costs'!L250+'Customer Costs'!L250</f>
        <v>0</v>
      </c>
      <c r="M250">
        <f>'Program Costs'!M250+'Customer Costs'!M250</f>
        <v>0</v>
      </c>
      <c r="N250">
        <f>'Program Costs'!N250+'Customer Costs'!N250</f>
        <v>0</v>
      </c>
      <c r="O250">
        <f>'Program Costs'!O250+'Customer Costs'!O250</f>
        <v>0</v>
      </c>
      <c r="P250">
        <f>'Program Costs'!P250+'Customer Costs'!P250</f>
        <v>0</v>
      </c>
      <c r="Q250">
        <f>'Program Costs'!Q250+'Customer Costs'!Q250</f>
        <v>0</v>
      </c>
      <c r="R250">
        <f>'Program Costs'!R250+'Customer Costs'!R250</f>
        <v>0</v>
      </c>
      <c r="S250">
        <f>'Program Costs'!S250+'Customer Costs'!S250</f>
        <v>0</v>
      </c>
      <c r="T250">
        <f>'Program Costs'!T250+'Customer Costs'!T250</f>
        <v>0</v>
      </c>
      <c r="U250">
        <f>'Program Costs'!U250+'Customer Costs'!U250</f>
        <v>0</v>
      </c>
      <c r="V250">
        <f>'Program Costs'!V250+'Customer Costs'!V250</f>
        <v>0</v>
      </c>
      <c r="W250">
        <f>'Program Costs'!W250+'Customer Costs'!W250</f>
        <v>0</v>
      </c>
      <c r="X250">
        <f>'Program Costs'!X250+'Customer Costs'!X250</f>
        <v>0</v>
      </c>
      <c r="Y250">
        <f>'Program Costs'!Y250+'Customer Costs'!Y250</f>
        <v>0</v>
      </c>
      <c r="Z250">
        <f>'Program Costs'!Z250+'Customer Costs'!Z250</f>
        <v>0</v>
      </c>
      <c r="AA250">
        <f>'Program Costs'!AA250+'Customer Costs'!AA250</f>
        <v>0</v>
      </c>
      <c r="AB250">
        <f>'Program Costs'!AB250+'Customer Costs'!AB250</f>
        <v>0</v>
      </c>
      <c r="AC250">
        <f>'Program Costs'!AC250+'Customer Costs'!AC250</f>
        <v>0</v>
      </c>
      <c r="AD250">
        <f>'Program Costs'!AD250+'Customer Costs'!AD250</f>
        <v>0</v>
      </c>
      <c r="AE250">
        <f>'Program Costs'!AE250+'Customer Costs'!AE250</f>
        <v>0</v>
      </c>
      <c r="AF250">
        <f>'Program Costs'!AF250+'Customer Costs'!AF250</f>
        <v>0</v>
      </c>
      <c r="AG250">
        <f>'Program Costs'!AG250+'Customer Costs'!AG250</f>
        <v>0</v>
      </c>
      <c r="AH250">
        <f>'Program Costs'!AH250+'Customer Costs'!AH250</f>
        <v>0</v>
      </c>
      <c r="AI250" s="2">
        <f t="shared" si="6"/>
        <v>38</v>
      </c>
      <c r="AJ250" s="2">
        <f t="shared" si="7"/>
        <v>38</v>
      </c>
    </row>
    <row r="251" spans="1:36" x14ac:dyDescent="0.25">
      <c r="A251" s="13">
        <v>3</v>
      </c>
      <c r="B251" s="13">
        <v>400</v>
      </c>
      <c r="C251">
        <v>407</v>
      </c>
      <c r="D251" t="s">
        <v>285</v>
      </c>
      <c r="E251">
        <f>'Program Costs'!E251+'Customer Costs'!E251</f>
        <v>0</v>
      </c>
      <c r="F251">
        <f>'Program Costs'!F251+'Customer Costs'!F251</f>
        <v>0</v>
      </c>
      <c r="G251">
        <f>'Program Costs'!G251+'Customer Costs'!G251</f>
        <v>41</v>
      </c>
      <c r="H251">
        <f>'Program Costs'!H251+'Customer Costs'!H251</f>
        <v>0</v>
      </c>
      <c r="I251">
        <f>'Program Costs'!I251+'Customer Costs'!I251</f>
        <v>0</v>
      </c>
      <c r="J251">
        <f>'Program Costs'!J251+'Customer Costs'!J251</f>
        <v>0</v>
      </c>
      <c r="K251">
        <f>'Program Costs'!K251+'Customer Costs'!K251</f>
        <v>0</v>
      </c>
      <c r="L251">
        <f>'Program Costs'!L251+'Customer Costs'!L251</f>
        <v>0</v>
      </c>
      <c r="M251">
        <f>'Program Costs'!M251+'Customer Costs'!M251</f>
        <v>0</v>
      </c>
      <c r="N251">
        <f>'Program Costs'!N251+'Customer Costs'!N251</f>
        <v>0</v>
      </c>
      <c r="O251">
        <f>'Program Costs'!O251+'Customer Costs'!O251</f>
        <v>0</v>
      </c>
      <c r="P251">
        <f>'Program Costs'!P251+'Customer Costs'!P251</f>
        <v>0</v>
      </c>
      <c r="Q251">
        <f>'Program Costs'!Q251+'Customer Costs'!Q251</f>
        <v>0</v>
      </c>
      <c r="R251">
        <f>'Program Costs'!R251+'Customer Costs'!R251</f>
        <v>0</v>
      </c>
      <c r="S251">
        <f>'Program Costs'!S251+'Customer Costs'!S251</f>
        <v>0</v>
      </c>
      <c r="T251">
        <f>'Program Costs'!T251+'Customer Costs'!T251</f>
        <v>0</v>
      </c>
      <c r="U251">
        <f>'Program Costs'!U251+'Customer Costs'!U251</f>
        <v>0</v>
      </c>
      <c r="V251">
        <f>'Program Costs'!V251+'Customer Costs'!V251</f>
        <v>0</v>
      </c>
      <c r="W251">
        <f>'Program Costs'!W251+'Customer Costs'!W251</f>
        <v>0</v>
      </c>
      <c r="X251">
        <f>'Program Costs'!X251+'Customer Costs'!X251</f>
        <v>0</v>
      </c>
      <c r="Y251">
        <f>'Program Costs'!Y251+'Customer Costs'!Y251</f>
        <v>0</v>
      </c>
      <c r="Z251">
        <f>'Program Costs'!Z251+'Customer Costs'!Z251</f>
        <v>0</v>
      </c>
      <c r="AA251">
        <f>'Program Costs'!AA251+'Customer Costs'!AA251</f>
        <v>0</v>
      </c>
      <c r="AB251">
        <f>'Program Costs'!AB251+'Customer Costs'!AB251</f>
        <v>0</v>
      </c>
      <c r="AC251">
        <f>'Program Costs'!AC251+'Customer Costs'!AC251</f>
        <v>0</v>
      </c>
      <c r="AD251">
        <f>'Program Costs'!AD251+'Customer Costs'!AD251</f>
        <v>0</v>
      </c>
      <c r="AE251">
        <f>'Program Costs'!AE251+'Customer Costs'!AE251</f>
        <v>0</v>
      </c>
      <c r="AF251">
        <f>'Program Costs'!AF251+'Customer Costs'!AF251</f>
        <v>0</v>
      </c>
      <c r="AG251">
        <f>'Program Costs'!AG251+'Customer Costs'!AG251</f>
        <v>0</v>
      </c>
      <c r="AH251">
        <f>'Program Costs'!AH251+'Customer Costs'!AH251</f>
        <v>0</v>
      </c>
      <c r="AI251" s="2">
        <f t="shared" si="6"/>
        <v>41</v>
      </c>
      <c r="AJ251" s="2">
        <f t="shared" si="7"/>
        <v>41</v>
      </c>
    </row>
    <row r="252" spans="1:36" x14ac:dyDescent="0.25">
      <c r="A252" s="13">
        <v>3</v>
      </c>
      <c r="B252" s="13">
        <v>400</v>
      </c>
      <c r="C252">
        <v>408</v>
      </c>
      <c r="D252" t="s">
        <v>286</v>
      </c>
      <c r="E252">
        <f>'Program Costs'!E252+'Customer Costs'!E252</f>
        <v>0</v>
      </c>
      <c r="F252">
        <f>'Program Costs'!F252+'Customer Costs'!F252</f>
        <v>0</v>
      </c>
      <c r="G252">
        <f>'Program Costs'!G252+'Customer Costs'!G252</f>
        <v>58</v>
      </c>
      <c r="H252">
        <f>'Program Costs'!H252+'Customer Costs'!H252</f>
        <v>0</v>
      </c>
      <c r="I252">
        <f>'Program Costs'!I252+'Customer Costs'!I252</f>
        <v>0</v>
      </c>
      <c r="J252">
        <f>'Program Costs'!J252+'Customer Costs'!J252</f>
        <v>0</v>
      </c>
      <c r="K252">
        <f>'Program Costs'!K252+'Customer Costs'!K252</f>
        <v>0</v>
      </c>
      <c r="L252">
        <f>'Program Costs'!L252+'Customer Costs'!L252</f>
        <v>0</v>
      </c>
      <c r="M252">
        <f>'Program Costs'!M252+'Customer Costs'!M252</f>
        <v>0</v>
      </c>
      <c r="N252">
        <f>'Program Costs'!N252+'Customer Costs'!N252</f>
        <v>0</v>
      </c>
      <c r="O252">
        <f>'Program Costs'!O252+'Customer Costs'!O252</f>
        <v>0</v>
      </c>
      <c r="P252">
        <f>'Program Costs'!P252+'Customer Costs'!P252</f>
        <v>0</v>
      </c>
      <c r="Q252">
        <f>'Program Costs'!Q252+'Customer Costs'!Q252</f>
        <v>0</v>
      </c>
      <c r="R252">
        <f>'Program Costs'!R252+'Customer Costs'!R252</f>
        <v>0</v>
      </c>
      <c r="S252">
        <f>'Program Costs'!S252+'Customer Costs'!S252</f>
        <v>0</v>
      </c>
      <c r="T252">
        <f>'Program Costs'!T252+'Customer Costs'!T252</f>
        <v>0</v>
      </c>
      <c r="U252">
        <f>'Program Costs'!U252+'Customer Costs'!U252</f>
        <v>0</v>
      </c>
      <c r="V252">
        <f>'Program Costs'!V252+'Customer Costs'!V252</f>
        <v>0</v>
      </c>
      <c r="W252">
        <f>'Program Costs'!W252+'Customer Costs'!W252</f>
        <v>0</v>
      </c>
      <c r="X252">
        <f>'Program Costs'!X252+'Customer Costs'!X252</f>
        <v>0</v>
      </c>
      <c r="Y252">
        <f>'Program Costs'!Y252+'Customer Costs'!Y252</f>
        <v>0</v>
      </c>
      <c r="Z252">
        <f>'Program Costs'!Z252+'Customer Costs'!Z252</f>
        <v>0</v>
      </c>
      <c r="AA252">
        <f>'Program Costs'!AA252+'Customer Costs'!AA252</f>
        <v>0</v>
      </c>
      <c r="AB252">
        <f>'Program Costs'!AB252+'Customer Costs'!AB252</f>
        <v>0</v>
      </c>
      <c r="AC252">
        <f>'Program Costs'!AC252+'Customer Costs'!AC252</f>
        <v>0</v>
      </c>
      <c r="AD252">
        <f>'Program Costs'!AD252+'Customer Costs'!AD252</f>
        <v>0</v>
      </c>
      <c r="AE252">
        <f>'Program Costs'!AE252+'Customer Costs'!AE252</f>
        <v>0</v>
      </c>
      <c r="AF252">
        <f>'Program Costs'!AF252+'Customer Costs'!AF252</f>
        <v>0</v>
      </c>
      <c r="AG252">
        <f>'Program Costs'!AG252+'Customer Costs'!AG252</f>
        <v>0</v>
      </c>
      <c r="AH252">
        <f>'Program Costs'!AH252+'Customer Costs'!AH252</f>
        <v>0</v>
      </c>
      <c r="AI252" s="2">
        <f t="shared" si="6"/>
        <v>58</v>
      </c>
      <c r="AJ252" s="2">
        <f t="shared" si="7"/>
        <v>58</v>
      </c>
    </row>
    <row r="253" spans="1:36" x14ac:dyDescent="0.25">
      <c r="A253" s="13">
        <v>3</v>
      </c>
      <c r="B253" s="13">
        <v>400</v>
      </c>
      <c r="C253">
        <v>409</v>
      </c>
      <c r="D253" t="s">
        <v>287</v>
      </c>
      <c r="E253">
        <f>'Program Costs'!E253+'Customer Costs'!E253</f>
        <v>0</v>
      </c>
      <c r="F253">
        <f>'Program Costs'!F253+'Customer Costs'!F253</f>
        <v>0</v>
      </c>
      <c r="G253">
        <f>'Program Costs'!G253+'Customer Costs'!G253</f>
        <v>37</v>
      </c>
      <c r="H253">
        <f>'Program Costs'!H253+'Customer Costs'!H253</f>
        <v>0</v>
      </c>
      <c r="I253">
        <f>'Program Costs'!I253+'Customer Costs'!I253</f>
        <v>0</v>
      </c>
      <c r="J253">
        <f>'Program Costs'!J253+'Customer Costs'!J253</f>
        <v>0</v>
      </c>
      <c r="K253">
        <f>'Program Costs'!K253+'Customer Costs'!K253</f>
        <v>0</v>
      </c>
      <c r="L253">
        <f>'Program Costs'!L253+'Customer Costs'!L253</f>
        <v>0</v>
      </c>
      <c r="M253">
        <f>'Program Costs'!M253+'Customer Costs'!M253</f>
        <v>0</v>
      </c>
      <c r="N253">
        <f>'Program Costs'!N253+'Customer Costs'!N253</f>
        <v>0</v>
      </c>
      <c r="O253">
        <f>'Program Costs'!O253+'Customer Costs'!O253</f>
        <v>0</v>
      </c>
      <c r="P253">
        <f>'Program Costs'!P253+'Customer Costs'!P253</f>
        <v>0</v>
      </c>
      <c r="Q253">
        <f>'Program Costs'!Q253+'Customer Costs'!Q253</f>
        <v>0</v>
      </c>
      <c r="R253">
        <f>'Program Costs'!R253+'Customer Costs'!R253</f>
        <v>0</v>
      </c>
      <c r="S253">
        <f>'Program Costs'!S253+'Customer Costs'!S253</f>
        <v>0</v>
      </c>
      <c r="T253">
        <f>'Program Costs'!T253+'Customer Costs'!T253</f>
        <v>0</v>
      </c>
      <c r="U253">
        <f>'Program Costs'!U253+'Customer Costs'!U253</f>
        <v>0</v>
      </c>
      <c r="V253">
        <f>'Program Costs'!V253+'Customer Costs'!V253</f>
        <v>0</v>
      </c>
      <c r="W253">
        <f>'Program Costs'!W253+'Customer Costs'!W253</f>
        <v>0</v>
      </c>
      <c r="X253">
        <f>'Program Costs'!X253+'Customer Costs'!X253</f>
        <v>0</v>
      </c>
      <c r="Y253">
        <f>'Program Costs'!Y253+'Customer Costs'!Y253</f>
        <v>0</v>
      </c>
      <c r="Z253">
        <f>'Program Costs'!Z253+'Customer Costs'!Z253</f>
        <v>0</v>
      </c>
      <c r="AA253">
        <f>'Program Costs'!AA253+'Customer Costs'!AA253</f>
        <v>0</v>
      </c>
      <c r="AB253">
        <f>'Program Costs'!AB253+'Customer Costs'!AB253</f>
        <v>0</v>
      </c>
      <c r="AC253">
        <f>'Program Costs'!AC253+'Customer Costs'!AC253</f>
        <v>0</v>
      </c>
      <c r="AD253">
        <f>'Program Costs'!AD253+'Customer Costs'!AD253</f>
        <v>0</v>
      </c>
      <c r="AE253">
        <f>'Program Costs'!AE253+'Customer Costs'!AE253</f>
        <v>0</v>
      </c>
      <c r="AF253">
        <f>'Program Costs'!AF253+'Customer Costs'!AF253</f>
        <v>0</v>
      </c>
      <c r="AG253">
        <f>'Program Costs'!AG253+'Customer Costs'!AG253</f>
        <v>0</v>
      </c>
      <c r="AH253">
        <f>'Program Costs'!AH253+'Customer Costs'!AH253</f>
        <v>0</v>
      </c>
      <c r="AI253" s="2">
        <f t="shared" si="6"/>
        <v>37</v>
      </c>
      <c r="AJ253" s="2">
        <f t="shared" si="7"/>
        <v>37</v>
      </c>
    </row>
    <row r="254" spans="1:36" x14ac:dyDescent="0.25">
      <c r="A254" s="13">
        <v>3</v>
      </c>
      <c r="B254" s="13">
        <v>400</v>
      </c>
      <c r="C254">
        <v>410</v>
      </c>
      <c r="D254" t="s">
        <v>288</v>
      </c>
      <c r="E254">
        <f>'Program Costs'!E254+'Customer Costs'!E254</f>
        <v>0</v>
      </c>
      <c r="F254">
        <f>'Program Costs'!F254+'Customer Costs'!F254</f>
        <v>0</v>
      </c>
      <c r="G254">
        <f>'Program Costs'!G254+'Customer Costs'!G254</f>
        <v>83</v>
      </c>
      <c r="H254">
        <f>'Program Costs'!H254+'Customer Costs'!H254</f>
        <v>0</v>
      </c>
      <c r="I254">
        <f>'Program Costs'!I254+'Customer Costs'!I254</f>
        <v>0</v>
      </c>
      <c r="J254">
        <f>'Program Costs'!J254+'Customer Costs'!J254</f>
        <v>0</v>
      </c>
      <c r="K254">
        <f>'Program Costs'!K254+'Customer Costs'!K254</f>
        <v>0</v>
      </c>
      <c r="L254">
        <f>'Program Costs'!L254+'Customer Costs'!L254</f>
        <v>0</v>
      </c>
      <c r="M254">
        <f>'Program Costs'!M254+'Customer Costs'!M254</f>
        <v>0</v>
      </c>
      <c r="N254">
        <f>'Program Costs'!N254+'Customer Costs'!N254</f>
        <v>0</v>
      </c>
      <c r="O254">
        <f>'Program Costs'!O254+'Customer Costs'!O254</f>
        <v>0</v>
      </c>
      <c r="P254">
        <f>'Program Costs'!P254+'Customer Costs'!P254</f>
        <v>0</v>
      </c>
      <c r="Q254">
        <f>'Program Costs'!Q254+'Customer Costs'!Q254</f>
        <v>0</v>
      </c>
      <c r="R254">
        <f>'Program Costs'!R254+'Customer Costs'!R254</f>
        <v>0</v>
      </c>
      <c r="S254">
        <f>'Program Costs'!S254+'Customer Costs'!S254</f>
        <v>0</v>
      </c>
      <c r="T254">
        <f>'Program Costs'!T254+'Customer Costs'!T254</f>
        <v>0</v>
      </c>
      <c r="U254">
        <f>'Program Costs'!U254+'Customer Costs'!U254</f>
        <v>0</v>
      </c>
      <c r="V254">
        <f>'Program Costs'!V254+'Customer Costs'!V254</f>
        <v>0</v>
      </c>
      <c r="W254">
        <f>'Program Costs'!W254+'Customer Costs'!W254</f>
        <v>0</v>
      </c>
      <c r="X254">
        <f>'Program Costs'!X254+'Customer Costs'!X254</f>
        <v>0</v>
      </c>
      <c r="Y254">
        <f>'Program Costs'!Y254+'Customer Costs'!Y254</f>
        <v>0</v>
      </c>
      <c r="Z254">
        <f>'Program Costs'!Z254+'Customer Costs'!Z254</f>
        <v>0</v>
      </c>
      <c r="AA254">
        <f>'Program Costs'!AA254+'Customer Costs'!AA254</f>
        <v>0</v>
      </c>
      <c r="AB254">
        <f>'Program Costs'!AB254+'Customer Costs'!AB254</f>
        <v>0</v>
      </c>
      <c r="AC254">
        <f>'Program Costs'!AC254+'Customer Costs'!AC254</f>
        <v>0</v>
      </c>
      <c r="AD254">
        <f>'Program Costs'!AD254+'Customer Costs'!AD254</f>
        <v>0</v>
      </c>
      <c r="AE254">
        <f>'Program Costs'!AE254+'Customer Costs'!AE254</f>
        <v>0</v>
      </c>
      <c r="AF254">
        <f>'Program Costs'!AF254+'Customer Costs'!AF254</f>
        <v>0</v>
      </c>
      <c r="AG254">
        <f>'Program Costs'!AG254+'Customer Costs'!AG254</f>
        <v>0</v>
      </c>
      <c r="AH254">
        <f>'Program Costs'!AH254+'Customer Costs'!AH254</f>
        <v>0</v>
      </c>
      <c r="AI254" s="2">
        <f t="shared" si="6"/>
        <v>83</v>
      </c>
      <c r="AJ254" s="2">
        <f t="shared" si="7"/>
        <v>83</v>
      </c>
    </row>
    <row r="255" spans="1:36" x14ac:dyDescent="0.25">
      <c r="A255" s="13">
        <v>3</v>
      </c>
      <c r="B255" s="13">
        <v>400</v>
      </c>
      <c r="C255">
        <v>411</v>
      </c>
      <c r="D255" t="s">
        <v>289</v>
      </c>
      <c r="E255">
        <f>'Program Costs'!E255+'Customer Costs'!E255</f>
        <v>0</v>
      </c>
      <c r="F255">
        <f>'Program Costs'!F255+'Customer Costs'!F255</f>
        <v>0</v>
      </c>
      <c r="G255">
        <f>'Program Costs'!G255+'Customer Costs'!G255</f>
        <v>54</v>
      </c>
      <c r="H255">
        <f>'Program Costs'!H255+'Customer Costs'!H255</f>
        <v>0</v>
      </c>
      <c r="I255">
        <f>'Program Costs'!I255+'Customer Costs'!I255</f>
        <v>0</v>
      </c>
      <c r="J255">
        <f>'Program Costs'!J255+'Customer Costs'!J255</f>
        <v>0</v>
      </c>
      <c r="K255">
        <f>'Program Costs'!K255+'Customer Costs'!K255</f>
        <v>0</v>
      </c>
      <c r="L255">
        <f>'Program Costs'!L255+'Customer Costs'!L255</f>
        <v>0</v>
      </c>
      <c r="M255">
        <f>'Program Costs'!M255+'Customer Costs'!M255</f>
        <v>0</v>
      </c>
      <c r="N255">
        <f>'Program Costs'!N255+'Customer Costs'!N255</f>
        <v>0</v>
      </c>
      <c r="O255">
        <f>'Program Costs'!O255+'Customer Costs'!O255</f>
        <v>0</v>
      </c>
      <c r="P255">
        <f>'Program Costs'!P255+'Customer Costs'!P255</f>
        <v>0</v>
      </c>
      <c r="Q255">
        <f>'Program Costs'!Q255+'Customer Costs'!Q255</f>
        <v>0</v>
      </c>
      <c r="R255">
        <f>'Program Costs'!R255+'Customer Costs'!R255</f>
        <v>0</v>
      </c>
      <c r="S255">
        <f>'Program Costs'!S255+'Customer Costs'!S255</f>
        <v>0</v>
      </c>
      <c r="T255">
        <f>'Program Costs'!T255+'Customer Costs'!T255</f>
        <v>0</v>
      </c>
      <c r="U255">
        <f>'Program Costs'!U255+'Customer Costs'!U255</f>
        <v>0</v>
      </c>
      <c r="V255">
        <f>'Program Costs'!V255+'Customer Costs'!V255</f>
        <v>0</v>
      </c>
      <c r="W255">
        <f>'Program Costs'!W255+'Customer Costs'!W255</f>
        <v>0</v>
      </c>
      <c r="X255">
        <f>'Program Costs'!X255+'Customer Costs'!X255</f>
        <v>0</v>
      </c>
      <c r="Y255">
        <f>'Program Costs'!Y255+'Customer Costs'!Y255</f>
        <v>0</v>
      </c>
      <c r="Z255">
        <f>'Program Costs'!Z255+'Customer Costs'!Z255</f>
        <v>0</v>
      </c>
      <c r="AA255">
        <f>'Program Costs'!AA255+'Customer Costs'!AA255</f>
        <v>0</v>
      </c>
      <c r="AB255">
        <f>'Program Costs'!AB255+'Customer Costs'!AB255</f>
        <v>0</v>
      </c>
      <c r="AC255">
        <f>'Program Costs'!AC255+'Customer Costs'!AC255</f>
        <v>0</v>
      </c>
      <c r="AD255">
        <f>'Program Costs'!AD255+'Customer Costs'!AD255</f>
        <v>0</v>
      </c>
      <c r="AE255">
        <f>'Program Costs'!AE255+'Customer Costs'!AE255</f>
        <v>0</v>
      </c>
      <c r="AF255">
        <f>'Program Costs'!AF255+'Customer Costs'!AF255</f>
        <v>0</v>
      </c>
      <c r="AG255">
        <f>'Program Costs'!AG255+'Customer Costs'!AG255</f>
        <v>0</v>
      </c>
      <c r="AH255">
        <f>'Program Costs'!AH255+'Customer Costs'!AH255</f>
        <v>0</v>
      </c>
      <c r="AI255" s="2">
        <f t="shared" si="6"/>
        <v>54</v>
      </c>
      <c r="AJ255" s="2">
        <f t="shared" si="7"/>
        <v>54</v>
      </c>
    </row>
    <row r="256" spans="1:36" x14ac:dyDescent="0.25">
      <c r="A256" s="13">
        <v>3</v>
      </c>
      <c r="B256" s="13">
        <v>500</v>
      </c>
      <c r="C256">
        <v>502</v>
      </c>
      <c r="D256" t="s">
        <v>290</v>
      </c>
      <c r="E256">
        <f>'Program Costs'!E256+'Customer Costs'!E256</f>
        <v>0</v>
      </c>
      <c r="F256">
        <f>'Program Costs'!F256+'Customer Costs'!F256</f>
        <v>0</v>
      </c>
      <c r="G256">
        <f>'Program Costs'!G256+'Customer Costs'!G256</f>
        <v>222.25</v>
      </c>
      <c r="H256">
        <f>'Program Costs'!H256+'Customer Costs'!H256</f>
        <v>0</v>
      </c>
      <c r="I256">
        <f>'Program Costs'!I256+'Customer Costs'!I256</f>
        <v>0</v>
      </c>
      <c r="J256">
        <f>'Program Costs'!J256+'Customer Costs'!J256</f>
        <v>0</v>
      </c>
      <c r="K256">
        <f>'Program Costs'!K256+'Customer Costs'!K256</f>
        <v>0</v>
      </c>
      <c r="L256">
        <f>'Program Costs'!L256+'Customer Costs'!L256</f>
        <v>0</v>
      </c>
      <c r="M256">
        <f>'Program Costs'!M256+'Customer Costs'!M256</f>
        <v>0</v>
      </c>
      <c r="N256">
        <f>'Program Costs'!N256+'Customer Costs'!N256</f>
        <v>0</v>
      </c>
      <c r="O256">
        <f>'Program Costs'!O256+'Customer Costs'!O256</f>
        <v>0</v>
      </c>
      <c r="P256">
        <f>'Program Costs'!P256+'Customer Costs'!P256</f>
        <v>0</v>
      </c>
      <c r="Q256">
        <f>'Program Costs'!Q256+'Customer Costs'!Q256</f>
        <v>0</v>
      </c>
      <c r="R256">
        <f>'Program Costs'!R256+'Customer Costs'!R256</f>
        <v>0</v>
      </c>
      <c r="S256">
        <f>'Program Costs'!S256+'Customer Costs'!S256</f>
        <v>0</v>
      </c>
      <c r="T256">
        <f>'Program Costs'!T256+'Customer Costs'!T256</f>
        <v>0</v>
      </c>
      <c r="U256">
        <f>'Program Costs'!U256+'Customer Costs'!U256</f>
        <v>0</v>
      </c>
      <c r="V256">
        <f>'Program Costs'!V256+'Customer Costs'!V256</f>
        <v>0</v>
      </c>
      <c r="W256">
        <f>'Program Costs'!W256+'Customer Costs'!W256</f>
        <v>0</v>
      </c>
      <c r="X256">
        <f>'Program Costs'!X256+'Customer Costs'!X256</f>
        <v>0</v>
      </c>
      <c r="Y256">
        <f>'Program Costs'!Y256+'Customer Costs'!Y256</f>
        <v>0</v>
      </c>
      <c r="Z256">
        <f>'Program Costs'!Z256+'Customer Costs'!Z256</f>
        <v>0</v>
      </c>
      <c r="AA256">
        <f>'Program Costs'!AA256+'Customer Costs'!AA256</f>
        <v>0</v>
      </c>
      <c r="AB256">
        <f>'Program Costs'!AB256+'Customer Costs'!AB256</f>
        <v>0</v>
      </c>
      <c r="AC256">
        <f>'Program Costs'!AC256+'Customer Costs'!AC256</f>
        <v>0</v>
      </c>
      <c r="AD256">
        <f>'Program Costs'!AD256+'Customer Costs'!AD256</f>
        <v>0</v>
      </c>
      <c r="AE256">
        <f>'Program Costs'!AE256+'Customer Costs'!AE256</f>
        <v>0</v>
      </c>
      <c r="AF256">
        <f>'Program Costs'!AF256+'Customer Costs'!AF256</f>
        <v>0</v>
      </c>
      <c r="AG256">
        <f>'Program Costs'!AG256+'Customer Costs'!AG256</f>
        <v>0</v>
      </c>
      <c r="AH256">
        <f>'Program Costs'!AH256+'Customer Costs'!AH256</f>
        <v>0</v>
      </c>
      <c r="AI256" s="2">
        <f t="shared" si="6"/>
        <v>222.25</v>
      </c>
      <c r="AJ256" s="2">
        <f t="shared" si="7"/>
        <v>222.25</v>
      </c>
    </row>
    <row r="257" spans="1:36" x14ac:dyDescent="0.25">
      <c r="A257" s="13">
        <v>3</v>
      </c>
      <c r="B257" s="13">
        <v>500</v>
      </c>
      <c r="C257">
        <v>503</v>
      </c>
      <c r="D257" t="s">
        <v>291</v>
      </c>
      <c r="E257">
        <f>'Program Costs'!E257+'Customer Costs'!E257</f>
        <v>0</v>
      </c>
      <c r="F257">
        <f>'Program Costs'!F257+'Customer Costs'!F257</f>
        <v>0</v>
      </c>
      <c r="G257">
        <f>'Program Costs'!G257+'Customer Costs'!G257</f>
        <v>350.67</v>
      </c>
      <c r="H257">
        <f>'Program Costs'!H257+'Customer Costs'!H257</f>
        <v>0</v>
      </c>
      <c r="I257">
        <f>'Program Costs'!I257+'Customer Costs'!I257</f>
        <v>0</v>
      </c>
      <c r="J257">
        <f>'Program Costs'!J257+'Customer Costs'!J257</f>
        <v>0</v>
      </c>
      <c r="K257">
        <f>'Program Costs'!K257+'Customer Costs'!K257</f>
        <v>0</v>
      </c>
      <c r="L257">
        <f>'Program Costs'!L257+'Customer Costs'!L257</f>
        <v>0</v>
      </c>
      <c r="M257">
        <f>'Program Costs'!M257+'Customer Costs'!M257</f>
        <v>0</v>
      </c>
      <c r="N257">
        <f>'Program Costs'!N257+'Customer Costs'!N257</f>
        <v>0</v>
      </c>
      <c r="O257">
        <f>'Program Costs'!O257+'Customer Costs'!O257</f>
        <v>0</v>
      </c>
      <c r="P257">
        <f>'Program Costs'!P257+'Customer Costs'!P257</f>
        <v>0</v>
      </c>
      <c r="Q257">
        <f>'Program Costs'!Q257+'Customer Costs'!Q257</f>
        <v>0</v>
      </c>
      <c r="R257">
        <f>'Program Costs'!R257+'Customer Costs'!R257</f>
        <v>0</v>
      </c>
      <c r="S257">
        <f>'Program Costs'!S257+'Customer Costs'!S257</f>
        <v>0</v>
      </c>
      <c r="T257">
        <f>'Program Costs'!T257+'Customer Costs'!T257</f>
        <v>0</v>
      </c>
      <c r="U257">
        <f>'Program Costs'!U257+'Customer Costs'!U257</f>
        <v>0</v>
      </c>
      <c r="V257">
        <f>'Program Costs'!V257+'Customer Costs'!V257</f>
        <v>0</v>
      </c>
      <c r="W257">
        <f>'Program Costs'!W257+'Customer Costs'!W257</f>
        <v>0</v>
      </c>
      <c r="X257">
        <f>'Program Costs'!X257+'Customer Costs'!X257</f>
        <v>0</v>
      </c>
      <c r="Y257">
        <f>'Program Costs'!Y257+'Customer Costs'!Y257</f>
        <v>0</v>
      </c>
      <c r="Z257">
        <f>'Program Costs'!Z257+'Customer Costs'!Z257</f>
        <v>0</v>
      </c>
      <c r="AA257">
        <f>'Program Costs'!AA257+'Customer Costs'!AA257</f>
        <v>0</v>
      </c>
      <c r="AB257">
        <f>'Program Costs'!AB257+'Customer Costs'!AB257</f>
        <v>0</v>
      </c>
      <c r="AC257">
        <f>'Program Costs'!AC257+'Customer Costs'!AC257</f>
        <v>0</v>
      </c>
      <c r="AD257">
        <f>'Program Costs'!AD257+'Customer Costs'!AD257</f>
        <v>0</v>
      </c>
      <c r="AE257">
        <f>'Program Costs'!AE257+'Customer Costs'!AE257</f>
        <v>0</v>
      </c>
      <c r="AF257">
        <f>'Program Costs'!AF257+'Customer Costs'!AF257</f>
        <v>0</v>
      </c>
      <c r="AG257">
        <f>'Program Costs'!AG257+'Customer Costs'!AG257</f>
        <v>0</v>
      </c>
      <c r="AH257">
        <f>'Program Costs'!AH257+'Customer Costs'!AH257</f>
        <v>0</v>
      </c>
      <c r="AI257" s="2">
        <f t="shared" si="6"/>
        <v>350.67</v>
      </c>
      <c r="AJ257" s="2">
        <f t="shared" si="7"/>
        <v>350.67</v>
      </c>
    </row>
    <row r="258" spans="1:36" x14ac:dyDescent="0.25">
      <c r="A258" s="13">
        <v>3</v>
      </c>
      <c r="B258" s="13">
        <v>700</v>
      </c>
      <c r="C258">
        <v>701</v>
      </c>
      <c r="D258" t="s">
        <v>292</v>
      </c>
      <c r="E258">
        <f>'Program Costs'!E258+'Customer Costs'!E258</f>
        <v>0</v>
      </c>
      <c r="F258">
        <f>'Program Costs'!F258+'Customer Costs'!F258</f>
        <v>0</v>
      </c>
      <c r="G258">
        <f>'Program Costs'!G258+'Customer Costs'!G258</f>
        <v>300</v>
      </c>
      <c r="H258">
        <f>'Program Costs'!H258+'Customer Costs'!H258</f>
        <v>0</v>
      </c>
      <c r="I258">
        <f>'Program Costs'!I258+'Customer Costs'!I258</f>
        <v>0</v>
      </c>
      <c r="J258">
        <f>'Program Costs'!J258+'Customer Costs'!J258</f>
        <v>0</v>
      </c>
      <c r="K258">
        <f>'Program Costs'!K258+'Customer Costs'!K258</f>
        <v>0</v>
      </c>
      <c r="L258">
        <f>'Program Costs'!L258+'Customer Costs'!L258</f>
        <v>0</v>
      </c>
      <c r="M258">
        <f>'Program Costs'!M258+'Customer Costs'!M258</f>
        <v>0</v>
      </c>
      <c r="N258">
        <f>'Program Costs'!N258+'Customer Costs'!N258</f>
        <v>0</v>
      </c>
      <c r="O258">
        <f>'Program Costs'!O258+'Customer Costs'!O258</f>
        <v>0</v>
      </c>
      <c r="P258">
        <f>'Program Costs'!P258+'Customer Costs'!P258</f>
        <v>0</v>
      </c>
      <c r="Q258">
        <f>'Program Costs'!Q258+'Customer Costs'!Q258</f>
        <v>0</v>
      </c>
      <c r="R258">
        <f>'Program Costs'!R258+'Customer Costs'!R258</f>
        <v>0</v>
      </c>
      <c r="S258">
        <f>'Program Costs'!S258+'Customer Costs'!S258</f>
        <v>0</v>
      </c>
      <c r="T258">
        <f>'Program Costs'!T258+'Customer Costs'!T258</f>
        <v>0</v>
      </c>
      <c r="U258">
        <f>'Program Costs'!U258+'Customer Costs'!U258</f>
        <v>0</v>
      </c>
      <c r="V258">
        <f>'Program Costs'!V258+'Customer Costs'!V258</f>
        <v>0</v>
      </c>
      <c r="W258">
        <f>'Program Costs'!W258+'Customer Costs'!W258</f>
        <v>0</v>
      </c>
      <c r="X258">
        <f>'Program Costs'!X258+'Customer Costs'!X258</f>
        <v>0</v>
      </c>
      <c r="Y258">
        <f>'Program Costs'!Y258+'Customer Costs'!Y258</f>
        <v>0</v>
      </c>
      <c r="Z258">
        <f>'Program Costs'!Z258+'Customer Costs'!Z258</f>
        <v>0</v>
      </c>
      <c r="AA258">
        <f>'Program Costs'!AA258+'Customer Costs'!AA258</f>
        <v>0</v>
      </c>
      <c r="AB258">
        <f>'Program Costs'!AB258+'Customer Costs'!AB258</f>
        <v>0</v>
      </c>
      <c r="AC258">
        <f>'Program Costs'!AC258+'Customer Costs'!AC258</f>
        <v>0</v>
      </c>
      <c r="AD258">
        <f>'Program Costs'!AD258+'Customer Costs'!AD258</f>
        <v>0</v>
      </c>
      <c r="AE258">
        <f>'Program Costs'!AE258+'Customer Costs'!AE258</f>
        <v>0</v>
      </c>
      <c r="AF258">
        <f>'Program Costs'!AF258+'Customer Costs'!AF258</f>
        <v>0</v>
      </c>
      <c r="AG258">
        <f>'Program Costs'!AG258+'Customer Costs'!AG258</f>
        <v>0</v>
      </c>
      <c r="AH258">
        <f>'Program Costs'!AH258+'Customer Costs'!AH258</f>
        <v>0</v>
      </c>
      <c r="AI258" s="2">
        <f t="shared" si="6"/>
        <v>300</v>
      </c>
      <c r="AJ258" s="2">
        <f t="shared" si="7"/>
        <v>300</v>
      </c>
    </row>
    <row r="259" spans="1:36" x14ac:dyDescent="0.25">
      <c r="A259" s="13">
        <v>3</v>
      </c>
      <c r="B259" s="13">
        <v>800</v>
      </c>
      <c r="C259">
        <v>801</v>
      </c>
      <c r="D259" t="s">
        <v>293</v>
      </c>
      <c r="E259">
        <f>'Program Costs'!E259+'Customer Costs'!E259</f>
        <v>0</v>
      </c>
      <c r="F259">
        <f>'Program Costs'!F259+'Customer Costs'!F259</f>
        <v>0</v>
      </c>
      <c r="G259">
        <f>'Program Costs'!G259+'Customer Costs'!G259</f>
        <v>282</v>
      </c>
      <c r="H259">
        <f>'Program Costs'!H259+'Customer Costs'!H259</f>
        <v>0</v>
      </c>
      <c r="I259">
        <f>'Program Costs'!I259+'Customer Costs'!I259</f>
        <v>0</v>
      </c>
      <c r="J259">
        <f>'Program Costs'!J259+'Customer Costs'!J259</f>
        <v>0</v>
      </c>
      <c r="K259">
        <f>'Program Costs'!K259+'Customer Costs'!K259</f>
        <v>0</v>
      </c>
      <c r="L259">
        <f>'Program Costs'!L259+'Customer Costs'!L259</f>
        <v>0</v>
      </c>
      <c r="M259">
        <f>'Program Costs'!M259+'Customer Costs'!M259</f>
        <v>0</v>
      </c>
      <c r="N259">
        <f>'Program Costs'!N259+'Customer Costs'!N259</f>
        <v>0</v>
      </c>
      <c r="O259">
        <f>'Program Costs'!O259+'Customer Costs'!O259</f>
        <v>0</v>
      </c>
      <c r="P259">
        <f>'Program Costs'!P259+'Customer Costs'!P259</f>
        <v>0</v>
      </c>
      <c r="Q259">
        <f>'Program Costs'!Q259+'Customer Costs'!Q259</f>
        <v>0</v>
      </c>
      <c r="R259">
        <f>'Program Costs'!R259+'Customer Costs'!R259</f>
        <v>0</v>
      </c>
      <c r="S259">
        <f>'Program Costs'!S259+'Customer Costs'!S259</f>
        <v>0</v>
      </c>
      <c r="T259">
        <f>'Program Costs'!T259+'Customer Costs'!T259</f>
        <v>0</v>
      </c>
      <c r="U259">
        <f>'Program Costs'!U259+'Customer Costs'!U259</f>
        <v>0</v>
      </c>
      <c r="V259">
        <f>'Program Costs'!V259+'Customer Costs'!V259</f>
        <v>0</v>
      </c>
      <c r="W259">
        <f>'Program Costs'!W259+'Customer Costs'!W259</f>
        <v>0</v>
      </c>
      <c r="X259">
        <f>'Program Costs'!X259+'Customer Costs'!X259</f>
        <v>0</v>
      </c>
      <c r="Y259">
        <f>'Program Costs'!Y259+'Customer Costs'!Y259</f>
        <v>0</v>
      </c>
      <c r="Z259">
        <f>'Program Costs'!Z259+'Customer Costs'!Z259</f>
        <v>0</v>
      </c>
      <c r="AA259">
        <f>'Program Costs'!AA259+'Customer Costs'!AA259</f>
        <v>0</v>
      </c>
      <c r="AB259">
        <f>'Program Costs'!AB259+'Customer Costs'!AB259</f>
        <v>0</v>
      </c>
      <c r="AC259">
        <f>'Program Costs'!AC259+'Customer Costs'!AC259</f>
        <v>0</v>
      </c>
      <c r="AD259">
        <f>'Program Costs'!AD259+'Customer Costs'!AD259</f>
        <v>0</v>
      </c>
      <c r="AE259">
        <f>'Program Costs'!AE259+'Customer Costs'!AE259</f>
        <v>0</v>
      </c>
      <c r="AF259">
        <f>'Program Costs'!AF259+'Customer Costs'!AF259</f>
        <v>0</v>
      </c>
      <c r="AG259">
        <f>'Program Costs'!AG259+'Customer Costs'!AG259</f>
        <v>0</v>
      </c>
      <c r="AH259">
        <f>'Program Costs'!AH259+'Customer Costs'!AH259</f>
        <v>0</v>
      </c>
      <c r="AI259" s="2">
        <f t="shared" si="6"/>
        <v>282</v>
      </c>
      <c r="AJ259" s="2">
        <f t="shared" si="7"/>
        <v>282</v>
      </c>
    </row>
    <row r="260" spans="1:36" x14ac:dyDescent="0.25">
      <c r="A260" s="13">
        <v>3</v>
      </c>
      <c r="B260" s="13">
        <v>800</v>
      </c>
      <c r="C260">
        <v>802</v>
      </c>
      <c r="D260" t="s">
        <v>294</v>
      </c>
      <c r="E260">
        <f>'Program Costs'!E260+'Customer Costs'!E260</f>
        <v>0</v>
      </c>
      <c r="F260">
        <f>'Program Costs'!F260+'Customer Costs'!F260</f>
        <v>0</v>
      </c>
      <c r="G260">
        <f>'Program Costs'!G260+'Customer Costs'!G260</f>
        <v>117</v>
      </c>
      <c r="H260">
        <f>'Program Costs'!H260+'Customer Costs'!H260</f>
        <v>0</v>
      </c>
      <c r="I260">
        <f>'Program Costs'!I260+'Customer Costs'!I260</f>
        <v>0</v>
      </c>
      <c r="J260">
        <f>'Program Costs'!J260+'Customer Costs'!J260</f>
        <v>0</v>
      </c>
      <c r="K260">
        <f>'Program Costs'!K260+'Customer Costs'!K260</f>
        <v>0</v>
      </c>
      <c r="L260">
        <f>'Program Costs'!L260+'Customer Costs'!L260</f>
        <v>0</v>
      </c>
      <c r="M260">
        <f>'Program Costs'!M260+'Customer Costs'!M260</f>
        <v>0</v>
      </c>
      <c r="N260">
        <f>'Program Costs'!N260+'Customer Costs'!N260</f>
        <v>0</v>
      </c>
      <c r="O260">
        <f>'Program Costs'!O260+'Customer Costs'!O260</f>
        <v>0</v>
      </c>
      <c r="P260">
        <f>'Program Costs'!P260+'Customer Costs'!P260</f>
        <v>0</v>
      </c>
      <c r="Q260">
        <f>'Program Costs'!Q260+'Customer Costs'!Q260</f>
        <v>0</v>
      </c>
      <c r="R260">
        <f>'Program Costs'!R260+'Customer Costs'!R260</f>
        <v>0</v>
      </c>
      <c r="S260">
        <f>'Program Costs'!S260+'Customer Costs'!S260</f>
        <v>0</v>
      </c>
      <c r="T260">
        <f>'Program Costs'!T260+'Customer Costs'!T260</f>
        <v>0</v>
      </c>
      <c r="U260">
        <f>'Program Costs'!U260+'Customer Costs'!U260</f>
        <v>0</v>
      </c>
      <c r="V260">
        <f>'Program Costs'!V260+'Customer Costs'!V260</f>
        <v>0</v>
      </c>
      <c r="W260">
        <f>'Program Costs'!W260+'Customer Costs'!W260</f>
        <v>0</v>
      </c>
      <c r="X260">
        <f>'Program Costs'!X260+'Customer Costs'!X260</f>
        <v>0</v>
      </c>
      <c r="Y260">
        <f>'Program Costs'!Y260+'Customer Costs'!Y260</f>
        <v>0</v>
      </c>
      <c r="Z260">
        <f>'Program Costs'!Z260+'Customer Costs'!Z260</f>
        <v>0</v>
      </c>
      <c r="AA260">
        <f>'Program Costs'!AA260+'Customer Costs'!AA260</f>
        <v>0</v>
      </c>
      <c r="AB260">
        <f>'Program Costs'!AB260+'Customer Costs'!AB260</f>
        <v>0</v>
      </c>
      <c r="AC260">
        <f>'Program Costs'!AC260+'Customer Costs'!AC260</f>
        <v>0</v>
      </c>
      <c r="AD260">
        <f>'Program Costs'!AD260+'Customer Costs'!AD260</f>
        <v>0</v>
      </c>
      <c r="AE260">
        <f>'Program Costs'!AE260+'Customer Costs'!AE260</f>
        <v>0</v>
      </c>
      <c r="AF260">
        <f>'Program Costs'!AF260+'Customer Costs'!AF260</f>
        <v>0</v>
      </c>
      <c r="AG260">
        <f>'Program Costs'!AG260+'Customer Costs'!AG260</f>
        <v>0</v>
      </c>
      <c r="AH260">
        <f>'Program Costs'!AH260+'Customer Costs'!AH260</f>
        <v>0</v>
      </c>
      <c r="AI260" s="2">
        <f t="shared" si="6"/>
        <v>117</v>
      </c>
      <c r="AJ260" s="2">
        <f t="shared" si="7"/>
        <v>117</v>
      </c>
    </row>
    <row r="261" spans="1:36" x14ac:dyDescent="0.25">
      <c r="A261" s="13">
        <v>3</v>
      </c>
      <c r="B261" s="13">
        <v>800</v>
      </c>
      <c r="C261">
        <v>803</v>
      </c>
      <c r="D261" t="s">
        <v>295</v>
      </c>
      <c r="E261">
        <f>'Program Costs'!E261+'Customer Costs'!E261</f>
        <v>0</v>
      </c>
      <c r="F261">
        <f>'Program Costs'!F261+'Customer Costs'!F261</f>
        <v>0</v>
      </c>
      <c r="G261">
        <f>'Program Costs'!G261+'Customer Costs'!G261</f>
        <v>887</v>
      </c>
      <c r="H261">
        <f>'Program Costs'!H261+'Customer Costs'!H261</f>
        <v>0</v>
      </c>
      <c r="I261">
        <f>'Program Costs'!I261+'Customer Costs'!I261</f>
        <v>0</v>
      </c>
      <c r="J261">
        <f>'Program Costs'!J261+'Customer Costs'!J261</f>
        <v>0</v>
      </c>
      <c r="K261">
        <f>'Program Costs'!K261+'Customer Costs'!K261</f>
        <v>0</v>
      </c>
      <c r="L261">
        <f>'Program Costs'!L261+'Customer Costs'!L261</f>
        <v>0</v>
      </c>
      <c r="M261">
        <f>'Program Costs'!M261+'Customer Costs'!M261</f>
        <v>0</v>
      </c>
      <c r="N261">
        <f>'Program Costs'!N261+'Customer Costs'!N261</f>
        <v>0</v>
      </c>
      <c r="O261">
        <f>'Program Costs'!O261+'Customer Costs'!O261</f>
        <v>0</v>
      </c>
      <c r="P261">
        <f>'Program Costs'!P261+'Customer Costs'!P261</f>
        <v>0</v>
      </c>
      <c r="Q261">
        <f>'Program Costs'!Q261+'Customer Costs'!Q261</f>
        <v>0</v>
      </c>
      <c r="R261">
        <f>'Program Costs'!R261+'Customer Costs'!R261</f>
        <v>0</v>
      </c>
      <c r="S261">
        <f>'Program Costs'!S261+'Customer Costs'!S261</f>
        <v>0</v>
      </c>
      <c r="T261">
        <f>'Program Costs'!T261+'Customer Costs'!T261</f>
        <v>0</v>
      </c>
      <c r="U261">
        <f>'Program Costs'!U261+'Customer Costs'!U261</f>
        <v>0</v>
      </c>
      <c r="V261">
        <f>'Program Costs'!V261+'Customer Costs'!V261</f>
        <v>0</v>
      </c>
      <c r="W261">
        <f>'Program Costs'!W261+'Customer Costs'!W261</f>
        <v>0</v>
      </c>
      <c r="X261">
        <f>'Program Costs'!X261+'Customer Costs'!X261</f>
        <v>0</v>
      </c>
      <c r="Y261">
        <f>'Program Costs'!Y261+'Customer Costs'!Y261</f>
        <v>0</v>
      </c>
      <c r="Z261">
        <f>'Program Costs'!Z261+'Customer Costs'!Z261</f>
        <v>0</v>
      </c>
      <c r="AA261">
        <f>'Program Costs'!AA261+'Customer Costs'!AA261</f>
        <v>0</v>
      </c>
      <c r="AB261">
        <f>'Program Costs'!AB261+'Customer Costs'!AB261</f>
        <v>0</v>
      </c>
      <c r="AC261">
        <f>'Program Costs'!AC261+'Customer Costs'!AC261</f>
        <v>0</v>
      </c>
      <c r="AD261">
        <f>'Program Costs'!AD261+'Customer Costs'!AD261</f>
        <v>0</v>
      </c>
      <c r="AE261">
        <f>'Program Costs'!AE261+'Customer Costs'!AE261</f>
        <v>0</v>
      </c>
      <c r="AF261">
        <f>'Program Costs'!AF261+'Customer Costs'!AF261</f>
        <v>0</v>
      </c>
      <c r="AG261">
        <f>'Program Costs'!AG261+'Customer Costs'!AG261</f>
        <v>0</v>
      </c>
      <c r="AH261">
        <f>'Program Costs'!AH261+'Customer Costs'!AH261</f>
        <v>0</v>
      </c>
      <c r="AI261" s="2">
        <f t="shared" ref="AI261:AI277" si="8">SUM(E261:AH261)</f>
        <v>887</v>
      </c>
      <c r="AJ261" s="2">
        <f t="shared" ref="AJ261:AJ277" si="9">G261+(NPV(6.463858/100,H261:AH261))</f>
        <v>887</v>
      </c>
    </row>
    <row r="262" spans="1:36" x14ac:dyDescent="0.25">
      <c r="A262" s="13">
        <v>3</v>
      </c>
      <c r="B262" s="13">
        <v>800</v>
      </c>
      <c r="C262">
        <v>804</v>
      </c>
      <c r="D262" t="s">
        <v>296</v>
      </c>
      <c r="E262">
        <f>'Program Costs'!E262+'Customer Costs'!E262</f>
        <v>0</v>
      </c>
      <c r="F262">
        <f>'Program Costs'!F262+'Customer Costs'!F262</f>
        <v>0</v>
      </c>
      <c r="G262">
        <f>'Program Costs'!G262+'Customer Costs'!G262</f>
        <v>4937</v>
      </c>
      <c r="H262">
        <f>'Program Costs'!H262+'Customer Costs'!H262</f>
        <v>0</v>
      </c>
      <c r="I262">
        <f>'Program Costs'!I262+'Customer Costs'!I262</f>
        <v>0</v>
      </c>
      <c r="J262">
        <f>'Program Costs'!J262+'Customer Costs'!J262</f>
        <v>0</v>
      </c>
      <c r="K262">
        <f>'Program Costs'!K262+'Customer Costs'!K262</f>
        <v>0</v>
      </c>
      <c r="L262">
        <f>'Program Costs'!L262+'Customer Costs'!L262</f>
        <v>0</v>
      </c>
      <c r="M262">
        <f>'Program Costs'!M262+'Customer Costs'!M262</f>
        <v>0</v>
      </c>
      <c r="N262">
        <f>'Program Costs'!N262+'Customer Costs'!N262</f>
        <v>0</v>
      </c>
      <c r="O262">
        <f>'Program Costs'!O262+'Customer Costs'!O262</f>
        <v>0</v>
      </c>
      <c r="P262">
        <f>'Program Costs'!P262+'Customer Costs'!P262</f>
        <v>0</v>
      </c>
      <c r="Q262">
        <f>'Program Costs'!Q262+'Customer Costs'!Q262</f>
        <v>0</v>
      </c>
      <c r="R262">
        <f>'Program Costs'!R262+'Customer Costs'!R262</f>
        <v>0</v>
      </c>
      <c r="S262">
        <f>'Program Costs'!S262+'Customer Costs'!S262</f>
        <v>0</v>
      </c>
      <c r="T262">
        <f>'Program Costs'!T262+'Customer Costs'!T262</f>
        <v>0</v>
      </c>
      <c r="U262">
        <f>'Program Costs'!U262+'Customer Costs'!U262</f>
        <v>0</v>
      </c>
      <c r="V262">
        <f>'Program Costs'!V262+'Customer Costs'!V262</f>
        <v>0</v>
      </c>
      <c r="W262">
        <f>'Program Costs'!W262+'Customer Costs'!W262</f>
        <v>0</v>
      </c>
      <c r="X262">
        <f>'Program Costs'!X262+'Customer Costs'!X262</f>
        <v>0</v>
      </c>
      <c r="Y262">
        <f>'Program Costs'!Y262+'Customer Costs'!Y262</f>
        <v>0</v>
      </c>
      <c r="Z262">
        <f>'Program Costs'!Z262+'Customer Costs'!Z262</f>
        <v>0</v>
      </c>
      <c r="AA262">
        <f>'Program Costs'!AA262+'Customer Costs'!AA262</f>
        <v>0</v>
      </c>
      <c r="AB262">
        <f>'Program Costs'!AB262+'Customer Costs'!AB262</f>
        <v>0</v>
      </c>
      <c r="AC262">
        <f>'Program Costs'!AC262+'Customer Costs'!AC262</f>
        <v>0</v>
      </c>
      <c r="AD262">
        <f>'Program Costs'!AD262+'Customer Costs'!AD262</f>
        <v>0</v>
      </c>
      <c r="AE262">
        <f>'Program Costs'!AE262+'Customer Costs'!AE262</f>
        <v>0</v>
      </c>
      <c r="AF262">
        <f>'Program Costs'!AF262+'Customer Costs'!AF262</f>
        <v>0</v>
      </c>
      <c r="AG262">
        <f>'Program Costs'!AG262+'Customer Costs'!AG262</f>
        <v>0</v>
      </c>
      <c r="AH262">
        <f>'Program Costs'!AH262+'Customer Costs'!AH262</f>
        <v>0</v>
      </c>
      <c r="AI262" s="2">
        <f t="shared" si="8"/>
        <v>4937</v>
      </c>
      <c r="AJ262" s="2">
        <f t="shared" si="9"/>
        <v>4937</v>
      </c>
    </row>
    <row r="263" spans="1:36" x14ac:dyDescent="0.25">
      <c r="A263" s="13">
        <v>3</v>
      </c>
      <c r="B263" s="13">
        <v>900</v>
      </c>
      <c r="C263">
        <v>901</v>
      </c>
      <c r="D263" t="s">
        <v>297</v>
      </c>
      <c r="E263">
        <f>'Program Costs'!E263+'Customer Costs'!E263</f>
        <v>0</v>
      </c>
      <c r="F263">
        <f>'Program Costs'!F263+'Customer Costs'!F263</f>
        <v>0</v>
      </c>
      <c r="G263">
        <f>'Program Costs'!G263+'Customer Costs'!G263</f>
        <v>37</v>
      </c>
      <c r="H263">
        <f>'Program Costs'!H263+'Customer Costs'!H263</f>
        <v>0</v>
      </c>
      <c r="I263">
        <f>'Program Costs'!I263+'Customer Costs'!I263</f>
        <v>0</v>
      </c>
      <c r="J263">
        <f>'Program Costs'!J263+'Customer Costs'!J263</f>
        <v>0</v>
      </c>
      <c r="K263">
        <f>'Program Costs'!K263+'Customer Costs'!K263</f>
        <v>0</v>
      </c>
      <c r="L263">
        <f>'Program Costs'!L263+'Customer Costs'!L263</f>
        <v>0</v>
      </c>
      <c r="M263">
        <f>'Program Costs'!M263+'Customer Costs'!M263</f>
        <v>0</v>
      </c>
      <c r="N263">
        <f>'Program Costs'!N263+'Customer Costs'!N263</f>
        <v>0</v>
      </c>
      <c r="O263">
        <f>'Program Costs'!O263+'Customer Costs'!O263</f>
        <v>0</v>
      </c>
      <c r="P263">
        <f>'Program Costs'!P263+'Customer Costs'!P263</f>
        <v>0</v>
      </c>
      <c r="Q263">
        <f>'Program Costs'!Q263+'Customer Costs'!Q263</f>
        <v>0</v>
      </c>
      <c r="R263">
        <f>'Program Costs'!R263+'Customer Costs'!R263</f>
        <v>0</v>
      </c>
      <c r="S263">
        <f>'Program Costs'!S263+'Customer Costs'!S263</f>
        <v>0</v>
      </c>
      <c r="T263">
        <f>'Program Costs'!T263+'Customer Costs'!T263</f>
        <v>0</v>
      </c>
      <c r="U263">
        <f>'Program Costs'!U263+'Customer Costs'!U263</f>
        <v>0</v>
      </c>
      <c r="V263">
        <f>'Program Costs'!V263+'Customer Costs'!V263</f>
        <v>0</v>
      </c>
      <c r="W263">
        <f>'Program Costs'!W263+'Customer Costs'!W263</f>
        <v>0</v>
      </c>
      <c r="X263">
        <f>'Program Costs'!X263+'Customer Costs'!X263</f>
        <v>0</v>
      </c>
      <c r="Y263">
        <f>'Program Costs'!Y263+'Customer Costs'!Y263</f>
        <v>0</v>
      </c>
      <c r="Z263">
        <f>'Program Costs'!Z263+'Customer Costs'!Z263</f>
        <v>0</v>
      </c>
      <c r="AA263">
        <f>'Program Costs'!AA263+'Customer Costs'!AA263</f>
        <v>0</v>
      </c>
      <c r="AB263">
        <f>'Program Costs'!AB263+'Customer Costs'!AB263</f>
        <v>0</v>
      </c>
      <c r="AC263">
        <f>'Program Costs'!AC263+'Customer Costs'!AC263</f>
        <v>0</v>
      </c>
      <c r="AD263">
        <f>'Program Costs'!AD263+'Customer Costs'!AD263</f>
        <v>0</v>
      </c>
      <c r="AE263">
        <f>'Program Costs'!AE263+'Customer Costs'!AE263</f>
        <v>0</v>
      </c>
      <c r="AF263">
        <f>'Program Costs'!AF263+'Customer Costs'!AF263</f>
        <v>0</v>
      </c>
      <c r="AG263">
        <f>'Program Costs'!AG263+'Customer Costs'!AG263</f>
        <v>0</v>
      </c>
      <c r="AH263">
        <f>'Program Costs'!AH263+'Customer Costs'!AH263</f>
        <v>0</v>
      </c>
      <c r="AI263" s="2">
        <f t="shared" si="8"/>
        <v>37</v>
      </c>
      <c r="AJ263" s="2">
        <f t="shared" si="9"/>
        <v>37</v>
      </c>
    </row>
    <row r="264" spans="1:36" x14ac:dyDescent="0.25">
      <c r="A264" s="13">
        <v>3</v>
      </c>
      <c r="B264" s="13">
        <v>910</v>
      </c>
      <c r="C264">
        <v>911</v>
      </c>
      <c r="D264" t="s">
        <v>298</v>
      </c>
      <c r="E264">
        <f>'Program Costs'!E264+'Customer Costs'!E264</f>
        <v>0</v>
      </c>
      <c r="F264">
        <f>'Program Costs'!F264+'Customer Costs'!F264</f>
        <v>0</v>
      </c>
      <c r="G264">
        <f>'Program Costs'!G264+'Customer Costs'!G264</f>
        <v>37</v>
      </c>
      <c r="H264">
        <f>'Program Costs'!H264+'Customer Costs'!H264</f>
        <v>0</v>
      </c>
      <c r="I264">
        <f>'Program Costs'!I264+'Customer Costs'!I264</f>
        <v>0</v>
      </c>
      <c r="J264">
        <f>'Program Costs'!J264+'Customer Costs'!J264</f>
        <v>0</v>
      </c>
      <c r="K264">
        <f>'Program Costs'!K264+'Customer Costs'!K264</f>
        <v>0</v>
      </c>
      <c r="L264">
        <f>'Program Costs'!L264+'Customer Costs'!L264</f>
        <v>0</v>
      </c>
      <c r="M264">
        <f>'Program Costs'!M264+'Customer Costs'!M264</f>
        <v>0</v>
      </c>
      <c r="N264">
        <f>'Program Costs'!N264+'Customer Costs'!N264</f>
        <v>0</v>
      </c>
      <c r="O264">
        <f>'Program Costs'!O264+'Customer Costs'!O264</f>
        <v>0</v>
      </c>
      <c r="P264">
        <f>'Program Costs'!P264+'Customer Costs'!P264</f>
        <v>0</v>
      </c>
      <c r="Q264">
        <f>'Program Costs'!Q264+'Customer Costs'!Q264</f>
        <v>0</v>
      </c>
      <c r="R264">
        <f>'Program Costs'!R264+'Customer Costs'!R264</f>
        <v>0</v>
      </c>
      <c r="S264">
        <f>'Program Costs'!S264+'Customer Costs'!S264</f>
        <v>0</v>
      </c>
      <c r="T264">
        <f>'Program Costs'!T264+'Customer Costs'!T264</f>
        <v>0</v>
      </c>
      <c r="U264">
        <f>'Program Costs'!U264+'Customer Costs'!U264</f>
        <v>0</v>
      </c>
      <c r="V264">
        <f>'Program Costs'!V264+'Customer Costs'!V264</f>
        <v>0</v>
      </c>
      <c r="W264">
        <f>'Program Costs'!W264+'Customer Costs'!W264</f>
        <v>0</v>
      </c>
      <c r="X264">
        <f>'Program Costs'!X264+'Customer Costs'!X264</f>
        <v>0</v>
      </c>
      <c r="Y264">
        <f>'Program Costs'!Y264+'Customer Costs'!Y264</f>
        <v>0</v>
      </c>
      <c r="Z264">
        <f>'Program Costs'!Z264+'Customer Costs'!Z264</f>
        <v>0</v>
      </c>
      <c r="AA264">
        <f>'Program Costs'!AA264+'Customer Costs'!AA264</f>
        <v>0</v>
      </c>
      <c r="AB264">
        <f>'Program Costs'!AB264+'Customer Costs'!AB264</f>
        <v>0</v>
      </c>
      <c r="AC264">
        <f>'Program Costs'!AC264+'Customer Costs'!AC264</f>
        <v>0</v>
      </c>
      <c r="AD264">
        <f>'Program Costs'!AD264+'Customer Costs'!AD264</f>
        <v>0</v>
      </c>
      <c r="AE264">
        <f>'Program Costs'!AE264+'Customer Costs'!AE264</f>
        <v>0</v>
      </c>
      <c r="AF264">
        <f>'Program Costs'!AF264+'Customer Costs'!AF264</f>
        <v>0</v>
      </c>
      <c r="AG264">
        <f>'Program Costs'!AG264+'Customer Costs'!AG264</f>
        <v>0</v>
      </c>
      <c r="AH264">
        <f>'Program Costs'!AH264+'Customer Costs'!AH264</f>
        <v>0</v>
      </c>
      <c r="AI264" s="2">
        <f t="shared" si="8"/>
        <v>37</v>
      </c>
      <c r="AJ264" s="2">
        <f t="shared" si="9"/>
        <v>37</v>
      </c>
    </row>
    <row r="265" spans="1:36" x14ac:dyDescent="0.25">
      <c r="A265" s="13">
        <v>3</v>
      </c>
      <c r="B265" s="13">
        <v>920</v>
      </c>
      <c r="C265">
        <v>921</v>
      </c>
      <c r="D265" t="s">
        <v>299</v>
      </c>
      <c r="E265">
        <f>'Program Costs'!E265+'Customer Costs'!E265</f>
        <v>0</v>
      </c>
      <c r="F265">
        <f>'Program Costs'!F265+'Customer Costs'!F265</f>
        <v>0</v>
      </c>
      <c r="G265">
        <f>'Program Costs'!G265+'Customer Costs'!G265</f>
        <v>37</v>
      </c>
      <c r="H265">
        <f>'Program Costs'!H265+'Customer Costs'!H265</f>
        <v>0</v>
      </c>
      <c r="I265">
        <f>'Program Costs'!I265+'Customer Costs'!I265</f>
        <v>0</v>
      </c>
      <c r="J265">
        <f>'Program Costs'!J265+'Customer Costs'!J265</f>
        <v>0</v>
      </c>
      <c r="K265">
        <f>'Program Costs'!K265+'Customer Costs'!K265</f>
        <v>0</v>
      </c>
      <c r="L265">
        <f>'Program Costs'!L265+'Customer Costs'!L265</f>
        <v>0</v>
      </c>
      <c r="M265">
        <f>'Program Costs'!M265+'Customer Costs'!M265</f>
        <v>0</v>
      </c>
      <c r="N265">
        <f>'Program Costs'!N265+'Customer Costs'!N265</f>
        <v>0</v>
      </c>
      <c r="O265">
        <f>'Program Costs'!O265+'Customer Costs'!O265</f>
        <v>0</v>
      </c>
      <c r="P265">
        <f>'Program Costs'!P265+'Customer Costs'!P265</f>
        <v>0</v>
      </c>
      <c r="Q265">
        <f>'Program Costs'!Q265+'Customer Costs'!Q265</f>
        <v>0</v>
      </c>
      <c r="R265">
        <f>'Program Costs'!R265+'Customer Costs'!R265</f>
        <v>0</v>
      </c>
      <c r="S265">
        <f>'Program Costs'!S265+'Customer Costs'!S265</f>
        <v>0</v>
      </c>
      <c r="T265">
        <f>'Program Costs'!T265+'Customer Costs'!T265</f>
        <v>0</v>
      </c>
      <c r="U265">
        <f>'Program Costs'!U265+'Customer Costs'!U265</f>
        <v>0</v>
      </c>
      <c r="V265">
        <f>'Program Costs'!V265+'Customer Costs'!V265</f>
        <v>0</v>
      </c>
      <c r="W265">
        <f>'Program Costs'!W265+'Customer Costs'!W265</f>
        <v>0</v>
      </c>
      <c r="X265">
        <f>'Program Costs'!X265+'Customer Costs'!X265</f>
        <v>0</v>
      </c>
      <c r="Y265">
        <f>'Program Costs'!Y265+'Customer Costs'!Y265</f>
        <v>0</v>
      </c>
      <c r="Z265">
        <f>'Program Costs'!Z265+'Customer Costs'!Z265</f>
        <v>0</v>
      </c>
      <c r="AA265">
        <f>'Program Costs'!AA265+'Customer Costs'!AA265</f>
        <v>0</v>
      </c>
      <c r="AB265">
        <f>'Program Costs'!AB265+'Customer Costs'!AB265</f>
        <v>0</v>
      </c>
      <c r="AC265">
        <f>'Program Costs'!AC265+'Customer Costs'!AC265</f>
        <v>0</v>
      </c>
      <c r="AD265">
        <f>'Program Costs'!AD265+'Customer Costs'!AD265</f>
        <v>0</v>
      </c>
      <c r="AE265">
        <f>'Program Costs'!AE265+'Customer Costs'!AE265</f>
        <v>0</v>
      </c>
      <c r="AF265">
        <f>'Program Costs'!AF265+'Customer Costs'!AF265</f>
        <v>0</v>
      </c>
      <c r="AG265">
        <f>'Program Costs'!AG265+'Customer Costs'!AG265</f>
        <v>0</v>
      </c>
      <c r="AH265">
        <f>'Program Costs'!AH265+'Customer Costs'!AH265</f>
        <v>0</v>
      </c>
      <c r="AI265" s="2">
        <f t="shared" si="8"/>
        <v>37</v>
      </c>
      <c r="AJ265" s="2">
        <f t="shared" si="9"/>
        <v>37</v>
      </c>
    </row>
    <row r="266" spans="1:36" x14ac:dyDescent="0.25">
      <c r="A266" s="13">
        <v>3</v>
      </c>
      <c r="B266" s="13">
        <v>930</v>
      </c>
      <c r="C266">
        <v>931</v>
      </c>
      <c r="D266" t="s">
        <v>300</v>
      </c>
      <c r="E266">
        <f>'Program Costs'!E266+'Customer Costs'!E266</f>
        <v>0</v>
      </c>
      <c r="F266">
        <f>'Program Costs'!F266+'Customer Costs'!F266</f>
        <v>0</v>
      </c>
      <c r="G266">
        <f>'Program Costs'!G266+'Customer Costs'!G266</f>
        <v>37</v>
      </c>
      <c r="H266">
        <f>'Program Costs'!H266+'Customer Costs'!H266</f>
        <v>0</v>
      </c>
      <c r="I266">
        <f>'Program Costs'!I266+'Customer Costs'!I266</f>
        <v>0</v>
      </c>
      <c r="J266">
        <f>'Program Costs'!J266+'Customer Costs'!J266</f>
        <v>0</v>
      </c>
      <c r="K266">
        <f>'Program Costs'!K266+'Customer Costs'!K266</f>
        <v>0</v>
      </c>
      <c r="L266">
        <f>'Program Costs'!L266+'Customer Costs'!L266</f>
        <v>0</v>
      </c>
      <c r="M266">
        <f>'Program Costs'!M266+'Customer Costs'!M266</f>
        <v>0</v>
      </c>
      <c r="N266">
        <f>'Program Costs'!N266+'Customer Costs'!N266</f>
        <v>0</v>
      </c>
      <c r="O266">
        <f>'Program Costs'!O266+'Customer Costs'!O266</f>
        <v>0</v>
      </c>
      <c r="P266">
        <f>'Program Costs'!P266+'Customer Costs'!P266</f>
        <v>0</v>
      </c>
      <c r="Q266">
        <f>'Program Costs'!Q266+'Customer Costs'!Q266</f>
        <v>0</v>
      </c>
      <c r="R266">
        <f>'Program Costs'!R266+'Customer Costs'!R266</f>
        <v>0</v>
      </c>
      <c r="S266">
        <f>'Program Costs'!S266+'Customer Costs'!S266</f>
        <v>0</v>
      </c>
      <c r="T266">
        <f>'Program Costs'!T266+'Customer Costs'!T266</f>
        <v>0</v>
      </c>
      <c r="U266">
        <f>'Program Costs'!U266+'Customer Costs'!U266</f>
        <v>0</v>
      </c>
      <c r="V266">
        <f>'Program Costs'!V266+'Customer Costs'!V266</f>
        <v>0</v>
      </c>
      <c r="W266">
        <f>'Program Costs'!W266+'Customer Costs'!W266</f>
        <v>0</v>
      </c>
      <c r="X266">
        <f>'Program Costs'!X266+'Customer Costs'!X266</f>
        <v>0</v>
      </c>
      <c r="Y266">
        <f>'Program Costs'!Y266+'Customer Costs'!Y266</f>
        <v>0</v>
      </c>
      <c r="Z266">
        <f>'Program Costs'!Z266+'Customer Costs'!Z266</f>
        <v>0</v>
      </c>
      <c r="AA266">
        <f>'Program Costs'!AA266+'Customer Costs'!AA266</f>
        <v>0</v>
      </c>
      <c r="AB266">
        <f>'Program Costs'!AB266+'Customer Costs'!AB266</f>
        <v>0</v>
      </c>
      <c r="AC266">
        <f>'Program Costs'!AC266+'Customer Costs'!AC266</f>
        <v>0</v>
      </c>
      <c r="AD266">
        <f>'Program Costs'!AD266+'Customer Costs'!AD266</f>
        <v>0</v>
      </c>
      <c r="AE266">
        <f>'Program Costs'!AE266+'Customer Costs'!AE266</f>
        <v>0</v>
      </c>
      <c r="AF266">
        <f>'Program Costs'!AF266+'Customer Costs'!AF266</f>
        <v>0</v>
      </c>
      <c r="AG266">
        <f>'Program Costs'!AG266+'Customer Costs'!AG266</f>
        <v>0</v>
      </c>
      <c r="AH266">
        <f>'Program Costs'!AH266+'Customer Costs'!AH266</f>
        <v>0</v>
      </c>
      <c r="AI266" s="2">
        <f t="shared" si="8"/>
        <v>37</v>
      </c>
      <c r="AJ266" s="2">
        <f t="shared" si="9"/>
        <v>37</v>
      </c>
    </row>
    <row r="267" spans="1:36" x14ac:dyDescent="0.25">
      <c r="A267" s="13">
        <v>3</v>
      </c>
      <c r="B267" s="13">
        <v>940</v>
      </c>
      <c r="C267">
        <v>941</v>
      </c>
      <c r="D267" t="s">
        <v>301</v>
      </c>
      <c r="E267">
        <f>'Program Costs'!E267+'Customer Costs'!E267</f>
        <v>0</v>
      </c>
      <c r="F267">
        <f>'Program Costs'!F267+'Customer Costs'!F267</f>
        <v>0</v>
      </c>
      <c r="G267">
        <f>'Program Costs'!G267+'Customer Costs'!G267</f>
        <v>37</v>
      </c>
      <c r="H267">
        <f>'Program Costs'!H267+'Customer Costs'!H267</f>
        <v>0</v>
      </c>
      <c r="I267">
        <f>'Program Costs'!I267+'Customer Costs'!I267</f>
        <v>0</v>
      </c>
      <c r="J267">
        <f>'Program Costs'!J267+'Customer Costs'!J267</f>
        <v>0</v>
      </c>
      <c r="K267">
        <f>'Program Costs'!K267+'Customer Costs'!K267</f>
        <v>0</v>
      </c>
      <c r="L267">
        <f>'Program Costs'!L267+'Customer Costs'!L267</f>
        <v>0</v>
      </c>
      <c r="M267">
        <f>'Program Costs'!M267+'Customer Costs'!M267</f>
        <v>0</v>
      </c>
      <c r="N267">
        <f>'Program Costs'!N267+'Customer Costs'!N267</f>
        <v>0</v>
      </c>
      <c r="O267">
        <f>'Program Costs'!O267+'Customer Costs'!O267</f>
        <v>0</v>
      </c>
      <c r="P267">
        <f>'Program Costs'!P267+'Customer Costs'!P267</f>
        <v>0</v>
      </c>
      <c r="Q267">
        <f>'Program Costs'!Q267+'Customer Costs'!Q267</f>
        <v>0</v>
      </c>
      <c r="R267">
        <f>'Program Costs'!R267+'Customer Costs'!R267</f>
        <v>0</v>
      </c>
      <c r="S267">
        <f>'Program Costs'!S267+'Customer Costs'!S267</f>
        <v>0</v>
      </c>
      <c r="T267">
        <f>'Program Costs'!T267+'Customer Costs'!T267</f>
        <v>0</v>
      </c>
      <c r="U267">
        <f>'Program Costs'!U267+'Customer Costs'!U267</f>
        <v>0</v>
      </c>
      <c r="V267">
        <f>'Program Costs'!V267+'Customer Costs'!V267</f>
        <v>0</v>
      </c>
      <c r="W267">
        <f>'Program Costs'!W267+'Customer Costs'!W267</f>
        <v>0</v>
      </c>
      <c r="X267">
        <f>'Program Costs'!X267+'Customer Costs'!X267</f>
        <v>0</v>
      </c>
      <c r="Y267">
        <f>'Program Costs'!Y267+'Customer Costs'!Y267</f>
        <v>0</v>
      </c>
      <c r="Z267">
        <f>'Program Costs'!Z267+'Customer Costs'!Z267</f>
        <v>0</v>
      </c>
      <c r="AA267">
        <f>'Program Costs'!AA267+'Customer Costs'!AA267</f>
        <v>0</v>
      </c>
      <c r="AB267">
        <f>'Program Costs'!AB267+'Customer Costs'!AB267</f>
        <v>0</v>
      </c>
      <c r="AC267">
        <f>'Program Costs'!AC267+'Customer Costs'!AC267</f>
        <v>0</v>
      </c>
      <c r="AD267">
        <f>'Program Costs'!AD267+'Customer Costs'!AD267</f>
        <v>0</v>
      </c>
      <c r="AE267">
        <f>'Program Costs'!AE267+'Customer Costs'!AE267</f>
        <v>0</v>
      </c>
      <c r="AF267">
        <f>'Program Costs'!AF267+'Customer Costs'!AF267</f>
        <v>0</v>
      </c>
      <c r="AG267">
        <f>'Program Costs'!AG267+'Customer Costs'!AG267</f>
        <v>0</v>
      </c>
      <c r="AH267">
        <f>'Program Costs'!AH267+'Customer Costs'!AH267</f>
        <v>0</v>
      </c>
      <c r="AI267" s="2">
        <f t="shared" si="8"/>
        <v>37</v>
      </c>
      <c r="AJ267" s="2">
        <f t="shared" si="9"/>
        <v>37</v>
      </c>
    </row>
    <row r="268" spans="1:36" x14ac:dyDescent="0.25">
      <c r="A268" s="13">
        <v>3</v>
      </c>
      <c r="B268" s="13">
        <v>950</v>
      </c>
      <c r="C268">
        <v>951</v>
      </c>
      <c r="D268" t="s">
        <v>302</v>
      </c>
      <c r="E268">
        <f>'Program Costs'!E268+'Customer Costs'!E268</f>
        <v>0</v>
      </c>
      <c r="F268">
        <f>'Program Costs'!F268+'Customer Costs'!F268</f>
        <v>0</v>
      </c>
      <c r="G268">
        <f>'Program Costs'!G268+'Customer Costs'!G268</f>
        <v>37</v>
      </c>
      <c r="H268">
        <f>'Program Costs'!H268+'Customer Costs'!H268</f>
        <v>0</v>
      </c>
      <c r="I268">
        <f>'Program Costs'!I268+'Customer Costs'!I268</f>
        <v>0</v>
      </c>
      <c r="J268">
        <f>'Program Costs'!J268+'Customer Costs'!J268</f>
        <v>0</v>
      </c>
      <c r="K268">
        <f>'Program Costs'!K268+'Customer Costs'!K268</f>
        <v>0</v>
      </c>
      <c r="L268">
        <f>'Program Costs'!L268+'Customer Costs'!L268</f>
        <v>0</v>
      </c>
      <c r="M268">
        <f>'Program Costs'!M268+'Customer Costs'!M268</f>
        <v>0</v>
      </c>
      <c r="N268">
        <f>'Program Costs'!N268+'Customer Costs'!N268</f>
        <v>0</v>
      </c>
      <c r="O268">
        <f>'Program Costs'!O268+'Customer Costs'!O268</f>
        <v>0</v>
      </c>
      <c r="P268">
        <f>'Program Costs'!P268+'Customer Costs'!P268</f>
        <v>0</v>
      </c>
      <c r="Q268">
        <f>'Program Costs'!Q268+'Customer Costs'!Q268</f>
        <v>0</v>
      </c>
      <c r="R268">
        <f>'Program Costs'!R268+'Customer Costs'!R268</f>
        <v>0</v>
      </c>
      <c r="S268">
        <f>'Program Costs'!S268+'Customer Costs'!S268</f>
        <v>0</v>
      </c>
      <c r="T268">
        <f>'Program Costs'!T268+'Customer Costs'!T268</f>
        <v>0</v>
      </c>
      <c r="U268">
        <f>'Program Costs'!U268+'Customer Costs'!U268</f>
        <v>0</v>
      </c>
      <c r="V268">
        <f>'Program Costs'!V268+'Customer Costs'!V268</f>
        <v>0</v>
      </c>
      <c r="W268">
        <f>'Program Costs'!W268+'Customer Costs'!W268</f>
        <v>0</v>
      </c>
      <c r="X268">
        <f>'Program Costs'!X268+'Customer Costs'!X268</f>
        <v>0</v>
      </c>
      <c r="Y268">
        <f>'Program Costs'!Y268+'Customer Costs'!Y268</f>
        <v>0</v>
      </c>
      <c r="Z268">
        <f>'Program Costs'!Z268+'Customer Costs'!Z268</f>
        <v>0</v>
      </c>
      <c r="AA268">
        <f>'Program Costs'!AA268+'Customer Costs'!AA268</f>
        <v>0</v>
      </c>
      <c r="AB268">
        <f>'Program Costs'!AB268+'Customer Costs'!AB268</f>
        <v>0</v>
      </c>
      <c r="AC268">
        <f>'Program Costs'!AC268+'Customer Costs'!AC268</f>
        <v>0</v>
      </c>
      <c r="AD268">
        <f>'Program Costs'!AD268+'Customer Costs'!AD268</f>
        <v>0</v>
      </c>
      <c r="AE268">
        <f>'Program Costs'!AE268+'Customer Costs'!AE268</f>
        <v>0</v>
      </c>
      <c r="AF268">
        <f>'Program Costs'!AF268+'Customer Costs'!AF268</f>
        <v>0</v>
      </c>
      <c r="AG268">
        <f>'Program Costs'!AG268+'Customer Costs'!AG268</f>
        <v>0</v>
      </c>
      <c r="AH268">
        <f>'Program Costs'!AH268+'Customer Costs'!AH268</f>
        <v>0</v>
      </c>
      <c r="AI268" s="2">
        <f t="shared" si="8"/>
        <v>37</v>
      </c>
      <c r="AJ268" s="2">
        <f t="shared" si="9"/>
        <v>37</v>
      </c>
    </row>
    <row r="269" spans="1:36" x14ac:dyDescent="0.25">
      <c r="A269" s="13">
        <v>3</v>
      </c>
      <c r="B269" s="13">
        <v>960</v>
      </c>
      <c r="C269">
        <v>961</v>
      </c>
      <c r="D269" t="s">
        <v>303</v>
      </c>
      <c r="E269">
        <f>'Program Costs'!E269+'Customer Costs'!E269</f>
        <v>0</v>
      </c>
      <c r="F269">
        <f>'Program Costs'!F269+'Customer Costs'!F269</f>
        <v>0</v>
      </c>
      <c r="G269">
        <f>'Program Costs'!G269+'Customer Costs'!G269</f>
        <v>37</v>
      </c>
      <c r="H269">
        <f>'Program Costs'!H269+'Customer Costs'!H269</f>
        <v>0</v>
      </c>
      <c r="I269">
        <f>'Program Costs'!I269+'Customer Costs'!I269</f>
        <v>0</v>
      </c>
      <c r="J269">
        <f>'Program Costs'!J269+'Customer Costs'!J269</f>
        <v>0</v>
      </c>
      <c r="K269">
        <f>'Program Costs'!K269+'Customer Costs'!K269</f>
        <v>0</v>
      </c>
      <c r="L269">
        <f>'Program Costs'!L269+'Customer Costs'!L269</f>
        <v>0</v>
      </c>
      <c r="M269">
        <f>'Program Costs'!M269+'Customer Costs'!M269</f>
        <v>0</v>
      </c>
      <c r="N269">
        <f>'Program Costs'!N269+'Customer Costs'!N269</f>
        <v>0</v>
      </c>
      <c r="O269">
        <f>'Program Costs'!O269+'Customer Costs'!O269</f>
        <v>0</v>
      </c>
      <c r="P269">
        <f>'Program Costs'!P269+'Customer Costs'!P269</f>
        <v>0</v>
      </c>
      <c r="Q269">
        <f>'Program Costs'!Q269+'Customer Costs'!Q269</f>
        <v>0</v>
      </c>
      <c r="R269">
        <f>'Program Costs'!R269+'Customer Costs'!R269</f>
        <v>0</v>
      </c>
      <c r="S269">
        <f>'Program Costs'!S269+'Customer Costs'!S269</f>
        <v>0</v>
      </c>
      <c r="T269">
        <f>'Program Costs'!T269+'Customer Costs'!T269</f>
        <v>0</v>
      </c>
      <c r="U269">
        <f>'Program Costs'!U269+'Customer Costs'!U269</f>
        <v>0</v>
      </c>
      <c r="V269">
        <f>'Program Costs'!V269+'Customer Costs'!V269</f>
        <v>0</v>
      </c>
      <c r="W269">
        <f>'Program Costs'!W269+'Customer Costs'!W269</f>
        <v>0</v>
      </c>
      <c r="X269">
        <f>'Program Costs'!X269+'Customer Costs'!X269</f>
        <v>0</v>
      </c>
      <c r="Y269">
        <f>'Program Costs'!Y269+'Customer Costs'!Y269</f>
        <v>0</v>
      </c>
      <c r="Z269">
        <f>'Program Costs'!Z269+'Customer Costs'!Z269</f>
        <v>0</v>
      </c>
      <c r="AA269">
        <f>'Program Costs'!AA269+'Customer Costs'!AA269</f>
        <v>0</v>
      </c>
      <c r="AB269">
        <f>'Program Costs'!AB269+'Customer Costs'!AB269</f>
        <v>0</v>
      </c>
      <c r="AC269">
        <f>'Program Costs'!AC269+'Customer Costs'!AC269</f>
        <v>0</v>
      </c>
      <c r="AD269">
        <f>'Program Costs'!AD269+'Customer Costs'!AD269</f>
        <v>0</v>
      </c>
      <c r="AE269">
        <f>'Program Costs'!AE269+'Customer Costs'!AE269</f>
        <v>0</v>
      </c>
      <c r="AF269">
        <f>'Program Costs'!AF269+'Customer Costs'!AF269</f>
        <v>0</v>
      </c>
      <c r="AG269">
        <f>'Program Costs'!AG269+'Customer Costs'!AG269</f>
        <v>0</v>
      </c>
      <c r="AH269">
        <f>'Program Costs'!AH269+'Customer Costs'!AH269</f>
        <v>0</v>
      </c>
      <c r="AI269" s="2">
        <f t="shared" si="8"/>
        <v>37</v>
      </c>
      <c r="AJ269" s="2">
        <f t="shared" si="9"/>
        <v>37</v>
      </c>
    </row>
    <row r="270" spans="1:36" x14ac:dyDescent="0.25">
      <c r="A270" s="13">
        <v>5</v>
      </c>
      <c r="B270" s="13">
        <v>200</v>
      </c>
      <c r="C270">
        <v>211</v>
      </c>
      <c r="D270" t="s">
        <v>507</v>
      </c>
      <c r="E270">
        <f>'Program Costs'!E270+'Customer Costs'!E270</f>
        <v>0</v>
      </c>
      <c r="F270">
        <f>'Program Costs'!F270+'Customer Costs'!F270</f>
        <v>0</v>
      </c>
      <c r="G270">
        <f>'Program Costs'!G270+'Customer Costs'!G270</f>
        <v>55.5</v>
      </c>
      <c r="H270">
        <f>'Program Costs'!H270+'Customer Costs'!H270</f>
        <v>0</v>
      </c>
      <c r="I270">
        <f>'Program Costs'!I270+'Customer Costs'!I270</f>
        <v>0</v>
      </c>
      <c r="J270">
        <f>'Program Costs'!J270+'Customer Costs'!J270</f>
        <v>0</v>
      </c>
      <c r="K270">
        <f>'Program Costs'!K270+'Customer Costs'!K270</f>
        <v>0</v>
      </c>
      <c r="L270">
        <f>'Program Costs'!L270+'Customer Costs'!L270</f>
        <v>0</v>
      </c>
      <c r="M270">
        <f>'Program Costs'!M270+'Customer Costs'!M270</f>
        <v>0</v>
      </c>
      <c r="N270">
        <f>'Program Costs'!N270+'Customer Costs'!N270</f>
        <v>0</v>
      </c>
      <c r="O270">
        <f>'Program Costs'!O270+'Customer Costs'!O270</f>
        <v>0</v>
      </c>
      <c r="P270">
        <f>'Program Costs'!P270+'Customer Costs'!P270</f>
        <v>0</v>
      </c>
      <c r="Q270">
        <f>'Program Costs'!Q270+'Customer Costs'!Q270</f>
        <v>0</v>
      </c>
      <c r="R270">
        <f>'Program Costs'!R270+'Customer Costs'!R270</f>
        <v>0</v>
      </c>
      <c r="S270">
        <f>'Program Costs'!S270+'Customer Costs'!S270</f>
        <v>0</v>
      </c>
      <c r="T270">
        <f>'Program Costs'!T270+'Customer Costs'!T270</f>
        <v>0</v>
      </c>
      <c r="U270">
        <f>'Program Costs'!U270+'Customer Costs'!U270</f>
        <v>0</v>
      </c>
      <c r="V270">
        <f>'Program Costs'!V270+'Customer Costs'!V270</f>
        <v>0</v>
      </c>
      <c r="W270">
        <f>'Program Costs'!W270+'Customer Costs'!W270</f>
        <v>0</v>
      </c>
      <c r="X270">
        <f>'Program Costs'!X270+'Customer Costs'!X270</f>
        <v>0</v>
      </c>
      <c r="Y270">
        <f>'Program Costs'!Y270+'Customer Costs'!Y270</f>
        <v>0</v>
      </c>
      <c r="Z270">
        <f>'Program Costs'!Z270+'Customer Costs'!Z270</f>
        <v>0</v>
      </c>
      <c r="AA270">
        <f>'Program Costs'!AA270+'Customer Costs'!AA270</f>
        <v>0</v>
      </c>
      <c r="AB270">
        <f>'Program Costs'!AB270+'Customer Costs'!AB270</f>
        <v>0</v>
      </c>
      <c r="AC270">
        <f>'Program Costs'!AC270+'Customer Costs'!AC270</f>
        <v>0</v>
      </c>
      <c r="AD270">
        <f>'Program Costs'!AD270+'Customer Costs'!AD270</f>
        <v>0</v>
      </c>
      <c r="AE270">
        <f>'Program Costs'!AE270+'Customer Costs'!AE270</f>
        <v>0</v>
      </c>
      <c r="AF270">
        <f>'Program Costs'!AF270+'Customer Costs'!AF270</f>
        <v>0</v>
      </c>
      <c r="AG270">
        <f>'Program Costs'!AG270+'Customer Costs'!AG270</f>
        <v>0</v>
      </c>
      <c r="AH270">
        <f>'Program Costs'!AH270+'Customer Costs'!AH270</f>
        <v>0</v>
      </c>
      <c r="AI270" s="2">
        <f t="shared" si="8"/>
        <v>55.5</v>
      </c>
      <c r="AJ270" s="2">
        <f t="shared" si="9"/>
        <v>55.5</v>
      </c>
    </row>
    <row r="271" spans="1:36" x14ac:dyDescent="0.25">
      <c r="A271" s="13">
        <v>5</v>
      </c>
      <c r="B271" s="13">
        <v>200</v>
      </c>
      <c r="C271">
        <v>222</v>
      </c>
      <c r="D271" t="s">
        <v>501</v>
      </c>
      <c r="E271">
        <f>'Program Costs'!E271+'Customer Costs'!E271</f>
        <v>0</v>
      </c>
      <c r="F271">
        <f>'Program Costs'!F271+'Customer Costs'!F271</f>
        <v>0</v>
      </c>
      <c r="G271">
        <f>'Program Costs'!G271+'Customer Costs'!G271</f>
        <v>23.125</v>
      </c>
      <c r="H271">
        <f>'Program Costs'!H271+'Customer Costs'!H271</f>
        <v>0</v>
      </c>
      <c r="I271">
        <f>'Program Costs'!I271+'Customer Costs'!I271</f>
        <v>0</v>
      </c>
      <c r="J271">
        <f>'Program Costs'!J271+'Customer Costs'!J271</f>
        <v>0</v>
      </c>
      <c r="K271">
        <f>'Program Costs'!K271+'Customer Costs'!K271</f>
        <v>0</v>
      </c>
      <c r="L271">
        <f>'Program Costs'!L271+'Customer Costs'!L271</f>
        <v>0</v>
      </c>
      <c r="M271">
        <f>'Program Costs'!M271+'Customer Costs'!M271</f>
        <v>0</v>
      </c>
      <c r="N271">
        <f>'Program Costs'!N271+'Customer Costs'!N271</f>
        <v>0</v>
      </c>
      <c r="O271">
        <f>'Program Costs'!O271+'Customer Costs'!O271</f>
        <v>0</v>
      </c>
      <c r="P271">
        <f>'Program Costs'!P271+'Customer Costs'!P271</f>
        <v>0</v>
      </c>
      <c r="Q271">
        <f>'Program Costs'!Q271+'Customer Costs'!Q271</f>
        <v>0</v>
      </c>
      <c r="R271">
        <f>'Program Costs'!R271+'Customer Costs'!R271</f>
        <v>0</v>
      </c>
      <c r="S271">
        <f>'Program Costs'!S271+'Customer Costs'!S271</f>
        <v>0</v>
      </c>
      <c r="T271">
        <f>'Program Costs'!T271+'Customer Costs'!T271</f>
        <v>0</v>
      </c>
      <c r="U271">
        <f>'Program Costs'!U271+'Customer Costs'!U271</f>
        <v>0</v>
      </c>
      <c r="V271">
        <f>'Program Costs'!V271+'Customer Costs'!V271</f>
        <v>0</v>
      </c>
      <c r="W271">
        <f>'Program Costs'!W271+'Customer Costs'!W271</f>
        <v>0</v>
      </c>
      <c r="X271">
        <f>'Program Costs'!X271+'Customer Costs'!X271</f>
        <v>0</v>
      </c>
      <c r="Y271">
        <f>'Program Costs'!Y271+'Customer Costs'!Y271</f>
        <v>0</v>
      </c>
      <c r="Z271">
        <f>'Program Costs'!Z271+'Customer Costs'!Z271</f>
        <v>0</v>
      </c>
      <c r="AA271">
        <f>'Program Costs'!AA271+'Customer Costs'!AA271</f>
        <v>0</v>
      </c>
      <c r="AB271">
        <f>'Program Costs'!AB271+'Customer Costs'!AB271</f>
        <v>0</v>
      </c>
      <c r="AC271">
        <f>'Program Costs'!AC271+'Customer Costs'!AC271</f>
        <v>0</v>
      </c>
      <c r="AD271">
        <f>'Program Costs'!AD271+'Customer Costs'!AD271</f>
        <v>0</v>
      </c>
      <c r="AE271">
        <f>'Program Costs'!AE271+'Customer Costs'!AE271</f>
        <v>0</v>
      </c>
      <c r="AF271">
        <f>'Program Costs'!AF271+'Customer Costs'!AF271</f>
        <v>0</v>
      </c>
      <c r="AG271">
        <f>'Program Costs'!AG271+'Customer Costs'!AG271</f>
        <v>0</v>
      </c>
      <c r="AH271">
        <f>'Program Costs'!AH271+'Customer Costs'!AH271</f>
        <v>0</v>
      </c>
      <c r="AI271" s="2">
        <f t="shared" si="8"/>
        <v>23.125</v>
      </c>
      <c r="AJ271" s="2">
        <f t="shared" si="9"/>
        <v>23.125</v>
      </c>
    </row>
    <row r="272" spans="1:36" x14ac:dyDescent="0.25">
      <c r="A272" s="13">
        <v>5</v>
      </c>
      <c r="B272" s="13">
        <v>200</v>
      </c>
      <c r="C272">
        <v>232</v>
      </c>
      <c r="D272" t="s">
        <v>504</v>
      </c>
      <c r="E272">
        <f>'Program Costs'!E272+'Customer Costs'!E272</f>
        <v>0</v>
      </c>
      <c r="F272">
        <f>'Program Costs'!F272+'Customer Costs'!F272</f>
        <v>0</v>
      </c>
      <c r="G272">
        <f>'Program Costs'!G272+'Customer Costs'!G272</f>
        <v>21.142857142857142</v>
      </c>
      <c r="H272">
        <f>'Program Costs'!H272+'Customer Costs'!H272</f>
        <v>0</v>
      </c>
      <c r="I272">
        <f>'Program Costs'!I272+'Customer Costs'!I272</f>
        <v>0</v>
      </c>
      <c r="J272">
        <f>'Program Costs'!J272+'Customer Costs'!J272</f>
        <v>0</v>
      </c>
      <c r="K272">
        <f>'Program Costs'!K272+'Customer Costs'!K272</f>
        <v>0</v>
      </c>
      <c r="L272">
        <f>'Program Costs'!L272+'Customer Costs'!L272</f>
        <v>0</v>
      </c>
      <c r="M272">
        <f>'Program Costs'!M272+'Customer Costs'!M272</f>
        <v>0</v>
      </c>
      <c r="N272">
        <f>'Program Costs'!N272+'Customer Costs'!N272</f>
        <v>0</v>
      </c>
      <c r="O272">
        <f>'Program Costs'!O272+'Customer Costs'!O272</f>
        <v>0</v>
      </c>
      <c r="P272">
        <f>'Program Costs'!P272+'Customer Costs'!P272</f>
        <v>0</v>
      </c>
      <c r="Q272">
        <f>'Program Costs'!Q272+'Customer Costs'!Q272</f>
        <v>0</v>
      </c>
      <c r="R272">
        <f>'Program Costs'!R272+'Customer Costs'!R272</f>
        <v>0</v>
      </c>
      <c r="S272">
        <f>'Program Costs'!S272+'Customer Costs'!S272</f>
        <v>0</v>
      </c>
      <c r="T272">
        <f>'Program Costs'!T272+'Customer Costs'!T272</f>
        <v>0</v>
      </c>
      <c r="U272">
        <f>'Program Costs'!U272+'Customer Costs'!U272</f>
        <v>0</v>
      </c>
      <c r="V272">
        <f>'Program Costs'!V272+'Customer Costs'!V272</f>
        <v>0</v>
      </c>
      <c r="W272">
        <f>'Program Costs'!W272+'Customer Costs'!W272</f>
        <v>0</v>
      </c>
      <c r="X272">
        <f>'Program Costs'!X272+'Customer Costs'!X272</f>
        <v>0</v>
      </c>
      <c r="Y272">
        <f>'Program Costs'!Y272+'Customer Costs'!Y272</f>
        <v>0</v>
      </c>
      <c r="Z272">
        <f>'Program Costs'!Z272+'Customer Costs'!Z272</f>
        <v>0</v>
      </c>
      <c r="AA272">
        <f>'Program Costs'!AA272+'Customer Costs'!AA272</f>
        <v>0</v>
      </c>
      <c r="AB272">
        <f>'Program Costs'!AB272+'Customer Costs'!AB272</f>
        <v>0</v>
      </c>
      <c r="AC272">
        <f>'Program Costs'!AC272+'Customer Costs'!AC272</f>
        <v>0</v>
      </c>
      <c r="AD272">
        <f>'Program Costs'!AD272+'Customer Costs'!AD272</f>
        <v>0</v>
      </c>
      <c r="AE272">
        <f>'Program Costs'!AE272+'Customer Costs'!AE272</f>
        <v>0</v>
      </c>
      <c r="AF272">
        <f>'Program Costs'!AF272+'Customer Costs'!AF272</f>
        <v>0</v>
      </c>
      <c r="AG272">
        <f>'Program Costs'!AG272+'Customer Costs'!AG272</f>
        <v>0</v>
      </c>
      <c r="AH272">
        <f>'Program Costs'!AH272+'Customer Costs'!AH272</f>
        <v>0</v>
      </c>
      <c r="AI272" s="2">
        <f t="shared" si="8"/>
        <v>21.142857142857142</v>
      </c>
      <c r="AJ272" s="2">
        <f t="shared" si="9"/>
        <v>21.142857142857142</v>
      </c>
    </row>
    <row r="273" spans="1:36" x14ac:dyDescent="0.25">
      <c r="A273" s="13">
        <v>5</v>
      </c>
      <c r="B273" s="13">
        <v>200</v>
      </c>
      <c r="C273">
        <v>242</v>
      </c>
      <c r="D273" t="s">
        <v>505</v>
      </c>
      <c r="E273">
        <f>'Program Costs'!E273+'Customer Costs'!E273</f>
        <v>0</v>
      </c>
      <c r="F273">
        <f>'Program Costs'!F273+'Customer Costs'!F273</f>
        <v>0</v>
      </c>
      <c r="G273">
        <f>'Program Costs'!G273+'Customer Costs'!G273</f>
        <v>30.833333333333336</v>
      </c>
      <c r="H273">
        <f>'Program Costs'!H273+'Customer Costs'!H273</f>
        <v>0</v>
      </c>
      <c r="I273">
        <f>'Program Costs'!I273+'Customer Costs'!I273</f>
        <v>0</v>
      </c>
      <c r="J273">
        <f>'Program Costs'!J273+'Customer Costs'!J273</f>
        <v>0</v>
      </c>
      <c r="K273">
        <f>'Program Costs'!K273+'Customer Costs'!K273</f>
        <v>0</v>
      </c>
      <c r="L273">
        <f>'Program Costs'!L273+'Customer Costs'!L273</f>
        <v>0</v>
      </c>
      <c r="M273">
        <f>'Program Costs'!M273+'Customer Costs'!M273</f>
        <v>0</v>
      </c>
      <c r="N273">
        <f>'Program Costs'!N273+'Customer Costs'!N273</f>
        <v>0</v>
      </c>
      <c r="O273">
        <f>'Program Costs'!O273+'Customer Costs'!O273</f>
        <v>0</v>
      </c>
      <c r="P273">
        <f>'Program Costs'!P273+'Customer Costs'!P273</f>
        <v>0</v>
      </c>
      <c r="Q273">
        <f>'Program Costs'!Q273+'Customer Costs'!Q273</f>
        <v>0</v>
      </c>
      <c r="R273">
        <f>'Program Costs'!R273+'Customer Costs'!R273</f>
        <v>0</v>
      </c>
      <c r="S273">
        <f>'Program Costs'!S273+'Customer Costs'!S273</f>
        <v>0</v>
      </c>
      <c r="T273">
        <f>'Program Costs'!T273+'Customer Costs'!T273</f>
        <v>0</v>
      </c>
      <c r="U273">
        <f>'Program Costs'!U273+'Customer Costs'!U273</f>
        <v>0</v>
      </c>
      <c r="V273">
        <f>'Program Costs'!V273+'Customer Costs'!V273</f>
        <v>0</v>
      </c>
      <c r="W273">
        <f>'Program Costs'!W273+'Customer Costs'!W273</f>
        <v>0</v>
      </c>
      <c r="X273">
        <f>'Program Costs'!X273+'Customer Costs'!X273</f>
        <v>0</v>
      </c>
      <c r="Y273">
        <f>'Program Costs'!Y273+'Customer Costs'!Y273</f>
        <v>0</v>
      </c>
      <c r="Z273">
        <f>'Program Costs'!Z273+'Customer Costs'!Z273</f>
        <v>0</v>
      </c>
      <c r="AA273">
        <f>'Program Costs'!AA273+'Customer Costs'!AA273</f>
        <v>0</v>
      </c>
      <c r="AB273">
        <f>'Program Costs'!AB273+'Customer Costs'!AB273</f>
        <v>0</v>
      </c>
      <c r="AC273">
        <f>'Program Costs'!AC273+'Customer Costs'!AC273</f>
        <v>0</v>
      </c>
      <c r="AD273">
        <f>'Program Costs'!AD273+'Customer Costs'!AD273</f>
        <v>0</v>
      </c>
      <c r="AE273">
        <f>'Program Costs'!AE273+'Customer Costs'!AE273</f>
        <v>0</v>
      </c>
      <c r="AF273">
        <f>'Program Costs'!AF273+'Customer Costs'!AF273</f>
        <v>0</v>
      </c>
      <c r="AG273">
        <f>'Program Costs'!AG273+'Customer Costs'!AG273</f>
        <v>0</v>
      </c>
      <c r="AH273">
        <f>'Program Costs'!AH273+'Customer Costs'!AH273</f>
        <v>0</v>
      </c>
      <c r="AI273" s="2">
        <f t="shared" si="8"/>
        <v>30.833333333333336</v>
      </c>
      <c r="AJ273" s="2">
        <f t="shared" si="9"/>
        <v>30.833333333333336</v>
      </c>
    </row>
    <row r="274" spans="1:36" x14ac:dyDescent="0.25">
      <c r="A274" s="13">
        <v>5</v>
      </c>
      <c r="B274" s="13">
        <v>260</v>
      </c>
      <c r="C274">
        <v>263</v>
      </c>
      <c r="D274" t="s">
        <v>506</v>
      </c>
      <c r="E274">
        <f>'Program Costs'!E274+'Customer Costs'!E274</f>
        <v>0</v>
      </c>
      <c r="F274">
        <f>'Program Costs'!F274+'Customer Costs'!F274</f>
        <v>0</v>
      </c>
      <c r="G274">
        <f>'Program Costs'!G274+'Customer Costs'!G274</f>
        <v>63.9</v>
      </c>
      <c r="H274">
        <f>'Program Costs'!H274+'Customer Costs'!H274</f>
        <v>0</v>
      </c>
      <c r="I274">
        <f>'Program Costs'!I274+'Customer Costs'!I274</f>
        <v>0</v>
      </c>
      <c r="J274">
        <f>'Program Costs'!J274+'Customer Costs'!J274</f>
        <v>0</v>
      </c>
      <c r="K274">
        <f>'Program Costs'!K274+'Customer Costs'!K274</f>
        <v>0</v>
      </c>
      <c r="L274">
        <f>'Program Costs'!L274+'Customer Costs'!L274</f>
        <v>0</v>
      </c>
      <c r="M274">
        <f>'Program Costs'!M274+'Customer Costs'!M274</f>
        <v>0</v>
      </c>
      <c r="N274">
        <f>'Program Costs'!N274+'Customer Costs'!N274</f>
        <v>0</v>
      </c>
      <c r="O274">
        <f>'Program Costs'!O274+'Customer Costs'!O274</f>
        <v>0</v>
      </c>
      <c r="P274">
        <f>'Program Costs'!P274+'Customer Costs'!P274</f>
        <v>0</v>
      </c>
      <c r="Q274">
        <f>'Program Costs'!Q274+'Customer Costs'!Q274</f>
        <v>0</v>
      </c>
      <c r="R274">
        <f>'Program Costs'!R274+'Customer Costs'!R274</f>
        <v>0</v>
      </c>
      <c r="S274">
        <f>'Program Costs'!S274+'Customer Costs'!S274</f>
        <v>0</v>
      </c>
      <c r="T274">
        <f>'Program Costs'!T274+'Customer Costs'!T274</f>
        <v>0</v>
      </c>
      <c r="U274">
        <f>'Program Costs'!U274+'Customer Costs'!U274</f>
        <v>0</v>
      </c>
      <c r="V274">
        <f>'Program Costs'!V274+'Customer Costs'!V274</f>
        <v>0</v>
      </c>
      <c r="W274">
        <f>'Program Costs'!W274+'Customer Costs'!W274</f>
        <v>0</v>
      </c>
      <c r="X274">
        <f>'Program Costs'!X274+'Customer Costs'!X274</f>
        <v>0</v>
      </c>
      <c r="Y274">
        <f>'Program Costs'!Y274+'Customer Costs'!Y274</f>
        <v>0</v>
      </c>
      <c r="Z274">
        <f>'Program Costs'!Z274+'Customer Costs'!Z274</f>
        <v>0</v>
      </c>
      <c r="AA274">
        <f>'Program Costs'!AA274+'Customer Costs'!AA274</f>
        <v>0</v>
      </c>
      <c r="AB274">
        <f>'Program Costs'!AB274+'Customer Costs'!AB274</f>
        <v>0</v>
      </c>
      <c r="AC274">
        <f>'Program Costs'!AC274+'Customer Costs'!AC274</f>
        <v>0</v>
      </c>
      <c r="AD274">
        <f>'Program Costs'!AD274+'Customer Costs'!AD274</f>
        <v>0</v>
      </c>
      <c r="AE274">
        <f>'Program Costs'!AE274+'Customer Costs'!AE274</f>
        <v>0</v>
      </c>
      <c r="AF274">
        <f>'Program Costs'!AF274+'Customer Costs'!AF274</f>
        <v>0</v>
      </c>
      <c r="AG274">
        <f>'Program Costs'!AG274+'Customer Costs'!AG274</f>
        <v>0</v>
      </c>
      <c r="AH274">
        <f>'Program Costs'!AH274+'Customer Costs'!AH274</f>
        <v>0</v>
      </c>
      <c r="AI274" s="2">
        <f t="shared" si="8"/>
        <v>63.9</v>
      </c>
      <c r="AJ274" s="2">
        <f t="shared" si="9"/>
        <v>63.9</v>
      </c>
    </row>
    <row r="275" spans="1:36" x14ac:dyDescent="0.25">
      <c r="A275" s="13">
        <v>5</v>
      </c>
      <c r="B275" s="13">
        <v>999</v>
      </c>
      <c r="C275">
        <v>302</v>
      </c>
      <c r="D275" t="s">
        <v>502</v>
      </c>
      <c r="E275">
        <f>'Program Costs'!E275+'Customer Costs'!E275</f>
        <v>0</v>
      </c>
      <c r="F275">
        <f>'Program Costs'!F275+'Customer Costs'!F275</f>
        <v>0</v>
      </c>
      <c r="G275">
        <f>'Program Costs'!G275+'Customer Costs'!G275</f>
        <v>37</v>
      </c>
      <c r="H275">
        <f>'Program Costs'!H275+'Customer Costs'!H275</f>
        <v>0</v>
      </c>
      <c r="I275">
        <f>'Program Costs'!I275+'Customer Costs'!I275</f>
        <v>0</v>
      </c>
      <c r="J275">
        <f>'Program Costs'!J275+'Customer Costs'!J275</f>
        <v>0</v>
      </c>
      <c r="K275">
        <f>'Program Costs'!K275+'Customer Costs'!K275</f>
        <v>0</v>
      </c>
      <c r="L275">
        <f>'Program Costs'!L275+'Customer Costs'!L275</f>
        <v>0</v>
      </c>
      <c r="M275">
        <f>'Program Costs'!M275+'Customer Costs'!M275</f>
        <v>0</v>
      </c>
      <c r="N275">
        <f>'Program Costs'!N275+'Customer Costs'!N275</f>
        <v>0</v>
      </c>
      <c r="O275">
        <f>'Program Costs'!O275+'Customer Costs'!O275</f>
        <v>0</v>
      </c>
      <c r="P275">
        <f>'Program Costs'!P275+'Customer Costs'!P275</f>
        <v>0</v>
      </c>
      <c r="Q275">
        <f>'Program Costs'!Q275+'Customer Costs'!Q275</f>
        <v>0</v>
      </c>
      <c r="R275">
        <f>'Program Costs'!R275+'Customer Costs'!R275</f>
        <v>0</v>
      </c>
      <c r="S275">
        <f>'Program Costs'!S275+'Customer Costs'!S275</f>
        <v>0</v>
      </c>
      <c r="T275">
        <f>'Program Costs'!T275+'Customer Costs'!T275</f>
        <v>0</v>
      </c>
      <c r="U275">
        <f>'Program Costs'!U275+'Customer Costs'!U275</f>
        <v>0</v>
      </c>
      <c r="V275">
        <f>'Program Costs'!V275+'Customer Costs'!V275</f>
        <v>0</v>
      </c>
      <c r="W275">
        <f>'Program Costs'!W275+'Customer Costs'!W275</f>
        <v>0</v>
      </c>
      <c r="X275">
        <f>'Program Costs'!X275+'Customer Costs'!X275</f>
        <v>0</v>
      </c>
      <c r="Y275">
        <f>'Program Costs'!Y275+'Customer Costs'!Y275</f>
        <v>0</v>
      </c>
      <c r="Z275">
        <f>'Program Costs'!Z275+'Customer Costs'!Z275</f>
        <v>0</v>
      </c>
      <c r="AA275">
        <f>'Program Costs'!AA275+'Customer Costs'!AA275</f>
        <v>0</v>
      </c>
      <c r="AB275">
        <f>'Program Costs'!AB275+'Customer Costs'!AB275</f>
        <v>0</v>
      </c>
      <c r="AC275">
        <f>'Program Costs'!AC275+'Customer Costs'!AC275</f>
        <v>0</v>
      </c>
      <c r="AD275">
        <f>'Program Costs'!AD275+'Customer Costs'!AD275</f>
        <v>0</v>
      </c>
      <c r="AE275">
        <f>'Program Costs'!AE275+'Customer Costs'!AE275</f>
        <v>0</v>
      </c>
      <c r="AF275">
        <f>'Program Costs'!AF275+'Customer Costs'!AF275</f>
        <v>0</v>
      </c>
      <c r="AG275">
        <f>'Program Costs'!AG275+'Customer Costs'!AG275</f>
        <v>0</v>
      </c>
      <c r="AH275">
        <f>'Program Costs'!AH275+'Customer Costs'!AH275</f>
        <v>0</v>
      </c>
      <c r="AI275" s="2">
        <f t="shared" si="8"/>
        <v>37</v>
      </c>
      <c r="AJ275" s="2">
        <f t="shared" si="9"/>
        <v>37</v>
      </c>
    </row>
    <row r="276" spans="1:36" x14ac:dyDescent="0.25">
      <c r="A276" s="13">
        <v>5</v>
      </c>
      <c r="B276" s="13">
        <v>999</v>
      </c>
      <c r="C276">
        <v>352</v>
      </c>
      <c r="D276" t="s">
        <v>500</v>
      </c>
      <c r="E276">
        <f>'Program Costs'!E276+'Customer Costs'!E276</f>
        <v>0</v>
      </c>
      <c r="F276">
        <f>'Program Costs'!F276+'Customer Costs'!F276</f>
        <v>0</v>
      </c>
      <c r="G276">
        <f>'Program Costs'!G276+'Customer Costs'!G276</f>
        <v>37</v>
      </c>
      <c r="H276">
        <f>'Program Costs'!H276+'Customer Costs'!H276</f>
        <v>0</v>
      </c>
      <c r="I276">
        <f>'Program Costs'!I276+'Customer Costs'!I276</f>
        <v>0</v>
      </c>
      <c r="J276">
        <f>'Program Costs'!J276+'Customer Costs'!J276</f>
        <v>0</v>
      </c>
      <c r="K276">
        <f>'Program Costs'!K276+'Customer Costs'!K276</f>
        <v>0</v>
      </c>
      <c r="L276">
        <f>'Program Costs'!L276+'Customer Costs'!L276</f>
        <v>0</v>
      </c>
      <c r="M276">
        <f>'Program Costs'!M276+'Customer Costs'!M276</f>
        <v>0</v>
      </c>
      <c r="N276">
        <f>'Program Costs'!N276+'Customer Costs'!N276</f>
        <v>0</v>
      </c>
      <c r="O276">
        <f>'Program Costs'!O276+'Customer Costs'!O276</f>
        <v>0</v>
      </c>
      <c r="P276">
        <f>'Program Costs'!P276+'Customer Costs'!P276</f>
        <v>0</v>
      </c>
      <c r="Q276">
        <f>'Program Costs'!Q276+'Customer Costs'!Q276</f>
        <v>0</v>
      </c>
      <c r="R276">
        <f>'Program Costs'!R276+'Customer Costs'!R276</f>
        <v>0</v>
      </c>
      <c r="S276">
        <f>'Program Costs'!S276+'Customer Costs'!S276</f>
        <v>0</v>
      </c>
      <c r="T276">
        <f>'Program Costs'!T276+'Customer Costs'!T276</f>
        <v>0</v>
      </c>
      <c r="U276">
        <f>'Program Costs'!U276+'Customer Costs'!U276</f>
        <v>0</v>
      </c>
      <c r="V276">
        <f>'Program Costs'!V276+'Customer Costs'!V276</f>
        <v>0</v>
      </c>
      <c r="W276">
        <f>'Program Costs'!W276+'Customer Costs'!W276</f>
        <v>0</v>
      </c>
      <c r="X276">
        <f>'Program Costs'!X276+'Customer Costs'!X276</f>
        <v>0</v>
      </c>
      <c r="Y276">
        <f>'Program Costs'!Y276+'Customer Costs'!Y276</f>
        <v>0</v>
      </c>
      <c r="Z276">
        <f>'Program Costs'!Z276+'Customer Costs'!Z276</f>
        <v>0</v>
      </c>
      <c r="AA276">
        <f>'Program Costs'!AA276+'Customer Costs'!AA276</f>
        <v>0</v>
      </c>
      <c r="AB276">
        <f>'Program Costs'!AB276+'Customer Costs'!AB276</f>
        <v>0</v>
      </c>
      <c r="AC276">
        <f>'Program Costs'!AC276+'Customer Costs'!AC276</f>
        <v>0</v>
      </c>
      <c r="AD276">
        <f>'Program Costs'!AD276+'Customer Costs'!AD276</f>
        <v>0</v>
      </c>
      <c r="AE276">
        <f>'Program Costs'!AE276+'Customer Costs'!AE276</f>
        <v>0</v>
      </c>
      <c r="AF276">
        <f>'Program Costs'!AF276+'Customer Costs'!AF276</f>
        <v>0</v>
      </c>
      <c r="AG276">
        <f>'Program Costs'!AG276+'Customer Costs'!AG276</f>
        <v>0</v>
      </c>
      <c r="AH276">
        <f>'Program Costs'!AH276+'Customer Costs'!AH276</f>
        <v>0</v>
      </c>
      <c r="AI276" s="2">
        <f t="shared" si="8"/>
        <v>37</v>
      </c>
      <c r="AJ276" s="2">
        <f t="shared" si="9"/>
        <v>37</v>
      </c>
    </row>
    <row r="277" spans="1:36" x14ac:dyDescent="0.25">
      <c r="A277" s="13">
        <v>5</v>
      </c>
      <c r="B277" s="13">
        <v>999</v>
      </c>
      <c r="C277">
        <v>962</v>
      </c>
      <c r="D277" t="s">
        <v>503</v>
      </c>
      <c r="E277">
        <f>'Program Costs'!E277+'Customer Costs'!E277</f>
        <v>0</v>
      </c>
      <c r="F277">
        <f>'Program Costs'!F277+'Customer Costs'!F277</f>
        <v>0</v>
      </c>
      <c r="G277">
        <f>'Program Costs'!G277+'Customer Costs'!G277</f>
        <v>77</v>
      </c>
      <c r="H277">
        <f>'Program Costs'!H277+'Customer Costs'!H277</f>
        <v>0</v>
      </c>
      <c r="I277">
        <f>'Program Costs'!I277+'Customer Costs'!I277</f>
        <v>0</v>
      </c>
      <c r="J277">
        <f>'Program Costs'!J277+'Customer Costs'!J277</f>
        <v>0</v>
      </c>
      <c r="K277">
        <f>'Program Costs'!K277+'Customer Costs'!K277</f>
        <v>0</v>
      </c>
      <c r="L277">
        <f>'Program Costs'!L277+'Customer Costs'!L277</f>
        <v>0</v>
      </c>
      <c r="M277">
        <f>'Program Costs'!M277+'Customer Costs'!M277</f>
        <v>0</v>
      </c>
      <c r="N277">
        <f>'Program Costs'!N277+'Customer Costs'!N277</f>
        <v>0</v>
      </c>
      <c r="O277">
        <f>'Program Costs'!O277+'Customer Costs'!O277</f>
        <v>0</v>
      </c>
      <c r="P277">
        <f>'Program Costs'!P277+'Customer Costs'!P277</f>
        <v>0</v>
      </c>
      <c r="Q277">
        <f>'Program Costs'!Q277+'Customer Costs'!Q277</f>
        <v>0</v>
      </c>
      <c r="R277">
        <f>'Program Costs'!R277+'Customer Costs'!R277</f>
        <v>0</v>
      </c>
      <c r="S277">
        <f>'Program Costs'!S277+'Customer Costs'!S277</f>
        <v>0</v>
      </c>
      <c r="T277">
        <f>'Program Costs'!T277+'Customer Costs'!T277</f>
        <v>0</v>
      </c>
      <c r="U277">
        <f>'Program Costs'!U277+'Customer Costs'!U277</f>
        <v>0</v>
      </c>
      <c r="V277">
        <f>'Program Costs'!V277+'Customer Costs'!V277</f>
        <v>0</v>
      </c>
      <c r="W277">
        <f>'Program Costs'!W277+'Customer Costs'!W277</f>
        <v>0</v>
      </c>
      <c r="X277">
        <f>'Program Costs'!X277+'Customer Costs'!X277</f>
        <v>0</v>
      </c>
      <c r="Y277">
        <f>'Program Costs'!Y277+'Customer Costs'!Y277</f>
        <v>0</v>
      </c>
      <c r="Z277">
        <f>'Program Costs'!Z277+'Customer Costs'!Z277</f>
        <v>0</v>
      </c>
      <c r="AA277">
        <f>'Program Costs'!AA277+'Customer Costs'!AA277</f>
        <v>0</v>
      </c>
      <c r="AB277">
        <f>'Program Costs'!AB277+'Customer Costs'!AB277</f>
        <v>0</v>
      </c>
      <c r="AC277">
        <f>'Program Costs'!AC277+'Customer Costs'!AC277</f>
        <v>0</v>
      </c>
      <c r="AD277">
        <f>'Program Costs'!AD277+'Customer Costs'!AD277</f>
        <v>0</v>
      </c>
      <c r="AE277">
        <f>'Program Costs'!AE277+'Customer Costs'!AE277</f>
        <v>0</v>
      </c>
      <c r="AF277">
        <f>'Program Costs'!AF277+'Customer Costs'!AF277</f>
        <v>0</v>
      </c>
      <c r="AG277">
        <f>'Program Costs'!AG277+'Customer Costs'!AG277</f>
        <v>0</v>
      </c>
      <c r="AH277">
        <f>'Program Costs'!AH277+'Customer Costs'!AH277</f>
        <v>0</v>
      </c>
      <c r="AI277" s="2">
        <f t="shared" si="8"/>
        <v>77</v>
      </c>
      <c r="AJ277" s="2">
        <f t="shared" si="9"/>
        <v>77</v>
      </c>
    </row>
  </sheetData>
  <pageMargins left="0.45" right="0.45" top="0.75" bottom="0.75" header="0.3" footer="0.3"/>
  <pageSetup paperSize="17" scale="55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BW292"/>
  <sheetViews>
    <sheetView zoomScale="90" zoomScaleNormal="90" workbookViewId="0">
      <pane xSplit="5" ySplit="3" topLeftCell="BB4" activePane="bottomRight" state="frozen"/>
      <selection activeCell="AL4" sqref="AL4:AL277"/>
      <selection pane="topRight" activeCell="AL4" sqref="AL4:AL277"/>
      <selection pane="bottomLeft" activeCell="AL4" sqref="AL4:AL277"/>
      <selection pane="bottomRight" activeCell="AL4" sqref="AL4:AL277"/>
    </sheetView>
  </sheetViews>
  <sheetFormatPr defaultRowHeight="15" x14ac:dyDescent="0.25"/>
  <cols>
    <col min="1" max="1" width="9.7109375" customWidth="1"/>
    <col min="2" max="3" width="10.140625" customWidth="1"/>
    <col min="4" max="4" width="73.85546875" customWidth="1"/>
    <col min="5" max="5" width="60.85546875" hidden="1" customWidth="1"/>
    <col min="6" max="35" width="9.140625" customWidth="1"/>
    <col min="36" max="37" width="11.5703125" customWidth="1"/>
    <col min="38" max="39" width="9.140625" customWidth="1"/>
    <col min="40" max="40" width="12.7109375" customWidth="1"/>
    <col min="41" max="41" width="11" customWidth="1"/>
    <col min="42" max="47" width="9.140625" customWidth="1"/>
    <col min="48" max="48" width="14.28515625" style="43" customWidth="1"/>
    <col min="49" max="49" width="12.28515625" style="43" customWidth="1"/>
    <col min="50" max="50" width="13.85546875" customWidth="1"/>
    <col min="51" max="51" width="6.28515625" customWidth="1"/>
    <col min="52" max="52" width="13.85546875" customWidth="1"/>
    <col min="53" max="53" width="5.5703125" customWidth="1"/>
    <col min="54" max="54" width="11.85546875" customWidth="1"/>
    <col min="55" max="55" width="11.5703125" customWidth="1"/>
    <col min="56" max="56" width="9.140625" customWidth="1"/>
    <col min="57" max="57" width="10.7109375" customWidth="1"/>
    <col min="58" max="58" width="9.42578125" customWidth="1"/>
    <col min="59" max="59" width="10.42578125" style="43" customWidth="1"/>
    <col min="60" max="61" width="10.5703125" customWidth="1"/>
    <col min="62" max="62" width="10.140625" style="43" customWidth="1"/>
    <col min="63" max="63" width="12.5703125" style="43" customWidth="1"/>
    <col min="64" max="64" width="12.5703125" customWidth="1"/>
    <col min="65" max="65" width="13.7109375" style="64" customWidth="1"/>
  </cols>
  <sheetData>
    <row r="1" spans="1:75" ht="15.75" thickBot="1" x14ac:dyDescent="0.3">
      <c r="AN1" s="4"/>
      <c r="AO1" s="4" t="s">
        <v>310</v>
      </c>
      <c r="AP1">
        <v>11.962355919588299</v>
      </c>
      <c r="AU1" s="4" t="s">
        <v>305</v>
      </c>
      <c r="AV1" s="41" t="s">
        <v>14</v>
      </c>
      <c r="AX1" s="4" t="s">
        <v>306</v>
      </c>
      <c r="AY1" s="4"/>
      <c r="BA1" s="4"/>
      <c r="BB1" s="10" t="s">
        <v>22</v>
      </c>
      <c r="BD1" s="9"/>
      <c r="BE1" s="9"/>
      <c r="BF1" s="9"/>
      <c r="BG1" s="44"/>
      <c r="BI1" s="48"/>
      <c r="BJ1" s="49"/>
      <c r="BK1" s="50"/>
      <c r="BL1" s="40" t="s">
        <v>508</v>
      </c>
      <c r="BM1" s="62" t="s">
        <v>508</v>
      </c>
      <c r="BN1" s="12">
        <v>0.03</v>
      </c>
      <c r="BO1" s="12">
        <v>0.08</v>
      </c>
      <c r="BP1" s="12">
        <v>0.16</v>
      </c>
      <c r="BQ1" s="12">
        <v>0.30000000000000004</v>
      </c>
      <c r="BR1" s="12">
        <v>0.5</v>
      </c>
      <c r="BS1" s="12">
        <v>0.7</v>
      </c>
      <c r="BT1" s="12">
        <v>0.84</v>
      </c>
      <c r="BU1" s="12">
        <v>0.91999999999999993</v>
      </c>
      <c r="BV1" s="12">
        <v>0.97</v>
      </c>
      <c r="BW1" s="12">
        <v>1</v>
      </c>
    </row>
    <row r="2" spans="1:75" x14ac:dyDescent="0.25">
      <c r="AL2" s="102" t="s">
        <v>550</v>
      </c>
      <c r="AN2" s="4" t="s">
        <v>5</v>
      </c>
      <c r="AO2" s="4" t="s">
        <v>3</v>
      </c>
      <c r="AP2" s="4" t="s">
        <v>7</v>
      </c>
      <c r="AQ2" s="6" t="s">
        <v>12</v>
      </c>
      <c r="AR2" s="7"/>
      <c r="AS2" s="8"/>
      <c r="AU2" s="4" t="s">
        <v>16</v>
      </c>
      <c r="AV2" s="41" t="s">
        <v>7</v>
      </c>
      <c r="AW2" s="41" t="s">
        <v>17</v>
      </c>
      <c r="AX2" s="4" t="s">
        <v>308</v>
      </c>
      <c r="AY2" s="4"/>
      <c r="AZ2" s="4" t="s">
        <v>30</v>
      </c>
      <c r="BA2" s="4"/>
      <c r="BB2" s="107" t="s">
        <v>309</v>
      </c>
      <c r="BC2" s="108"/>
      <c r="BD2" s="6" t="s">
        <v>34</v>
      </c>
      <c r="BE2" s="7"/>
      <c r="BF2" s="8"/>
      <c r="BG2" s="41"/>
      <c r="BH2" t="s">
        <v>32</v>
      </c>
      <c r="BI2" s="46" t="s">
        <v>509</v>
      </c>
      <c r="BJ2" s="51" t="s">
        <v>529</v>
      </c>
      <c r="BK2" s="51"/>
      <c r="BL2" s="34" t="s">
        <v>311</v>
      </c>
      <c r="BM2" s="63" t="s">
        <v>311</v>
      </c>
      <c r="BN2" s="12">
        <v>0.20935036792215536</v>
      </c>
      <c r="BO2" s="12">
        <v>0.40477130135967293</v>
      </c>
      <c r="BP2" s="12">
        <v>0.57505211260266376</v>
      </c>
      <c r="BQ2" s="12">
        <v>0.71355455912801125</v>
      </c>
      <c r="BR2" s="12">
        <v>0.81871346026258529</v>
      </c>
      <c r="BS2" s="12">
        <v>0.89324346776810171</v>
      </c>
      <c r="BT2" s="12">
        <v>0.94255090295715138</v>
      </c>
      <c r="BU2" s="12">
        <v>0.97300104288538103</v>
      </c>
      <c r="BV2" s="12">
        <v>0.99055444239542179</v>
      </c>
      <c r="BW2" s="12">
        <v>1</v>
      </c>
    </row>
    <row r="3" spans="1:75" x14ac:dyDescent="0.25">
      <c r="A3" s="4" t="s">
        <v>24</v>
      </c>
      <c r="B3" s="4" t="s">
        <v>304</v>
      </c>
      <c r="C3" t="s">
        <v>23</v>
      </c>
      <c r="D3" s="4" t="s">
        <v>25</v>
      </c>
      <c r="E3" s="4"/>
      <c r="F3">
        <v>2013</v>
      </c>
      <c r="G3">
        <v>2014</v>
      </c>
      <c r="H3">
        <v>2015</v>
      </c>
      <c r="I3">
        <v>2016</v>
      </c>
      <c r="J3">
        <v>2017</v>
      </c>
      <c r="K3">
        <v>2018</v>
      </c>
      <c r="L3">
        <v>2019</v>
      </c>
      <c r="M3">
        <v>2020</v>
      </c>
      <c r="N3">
        <v>2021</v>
      </c>
      <c r="O3">
        <v>2022</v>
      </c>
      <c r="P3">
        <v>2023</v>
      </c>
      <c r="Q3">
        <v>2024</v>
      </c>
      <c r="R3">
        <v>2025</v>
      </c>
      <c r="S3">
        <v>2026</v>
      </c>
      <c r="T3">
        <v>2027</v>
      </c>
      <c r="U3">
        <v>2028</v>
      </c>
      <c r="V3">
        <v>2029</v>
      </c>
      <c r="W3">
        <v>2030</v>
      </c>
      <c r="X3">
        <v>2031</v>
      </c>
      <c r="Y3">
        <v>2032</v>
      </c>
      <c r="Z3">
        <v>2033</v>
      </c>
      <c r="AA3">
        <v>2034</v>
      </c>
      <c r="AB3">
        <v>2035</v>
      </c>
      <c r="AC3">
        <v>2036</v>
      </c>
      <c r="AD3">
        <v>2037</v>
      </c>
      <c r="AE3">
        <v>2038</v>
      </c>
      <c r="AF3">
        <v>2039</v>
      </c>
      <c r="AG3">
        <v>2040</v>
      </c>
      <c r="AH3">
        <v>2041</v>
      </c>
      <c r="AI3">
        <v>2042</v>
      </c>
      <c r="AJ3" s="3" t="s">
        <v>1</v>
      </c>
      <c r="AK3" s="3" t="s">
        <v>0</v>
      </c>
      <c r="AL3" s="3" t="s">
        <v>2</v>
      </c>
      <c r="AN3" s="4" t="s">
        <v>6</v>
      </c>
      <c r="AO3" s="4" t="s">
        <v>4</v>
      </c>
      <c r="AP3" s="4" t="s">
        <v>8</v>
      </c>
      <c r="AQ3" s="5" t="s">
        <v>9</v>
      </c>
      <c r="AR3" s="5" t="s">
        <v>10</v>
      </c>
      <c r="AS3" s="5" t="s">
        <v>11</v>
      </c>
      <c r="AU3" s="4" t="s">
        <v>7</v>
      </c>
      <c r="AV3" s="41" t="s">
        <v>20</v>
      </c>
      <c r="AW3" s="41" t="s">
        <v>7</v>
      </c>
      <c r="AX3" s="4" t="s">
        <v>307</v>
      </c>
      <c r="AY3" s="4"/>
      <c r="AZ3" s="4" t="s">
        <v>31</v>
      </c>
      <c r="BA3" s="4"/>
      <c r="BB3" s="51" t="s">
        <v>21</v>
      </c>
      <c r="BC3" s="108"/>
      <c r="BD3" s="4" t="s">
        <v>35</v>
      </c>
      <c r="BE3" s="4" t="s">
        <v>36</v>
      </c>
      <c r="BF3" s="4" t="s">
        <v>37</v>
      </c>
      <c r="BG3" s="41"/>
      <c r="BH3" t="s">
        <v>33</v>
      </c>
      <c r="BI3" s="25" t="s">
        <v>306</v>
      </c>
      <c r="BJ3" s="51" t="s">
        <v>530</v>
      </c>
      <c r="BK3" s="51"/>
      <c r="BL3" s="34" t="s">
        <v>306</v>
      </c>
      <c r="BM3" s="63" t="s">
        <v>306</v>
      </c>
      <c r="BN3" s="70">
        <v>2015</v>
      </c>
      <c r="BO3" s="70">
        <v>2016</v>
      </c>
      <c r="BP3" s="70">
        <v>2017</v>
      </c>
      <c r="BQ3" s="70">
        <v>2018</v>
      </c>
      <c r="BR3" s="70">
        <v>2019</v>
      </c>
      <c r="BS3" s="70">
        <v>2020</v>
      </c>
      <c r="BT3" s="70">
        <v>2021</v>
      </c>
      <c r="BU3" s="70">
        <v>2022</v>
      </c>
      <c r="BV3" s="70">
        <v>2023</v>
      </c>
      <c r="BW3" s="70">
        <v>2024</v>
      </c>
    </row>
    <row r="4" spans="1:75" x14ac:dyDescent="0.25">
      <c r="A4" s="13">
        <v>1</v>
      </c>
      <c r="B4" s="13">
        <v>100</v>
      </c>
      <c r="C4">
        <v>102</v>
      </c>
      <c r="D4" t="s">
        <v>38</v>
      </c>
      <c r="E4" t="s">
        <v>312</v>
      </c>
      <c r="F4">
        <f>'RIM &amp; TRC Benefits'!E4-'TRC Costs (Ach Pot)'!E4</f>
        <v>0</v>
      </c>
      <c r="G4">
        <f>'RIM &amp; TRC Benefits'!F4-'TRC Costs (Ach Pot)'!F4</f>
        <v>0</v>
      </c>
      <c r="H4">
        <f>'RIM &amp; TRC Benefits'!G4-'TRC Costs (Ach Pot)'!G4</f>
        <v>-291.01213999999999</v>
      </c>
      <c r="I4">
        <f>'RIM &amp; TRC Benefits'!H4-'TRC Costs (Ach Pot)'!H4</f>
        <v>144.11286000000001</v>
      </c>
      <c r="J4">
        <f>'RIM &amp; TRC Benefits'!I4-'TRC Costs (Ach Pot)'!I4</f>
        <v>153.73786000000001</v>
      </c>
      <c r="K4">
        <f>'RIM &amp; TRC Benefits'!J4-'TRC Costs (Ach Pot)'!J4</f>
        <v>282.74274000000003</v>
      </c>
      <c r="L4">
        <f>'RIM &amp; TRC Benefits'!K4-'TRC Costs (Ach Pot)'!K4</f>
        <v>327.00544000000002</v>
      </c>
      <c r="M4">
        <f>'RIM &amp; TRC Benefits'!L4-'TRC Costs (Ach Pot)'!L4</f>
        <v>334.91070999999999</v>
      </c>
      <c r="N4">
        <f>'RIM &amp; TRC Benefits'!M4-'TRC Costs (Ach Pot)'!M4</f>
        <v>397.13625999999999</v>
      </c>
      <c r="O4">
        <f>'RIM &amp; TRC Benefits'!N4-'TRC Costs (Ach Pot)'!N4</f>
        <v>433.06596000000002</v>
      </c>
      <c r="P4">
        <f>'RIM &amp; TRC Benefits'!O4-'TRC Costs (Ach Pot)'!O4</f>
        <v>435.46446000000003</v>
      </c>
      <c r="Q4">
        <f>'RIM &amp; TRC Benefits'!P4-'TRC Costs (Ach Pot)'!P4</f>
        <v>360.11286000000001</v>
      </c>
      <c r="R4">
        <f>'RIM &amp; TRC Benefits'!Q4-'TRC Costs (Ach Pot)'!Q4</f>
        <v>385.78476000000001</v>
      </c>
      <c r="S4">
        <f>'RIM &amp; TRC Benefits'!R4-'TRC Costs (Ach Pot)'!R4</f>
        <v>342.42536000000001</v>
      </c>
      <c r="T4">
        <f>'RIM &amp; TRC Benefits'!S4-'TRC Costs (Ach Pot)'!S4</f>
        <v>465.86286000000001</v>
      </c>
      <c r="U4">
        <f>'RIM &amp; TRC Benefits'!T4-'TRC Costs (Ach Pot)'!T4</f>
        <v>355.45661000000001</v>
      </c>
      <c r="V4">
        <f>'RIM &amp; TRC Benefits'!U4-'TRC Costs (Ach Pot)'!U4</f>
        <v>394.95661000000001</v>
      </c>
      <c r="W4">
        <f>'RIM &amp; TRC Benefits'!V4-'TRC Costs (Ach Pot)'!V4</f>
        <v>403.48786000000001</v>
      </c>
      <c r="X4">
        <f>'RIM &amp; TRC Benefits'!W4-'TRC Costs (Ach Pot)'!W4</f>
        <v>466.33166</v>
      </c>
      <c r="Y4">
        <f>'RIM &amp; TRC Benefits'!X4-'TRC Costs (Ach Pot)'!X4</f>
        <v>476.20666</v>
      </c>
      <c r="Z4">
        <f>'RIM &amp; TRC Benefits'!Y4-'TRC Costs (Ach Pot)'!Y4</f>
        <v>0</v>
      </c>
      <c r="AA4">
        <f>'RIM &amp; TRC Benefits'!Z4-'TRC Costs (Ach Pot)'!Z4</f>
        <v>0</v>
      </c>
      <c r="AB4">
        <f>'RIM &amp; TRC Benefits'!AA4-'TRC Costs (Ach Pot)'!AA4</f>
        <v>0</v>
      </c>
      <c r="AC4">
        <f>'RIM &amp; TRC Benefits'!AB4-'TRC Costs (Ach Pot)'!AB4</f>
        <v>0</v>
      </c>
      <c r="AD4">
        <f>'RIM &amp; TRC Benefits'!AC4-'TRC Costs (Ach Pot)'!AC4</f>
        <v>0</v>
      </c>
      <c r="AE4">
        <f>'RIM &amp; TRC Benefits'!AD4-'TRC Costs (Ach Pot)'!AD4</f>
        <v>0</v>
      </c>
      <c r="AF4">
        <f>'RIM &amp; TRC Benefits'!AE4-'TRC Costs (Ach Pot)'!AE4</f>
        <v>0</v>
      </c>
      <c r="AG4">
        <f>'RIM &amp; TRC Benefits'!AF4-'TRC Costs (Ach Pot)'!AF4</f>
        <v>0</v>
      </c>
      <c r="AH4">
        <f>'RIM &amp; TRC Benefits'!AG4-'TRC Costs (Ach Pot)'!AG4</f>
        <v>0</v>
      </c>
      <c r="AI4">
        <f>'RIM &amp; TRC Benefits'!AH4-'TRC Costs (Ach Pot)'!AH4</f>
        <v>0</v>
      </c>
      <c r="AJ4" s="2">
        <f>SUM(F4:AI4)</f>
        <v>5867.7893900000008</v>
      </c>
      <c r="AK4" s="2">
        <f>H4+(NPV(6.463858/100,I4:AI4))</f>
        <v>3147.2248896317369</v>
      </c>
      <c r="AL4">
        <f>IF('TRC Costs (Ach Pot)'!AJ4=0,99999,'RIM &amp; TRC Benefits'!AJ4/'TRC Costs (Ach Pot)'!AJ4)</f>
        <v>8.2018876192945918</v>
      </c>
      <c r="AM4" s="17"/>
      <c r="AN4">
        <f>'Customer Costs'!G4</f>
        <v>400</v>
      </c>
      <c r="AO4" s="17">
        <f>BD4</f>
        <v>2022</v>
      </c>
      <c r="AP4" s="18">
        <f>AN4/(AO4*$AP$1/100)</f>
        <v>1.6537205382127491</v>
      </c>
      <c r="AQ4" s="4" t="str">
        <f>IF($AP4&lt;1,"Yes","No")</f>
        <v>No</v>
      </c>
      <c r="AR4" s="4" t="str">
        <f>IF($AP4&lt;2,"Yes","No")</f>
        <v>Yes</v>
      </c>
      <c r="AS4" s="4" t="str">
        <f>IF($AP4&lt;3,"Yes","No")</f>
        <v>Yes</v>
      </c>
      <c r="AU4" s="4" t="str">
        <f>IF(OR(AL4&lt;1,AP4&lt;2),"Drop","Keep")</f>
        <v>Drop</v>
      </c>
      <c r="AV4" s="59" t="str">
        <f>IF(AND(AP4&gt;2,AU4="KEEP"),AN4-(2*(AO4*($AP$1/100))),"NA")</f>
        <v>NA</v>
      </c>
      <c r="AW4" s="41" t="str">
        <f>IF(AV4="NA",AV4,(AN4-AV4)/(AO4*($AP$1/100)))</f>
        <v>NA</v>
      </c>
      <c r="AX4" s="23" t="str">
        <f>IF(AV4="NA",AV4,AV4/AN4)</f>
        <v>NA</v>
      </c>
      <c r="AY4" s="23"/>
      <c r="AZ4" s="11" t="str">
        <f>IF(AV4="NA",AV4,'Program Costs'!G4)</f>
        <v>NA</v>
      </c>
      <c r="BA4" s="20"/>
      <c r="BB4" s="56">
        <f>IF(AW4&lt;=10,IF($BB$1="Residential",VLOOKUP(CEILING(AW4,0.05),'Payback-Acceptance'!$A$5:$C$205,2),VLOOKUP(CEILING(AW4,0.05),'Payback-Acceptance'!$A$5:$C$205,3)),IF($BB$1="Residential",VLOOKUP(10,'Payback-Acceptance'!$A$5:$C$205,2),VLOOKUP(10,'Payback-Acceptance'!$A$5:$C$205,3)))</f>
        <v>0.14294960495076253</v>
      </c>
      <c r="BC4" s="109"/>
      <c r="BD4" s="17">
        <f>'RIM Net Benefits (Ach Pot)'!BC4</f>
        <v>2022</v>
      </c>
      <c r="BE4" s="18">
        <f>'RIM Net Benefits (Ach Pot)'!BD4</f>
        <v>1240</v>
      </c>
      <c r="BF4" s="18">
        <f>'RIM Net Benefits (Ach Pot)'!BE4</f>
        <v>0</v>
      </c>
      <c r="BG4" s="42"/>
      <c r="BH4" s="22">
        <v>238842.6127142355</v>
      </c>
      <c r="BI4" s="27" t="str">
        <f t="shared" ref="BI4:BI67" si="0">IF(AW4="NA","NA",BH4/2*BB4)</f>
        <v>NA</v>
      </c>
      <c r="BJ4" s="52" t="s">
        <v>526</v>
      </c>
      <c r="BK4" s="52"/>
      <c r="BL4" s="35" t="str">
        <f>IF(BI4="NA",BI4,IF(AND(BI4&gt;=0,BM4&gt;=0),BM4,BI4))</f>
        <v>NA</v>
      </c>
      <c r="BM4" s="67">
        <v>948</v>
      </c>
      <c r="BN4" s="71" t="str">
        <f t="shared" ref="BN4:BW4" si="1">IF($BL4="NA","NA",IF($BJ4="M",$BL4*BN$2,$BL4*BN$1))</f>
        <v>NA</v>
      </c>
      <c r="BO4" s="71" t="str">
        <f t="shared" si="1"/>
        <v>NA</v>
      </c>
      <c r="BP4" s="71" t="str">
        <f t="shared" si="1"/>
        <v>NA</v>
      </c>
      <c r="BQ4" s="71" t="str">
        <f t="shared" si="1"/>
        <v>NA</v>
      </c>
      <c r="BR4" s="71" t="str">
        <f t="shared" si="1"/>
        <v>NA</v>
      </c>
      <c r="BS4" s="71" t="str">
        <f t="shared" si="1"/>
        <v>NA</v>
      </c>
      <c r="BT4" s="71" t="str">
        <f t="shared" si="1"/>
        <v>NA</v>
      </c>
      <c r="BU4" s="71" t="str">
        <f t="shared" si="1"/>
        <v>NA</v>
      </c>
      <c r="BV4" s="71" t="str">
        <f t="shared" si="1"/>
        <v>NA</v>
      </c>
      <c r="BW4" s="71" t="str">
        <f t="shared" si="1"/>
        <v>NA</v>
      </c>
    </row>
    <row r="5" spans="1:75" x14ac:dyDescent="0.25">
      <c r="A5" s="13">
        <v>1</v>
      </c>
      <c r="B5" s="13">
        <v>100</v>
      </c>
      <c r="C5">
        <v>103</v>
      </c>
      <c r="D5" t="s">
        <v>39</v>
      </c>
      <c r="E5" t="s">
        <v>313</v>
      </c>
      <c r="F5">
        <f>'RIM &amp; TRC Benefits'!E5-'TRC Costs (Ach Pot)'!E5</f>
        <v>0</v>
      </c>
      <c r="G5">
        <f>'RIM &amp; TRC Benefits'!F5-'TRC Costs (Ach Pot)'!F5</f>
        <v>0</v>
      </c>
      <c r="H5">
        <f>'RIM &amp; TRC Benefits'!G5-'TRC Costs (Ach Pot)'!G5</f>
        <v>-1682.59626</v>
      </c>
      <c r="I5">
        <f>'RIM &amp; TRC Benefits'!H5-'TRC Costs (Ach Pot)'!H5</f>
        <v>54.403739999999999</v>
      </c>
      <c r="J5">
        <f>'RIM &amp; TRC Benefits'!I5-'TRC Costs (Ach Pot)'!I5</f>
        <v>57.778739999999999</v>
      </c>
      <c r="K5">
        <f>'RIM &amp; TRC Benefits'!J5-'TRC Costs (Ach Pot)'!J5</f>
        <v>105.49065</v>
      </c>
      <c r="L5">
        <f>'RIM &amp; TRC Benefits'!K5-'TRC Costs (Ach Pot)'!K5</f>
        <v>122.40666999999999</v>
      </c>
      <c r="M5">
        <f>'RIM &amp; TRC Benefits'!L5-'TRC Costs (Ach Pot)'!L5</f>
        <v>125.07171</v>
      </c>
      <c r="N5">
        <f>'RIM &amp; TRC Benefits'!M5-'TRC Costs (Ach Pot)'!M5</f>
        <v>148.59124</v>
      </c>
      <c r="O5">
        <f>'RIM &amp; TRC Benefits'!N5-'TRC Costs (Ach Pot)'!N5</f>
        <v>161.89592999999999</v>
      </c>
      <c r="P5">
        <f>'RIM &amp; TRC Benefits'!O5-'TRC Costs (Ach Pot)'!O5</f>
        <v>162.95062000000001</v>
      </c>
      <c r="Q5">
        <f>'RIM &amp; TRC Benefits'!P5-'TRC Costs (Ach Pot)'!P5</f>
        <v>134.84124</v>
      </c>
      <c r="R5">
        <f>'RIM &amp; TRC Benefits'!Q5-'TRC Costs (Ach Pot)'!Q5</f>
        <v>143.43499</v>
      </c>
      <c r="S5">
        <f>'RIM &amp; TRC Benefits'!R5-'TRC Costs (Ach Pot)'!R5</f>
        <v>127.91937</v>
      </c>
      <c r="T5">
        <f>'RIM &amp; TRC Benefits'!S5-'TRC Costs (Ach Pot)'!S5</f>
        <v>173.52874</v>
      </c>
      <c r="U5">
        <f>'RIM &amp; TRC Benefits'!T5-'TRC Costs (Ach Pot)'!T5</f>
        <v>132.62249</v>
      </c>
      <c r="V5">
        <f>'RIM &amp; TRC Benefits'!U5-'TRC Costs (Ach Pot)'!U5</f>
        <v>147.90374</v>
      </c>
      <c r="W5">
        <f>'RIM &amp; TRC Benefits'!V5-'TRC Costs (Ach Pot)'!V5</f>
        <v>149.87249</v>
      </c>
      <c r="X5">
        <f>'RIM &amp; TRC Benefits'!W5-'TRC Costs (Ach Pot)'!W5</f>
        <v>174.74749</v>
      </c>
      <c r="Y5">
        <f>'RIM &amp; TRC Benefits'!X5-'TRC Costs (Ach Pot)'!X5</f>
        <v>178.12249</v>
      </c>
      <c r="Z5">
        <f>'RIM &amp; TRC Benefits'!Y5-'TRC Costs (Ach Pot)'!Y5</f>
        <v>0</v>
      </c>
      <c r="AA5">
        <f>'RIM &amp; TRC Benefits'!Z5-'TRC Costs (Ach Pot)'!Z5</f>
        <v>0</v>
      </c>
      <c r="AB5">
        <f>'RIM &amp; TRC Benefits'!AA5-'TRC Costs (Ach Pot)'!AA5</f>
        <v>0</v>
      </c>
      <c r="AC5">
        <f>'RIM &amp; TRC Benefits'!AB5-'TRC Costs (Ach Pot)'!AB5</f>
        <v>0</v>
      </c>
      <c r="AD5">
        <f>'RIM &amp; TRC Benefits'!AC5-'TRC Costs (Ach Pot)'!AC5</f>
        <v>0</v>
      </c>
      <c r="AE5">
        <f>'RIM &amp; TRC Benefits'!AD5-'TRC Costs (Ach Pot)'!AD5</f>
        <v>0</v>
      </c>
      <c r="AF5">
        <f>'RIM &amp; TRC Benefits'!AE5-'TRC Costs (Ach Pot)'!AE5</f>
        <v>0</v>
      </c>
      <c r="AG5">
        <f>'RIM &amp; TRC Benefits'!AF5-'TRC Costs (Ach Pot)'!AF5</f>
        <v>0</v>
      </c>
      <c r="AH5">
        <f>'RIM &amp; TRC Benefits'!AG5-'TRC Costs (Ach Pot)'!AG5</f>
        <v>0</v>
      </c>
      <c r="AI5">
        <f>'RIM &amp; TRC Benefits'!AH5-'TRC Costs (Ach Pot)'!AH5</f>
        <v>0</v>
      </c>
      <c r="AJ5" s="2">
        <f t="shared" ref="AJ5:AJ68" si="2">SUM(F5:AI5)</f>
        <v>618.98607999999979</v>
      </c>
      <c r="AK5" s="2">
        <f t="shared" ref="AK5:AK68" si="3">H5+(NPV(6.463858/100,I5:AI5))</f>
        <v>-397.28941457739302</v>
      </c>
      <c r="AL5">
        <f>IF('TRC Costs (Ach Pot)'!AJ5=0,99999,'RIM &amp; TRC Benefits'!AJ5/'TRC Costs (Ach Pot)'!AJ5)</f>
        <v>0.77127840266125902</v>
      </c>
      <c r="AM5" s="17"/>
      <c r="AN5">
        <f>'Customer Costs'!G5</f>
        <v>1700</v>
      </c>
      <c r="AO5" s="17">
        <f t="shared" ref="AO5:AO68" si="4">BD5</f>
        <v>756.10535889615869</v>
      </c>
      <c r="AP5" s="18">
        <f t="shared" ref="AP5:AP68" si="5">AN5/(AO5*$AP$1/100)</f>
        <v>18.795326971201892</v>
      </c>
      <c r="AQ5" s="76" t="str">
        <f t="shared" ref="AQ5:AQ68" si="6">IF($AP5&lt;1,"Yes","No")</f>
        <v>No</v>
      </c>
      <c r="AR5" s="76" t="str">
        <f t="shared" ref="AR5:AR68" si="7">IF($AP5&lt;2,"Yes","No")</f>
        <v>No</v>
      </c>
      <c r="AS5" s="76" t="str">
        <f t="shared" ref="AS5:AS68" si="8">IF($AP5&lt;3,"Yes","No")</f>
        <v>No</v>
      </c>
      <c r="AU5" s="76" t="str">
        <f t="shared" ref="AU5:AU68" si="9">IF(OR(AL5&lt;1,AP5&lt;2),"Drop","Keep")</f>
        <v>Drop</v>
      </c>
      <c r="AV5" s="59" t="str">
        <f t="shared" ref="AV5:AV68" si="10">IF(AND(AP5&gt;2,AU5="KEEP"),AN5-(2*(AO5*($AP$1/100))),"NA")</f>
        <v>NA</v>
      </c>
      <c r="AW5" s="41" t="str">
        <f t="shared" ref="AW5:AW68" si="11">IF(AV5="NA",AV5,(AN5-AV5)/(AO5*($AP$1/100)))</f>
        <v>NA</v>
      </c>
      <c r="AX5" s="23" t="str">
        <f t="shared" ref="AX5:AX68" si="12">IF(AV5="NA",AV5,AV5/AN5)</f>
        <v>NA</v>
      </c>
      <c r="AY5" s="23"/>
      <c r="AZ5" s="11" t="str">
        <f>IF(AV5="NA",AV5,'Program Costs'!G5)</f>
        <v>NA</v>
      </c>
      <c r="BA5" s="20"/>
      <c r="BB5" s="56">
        <f>IF(AW5&lt;=10,IF($BB$1="Residential",VLOOKUP(CEILING(AW5,0.05),'Payback-Acceptance'!$A$5:$C$205,2),VLOOKUP(CEILING(AW5,0.05),'Payback-Acceptance'!$A$5:$C$205,3)),IF($BB$1="Residential",VLOOKUP(10,'Payback-Acceptance'!$A$5:$C$205,2),VLOOKUP(10,'Payback-Acceptance'!$A$5:$C$205,3)))</f>
        <v>0.14294960495076253</v>
      </c>
      <c r="BC5" s="109"/>
      <c r="BD5" s="17">
        <f>'RIM Net Benefits (Ach Pot)'!BC5</f>
        <v>756.10535889615869</v>
      </c>
      <c r="BE5" s="18">
        <f>'RIM Net Benefits (Ach Pot)'!BD5</f>
        <v>463.68478982751571</v>
      </c>
      <c r="BF5" s="18">
        <f>'RIM Net Benefits (Ach Pot)'!BE5</f>
        <v>0</v>
      </c>
      <c r="BG5" s="42"/>
      <c r="BH5" s="22">
        <v>240234.70410520071</v>
      </c>
      <c r="BI5" s="27" t="str">
        <f t="shared" si="0"/>
        <v>NA</v>
      </c>
      <c r="BJ5" s="52" t="s">
        <v>526</v>
      </c>
      <c r="BK5" s="52"/>
      <c r="BL5" s="35" t="str">
        <f t="shared" ref="BL5:BL68" si="13">IF(BI5="NA",BI5,IF(AND(BI5&gt;=0,BM5&gt;=0),BM5,BI5))</f>
        <v>NA</v>
      </c>
      <c r="BM5" s="67" t="s">
        <v>499</v>
      </c>
      <c r="BN5" s="71" t="str">
        <f t="shared" ref="BN5:BW30" si="14">IF($BL5="NA","NA",IF($BJ5="M",$BL5*BN$2,$BL5*BN$1))</f>
        <v>NA</v>
      </c>
      <c r="BO5" s="71" t="str">
        <f t="shared" si="14"/>
        <v>NA</v>
      </c>
      <c r="BP5" s="71" t="str">
        <f t="shared" si="14"/>
        <v>NA</v>
      </c>
      <c r="BQ5" s="71" t="str">
        <f t="shared" si="14"/>
        <v>NA</v>
      </c>
      <c r="BR5" s="71" t="str">
        <f t="shared" si="14"/>
        <v>NA</v>
      </c>
      <c r="BS5" s="71" t="str">
        <f t="shared" si="14"/>
        <v>NA</v>
      </c>
      <c r="BT5" s="71" t="str">
        <f t="shared" si="14"/>
        <v>NA</v>
      </c>
      <c r="BU5" s="71" t="str">
        <f t="shared" si="14"/>
        <v>NA</v>
      </c>
      <c r="BV5" s="71" t="str">
        <f t="shared" si="14"/>
        <v>NA</v>
      </c>
      <c r="BW5" s="71" t="str">
        <f t="shared" si="14"/>
        <v>NA</v>
      </c>
    </row>
    <row r="6" spans="1:75" x14ac:dyDescent="0.25">
      <c r="A6" s="13">
        <v>1</v>
      </c>
      <c r="B6" s="13">
        <v>100</v>
      </c>
      <c r="C6">
        <v>104</v>
      </c>
      <c r="D6" t="s">
        <v>40</v>
      </c>
      <c r="E6" t="s">
        <v>314</v>
      </c>
      <c r="F6">
        <f>'RIM &amp; TRC Benefits'!E6-'TRC Costs (Ach Pot)'!E6</f>
        <v>0</v>
      </c>
      <c r="G6">
        <f>'RIM &amp; TRC Benefits'!F6-'TRC Costs (Ach Pot)'!F6</f>
        <v>0</v>
      </c>
      <c r="H6">
        <f>'RIM &amp; TRC Benefits'!G6-'TRC Costs (Ach Pot)'!G6</f>
        <v>-2958.5350100000001</v>
      </c>
      <c r="I6">
        <f>'RIM &amp; TRC Benefits'!H6-'TRC Costs (Ach Pot)'!H6</f>
        <v>77.46499</v>
      </c>
      <c r="J6">
        <f>'RIM &amp; TRC Benefits'!I6-'TRC Costs (Ach Pot)'!I6</f>
        <v>82.21499</v>
      </c>
      <c r="K6">
        <f>'RIM &amp; TRC Benefits'!J6-'TRC Costs (Ach Pot)'!J6</f>
        <v>151.14858000000001</v>
      </c>
      <c r="L6">
        <f>'RIM &amp; TRC Benefits'!K6-'TRC Costs (Ach Pot)'!K6</f>
        <v>174.92104</v>
      </c>
      <c r="M6">
        <f>'RIM &amp; TRC Benefits'!L6-'TRC Costs (Ach Pot)'!L6</f>
        <v>179.13882000000001</v>
      </c>
      <c r="N6">
        <f>'RIM &amp; TRC Benefits'!M6-'TRC Costs (Ach Pot)'!M6</f>
        <v>212.67592999999999</v>
      </c>
      <c r="O6">
        <f>'RIM &amp; TRC Benefits'!N6-'TRC Costs (Ach Pot)'!N6</f>
        <v>232.05088999999998</v>
      </c>
      <c r="P6">
        <f>'RIM &amp; TRC Benefits'!O6-'TRC Costs (Ach Pot)'!O6</f>
        <v>232.69938999999999</v>
      </c>
      <c r="Q6">
        <f>'RIM &amp; TRC Benefits'!P6-'TRC Costs (Ach Pot)'!P6</f>
        <v>192.80874</v>
      </c>
      <c r="R6">
        <f>'RIM &amp; TRC Benefits'!Q6-'TRC Costs (Ach Pot)'!Q6</f>
        <v>206.63686999999999</v>
      </c>
      <c r="S6">
        <f>'RIM &amp; TRC Benefits'!R6-'TRC Costs (Ach Pot)'!R6</f>
        <v>183.10561999999999</v>
      </c>
      <c r="T6">
        <f>'RIM &amp; TRC Benefits'!S6-'TRC Costs (Ach Pot)'!S6</f>
        <v>248.74628999999999</v>
      </c>
      <c r="U6">
        <f>'RIM &amp; TRC Benefits'!T6-'TRC Costs (Ach Pot)'!T6</f>
        <v>189.99624</v>
      </c>
      <c r="V6">
        <f>'RIM &amp; TRC Benefits'!U6-'TRC Costs (Ach Pot)'!U6</f>
        <v>211.71499</v>
      </c>
      <c r="W6">
        <f>'RIM &amp; TRC Benefits'!V6-'TRC Costs (Ach Pot)'!V6</f>
        <v>214.55874</v>
      </c>
      <c r="X6">
        <f>'RIM &amp; TRC Benefits'!W6-'TRC Costs (Ach Pot)'!W6</f>
        <v>249.74624</v>
      </c>
      <c r="Y6">
        <f>'RIM &amp; TRC Benefits'!X6-'TRC Costs (Ach Pot)'!X6</f>
        <v>254.65249</v>
      </c>
      <c r="Z6">
        <f>'RIM &amp; TRC Benefits'!Y6-'TRC Costs (Ach Pot)'!Y6</f>
        <v>0</v>
      </c>
      <c r="AA6">
        <f>'RIM &amp; TRC Benefits'!Z6-'TRC Costs (Ach Pot)'!Z6</f>
        <v>0</v>
      </c>
      <c r="AB6">
        <f>'RIM &amp; TRC Benefits'!AA6-'TRC Costs (Ach Pot)'!AA6</f>
        <v>0</v>
      </c>
      <c r="AC6">
        <f>'RIM &amp; TRC Benefits'!AB6-'TRC Costs (Ach Pot)'!AB6</f>
        <v>0</v>
      </c>
      <c r="AD6">
        <f>'RIM &amp; TRC Benefits'!AC6-'TRC Costs (Ach Pot)'!AC6</f>
        <v>0</v>
      </c>
      <c r="AE6">
        <f>'RIM &amp; TRC Benefits'!AD6-'TRC Costs (Ach Pot)'!AD6</f>
        <v>0</v>
      </c>
      <c r="AF6">
        <f>'RIM &amp; TRC Benefits'!AE6-'TRC Costs (Ach Pot)'!AE6</f>
        <v>0</v>
      </c>
      <c r="AG6">
        <f>'RIM &amp; TRC Benefits'!AF6-'TRC Costs (Ach Pot)'!AF6</f>
        <v>0</v>
      </c>
      <c r="AH6">
        <f>'RIM &amp; TRC Benefits'!AG6-'TRC Costs (Ach Pot)'!AG6</f>
        <v>0</v>
      </c>
      <c r="AI6">
        <f>'RIM &amp; TRC Benefits'!AH6-'TRC Costs (Ach Pot)'!AH6</f>
        <v>0</v>
      </c>
      <c r="AJ6" s="2">
        <f t="shared" si="2"/>
        <v>335.74584000000004</v>
      </c>
      <c r="AK6" s="2">
        <f t="shared" si="3"/>
        <v>-1119.129381075599</v>
      </c>
      <c r="AL6">
        <f>IF('TRC Costs (Ach Pot)'!AJ6=0,99999,'RIM &amp; TRC Benefits'!AJ6/'TRC Costs (Ach Pot)'!AJ6)</f>
        <v>0.63150168552005304</v>
      </c>
      <c r="AM6" s="17"/>
      <c r="AN6">
        <f>'Customer Costs'!G6</f>
        <v>3000</v>
      </c>
      <c r="AO6" s="17">
        <f t="shared" si="4"/>
        <v>1082.095775869798</v>
      </c>
      <c r="AP6" s="18">
        <f t="shared" si="5"/>
        <v>23.176018723331477</v>
      </c>
      <c r="AQ6" s="76" t="str">
        <f t="shared" si="6"/>
        <v>No</v>
      </c>
      <c r="AR6" s="76" t="str">
        <f t="shared" si="7"/>
        <v>No</v>
      </c>
      <c r="AS6" s="76" t="str">
        <f t="shared" si="8"/>
        <v>No</v>
      </c>
      <c r="AU6" s="76" t="str">
        <f t="shared" si="9"/>
        <v>Drop</v>
      </c>
      <c r="AV6" s="59" t="str">
        <f t="shared" si="10"/>
        <v>NA</v>
      </c>
      <c r="AW6" s="41" t="str">
        <f t="shared" si="11"/>
        <v>NA</v>
      </c>
      <c r="AX6" s="23" t="str">
        <f t="shared" si="12"/>
        <v>NA</v>
      </c>
      <c r="AY6" s="23"/>
      <c r="AZ6" s="11" t="str">
        <f>IF(AV6="NA",AV6,'Program Costs'!G6)</f>
        <v>NA</v>
      </c>
      <c r="BA6" s="20"/>
      <c r="BB6" s="56">
        <f>IF(AW6&lt;=10,IF($BB$1="Residential",VLOOKUP(CEILING(AW6,0.05),'Payback-Acceptance'!$A$5:$C$205,2),VLOOKUP(CEILING(AW6,0.05),'Payback-Acceptance'!$A$5:$C$205,3)),IF($BB$1="Residential",VLOOKUP(10,'Payback-Acceptance'!$A$5:$C$205,2),VLOOKUP(10,'Payback-Acceptance'!$A$5:$C$205,3)))</f>
        <v>0.14294960495076253</v>
      </c>
      <c r="BC6" s="109"/>
      <c r="BD6" s="17">
        <f>'RIM Net Benefits (Ach Pot)'!BC6</f>
        <v>1082.095775869798</v>
      </c>
      <c r="BE6" s="18">
        <f>'RIM Net Benefits (Ach Pot)'!BD6</f>
        <v>663.59978342163674</v>
      </c>
      <c r="BF6" s="18">
        <f>'RIM Net Benefits (Ach Pot)'!BE6</f>
        <v>0</v>
      </c>
      <c r="BG6" s="42"/>
      <c r="BH6" s="22">
        <v>242418.65596070254</v>
      </c>
      <c r="BI6" s="27" t="str">
        <f t="shared" si="0"/>
        <v>NA</v>
      </c>
      <c r="BJ6" s="52" t="s">
        <v>526</v>
      </c>
      <c r="BK6" s="52"/>
      <c r="BL6" s="35" t="str">
        <f t="shared" si="13"/>
        <v>NA</v>
      </c>
      <c r="BM6" s="67" t="s">
        <v>499</v>
      </c>
      <c r="BN6" s="71" t="str">
        <f t="shared" si="14"/>
        <v>NA</v>
      </c>
      <c r="BO6" s="71" t="str">
        <f t="shared" si="14"/>
        <v>NA</v>
      </c>
      <c r="BP6" s="71" t="str">
        <f t="shared" si="14"/>
        <v>NA</v>
      </c>
      <c r="BQ6" s="71" t="str">
        <f t="shared" si="14"/>
        <v>NA</v>
      </c>
      <c r="BR6" s="71" t="str">
        <f t="shared" si="14"/>
        <v>NA</v>
      </c>
      <c r="BS6" s="71" t="str">
        <f t="shared" si="14"/>
        <v>NA</v>
      </c>
      <c r="BT6" s="71" t="str">
        <f t="shared" si="14"/>
        <v>NA</v>
      </c>
      <c r="BU6" s="71" t="str">
        <f t="shared" si="14"/>
        <v>NA</v>
      </c>
      <c r="BV6" s="71" t="str">
        <f t="shared" si="14"/>
        <v>NA</v>
      </c>
      <c r="BW6" s="71" t="str">
        <f t="shared" si="14"/>
        <v>NA</v>
      </c>
    </row>
    <row r="7" spans="1:75" x14ac:dyDescent="0.25">
      <c r="A7" s="13">
        <v>1</v>
      </c>
      <c r="B7" s="13">
        <v>100</v>
      </c>
      <c r="C7">
        <v>105</v>
      </c>
      <c r="D7" t="s">
        <v>41</v>
      </c>
      <c r="E7" t="s">
        <v>315</v>
      </c>
      <c r="F7">
        <f>'RIM &amp; TRC Benefits'!E7-'TRC Costs (Ach Pot)'!E7</f>
        <v>0</v>
      </c>
      <c r="G7">
        <f>'RIM &amp; TRC Benefits'!F7-'TRC Costs (Ach Pot)'!F7</f>
        <v>0</v>
      </c>
      <c r="H7">
        <f>'RIM &amp; TRC Benefits'!G7-'TRC Costs (Ach Pot)'!G7</f>
        <v>-1562.7638900000002</v>
      </c>
      <c r="I7">
        <f>'RIM &amp; TRC Benefits'!H7-'TRC Costs (Ach Pot)'!H7</f>
        <v>65.406109999999998</v>
      </c>
      <c r="J7">
        <f>'RIM &amp; TRC Benefits'!I7-'TRC Costs (Ach Pot)'!I7</f>
        <v>70.031109999999998</v>
      </c>
      <c r="K7">
        <f>'RIM &amp; TRC Benefits'!J7-'TRC Costs (Ach Pot)'!J7</f>
        <v>128.67955000000001</v>
      </c>
      <c r="L7">
        <f>'RIM &amp; TRC Benefits'!K7-'TRC Costs (Ach Pot)'!K7</f>
        <v>148.86118999999999</v>
      </c>
      <c r="M7">
        <f>'RIM &amp; TRC Benefits'!L7-'TRC Costs (Ach Pot)'!L7</f>
        <v>151.84458999999998</v>
      </c>
      <c r="N7">
        <f>'RIM &amp; TRC Benefits'!M7-'TRC Costs (Ach Pot)'!M7</f>
        <v>180.98424</v>
      </c>
      <c r="O7">
        <f>'RIM &amp; TRC Benefits'!N7-'TRC Costs (Ach Pot)'!N7</f>
        <v>197.11302000000001</v>
      </c>
      <c r="P7">
        <f>'RIM &amp; TRC Benefits'!O7-'TRC Costs (Ach Pot)'!O7</f>
        <v>198.31614000000002</v>
      </c>
      <c r="Q7">
        <f>'RIM &amp; TRC Benefits'!P7-'TRC Costs (Ach Pot)'!P7</f>
        <v>163.63646</v>
      </c>
      <c r="R7">
        <f>'RIM &amp; TRC Benefits'!Q7-'TRC Costs (Ach Pot)'!Q7</f>
        <v>175.46458000000001</v>
      </c>
      <c r="S7">
        <f>'RIM &amp; TRC Benefits'!R7-'TRC Costs (Ach Pot)'!R7</f>
        <v>156.26146</v>
      </c>
      <c r="T7">
        <f>'RIM &amp; TRC Benefits'!S7-'TRC Costs (Ach Pot)'!S7</f>
        <v>211.65208000000001</v>
      </c>
      <c r="U7">
        <f>'RIM &amp; TRC Benefits'!T7-'TRC Costs (Ach Pot)'!T7</f>
        <v>161.80833000000001</v>
      </c>
      <c r="V7">
        <f>'RIM &amp; TRC Benefits'!U7-'TRC Costs (Ach Pot)'!U7</f>
        <v>179.58958000000001</v>
      </c>
      <c r="W7">
        <f>'RIM &amp; TRC Benefits'!V7-'TRC Costs (Ach Pot)'!V7</f>
        <v>0</v>
      </c>
      <c r="X7">
        <f>'RIM &amp; TRC Benefits'!W7-'TRC Costs (Ach Pot)'!W7</f>
        <v>0</v>
      </c>
      <c r="Y7">
        <f>'RIM &amp; TRC Benefits'!X7-'TRC Costs (Ach Pot)'!X7</f>
        <v>0</v>
      </c>
      <c r="Z7">
        <f>'RIM &amp; TRC Benefits'!Y7-'TRC Costs (Ach Pot)'!Y7</f>
        <v>0</v>
      </c>
      <c r="AA7">
        <f>'RIM &amp; TRC Benefits'!Z7-'TRC Costs (Ach Pot)'!Z7</f>
        <v>0</v>
      </c>
      <c r="AB7">
        <f>'RIM &amp; TRC Benefits'!AA7-'TRC Costs (Ach Pot)'!AA7</f>
        <v>0</v>
      </c>
      <c r="AC7">
        <f>'RIM &amp; TRC Benefits'!AB7-'TRC Costs (Ach Pot)'!AB7</f>
        <v>0</v>
      </c>
      <c r="AD7">
        <f>'RIM &amp; TRC Benefits'!AC7-'TRC Costs (Ach Pot)'!AC7</f>
        <v>0</v>
      </c>
      <c r="AE7">
        <f>'RIM &amp; TRC Benefits'!AD7-'TRC Costs (Ach Pot)'!AD7</f>
        <v>0</v>
      </c>
      <c r="AF7">
        <f>'RIM &amp; TRC Benefits'!AE7-'TRC Costs (Ach Pot)'!AE7</f>
        <v>0</v>
      </c>
      <c r="AG7">
        <f>'RIM &amp; TRC Benefits'!AF7-'TRC Costs (Ach Pot)'!AF7</f>
        <v>0</v>
      </c>
      <c r="AH7">
        <f>'RIM &amp; TRC Benefits'!AG7-'TRC Costs (Ach Pot)'!AG7</f>
        <v>0</v>
      </c>
      <c r="AI7">
        <f>'RIM &amp; TRC Benefits'!AH7-'TRC Costs (Ach Pot)'!AH7</f>
        <v>0</v>
      </c>
      <c r="AJ7" s="2">
        <f t="shared" si="2"/>
        <v>626.88454999999976</v>
      </c>
      <c r="AK7" s="2">
        <f t="shared" si="3"/>
        <v>-222.84759642094218</v>
      </c>
      <c r="AL7">
        <f>IF('TRC Costs (Ach Pot)'!AJ7=0,99999,'RIM &amp; TRC Benefits'!AJ7/'TRC Costs (Ach Pot)'!AJ7)</f>
        <v>0.86319303807372849</v>
      </c>
      <c r="AM7" s="17"/>
      <c r="AN7">
        <f>'Customer Costs'!G7</f>
        <v>1591.92</v>
      </c>
      <c r="AO7" s="17">
        <f t="shared" si="4"/>
        <v>918.24709172240023</v>
      </c>
      <c r="AP7" s="18">
        <f t="shared" si="5"/>
        <v>14.492555010385884</v>
      </c>
      <c r="AQ7" s="76" t="str">
        <f t="shared" si="6"/>
        <v>No</v>
      </c>
      <c r="AR7" s="76" t="str">
        <f t="shared" si="7"/>
        <v>No</v>
      </c>
      <c r="AS7" s="76" t="str">
        <f t="shared" si="8"/>
        <v>No</v>
      </c>
      <c r="AU7" s="76" t="str">
        <f t="shared" si="9"/>
        <v>Drop</v>
      </c>
      <c r="AV7" s="59" t="str">
        <f t="shared" si="10"/>
        <v>NA</v>
      </c>
      <c r="AW7" s="41" t="str">
        <f t="shared" si="11"/>
        <v>NA</v>
      </c>
      <c r="AX7" s="23" t="str">
        <f t="shared" si="12"/>
        <v>NA</v>
      </c>
      <c r="AY7" s="23"/>
      <c r="AZ7" s="11" t="str">
        <f>IF(AV7="NA",AV7,'Program Costs'!G7)</f>
        <v>NA</v>
      </c>
      <c r="BA7" s="20"/>
      <c r="BB7" s="56">
        <f>IF(AW7&lt;=10,IF($BB$1="Residential",VLOOKUP(CEILING(AW7,0.05),'Payback-Acceptance'!$A$5:$C$205,2),VLOOKUP(CEILING(AW7,0.05),'Payback-Acceptance'!$A$5:$C$205,3)),IF($BB$1="Residential",VLOOKUP(10,'Payback-Acceptance'!$A$5:$C$205,2),VLOOKUP(10,'Payback-Acceptance'!$A$5:$C$205,3)))</f>
        <v>0.14294960495076253</v>
      </c>
      <c r="BC7" s="109"/>
      <c r="BD7" s="17">
        <f>'RIM Net Benefits (Ach Pot)'!BC7</f>
        <v>918.24709172240023</v>
      </c>
      <c r="BE7" s="18">
        <f>'RIM Net Benefits (Ach Pot)'!BD7</f>
        <v>239.00637987736698</v>
      </c>
      <c r="BF7" s="18">
        <f>'RIM Net Benefits (Ach Pot)'!BE7</f>
        <v>606.04472479399533</v>
      </c>
      <c r="BG7" s="42"/>
      <c r="BH7" s="22">
        <v>230163.73870572401</v>
      </c>
      <c r="BI7" s="27" t="str">
        <f t="shared" si="0"/>
        <v>NA</v>
      </c>
      <c r="BJ7" s="52" t="s">
        <v>526</v>
      </c>
      <c r="BK7" s="52"/>
      <c r="BL7" s="35" t="str">
        <f t="shared" si="13"/>
        <v>NA</v>
      </c>
      <c r="BM7" s="67" t="s">
        <v>499</v>
      </c>
      <c r="BN7" s="71" t="str">
        <f t="shared" si="14"/>
        <v>NA</v>
      </c>
      <c r="BO7" s="71" t="str">
        <f t="shared" si="14"/>
        <v>NA</v>
      </c>
      <c r="BP7" s="71" t="str">
        <f t="shared" si="14"/>
        <v>NA</v>
      </c>
      <c r="BQ7" s="71" t="str">
        <f t="shared" si="14"/>
        <v>NA</v>
      </c>
      <c r="BR7" s="71" t="str">
        <f t="shared" si="14"/>
        <v>NA</v>
      </c>
      <c r="BS7" s="71" t="str">
        <f t="shared" si="14"/>
        <v>NA</v>
      </c>
      <c r="BT7" s="71" t="str">
        <f t="shared" si="14"/>
        <v>NA</v>
      </c>
      <c r="BU7" s="71" t="str">
        <f t="shared" si="14"/>
        <v>NA</v>
      </c>
      <c r="BV7" s="71" t="str">
        <f t="shared" si="14"/>
        <v>NA</v>
      </c>
      <c r="BW7" s="71" t="str">
        <f t="shared" si="14"/>
        <v>NA</v>
      </c>
    </row>
    <row r="8" spans="1:75" x14ac:dyDescent="0.25">
      <c r="A8" s="13">
        <v>1</v>
      </c>
      <c r="B8" s="13">
        <v>100</v>
      </c>
      <c r="C8">
        <v>106</v>
      </c>
      <c r="D8" t="s">
        <v>42</v>
      </c>
      <c r="E8" t="s">
        <v>316</v>
      </c>
      <c r="F8">
        <f>'RIM &amp; TRC Benefits'!E8-'TRC Costs (Ach Pot)'!E8</f>
        <v>0</v>
      </c>
      <c r="G8">
        <f>'RIM &amp; TRC Benefits'!F8-'TRC Costs (Ach Pot)'!F8</f>
        <v>0</v>
      </c>
      <c r="H8">
        <f>'RIM &amp; TRC Benefits'!G8-'TRC Costs (Ach Pot)'!G8</f>
        <v>-2491.8317299999999</v>
      </c>
      <c r="I8">
        <f>'RIM &amp; TRC Benefits'!H8-'TRC Costs (Ach Pot)'!H8</f>
        <v>109.05826999999999</v>
      </c>
      <c r="J8">
        <f>'RIM &amp; TRC Benefits'!I8-'TRC Costs (Ach Pot)'!I8</f>
        <v>113.68326999999999</v>
      </c>
      <c r="K8">
        <f>'RIM &amp; TRC Benefits'!J8-'TRC Costs (Ach Pot)'!J8</f>
        <v>269.15300000000002</v>
      </c>
      <c r="L8">
        <f>'RIM &amp; TRC Benefits'!K8-'TRC Costs (Ach Pot)'!K8</f>
        <v>326.34830999999997</v>
      </c>
      <c r="M8">
        <f>'RIM &amp; TRC Benefits'!L8-'TRC Costs (Ach Pot)'!L8</f>
        <v>330.11295999999999</v>
      </c>
      <c r="N8">
        <f>'RIM &amp; TRC Benefits'!M8-'TRC Costs (Ach Pot)'!M8</f>
        <v>404.98016999999999</v>
      </c>
      <c r="O8">
        <f>'RIM &amp; TRC Benefits'!N8-'TRC Costs (Ach Pot)'!N8</f>
        <v>445.50734</v>
      </c>
      <c r="P8">
        <f>'RIM &amp; TRC Benefits'!O8-'TRC Costs (Ach Pot)'!O8</f>
        <v>442.82763999999997</v>
      </c>
      <c r="Q8">
        <f>'RIM &amp; TRC Benefits'!P8-'TRC Costs (Ach Pot)'!P8</f>
        <v>343.69484</v>
      </c>
      <c r="R8">
        <f>'RIM &amp; TRC Benefits'!Q8-'TRC Costs (Ach Pot)'!Q8</f>
        <v>376.10113999999999</v>
      </c>
      <c r="S8">
        <f>'RIM &amp; TRC Benefits'!R8-'TRC Costs (Ach Pot)'!R8</f>
        <v>316.88234</v>
      </c>
      <c r="T8">
        <f>'RIM &amp; TRC Benefits'!S8-'TRC Costs (Ach Pot)'!S8</f>
        <v>470.49173999999999</v>
      </c>
      <c r="U8">
        <f>'RIM &amp; TRC Benefits'!T8-'TRC Costs (Ach Pot)'!T8</f>
        <v>328.46053999999998</v>
      </c>
      <c r="V8">
        <f>'RIM &amp; TRC Benefits'!U8-'TRC Costs (Ach Pot)'!U8</f>
        <v>374.89803999999998</v>
      </c>
      <c r="W8">
        <f>'RIM &amp; TRC Benefits'!V8-'TRC Costs (Ach Pot)'!V8</f>
        <v>0</v>
      </c>
      <c r="X8">
        <f>'RIM &amp; TRC Benefits'!W8-'TRC Costs (Ach Pot)'!W8</f>
        <v>0</v>
      </c>
      <c r="Y8">
        <f>'RIM &amp; TRC Benefits'!X8-'TRC Costs (Ach Pot)'!X8</f>
        <v>0</v>
      </c>
      <c r="Z8">
        <f>'RIM &amp; TRC Benefits'!Y8-'TRC Costs (Ach Pot)'!Y8</f>
        <v>0</v>
      </c>
      <c r="AA8">
        <f>'RIM &amp; TRC Benefits'!Z8-'TRC Costs (Ach Pot)'!Z8</f>
        <v>0</v>
      </c>
      <c r="AB8">
        <f>'RIM &amp; TRC Benefits'!AA8-'TRC Costs (Ach Pot)'!AA8</f>
        <v>0</v>
      </c>
      <c r="AC8">
        <f>'RIM &amp; TRC Benefits'!AB8-'TRC Costs (Ach Pot)'!AB8</f>
        <v>0</v>
      </c>
      <c r="AD8">
        <f>'RIM &amp; TRC Benefits'!AC8-'TRC Costs (Ach Pot)'!AC8</f>
        <v>0</v>
      </c>
      <c r="AE8">
        <f>'RIM &amp; TRC Benefits'!AD8-'TRC Costs (Ach Pot)'!AD8</f>
        <v>0</v>
      </c>
      <c r="AF8">
        <f>'RIM &amp; TRC Benefits'!AE8-'TRC Costs (Ach Pot)'!AE8</f>
        <v>0</v>
      </c>
      <c r="AG8">
        <f>'RIM &amp; TRC Benefits'!AF8-'TRC Costs (Ach Pot)'!AF8</f>
        <v>0</v>
      </c>
      <c r="AH8">
        <f>'RIM &amp; TRC Benefits'!AG8-'TRC Costs (Ach Pot)'!AG8</f>
        <v>0</v>
      </c>
      <c r="AI8">
        <f>'RIM &amp; TRC Benefits'!AH8-'TRC Costs (Ach Pot)'!AH8</f>
        <v>0</v>
      </c>
      <c r="AJ8" s="2">
        <f t="shared" si="2"/>
        <v>2160.36787</v>
      </c>
      <c r="AK8" s="2">
        <f t="shared" si="3"/>
        <v>342.20254633458717</v>
      </c>
      <c r="AL8">
        <f>IF('TRC Costs (Ach Pot)'!AJ8=0,99999,'RIM &amp; TRC Benefits'!AJ8/'TRC Costs (Ach Pot)'!AJ8)</f>
        <v>1.1315586805533677</v>
      </c>
      <c r="AM8" s="17"/>
      <c r="AN8">
        <f>'Customer Costs'!G8</f>
        <v>2564.14</v>
      </c>
      <c r="AO8" s="17">
        <f t="shared" si="4"/>
        <v>1191</v>
      </c>
      <c r="AP8" s="18">
        <f t="shared" si="5"/>
        <v>17.997544339387989</v>
      </c>
      <c r="AQ8" s="76" t="str">
        <f t="shared" si="6"/>
        <v>No</v>
      </c>
      <c r="AR8" s="76" t="str">
        <f t="shared" si="7"/>
        <v>No</v>
      </c>
      <c r="AS8" s="76" t="str">
        <f t="shared" si="8"/>
        <v>No</v>
      </c>
      <c r="AU8" s="76" t="str">
        <f t="shared" si="9"/>
        <v>Keep</v>
      </c>
      <c r="AV8" s="59">
        <f t="shared" si="10"/>
        <v>2279.1966819954068</v>
      </c>
      <c r="AW8" s="41">
        <f t="shared" si="11"/>
        <v>1.9999999999999984</v>
      </c>
      <c r="AX8" s="23">
        <f t="shared" si="12"/>
        <v>0.8888737284217737</v>
      </c>
      <c r="AY8" s="23"/>
      <c r="AZ8" s="11">
        <f>IF(AV8="NA",AV8,'Program Costs'!G8)</f>
        <v>37</v>
      </c>
      <c r="BA8" s="20"/>
      <c r="BB8" s="56">
        <f>IF(AW8&lt;=10,IF($BB$1="Residential",VLOOKUP(CEILING(AW8,0.05),'Payback-Acceptance'!$A$5:$C$205,2),VLOOKUP(CEILING(AW8,0.05),'Payback-Acceptance'!$A$5:$C$205,3)),IF($BB$1="Residential",VLOOKUP(10,'Payback-Acceptance'!$A$5:$C$205,2),VLOOKUP(10,'Payback-Acceptance'!$A$5:$C$205,3)))</f>
        <v>0.41756058820718511</v>
      </c>
      <c r="BC8" s="109"/>
      <c r="BD8" s="17">
        <f>'RIM Net Benefits (Ach Pot)'!BC8</f>
        <v>1191</v>
      </c>
      <c r="BE8" s="18">
        <f>'RIM Net Benefits (Ach Pot)'!BD8</f>
        <v>310</v>
      </c>
      <c r="BF8" s="18">
        <f>'RIM Net Benefits (Ach Pot)'!BE8</f>
        <v>3020</v>
      </c>
      <c r="BG8" s="42"/>
      <c r="BH8" s="22">
        <v>238842.6127142355</v>
      </c>
      <c r="BI8" s="27">
        <f t="shared" si="0"/>
        <v>49865.630926948543</v>
      </c>
      <c r="BJ8" s="52" t="s">
        <v>526</v>
      </c>
      <c r="BK8" s="52"/>
      <c r="BL8" s="35">
        <f t="shared" si="13"/>
        <v>22126</v>
      </c>
      <c r="BM8" s="67">
        <v>22126</v>
      </c>
      <c r="BN8" s="71">
        <f t="shared" si="14"/>
        <v>4632.0862406456099</v>
      </c>
      <c r="BO8" s="71">
        <f t="shared" si="14"/>
        <v>8955.9698138841231</v>
      </c>
      <c r="BP8" s="71">
        <f t="shared" si="14"/>
        <v>12723.603043446537</v>
      </c>
      <c r="BQ8" s="71">
        <f t="shared" si="14"/>
        <v>15788.108175266378</v>
      </c>
      <c r="BR8" s="71">
        <f t="shared" si="14"/>
        <v>18114.854021769963</v>
      </c>
      <c r="BS8" s="71">
        <f t="shared" si="14"/>
        <v>19763.904967837017</v>
      </c>
      <c r="BT8" s="71">
        <f t="shared" si="14"/>
        <v>20854.881278829933</v>
      </c>
      <c r="BU8" s="71">
        <f t="shared" si="14"/>
        <v>21528.621074881939</v>
      </c>
      <c r="BV8" s="71">
        <f t="shared" si="14"/>
        <v>21917.007592441103</v>
      </c>
      <c r="BW8" s="71">
        <f t="shared" si="14"/>
        <v>22126</v>
      </c>
    </row>
    <row r="9" spans="1:75" x14ac:dyDescent="0.25">
      <c r="A9" s="13">
        <v>1</v>
      </c>
      <c r="B9" s="13">
        <v>100</v>
      </c>
      <c r="C9">
        <v>107</v>
      </c>
      <c r="D9" t="s">
        <v>43</v>
      </c>
      <c r="E9" t="s">
        <v>317</v>
      </c>
      <c r="F9">
        <f>'RIM &amp; TRC Benefits'!E9-'TRC Costs (Ach Pot)'!E9</f>
        <v>0</v>
      </c>
      <c r="G9">
        <f>'RIM &amp; TRC Benefits'!F9-'TRC Costs (Ach Pot)'!F9</f>
        <v>0</v>
      </c>
      <c r="H9">
        <f>'RIM &amp; TRC Benefits'!G9-'TRC Costs (Ach Pot)'!G9</f>
        <v>-4755.0351499999997</v>
      </c>
      <c r="I9">
        <f>'RIM &amp; TRC Benefits'!H9-'TRC Costs (Ach Pot)'!H9</f>
        <v>125.03485000000001</v>
      </c>
      <c r="J9">
        <f>'RIM &amp; TRC Benefits'!I9-'TRC Costs (Ach Pot)'!I9</f>
        <v>133.65985000000001</v>
      </c>
      <c r="K9">
        <f>'RIM &amp; TRC Benefits'!J9-'TRC Costs (Ach Pot)'!J9</f>
        <v>245.11200000000002</v>
      </c>
      <c r="L9">
        <f>'RIM &amp; TRC Benefits'!K9-'TRC Costs (Ach Pot)'!K9</f>
        <v>283.63738999999998</v>
      </c>
      <c r="M9">
        <f>'RIM &amp; TRC Benefits'!L9-'TRC Costs (Ach Pot)'!L9</f>
        <v>290.99481000000003</v>
      </c>
      <c r="N9">
        <f>'RIM &amp; TRC Benefits'!M9-'TRC Costs (Ach Pot)'!M9</f>
        <v>345.18325000000004</v>
      </c>
      <c r="O9">
        <f>'RIM &amp; TRC Benefits'!N9-'TRC Costs (Ach Pot)'!N9</f>
        <v>376.42545000000001</v>
      </c>
      <c r="P9">
        <f>'RIM &amp; TRC Benefits'!O9-'TRC Costs (Ach Pot)'!O9</f>
        <v>378.59735000000001</v>
      </c>
      <c r="Q9">
        <f>'RIM &amp; TRC Benefits'!P9-'TRC Costs (Ach Pot)'!P9</f>
        <v>312.12864999999999</v>
      </c>
      <c r="R9">
        <f>'RIM &amp; TRC Benefits'!Q9-'TRC Costs (Ach Pot)'!Q9</f>
        <v>335.42545000000001</v>
      </c>
      <c r="S9">
        <f>'RIM &amp; TRC Benefits'!R9-'TRC Costs (Ach Pot)'!R9</f>
        <v>297.64422999999999</v>
      </c>
      <c r="T9">
        <f>'RIM &amp; TRC Benefits'!S9-'TRC Costs (Ach Pot)'!S9</f>
        <v>404.69114999999999</v>
      </c>
      <c r="U9">
        <f>'RIM &amp; TRC Benefits'!T9-'TRC Costs (Ach Pot)'!T9</f>
        <v>308.22235000000001</v>
      </c>
      <c r="V9">
        <f>'RIM &amp; TRC Benefits'!U9-'TRC Costs (Ach Pot)'!U9</f>
        <v>343.59735000000001</v>
      </c>
      <c r="W9">
        <f>'RIM &amp; TRC Benefits'!V9-'TRC Costs (Ach Pot)'!V9</f>
        <v>0</v>
      </c>
      <c r="X9">
        <f>'RIM &amp; TRC Benefits'!W9-'TRC Costs (Ach Pot)'!W9</f>
        <v>0</v>
      </c>
      <c r="Y9">
        <f>'RIM &amp; TRC Benefits'!X9-'TRC Costs (Ach Pot)'!X9</f>
        <v>0</v>
      </c>
      <c r="Z9">
        <f>'RIM &amp; TRC Benefits'!Y9-'TRC Costs (Ach Pot)'!Y9</f>
        <v>0</v>
      </c>
      <c r="AA9">
        <f>'RIM &amp; TRC Benefits'!Z9-'TRC Costs (Ach Pot)'!Z9</f>
        <v>0</v>
      </c>
      <c r="AB9">
        <f>'RIM &amp; TRC Benefits'!AA9-'TRC Costs (Ach Pot)'!AA9</f>
        <v>0</v>
      </c>
      <c r="AC9">
        <f>'RIM &amp; TRC Benefits'!AB9-'TRC Costs (Ach Pot)'!AB9</f>
        <v>0</v>
      </c>
      <c r="AD9">
        <f>'RIM &amp; TRC Benefits'!AC9-'TRC Costs (Ach Pot)'!AC9</f>
        <v>0</v>
      </c>
      <c r="AE9">
        <f>'RIM &amp; TRC Benefits'!AD9-'TRC Costs (Ach Pot)'!AD9</f>
        <v>0</v>
      </c>
      <c r="AF9">
        <f>'RIM &amp; TRC Benefits'!AE9-'TRC Costs (Ach Pot)'!AE9</f>
        <v>0</v>
      </c>
      <c r="AG9">
        <f>'RIM &amp; TRC Benefits'!AF9-'TRC Costs (Ach Pot)'!AF9</f>
        <v>0</v>
      </c>
      <c r="AH9">
        <f>'RIM &amp; TRC Benefits'!AG9-'TRC Costs (Ach Pot)'!AG9</f>
        <v>0</v>
      </c>
      <c r="AI9">
        <f>'RIM &amp; TRC Benefits'!AH9-'TRC Costs (Ach Pot)'!AH9</f>
        <v>0</v>
      </c>
      <c r="AJ9" s="2">
        <f t="shared" si="2"/>
        <v>-574.68101999999908</v>
      </c>
      <c r="AK9" s="2">
        <f t="shared" si="3"/>
        <v>-2197.0635615738915</v>
      </c>
      <c r="AL9">
        <f>IF('TRC Costs (Ach Pot)'!AJ9=0,99999,'RIM &amp; TRC Benefits'!AJ9/'TRC Costs (Ach Pot)'!AJ9)</f>
        <v>0.54994990360687368</v>
      </c>
      <c r="AM9" s="17"/>
      <c r="AN9">
        <f>'Customer Costs'!G9</f>
        <v>4844.82</v>
      </c>
      <c r="AO9" s="17">
        <f t="shared" si="4"/>
        <v>1752.0477700011193</v>
      </c>
      <c r="AP9" s="18">
        <f t="shared" si="5"/>
        <v>23.116122283743721</v>
      </c>
      <c r="AQ9" s="76" t="str">
        <f t="shared" si="6"/>
        <v>No</v>
      </c>
      <c r="AR9" s="76" t="str">
        <f t="shared" si="7"/>
        <v>No</v>
      </c>
      <c r="AS9" s="76" t="str">
        <f t="shared" si="8"/>
        <v>No</v>
      </c>
      <c r="AU9" s="76" t="str">
        <f t="shared" si="9"/>
        <v>Drop</v>
      </c>
      <c r="AV9" s="59" t="str">
        <f t="shared" si="10"/>
        <v>NA</v>
      </c>
      <c r="AW9" s="41" t="str">
        <f t="shared" si="11"/>
        <v>NA</v>
      </c>
      <c r="AX9" s="23" t="str">
        <f t="shared" si="12"/>
        <v>NA</v>
      </c>
      <c r="AY9" s="23"/>
      <c r="AZ9" s="11" t="str">
        <f>IF(AV9="NA",AV9,'Program Costs'!G9)</f>
        <v>NA</v>
      </c>
      <c r="BA9" s="20"/>
      <c r="BB9" s="56">
        <f>IF(AW9&lt;=10,IF($BB$1="Residential",VLOOKUP(CEILING(AW9,0.05),'Payback-Acceptance'!$A$5:$C$205,2),VLOOKUP(CEILING(AW9,0.05),'Payback-Acceptance'!$A$5:$C$205,3)),IF($BB$1="Residential",VLOOKUP(10,'Payback-Acceptance'!$A$5:$C$205,2),VLOOKUP(10,'Payback-Acceptance'!$A$5:$C$205,3)))</f>
        <v>0.14294960495076253</v>
      </c>
      <c r="BC9" s="109"/>
      <c r="BD9" s="17">
        <f>'RIM Net Benefits (Ach Pot)'!BC9</f>
        <v>1752.0477700011193</v>
      </c>
      <c r="BE9" s="18">
        <f>'RIM Net Benefits (Ach Pot)'!BD9</f>
        <v>456.03258497090428</v>
      </c>
      <c r="BF9" s="18">
        <f>'RIM Net Benefits (Ach Pot)'!BE9</f>
        <v>1156.3546655013695</v>
      </c>
      <c r="BG9" s="42"/>
      <c r="BH9" s="22">
        <v>240234.70410520071</v>
      </c>
      <c r="BI9" s="27" t="str">
        <f t="shared" si="0"/>
        <v>NA</v>
      </c>
      <c r="BJ9" s="52" t="s">
        <v>526</v>
      </c>
      <c r="BK9" s="52"/>
      <c r="BL9" s="35" t="str">
        <f t="shared" si="13"/>
        <v>NA</v>
      </c>
      <c r="BM9" s="67" t="s">
        <v>499</v>
      </c>
      <c r="BN9" s="71" t="str">
        <f t="shared" si="14"/>
        <v>NA</v>
      </c>
      <c r="BO9" s="71" t="str">
        <f t="shared" si="14"/>
        <v>NA</v>
      </c>
      <c r="BP9" s="71" t="str">
        <f t="shared" si="14"/>
        <v>NA</v>
      </c>
      <c r="BQ9" s="71" t="str">
        <f t="shared" si="14"/>
        <v>NA</v>
      </c>
      <c r="BR9" s="71" t="str">
        <f t="shared" si="14"/>
        <v>NA</v>
      </c>
      <c r="BS9" s="71" t="str">
        <f t="shared" si="14"/>
        <v>NA</v>
      </c>
      <c r="BT9" s="71" t="str">
        <f t="shared" si="14"/>
        <v>NA</v>
      </c>
      <c r="BU9" s="71" t="str">
        <f t="shared" si="14"/>
        <v>NA</v>
      </c>
      <c r="BV9" s="71" t="str">
        <f t="shared" si="14"/>
        <v>NA</v>
      </c>
      <c r="BW9" s="71" t="str">
        <f t="shared" si="14"/>
        <v>NA</v>
      </c>
    </row>
    <row r="10" spans="1:75" x14ac:dyDescent="0.25">
      <c r="A10" s="13">
        <v>1</v>
      </c>
      <c r="B10" s="13">
        <v>100</v>
      </c>
      <c r="C10">
        <v>108</v>
      </c>
      <c r="D10" t="s">
        <v>44</v>
      </c>
      <c r="E10" t="s">
        <v>318</v>
      </c>
      <c r="F10">
        <f>'RIM &amp; TRC Benefits'!E10-'TRC Costs (Ach Pot)'!E10</f>
        <v>0</v>
      </c>
      <c r="G10">
        <f>'RIM &amp; TRC Benefits'!F10-'TRC Costs (Ach Pot)'!F10</f>
        <v>0</v>
      </c>
      <c r="H10">
        <f>'RIM &amp; TRC Benefits'!G10-'TRC Costs (Ach Pot)'!G10</f>
        <v>-11095.28045</v>
      </c>
      <c r="I10">
        <f>'RIM &amp; TRC Benefits'!H10-'TRC Costs (Ach Pot)'!H10</f>
        <v>124.99455</v>
      </c>
      <c r="J10">
        <f>'RIM &amp; TRC Benefits'!I10-'TRC Costs (Ach Pot)'!I10</f>
        <v>133.61955</v>
      </c>
      <c r="K10">
        <f>'RIM &amp; TRC Benefits'!J10-'TRC Costs (Ach Pot)'!J10</f>
        <v>244.72453000000002</v>
      </c>
      <c r="L10">
        <f>'RIM &amp; TRC Benefits'!K10-'TRC Costs (Ach Pot)'!K10</f>
        <v>282.99748</v>
      </c>
      <c r="M10">
        <f>'RIM &amp; TRC Benefits'!L10-'TRC Costs (Ach Pot)'!L10</f>
        <v>290.601</v>
      </c>
      <c r="N10">
        <f>'RIM &amp; TRC Benefits'!M10-'TRC Costs (Ach Pot)'!M10</f>
        <v>345.36175000000003</v>
      </c>
      <c r="O10">
        <f>'RIM &amp; TRC Benefits'!N10-'TRC Costs (Ach Pot)'!N10</f>
        <v>375.59614999999997</v>
      </c>
      <c r="P10">
        <f>'RIM &amp; TRC Benefits'!O10-'TRC Costs (Ach Pot)'!O10</f>
        <v>378.25234999999998</v>
      </c>
      <c r="Q10">
        <f>'RIM &amp; TRC Benefits'!P10-'TRC Costs (Ach Pot)'!P10</f>
        <v>311.40084999999999</v>
      </c>
      <c r="R10">
        <f>'RIM &amp; TRC Benefits'!Q10-'TRC Costs (Ach Pot)'!Q10</f>
        <v>335.16645</v>
      </c>
      <c r="S10">
        <f>'RIM &amp; TRC Benefits'!R10-'TRC Costs (Ach Pot)'!R10</f>
        <v>297.2133</v>
      </c>
      <c r="T10">
        <f>'RIM &amp; TRC Benefits'!S10-'TRC Costs (Ach Pot)'!S10</f>
        <v>404.05705</v>
      </c>
      <c r="U10">
        <f>'RIM &amp; TRC Benefits'!T10-'TRC Costs (Ach Pot)'!T10</f>
        <v>308.0258</v>
      </c>
      <c r="V10">
        <f>'RIM &amp; TRC Benefits'!U10-'TRC Costs (Ach Pot)'!U10</f>
        <v>342.9008</v>
      </c>
      <c r="W10">
        <f>'RIM &amp; TRC Benefits'!V10-'TRC Costs (Ach Pot)'!V10</f>
        <v>0</v>
      </c>
      <c r="X10">
        <f>'RIM &amp; TRC Benefits'!W10-'TRC Costs (Ach Pot)'!W10</f>
        <v>0</v>
      </c>
      <c r="Y10">
        <f>'RIM &amp; TRC Benefits'!X10-'TRC Costs (Ach Pot)'!X10</f>
        <v>0</v>
      </c>
      <c r="Z10">
        <f>'RIM &amp; TRC Benefits'!Y10-'TRC Costs (Ach Pot)'!Y10</f>
        <v>0</v>
      </c>
      <c r="AA10">
        <f>'RIM &amp; TRC Benefits'!Z10-'TRC Costs (Ach Pot)'!Z10</f>
        <v>0</v>
      </c>
      <c r="AB10">
        <f>'RIM &amp; TRC Benefits'!AA10-'TRC Costs (Ach Pot)'!AA10</f>
        <v>0</v>
      </c>
      <c r="AC10">
        <f>'RIM &amp; TRC Benefits'!AB10-'TRC Costs (Ach Pot)'!AB10</f>
        <v>0</v>
      </c>
      <c r="AD10">
        <f>'RIM &amp; TRC Benefits'!AC10-'TRC Costs (Ach Pot)'!AC10</f>
        <v>0</v>
      </c>
      <c r="AE10">
        <f>'RIM &amp; TRC Benefits'!AD10-'TRC Costs (Ach Pot)'!AD10</f>
        <v>0</v>
      </c>
      <c r="AF10">
        <f>'RIM &amp; TRC Benefits'!AE10-'TRC Costs (Ach Pot)'!AE10</f>
        <v>0</v>
      </c>
      <c r="AG10">
        <f>'RIM &amp; TRC Benefits'!AF10-'TRC Costs (Ach Pot)'!AF10</f>
        <v>0</v>
      </c>
      <c r="AH10">
        <f>'RIM &amp; TRC Benefits'!AG10-'TRC Costs (Ach Pot)'!AG10</f>
        <v>0</v>
      </c>
      <c r="AI10">
        <f>'RIM &amp; TRC Benefits'!AH10-'TRC Costs (Ach Pot)'!AH10</f>
        <v>0</v>
      </c>
      <c r="AJ10" s="2">
        <f t="shared" si="2"/>
        <v>-6920.3688399999992</v>
      </c>
      <c r="AK10" s="2">
        <f t="shared" si="3"/>
        <v>-8540.5556655932105</v>
      </c>
      <c r="AL10">
        <f>IF('TRC Costs (Ach Pot)'!AJ10=0,99999,'RIM &amp; TRC Benefits'!AJ10/'TRC Costs (Ach Pot)'!AJ10)</f>
        <v>0.23893853397435283</v>
      </c>
      <c r="AM10" s="17"/>
      <c r="AN10">
        <f>'Customer Costs'!G10</f>
        <v>11184.9</v>
      </c>
      <c r="AO10" s="17">
        <f t="shared" si="4"/>
        <v>1749.2194688128006</v>
      </c>
      <c r="AP10" s="18">
        <f t="shared" si="5"/>
        <v>53.452876750434392</v>
      </c>
      <c r="AQ10" s="76" t="str">
        <f t="shared" si="6"/>
        <v>No</v>
      </c>
      <c r="AR10" s="76" t="str">
        <f t="shared" si="7"/>
        <v>No</v>
      </c>
      <c r="AS10" s="76" t="str">
        <f t="shared" si="8"/>
        <v>No</v>
      </c>
      <c r="AU10" s="76" t="str">
        <f t="shared" si="9"/>
        <v>Drop</v>
      </c>
      <c r="AV10" s="59" t="str">
        <f t="shared" si="10"/>
        <v>NA</v>
      </c>
      <c r="AW10" s="41" t="str">
        <f t="shared" si="11"/>
        <v>NA</v>
      </c>
      <c r="AX10" s="23" t="str">
        <f t="shared" si="12"/>
        <v>NA</v>
      </c>
      <c r="AY10" s="23"/>
      <c r="AZ10" s="11" t="str">
        <f>IF(AV10="NA",AV10,'Program Costs'!G10)</f>
        <v>NA</v>
      </c>
      <c r="BA10" s="20"/>
      <c r="BB10" s="56">
        <f>IF(AW10&lt;=10,IF($BB$1="Residential",VLOOKUP(CEILING(AW10,0.05),'Payback-Acceptance'!$A$5:$C$205,2),VLOOKUP(CEILING(AW10,0.05),'Payback-Acceptance'!$A$5:$C$205,3)),IF($BB$1="Residential",VLOOKUP(10,'Payback-Acceptance'!$A$5:$C$205,2),VLOOKUP(10,'Payback-Acceptance'!$A$5:$C$205,3)))</f>
        <v>0.14294960495076253</v>
      </c>
      <c r="BC10" s="109"/>
      <c r="BD10" s="17">
        <f>'RIM Net Benefits (Ach Pot)'!BC10</f>
        <v>1749.2194688128006</v>
      </c>
      <c r="BE10" s="18">
        <f>'RIM Net Benefits (Ach Pot)'!BD10</f>
        <v>455.29641925438136</v>
      </c>
      <c r="BF10" s="18">
        <f>'RIM Net Benefits (Ach Pot)'!BE10</f>
        <v>1154.4879816525875</v>
      </c>
      <c r="BG10" s="42"/>
      <c r="BH10" s="22">
        <v>120853.48109440329</v>
      </c>
      <c r="BI10" s="27" t="str">
        <f t="shared" si="0"/>
        <v>NA</v>
      </c>
      <c r="BJ10" s="52" t="s">
        <v>528</v>
      </c>
      <c r="BK10" s="52"/>
      <c r="BL10" s="35" t="str">
        <f t="shared" si="13"/>
        <v>NA</v>
      </c>
      <c r="BM10" s="67" t="s">
        <v>499</v>
      </c>
      <c r="BN10" s="71" t="str">
        <f t="shared" si="14"/>
        <v>NA</v>
      </c>
      <c r="BO10" s="71" t="str">
        <f t="shared" si="14"/>
        <v>NA</v>
      </c>
      <c r="BP10" s="71" t="str">
        <f t="shared" si="14"/>
        <v>NA</v>
      </c>
      <c r="BQ10" s="71" t="str">
        <f t="shared" si="14"/>
        <v>NA</v>
      </c>
      <c r="BR10" s="71" t="str">
        <f t="shared" si="14"/>
        <v>NA</v>
      </c>
      <c r="BS10" s="71" t="str">
        <f t="shared" si="14"/>
        <v>NA</v>
      </c>
      <c r="BT10" s="71" t="str">
        <f t="shared" si="14"/>
        <v>NA</v>
      </c>
      <c r="BU10" s="71" t="str">
        <f t="shared" si="14"/>
        <v>NA</v>
      </c>
      <c r="BV10" s="71" t="str">
        <f t="shared" si="14"/>
        <v>NA</v>
      </c>
      <c r="BW10" s="71" t="str">
        <f t="shared" si="14"/>
        <v>NA</v>
      </c>
    </row>
    <row r="11" spans="1:75" x14ac:dyDescent="0.25">
      <c r="A11" s="13">
        <v>1</v>
      </c>
      <c r="B11" s="13">
        <v>100</v>
      </c>
      <c r="C11">
        <v>110</v>
      </c>
      <c r="D11" t="s">
        <v>45</v>
      </c>
      <c r="E11" t="s">
        <v>319</v>
      </c>
      <c r="F11">
        <f>'RIM &amp; TRC Benefits'!E11-'TRC Costs (Ach Pot)'!E11</f>
        <v>0</v>
      </c>
      <c r="G11">
        <f>'RIM &amp; TRC Benefits'!F11-'TRC Costs (Ach Pot)'!F11</f>
        <v>0</v>
      </c>
      <c r="H11">
        <f>'RIM &amp; TRC Benefits'!G11-'TRC Costs (Ach Pot)'!G11</f>
        <v>-517.13929099999996</v>
      </c>
      <c r="I11">
        <f>'RIM &amp; TRC Benefits'!H11-'TRC Costs (Ach Pot)'!H11</f>
        <v>19.610709</v>
      </c>
      <c r="J11">
        <f>'RIM &amp; TRC Benefits'!I11-'TRC Costs (Ach Pot)'!I11</f>
        <v>21.735709</v>
      </c>
      <c r="K11">
        <f>'RIM &amp; TRC Benefits'!J11-'TRC Costs (Ach Pot)'!J11</f>
        <v>35.741568000000001</v>
      </c>
      <c r="L11">
        <f>'RIM &amp; TRC Benefits'!K11-'TRC Costs (Ach Pot)'!K11</f>
        <v>40.167349999999999</v>
      </c>
      <c r="M11">
        <f>'RIM &amp; TRC Benefits'!L11-'TRC Costs (Ach Pot)'!L11</f>
        <v>41.213248</v>
      </c>
      <c r="N11">
        <f>'RIM &amp; TRC Benefits'!M11-'TRC Costs (Ach Pot)'!M11</f>
        <v>49.056018999999999</v>
      </c>
      <c r="O11">
        <f>'RIM &amp; TRC Benefits'!N11-'TRC Costs (Ach Pot)'!N11</f>
        <v>51.993518999999999</v>
      </c>
      <c r="P11">
        <f>'RIM &amp; TRC Benefits'!O11-'TRC Costs (Ach Pot)'!O11</f>
        <v>53.298209</v>
      </c>
      <c r="Q11">
        <f>'RIM &amp; TRC Benefits'!P11-'TRC Costs (Ach Pot)'!P11</f>
        <v>45.563839000000002</v>
      </c>
      <c r="R11">
        <f>'RIM &amp; TRC Benefits'!Q11-'TRC Costs (Ach Pot)'!Q11</f>
        <v>0</v>
      </c>
      <c r="S11">
        <f>'RIM &amp; TRC Benefits'!R11-'TRC Costs (Ach Pot)'!R11</f>
        <v>0</v>
      </c>
      <c r="T11">
        <f>'RIM &amp; TRC Benefits'!S11-'TRC Costs (Ach Pot)'!S11</f>
        <v>0</v>
      </c>
      <c r="U11">
        <f>'RIM &amp; TRC Benefits'!T11-'TRC Costs (Ach Pot)'!T11</f>
        <v>0</v>
      </c>
      <c r="V11">
        <f>'RIM &amp; TRC Benefits'!U11-'TRC Costs (Ach Pot)'!U11</f>
        <v>0</v>
      </c>
      <c r="W11">
        <f>'RIM &amp; TRC Benefits'!V11-'TRC Costs (Ach Pot)'!V11</f>
        <v>0</v>
      </c>
      <c r="X11">
        <f>'RIM &amp; TRC Benefits'!W11-'TRC Costs (Ach Pot)'!W11</f>
        <v>0</v>
      </c>
      <c r="Y11">
        <f>'RIM &amp; TRC Benefits'!X11-'TRC Costs (Ach Pot)'!X11</f>
        <v>0</v>
      </c>
      <c r="Z11">
        <f>'RIM &amp; TRC Benefits'!Y11-'TRC Costs (Ach Pot)'!Y11</f>
        <v>0</v>
      </c>
      <c r="AA11">
        <f>'RIM &amp; TRC Benefits'!Z11-'TRC Costs (Ach Pot)'!Z11</f>
        <v>0</v>
      </c>
      <c r="AB11">
        <f>'RIM &amp; TRC Benefits'!AA11-'TRC Costs (Ach Pot)'!AA11</f>
        <v>0</v>
      </c>
      <c r="AC11">
        <f>'RIM &amp; TRC Benefits'!AB11-'TRC Costs (Ach Pot)'!AB11</f>
        <v>0</v>
      </c>
      <c r="AD11">
        <f>'RIM &amp; TRC Benefits'!AC11-'TRC Costs (Ach Pot)'!AC11</f>
        <v>0</v>
      </c>
      <c r="AE11">
        <f>'RIM &amp; TRC Benefits'!AD11-'TRC Costs (Ach Pot)'!AD11</f>
        <v>0</v>
      </c>
      <c r="AF11">
        <f>'RIM &amp; TRC Benefits'!AE11-'TRC Costs (Ach Pot)'!AE11</f>
        <v>0</v>
      </c>
      <c r="AG11">
        <f>'RIM &amp; TRC Benefits'!AF11-'TRC Costs (Ach Pot)'!AF11</f>
        <v>0</v>
      </c>
      <c r="AH11">
        <f>'RIM &amp; TRC Benefits'!AG11-'TRC Costs (Ach Pot)'!AG11</f>
        <v>0</v>
      </c>
      <c r="AI11">
        <f>'RIM &amp; TRC Benefits'!AH11-'TRC Costs (Ach Pot)'!AH11</f>
        <v>0</v>
      </c>
      <c r="AJ11" s="2">
        <f t="shared" si="2"/>
        <v>-158.75912099999996</v>
      </c>
      <c r="AK11" s="2">
        <f t="shared" si="3"/>
        <v>-263.07874814112108</v>
      </c>
      <c r="AL11">
        <f>IF('TRC Costs (Ach Pot)'!AJ11=0,99999,'RIM &amp; TRC Benefits'!AJ11/'TRC Costs (Ach Pot)'!AJ11)</f>
        <v>0.51009544107798677</v>
      </c>
      <c r="AM11" s="17"/>
      <c r="AN11">
        <f>'Customer Costs'!G11</f>
        <v>500</v>
      </c>
      <c r="AO11" s="17">
        <f t="shared" si="4"/>
        <v>308.85501307515796</v>
      </c>
      <c r="AP11" s="18">
        <f t="shared" si="5"/>
        <v>13.53314171175716</v>
      </c>
      <c r="AQ11" s="76" t="str">
        <f t="shared" si="6"/>
        <v>No</v>
      </c>
      <c r="AR11" s="76" t="str">
        <f t="shared" si="7"/>
        <v>No</v>
      </c>
      <c r="AS11" s="76" t="str">
        <f t="shared" si="8"/>
        <v>No</v>
      </c>
      <c r="AU11" s="76" t="str">
        <f t="shared" si="9"/>
        <v>Drop</v>
      </c>
      <c r="AV11" s="59" t="str">
        <f t="shared" si="10"/>
        <v>NA</v>
      </c>
      <c r="AW11" s="41" t="str">
        <f t="shared" si="11"/>
        <v>NA</v>
      </c>
      <c r="AX11" s="23" t="str">
        <f t="shared" si="12"/>
        <v>NA</v>
      </c>
      <c r="AY11" s="23"/>
      <c r="AZ11" s="11" t="str">
        <f>IF(AV11="NA",AV11,'Program Costs'!G11)</f>
        <v>NA</v>
      </c>
      <c r="BA11" s="20"/>
      <c r="BB11" s="56">
        <f>IF(AW11&lt;=10,IF($BB$1="Residential",VLOOKUP(CEILING(AW11,0.05),'Payback-Acceptance'!$A$5:$C$205,2),VLOOKUP(CEILING(AW11,0.05),'Payback-Acceptance'!$A$5:$C$205,3)),IF($BB$1="Residential",VLOOKUP(10,'Payback-Acceptance'!$A$5:$C$205,2),VLOOKUP(10,'Payback-Acceptance'!$A$5:$C$205,3)))</f>
        <v>0.14294960495076253</v>
      </c>
      <c r="BC11" s="109"/>
      <c r="BD11" s="17">
        <f>'RIM Net Benefits (Ach Pot)'!BC11</f>
        <v>308.85501307515796</v>
      </c>
      <c r="BE11" s="18">
        <f>'RIM Net Benefits (Ach Pot)'!BD11</f>
        <v>63.342723691947505</v>
      </c>
      <c r="BF11" s="18">
        <f>'RIM Net Benefits (Ach Pot)'!BE11</f>
        <v>144.78928645486076</v>
      </c>
      <c r="BG11" s="42"/>
      <c r="BH11" s="22">
        <v>349432.29688029195</v>
      </c>
      <c r="BI11" s="27" t="str">
        <f t="shared" si="0"/>
        <v>NA</v>
      </c>
      <c r="BJ11" s="52" t="s">
        <v>528</v>
      </c>
      <c r="BK11" s="52"/>
      <c r="BL11" s="35" t="str">
        <f t="shared" si="13"/>
        <v>NA</v>
      </c>
      <c r="BM11" s="67" t="s">
        <v>499</v>
      </c>
      <c r="BN11" s="71" t="str">
        <f t="shared" si="14"/>
        <v>NA</v>
      </c>
      <c r="BO11" s="71" t="str">
        <f t="shared" si="14"/>
        <v>NA</v>
      </c>
      <c r="BP11" s="71" t="str">
        <f t="shared" si="14"/>
        <v>NA</v>
      </c>
      <c r="BQ11" s="71" t="str">
        <f t="shared" si="14"/>
        <v>NA</v>
      </c>
      <c r="BR11" s="71" t="str">
        <f t="shared" si="14"/>
        <v>NA</v>
      </c>
      <c r="BS11" s="71" t="str">
        <f t="shared" si="14"/>
        <v>NA</v>
      </c>
      <c r="BT11" s="71" t="str">
        <f t="shared" si="14"/>
        <v>NA</v>
      </c>
      <c r="BU11" s="71" t="str">
        <f t="shared" si="14"/>
        <v>NA</v>
      </c>
      <c r="BV11" s="71" t="str">
        <f t="shared" si="14"/>
        <v>NA</v>
      </c>
      <c r="BW11" s="71" t="str">
        <f t="shared" si="14"/>
        <v>NA</v>
      </c>
    </row>
    <row r="12" spans="1:75" x14ac:dyDescent="0.25">
      <c r="A12" s="13">
        <v>1</v>
      </c>
      <c r="B12" s="13">
        <v>100</v>
      </c>
      <c r="C12">
        <v>111</v>
      </c>
      <c r="D12" t="s">
        <v>46</v>
      </c>
      <c r="E12" t="s">
        <v>320</v>
      </c>
      <c r="F12">
        <f>'RIM &amp; TRC Benefits'!E12-'TRC Costs (Ach Pot)'!E12</f>
        <v>0</v>
      </c>
      <c r="G12">
        <f>'RIM &amp; TRC Benefits'!F12-'TRC Costs (Ach Pot)'!F12</f>
        <v>0</v>
      </c>
      <c r="H12">
        <f>'RIM &amp; TRC Benefits'!G12-'TRC Costs (Ach Pot)'!G12</f>
        <v>-3957.2886599999997</v>
      </c>
      <c r="I12">
        <f>'RIM &amp; TRC Benefits'!H12-'TRC Costs (Ach Pot)'!H12</f>
        <v>44.161339999999996</v>
      </c>
      <c r="J12">
        <f>'RIM &amp; TRC Benefits'!I12-'TRC Costs (Ach Pot)'!I12</f>
        <v>46.911339999999996</v>
      </c>
      <c r="K12">
        <f>'RIM &amp; TRC Benefits'!J12-'TRC Costs (Ach Pot)'!J12</f>
        <v>95.975789999999989</v>
      </c>
      <c r="L12">
        <f>'RIM &amp; TRC Benefits'!K12-'TRC Costs (Ach Pot)'!K12</f>
        <v>114.48849</v>
      </c>
      <c r="M12">
        <f>'RIM &amp; TRC Benefits'!L12-'TRC Costs (Ach Pot)'!L12</f>
        <v>116.14668999999999</v>
      </c>
      <c r="N12">
        <f>'RIM &amp; TRC Benefits'!M12-'TRC Costs (Ach Pot)'!M12</f>
        <v>140.48165</v>
      </c>
      <c r="O12">
        <f>'RIM &amp; TRC Benefits'!N12-'TRC Costs (Ach Pot)'!N12</f>
        <v>153.15352999999999</v>
      </c>
      <c r="P12">
        <f>'RIM &amp; TRC Benefits'!O12-'TRC Costs (Ach Pot)'!O12</f>
        <v>153.5129</v>
      </c>
      <c r="Q12">
        <f>'RIM &amp; TRC Benefits'!P12-'TRC Costs (Ach Pot)'!P12</f>
        <v>122.52072</v>
      </c>
      <c r="R12">
        <f>'RIM &amp; TRC Benefits'!Q12-'TRC Costs (Ach Pot)'!Q12</f>
        <v>133.67696999999998</v>
      </c>
      <c r="S12">
        <f>'RIM &amp; TRC Benefits'!R12-'TRC Costs (Ach Pot)'!R12</f>
        <v>114.86447</v>
      </c>
      <c r="T12">
        <f>'RIM &amp; TRC Benefits'!S12-'TRC Costs (Ach Pot)'!S12</f>
        <v>163.75509</v>
      </c>
      <c r="U12">
        <f>'RIM &amp; TRC Benefits'!T12-'TRC Costs (Ach Pot)'!T12</f>
        <v>119.50509</v>
      </c>
      <c r="V12">
        <f>'RIM &amp; TRC Benefits'!U12-'TRC Costs (Ach Pot)'!U12</f>
        <v>134.98896999999999</v>
      </c>
      <c r="W12">
        <f>'RIM &amp; TRC Benefits'!V12-'TRC Costs (Ach Pot)'!V12</f>
        <v>135.83271999999999</v>
      </c>
      <c r="X12">
        <f>'RIM &amp; TRC Benefits'!W12-'TRC Costs (Ach Pot)'!W12</f>
        <v>161.73896999999999</v>
      </c>
      <c r="Y12">
        <f>'RIM &amp; TRC Benefits'!X12-'TRC Costs (Ach Pot)'!X12</f>
        <v>164.73896999999999</v>
      </c>
      <c r="Z12">
        <f>'RIM &amp; TRC Benefits'!Y12-'TRC Costs (Ach Pot)'!Y12</f>
        <v>170.23896999999999</v>
      </c>
      <c r="AA12">
        <f>'RIM &amp; TRC Benefits'!Z12-'TRC Costs (Ach Pot)'!Z12</f>
        <v>169.39521999999999</v>
      </c>
      <c r="AB12">
        <f>'RIM &amp; TRC Benefits'!AA12-'TRC Costs (Ach Pot)'!AA12</f>
        <v>172.14521999999999</v>
      </c>
      <c r="AC12">
        <f>'RIM &amp; TRC Benefits'!AB12-'TRC Costs (Ach Pot)'!AB12</f>
        <v>148.52021999999999</v>
      </c>
      <c r="AD12">
        <f>'RIM &amp; TRC Benefits'!AC12-'TRC Costs (Ach Pot)'!AC12</f>
        <v>151.89521999999999</v>
      </c>
      <c r="AE12">
        <f>'RIM &amp; TRC Benefits'!AD12-'TRC Costs (Ach Pot)'!AD12</f>
        <v>134.20771999999999</v>
      </c>
      <c r="AF12">
        <f>'RIM &amp; TRC Benefits'!AE12-'TRC Costs (Ach Pot)'!AE12</f>
        <v>138.70771999999999</v>
      </c>
      <c r="AG12">
        <f>'RIM &amp; TRC Benefits'!AF12-'TRC Costs (Ach Pot)'!AF12</f>
        <v>150.58271999999999</v>
      </c>
      <c r="AH12">
        <f>'RIM &amp; TRC Benefits'!AG12-'TRC Costs (Ach Pot)'!AG12</f>
        <v>155.70771999999999</v>
      </c>
      <c r="AI12">
        <f>'RIM &amp; TRC Benefits'!AH12-'TRC Costs (Ach Pot)'!AH12</f>
        <v>217.02021999999999</v>
      </c>
      <c r="AJ12" s="2">
        <f t="shared" si="2"/>
        <v>-232.41400999999985</v>
      </c>
      <c r="AK12" s="2">
        <f t="shared" si="3"/>
        <v>-2379.5042729052939</v>
      </c>
      <c r="AL12">
        <f>IF('TRC Costs (Ach Pot)'!AJ12=0,99999,'RIM &amp; TRC Benefits'!AJ12/'TRC Costs (Ach Pot)'!AJ12)</f>
        <v>0.4053766466988295</v>
      </c>
      <c r="AM12" s="17"/>
      <c r="AN12">
        <f>'Customer Costs'!G12</f>
        <v>3964.7</v>
      </c>
      <c r="AO12" s="17">
        <f t="shared" si="4"/>
        <v>555.67948331129321</v>
      </c>
      <c r="AP12" s="18">
        <f t="shared" si="5"/>
        <v>59.644341575727054</v>
      </c>
      <c r="AQ12" s="76" t="str">
        <f t="shared" si="6"/>
        <v>No</v>
      </c>
      <c r="AR12" s="76" t="str">
        <f t="shared" si="7"/>
        <v>No</v>
      </c>
      <c r="AS12" s="76" t="str">
        <f t="shared" si="8"/>
        <v>No</v>
      </c>
      <c r="AU12" s="76" t="str">
        <f t="shared" si="9"/>
        <v>Drop</v>
      </c>
      <c r="AV12" s="59" t="str">
        <f t="shared" si="10"/>
        <v>NA</v>
      </c>
      <c r="AW12" s="41" t="str">
        <f t="shared" si="11"/>
        <v>NA</v>
      </c>
      <c r="AX12" s="23" t="str">
        <f t="shared" si="12"/>
        <v>NA</v>
      </c>
      <c r="AY12" s="23"/>
      <c r="AZ12" s="11" t="str">
        <f>IF(AV12="NA",AV12,'Program Costs'!G12)</f>
        <v>NA</v>
      </c>
      <c r="BA12" s="20"/>
      <c r="BB12" s="56">
        <f>IF(AW12&lt;=10,IF($BB$1="Residential",VLOOKUP(CEILING(AW12,0.05),'Payback-Acceptance'!$A$5:$C$205,2),VLOOKUP(CEILING(AW12,0.05),'Payback-Acceptance'!$A$5:$C$205,3)),IF($BB$1="Residential",VLOOKUP(10,'Payback-Acceptance'!$A$5:$C$205,2),VLOOKUP(10,'Payback-Acceptance'!$A$5:$C$205,3)))</f>
        <v>0.14294960495076253</v>
      </c>
      <c r="BC12" s="109"/>
      <c r="BD12" s="17">
        <f>'RIM Net Benefits (Ach Pot)'!BC12</f>
        <v>555.67948331129321</v>
      </c>
      <c r="BE12" s="18">
        <f>'RIM Net Benefits (Ach Pot)'!BD12</f>
        <v>195.31123771452417</v>
      </c>
      <c r="BF12" s="18">
        <f>'RIM Net Benefits (Ach Pot)'!BE12</f>
        <v>527.22008088864482</v>
      </c>
      <c r="BG12" s="42"/>
      <c r="BH12" s="22">
        <v>368845.20226253039</v>
      </c>
      <c r="BI12" s="27" t="str">
        <f t="shared" si="0"/>
        <v>NA</v>
      </c>
      <c r="BJ12" s="52" t="s">
        <v>527</v>
      </c>
      <c r="BK12" s="52"/>
      <c r="BL12" s="35" t="str">
        <f t="shared" si="13"/>
        <v>NA</v>
      </c>
      <c r="BM12" s="67" t="s">
        <v>499</v>
      </c>
      <c r="BN12" s="71" t="str">
        <f t="shared" si="14"/>
        <v>NA</v>
      </c>
      <c r="BO12" s="71" t="str">
        <f t="shared" si="14"/>
        <v>NA</v>
      </c>
      <c r="BP12" s="71" t="str">
        <f t="shared" si="14"/>
        <v>NA</v>
      </c>
      <c r="BQ12" s="71" t="str">
        <f t="shared" si="14"/>
        <v>NA</v>
      </c>
      <c r="BR12" s="71" t="str">
        <f t="shared" si="14"/>
        <v>NA</v>
      </c>
      <c r="BS12" s="71" t="str">
        <f t="shared" si="14"/>
        <v>NA</v>
      </c>
      <c r="BT12" s="71" t="str">
        <f t="shared" si="14"/>
        <v>NA</v>
      </c>
      <c r="BU12" s="71" t="str">
        <f t="shared" si="14"/>
        <v>NA</v>
      </c>
      <c r="BV12" s="71" t="str">
        <f t="shared" si="14"/>
        <v>NA</v>
      </c>
      <c r="BW12" s="71" t="str">
        <f t="shared" si="14"/>
        <v>NA</v>
      </c>
    </row>
    <row r="13" spans="1:75" x14ac:dyDescent="0.25">
      <c r="A13" s="13">
        <v>1</v>
      </c>
      <c r="B13" s="13">
        <v>100</v>
      </c>
      <c r="C13">
        <v>112</v>
      </c>
      <c r="D13" t="s">
        <v>47</v>
      </c>
      <c r="E13" t="s">
        <v>321</v>
      </c>
      <c r="F13">
        <f>'RIM &amp; TRC Benefits'!E13-'TRC Costs (Ach Pot)'!E13</f>
        <v>0</v>
      </c>
      <c r="G13">
        <f>'RIM &amp; TRC Benefits'!F13-'TRC Costs (Ach Pot)'!F13</f>
        <v>0</v>
      </c>
      <c r="H13">
        <f>'RIM &amp; TRC Benefits'!G13-'TRC Costs (Ach Pot)'!G13</f>
        <v>-72.941689999999994</v>
      </c>
      <c r="I13">
        <f>'RIM &amp; TRC Benefits'!H13-'TRC Costs (Ach Pot)'!H13</f>
        <v>43.308309999999999</v>
      </c>
      <c r="J13">
        <f>'RIM &amp; TRC Benefits'!I13-'TRC Costs (Ach Pot)'!I13</f>
        <v>44.933309999999999</v>
      </c>
      <c r="K13">
        <f>'RIM &amp; TRC Benefits'!J13-'TRC Costs (Ach Pot)'!J13</f>
        <v>106.64034000000001</v>
      </c>
      <c r="L13">
        <f>'RIM &amp; TRC Benefits'!K13-'TRC Costs (Ach Pot)'!K13</f>
        <v>0</v>
      </c>
      <c r="M13">
        <f>'RIM &amp; TRC Benefits'!L13-'TRC Costs (Ach Pot)'!L13</f>
        <v>0</v>
      </c>
      <c r="N13">
        <f>'RIM &amp; TRC Benefits'!M13-'TRC Costs (Ach Pot)'!M13</f>
        <v>0</v>
      </c>
      <c r="O13">
        <f>'RIM &amp; TRC Benefits'!N13-'TRC Costs (Ach Pot)'!N13</f>
        <v>0</v>
      </c>
      <c r="P13">
        <f>'RIM &amp; TRC Benefits'!O13-'TRC Costs (Ach Pot)'!O13</f>
        <v>0</v>
      </c>
      <c r="Q13">
        <f>'RIM &amp; TRC Benefits'!P13-'TRC Costs (Ach Pot)'!P13</f>
        <v>0</v>
      </c>
      <c r="R13">
        <f>'RIM &amp; TRC Benefits'!Q13-'TRC Costs (Ach Pot)'!Q13</f>
        <v>0</v>
      </c>
      <c r="S13">
        <f>'RIM &amp; TRC Benefits'!R13-'TRC Costs (Ach Pot)'!R13</f>
        <v>0</v>
      </c>
      <c r="T13">
        <f>'RIM &amp; TRC Benefits'!S13-'TRC Costs (Ach Pot)'!S13</f>
        <v>0</v>
      </c>
      <c r="U13">
        <f>'RIM &amp; TRC Benefits'!T13-'TRC Costs (Ach Pot)'!T13</f>
        <v>0</v>
      </c>
      <c r="V13">
        <f>'RIM &amp; TRC Benefits'!U13-'TRC Costs (Ach Pot)'!U13</f>
        <v>0</v>
      </c>
      <c r="W13">
        <f>'RIM &amp; TRC Benefits'!V13-'TRC Costs (Ach Pot)'!V13</f>
        <v>0</v>
      </c>
      <c r="X13">
        <f>'RIM &amp; TRC Benefits'!W13-'TRC Costs (Ach Pot)'!W13</f>
        <v>0</v>
      </c>
      <c r="Y13">
        <f>'RIM &amp; TRC Benefits'!X13-'TRC Costs (Ach Pot)'!X13</f>
        <v>0</v>
      </c>
      <c r="Z13">
        <f>'RIM &amp; TRC Benefits'!Y13-'TRC Costs (Ach Pot)'!Y13</f>
        <v>0</v>
      </c>
      <c r="AA13">
        <f>'RIM &amp; TRC Benefits'!Z13-'TRC Costs (Ach Pot)'!Z13</f>
        <v>0</v>
      </c>
      <c r="AB13">
        <f>'RIM &amp; TRC Benefits'!AA13-'TRC Costs (Ach Pot)'!AA13</f>
        <v>0</v>
      </c>
      <c r="AC13">
        <f>'RIM &amp; TRC Benefits'!AB13-'TRC Costs (Ach Pot)'!AB13</f>
        <v>0</v>
      </c>
      <c r="AD13">
        <f>'RIM &amp; TRC Benefits'!AC13-'TRC Costs (Ach Pot)'!AC13</f>
        <v>0</v>
      </c>
      <c r="AE13">
        <f>'RIM &amp; TRC Benefits'!AD13-'TRC Costs (Ach Pot)'!AD13</f>
        <v>0</v>
      </c>
      <c r="AF13">
        <f>'RIM &amp; TRC Benefits'!AE13-'TRC Costs (Ach Pot)'!AE13</f>
        <v>0</v>
      </c>
      <c r="AG13">
        <f>'RIM &amp; TRC Benefits'!AF13-'TRC Costs (Ach Pot)'!AF13</f>
        <v>0</v>
      </c>
      <c r="AH13">
        <f>'RIM &amp; TRC Benefits'!AG13-'TRC Costs (Ach Pot)'!AG13</f>
        <v>0</v>
      </c>
      <c r="AI13">
        <f>'RIM &amp; TRC Benefits'!AH13-'TRC Costs (Ach Pot)'!AH13</f>
        <v>0</v>
      </c>
      <c r="AJ13" s="2">
        <f t="shared" si="2"/>
        <v>121.94027000000001</v>
      </c>
      <c r="AK13" s="2">
        <f t="shared" si="3"/>
        <v>95.752014725185859</v>
      </c>
      <c r="AL13">
        <f>IF('TRC Costs (Ach Pot)'!AJ13=0,99999,'RIM &amp; TRC Benefits'!AJ13/'TRC Costs (Ach Pot)'!AJ13)</f>
        <v>1.8254484028033264</v>
      </c>
      <c r="AM13" s="17"/>
      <c r="AN13">
        <f>'Customer Costs'!G13</f>
        <v>79</v>
      </c>
      <c r="AO13" s="17">
        <f t="shared" si="4"/>
        <v>477</v>
      </c>
      <c r="AP13" s="18">
        <f t="shared" si="5"/>
        <v>1.3844969147433339</v>
      </c>
      <c r="AQ13" s="76" t="str">
        <f t="shared" si="6"/>
        <v>No</v>
      </c>
      <c r="AR13" s="76" t="str">
        <f t="shared" si="7"/>
        <v>Yes</v>
      </c>
      <c r="AS13" s="76" t="str">
        <f t="shared" si="8"/>
        <v>Yes</v>
      </c>
      <c r="AU13" s="76" t="str">
        <f t="shared" si="9"/>
        <v>Drop</v>
      </c>
      <c r="AV13" s="59" t="str">
        <f t="shared" si="10"/>
        <v>NA</v>
      </c>
      <c r="AW13" s="41" t="str">
        <f t="shared" si="11"/>
        <v>NA</v>
      </c>
      <c r="AX13" s="23" t="str">
        <f t="shared" si="12"/>
        <v>NA</v>
      </c>
      <c r="AY13" s="23"/>
      <c r="AZ13" s="11" t="str">
        <f>IF(AV13="NA",AV13,'Program Costs'!G13)</f>
        <v>NA</v>
      </c>
      <c r="BA13" s="20"/>
      <c r="BB13" s="56">
        <f>IF(AW13&lt;=10,IF($BB$1="Residential",VLOOKUP(CEILING(AW13,0.05),'Payback-Acceptance'!$A$5:$C$205,2),VLOOKUP(CEILING(AW13,0.05),'Payback-Acceptance'!$A$5:$C$205,3)),IF($BB$1="Residential",VLOOKUP(10,'Payback-Acceptance'!$A$5:$C$205,2),VLOOKUP(10,'Payback-Acceptance'!$A$5:$C$205,3)))</f>
        <v>0.14294960495076253</v>
      </c>
      <c r="BC13" s="109"/>
      <c r="BD13" s="17">
        <f>'RIM Net Benefits (Ach Pot)'!BC13</f>
        <v>477</v>
      </c>
      <c r="BE13" s="18">
        <f>'RIM Net Benefits (Ach Pot)'!BD13</f>
        <v>250</v>
      </c>
      <c r="BF13" s="18">
        <f>'RIM Net Benefits (Ach Pot)'!BE13</f>
        <v>710</v>
      </c>
      <c r="BG13" s="42"/>
      <c r="BH13" s="22">
        <v>291193.58073357661</v>
      </c>
      <c r="BI13" s="27" t="str">
        <f t="shared" si="0"/>
        <v>NA</v>
      </c>
      <c r="BJ13" s="52" t="s">
        <v>527</v>
      </c>
      <c r="BK13" s="52"/>
      <c r="BL13" s="35" t="str">
        <f t="shared" si="13"/>
        <v>NA</v>
      </c>
      <c r="BM13" s="67" t="s">
        <v>499</v>
      </c>
      <c r="BN13" s="71" t="str">
        <f t="shared" si="14"/>
        <v>NA</v>
      </c>
      <c r="BO13" s="71" t="str">
        <f t="shared" si="14"/>
        <v>NA</v>
      </c>
      <c r="BP13" s="71" t="str">
        <f t="shared" si="14"/>
        <v>NA</v>
      </c>
      <c r="BQ13" s="71" t="str">
        <f t="shared" si="14"/>
        <v>NA</v>
      </c>
      <c r="BR13" s="71" t="str">
        <f t="shared" si="14"/>
        <v>NA</v>
      </c>
      <c r="BS13" s="71" t="str">
        <f t="shared" si="14"/>
        <v>NA</v>
      </c>
      <c r="BT13" s="71" t="str">
        <f t="shared" si="14"/>
        <v>NA</v>
      </c>
      <c r="BU13" s="71" t="str">
        <f t="shared" si="14"/>
        <v>NA</v>
      </c>
      <c r="BV13" s="71" t="str">
        <f t="shared" si="14"/>
        <v>NA</v>
      </c>
      <c r="BW13" s="71" t="str">
        <f t="shared" si="14"/>
        <v>NA</v>
      </c>
    </row>
    <row r="14" spans="1:75" x14ac:dyDescent="0.25">
      <c r="A14" s="13">
        <v>1</v>
      </c>
      <c r="B14" s="13">
        <v>100</v>
      </c>
      <c r="C14">
        <v>113</v>
      </c>
      <c r="D14" t="s">
        <v>48</v>
      </c>
      <c r="E14" t="s">
        <v>322</v>
      </c>
      <c r="F14">
        <f>'RIM &amp; TRC Benefits'!E14-'TRC Costs (Ach Pot)'!E14</f>
        <v>0</v>
      </c>
      <c r="G14">
        <f>'RIM &amp; TRC Benefits'!F14-'TRC Costs (Ach Pot)'!F14</f>
        <v>0</v>
      </c>
      <c r="H14">
        <f>'RIM &amp; TRC Benefits'!G14-'TRC Costs (Ach Pot)'!G14</f>
        <v>-72.941689999999994</v>
      </c>
      <c r="I14">
        <f>'RIM &amp; TRC Benefits'!H14-'TRC Costs (Ach Pot)'!H14</f>
        <v>43.308309999999999</v>
      </c>
      <c r="J14">
        <f>'RIM &amp; TRC Benefits'!I14-'TRC Costs (Ach Pot)'!I14</f>
        <v>44.933309999999999</v>
      </c>
      <c r="K14">
        <f>'RIM &amp; TRC Benefits'!J14-'TRC Costs (Ach Pot)'!J14</f>
        <v>106.64034000000001</v>
      </c>
      <c r="L14">
        <f>'RIM &amp; TRC Benefits'!K14-'TRC Costs (Ach Pot)'!K14</f>
        <v>0</v>
      </c>
      <c r="M14">
        <f>'RIM &amp; TRC Benefits'!L14-'TRC Costs (Ach Pot)'!L14</f>
        <v>0</v>
      </c>
      <c r="N14">
        <f>'RIM &amp; TRC Benefits'!M14-'TRC Costs (Ach Pot)'!M14</f>
        <v>0</v>
      </c>
      <c r="O14">
        <f>'RIM &amp; TRC Benefits'!N14-'TRC Costs (Ach Pot)'!N14</f>
        <v>0</v>
      </c>
      <c r="P14">
        <f>'RIM &amp; TRC Benefits'!O14-'TRC Costs (Ach Pot)'!O14</f>
        <v>0</v>
      </c>
      <c r="Q14">
        <f>'RIM &amp; TRC Benefits'!P14-'TRC Costs (Ach Pot)'!P14</f>
        <v>0</v>
      </c>
      <c r="R14">
        <f>'RIM &amp; TRC Benefits'!Q14-'TRC Costs (Ach Pot)'!Q14</f>
        <v>0</v>
      </c>
      <c r="S14">
        <f>'RIM &amp; TRC Benefits'!R14-'TRC Costs (Ach Pot)'!R14</f>
        <v>0</v>
      </c>
      <c r="T14">
        <f>'RIM &amp; TRC Benefits'!S14-'TRC Costs (Ach Pot)'!S14</f>
        <v>0</v>
      </c>
      <c r="U14">
        <f>'RIM &amp; TRC Benefits'!T14-'TRC Costs (Ach Pot)'!T14</f>
        <v>0</v>
      </c>
      <c r="V14">
        <f>'RIM &amp; TRC Benefits'!U14-'TRC Costs (Ach Pot)'!U14</f>
        <v>0</v>
      </c>
      <c r="W14">
        <f>'RIM &amp; TRC Benefits'!V14-'TRC Costs (Ach Pot)'!V14</f>
        <v>0</v>
      </c>
      <c r="X14">
        <f>'RIM &amp; TRC Benefits'!W14-'TRC Costs (Ach Pot)'!W14</f>
        <v>0</v>
      </c>
      <c r="Y14">
        <f>'RIM &amp; TRC Benefits'!X14-'TRC Costs (Ach Pot)'!X14</f>
        <v>0</v>
      </c>
      <c r="Z14">
        <f>'RIM &amp; TRC Benefits'!Y14-'TRC Costs (Ach Pot)'!Y14</f>
        <v>0</v>
      </c>
      <c r="AA14">
        <f>'RIM &amp; TRC Benefits'!Z14-'TRC Costs (Ach Pot)'!Z14</f>
        <v>0</v>
      </c>
      <c r="AB14">
        <f>'RIM &amp; TRC Benefits'!AA14-'TRC Costs (Ach Pot)'!AA14</f>
        <v>0</v>
      </c>
      <c r="AC14">
        <f>'RIM &amp; TRC Benefits'!AB14-'TRC Costs (Ach Pot)'!AB14</f>
        <v>0</v>
      </c>
      <c r="AD14">
        <f>'RIM &amp; TRC Benefits'!AC14-'TRC Costs (Ach Pot)'!AC14</f>
        <v>0</v>
      </c>
      <c r="AE14">
        <f>'RIM &amp; TRC Benefits'!AD14-'TRC Costs (Ach Pot)'!AD14</f>
        <v>0</v>
      </c>
      <c r="AF14">
        <f>'RIM &amp; TRC Benefits'!AE14-'TRC Costs (Ach Pot)'!AE14</f>
        <v>0</v>
      </c>
      <c r="AG14">
        <f>'RIM &amp; TRC Benefits'!AF14-'TRC Costs (Ach Pot)'!AF14</f>
        <v>0</v>
      </c>
      <c r="AH14">
        <f>'RIM &amp; TRC Benefits'!AG14-'TRC Costs (Ach Pot)'!AG14</f>
        <v>0</v>
      </c>
      <c r="AI14">
        <f>'RIM &amp; TRC Benefits'!AH14-'TRC Costs (Ach Pot)'!AH14</f>
        <v>0</v>
      </c>
      <c r="AJ14" s="2">
        <f t="shared" si="2"/>
        <v>121.94027000000001</v>
      </c>
      <c r="AK14" s="2">
        <f t="shared" si="3"/>
        <v>95.752014725185859</v>
      </c>
      <c r="AL14">
        <f>IF('TRC Costs (Ach Pot)'!AJ14=0,99999,'RIM &amp; TRC Benefits'!AJ14/'TRC Costs (Ach Pot)'!AJ14)</f>
        <v>1.8254484028033264</v>
      </c>
      <c r="AM14" s="17"/>
      <c r="AN14">
        <f>'Customer Costs'!G14</f>
        <v>79</v>
      </c>
      <c r="AO14" s="17">
        <f t="shared" si="4"/>
        <v>477</v>
      </c>
      <c r="AP14" s="18">
        <f t="shared" si="5"/>
        <v>1.3844969147433339</v>
      </c>
      <c r="AQ14" s="76" t="str">
        <f t="shared" si="6"/>
        <v>No</v>
      </c>
      <c r="AR14" s="76" t="str">
        <f t="shared" si="7"/>
        <v>Yes</v>
      </c>
      <c r="AS14" s="76" t="str">
        <f t="shared" si="8"/>
        <v>Yes</v>
      </c>
      <c r="AU14" s="76" t="str">
        <f t="shared" si="9"/>
        <v>Drop</v>
      </c>
      <c r="AV14" s="59" t="str">
        <f t="shared" si="10"/>
        <v>NA</v>
      </c>
      <c r="AW14" s="41" t="str">
        <f t="shared" si="11"/>
        <v>NA</v>
      </c>
      <c r="AX14" s="23" t="str">
        <f t="shared" si="12"/>
        <v>NA</v>
      </c>
      <c r="AY14" s="23"/>
      <c r="AZ14" s="11" t="str">
        <f>IF(AV14="NA",AV14,'Program Costs'!G14)</f>
        <v>NA</v>
      </c>
      <c r="BA14" s="20"/>
      <c r="BB14" s="56">
        <f>IF(AW14&lt;=10,IF($BB$1="Residential",VLOOKUP(CEILING(AW14,0.05),'Payback-Acceptance'!$A$5:$C$205,2),VLOOKUP(CEILING(AW14,0.05),'Payback-Acceptance'!$A$5:$C$205,3)),IF($BB$1="Residential",VLOOKUP(10,'Payback-Acceptance'!$A$5:$C$205,2),VLOOKUP(10,'Payback-Acceptance'!$A$5:$C$205,3)))</f>
        <v>0.14294960495076253</v>
      </c>
      <c r="BC14" s="109"/>
      <c r="BD14" s="17">
        <f>'RIM Net Benefits (Ach Pot)'!BC14</f>
        <v>477</v>
      </c>
      <c r="BE14" s="18">
        <f>'RIM Net Benefits (Ach Pot)'!BD14</f>
        <v>250</v>
      </c>
      <c r="BF14" s="18">
        <f>'RIM Net Benefits (Ach Pot)'!BE14</f>
        <v>710</v>
      </c>
      <c r="BG14" s="42"/>
      <c r="BH14" s="22">
        <v>310606.48611581506</v>
      </c>
      <c r="BI14" s="27" t="str">
        <f t="shared" si="0"/>
        <v>NA</v>
      </c>
      <c r="BJ14" s="52" t="s">
        <v>527</v>
      </c>
      <c r="BK14" s="52"/>
      <c r="BL14" s="35" t="str">
        <f t="shared" si="13"/>
        <v>NA</v>
      </c>
      <c r="BM14" s="67" t="s">
        <v>499</v>
      </c>
      <c r="BN14" s="71" t="str">
        <f t="shared" si="14"/>
        <v>NA</v>
      </c>
      <c r="BO14" s="71" t="str">
        <f t="shared" si="14"/>
        <v>NA</v>
      </c>
      <c r="BP14" s="71" t="str">
        <f t="shared" si="14"/>
        <v>NA</v>
      </c>
      <c r="BQ14" s="71" t="str">
        <f t="shared" si="14"/>
        <v>NA</v>
      </c>
      <c r="BR14" s="71" t="str">
        <f t="shared" si="14"/>
        <v>NA</v>
      </c>
      <c r="BS14" s="71" t="str">
        <f t="shared" si="14"/>
        <v>NA</v>
      </c>
      <c r="BT14" s="71" t="str">
        <f t="shared" si="14"/>
        <v>NA</v>
      </c>
      <c r="BU14" s="71" t="str">
        <f t="shared" si="14"/>
        <v>NA</v>
      </c>
      <c r="BV14" s="71" t="str">
        <f t="shared" si="14"/>
        <v>NA</v>
      </c>
      <c r="BW14" s="71" t="str">
        <f t="shared" si="14"/>
        <v>NA</v>
      </c>
    </row>
    <row r="15" spans="1:75" x14ac:dyDescent="0.25">
      <c r="A15" s="13">
        <v>1</v>
      </c>
      <c r="B15" s="13">
        <v>100</v>
      </c>
      <c r="C15">
        <v>114</v>
      </c>
      <c r="D15" t="s">
        <v>49</v>
      </c>
      <c r="E15" t="s">
        <v>323</v>
      </c>
      <c r="F15">
        <f>'RIM &amp; TRC Benefits'!E15-'TRC Costs (Ach Pot)'!E15</f>
        <v>0</v>
      </c>
      <c r="G15">
        <f>'RIM &amp; TRC Benefits'!F15-'TRC Costs (Ach Pot)'!F15</f>
        <v>0</v>
      </c>
      <c r="H15">
        <f>'RIM &amp; TRC Benefits'!G15-'TRC Costs (Ach Pot)'!G15</f>
        <v>-73.091408000000001</v>
      </c>
      <c r="I15">
        <f>'RIM &amp; TRC Benefits'!H15-'TRC Costs (Ach Pot)'!H15</f>
        <v>42.908591999999999</v>
      </c>
      <c r="J15">
        <f>'RIM &amp; TRC Benefits'!I15-'TRC Costs (Ach Pot)'!I15</f>
        <v>45.408591999999999</v>
      </c>
      <c r="K15">
        <f>'RIM &amp; TRC Benefits'!J15-'TRC Costs (Ach Pot)'!J15</f>
        <v>87.277732</v>
      </c>
      <c r="L15">
        <f>'RIM &amp; TRC Benefits'!K15-'TRC Costs (Ach Pot)'!K15</f>
        <v>102.299222</v>
      </c>
      <c r="M15">
        <f>'RIM &amp; TRC Benefits'!L15-'TRC Costs (Ach Pot)'!L15</f>
        <v>104.433002</v>
      </c>
      <c r="N15">
        <f>'RIM &amp; TRC Benefits'!M15-'TRC Costs (Ach Pot)'!M15</f>
        <v>124.892972</v>
      </c>
      <c r="O15">
        <f>'RIM &amp; TRC Benefits'!N15-'TRC Costs (Ach Pot)'!N15</f>
        <v>136.82265200000001</v>
      </c>
      <c r="P15">
        <f>'RIM &amp; TRC Benefits'!O15-'TRC Costs (Ach Pot)'!O15</f>
        <v>136.71328199999999</v>
      </c>
      <c r="Q15">
        <f>'RIM &amp; TRC Benefits'!P15-'TRC Costs (Ach Pot)'!P15</f>
        <v>111.346092</v>
      </c>
      <c r="R15">
        <f>'RIM &amp; TRC Benefits'!Q15-'TRC Costs (Ach Pot)'!Q15</f>
        <v>0</v>
      </c>
      <c r="S15">
        <f>'RIM &amp; TRC Benefits'!R15-'TRC Costs (Ach Pot)'!R15</f>
        <v>0</v>
      </c>
      <c r="T15">
        <f>'RIM &amp; TRC Benefits'!S15-'TRC Costs (Ach Pot)'!S15</f>
        <v>0</v>
      </c>
      <c r="U15">
        <f>'RIM &amp; TRC Benefits'!T15-'TRC Costs (Ach Pot)'!T15</f>
        <v>0</v>
      </c>
      <c r="V15">
        <f>'RIM &amp; TRC Benefits'!U15-'TRC Costs (Ach Pot)'!U15</f>
        <v>0</v>
      </c>
      <c r="W15">
        <f>'RIM &amp; TRC Benefits'!V15-'TRC Costs (Ach Pot)'!V15</f>
        <v>0</v>
      </c>
      <c r="X15">
        <f>'RIM &amp; TRC Benefits'!W15-'TRC Costs (Ach Pot)'!W15</f>
        <v>0</v>
      </c>
      <c r="Y15">
        <f>'RIM &amp; TRC Benefits'!X15-'TRC Costs (Ach Pot)'!X15</f>
        <v>0</v>
      </c>
      <c r="Z15">
        <f>'RIM &amp; TRC Benefits'!Y15-'TRC Costs (Ach Pot)'!Y15</f>
        <v>0</v>
      </c>
      <c r="AA15">
        <f>'RIM &amp; TRC Benefits'!Z15-'TRC Costs (Ach Pot)'!Z15</f>
        <v>0</v>
      </c>
      <c r="AB15">
        <f>'RIM &amp; TRC Benefits'!AA15-'TRC Costs (Ach Pot)'!AA15</f>
        <v>0</v>
      </c>
      <c r="AC15">
        <f>'RIM &amp; TRC Benefits'!AB15-'TRC Costs (Ach Pot)'!AB15</f>
        <v>0</v>
      </c>
      <c r="AD15">
        <f>'RIM &amp; TRC Benefits'!AC15-'TRC Costs (Ach Pot)'!AC15</f>
        <v>0</v>
      </c>
      <c r="AE15">
        <f>'RIM &amp; TRC Benefits'!AD15-'TRC Costs (Ach Pot)'!AD15</f>
        <v>0</v>
      </c>
      <c r="AF15">
        <f>'RIM &amp; TRC Benefits'!AE15-'TRC Costs (Ach Pot)'!AE15</f>
        <v>0</v>
      </c>
      <c r="AG15">
        <f>'RIM &amp; TRC Benefits'!AF15-'TRC Costs (Ach Pot)'!AF15</f>
        <v>0</v>
      </c>
      <c r="AH15">
        <f>'RIM &amp; TRC Benefits'!AG15-'TRC Costs (Ach Pot)'!AG15</f>
        <v>0</v>
      </c>
      <c r="AI15">
        <f>'RIM &amp; TRC Benefits'!AH15-'TRC Costs (Ach Pot)'!AH15</f>
        <v>0</v>
      </c>
      <c r="AJ15" s="2">
        <f t="shared" si="2"/>
        <v>819.01072999999997</v>
      </c>
      <c r="AK15" s="2">
        <f t="shared" si="3"/>
        <v>555.80166797760683</v>
      </c>
      <c r="AL15">
        <f>IF('TRC Costs (Ach Pot)'!AJ15=0,99999,'RIM &amp; TRC Benefits'!AJ15/'TRC Costs (Ach Pot)'!AJ15)</f>
        <v>5.7913936894621276</v>
      </c>
      <c r="AM15" s="17"/>
      <c r="AN15">
        <f>'Customer Costs'!G15</f>
        <v>79</v>
      </c>
      <c r="AO15" s="17">
        <f t="shared" si="4"/>
        <v>568.50971802568529</v>
      </c>
      <c r="AP15" s="18">
        <f t="shared" si="5"/>
        <v>1.1616424616733343</v>
      </c>
      <c r="AQ15" s="76" t="str">
        <f t="shared" si="6"/>
        <v>No</v>
      </c>
      <c r="AR15" s="76" t="str">
        <f t="shared" si="7"/>
        <v>Yes</v>
      </c>
      <c r="AS15" s="76" t="str">
        <f t="shared" si="8"/>
        <v>Yes</v>
      </c>
      <c r="AU15" s="76" t="str">
        <f t="shared" si="9"/>
        <v>Drop</v>
      </c>
      <c r="AV15" s="59" t="str">
        <f t="shared" si="10"/>
        <v>NA</v>
      </c>
      <c r="AW15" s="41" t="str">
        <f t="shared" si="11"/>
        <v>NA</v>
      </c>
      <c r="AX15" s="23" t="str">
        <f t="shared" si="12"/>
        <v>NA</v>
      </c>
      <c r="AY15" s="23"/>
      <c r="AZ15" s="11" t="str">
        <f>IF(AV15="NA",AV15,'Program Costs'!G15)</f>
        <v>NA</v>
      </c>
      <c r="BA15" s="20"/>
      <c r="BB15" s="56">
        <f>IF(AW15&lt;=10,IF($BB$1="Residential",VLOOKUP(CEILING(AW15,0.05),'Payback-Acceptance'!$A$5:$C$205,2),VLOOKUP(CEILING(AW15,0.05),'Payback-Acceptance'!$A$5:$C$205,3)),IF($BB$1="Residential",VLOOKUP(10,'Payback-Acceptance'!$A$5:$C$205,2),VLOOKUP(10,'Payback-Acceptance'!$A$5:$C$205,3)))</f>
        <v>0.14294960495076253</v>
      </c>
      <c r="BC15" s="109"/>
      <c r="BD15" s="17">
        <f>'RIM Net Benefits (Ach Pot)'!BC15</f>
        <v>568.50971802568529</v>
      </c>
      <c r="BE15" s="18">
        <f>'RIM Net Benefits (Ach Pot)'!BD15</f>
        <v>297.9610681476338</v>
      </c>
      <c r="BF15" s="18">
        <f>'RIM Net Benefits (Ach Pot)'!BE15</f>
        <v>443.50599242100623</v>
      </c>
      <c r="BG15" s="42"/>
      <c r="BH15" s="22">
        <v>194129.05382238445</v>
      </c>
      <c r="BI15" s="27" t="str">
        <f t="shared" si="0"/>
        <v>NA</v>
      </c>
      <c r="BJ15" s="52" t="s">
        <v>527</v>
      </c>
      <c r="BK15" s="52"/>
      <c r="BL15" s="35" t="str">
        <f t="shared" si="13"/>
        <v>NA</v>
      </c>
      <c r="BM15" s="67" t="s">
        <v>499</v>
      </c>
      <c r="BN15" s="71" t="str">
        <f t="shared" si="14"/>
        <v>NA</v>
      </c>
      <c r="BO15" s="71" t="str">
        <f t="shared" si="14"/>
        <v>NA</v>
      </c>
      <c r="BP15" s="71" t="str">
        <f t="shared" si="14"/>
        <v>NA</v>
      </c>
      <c r="BQ15" s="71" t="str">
        <f t="shared" si="14"/>
        <v>NA</v>
      </c>
      <c r="BR15" s="71" t="str">
        <f t="shared" si="14"/>
        <v>NA</v>
      </c>
      <c r="BS15" s="71" t="str">
        <f t="shared" si="14"/>
        <v>NA</v>
      </c>
      <c r="BT15" s="71" t="str">
        <f t="shared" si="14"/>
        <v>NA</v>
      </c>
      <c r="BU15" s="71" t="str">
        <f t="shared" si="14"/>
        <v>NA</v>
      </c>
      <c r="BV15" s="71" t="str">
        <f t="shared" si="14"/>
        <v>NA</v>
      </c>
      <c r="BW15" s="71" t="str">
        <f t="shared" si="14"/>
        <v>NA</v>
      </c>
    </row>
    <row r="16" spans="1:75" x14ac:dyDescent="0.25">
      <c r="A16" s="13">
        <v>1</v>
      </c>
      <c r="B16" s="13">
        <v>100</v>
      </c>
      <c r="C16">
        <v>115</v>
      </c>
      <c r="D16" t="s">
        <v>50</v>
      </c>
      <c r="E16" t="s">
        <v>324</v>
      </c>
      <c r="F16">
        <f>'RIM &amp; TRC Benefits'!E16-'TRC Costs (Ach Pot)'!E16</f>
        <v>0</v>
      </c>
      <c r="G16">
        <f>'RIM &amp; TRC Benefits'!F16-'TRC Costs (Ach Pot)'!F16</f>
        <v>0</v>
      </c>
      <c r="H16">
        <f>'RIM &amp; TRC Benefits'!G16-'TRC Costs (Ach Pot)'!G16</f>
        <v>-147.49396100000001</v>
      </c>
      <c r="I16">
        <f>'RIM &amp; TRC Benefits'!H16-'TRC Costs (Ach Pot)'!H16</f>
        <v>22.506039000000001</v>
      </c>
      <c r="J16">
        <f>'RIM &amp; TRC Benefits'!I16-'TRC Costs (Ach Pot)'!I16</f>
        <v>24.756039000000001</v>
      </c>
      <c r="K16">
        <f>'RIM &amp; TRC Benefits'!J16-'TRC Costs (Ach Pot)'!J16</f>
        <v>37.689633000000001</v>
      </c>
      <c r="L16">
        <f>'RIM &amp; TRC Benefits'!K16-'TRC Costs (Ach Pot)'!K16</f>
        <v>42.03143</v>
      </c>
      <c r="M16">
        <f>'RIM &amp; TRC Benefits'!L16-'TRC Costs (Ach Pot)'!L16</f>
        <v>43.632992000000002</v>
      </c>
      <c r="N16">
        <f>'RIM &amp; TRC Benefits'!M16-'TRC Costs (Ach Pot)'!M16</f>
        <v>50.560729000000002</v>
      </c>
      <c r="O16">
        <f>'RIM &amp; TRC Benefits'!N16-'TRC Costs (Ach Pot)'!N16</f>
        <v>54.474789000000001</v>
      </c>
      <c r="P16">
        <f>'RIM &amp; TRC Benefits'!O16-'TRC Costs (Ach Pot)'!O16</f>
        <v>55.341979000000002</v>
      </c>
      <c r="Q16">
        <f>'RIM &amp; TRC Benefits'!P16-'TRC Costs (Ach Pot)'!P16</f>
        <v>48.240419000000003</v>
      </c>
      <c r="R16">
        <f>'RIM &amp; TRC Benefits'!Q16-'TRC Costs (Ach Pot)'!Q16</f>
        <v>51.021669000000003</v>
      </c>
      <c r="S16">
        <f>'RIM &amp; TRC Benefits'!R16-'TRC Costs (Ach Pot)'!R16</f>
        <v>47.287289000000001</v>
      </c>
      <c r="T16">
        <f>'RIM &amp; TRC Benefits'!S16-'TRC Costs (Ach Pot)'!S16</f>
        <v>59.537289000000001</v>
      </c>
      <c r="U16">
        <f>'RIM &amp; TRC Benefits'!T16-'TRC Costs (Ach Pot)'!T16</f>
        <v>48.474789000000001</v>
      </c>
      <c r="V16">
        <f>'RIM &amp; TRC Benefits'!U16-'TRC Costs (Ach Pot)'!U16</f>
        <v>53.037289000000001</v>
      </c>
      <c r="W16">
        <f>'RIM &amp; TRC Benefits'!V16-'TRC Costs (Ach Pot)'!V16</f>
        <v>0</v>
      </c>
      <c r="X16">
        <f>'RIM &amp; TRC Benefits'!W16-'TRC Costs (Ach Pot)'!W16</f>
        <v>0</v>
      </c>
      <c r="Y16">
        <f>'RIM &amp; TRC Benefits'!X16-'TRC Costs (Ach Pot)'!X16</f>
        <v>0</v>
      </c>
      <c r="Z16">
        <f>'RIM &amp; TRC Benefits'!Y16-'TRC Costs (Ach Pot)'!Y16</f>
        <v>0</v>
      </c>
      <c r="AA16">
        <f>'RIM &amp; TRC Benefits'!Z16-'TRC Costs (Ach Pot)'!Z16</f>
        <v>0</v>
      </c>
      <c r="AB16">
        <f>'RIM &amp; TRC Benefits'!AA16-'TRC Costs (Ach Pot)'!AA16</f>
        <v>0</v>
      </c>
      <c r="AC16">
        <f>'RIM &amp; TRC Benefits'!AB16-'TRC Costs (Ach Pot)'!AB16</f>
        <v>0</v>
      </c>
      <c r="AD16">
        <f>'RIM &amp; TRC Benefits'!AC16-'TRC Costs (Ach Pot)'!AC16</f>
        <v>0</v>
      </c>
      <c r="AE16">
        <f>'RIM &amp; TRC Benefits'!AD16-'TRC Costs (Ach Pot)'!AD16</f>
        <v>0</v>
      </c>
      <c r="AF16">
        <f>'RIM &amp; TRC Benefits'!AE16-'TRC Costs (Ach Pot)'!AE16</f>
        <v>0</v>
      </c>
      <c r="AG16">
        <f>'RIM &amp; TRC Benefits'!AF16-'TRC Costs (Ach Pot)'!AF16</f>
        <v>0</v>
      </c>
      <c r="AH16">
        <f>'RIM &amp; TRC Benefits'!AG16-'TRC Costs (Ach Pot)'!AG16</f>
        <v>0</v>
      </c>
      <c r="AI16">
        <f>'RIM &amp; TRC Benefits'!AH16-'TRC Costs (Ach Pot)'!AH16</f>
        <v>0</v>
      </c>
      <c r="AJ16" s="2">
        <f t="shared" si="2"/>
        <v>491.09841299999994</v>
      </c>
      <c r="AK16" s="2">
        <f t="shared" si="3"/>
        <v>244.81360579638874</v>
      </c>
      <c r="AL16">
        <f>IF('TRC Costs (Ach Pot)'!AJ16=0,99999,'RIM &amp; TRC Benefits'!AJ16/'TRC Costs (Ach Pot)'!AJ16)</f>
        <v>2.4400800340964044</v>
      </c>
      <c r="AM16" s="17"/>
      <c r="AN16">
        <f>'Customer Costs'!G16</f>
        <v>133</v>
      </c>
      <c r="AO16" s="17">
        <f t="shared" si="4"/>
        <v>378.76287256169286</v>
      </c>
      <c r="AP16" s="18">
        <f t="shared" si="5"/>
        <v>2.9354015511840088</v>
      </c>
      <c r="AQ16" s="76" t="str">
        <f t="shared" si="6"/>
        <v>No</v>
      </c>
      <c r="AR16" s="76" t="str">
        <f t="shared" si="7"/>
        <v>No</v>
      </c>
      <c r="AS16" s="76" t="str">
        <f t="shared" si="8"/>
        <v>Yes</v>
      </c>
      <c r="AU16" s="76" t="str">
        <f t="shared" si="9"/>
        <v>Keep</v>
      </c>
      <c r="AV16" s="59">
        <f t="shared" si="10"/>
        <v>42.382074185827292</v>
      </c>
      <c r="AW16" s="41">
        <f t="shared" si="11"/>
        <v>2</v>
      </c>
      <c r="AX16" s="23">
        <f t="shared" si="12"/>
        <v>0.31866221192351346</v>
      </c>
      <c r="AY16" s="23"/>
      <c r="AZ16" s="11">
        <f>IF(AV16="NA",AV16,'Program Costs'!G16)</f>
        <v>37</v>
      </c>
      <c r="BA16" s="20"/>
      <c r="BB16" s="56">
        <f>IF(AW16&lt;=10,IF($BB$1="Residential",VLOOKUP(CEILING(AW16,0.05),'Payback-Acceptance'!$A$5:$C$205,2),VLOOKUP(CEILING(AW16,0.05),'Payback-Acceptance'!$A$5:$C$205,3)),IF($BB$1="Residential",VLOOKUP(10,'Payback-Acceptance'!$A$5:$C$205,2),VLOOKUP(10,'Payback-Acceptance'!$A$5:$C$205,3)))</f>
        <v>0.41756058820718511</v>
      </c>
      <c r="BC16" s="109"/>
      <c r="BD16" s="17">
        <f>'RIM Net Benefits (Ach Pot)'!BC16</f>
        <v>378.76287256169286</v>
      </c>
      <c r="BE16" s="18">
        <f>'RIM Net Benefits (Ach Pot)'!BD16</f>
        <v>124.26071936401128</v>
      </c>
      <c r="BF16" s="18">
        <f>'RIM Net Benefits (Ach Pot)'!BE16</f>
        <v>0</v>
      </c>
      <c r="BG16" s="42"/>
      <c r="BH16" s="22">
        <v>258303.31759461723</v>
      </c>
      <c r="BI16" s="27">
        <f t="shared" si="0"/>
        <v>53928.642615337856</v>
      </c>
      <c r="BJ16" s="52" t="s">
        <v>526</v>
      </c>
      <c r="BK16" s="52"/>
      <c r="BL16" s="35">
        <f t="shared" si="13"/>
        <v>122</v>
      </c>
      <c r="BM16" s="67">
        <v>122</v>
      </c>
      <c r="BN16" s="71">
        <f t="shared" si="14"/>
        <v>25.540744886502953</v>
      </c>
      <c r="BO16" s="71">
        <f t="shared" si="14"/>
        <v>49.382098765880095</v>
      </c>
      <c r="BP16" s="71">
        <f t="shared" si="14"/>
        <v>70.156357737524985</v>
      </c>
      <c r="BQ16" s="71">
        <f t="shared" si="14"/>
        <v>87.053656213617373</v>
      </c>
      <c r="BR16" s="71">
        <f t="shared" si="14"/>
        <v>99.883042152035401</v>
      </c>
      <c r="BS16" s="71">
        <f t="shared" si="14"/>
        <v>108.97570306770841</v>
      </c>
      <c r="BT16" s="71">
        <f t="shared" si="14"/>
        <v>114.99121016077247</v>
      </c>
      <c r="BU16" s="71">
        <f t="shared" si="14"/>
        <v>118.70612723201648</v>
      </c>
      <c r="BV16" s="71">
        <f t="shared" si="14"/>
        <v>120.84764197224146</v>
      </c>
      <c r="BW16" s="71">
        <f t="shared" si="14"/>
        <v>122</v>
      </c>
    </row>
    <row r="17" spans="1:75" x14ac:dyDescent="0.25">
      <c r="A17" s="13">
        <v>1</v>
      </c>
      <c r="B17" s="13">
        <v>100</v>
      </c>
      <c r="C17">
        <v>116</v>
      </c>
      <c r="D17" t="s">
        <v>51</v>
      </c>
      <c r="E17" t="s">
        <v>325</v>
      </c>
      <c r="F17">
        <f>'RIM &amp; TRC Benefits'!E17-'TRC Costs (Ach Pot)'!E17</f>
        <v>0</v>
      </c>
      <c r="G17">
        <f>'RIM &amp; TRC Benefits'!F17-'TRC Costs (Ach Pot)'!F17</f>
        <v>0</v>
      </c>
      <c r="H17">
        <f>'RIM &amp; TRC Benefits'!G17-'TRC Costs (Ach Pot)'!G17</f>
        <v>-169.44416999999999</v>
      </c>
      <c r="I17">
        <f>'RIM &amp; TRC Benefits'!H17-'TRC Costs (Ach Pot)'!H17</f>
        <v>52.55583</v>
      </c>
      <c r="J17">
        <f>'RIM &amp; TRC Benefits'!I17-'TRC Costs (Ach Pot)'!I17</f>
        <v>55.05583</v>
      </c>
      <c r="K17">
        <f>'RIM &amp; TRC Benefits'!J17-'TRC Costs (Ach Pot)'!J17</f>
        <v>129.29312999999999</v>
      </c>
      <c r="L17">
        <f>'RIM &amp; TRC Benefits'!K17-'TRC Costs (Ach Pot)'!K17</f>
        <v>157.55974000000001</v>
      </c>
      <c r="M17">
        <f>'RIM &amp; TRC Benefits'!L17-'TRC Costs (Ach Pot)'!L17</f>
        <v>158.55583000000001</v>
      </c>
      <c r="N17">
        <f>'RIM &amp; TRC Benefits'!M17-'TRC Costs (Ach Pot)'!M17</f>
        <v>195.38393000000002</v>
      </c>
      <c r="O17">
        <f>'RIM &amp; TRC Benefits'!N17-'TRC Costs (Ach Pot)'!N17</f>
        <v>213.98552999999998</v>
      </c>
      <c r="P17">
        <f>'RIM &amp; TRC Benefits'!O17-'TRC Costs (Ach Pot)'!O17</f>
        <v>213.41523000000001</v>
      </c>
      <c r="Q17">
        <f>'RIM &amp; TRC Benefits'!P17-'TRC Costs (Ach Pot)'!P17</f>
        <v>165.54021</v>
      </c>
      <c r="R17">
        <f>'RIM &amp; TRC Benefits'!Q17-'TRC Costs (Ach Pot)'!Q17</f>
        <v>181.04021</v>
      </c>
      <c r="S17">
        <f>'RIM &amp; TRC Benefits'!R17-'TRC Costs (Ach Pot)'!R17</f>
        <v>152.08708000000001</v>
      </c>
      <c r="T17">
        <f>'RIM &amp; TRC Benefits'!S17-'TRC Costs (Ach Pot)'!S17</f>
        <v>225.83713</v>
      </c>
      <c r="U17">
        <f>'RIM &amp; TRC Benefits'!T17-'TRC Costs (Ach Pot)'!T17</f>
        <v>157.93083000000001</v>
      </c>
      <c r="V17">
        <f>'RIM &amp; TRC Benefits'!U17-'TRC Costs (Ach Pot)'!U17</f>
        <v>180.41570000000002</v>
      </c>
      <c r="W17">
        <f>'RIM &amp; TRC Benefits'!V17-'TRC Costs (Ach Pot)'!V17</f>
        <v>195.04070000000002</v>
      </c>
      <c r="X17">
        <f>'RIM &amp; TRC Benefits'!W17-'TRC Costs (Ach Pot)'!W17</f>
        <v>221.38445000000002</v>
      </c>
      <c r="Y17">
        <f>'RIM &amp; TRC Benefits'!X17-'TRC Costs (Ach Pot)'!X17</f>
        <v>224.69695000000002</v>
      </c>
      <c r="Z17">
        <f>'RIM &amp; TRC Benefits'!Y17-'TRC Costs (Ach Pot)'!Y17</f>
        <v>0</v>
      </c>
      <c r="AA17">
        <f>'RIM &amp; TRC Benefits'!Z17-'TRC Costs (Ach Pot)'!Z17</f>
        <v>0</v>
      </c>
      <c r="AB17">
        <f>'RIM &amp; TRC Benefits'!AA17-'TRC Costs (Ach Pot)'!AA17</f>
        <v>0</v>
      </c>
      <c r="AC17">
        <f>'RIM &amp; TRC Benefits'!AB17-'TRC Costs (Ach Pot)'!AB17</f>
        <v>0</v>
      </c>
      <c r="AD17">
        <f>'RIM &amp; TRC Benefits'!AC17-'TRC Costs (Ach Pot)'!AC17</f>
        <v>0</v>
      </c>
      <c r="AE17">
        <f>'RIM &amp; TRC Benefits'!AD17-'TRC Costs (Ach Pot)'!AD17</f>
        <v>0</v>
      </c>
      <c r="AF17">
        <f>'RIM &amp; TRC Benefits'!AE17-'TRC Costs (Ach Pot)'!AE17</f>
        <v>0</v>
      </c>
      <c r="AG17">
        <f>'RIM &amp; TRC Benefits'!AF17-'TRC Costs (Ach Pot)'!AF17</f>
        <v>0</v>
      </c>
      <c r="AH17">
        <f>'RIM &amp; TRC Benefits'!AG17-'TRC Costs (Ach Pot)'!AG17</f>
        <v>0</v>
      </c>
      <c r="AI17">
        <f>'RIM &amp; TRC Benefits'!AH17-'TRC Costs (Ach Pot)'!AH17</f>
        <v>0</v>
      </c>
      <c r="AJ17" s="2">
        <f t="shared" si="2"/>
        <v>2710.3341400000004</v>
      </c>
      <c r="AK17" s="2">
        <f t="shared" si="3"/>
        <v>1429.5452197622799</v>
      </c>
      <c r="AL17">
        <f>IF('TRC Costs (Ach Pot)'!AJ17=0,99999,'RIM &amp; TRC Benefits'!AJ17/'TRC Costs (Ach Pot)'!AJ17)</f>
        <v>7.4393928818120711</v>
      </c>
      <c r="AM17" s="17"/>
      <c r="AN17">
        <f>'Customer Costs'!G17</f>
        <v>185</v>
      </c>
      <c r="AO17" s="17">
        <f t="shared" si="4"/>
        <v>574</v>
      </c>
      <c r="AP17" s="18">
        <f t="shared" si="5"/>
        <v>2.6942824117127304</v>
      </c>
      <c r="AQ17" s="76" t="str">
        <f t="shared" si="6"/>
        <v>No</v>
      </c>
      <c r="AR17" s="76" t="str">
        <f t="shared" si="7"/>
        <v>No</v>
      </c>
      <c r="AS17" s="76" t="str">
        <f t="shared" si="8"/>
        <v>Yes</v>
      </c>
      <c r="AU17" s="76" t="str">
        <f t="shared" si="9"/>
        <v>Keep</v>
      </c>
      <c r="AV17" s="59">
        <f t="shared" si="10"/>
        <v>47.672154043126312</v>
      </c>
      <c r="AW17" s="41">
        <f t="shared" si="11"/>
        <v>2</v>
      </c>
      <c r="AX17" s="23">
        <f t="shared" si="12"/>
        <v>0.25768731915203413</v>
      </c>
      <c r="AY17" s="23"/>
      <c r="AZ17" s="11">
        <f>IF(AV17="NA",AV17,'Program Costs'!G17)</f>
        <v>37</v>
      </c>
      <c r="BA17" s="20"/>
      <c r="BB17" s="56">
        <f>IF(AW17&lt;=10,IF($BB$1="Residential",VLOOKUP(CEILING(AW17,0.05),'Payback-Acceptance'!$A$5:$C$205,2),VLOOKUP(CEILING(AW17,0.05),'Payback-Acceptance'!$A$5:$C$205,3)),IF($BB$1="Residential",VLOOKUP(10,'Payback-Acceptance'!$A$5:$C$205,2),VLOOKUP(10,'Payback-Acceptance'!$A$5:$C$205,3)))</f>
        <v>0.41756058820718511</v>
      </c>
      <c r="BC17" s="109"/>
      <c r="BD17" s="17">
        <f>'RIM Net Benefits (Ach Pot)'!BC17</f>
        <v>574</v>
      </c>
      <c r="BE17" s="18">
        <f>'RIM Net Benefits (Ach Pot)'!BD17</f>
        <v>520</v>
      </c>
      <c r="BF17" s="18">
        <f>'RIM Net Benefits (Ach Pot)'!BE17</f>
        <v>1000</v>
      </c>
      <c r="BG17" s="42"/>
      <c r="BH17" s="22">
        <v>436790.37110036495</v>
      </c>
      <c r="BI17" s="27">
        <f t="shared" si="0"/>
        <v>91193.222139951526</v>
      </c>
      <c r="BJ17" s="52" t="s">
        <v>526</v>
      </c>
      <c r="BK17" s="52"/>
      <c r="BL17" s="35">
        <f t="shared" si="13"/>
        <v>29234</v>
      </c>
      <c r="BM17" s="67">
        <v>29234</v>
      </c>
      <c r="BN17" s="71">
        <f t="shared" si="14"/>
        <v>6120.1486558362894</v>
      </c>
      <c r="BO17" s="71">
        <f t="shared" si="14"/>
        <v>11833.084223948679</v>
      </c>
      <c r="BP17" s="71">
        <f t="shared" si="14"/>
        <v>16811.073459826272</v>
      </c>
      <c r="BQ17" s="71">
        <f t="shared" si="14"/>
        <v>20860.053981548281</v>
      </c>
      <c r="BR17" s="71">
        <f t="shared" si="14"/>
        <v>23934.269297316419</v>
      </c>
      <c r="BS17" s="71">
        <f t="shared" si="14"/>
        <v>26113.079536732686</v>
      </c>
      <c r="BT17" s="71">
        <f t="shared" si="14"/>
        <v>27554.533097049363</v>
      </c>
      <c r="BU17" s="71">
        <f t="shared" si="14"/>
        <v>28444.712487711229</v>
      </c>
      <c r="BV17" s="71">
        <f t="shared" si="14"/>
        <v>28957.86856898776</v>
      </c>
      <c r="BW17" s="71">
        <f t="shared" si="14"/>
        <v>29234</v>
      </c>
    </row>
    <row r="18" spans="1:75" x14ac:dyDescent="0.25">
      <c r="A18" s="13">
        <v>1</v>
      </c>
      <c r="B18" s="13">
        <v>100</v>
      </c>
      <c r="C18">
        <v>117</v>
      </c>
      <c r="D18" t="s">
        <v>52</v>
      </c>
      <c r="E18" t="s">
        <v>326</v>
      </c>
      <c r="F18">
        <f>'RIM &amp; TRC Benefits'!E18-'TRC Costs (Ach Pot)'!E18</f>
        <v>0</v>
      </c>
      <c r="G18">
        <f>'RIM &amp; TRC Benefits'!F18-'TRC Costs (Ach Pot)'!F18</f>
        <v>0</v>
      </c>
      <c r="H18">
        <f>'RIM &amp; TRC Benefits'!G18-'TRC Costs (Ach Pot)'!G18</f>
        <v>-1437.507797</v>
      </c>
      <c r="I18">
        <f>'RIM &amp; TRC Benefits'!H18-'TRC Costs (Ach Pot)'!H18</f>
        <v>40.567202999999999</v>
      </c>
      <c r="J18">
        <f>'RIM &amp; TRC Benefits'!I18-'TRC Costs (Ach Pot)'!I18</f>
        <v>43.567202999999999</v>
      </c>
      <c r="K18">
        <f>'RIM &amp; TRC Benefits'!J18-'TRC Costs (Ach Pot)'!J18</f>
        <v>77.535953000000006</v>
      </c>
      <c r="L18">
        <f>'RIM &amp; TRC Benefits'!K18-'TRC Costs (Ach Pot)'!K18</f>
        <v>88.992983000000009</v>
      </c>
      <c r="M18">
        <f>'RIM &amp; TRC Benefits'!L18-'TRC Costs (Ach Pot)'!L18</f>
        <v>91.157043000000002</v>
      </c>
      <c r="N18">
        <f>'RIM &amp; TRC Benefits'!M18-'TRC Costs (Ach Pot)'!M18</f>
        <v>108.871893</v>
      </c>
      <c r="O18">
        <f>'RIM &amp; TRC Benefits'!N18-'TRC Costs (Ach Pot)'!N18</f>
        <v>117.82501300000001</v>
      </c>
      <c r="P18">
        <f>'RIM &amp; TRC Benefits'!O18-'TRC Costs (Ach Pot)'!O18</f>
        <v>118.82501300000001</v>
      </c>
      <c r="Q18">
        <f>'RIM &amp; TRC Benefits'!P18-'TRC Costs (Ach Pot)'!P18</f>
        <v>98.176582999999994</v>
      </c>
      <c r="R18">
        <f>'RIM &amp; TRC Benefits'!Q18-'TRC Costs (Ach Pot)'!Q18</f>
        <v>106.19220300000001</v>
      </c>
      <c r="S18">
        <f>'RIM &amp; TRC Benefits'!R18-'TRC Costs (Ach Pot)'!R18</f>
        <v>94.254703000000006</v>
      </c>
      <c r="T18">
        <f>'RIM &amp; TRC Benefits'!S18-'TRC Costs (Ach Pot)'!S18</f>
        <v>126.62970300000001</v>
      </c>
      <c r="U18">
        <f>'RIM &amp; TRC Benefits'!T18-'TRC Costs (Ach Pot)'!T18</f>
        <v>97.942203000000006</v>
      </c>
      <c r="V18">
        <f>'RIM &amp; TRC Benefits'!U18-'TRC Costs (Ach Pot)'!U18</f>
        <v>108.66095300000001</v>
      </c>
      <c r="W18">
        <f>'RIM &amp; TRC Benefits'!V18-'TRC Costs (Ach Pot)'!V18</f>
        <v>0</v>
      </c>
      <c r="X18">
        <f>'RIM &amp; TRC Benefits'!W18-'TRC Costs (Ach Pot)'!W18</f>
        <v>0</v>
      </c>
      <c r="Y18">
        <f>'RIM &amp; TRC Benefits'!X18-'TRC Costs (Ach Pot)'!X18</f>
        <v>0</v>
      </c>
      <c r="Z18">
        <f>'RIM &amp; TRC Benefits'!Y18-'TRC Costs (Ach Pot)'!Y18</f>
        <v>0</v>
      </c>
      <c r="AA18">
        <f>'RIM &amp; TRC Benefits'!Z18-'TRC Costs (Ach Pot)'!Z18</f>
        <v>0</v>
      </c>
      <c r="AB18">
        <f>'RIM &amp; TRC Benefits'!AA18-'TRC Costs (Ach Pot)'!AA18</f>
        <v>0</v>
      </c>
      <c r="AC18">
        <f>'RIM &amp; TRC Benefits'!AB18-'TRC Costs (Ach Pot)'!AB18</f>
        <v>0</v>
      </c>
      <c r="AD18">
        <f>'RIM &amp; TRC Benefits'!AC18-'TRC Costs (Ach Pot)'!AC18</f>
        <v>0</v>
      </c>
      <c r="AE18">
        <f>'RIM &amp; TRC Benefits'!AD18-'TRC Costs (Ach Pot)'!AD18</f>
        <v>0</v>
      </c>
      <c r="AF18">
        <f>'RIM &amp; TRC Benefits'!AE18-'TRC Costs (Ach Pot)'!AE18</f>
        <v>0</v>
      </c>
      <c r="AG18">
        <f>'RIM &amp; TRC Benefits'!AF18-'TRC Costs (Ach Pot)'!AF18</f>
        <v>0</v>
      </c>
      <c r="AH18">
        <f>'RIM &amp; TRC Benefits'!AG18-'TRC Costs (Ach Pot)'!AG18</f>
        <v>0</v>
      </c>
      <c r="AI18">
        <f>'RIM &amp; TRC Benefits'!AH18-'TRC Costs (Ach Pot)'!AH18</f>
        <v>0</v>
      </c>
      <c r="AJ18" s="2">
        <f t="shared" si="2"/>
        <v>-118.30914499999972</v>
      </c>
      <c r="AK18" s="2">
        <f t="shared" si="3"/>
        <v>-629.76214833497045</v>
      </c>
      <c r="AL18">
        <f>IF('TRC Costs (Ach Pot)'!AJ18=0,99999,'RIM &amp; TRC Benefits'!AJ18/'TRC Costs (Ach Pot)'!AJ18)</f>
        <v>0.57411094316969602</v>
      </c>
      <c r="AM18" s="17"/>
      <c r="AN18">
        <f>'Customer Costs'!G18</f>
        <v>1441.7</v>
      </c>
      <c r="AO18" s="17">
        <f t="shared" si="4"/>
        <v>580</v>
      </c>
      <c r="AP18" s="18">
        <f t="shared" si="5"/>
        <v>20.779265153798921</v>
      </c>
      <c r="AQ18" s="76" t="str">
        <f t="shared" si="6"/>
        <v>No</v>
      </c>
      <c r="AR18" s="76" t="str">
        <f t="shared" si="7"/>
        <v>No</v>
      </c>
      <c r="AS18" s="76" t="str">
        <f t="shared" si="8"/>
        <v>No</v>
      </c>
      <c r="AU18" s="76" t="str">
        <f t="shared" si="9"/>
        <v>Drop</v>
      </c>
      <c r="AV18" s="59" t="str">
        <f t="shared" si="10"/>
        <v>NA</v>
      </c>
      <c r="AW18" s="41" t="str">
        <f t="shared" si="11"/>
        <v>NA</v>
      </c>
      <c r="AX18" s="23" t="str">
        <f t="shared" si="12"/>
        <v>NA</v>
      </c>
      <c r="AY18" s="23"/>
      <c r="AZ18" s="11" t="str">
        <f>IF(AV18="NA",AV18,'Program Costs'!G18)</f>
        <v>NA</v>
      </c>
      <c r="BA18" s="20"/>
      <c r="BB18" s="56">
        <f>IF(AW18&lt;=10,IF($BB$1="Residential",VLOOKUP(CEILING(AW18,0.05),'Payback-Acceptance'!$A$5:$C$205,2),VLOOKUP(CEILING(AW18,0.05),'Payback-Acceptance'!$A$5:$C$205,3)),IF($BB$1="Residential",VLOOKUP(10,'Payback-Acceptance'!$A$5:$C$205,2),VLOOKUP(10,'Payback-Acceptance'!$A$5:$C$205,3)))</f>
        <v>0.14294960495076253</v>
      </c>
      <c r="BC18" s="109"/>
      <c r="BD18" s="17">
        <f>'RIM Net Benefits (Ach Pot)'!BC18</f>
        <v>580</v>
      </c>
      <c r="BE18" s="18">
        <f>'RIM Net Benefits (Ach Pot)'!BD18</f>
        <v>330</v>
      </c>
      <c r="BF18" s="18">
        <f>'RIM Net Benefits (Ach Pot)'!BE18</f>
        <v>0</v>
      </c>
      <c r="BG18" s="42"/>
      <c r="BH18" s="22">
        <v>164427.30858755962</v>
      </c>
      <c r="BI18" s="27" t="str">
        <f t="shared" si="0"/>
        <v>NA</v>
      </c>
      <c r="BJ18" s="52" t="s">
        <v>527</v>
      </c>
      <c r="BK18" s="52"/>
      <c r="BL18" s="35" t="str">
        <f t="shared" si="13"/>
        <v>NA</v>
      </c>
      <c r="BM18" s="67" t="s">
        <v>499</v>
      </c>
      <c r="BN18" s="71" t="str">
        <f t="shared" si="14"/>
        <v>NA</v>
      </c>
      <c r="BO18" s="71" t="str">
        <f t="shared" si="14"/>
        <v>NA</v>
      </c>
      <c r="BP18" s="71" t="str">
        <f t="shared" si="14"/>
        <v>NA</v>
      </c>
      <c r="BQ18" s="71" t="str">
        <f t="shared" si="14"/>
        <v>NA</v>
      </c>
      <c r="BR18" s="71" t="str">
        <f t="shared" si="14"/>
        <v>NA</v>
      </c>
      <c r="BS18" s="71" t="str">
        <f t="shared" si="14"/>
        <v>NA</v>
      </c>
      <c r="BT18" s="71" t="str">
        <f t="shared" si="14"/>
        <v>NA</v>
      </c>
      <c r="BU18" s="71" t="str">
        <f t="shared" si="14"/>
        <v>NA</v>
      </c>
      <c r="BV18" s="71" t="str">
        <f t="shared" si="14"/>
        <v>NA</v>
      </c>
      <c r="BW18" s="71" t="str">
        <f t="shared" si="14"/>
        <v>NA</v>
      </c>
    </row>
    <row r="19" spans="1:75" x14ac:dyDescent="0.25">
      <c r="A19" s="13">
        <v>1</v>
      </c>
      <c r="B19" s="13">
        <v>100</v>
      </c>
      <c r="C19">
        <v>118</v>
      </c>
      <c r="D19" t="s">
        <v>536</v>
      </c>
      <c r="E19" t="s">
        <v>327</v>
      </c>
      <c r="F19">
        <f>'RIM &amp; TRC Benefits'!E19-'TRC Costs (Ach Pot)'!E19</f>
        <v>0</v>
      </c>
      <c r="G19">
        <f>'RIM &amp; TRC Benefits'!F19-'TRC Costs (Ach Pot)'!F19</f>
        <v>0</v>
      </c>
      <c r="H19">
        <f>'RIM &amp; TRC Benefits'!G19-'TRC Costs (Ach Pot)'!G19</f>
        <v>-993.58994300000006</v>
      </c>
      <c r="I19">
        <f>'RIM &amp; TRC Benefits'!H19-'TRC Costs (Ach Pot)'!H19</f>
        <v>51.985056999999998</v>
      </c>
      <c r="J19">
        <f>'RIM &amp; TRC Benefits'!I19-'TRC Costs (Ach Pot)'!I19</f>
        <v>55.360056999999998</v>
      </c>
      <c r="K19">
        <f>'RIM &amp; TRC Benefits'!J19-'TRC Costs (Ach Pot)'!J19</f>
        <v>99.496776999999994</v>
      </c>
      <c r="L19">
        <f>'RIM &amp; TRC Benefits'!K19-'TRC Costs (Ach Pot)'!K19</f>
        <v>114.488967</v>
      </c>
      <c r="M19">
        <f>'RIM &amp; TRC Benefits'!L19-'TRC Costs (Ach Pot)'!L19</f>
        <v>117.433297</v>
      </c>
      <c r="N19">
        <f>'RIM &amp; TRC Benefits'!M19-'TRC Costs (Ach Pot)'!M19</f>
        <v>139.188187</v>
      </c>
      <c r="O19">
        <f>'RIM &amp; TRC Benefits'!N19-'TRC Costs (Ach Pot)'!N19</f>
        <v>150.91474699999998</v>
      </c>
      <c r="P19">
        <f>'RIM &amp; TRC Benefits'!O19-'TRC Costs (Ach Pot)'!O19</f>
        <v>152.20380699999998</v>
      </c>
      <c r="Q19">
        <f>'RIM &amp; TRC Benefits'!P19-'TRC Costs (Ach Pot)'!P19</f>
        <v>126.531937</v>
      </c>
      <c r="R19">
        <f>'RIM &amp; TRC Benefits'!Q19-'TRC Costs (Ach Pot)'!Q19</f>
        <v>0</v>
      </c>
      <c r="S19">
        <f>'RIM &amp; TRC Benefits'!R19-'TRC Costs (Ach Pot)'!R19</f>
        <v>0</v>
      </c>
      <c r="T19">
        <f>'RIM &amp; TRC Benefits'!S19-'TRC Costs (Ach Pot)'!S19</f>
        <v>0</v>
      </c>
      <c r="U19">
        <f>'RIM &amp; TRC Benefits'!T19-'TRC Costs (Ach Pot)'!T19</f>
        <v>0</v>
      </c>
      <c r="V19">
        <f>'RIM &amp; TRC Benefits'!U19-'TRC Costs (Ach Pot)'!U19</f>
        <v>0</v>
      </c>
      <c r="W19">
        <f>'RIM &amp; TRC Benefits'!V19-'TRC Costs (Ach Pot)'!V19</f>
        <v>0</v>
      </c>
      <c r="X19">
        <f>'RIM &amp; TRC Benefits'!W19-'TRC Costs (Ach Pot)'!W19</f>
        <v>0</v>
      </c>
      <c r="Y19">
        <f>'RIM &amp; TRC Benefits'!X19-'TRC Costs (Ach Pot)'!X19</f>
        <v>0</v>
      </c>
      <c r="Z19">
        <f>'RIM &amp; TRC Benefits'!Y19-'TRC Costs (Ach Pot)'!Y19</f>
        <v>0</v>
      </c>
      <c r="AA19">
        <f>'RIM &amp; TRC Benefits'!Z19-'TRC Costs (Ach Pot)'!Z19</f>
        <v>0</v>
      </c>
      <c r="AB19">
        <f>'RIM &amp; TRC Benefits'!AA19-'TRC Costs (Ach Pot)'!AA19</f>
        <v>0</v>
      </c>
      <c r="AC19">
        <f>'RIM &amp; TRC Benefits'!AB19-'TRC Costs (Ach Pot)'!AB19</f>
        <v>0</v>
      </c>
      <c r="AD19">
        <f>'RIM &amp; TRC Benefits'!AC19-'TRC Costs (Ach Pot)'!AC19</f>
        <v>0</v>
      </c>
      <c r="AE19">
        <f>'RIM &amp; TRC Benefits'!AD19-'TRC Costs (Ach Pot)'!AD19</f>
        <v>0</v>
      </c>
      <c r="AF19">
        <f>'RIM &amp; TRC Benefits'!AE19-'TRC Costs (Ach Pot)'!AE19</f>
        <v>0</v>
      </c>
      <c r="AG19">
        <f>'RIM &amp; TRC Benefits'!AF19-'TRC Costs (Ach Pot)'!AF19</f>
        <v>0</v>
      </c>
      <c r="AH19">
        <f>'RIM &amp; TRC Benefits'!AG19-'TRC Costs (Ach Pot)'!AG19</f>
        <v>0</v>
      </c>
      <c r="AI19">
        <f>'RIM &amp; TRC Benefits'!AH19-'TRC Costs (Ach Pot)'!AH19</f>
        <v>0</v>
      </c>
      <c r="AJ19" s="2">
        <f t="shared" si="2"/>
        <v>14.012889999999828</v>
      </c>
      <c r="AK19" s="2">
        <f t="shared" si="3"/>
        <v>-281.33855622887779</v>
      </c>
      <c r="AL19">
        <f>IF('TRC Costs (Ach Pot)'!AJ19=0,99999,'RIM &amp; TRC Benefits'!AJ19/'TRC Costs (Ach Pot)'!AJ19)</f>
        <v>0.73108530278256756</v>
      </c>
      <c r="AM19" s="17"/>
      <c r="AN19">
        <f>'Customer Costs'!G19</f>
        <v>1009.2</v>
      </c>
      <c r="AO19" s="17">
        <f t="shared" si="4"/>
        <v>741.94967418265765</v>
      </c>
      <c r="AP19" s="18">
        <f t="shared" si="5"/>
        <v>11.370670466712312</v>
      </c>
      <c r="AQ19" s="76" t="str">
        <f t="shared" si="6"/>
        <v>No</v>
      </c>
      <c r="AR19" s="76" t="str">
        <f t="shared" si="7"/>
        <v>No</v>
      </c>
      <c r="AS19" s="76" t="str">
        <f t="shared" si="8"/>
        <v>No</v>
      </c>
      <c r="AU19" s="76" t="str">
        <f t="shared" si="9"/>
        <v>Drop</v>
      </c>
      <c r="AV19" s="59" t="str">
        <f t="shared" si="10"/>
        <v>NA</v>
      </c>
      <c r="AW19" s="41" t="str">
        <f t="shared" si="11"/>
        <v>NA</v>
      </c>
      <c r="AX19" s="23" t="str">
        <f t="shared" si="12"/>
        <v>NA</v>
      </c>
      <c r="AY19" s="23"/>
      <c r="AZ19" s="11" t="str">
        <f>IF(AV19="NA",AV19,'Program Costs'!G19)</f>
        <v>NA</v>
      </c>
      <c r="BA19" s="20"/>
      <c r="BB19" s="56">
        <f>IF(AW19&lt;=10,IF($BB$1="Residential",VLOOKUP(CEILING(AW19,0.05),'Payback-Acceptance'!$A$5:$C$205,2),VLOOKUP(CEILING(AW19,0.05),'Payback-Acceptance'!$A$5:$C$205,3)),IF($BB$1="Residential",VLOOKUP(10,'Payback-Acceptance'!$A$5:$C$205,2),VLOOKUP(10,'Payback-Acceptance'!$A$5:$C$205,3)))</f>
        <v>0.14294960495076253</v>
      </c>
      <c r="BC19" s="109"/>
      <c r="BD19" s="17">
        <f>'RIM Net Benefits (Ach Pot)'!BC19</f>
        <v>741.94967418265765</v>
      </c>
      <c r="BE19" s="18">
        <f>'RIM Net Benefits (Ach Pot)'!BD19</f>
        <v>422.14378013840866</v>
      </c>
      <c r="BF19" s="18">
        <f>'RIM Net Benefits (Ach Pot)'!BE19</f>
        <v>0</v>
      </c>
      <c r="BG19" s="42"/>
      <c r="BH19" s="22">
        <v>345792.37712112226</v>
      </c>
      <c r="BI19" s="27" t="str">
        <f t="shared" si="0"/>
        <v>NA</v>
      </c>
      <c r="BJ19" s="52" t="s">
        <v>527</v>
      </c>
      <c r="BK19" s="52"/>
      <c r="BL19" s="35" t="str">
        <f t="shared" si="13"/>
        <v>NA</v>
      </c>
      <c r="BM19" s="67" t="s">
        <v>499</v>
      </c>
      <c r="BN19" s="71" t="str">
        <f t="shared" si="14"/>
        <v>NA</v>
      </c>
      <c r="BO19" s="71" t="str">
        <f t="shared" si="14"/>
        <v>NA</v>
      </c>
      <c r="BP19" s="71" t="str">
        <f t="shared" si="14"/>
        <v>NA</v>
      </c>
      <c r="BQ19" s="71" t="str">
        <f t="shared" si="14"/>
        <v>NA</v>
      </c>
      <c r="BR19" s="71" t="str">
        <f t="shared" si="14"/>
        <v>NA</v>
      </c>
      <c r="BS19" s="71" t="str">
        <f t="shared" si="14"/>
        <v>NA</v>
      </c>
      <c r="BT19" s="71" t="str">
        <f t="shared" si="14"/>
        <v>NA</v>
      </c>
      <c r="BU19" s="71" t="str">
        <f t="shared" si="14"/>
        <v>NA</v>
      </c>
      <c r="BV19" s="71" t="str">
        <f t="shared" si="14"/>
        <v>NA</v>
      </c>
      <c r="BW19" s="71" t="str">
        <f t="shared" si="14"/>
        <v>NA</v>
      </c>
    </row>
    <row r="20" spans="1:75" x14ac:dyDescent="0.25">
      <c r="A20" s="13">
        <v>1</v>
      </c>
      <c r="B20" s="13">
        <v>100</v>
      </c>
      <c r="C20">
        <v>119</v>
      </c>
      <c r="D20" t="s">
        <v>54</v>
      </c>
      <c r="E20" t="s">
        <v>328</v>
      </c>
      <c r="F20">
        <f>'RIM &amp; TRC Benefits'!E20-'TRC Costs (Ach Pot)'!E20</f>
        <v>0</v>
      </c>
      <c r="G20">
        <f>'RIM &amp; TRC Benefits'!F20-'TRC Costs (Ach Pot)'!F20</f>
        <v>0</v>
      </c>
      <c r="H20">
        <f>'RIM &amp; TRC Benefits'!G20-'TRC Costs (Ach Pot)'!G20</f>
        <v>-506.14782000000002</v>
      </c>
      <c r="I20">
        <f>'RIM &amp; TRC Benefits'!H20-'TRC Costs (Ach Pot)'!H20</f>
        <v>41.80218</v>
      </c>
      <c r="J20">
        <f>'RIM &amp; TRC Benefits'!I20-'TRC Costs (Ach Pot)'!I20</f>
        <v>43.55218</v>
      </c>
      <c r="K20">
        <f>'RIM &amp; TRC Benefits'!J20-'TRC Costs (Ach Pot)'!J20</f>
        <v>94.348079999999996</v>
      </c>
      <c r="L20">
        <f>'RIM &amp; TRC Benefits'!K20-'TRC Costs (Ach Pot)'!K20</f>
        <v>113.66252999999999</v>
      </c>
      <c r="M20">
        <f>'RIM &amp; TRC Benefits'!L20-'TRC Costs (Ach Pot)'!L20</f>
        <v>115.83440999999999</v>
      </c>
      <c r="N20">
        <f>'RIM &amp; TRC Benefits'!M20-'TRC Costs (Ach Pot)'!M20</f>
        <v>139.98186999999999</v>
      </c>
      <c r="O20">
        <f>'RIM &amp; TRC Benefits'!N20-'TRC Costs (Ach Pot)'!N20</f>
        <v>153.95842999999999</v>
      </c>
      <c r="P20">
        <f>'RIM &amp; TRC Benefits'!O20-'TRC Costs (Ach Pot)'!O20</f>
        <v>153.12249</v>
      </c>
      <c r="Q20">
        <f>'RIM &amp; TRC Benefits'!P20-'TRC Costs (Ach Pot)'!P20</f>
        <v>121.27092999999999</v>
      </c>
      <c r="R20">
        <f>'RIM &amp; TRC Benefits'!Q20-'TRC Costs (Ach Pot)'!Q20</f>
        <v>0</v>
      </c>
      <c r="S20">
        <f>'RIM &amp; TRC Benefits'!R20-'TRC Costs (Ach Pot)'!R20</f>
        <v>0</v>
      </c>
      <c r="T20">
        <f>'RIM &amp; TRC Benefits'!S20-'TRC Costs (Ach Pot)'!S20</f>
        <v>0</v>
      </c>
      <c r="U20">
        <f>'RIM &amp; TRC Benefits'!T20-'TRC Costs (Ach Pot)'!T20</f>
        <v>0</v>
      </c>
      <c r="V20">
        <f>'RIM &amp; TRC Benefits'!U20-'TRC Costs (Ach Pot)'!U20</f>
        <v>0</v>
      </c>
      <c r="W20">
        <f>'RIM &amp; TRC Benefits'!V20-'TRC Costs (Ach Pot)'!V20</f>
        <v>0</v>
      </c>
      <c r="X20">
        <f>'RIM &amp; TRC Benefits'!W20-'TRC Costs (Ach Pot)'!W20</f>
        <v>0</v>
      </c>
      <c r="Y20">
        <f>'RIM &amp; TRC Benefits'!X20-'TRC Costs (Ach Pot)'!X20</f>
        <v>0</v>
      </c>
      <c r="Z20">
        <f>'RIM &amp; TRC Benefits'!Y20-'TRC Costs (Ach Pot)'!Y20</f>
        <v>0</v>
      </c>
      <c r="AA20">
        <f>'RIM &amp; TRC Benefits'!Z20-'TRC Costs (Ach Pot)'!Z20</f>
        <v>0</v>
      </c>
      <c r="AB20">
        <f>'RIM &amp; TRC Benefits'!AA20-'TRC Costs (Ach Pot)'!AA20</f>
        <v>0</v>
      </c>
      <c r="AC20">
        <f>'RIM &amp; TRC Benefits'!AB20-'TRC Costs (Ach Pot)'!AB20</f>
        <v>0</v>
      </c>
      <c r="AD20">
        <f>'RIM &amp; TRC Benefits'!AC20-'TRC Costs (Ach Pot)'!AC20</f>
        <v>0</v>
      </c>
      <c r="AE20">
        <f>'RIM &amp; TRC Benefits'!AD20-'TRC Costs (Ach Pot)'!AD20</f>
        <v>0</v>
      </c>
      <c r="AF20">
        <f>'RIM &amp; TRC Benefits'!AE20-'TRC Costs (Ach Pot)'!AE20</f>
        <v>0</v>
      </c>
      <c r="AG20">
        <f>'RIM &amp; TRC Benefits'!AF20-'TRC Costs (Ach Pot)'!AF20</f>
        <v>0</v>
      </c>
      <c r="AH20">
        <f>'RIM &amp; TRC Benefits'!AG20-'TRC Costs (Ach Pot)'!AG20</f>
        <v>0</v>
      </c>
      <c r="AI20">
        <f>'RIM &amp; TRC Benefits'!AH20-'TRC Costs (Ach Pot)'!AH20</f>
        <v>0</v>
      </c>
      <c r="AJ20" s="2">
        <f t="shared" si="2"/>
        <v>471.38527999999997</v>
      </c>
      <c r="AK20" s="2">
        <f t="shared" si="3"/>
        <v>180.11335311764287</v>
      </c>
      <c r="AL20">
        <f>IF('TRC Costs (Ach Pot)'!AJ20=0,99999,'RIM &amp; TRC Benefits'!AJ20/'TRC Costs (Ach Pot)'!AJ20)</f>
        <v>1.3288540316188477</v>
      </c>
      <c r="AM20" s="17"/>
      <c r="AN20">
        <f>'Customer Costs'!G20</f>
        <v>510.7</v>
      </c>
      <c r="AO20" s="17">
        <f t="shared" si="4"/>
        <v>501</v>
      </c>
      <c r="AP20" s="18">
        <f t="shared" si="5"/>
        <v>8.5214090292691473</v>
      </c>
      <c r="AQ20" s="76" t="str">
        <f t="shared" si="6"/>
        <v>No</v>
      </c>
      <c r="AR20" s="76" t="str">
        <f t="shared" si="7"/>
        <v>No</v>
      </c>
      <c r="AS20" s="76" t="str">
        <f t="shared" si="8"/>
        <v>No</v>
      </c>
      <c r="AU20" s="76" t="str">
        <f t="shared" si="9"/>
        <v>Keep</v>
      </c>
      <c r="AV20" s="59">
        <f t="shared" si="10"/>
        <v>390.8371936857252</v>
      </c>
      <c r="AW20" s="41">
        <f t="shared" si="11"/>
        <v>2.0000000000000004</v>
      </c>
      <c r="AX20" s="23">
        <f t="shared" si="12"/>
        <v>0.76529703090997692</v>
      </c>
      <c r="AY20" s="23"/>
      <c r="AZ20" s="11">
        <f>IF(AV20="NA",AV20,'Program Costs'!G20)</f>
        <v>37</v>
      </c>
      <c r="BA20" s="20"/>
      <c r="BB20" s="56">
        <f>IF(AW20&lt;=10,IF($BB$1="Residential",VLOOKUP(CEILING(AW20,0.05),'Payback-Acceptance'!$A$5:$C$205,2),VLOOKUP(CEILING(AW20,0.05),'Payback-Acceptance'!$A$5:$C$205,3)),IF($BB$1="Residential",VLOOKUP(10,'Payback-Acceptance'!$A$5:$C$205,2),VLOOKUP(10,'Payback-Acceptance'!$A$5:$C$205,3)))</f>
        <v>0.41756058820718511</v>
      </c>
      <c r="BC20" s="109"/>
      <c r="BD20" s="17">
        <f>'RIM Net Benefits (Ach Pot)'!BC20</f>
        <v>501</v>
      </c>
      <c r="BE20" s="18">
        <f>'RIM Net Benefits (Ach Pot)'!BD20</f>
        <v>510</v>
      </c>
      <c r="BF20" s="18">
        <f>'RIM Net Benefits (Ach Pot)'!BE20</f>
        <v>0</v>
      </c>
      <c r="BG20" s="42"/>
      <c r="BH20" s="22">
        <v>327592.77832527371</v>
      </c>
      <c r="BI20" s="27">
        <f t="shared" si="0"/>
        <v>68394.916604963641</v>
      </c>
      <c r="BJ20" s="52" t="s">
        <v>527</v>
      </c>
      <c r="BK20" s="52"/>
      <c r="BL20" s="35" t="str">
        <f t="shared" si="13"/>
        <v>NA</v>
      </c>
      <c r="BM20" s="67" t="s">
        <v>499</v>
      </c>
      <c r="BN20" s="71" t="str">
        <f t="shared" si="14"/>
        <v>NA</v>
      </c>
      <c r="BO20" s="71" t="str">
        <f t="shared" si="14"/>
        <v>NA</v>
      </c>
      <c r="BP20" s="71" t="str">
        <f t="shared" si="14"/>
        <v>NA</v>
      </c>
      <c r="BQ20" s="71" t="str">
        <f t="shared" si="14"/>
        <v>NA</v>
      </c>
      <c r="BR20" s="71" t="str">
        <f t="shared" si="14"/>
        <v>NA</v>
      </c>
      <c r="BS20" s="71" t="str">
        <f t="shared" si="14"/>
        <v>NA</v>
      </c>
      <c r="BT20" s="71" t="str">
        <f t="shared" si="14"/>
        <v>NA</v>
      </c>
      <c r="BU20" s="71" t="str">
        <f t="shared" si="14"/>
        <v>NA</v>
      </c>
      <c r="BV20" s="71" t="str">
        <f t="shared" si="14"/>
        <v>NA</v>
      </c>
      <c r="BW20" s="71" t="str">
        <f t="shared" si="14"/>
        <v>NA</v>
      </c>
    </row>
    <row r="21" spans="1:75" x14ac:dyDescent="0.25">
      <c r="A21" s="13">
        <v>1</v>
      </c>
      <c r="B21" s="13">
        <v>100</v>
      </c>
      <c r="C21">
        <v>120</v>
      </c>
      <c r="D21" t="s">
        <v>55</v>
      </c>
      <c r="E21" t="s">
        <v>329</v>
      </c>
      <c r="F21">
        <f>'RIM &amp; TRC Benefits'!E21-'TRC Costs (Ach Pot)'!E21</f>
        <v>0</v>
      </c>
      <c r="G21">
        <f>'RIM &amp; TRC Benefits'!F21-'TRC Costs (Ach Pot)'!F21</f>
        <v>0</v>
      </c>
      <c r="H21">
        <f>'RIM &amp; TRC Benefits'!G21-'TRC Costs (Ach Pot)'!G21</f>
        <v>-537.95595700000001</v>
      </c>
      <c r="I21">
        <f>'RIM &amp; TRC Benefits'!H21-'TRC Costs (Ach Pot)'!H21</f>
        <v>9.6190429999999996</v>
      </c>
      <c r="J21">
        <f>'RIM &amp; TRC Benefits'!I21-'TRC Costs (Ach Pot)'!I21</f>
        <v>10.369043</v>
      </c>
      <c r="K21">
        <f>'RIM &amp; TRC Benefits'!J21-'TRC Costs (Ach Pot)'!J21</f>
        <v>22.436426000000001</v>
      </c>
      <c r="L21">
        <f>'RIM &amp; TRC Benefits'!K21-'TRC Costs (Ach Pot)'!K21</f>
        <v>26.517481</v>
      </c>
      <c r="M21">
        <f>'RIM &amp; TRC Benefits'!L21-'TRC Costs (Ach Pot)'!L21</f>
        <v>26.613184</v>
      </c>
      <c r="N21">
        <f>'RIM &amp; TRC Benefits'!M21-'TRC Costs (Ach Pot)'!M21</f>
        <v>32.470602999999997</v>
      </c>
      <c r="O21">
        <f>'RIM &amp; TRC Benefits'!N21-'TRC Costs (Ach Pot)'!N21</f>
        <v>34.849394000000004</v>
      </c>
      <c r="P21">
        <f>'RIM &amp; TRC Benefits'!O21-'TRC Costs (Ach Pot)'!O21</f>
        <v>35.708764000000002</v>
      </c>
      <c r="Q21">
        <f>'RIM &amp; TRC Benefits'!P21-'TRC Costs (Ach Pot)'!P21</f>
        <v>29.177513999999999</v>
      </c>
      <c r="R21">
        <f>'RIM &amp; TRC Benefits'!Q21-'TRC Costs (Ach Pot)'!Q21</f>
        <v>30.193143999999997</v>
      </c>
      <c r="S21">
        <f>'RIM &amp; TRC Benefits'!R21-'TRC Costs (Ach Pot)'!R21</f>
        <v>25.927513999999999</v>
      </c>
      <c r="T21">
        <f>'RIM &amp; TRC Benefits'!S21-'TRC Costs (Ach Pot)'!S21</f>
        <v>37.240014000000002</v>
      </c>
      <c r="U21">
        <f>'RIM &amp; TRC Benefits'!T21-'TRC Costs (Ach Pot)'!T21</f>
        <v>26.333763999999999</v>
      </c>
      <c r="V21">
        <f>'RIM &amp; TRC Benefits'!U21-'TRC Costs (Ach Pot)'!U21</f>
        <v>30.865013999999999</v>
      </c>
      <c r="W21">
        <f>'RIM &amp; TRC Benefits'!V21-'TRC Costs (Ach Pot)'!V21</f>
        <v>30.458763999999999</v>
      </c>
      <c r="X21">
        <f>'RIM &amp; TRC Benefits'!W21-'TRC Costs (Ach Pot)'!W21</f>
        <v>37.115014000000002</v>
      </c>
      <c r="Y21">
        <f>'RIM &amp; TRC Benefits'!X21-'TRC Costs (Ach Pot)'!X21</f>
        <v>37.177514000000002</v>
      </c>
      <c r="Z21">
        <f>'RIM &amp; TRC Benefits'!Y21-'TRC Costs (Ach Pot)'!Y21</f>
        <v>38.208764000000002</v>
      </c>
      <c r="AA21">
        <f>'RIM &amp; TRC Benefits'!Z21-'TRC Costs (Ach Pot)'!Z21</f>
        <v>38.677514000000002</v>
      </c>
      <c r="AB21">
        <f>'RIM &amp; TRC Benefits'!AA21-'TRC Costs (Ach Pot)'!AA21</f>
        <v>38.865014000000002</v>
      </c>
      <c r="AC21">
        <f>'RIM &amp; TRC Benefits'!AB21-'TRC Costs (Ach Pot)'!AB21</f>
        <v>32.927514000000002</v>
      </c>
      <c r="AD21">
        <f>'RIM &amp; TRC Benefits'!AC21-'TRC Costs (Ach Pot)'!AC21</f>
        <v>34.771264000000002</v>
      </c>
      <c r="AE21">
        <f>'RIM &amp; TRC Benefits'!AD21-'TRC Costs (Ach Pot)'!AD21</f>
        <v>29.583763999999999</v>
      </c>
      <c r="AF21">
        <f>'RIM &amp; TRC Benefits'!AE21-'TRC Costs (Ach Pot)'!AE21</f>
        <v>31.302513999999999</v>
      </c>
      <c r="AG21">
        <f>'RIM &amp; TRC Benefits'!AF21-'TRC Costs (Ach Pot)'!AF21</f>
        <v>32.990014000000002</v>
      </c>
      <c r="AH21">
        <f>'RIM &amp; TRC Benefits'!AG21-'TRC Costs (Ach Pot)'!AG21</f>
        <v>34.740014000000002</v>
      </c>
      <c r="AI21">
        <f>'RIM &amp; TRC Benefits'!AH21-'TRC Costs (Ach Pot)'!AH21</f>
        <v>49.802514000000002</v>
      </c>
      <c r="AJ21" s="2">
        <f t="shared" si="2"/>
        <v>306.98512700000003</v>
      </c>
      <c r="AK21" s="2">
        <f t="shared" si="3"/>
        <v>-178.78957835392595</v>
      </c>
      <c r="AL21">
        <f>IF('TRC Costs (Ach Pot)'!AJ21=0,99999,'RIM &amp; TRC Benefits'!AJ21/'TRC Costs (Ach Pot)'!AJ21)</f>
        <v>0.67356293891925145</v>
      </c>
      <c r="AM21" s="17"/>
      <c r="AN21">
        <f>'Customer Costs'!G21</f>
        <v>510.7</v>
      </c>
      <c r="AO21" s="17">
        <f t="shared" si="4"/>
        <v>115.9698534092674</v>
      </c>
      <c r="AP21" s="18">
        <f t="shared" si="5"/>
        <v>36.81323894234292</v>
      </c>
      <c r="AQ21" s="76" t="str">
        <f t="shared" si="6"/>
        <v>No</v>
      </c>
      <c r="AR21" s="76" t="str">
        <f t="shared" si="7"/>
        <v>No</v>
      </c>
      <c r="AS21" s="76" t="str">
        <f t="shared" si="8"/>
        <v>No</v>
      </c>
      <c r="AU21" s="76" t="str">
        <f t="shared" si="9"/>
        <v>Drop</v>
      </c>
      <c r="AV21" s="59" t="str">
        <f t="shared" si="10"/>
        <v>NA</v>
      </c>
      <c r="AW21" s="41" t="str">
        <f t="shared" si="11"/>
        <v>NA</v>
      </c>
      <c r="AX21" s="23" t="str">
        <f t="shared" si="12"/>
        <v>NA</v>
      </c>
      <c r="AY21" s="23"/>
      <c r="AZ21" s="11" t="str">
        <f>IF(AV21="NA",AV21,'Program Costs'!G21)</f>
        <v>NA</v>
      </c>
      <c r="BA21" s="20"/>
      <c r="BB21" s="56">
        <f>IF(AW21&lt;=10,IF($BB$1="Residential",VLOOKUP(CEILING(AW21,0.05),'Payback-Acceptance'!$A$5:$C$205,2),VLOOKUP(CEILING(AW21,0.05),'Payback-Acceptance'!$A$5:$C$205,3)),IF($BB$1="Residential",VLOOKUP(10,'Payback-Acceptance'!$A$5:$C$205,2),VLOOKUP(10,'Payback-Acceptance'!$A$5:$C$205,3)))</f>
        <v>0.14294960495076253</v>
      </c>
      <c r="BC21" s="109"/>
      <c r="BD21" s="17">
        <f>'RIM Net Benefits (Ach Pot)'!BC21</f>
        <v>115.9698534092674</v>
      </c>
      <c r="BE21" s="18">
        <f>'RIM Net Benefits (Ach Pot)'!BD21</f>
        <v>118.0531441890746</v>
      </c>
      <c r="BF21" s="18">
        <f>'RIM Net Benefits (Ach Pot)'!BE21</f>
        <v>0</v>
      </c>
      <c r="BG21" s="42"/>
      <c r="BH21" s="22">
        <v>327592.77832527371</v>
      </c>
      <c r="BI21" s="27" t="str">
        <f t="shared" si="0"/>
        <v>NA</v>
      </c>
      <c r="BJ21" s="52" t="s">
        <v>527</v>
      </c>
      <c r="BK21" s="52"/>
      <c r="BL21" s="35" t="str">
        <f t="shared" si="13"/>
        <v>NA</v>
      </c>
      <c r="BM21" s="67" t="s">
        <v>499</v>
      </c>
      <c r="BN21" s="71" t="str">
        <f t="shared" si="14"/>
        <v>NA</v>
      </c>
      <c r="BO21" s="71" t="str">
        <f t="shared" si="14"/>
        <v>NA</v>
      </c>
      <c r="BP21" s="71" t="str">
        <f t="shared" si="14"/>
        <v>NA</v>
      </c>
      <c r="BQ21" s="71" t="str">
        <f t="shared" si="14"/>
        <v>NA</v>
      </c>
      <c r="BR21" s="71" t="str">
        <f t="shared" si="14"/>
        <v>NA</v>
      </c>
      <c r="BS21" s="71" t="str">
        <f t="shared" si="14"/>
        <v>NA</v>
      </c>
      <c r="BT21" s="71" t="str">
        <f t="shared" si="14"/>
        <v>NA</v>
      </c>
      <c r="BU21" s="71" t="str">
        <f t="shared" si="14"/>
        <v>NA</v>
      </c>
      <c r="BV21" s="71" t="str">
        <f t="shared" si="14"/>
        <v>NA</v>
      </c>
      <c r="BW21" s="71" t="str">
        <f t="shared" si="14"/>
        <v>NA</v>
      </c>
    </row>
    <row r="22" spans="1:75" x14ac:dyDescent="0.25">
      <c r="A22" s="13">
        <v>1</v>
      </c>
      <c r="B22" s="13">
        <v>100</v>
      </c>
      <c r="C22">
        <v>121</v>
      </c>
      <c r="D22" t="s">
        <v>56</v>
      </c>
      <c r="E22" t="s">
        <v>330</v>
      </c>
      <c r="F22">
        <f>'RIM &amp; TRC Benefits'!E22-'TRC Costs (Ach Pot)'!E22</f>
        <v>0</v>
      </c>
      <c r="G22">
        <f>'RIM &amp; TRC Benefits'!F22-'TRC Costs (Ach Pot)'!F22</f>
        <v>0</v>
      </c>
      <c r="H22">
        <f>'RIM &amp; TRC Benefits'!G22-'TRC Costs (Ach Pot)'!G22</f>
        <v>-132.10185000000001</v>
      </c>
      <c r="I22">
        <f>'RIM &amp; TRC Benefits'!H22-'TRC Costs (Ach Pot)'!H22</f>
        <v>41.698149999999998</v>
      </c>
      <c r="J22">
        <f>'RIM &amp; TRC Benefits'!I22-'TRC Costs (Ach Pot)'!I22</f>
        <v>43.948149999999998</v>
      </c>
      <c r="K22">
        <f>'RIM &amp; TRC Benefits'!J22-'TRC Costs (Ach Pot)'!J22</f>
        <v>90.454989999999995</v>
      </c>
      <c r="L22">
        <f>'RIM &amp; TRC Benefits'!K22-'TRC Costs (Ach Pot)'!K22</f>
        <v>107.36514</v>
      </c>
      <c r="M22">
        <f>'RIM &amp; TRC Benefits'!L22-'TRC Costs (Ach Pot)'!L22</f>
        <v>109.26259999999999</v>
      </c>
      <c r="N22">
        <f>'RIM &amp; TRC Benefits'!M22-'TRC Costs (Ach Pot)'!M22</f>
        <v>131.44033999999999</v>
      </c>
      <c r="O22">
        <f>'RIM &amp; TRC Benefits'!N22-'TRC Costs (Ach Pot)'!N22</f>
        <v>144.26065</v>
      </c>
      <c r="P22">
        <f>'RIM &amp; TRC Benefits'!O22-'TRC Costs (Ach Pot)'!O22</f>
        <v>144.80752999999999</v>
      </c>
      <c r="Q22">
        <f>'RIM &amp; TRC Benefits'!P22-'TRC Costs (Ach Pot)'!P22</f>
        <v>115.38565</v>
      </c>
      <c r="R22">
        <f>'RIM &amp; TRC Benefits'!Q22-'TRC Costs (Ach Pot)'!Q22</f>
        <v>0</v>
      </c>
      <c r="S22">
        <f>'RIM &amp; TRC Benefits'!R22-'TRC Costs (Ach Pot)'!R22</f>
        <v>0</v>
      </c>
      <c r="T22">
        <f>'RIM &amp; TRC Benefits'!S22-'TRC Costs (Ach Pot)'!S22</f>
        <v>0</v>
      </c>
      <c r="U22">
        <f>'RIM &amp; TRC Benefits'!T22-'TRC Costs (Ach Pot)'!T22</f>
        <v>0</v>
      </c>
      <c r="V22">
        <f>'RIM &amp; TRC Benefits'!U22-'TRC Costs (Ach Pot)'!U22</f>
        <v>0</v>
      </c>
      <c r="W22">
        <f>'RIM &amp; TRC Benefits'!V22-'TRC Costs (Ach Pot)'!V22</f>
        <v>0</v>
      </c>
      <c r="X22">
        <f>'RIM &amp; TRC Benefits'!W22-'TRC Costs (Ach Pot)'!W22</f>
        <v>0</v>
      </c>
      <c r="Y22">
        <f>'RIM &amp; TRC Benefits'!X22-'TRC Costs (Ach Pot)'!X22</f>
        <v>0</v>
      </c>
      <c r="Z22">
        <f>'RIM &amp; TRC Benefits'!Y22-'TRC Costs (Ach Pot)'!Y22</f>
        <v>0</v>
      </c>
      <c r="AA22">
        <f>'RIM &amp; TRC Benefits'!Z22-'TRC Costs (Ach Pot)'!Z22</f>
        <v>0</v>
      </c>
      <c r="AB22">
        <f>'RIM &amp; TRC Benefits'!AA22-'TRC Costs (Ach Pot)'!AA22</f>
        <v>0</v>
      </c>
      <c r="AC22">
        <f>'RIM &amp; TRC Benefits'!AB22-'TRC Costs (Ach Pot)'!AB22</f>
        <v>0</v>
      </c>
      <c r="AD22">
        <f>'RIM &amp; TRC Benefits'!AC22-'TRC Costs (Ach Pot)'!AC22</f>
        <v>0</v>
      </c>
      <c r="AE22">
        <f>'RIM &amp; TRC Benefits'!AD22-'TRC Costs (Ach Pot)'!AD22</f>
        <v>0</v>
      </c>
      <c r="AF22">
        <f>'RIM &amp; TRC Benefits'!AE22-'TRC Costs (Ach Pot)'!AE22</f>
        <v>0</v>
      </c>
      <c r="AG22">
        <f>'RIM &amp; TRC Benefits'!AF22-'TRC Costs (Ach Pot)'!AF22</f>
        <v>0</v>
      </c>
      <c r="AH22">
        <f>'RIM &amp; TRC Benefits'!AG22-'TRC Costs (Ach Pot)'!AG22</f>
        <v>0</v>
      </c>
      <c r="AI22">
        <f>'RIM &amp; TRC Benefits'!AH22-'TRC Costs (Ach Pot)'!AH22</f>
        <v>0</v>
      </c>
      <c r="AJ22" s="2">
        <f t="shared" si="2"/>
        <v>796.52134999999998</v>
      </c>
      <c r="AK22" s="2">
        <f t="shared" si="3"/>
        <v>520.97001067758572</v>
      </c>
      <c r="AL22">
        <f>IF('TRC Costs (Ach Pot)'!AJ22=0,99999,'RIM &amp; TRC Benefits'!AJ22/'TRC Costs (Ach Pot)'!AJ22)</f>
        <v>3.9975259532657406</v>
      </c>
      <c r="AM22" s="17"/>
      <c r="AN22">
        <f>'Customer Costs'!G22</f>
        <v>136.80000000000001</v>
      </c>
      <c r="AO22" s="17">
        <f t="shared" si="4"/>
        <v>527</v>
      </c>
      <c r="AP22" s="18">
        <f t="shared" si="5"/>
        <v>2.1699951450987345</v>
      </c>
      <c r="AQ22" s="76" t="str">
        <f t="shared" si="6"/>
        <v>No</v>
      </c>
      <c r="AR22" s="76" t="str">
        <f t="shared" si="7"/>
        <v>No</v>
      </c>
      <c r="AS22" s="76" t="str">
        <f t="shared" si="8"/>
        <v>Yes</v>
      </c>
      <c r="AU22" s="76" t="str">
        <f t="shared" si="9"/>
        <v>Keep</v>
      </c>
      <c r="AV22" s="59">
        <f t="shared" si="10"/>
        <v>10.716768607539336</v>
      </c>
      <c r="AW22" s="41">
        <f t="shared" si="11"/>
        <v>2</v>
      </c>
      <c r="AX22" s="23">
        <f t="shared" si="12"/>
        <v>7.833895180949807E-2</v>
      </c>
      <c r="AY22" s="23"/>
      <c r="AZ22" s="11">
        <f>IF(AV22="NA",AV22,'Program Costs'!G22)</f>
        <v>37</v>
      </c>
      <c r="BA22" s="20"/>
      <c r="BB22" s="56">
        <f>IF(AW22&lt;=10,IF($BB$1="Residential",VLOOKUP(CEILING(AW22,0.05),'Payback-Acceptance'!$A$5:$C$205,2),VLOOKUP(CEILING(AW22,0.05),'Payback-Acceptance'!$A$5:$C$205,3)),IF($BB$1="Residential",VLOOKUP(10,'Payback-Acceptance'!$A$5:$C$205,2),VLOOKUP(10,'Payback-Acceptance'!$A$5:$C$205,3)))</f>
        <v>0.41756058820718511</v>
      </c>
      <c r="BC22" s="109"/>
      <c r="BD22" s="17">
        <f>'RIM Net Benefits (Ach Pot)'!BC22</f>
        <v>527</v>
      </c>
      <c r="BE22" s="18">
        <f>'RIM Net Benefits (Ach Pot)'!BD22</f>
        <v>460</v>
      </c>
      <c r="BF22" s="18">
        <f>'RIM Net Benefits (Ach Pot)'!BE22</f>
        <v>0</v>
      </c>
      <c r="BG22" s="42"/>
      <c r="BH22" s="22">
        <v>461056.50282816298</v>
      </c>
      <c r="BI22" s="27">
        <f t="shared" si="0"/>
        <v>96259.512258837727</v>
      </c>
      <c r="BJ22" s="52" t="s">
        <v>528</v>
      </c>
      <c r="BK22" s="52"/>
      <c r="BL22" s="35">
        <f t="shared" si="13"/>
        <v>75</v>
      </c>
      <c r="BM22" s="67">
        <v>75</v>
      </c>
      <c r="BN22" s="71">
        <f t="shared" si="14"/>
        <v>2.25</v>
      </c>
      <c r="BO22" s="71">
        <f t="shared" si="14"/>
        <v>6</v>
      </c>
      <c r="BP22" s="71">
        <f t="shared" si="14"/>
        <v>12</v>
      </c>
      <c r="BQ22" s="71">
        <f t="shared" si="14"/>
        <v>22.500000000000004</v>
      </c>
      <c r="BR22" s="71">
        <f t="shared" si="14"/>
        <v>37.5</v>
      </c>
      <c r="BS22" s="71">
        <f t="shared" si="14"/>
        <v>52.5</v>
      </c>
      <c r="BT22" s="71">
        <f t="shared" si="14"/>
        <v>63</v>
      </c>
      <c r="BU22" s="71">
        <f t="shared" si="14"/>
        <v>69</v>
      </c>
      <c r="BV22" s="71">
        <f t="shared" si="14"/>
        <v>72.75</v>
      </c>
      <c r="BW22" s="71">
        <f t="shared" si="14"/>
        <v>75</v>
      </c>
    </row>
    <row r="23" spans="1:75" x14ac:dyDescent="0.25">
      <c r="A23" s="13">
        <v>1</v>
      </c>
      <c r="B23" s="13">
        <v>100</v>
      </c>
      <c r="C23">
        <v>122</v>
      </c>
      <c r="D23" t="s">
        <v>57</v>
      </c>
      <c r="E23" t="s">
        <v>331</v>
      </c>
      <c r="F23">
        <f>'RIM &amp; TRC Benefits'!E23-'TRC Costs (Ach Pot)'!E23</f>
        <v>0</v>
      </c>
      <c r="G23">
        <f>'RIM &amp; TRC Benefits'!F23-'TRC Costs (Ach Pot)'!F23</f>
        <v>0</v>
      </c>
      <c r="H23">
        <f>'RIM &amp; TRC Benefits'!G23-'TRC Costs (Ach Pot)'!G23</f>
        <v>-1848.4578200000001</v>
      </c>
      <c r="I23">
        <f>'RIM &amp; TRC Benefits'!H23-'TRC Costs (Ach Pot)'!H23</f>
        <v>66.552179999999993</v>
      </c>
      <c r="J23">
        <f>'RIM &amp; TRC Benefits'!I23-'TRC Costs (Ach Pot)'!I23</f>
        <v>71.552179999999993</v>
      </c>
      <c r="K23">
        <f>'RIM &amp; TRC Benefits'!J23-'TRC Costs (Ach Pot)'!J23</f>
        <v>124.59808</v>
      </c>
      <c r="L23">
        <f>'RIM &amp; TRC Benefits'!K23-'TRC Costs (Ach Pot)'!K23</f>
        <v>143.16253</v>
      </c>
      <c r="M23">
        <f>'RIM &amp; TRC Benefits'!L23-'TRC Costs (Ach Pot)'!L23</f>
        <v>147.33440999999999</v>
      </c>
      <c r="N23">
        <f>'RIM &amp; TRC Benefits'!M23-'TRC Costs (Ach Pot)'!M23</f>
        <v>172.73186999999999</v>
      </c>
      <c r="O23">
        <f>'RIM &amp; TRC Benefits'!N23-'TRC Costs (Ach Pot)'!N23</f>
        <v>187.95842999999999</v>
      </c>
      <c r="P23">
        <f>'RIM &amp; TRC Benefits'!O23-'TRC Costs (Ach Pot)'!O23</f>
        <v>190.12249</v>
      </c>
      <c r="Q23">
        <f>'RIM &amp; TRC Benefits'!P23-'TRC Costs (Ach Pot)'!P23</f>
        <v>158.27092999999999</v>
      </c>
      <c r="R23">
        <f>'RIM &amp; TRC Benefits'!Q23-'TRC Costs (Ach Pot)'!Q23</f>
        <v>169.72406000000001</v>
      </c>
      <c r="S23">
        <f>'RIM &amp; TRC Benefits'!R23-'TRC Costs (Ach Pot)'!R23</f>
        <v>152.78656000000001</v>
      </c>
      <c r="T23">
        <f>'RIM &amp; TRC Benefits'!S23-'TRC Costs (Ach Pot)'!S23</f>
        <v>202.77092999999999</v>
      </c>
      <c r="U23">
        <f>'RIM &amp; TRC Benefits'!T23-'TRC Costs (Ach Pot)'!T23</f>
        <v>158.23967999999999</v>
      </c>
      <c r="V23">
        <f>'RIM &amp; TRC Benefits'!U23-'TRC Costs (Ach Pot)'!U23</f>
        <v>174.39592999999999</v>
      </c>
      <c r="W23">
        <f>'RIM &amp; TRC Benefits'!V23-'TRC Costs (Ach Pot)'!V23</f>
        <v>177.77092999999999</v>
      </c>
      <c r="X23">
        <f>'RIM &amp; TRC Benefits'!W23-'TRC Costs (Ach Pot)'!W23</f>
        <v>205.23967999999999</v>
      </c>
      <c r="Y23">
        <f>'RIM &amp; TRC Benefits'!X23-'TRC Costs (Ach Pot)'!X23</f>
        <v>208.86467999999999</v>
      </c>
      <c r="Z23">
        <f>'RIM &amp; TRC Benefits'!Y23-'TRC Costs (Ach Pot)'!Y23</f>
        <v>215.42717999999999</v>
      </c>
      <c r="AA23">
        <f>'RIM &amp; TRC Benefits'!Z23-'TRC Costs (Ach Pot)'!Z23</f>
        <v>217.61467999999999</v>
      </c>
      <c r="AB23">
        <f>'RIM &amp; TRC Benefits'!AA23-'TRC Costs (Ach Pot)'!AA23</f>
        <v>221.98967999999999</v>
      </c>
      <c r="AC23">
        <f>'RIM &amp; TRC Benefits'!AB23-'TRC Costs (Ach Pot)'!AB23</f>
        <v>198.92717999999999</v>
      </c>
      <c r="AD23">
        <f>'RIM &amp; TRC Benefits'!AC23-'TRC Costs (Ach Pot)'!AC23</f>
        <v>203.55217999999999</v>
      </c>
      <c r="AE23">
        <f>'RIM &amp; TRC Benefits'!AD23-'TRC Costs (Ach Pot)'!AD23</f>
        <v>186.45842999999999</v>
      </c>
      <c r="AF23">
        <f>'RIM &amp; TRC Benefits'!AE23-'TRC Costs (Ach Pot)'!AE23</f>
        <v>191.05217999999999</v>
      </c>
      <c r="AG23">
        <f>'RIM &amp; TRC Benefits'!AF23-'TRC Costs (Ach Pot)'!AF23</f>
        <v>206.45842999999999</v>
      </c>
      <c r="AH23">
        <f>'RIM &amp; TRC Benefits'!AG23-'TRC Costs (Ach Pot)'!AG23</f>
        <v>213.14592999999999</v>
      </c>
      <c r="AI23">
        <f>'RIM &amp; TRC Benefits'!AH23-'TRC Costs (Ach Pot)'!AH23</f>
        <v>276.23968000000002</v>
      </c>
      <c r="AJ23" s="2">
        <f t="shared" si="2"/>
        <v>2994.4832799999999</v>
      </c>
      <c r="AK23" s="2">
        <f t="shared" si="3"/>
        <v>193.86384732423357</v>
      </c>
      <c r="AL23">
        <f>IF('TRC Costs (Ach Pot)'!AJ23=0,99999,'RIM &amp; TRC Benefits'!AJ23/'TRC Costs (Ach Pot)'!AJ23)</f>
        <v>1.1012074316105025</v>
      </c>
      <c r="AM23" s="17"/>
      <c r="AN23">
        <f>'Customer Costs'!G23</f>
        <v>1878.51</v>
      </c>
      <c r="AO23" s="17">
        <f t="shared" si="4"/>
        <v>984</v>
      </c>
      <c r="AP23" s="18">
        <f t="shared" si="5"/>
        <v>15.958853681344763</v>
      </c>
      <c r="AQ23" s="76" t="str">
        <f t="shared" si="6"/>
        <v>No</v>
      </c>
      <c r="AR23" s="76" t="str">
        <f t="shared" si="7"/>
        <v>No</v>
      </c>
      <c r="AS23" s="76" t="str">
        <f t="shared" si="8"/>
        <v>No</v>
      </c>
      <c r="AU23" s="76" t="str">
        <f t="shared" si="9"/>
        <v>Keep</v>
      </c>
      <c r="AV23" s="59">
        <f t="shared" si="10"/>
        <v>1643.0908355025022</v>
      </c>
      <c r="AW23" s="41">
        <f t="shared" si="11"/>
        <v>2.0000000000000009</v>
      </c>
      <c r="AX23" s="23">
        <f t="shared" si="12"/>
        <v>0.87467771558442708</v>
      </c>
      <c r="AY23" s="23"/>
      <c r="AZ23" s="11">
        <f>IF(AV23="NA",AV23,'Program Costs'!G23)</f>
        <v>37</v>
      </c>
      <c r="BA23" s="20"/>
      <c r="BB23" s="56">
        <f>IF(AW23&lt;=10,IF($BB$1="Residential",VLOOKUP(CEILING(AW23,0.05),'Payback-Acceptance'!$A$5:$C$205,2),VLOOKUP(CEILING(AW23,0.05),'Payback-Acceptance'!$A$5:$C$205,3)),IF($BB$1="Residential",VLOOKUP(10,'Payback-Acceptance'!$A$5:$C$205,2),VLOOKUP(10,'Payback-Acceptance'!$A$5:$C$205,3)))</f>
        <v>0.41756058820718511</v>
      </c>
      <c r="BC23" s="109"/>
      <c r="BD23" s="17">
        <f>'RIM Net Benefits (Ach Pot)'!BC23</f>
        <v>984</v>
      </c>
      <c r="BE23" s="18">
        <f>'RIM Net Benefits (Ach Pot)'!BD23</f>
        <v>510</v>
      </c>
      <c r="BF23" s="18">
        <f>'RIM Net Benefits (Ach Pot)'!BE23</f>
        <v>0</v>
      </c>
      <c r="BG23" s="42"/>
      <c r="BH23" s="22">
        <v>436790.37110036495</v>
      </c>
      <c r="BI23" s="27">
        <f t="shared" si="0"/>
        <v>91193.222139951526</v>
      </c>
      <c r="BJ23" s="52" t="s">
        <v>526</v>
      </c>
      <c r="BK23" s="52"/>
      <c r="BL23" s="35">
        <f t="shared" si="13"/>
        <v>9496.1200000000008</v>
      </c>
      <c r="BM23" s="67">
        <v>9496.1200000000008</v>
      </c>
      <c r="BN23" s="71">
        <f t="shared" si="14"/>
        <v>1988.0162158329381</v>
      </c>
      <c r="BO23" s="71">
        <f t="shared" si="14"/>
        <v>3843.7568502676177</v>
      </c>
      <c r="BP23" s="71">
        <f t="shared" si="14"/>
        <v>5460.7638675284079</v>
      </c>
      <c r="BQ23" s="71">
        <f t="shared" si="14"/>
        <v>6775.9997200266907</v>
      </c>
      <c r="BR23" s="71">
        <f t="shared" si="14"/>
        <v>7774.6012642687419</v>
      </c>
      <c r="BS23" s="71">
        <f t="shared" si="14"/>
        <v>8482.3471591420275</v>
      </c>
      <c r="BT23" s="71">
        <f t="shared" si="14"/>
        <v>8950.5764805894651</v>
      </c>
      <c r="BU23" s="71">
        <f t="shared" si="14"/>
        <v>9239.7346633647248</v>
      </c>
      <c r="BV23" s="71">
        <f t="shared" si="14"/>
        <v>9406.4238515200141</v>
      </c>
      <c r="BW23" s="71">
        <f t="shared" si="14"/>
        <v>9496.1200000000008</v>
      </c>
    </row>
    <row r="24" spans="1:75" x14ac:dyDescent="0.25">
      <c r="A24" s="13">
        <v>1</v>
      </c>
      <c r="B24" s="13">
        <v>100</v>
      </c>
      <c r="C24">
        <v>124</v>
      </c>
      <c r="D24" t="s">
        <v>58</v>
      </c>
      <c r="E24" t="s">
        <v>332</v>
      </c>
      <c r="F24">
        <f>'RIM &amp; TRC Benefits'!E24-'TRC Costs (Ach Pot)'!E24</f>
        <v>0</v>
      </c>
      <c r="G24">
        <f>'RIM &amp; TRC Benefits'!F24-'TRC Costs (Ach Pot)'!F24</f>
        <v>0</v>
      </c>
      <c r="H24">
        <f>'RIM &amp; TRC Benefits'!G24-'TRC Costs (Ach Pot)'!G24</f>
        <v>-628.84764999999993</v>
      </c>
      <c r="I24">
        <f>'RIM &amp; TRC Benefits'!H24-'TRC Costs (Ach Pot)'!H24</f>
        <v>49.202349999999996</v>
      </c>
      <c r="J24">
        <f>'RIM &amp; TRC Benefits'!I24-'TRC Costs (Ach Pot)'!I24</f>
        <v>51.452349999999996</v>
      </c>
      <c r="K24">
        <f>'RIM &amp; TRC Benefits'!J24-'TRC Costs (Ach Pot)'!J24</f>
        <v>120.24726999999999</v>
      </c>
      <c r="L24">
        <f>'RIM &amp; TRC Benefits'!K24-'TRC Costs (Ach Pot)'!K24</f>
        <v>147.62423000000001</v>
      </c>
      <c r="M24">
        <f>'RIM &amp; TRC Benefits'!L24-'TRC Costs (Ach Pot)'!L24</f>
        <v>148.59980999999999</v>
      </c>
      <c r="N24">
        <f>'RIM &amp; TRC Benefits'!M24-'TRC Costs (Ach Pot)'!M24</f>
        <v>182.13204999999999</v>
      </c>
      <c r="O24">
        <f>'RIM &amp; TRC Benefits'!N24-'TRC Costs (Ach Pot)'!N24</f>
        <v>200.35865000000001</v>
      </c>
      <c r="P24">
        <f>'RIM &amp; TRC Benefits'!O24-'TRC Costs (Ach Pot)'!O24</f>
        <v>199.35865000000001</v>
      </c>
      <c r="Q24">
        <f>'RIM &amp; TRC Benefits'!P24-'TRC Costs (Ach Pot)'!P24</f>
        <v>155.32735</v>
      </c>
      <c r="R24">
        <f>'RIM &amp; TRC Benefits'!Q24-'TRC Costs (Ach Pot)'!Q24</f>
        <v>168.71798000000001</v>
      </c>
      <c r="S24">
        <f>'RIM &amp; TRC Benefits'!R24-'TRC Costs (Ach Pot)'!R24</f>
        <v>142.24923000000001</v>
      </c>
      <c r="T24">
        <f>'RIM &amp; TRC Benefits'!S24-'TRC Costs (Ach Pot)'!S24</f>
        <v>211.67115000000001</v>
      </c>
      <c r="U24">
        <f>'RIM &amp; TRC Benefits'!T24-'TRC Costs (Ach Pot)'!T24</f>
        <v>148.07735</v>
      </c>
      <c r="V24">
        <f>'RIM &amp; TRC Benefits'!U24-'TRC Costs (Ach Pot)'!U24</f>
        <v>168.71847</v>
      </c>
      <c r="W24">
        <f>'RIM &amp; TRC Benefits'!V24-'TRC Costs (Ach Pot)'!V24</f>
        <v>171.15597</v>
      </c>
      <c r="X24">
        <f>'RIM &amp; TRC Benefits'!W24-'TRC Costs (Ach Pot)'!W24</f>
        <v>207.03097</v>
      </c>
      <c r="Y24">
        <f>'RIM &amp; TRC Benefits'!X24-'TRC Costs (Ach Pot)'!X24</f>
        <v>210.87477000000001</v>
      </c>
      <c r="Z24">
        <f>'RIM &amp; TRC Benefits'!Y24-'TRC Costs (Ach Pot)'!Y24</f>
        <v>215.68727000000001</v>
      </c>
      <c r="AA24">
        <f>'RIM &amp; TRC Benefits'!Z24-'TRC Costs (Ach Pot)'!Z24</f>
        <v>215.21847</v>
      </c>
      <c r="AB24">
        <f>'RIM &amp; TRC Benefits'!AA24-'TRC Costs (Ach Pot)'!AA24</f>
        <v>0</v>
      </c>
      <c r="AC24">
        <f>'RIM &amp; TRC Benefits'!AB24-'TRC Costs (Ach Pot)'!AB24</f>
        <v>0</v>
      </c>
      <c r="AD24">
        <f>'RIM &amp; TRC Benefits'!AC24-'TRC Costs (Ach Pot)'!AC24</f>
        <v>0</v>
      </c>
      <c r="AE24">
        <f>'RIM &amp; TRC Benefits'!AD24-'TRC Costs (Ach Pot)'!AD24</f>
        <v>0</v>
      </c>
      <c r="AF24">
        <f>'RIM &amp; TRC Benefits'!AE24-'TRC Costs (Ach Pot)'!AE24</f>
        <v>0</v>
      </c>
      <c r="AG24">
        <f>'RIM &amp; TRC Benefits'!AF24-'TRC Costs (Ach Pot)'!AF24</f>
        <v>0</v>
      </c>
      <c r="AH24">
        <f>'RIM &amp; TRC Benefits'!AG24-'TRC Costs (Ach Pot)'!AG24</f>
        <v>0</v>
      </c>
      <c r="AI24">
        <f>'RIM &amp; TRC Benefits'!AH24-'TRC Costs (Ach Pot)'!AH24</f>
        <v>0</v>
      </c>
      <c r="AJ24" s="2">
        <f t="shared" si="2"/>
        <v>2484.8566900000001</v>
      </c>
      <c r="AK24" s="2">
        <f t="shared" si="3"/>
        <v>997.59956933452554</v>
      </c>
      <c r="AL24">
        <f>IF('TRC Costs (Ach Pot)'!AJ24=0,99999,'RIM &amp; TRC Benefits'!AJ24/'TRC Costs (Ach Pot)'!AJ24)</f>
        <v>2.4718199606587867</v>
      </c>
      <c r="AM24" s="17"/>
      <c r="AN24">
        <f>'Customer Costs'!G24</f>
        <v>640.79999999999995</v>
      </c>
      <c r="AO24" s="17">
        <f t="shared" si="4"/>
        <v>550.36708704019259</v>
      </c>
      <c r="AP24" s="18">
        <f t="shared" si="5"/>
        <v>9.7331480337798926</v>
      </c>
      <c r="AQ24" s="76" t="str">
        <f t="shared" si="6"/>
        <v>No</v>
      </c>
      <c r="AR24" s="76" t="str">
        <f t="shared" si="7"/>
        <v>No</v>
      </c>
      <c r="AS24" s="76" t="str">
        <f t="shared" si="8"/>
        <v>No</v>
      </c>
      <c r="AU24" s="76" t="str">
        <f t="shared" si="9"/>
        <v>Keep</v>
      </c>
      <c r="AV24" s="59">
        <f t="shared" si="10"/>
        <v>509.1262603679636</v>
      </c>
      <c r="AW24" s="41">
        <f t="shared" si="11"/>
        <v>2.0000000000000004</v>
      </c>
      <c r="AX24" s="23">
        <f t="shared" si="12"/>
        <v>0.79451663602990574</v>
      </c>
      <c r="AY24" s="23"/>
      <c r="AZ24" s="11">
        <f>IF(AV24="NA",AV24,'Program Costs'!G24)</f>
        <v>37</v>
      </c>
      <c r="BA24" s="20"/>
      <c r="BB24" s="56">
        <f>IF(AW24&lt;=10,IF($BB$1="Residential",VLOOKUP(CEILING(AW24,0.05),'Payback-Acceptance'!$A$5:$C$205,2),VLOOKUP(CEILING(AW24,0.05),'Payback-Acceptance'!$A$5:$C$205,3)),IF($BB$1="Residential",VLOOKUP(10,'Payback-Acceptance'!$A$5:$C$205,2),VLOOKUP(10,'Payback-Acceptance'!$A$5:$C$205,3)))</f>
        <v>0.41756058820718511</v>
      </c>
      <c r="BC24" s="109"/>
      <c r="BD24" s="17">
        <f>'RIM Net Benefits (Ach Pot)'!BC24</f>
        <v>550.36708704019259</v>
      </c>
      <c r="BE24" s="18">
        <f>'RIM Net Benefits (Ach Pot)'!BD24</f>
        <v>502.50907947148016</v>
      </c>
      <c r="BF24" s="18">
        <f>'RIM Net Benefits (Ach Pot)'!BE24</f>
        <v>747.96948936006481</v>
      </c>
      <c r="BG24" s="42"/>
      <c r="BH24" s="22">
        <v>27005.856277710736</v>
      </c>
      <c r="BI24" s="27">
        <f t="shared" si="0"/>
        <v>5638.2906161797991</v>
      </c>
      <c r="BJ24" s="52" t="s">
        <v>526</v>
      </c>
      <c r="BK24" s="52"/>
      <c r="BL24" s="35">
        <f t="shared" si="13"/>
        <v>405</v>
      </c>
      <c r="BM24" s="67">
        <v>405</v>
      </c>
      <c r="BN24" s="71">
        <f t="shared" si="14"/>
        <v>84.786899008472915</v>
      </c>
      <c r="BO24" s="71">
        <f t="shared" si="14"/>
        <v>163.93237705066753</v>
      </c>
      <c r="BP24" s="71">
        <f t="shared" si="14"/>
        <v>232.89610560407883</v>
      </c>
      <c r="BQ24" s="71">
        <f t="shared" si="14"/>
        <v>288.98959644684453</v>
      </c>
      <c r="BR24" s="71">
        <f t="shared" si="14"/>
        <v>331.57895140634702</v>
      </c>
      <c r="BS24" s="71">
        <f t="shared" si="14"/>
        <v>361.76360444608122</v>
      </c>
      <c r="BT24" s="71">
        <f t="shared" si="14"/>
        <v>381.73311569764633</v>
      </c>
      <c r="BU24" s="71">
        <f t="shared" si="14"/>
        <v>394.06542236857933</v>
      </c>
      <c r="BV24" s="71">
        <f t="shared" si="14"/>
        <v>401.17454917014584</v>
      </c>
      <c r="BW24" s="71">
        <f t="shared" si="14"/>
        <v>405</v>
      </c>
    </row>
    <row r="25" spans="1:75" x14ac:dyDescent="0.25">
      <c r="A25" s="13">
        <v>1</v>
      </c>
      <c r="B25" s="13">
        <v>100</v>
      </c>
      <c r="C25">
        <v>125</v>
      </c>
      <c r="D25" t="s">
        <v>59</v>
      </c>
      <c r="E25" t="s">
        <v>333</v>
      </c>
      <c r="F25">
        <f>'RIM &amp; TRC Benefits'!E25-'TRC Costs (Ach Pot)'!E25</f>
        <v>0</v>
      </c>
      <c r="G25">
        <f>'RIM &amp; TRC Benefits'!F25-'TRC Costs (Ach Pot)'!F25</f>
        <v>0</v>
      </c>
      <c r="H25">
        <f>'RIM &amp; TRC Benefits'!G25-'TRC Costs (Ach Pot)'!G25</f>
        <v>-1233.7625469</v>
      </c>
      <c r="I25">
        <f>'RIM &amp; TRC Benefits'!H25-'TRC Costs (Ach Pot)'!H25</f>
        <v>2.3624530999999998</v>
      </c>
      <c r="J25">
        <f>'RIM &amp; TRC Benefits'!I25-'TRC Costs (Ach Pot)'!I25</f>
        <v>2.3624530999999998</v>
      </c>
      <c r="K25">
        <f>'RIM &amp; TRC Benefits'!J25-'TRC Costs (Ach Pot)'!J25</f>
        <v>5.6192890999999996</v>
      </c>
      <c r="L25">
        <f>'RIM &amp; TRC Benefits'!K25-'TRC Costs (Ach Pot)'!K25</f>
        <v>6.4190940999999997</v>
      </c>
      <c r="M25">
        <f>'RIM &amp; TRC Benefits'!L25-'TRC Costs (Ach Pot)'!L25</f>
        <v>5.9815940999999997</v>
      </c>
      <c r="N25">
        <f>'RIM &amp; TRC Benefits'!M25-'TRC Costs (Ach Pot)'!M25</f>
        <v>7.9718280999999998</v>
      </c>
      <c r="O25">
        <f>'RIM &amp; TRC Benefits'!N25-'TRC Costs (Ach Pot)'!N25</f>
        <v>8.0890160999999985</v>
      </c>
      <c r="P25">
        <f>'RIM &amp; TRC Benefits'!O25-'TRC Costs (Ach Pot)'!O25</f>
        <v>8.4249530999999998</v>
      </c>
      <c r="Q25">
        <f>'RIM &amp; TRC Benefits'!P25-'TRC Costs (Ach Pot)'!P25</f>
        <v>6.3155780999999998</v>
      </c>
      <c r="R25">
        <f>'RIM &amp; TRC Benefits'!Q25-'TRC Costs (Ach Pot)'!Q25</f>
        <v>6.8780780999999998</v>
      </c>
      <c r="S25">
        <f>'RIM &amp; TRC Benefits'!R25-'TRC Costs (Ach Pot)'!R25</f>
        <v>6.1124530999999998</v>
      </c>
      <c r="T25">
        <f>'RIM &amp; TRC Benefits'!S25-'TRC Costs (Ach Pot)'!S25</f>
        <v>8.0499530999999998</v>
      </c>
      <c r="U25">
        <f>'RIM &amp; TRC Benefits'!T25-'TRC Costs (Ach Pot)'!T25</f>
        <v>5.9874530999999998</v>
      </c>
      <c r="V25">
        <f>'RIM &amp; TRC Benefits'!U25-'TRC Costs (Ach Pot)'!U25</f>
        <v>7.0812030999999998</v>
      </c>
      <c r="W25">
        <f>'RIM &amp; TRC Benefits'!V25-'TRC Costs (Ach Pot)'!V25</f>
        <v>6.8624530999999998</v>
      </c>
      <c r="X25">
        <f>'RIM &amp; TRC Benefits'!W25-'TRC Costs (Ach Pot)'!W25</f>
        <v>8.2062030999999998</v>
      </c>
      <c r="Y25">
        <f>'RIM &amp; TRC Benefits'!X25-'TRC Costs (Ach Pot)'!X25</f>
        <v>8.0499530999999998</v>
      </c>
      <c r="Z25">
        <f>'RIM &amp; TRC Benefits'!Y25-'TRC Costs (Ach Pot)'!Y25</f>
        <v>9.7062030999999998</v>
      </c>
      <c r="AA25">
        <f>'RIM &amp; TRC Benefits'!Z25-'TRC Costs (Ach Pot)'!Z25</f>
        <v>9.2374530999999998</v>
      </c>
      <c r="AB25">
        <f>'RIM &amp; TRC Benefits'!AA25-'TRC Costs (Ach Pot)'!AA25</f>
        <v>0</v>
      </c>
      <c r="AC25">
        <f>'RIM &amp; TRC Benefits'!AB25-'TRC Costs (Ach Pot)'!AB25</f>
        <v>0</v>
      </c>
      <c r="AD25">
        <f>'RIM &amp; TRC Benefits'!AC25-'TRC Costs (Ach Pot)'!AC25</f>
        <v>0</v>
      </c>
      <c r="AE25">
        <f>'RIM &amp; TRC Benefits'!AD25-'TRC Costs (Ach Pot)'!AD25</f>
        <v>0</v>
      </c>
      <c r="AF25">
        <f>'RIM &amp; TRC Benefits'!AE25-'TRC Costs (Ach Pot)'!AE25</f>
        <v>0</v>
      </c>
      <c r="AG25">
        <f>'RIM &amp; TRC Benefits'!AF25-'TRC Costs (Ach Pot)'!AF25</f>
        <v>0</v>
      </c>
      <c r="AH25">
        <f>'RIM &amp; TRC Benefits'!AG25-'TRC Costs (Ach Pot)'!AG25</f>
        <v>0</v>
      </c>
      <c r="AI25">
        <f>'RIM &amp; TRC Benefits'!AH25-'TRC Costs (Ach Pot)'!AH25</f>
        <v>0</v>
      </c>
      <c r="AJ25" s="2">
        <f t="shared" si="2"/>
        <v>-1104.0448819999995</v>
      </c>
      <c r="AK25" s="2">
        <f t="shared" si="3"/>
        <v>-1165.4781873534866</v>
      </c>
      <c r="AL25">
        <f>IF('TRC Costs (Ach Pot)'!AJ25=0,99999,'RIM &amp; TRC Benefits'!AJ25/'TRC Costs (Ach Pot)'!AJ25)</f>
        <v>5.7056482723716315E-2</v>
      </c>
      <c r="AM25" s="17"/>
      <c r="AN25">
        <f>'Customer Costs'!G25</f>
        <v>1199</v>
      </c>
      <c r="AO25" s="17">
        <f t="shared" si="4"/>
        <v>25.557672256581423</v>
      </c>
      <c r="AP25" s="18">
        <f t="shared" si="5"/>
        <v>392.17613900251786</v>
      </c>
      <c r="AQ25" s="76" t="str">
        <f t="shared" si="6"/>
        <v>No</v>
      </c>
      <c r="AR25" s="76" t="str">
        <f t="shared" si="7"/>
        <v>No</v>
      </c>
      <c r="AS25" s="76" t="str">
        <f t="shared" si="8"/>
        <v>No</v>
      </c>
      <c r="AU25" s="76" t="str">
        <f t="shared" si="9"/>
        <v>Drop</v>
      </c>
      <c r="AV25" s="59" t="str">
        <f t="shared" si="10"/>
        <v>NA</v>
      </c>
      <c r="AW25" s="41" t="str">
        <f t="shared" si="11"/>
        <v>NA</v>
      </c>
      <c r="AX25" s="23" t="str">
        <f t="shared" si="12"/>
        <v>NA</v>
      </c>
      <c r="AY25" s="23"/>
      <c r="AZ25" s="11" t="str">
        <f>IF(AV25="NA",AV25,'Program Costs'!G25)</f>
        <v>NA</v>
      </c>
      <c r="BA25" s="20"/>
      <c r="BB25" s="56">
        <f>IF(AW25&lt;=10,IF($BB$1="Residential",VLOOKUP(CEILING(AW25,0.05),'Payback-Acceptance'!$A$5:$C$205,2),VLOOKUP(CEILING(AW25,0.05),'Payback-Acceptance'!$A$5:$C$205,3)),IF($BB$1="Residential",VLOOKUP(10,'Payback-Acceptance'!$A$5:$C$205,2),VLOOKUP(10,'Payback-Acceptance'!$A$5:$C$205,3)))</f>
        <v>0.14294960495076253</v>
      </c>
      <c r="BC25" s="109"/>
      <c r="BD25" s="17">
        <f>'RIM Net Benefits (Ach Pot)'!BC25</f>
        <v>25.557672256581423</v>
      </c>
      <c r="BE25" s="18">
        <f>'RIM Net Benefits (Ach Pot)'!BD25</f>
        <v>17.779250265447946</v>
      </c>
      <c r="BF25" s="18">
        <f>'RIM Net Benefits (Ach Pot)'!BE25</f>
        <v>29.374413482044435</v>
      </c>
      <c r="BG25" s="42"/>
      <c r="BH25" s="22">
        <v>311858.93162434659</v>
      </c>
      <c r="BI25" s="27" t="str">
        <f t="shared" si="0"/>
        <v>NA</v>
      </c>
      <c r="BJ25" s="52" t="s">
        <v>526</v>
      </c>
      <c r="BK25" s="52"/>
      <c r="BL25" s="35" t="str">
        <f t="shared" si="13"/>
        <v>NA</v>
      </c>
      <c r="BM25" s="67" t="s">
        <v>499</v>
      </c>
      <c r="BN25" s="71" t="str">
        <f t="shared" si="14"/>
        <v>NA</v>
      </c>
      <c r="BO25" s="71" t="str">
        <f t="shared" si="14"/>
        <v>NA</v>
      </c>
      <c r="BP25" s="71" t="str">
        <f t="shared" si="14"/>
        <v>NA</v>
      </c>
      <c r="BQ25" s="71" t="str">
        <f t="shared" si="14"/>
        <v>NA</v>
      </c>
      <c r="BR25" s="71" t="str">
        <f t="shared" si="14"/>
        <v>NA</v>
      </c>
      <c r="BS25" s="71" t="str">
        <f t="shared" si="14"/>
        <v>NA</v>
      </c>
      <c r="BT25" s="71" t="str">
        <f t="shared" si="14"/>
        <v>NA</v>
      </c>
      <c r="BU25" s="71" t="str">
        <f t="shared" si="14"/>
        <v>NA</v>
      </c>
      <c r="BV25" s="71" t="str">
        <f t="shared" si="14"/>
        <v>NA</v>
      </c>
      <c r="BW25" s="71" t="str">
        <f t="shared" si="14"/>
        <v>NA</v>
      </c>
    </row>
    <row r="26" spans="1:75" x14ac:dyDescent="0.25">
      <c r="A26" s="13">
        <v>1</v>
      </c>
      <c r="B26" s="13">
        <v>100</v>
      </c>
      <c r="C26">
        <v>126</v>
      </c>
      <c r="D26" t="s">
        <v>60</v>
      </c>
      <c r="E26" t="s">
        <v>334</v>
      </c>
      <c r="F26">
        <f>'RIM &amp; TRC Benefits'!E26-'TRC Costs (Ach Pot)'!E26</f>
        <v>0</v>
      </c>
      <c r="G26">
        <f>'RIM &amp; TRC Benefits'!F26-'TRC Costs (Ach Pot)'!F26</f>
        <v>0</v>
      </c>
      <c r="H26">
        <f>'RIM &amp; TRC Benefits'!G26-'TRC Costs (Ach Pot)'!G26</f>
        <v>-3829.829307</v>
      </c>
      <c r="I26">
        <f>'RIM &amp; TRC Benefits'!H26-'TRC Costs (Ach Pot)'!H26</f>
        <v>5.3456929999999998</v>
      </c>
      <c r="J26">
        <f>'RIM &amp; TRC Benefits'!I26-'TRC Costs (Ach Pot)'!I26</f>
        <v>5.4706929999999998</v>
      </c>
      <c r="K26">
        <f>'RIM &amp; TRC Benefits'!J26-'TRC Costs (Ach Pot)'!J26</f>
        <v>12.651357000000001</v>
      </c>
      <c r="L26">
        <f>'RIM &amp; TRC Benefits'!K26-'TRC Costs (Ach Pot)'!K26</f>
        <v>14.564443000000001</v>
      </c>
      <c r="M26">
        <f>'RIM &amp; TRC Benefits'!L26-'TRC Costs (Ach Pot)'!L26</f>
        <v>14.144521000000001</v>
      </c>
      <c r="N26">
        <f>'RIM &amp; TRC Benefits'!M26-'TRC Costs (Ach Pot)'!M26</f>
        <v>17.580068000000001</v>
      </c>
      <c r="O26">
        <f>'RIM &amp; TRC Benefits'!N26-'TRC Costs (Ach Pot)'!N26</f>
        <v>19.580072999999999</v>
      </c>
      <c r="P26">
        <f>'RIM &amp; TRC Benefits'!O26-'TRC Costs (Ach Pot)'!O26</f>
        <v>19.548822999999999</v>
      </c>
      <c r="Q26">
        <f>'RIM &amp; TRC Benefits'!P26-'TRC Costs (Ach Pot)'!P26</f>
        <v>16.298818000000001</v>
      </c>
      <c r="R26">
        <f>'RIM &amp; TRC Benefits'!Q26-'TRC Costs (Ach Pot)'!Q26</f>
        <v>17.423818000000001</v>
      </c>
      <c r="S26">
        <f>'RIM &amp; TRC Benefits'!R26-'TRC Costs (Ach Pot)'!R26</f>
        <v>14.783193000000001</v>
      </c>
      <c r="T26">
        <f>'RIM &amp; TRC Benefits'!S26-'TRC Costs (Ach Pot)'!S26</f>
        <v>20.095693000000001</v>
      </c>
      <c r="U26">
        <f>'RIM &amp; TRC Benefits'!T26-'TRC Costs (Ach Pot)'!T26</f>
        <v>14.408193000000001</v>
      </c>
      <c r="V26">
        <f>'RIM &amp; TRC Benefits'!U26-'TRC Costs (Ach Pot)'!U26</f>
        <v>16.564443000000001</v>
      </c>
      <c r="W26">
        <f>'RIM &amp; TRC Benefits'!V26-'TRC Costs (Ach Pot)'!V26</f>
        <v>16.439443000000001</v>
      </c>
      <c r="X26">
        <f>'RIM &amp; TRC Benefits'!W26-'TRC Costs (Ach Pot)'!W26</f>
        <v>20.189443000000001</v>
      </c>
      <c r="Y26">
        <f>'RIM &amp; TRC Benefits'!X26-'TRC Costs (Ach Pot)'!X26</f>
        <v>20.064443000000001</v>
      </c>
      <c r="Z26">
        <f>'RIM &amp; TRC Benefits'!Y26-'TRC Costs (Ach Pot)'!Y26</f>
        <v>21.845693000000001</v>
      </c>
      <c r="AA26">
        <f>'RIM &amp; TRC Benefits'!Z26-'TRC Costs (Ach Pot)'!Z26</f>
        <v>21.095693000000001</v>
      </c>
      <c r="AB26">
        <f>'RIM &amp; TRC Benefits'!AA26-'TRC Costs (Ach Pot)'!AA26</f>
        <v>0</v>
      </c>
      <c r="AC26">
        <f>'RIM &amp; TRC Benefits'!AB26-'TRC Costs (Ach Pot)'!AB26</f>
        <v>0</v>
      </c>
      <c r="AD26">
        <f>'RIM &amp; TRC Benefits'!AC26-'TRC Costs (Ach Pot)'!AC26</f>
        <v>0</v>
      </c>
      <c r="AE26">
        <f>'RIM &amp; TRC Benefits'!AD26-'TRC Costs (Ach Pot)'!AD26</f>
        <v>0</v>
      </c>
      <c r="AF26">
        <f>'RIM &amp; TRC Benefits'!AE26-'TRC Costs (Ach Pot)'!AE26</f>
        <v>0</v>
      </c>
      <c r="AG26">
        <f>'RIM &amp; TRC Benefits'!AF26-'TRC Costs (Ach Pot)'!AF26</f>
        <v>0</v>
      </c>
      <c r="AH26">
        <f>'RIM &amp; TRC Benefits'!AG26-'TRC Costs (Ach Pot)'!AG26</f>
        <v>0</v>
      </c>
      <c r="AI26">
        <f>'RIM &amp; TRC Benefits'!AH26-'TRC Costs (Ach Pot)'!AH26</f>
        <v>0</v>
      </c>
      <c r="AJ26" s="2">
        <f t="shared" si="2"/>
        <v>-3521.7347629999963</v>
      </c>
      <c r="AK26" s="2">
        <f t="shared" si="3"/>
        <v>-3668.263327928204</v>
      </c>
      <c r="AL26">
        <f>IF('TRC Costs (Ach Pot)'!AJ26=0,99999,'RIM &amp; TRC Benefits'!AJ26/'TRC Costs (Ach Pot)'!AJ26)</f>
        <v>4.3552439723566809E-2</v>
      </c>
      <c r="AM26" s="17"/>
      <c r="AN26">
        <f>'Customer Costs'!G26</f>
        <v>3798.3</v>
      </c>
      <c r="AO26" s="17">
        <f t="shared" si="4"/>
        <v>61.628452740039627</v>
      </c>
      <c r="AP26" s="18">
        <f t="shared" si="5"/>
        <v>515.218298681291</v>
      </c>
      <c r="AQ26" s="76" t="str">
        <f t="shared" si="6"/>
        <v>No</v>
      </c>
      <c r="AR26" s="76" t="str">
        <f t="shared" si="7"/>
        <v>No</v>
      </c>
      <c r="AS26" s="76" t="str">
        <f t="shared" si="8"/>
        <v>No</v>
      </c>
      <c r="AU26" s="76" t="str">
        <f t="shared" si="9"/>
        <v>Drop</v>
      </c>
      <c r="AV26" s="59" t="str">
        <f t="shared" si="10"/>
        <v>NA</v>
      </c>
      <c r="AW26" s="41" t="str">
        <f t="shared" si="11"/>
        <v>NA</v>
      </c>
      <c r="AX26" s="23" t="str">
        <f t="shared" si="12"/>
        <v>NA</v>
      </c>
      <c r="AY26" s="23"/>
      <c r="AZ26" s="11" t="str">
        <f>IF(AV26="NA",AV26,'Program Costs'!G26)</f>
        <v>NA</v>
      </c>
      <c r="BA26" s="20"/>
      <c r="BB26" s="56">
        <f>IF(AW26&lt;=10,IF($BB$1="Residential",VLOOKUP(CEILING(AW26,0.05),'Payback-Acceptance'!$A$5:$C$205,2),VLOOKUP(CEILING(AW26,0.05),'Payback-Acceptance'!$A$5:$C$205,3)),IF($BB$1="Residential",VLOOKUP(10,'Payback-Acceptance'!$A$5:$C$205,2),VLOOKUP(10,'Payback-Acceptance'!$A$5:$C$205,3)))</f>
        <v>0.14294960495076253</v>
      </c>
      <c r="BC26" s="109"/>
      <c r="BD26" s="17">
        <f>'RIM Net Benefits (Ach Pot)'!BC26</f>
        <v>61.628452740039627</v>
      </c>
      <c r="BE26" s="18">
        <f>'RIM Net Benefits (Ach Pot)'!BD26</f>
        <v>32.046795424820608</v>
      </c>
      <c r="BF26" s="18">
        <f>'RIM Net Benefits (Ach Pot)'!BE26</f>
        <v>70.823417888853527</v>
      </c>
      <c r="BG26" s="42"/>
      <c r="BH26" s="22">
        <v>271675.17043078254</v>
      </c>
      <c r="BI26" s="27" t="str">
        <f t="shared" si="0"/>
        <v>NA</v>
      </c>
      <c r="BJ26" s="52" t="s">
        <v>526</v>
      </c>
      <c r="BK26" s="52"/>
      <c r="BL26" s="35" t="str">
        <f t="shared" si="13"/>
        <v>NA</v>
      </c>
      <c r="BM26" s="67" t="s">
        <v>499</v>
      </c>
      <c r="BN26" s="71" t="str">
        <f t="shared" si="14"/>
        <v>NA</v>
      </c>
      <c r="BO26" s="71" t="str">
        <f t="shared" si="14"/>
        <v>NA</v>
      </c>
      <c r="BP26" s="71" t="str">
        <f t="shared" si="14"/>
        <v>NA</v>
      </c>
      <c r="BQ26" s="71" t="str">
        <f t="shared" si="14"/>
        <v>NA</v>
      </c>
      <c r="BR26" s="71" t="str">
        <f t="shared" si="14"/>
        <v>NA</v>
      </c>
      <c r="BS26" s="71" t="str">
        <f t="shared" si="14"/>
        <v>NA</v>
      </c>
      <c r="BT26" s="71" t="str">
        <f t="shared" si="14"/>
        <v>NA</v>
      </c>
      <c r="BU26" s="71" t="str">
        <f t="shared" si="14"/>
        <v>NA</v>
      </c>
      <c r="BV26" s="71" t="str">
        <f t="shared" si="14"/>
        <v>NA</v>
      </c>
      <c r="BW26" s="71" t="str">
        <f t="shared" si="14"/>
        <v>NA</v>
      </c>
    </row>
    <row r="27" spans="1:75" x14ac:dyDescent="0.25">
      <c r="A27" s="13">
        <v>1</v>
      </c>
      <c r="B27" s="13">
        <v>100</v>
      </c>
      <c r="C27">
        <v>127</v>
      </c>
      <c r="D27" t="s">
        <v>61</v>
      </c>
      <c r="E27" t="s">
        <v>335</v>
      </c>
      <c r="F27">
        <f>'RIM &amp; TRC Benefits'!E27-'TRC Costs (Ach Pot)'!E27</f>
        <v>0</v>
      </c>
      <c r="G27">
        <f>'RIM &amp; TRC Benefits'!F27-'TRC Costs (Ach Pot)'!F27</f>
        <v>0</v>
      </c>
      <c r="H27">
        <f>'RIM &amp; TRC Benefits'!G27-'TRC Costs (Ach Pot)'!G27</f>
        <v>-430.49624610000001</v>
      </c>
      <c r="I27">
        <f>'RIM &amp; TRC Benefits'!H27-'TRC Costs (Ach Pot)'!H27</f>
        <v>6.7537538999999995</v>
      </c>
      <c r="J27">
        <f>'RIM &amp; TRC Benefits'!I27-'TRC Costs (Ach Pot)'!I27</f>
        <v>7.1287538999999995</v>
      </c>
      <c r="K27">
        <f>'RIM &amp; TRC Benefits'!J27-'TRC Costs (Ach Pot)'!J27</f>
        <v>9.8680117000000003</v>
      </c>
      <c r="L27">
        <f>'RIM &amp; TRC Benefits'!K27-'TRC Costs (Ach Pot)'!K27</f>
        <v>10.696136899999999</v>
      </c>
      <c r="M27">
        <f>'RIM &amp; TRC Benefits'!L27-'TRC Costs (Ach Pot)'!L27</f>
        <v>0</v>
      </c>
      <c r="N27">
        <f>'RIM &amp; TRC Benefits'!M27-'TRC Costs (Ach Pot)'!M27</f>
        <v>0</v>
      </c>
      <c r="O27">
        <f>'RIM &amp; TRC Benefits'!N27-'TRC Costs (Ach Pot)'!N27</f>
        <v>0</v>
      </c>
      <c r="P27">
        <f>'RIM &amp; TRC Benefits'!O27-'TRC Costs (Ach Pot)'!O27</f>
        <v>0</v>
      </c>
      <c r="Q27">
        <f>'RIM &amp; TRC Benefits'!P27-'TRC Costs (Ach Pot)'!P27</f>
        <v>0</v>
      </c>
      <c r="R27">
        <f>'RIM &amp; TRC Benefits'!Q27-'TRC Costs (Ach Pot)'!Q27</f>
        <v>0</v>
      </c>
      <c r="S27">
        <f>'RIM &amp; TRC Benefits'!R27-'TRC Costs (Ach Pot)'!R27</f>
        <v>0</v>
      </c>
      <c r="T27">
        <f>'RIM &amp; TRC Benefits'!S27-'TRC Costs (Ach Pot)'!S27</f>
        <v>0</v>
      </c>
      <c r="U27">
        <f>'RIM &amp; TRC Benefits'!T27-'TRC Costs (Ach Pot)'!T27</f>
        <v>0</v>
      </c>
      <c r="V27">
        <f>'RIM &amp; TRC Benefits'!U27-'TRC Costs (Ach Pot)'!U27</f>
        <v>0</v>
      </c>
      <c r="W27">
        <f>'RIM &amp; TRC Benefits'!V27-'TRC Costs (Ach Pot)'!V27</f>
        <v>0</v>
      </c>
      <c r="X27">
        <f>'RIM &amp; TRC Benefits'!W27-'TRC Costs (Ach Pot)'!W27</f>
        <v>0</v>
      </c>
      <c r="Y27">
        <f>'RIM &amp; TRC Benefits'!X27-'TRC Costs (Ach Pot)'!X27</f>
        <v>0</v>
      </c>
      <c r="Z27">
        <f>'RIM &amp; TRC Benefits'!Y27-'TRC Costs (Ach Pot)'!Y27</f>
        <v>0</v>
      </c>
      <c r="AA27">
        <f>'RIM &amp; TRC Benefits'!Z27-'TRC Costs (Ach Pot)'!Z27</f>
        <v>0</v>
      </c>
      <c r="AB27">
        <f>'RIM &amp; TRC Benefits'!AA27-'TRC Costs (Ach Pot)'!AA27</f>
        <v>0</v>
      </c>
      <c r="AC27">
        <f>'RIM &amp; TRC Benefits'!AB27-'TRC Costs (Ach Pot)'!AB27</f>
        <v>0</v>
      </c>
      <c r="AD27">
        <f>'RIM &amp; TRC Benefits'!AC27-'TRC Costs (Ach Pot)'!AC27</f>
        <v>0</v>
      </c>
      <c r="AE27">
        <f>'RIM &amp; TRC Benefits'!AD27-'TRC Costs (Ach Pot)'!AD27</f>
        <v>0</v>
      </c>
      <c r="AF27">
        <f>'RIM &amp; TRC Benefits'!AE27-'TRC Costs (Ach Pot)'!AE27</f>
        <v>0</v>
      </c>
      <c r="AG27">
        <f>'RIM &amp; TRC Benefits'!AF27-'TRC Costs (Ach Pot)'!AF27</f>
        <v>0</v>
      </c>
      <c r="AH27">
        <f>'RIM &amp; TRC Benefits'!AG27-'TRC Costs (Ach Pot)'!AG27</f>
        <v>0</v>
      </c>
      <c r="AI27">
        <f>'RIM &amp; TRC Benefits'!AH27-'TRC Costs (Ach Pot)'!AH27</f>
        <v>0</v>
      </c>
      <c r="AJ27" s="2">
        <f t="shared" si="2"/>
        <v>-396.04958970000001</v>
      </c>
      <c r="AK27" s="2">
        <f t="shared" si="3"/>
        <v>-401.35994304874441</v>
      </c>
      <c r="AL27">
        <f>IF('TRC Costs (Ach Pot)'!AJ27=0,99999,'RIM &amp; TRC Benefits'!AJ27/'TRC Costs (Ach Pot)'!AJ27)</f>
        <v>8.1556194396465845E-2</v>
      </c>
      <c r="AM27" s="17"/>
      <c r="AN27">
        <f>'Customer Costs'!G27</f>
        <v>400</v>
      </c>
      <c r="AO27" s="17">
        <f t="shared" si="4"/>
        <v>124.79682632428309</v>
      </c>
      <c r="AP27" s="18">
        <f t="shared" si="5"/>
        <v>26.794134328202336</v>
      </c>
      <c r="AQ27" s="76" t="str">
        <f t="shared" si="6"/>
        <v>No</v>
      </c>
      <c r="AR27" s="76" t="str">
        <f t="shared" si="7"/>
        <v>No</v>
      </c>
      <c r="AS27" s="76" t="str">
        <f t="shared" si="8"/>
        <v>No</v>
      </c>
      <c r="AU27" s="76" t="str">
        <f t="shared" si="9"/>
        <v>Drop</v>
      </c>
      <c r="AV27" s="59" t="str">
        <f t="shared" si="10"/>
        <v>NA</v>
      </c>
      <c r="AW27" s="41" t="str">
        <f t="shared" si="11"/>
        <v>NA</v>
      </c>
      <c r="AX27" s="23" t="str">
        <f t="shared" si="12"/>
        <v>NA</v>
      </c>
      <c r="AY27" s="23"/>
      <c r="AZ27" s="11" t="str">
        <f>IF(AV27="NA",AV27,'Program Costs'!G27)</f>
        <v>NA</v>
      </c>
      <c r="BA27" s="20"/>
      <c r="BB27" s="56">
        <f>IF(AW27&lt;=10,IF($BB$1="Residential",VLOOKUP(CEILING(AW27,0.05),'Payback-Acceptance'!$A$5:$C$205,2),VLOOKUP(CEILING(AW27,0.05),'Payback-Acceptance'!$A$5:$C$205,3)),IF($BB$1="Residential",VLOOKUP(10,'Payback-Acceptance'!$A$5:$C$205,2),VLOOKUP(10,'Payback-Acceptance'!$A$5:$C$205,3)))</f>
        <v>0.14294960495076253</v>
      </c>
      <c r="BC27" s="109"/>
      <c r="BD27" s="17">
        <f>'RIM Net Benefits (Ach Pot)'!BC27</f>
        <v>124.79682632428309</v>
      </c>
      <c r="BE27" s="18">
        <f>'RIM Net Benefits (Ach Pot)'!BD27</f>
        <v>3.7864897460703362</v>
      </c>
      <c r="BF27" s="18">
        <f>'RIM Net Benefits (Ach Pot)'!BE27</f>
        <v>2.2112827351163764</v>
      </c>
      <c r="BG27" s="42"/>
      <c r="BH27" s="22">
        <v>145596.79036678834</v>
      </c>
      <c r="BI27" s="27" t="str">
        <f t="shared" si="0"/>
        <v>NA</v>
      </c>
      <c r="BJ27" s="52" t="s">
        <v>526</v>
      </c>
      <c r="BK27" s="52"/>
      <c r="BL27" s="35" t="str">
        <f t="shared" si="13"/>
        <v>NA</v>
      </c>
      <c r="BM27" s="67" t="s">
        <v>499</v>
      </c>
      <c r="BN27" s="71" t="str">
        <f t="shared" si="14"/>
        <v>NA</v>
      </c>
      <c r="BO27" s="71" t="str">
        <f t="shared" si="14"/>
        <v>NA</v>
      </c>
      <c r="BP27" s="71" t="str">
        <f t="shared" si="14"/>
        <v>NA</v>
      </c>
      <c r="BQ27" s="71" t="str">
        <f t="shared" si="14"/>
        <v>NA</v>
      </c>
      <c r="BR27" s="71" t="str">
        <f t="shared" si="14"/>
        <v>NA</v>
      </c>
      <c r="BS27" s="71" t="str">
        <f t="shared" si="14"/>
        <v>NA</v>
      </c>
      <c r="BT27" s="71" t="str">
        <f t="shared" si="14"/>
        <v>NA</v>
      </c>
      <c r="BU27" s="71" t="str">
        <f t="shared" si="14"/>
        <v>NA</v>
      </c>
      <c r="BV27" s="71" t="str">
        <f t="shared" si="14"/>
        <v>NA</v>
      </c>
      <c r="BW27" s="71" t="str">
        <f t="shared" si="14"/>
        <v>NA</v>
      </c>
    </row>
    <row r="28" spans="1:75" x14ac:dyDescent="0.25">
      <c r="A28" s="13">
        <v>1</v>
      </c>
      <c r="B28" s="13">
        <v>130</v>
      </c>
      <c r="C28">
        <v>132</v>
      </c>
      <c r="D28" t="s">
        <v>62</v>
      </c>
      <c r="E28" t="s">
        <v>316</v>
      </c>
      <c r="F28">
        <f>'RIM &amp; TRC Benefits'!E28-'TRC Costs (Ach Pot)'!E28</f>
        <v>0</v>
      </c>
      <c r="G28">
        <f>'RIM &amp; TRC Benefits'!F28-'TRC Costs (Ach Pot)'!F28</f>
        <v>0</v>
      </c>
      <c r="H28">
        <f>'RIM &amp; TRC Benefits'!G28-'TRC Costs (Ach Pot)'!G28</f>
        <v>-402.72584000000001</v>
      </c>
      <c r="I28">
        <f>'RIM &amp; TRC Benefits'!H28-'TRC Costs (Ach Pot)'!H28</f>
        <v>34.024160000000002</v>
      </c>
      <c r="J28">
        <f>'RIM &amp; TRC Benefits'!I28-'TRC Costs (Ach Pot)'!I28</f>
        <v>36.024160000000002</v>
      </c>
      <c r="K28">
        <f>'RIM &amp; TRC Benefits'!J28-'TRC Costs (Ach Pot)'!J28</f>
        <v>84.740960000000001</v>
      </c>
      <c r="L28">
        <f>'RIM &amp; TRC Benefits'!K28-'TRC Costs (Ach Pot)'!K28</f>
        <v>102.93432</v>
      </c>
      <c r="M28">
        <f>'RIM &amp; TRC Benefits'!L28-'TRC Costs (Ach Pot)'!L28</f>
        <v>103.65110999999999</v>
      </c>
      <c r="N28">
        <f>'RIM &amp; TRC Benefits'!M28-'TRC Costs (Ach Pot)'!M28</f>
        <v>128.06322</v>
      </c>
      <c r="O28">
        <f>'RIM &amp; TRC Benefits'!N28-'TRC Costs (Ach Pot)'!N28</f>
        <v>140.22325999999998</v>
      </c>
      <c r="P28">
        <f>'RIM &amp; TRC Benefits'!O28-'TRC Costs (Ach Pot)'!O28</f>
        <v>139.70762999999999</v>
      </c>
      <c r="Q28">
        <f>'RIM &amp; TRC Benefits'!P28-'TRC Costs (Ach Pot)'!P28</f>
        <v>108.69201000000001</v>
      </c>
      <c r="R28">
        <f>'RIM &amp; TRC Benefits'!Q28-'TRC Costs (Ach Pot)'!Q28</f>
        <v>118.33262999999999</v>
      </c>
      <c r="S28">
        <f>'RIM &amp; TRC Benefits'!R28-'TRC Costs (Ach Pot)'!R28</f>
        <v>99.848259999999996</v>
      </c>
      <c r="T28">
        <f>'RIM &amp; TRC Benefits'!S28-'TRC Costs (Ach Pot)'!S28</f>
        <v>148.27012999999999</v>
      </c>
      <c r="U28">
        <f>'RIM &amp; TRC Benefits'!T28-'TRC Costs (Ach Pot)'!T28</f>
        <v>103.70762999999999</v>
      </c>
      <c r="V28">
        <f>'RIM &amp; TRC Benefits'!U28-'TRC Costs (Ach Pot)'!U28</f>
        <v>118.37998999999999</v>
      </c>
      <c r="W28">
        <f>'RIM &amp; TRC Benefits'!V28-'TRC Costs (Ach Pot)'!V28</f>
        <v>0</v>
      </c>
      <c r="X28">
        <f>'RIM &amp; TRC Benefits'!W28-'TRC Costs (Ach Pot)'!W28</f>
        <v>0</v>
      </c>
      <c r="Y28">
        <f>'RIM &amp; TRC Benefits'!X28-'TRC Costs (Ach Pot)'!X28</f>
        <v>0</v>
      </c>
      <c r="Z28">
        <f>'RIM &amp; TRC Benefits'!Y28-'TRC Costs (Ach Pot)'!Y28</f>
        <v>0</v>
      </c>
      <c r="AA28">
        <f>'RIM &amp; TRC Benefits'!Z28-'TRC Costs (Ach Pot)'!Z28</f>
        <v>0</v>
      </c>
      <c r="AB28">
        <f>'RIM &amp; TRC Benefits'!AA28-'TRC Costs (Ach Pot)'!AA28</f>
        <v>0</v>
      </c>
      <c r="AC28">
        <f>'RIM &amp; TRC Benefits'!AB28-'TRC Costs (Ach Pot)'!AB28</f>
        <v>0</v>
      </c>
      <c r="AD28">
        <f>'RIM &amp; TRC Benefits'!AC28-'TRC Costs (Ach Pot)'!AC28</f>
        <v>0</v>
      </c>
      <c r="AE28">
        <f>'RIM &amp; TRC Benefits'!AD28-'TRC Costs (Ach Pot)'!AD28</f>
        <v>0</v>
      </c>
      <c r="AF28">
        <f>'RIM &amp; TRC Benefits'!AE28-'TRC Costs (Ach Pot)'!AE28</f>
        <v>0</v>
      </c>
      <c r="AG28">
        <f>'RIM &amp; TRC Benefits'!AF28-'TRC Costs (Ach Pot)'!AF28</f>
        <v>0</v>
      </c>
      <c r="AH28">
        <f>'RIM &amp; TRC Benefits'!AG28-'TRC Costs (Ach Pot)'!AG28</f>
        <v>0</v>
      </c>
      <c r="AI28">
        <f>'RIM &amp; TRC Benefits'!AH28-'TRC Costs (Ach Pot)'!AH28</f>
        <v>0</v>
      </c>
      <c r="AJ28" s="2">
        <f t="shared" si="2"/>
        <v>1063.8736299999998</v>
      </c>
      <c r="AK28" s="2">
        <f t="shared" si="3"/>
        <v>490.54087653826292</v>
      </c>
      <c r="AL28">
        <f>IF('TRC Costs (Ach Pot)'!AJ28=0,99999,'RIM &amp; TRC Benefits'!AJ28/'TRC Costs (Ach Pot)'!AJ28)</f>
        <v>2.1225191682797782</v>
      </c>
      <c r="AM28" s="17"/>
      <c r="AN28">
        <f>'Customer Costs'!G28</f>
        <v>400</v>
      </c>
      <c r="AO28" s="17">
        <f t="shared" si="4"/>
        <v>378</v>
      </c>
      <c r="AP28" s="18">
        <f t="shared" si="5"/>
        <v>8.8460924028205792</v>
      </c>
      <c r="AQ28" s="76" t="str">
        <f t="shared" si="6"/>
        <v>No</v>
      </c>
      <c r="AR28" s="76" t="str">
        <f t="shared" si="7"/>
        <v>No</v>
      </c>
      <c r="AS28" s="76" t="str">
        <f t="shared" si="8"/>
        <v>No</v>
      </c>
      <c r="AU28" s="76" t="str">
        <f t="shared" si="9"/>
        <v>Keep</v>
      </c>
      <c r="AV28" s="59">
        <f t="shared" si="10"/>
        <v>309.56458924791247</v>
      </c>
      <c r="AW28" s="41">
        <f t="shared" si="11"/>
        <v>1.9999999999999998</v>
      </c>
      <c r="AX28" s="23">
        <f t="shared" si="12"/>
        <v>0.77391147311978115</v>
      </c>
      <c r="AY28" s="23"/>
      <c r="AZ28" s="11">
        <f>IF(AV28="NA",AV28,'Program Costs'!G28)</f>
        <v>37</v>
      </c>
      <c r="BA28" s="20"/>
      <c r="BB28" s="56">
        <f>IF(AW28&lt;=10,IF($BB$1="Residential",VLOOKUP(CEILING(AW28,0.05),'Payback-Acceptance'!$A$5:$C$205,2),VLOOKUP(CEILING(AW28,0.05),'Payback-Acceptance'!$A$5:$C$205,3)),IF($BB$1="Residential",VLOOKUP(10,'Payback-Acceptance'!$A$5:$C$205,2),VLOOKUP(10,'Payback-Acceptance'!$A$5:$C$205,3)))</f>
        <v>0.41756058820718511</v>
      </c>
      <c r="BC28" s="109"/>
      <c r="BD28" s="17">
        <f>'RIM Net Benefits (Ach Pot)'!BC28</f>
        <v>378</v>
      </c>
      <c r="BE28" s="18">
        <f>'RIM Net Benefits (Ach Pot)'!BD28</f>
        <v>290</v>
      </c>
      <c r="BF28" s="18">
        <f>'RIM Net Benefits (Ach Pot)'!BE28</f>
        <v>560</v>
      </c>
      <c r="BG28" s="42"/>
      <c r="BH28" s="22">
        <v>354967.7895965284</v>
      </c>
      <c r="BI28" s="27">
        <f t="shared" si="0"/>
        <v>74110.279509265354</v>
      </c>
      <c r="BJ28" s="52" t="s">
        <v>526</v>
      </c>
      <c r="BK28" s="52"/>
      <c r="BL28" s="35">
        <f t="shared" si="13"/>
        <v>32884</v>
      </c>
      <c r="BM28" s="67">
        <v>32884</v>
      </c>
      <c r="BN28" s="71">
        <f t="shared" si="14"/>
        <v>6884.277498752157</v>
      </c>
      <c r="BO28" s="71">
        <f t="shared" si="14"/>
        <v>13310.499473911485</v>
      </c>
      <c r="BP28" s="71">
        <f t="shared" si="14"/>
        <v>18910.013670825996</v>
      </c>
      <c r="BQ28" s="71">
        <f t="shared" si="14"/>
        <v>23464.528122365522</v>
      </c>
      <c r="BR28" s="71">
        <f t="shared" si="14"/>
        <v>26922.573427274856</v>
      </c>
      <c r="BS28" s="71">
        <f t="shared" si="14"/>
        <v>29373.418194086258</v>
      </c>
      <c r="BT28" s="71">
        <f t="shared" si="14"/>
        <v>30994.843892842968</v>
      </c>
      <c r="BU28" s="71">
        <f t="shared" si="14"/>
        <v>31996.16629424287</v>
      </c>
      <c r="BV28" s="71">
        <f t="shared" si="14"/>
        <v>32573.392283731049</v>
      </c>
      <c r="BW28" s="71">
        <f t="shared" si="14"/>
        <v>32884</v>
      </c>
    </row>
    <row r="29" spans="1:75" x14ac:dyDescent="0.25">
      <c r="A29" s="13">
        <v>1</v>
      </c>
      <c r="B29" s="13">
        <v>130</v>
      </c>
      <c r="C29">
        <v>133</v>
      </c>
      <c r="D29" t="s">
        <v>63</v>
      </c>
      <c r="E29" t="s">
        <v>317</v>
      </c>
      <c r="F29">
        <f>'RIM &amp; TRC Benefits'!E29-'TRC Costs (Ach Pot)'!E29</f>
        <v>0</v>
      </c>
      <c r="G29">
        <f>'RIM &amp; TRC Benefits'!F29-'TRC Costs (Ach Pot)'!F29</f>
        <v>0</v>
      </c>
      <c r="H29">
        <f>'RIM &amp; TRC Benefits'!G29-'TRC Costs (Ach Pot)'!G29</f>
        <v>-1964.43832</v>
      </c>
      <c r="I29">
        <f>'RIM &amp; TRC Benefits'!H29-'TRC Costs (Ach Pot)'!H29</f>
        <v>72.311679999999996</v>
      </c>
      <c r="J29">
        <f>'RIM &amp; TRC Benefits'!I29-'TRC Costs (Ach Pot)'!I29</f>
        <v>76.311679999999996</v>
      </c>
      <c r="K29">
        <f>'RIM &amp; TRC Benefits'!J29-'TRC Costs (Ach Pot)'!J29</f>
        <v>167.91812999999999</v>
      </c>
      <c r="L29">
        <f>'RIM &amp; TRC Benefits'!K29-'TRC Costs (Ach Pot)'!K29</f>
        <v>202.39956999999998</v>
      </c>
      <c r="M29">
        <f>'RIM &amp; TRC Benefits'!L29-'TRC Costs (Ach Pot)'!L29</f>
        <v>205.00601999999998</v>
      </c>
      <c r="N29">
        <f>'RIM &amp; TRC Benefits'!M29-'TRC Costs (Ach Pot)'!M29</f>
        <v>249.53827999999999</v>
      </c>
      <c r="O29">
        <f>'RIM &amp; TRC Benefits'!N29-'TRC Costs (Ach Pot)'!N29</f>
        <v>273.86637999999999</v>
      </c>
      <c r="P29">
        <f>'RIM &amp; TRC Benefits'!O29-'TRC Costs (Ach Pot)'!O29</f>
        <v>272.37418000000002</v>
      </c>
      <c r="Q29">
        <f>'RIM &amp; TRC Benefits'!P29-'TRC Costs (Ach Pot)'!P29</f>
        <v>215.28043</v>
      </c>
      <c r="R29">
        <f>'RIM &amp; TRC Benefits'!Q29-'TRC Costs (Ach Pot)'!Q29</f>
        <v>234.42106000000001</v>
      </c>
      <c r="S29">
        <f>'RIM &amp; TRC Benefits'!R29-'TRC Costs (Ach Pot)'!R29</f>
        <v>199.53043</v>
      </c>
      <c r="T29">
        <f>'RIM &amp; TRC Benefits'!S29-'TRC Costs (Ach Pot)'!S29</f>
        <v>291.03048000000001</v>
      </c>
      <c r="U29">
        <f>'RIM &amp; TRC Benefits'!T29-'TRC Costs (Ach Pot)'!T29</f>
        <v>206.65543</v>
      </c>
      <c r="V29">
        <f>'RIM &amp; TRC Benefits'!U29-'TRC Costs (Ach Pot)'!U29</f>
        <v>235.18668</v>
      </c>
      <c r="W29">
        <f>'RIM &amp; TRC Benefits'!V29-'TRC Costs (Ach Pot)'!V29</f>
        <v>0</v>
      </c>
      <c r="X29">
        <f>'RIM &amp; TRC Benefits'!W29-'TRC Costs (Ach Pot)'!W29</f>
        <v>0</v>
      </c>
      <c r="Y29">
        <f>'RIM &amp; TRC Benefits'!X29-'TRC Costs (Ach Pot)'!X29</f>
        <v>0</v>
      </c>
      <c r="Z29">
        <f>'RIM &amp; TRC Benefits'!Y29-'TRC Costs (Ach Pot)'!Y29</f>
        <v>0</v>
      </c>
      <c r="AA29">
        <f>'RIM &amp; TRC Benefits'!Z29-'TRC Costs (Ach Pot)'!Z29</f>
        <v>0</v>
      </c>
      <c r="AB29">
        <f>'RIM &amp; TRC Benefits'!AA29-'TRC Costs (Ach Pot)'!AA29</f>
        <v>0</v>
      </c>
      <c r="AC29">
        <f>'RIM &amp; TRC Benefits'!AB29-'TRC Costs (Ach Pot)'!AB29</f>
        <v>0</v>
      </c>
      <c r="AD29">
        <f>'RIM &amp; TRC Benefits'!AC29-'TRC Costs (Ach Pot)'!AC29</f>
        <v>0</v>
      </c>
      <c r="AE29">
        <f>'RIM &amp; TRC Benefits'!AD29-'TRC Costs (Ach Pot)'!AD29</f>
        <v>0</v>
      </c>
      <c r="AF29">
        <f>'RIM &amp; TRC Benefits'!AE29-'TRC Costs (Ach Pot)'!AE29</f>
        <v>0</v>
      </c>
      <c r="AG29">
        <f>'RIM &amp; TRC Benefits'!AF29-'TRC Costs (Ach Pot)'!AF29</f>
        <v>0</v>
      </c>
      <c r="AH29">
        <f>'RIM &amp; TRC Benefits'!AG29-'TRC Costs (Ach Pot)'!AG29</f>
        <v>0</v>
      </c>
      <c r="AI29">
        <f>'RIM &amp; TRC Benefits'!AH29-'TRC Costs (Ach Pot)'!AH29</f>
        <v>0</v>
      </c>
      <c r="AJ29" s="2">
        <f t="shared" si="2"/>
        <v>937.39211000000012</v>
      </c>
      <c r="AK29" s="2">
        <f t="shared" si="3"/>
        <v>-194.91840574360867</v>
      </c>
      <c r="AL29">
        <f>IF('TRC Costs (Ach Pot)'!AJ29=0,99999,'RIM &amp; TRC Benefits'!AJ29/'TRC Costs (Ach Pot)'!AJ29)</f>
        <v>0.9043110428357346</v>
      </c>
      <c r="AM29" s="17"/>
      <c r="AN29">
        <f>'Customer Costs'!G29</f>
        <v>2000</v>
      </c>
      <c r="AO29" s="17">
        <f t="shared" si="4"/>
        <v>864.12534288697157</v>
      </c>
      <c r="AP29" s="18">
        <f t="shared" si="5"/>
        <v>19.34802025997028</v>
      </c>
      <c r="AQ29" s="76" t="str">
        <f t="shared" si="6"/>
        <v>No</v>
      </c>
      <c r="AR29" s="76" t="str">
        <f t="shared" si="7"/>
        <v>No</v>
      </c>
      <c r="AS29" s="76" t="str">
        <f t="shared" si="8"/>
        <v>No</v>
      </c>
      <c r="AU29" s="76" t="str">
        <f t="shared" si="9"/>
        <v>Drop</v>
      </c>
      <c r="AV29" s="59" t="str">
        <f t="shared" si="10"/>
        <v>NA</v>
      </c>
      <c r="AW29" s="41" t="str">
        <f t="shared" si="11"/>
        <v>NA</v>
      </c>
      <c r="AX29" s="23" t="str">
        <f t="shared" si="12"/>
        <v>NA</v>
      </c>
      <c r="AY29" s="23"/>
      <c r="AZ29" s="11" t="str">
        <f>IF(AV29="NA",AV29,'Program Costs'!G29)</f>
        <v>NA</v>
      </c>
      <c r="BA29" s="20"/>
      <c r="BB29" s="56">
        <f>IF(AW29&lt;=10,IF($BB$1="Residential",VLOOKUP(CEILING(AW29,0.05),'Payback-Acceptance'!$A$5:$C$205,2),VLOOKUP(CEILING(AW29,0.05),'Payback-Acceptance'!$A$5:$C$205,3)),IF($BB$1="Residential",VLOOKUP(10,'Payback-Acceptance'!$A$5:$C$205,2),VLOOKUP(10,'Payback-Acceptance'!$A$5:$C$205,3)))</f>
        <v>0.14294960495076253</v>
      </c>
      <c r="BC29" s="109"/>
      <c r="BD29" s="17">
        <f>'RIM Net Benefits (Ach Pot)'!BC29</f>
        <v>864.12534288697157</v>
      </c>
      <c r="BE29" s="18">
        <f>'RIM Net Benefits (Ach Pot)'!BD29</f>
        <v>662.95330538947553</v>
      </c>
      <c r="BF29" s="18">
        <f>'RIM Net Benefits (Ach Pot)'!BE29</f>
        <v>982.15304502144534</v>
      </c>
      <c r="BG29" s="42"/>
      <c r="BH29" s="22">
        <v>357036.71523065929</v>
      </c>
      <c r="BI29" s="27" t="str">
        <f t="shared" si="0"/>
        <v>NA</v>
      </c>
      <c r="BJ29" s="52" t="s">
        <v>526</v>
      </c>
      <c r="BK29" s="52"/>
      <c r="BL29" s="35" t="str">
        <f t="shared" si="13"/>
        <v>NA</v>
      </c>
      <c r="BM29" s="67" t="s">
        <v>499</v>
      </c>
      <c r="BN29" s="71" t="str">
        <f t="shared" si="14"/>
        <v>NA</v>
      </c>
      <c r="BO29" s="71" t="str">
        <f t="shared" si="14"/>
        <v>NA</v>
      </c>
      <c r="BP29" s="71" t="str">
        <f t="shared" si="14"/>
        <v>NA</v>
      </c>
      <c r="BQ29" s="71" t="str">
        <f t="shared" si="14"/>
        <v>NA</v>
      </c>
      <c r="BR29" s="71" t="str">
        <f t="shared" si="14"/>
        <v>NA</v>
      </c>
      <c r="BS29" s="71" t="str">
        <f t="shared" si="14"/>
        <v>NA</v>
      </c>
      <c r="BT29" s="71" t="str">
        <f t="shared" si="14"/>
        <v>NA</v>
      </c>
      <c r="BU29" s="71" t="str">
        <f t="shared" si="14"/>
        <v>NA</v>
      </c>
      <c r="BV29" s="71" t="str">
        <f t="shared" si="14"/>
        <v>NA</v>
      </c>
      <c r="BW29" s="71" t="str">
        <f t="shared" si="14"/>
        <v>NA</v>
      </c>
    </row>
    <row r="30" spans="1:75" x14ac:dyDescent="0.25">
      <c r="A30" s="13">
        <v>1</v>
      </c>
      <c r="B30" s="13">
        <v>130</v>
      </c>
      <c r="C30">
        <v>134</v>
      </c>
      <c r="D30" t="s">
        <v>64</v>
      </c>
      <c r="E30" t="s">
        <v>318</v>
      </c>
      <c r="F30">
        <f>'RIM &amp; TRC Benefits'!E30-'TRC Costs (Ach Pot)'!E30</f>
        <v>0</v>
      </c>
      <c r="G30">
        <f>'RIM &amp; TRC Benefits'!F30-'TRC Costs (Ach Pot)'!F30</f>
        <v>0</v>
      </c>
      <c r="H30">
        <f>'RIM &amp; TRC Benefits'!G30-'TRC Costs (Ach Pot)'!G30</f>
        <v>-11149.37458</v>
      </c>
      <c r="I30">
        <f>'RIM &amp; TRC Benefits'!H30-'TRC Costs (Ach Pot)'!H30</f>
        <v>72.150419999999997</v>
      </c>
      <c r="J30">
        <f>'RIM &amp; TRC Benefits'!I30-'TRC Costs (Ach Pot)'!I30</f>
        <v>76.275419999999997</v>
      </c>
      <c r="K30">
        <f>'RIM &amp; TRC Benefits'!J30-'TRC Costs (Ach Pot)'!J30</f>
        <v>167.77347</v>
      </c>
      <c r="L30">
        <f>'RIM &amp; TRC Benefits'!K30-'TRC Costs (Ach Pot)'!K30</f>
        <v>202.00198</v>
      </c>
      <c r="M30">
        <f>'RIM &amp; TRC Benefits'!L30-'TRC Costs (Ach Pot)'!L30</f>
        <v>205.10550000000001</v>
      </c>
      <c r="N30">
        <f>'RIM &amp; TRC Benefits'!M30-'TRC Costs (Ach Pot)'!M30</f>
        <v>249.24421999999998</v>
      </c>
      <c r="O30">
        <f>'RIM &amp; TRC Benefits'!N30-'TRC Costs (Ach Pot)'!N30</f>
        <v>273.54102</v>
      </c>
      <c r="P30">
        <f>'RIM &amp; TRC Benefits'!O30-'TRC Costs (Ach Pot)'!O30</f>
        <v>272.31452000000002</v>
      </c>
      <c r="Q30">
        <f>'RIM &amp; TRC Benefits'!P30-'TRC Costs (Ach Pot)'!P30</f>
        <v>215.54104999999998</v>
      </c>
      <c r="R30">
        <f>'RIM &amp; TRC Benefits'!Q30-'TRC Costs (Ach Pot)'!Q30</f>
        <v>233.94729999999998</v>
      </c>
      <c r="S30">
        <f>'RIM &amp; TRC Benefits'!R30-'TRC Costs (Ach Pot)'!R30</f>
        <v>199.11917</v>
      </c>
      <c r="T30">
        <f>'RIM &amp; TRC Benefits'!S30-'TRC Costs (Ach Pot)'!S30</f>
        <v>290.68171999999998</v>
      </c>
      <c r="U30">
        <f>'RIM &amp; TRC Benefits'!T30-'TRC Costs (Ach Pot)'!T30</f>
        <v>206.46292</v>
      </c>
      <c r="V30">
        <f>'RIM &amp; TRC Benefits'!U30-'TRC Costs (Ach Pot)'!U30</f>
        <v>235.07279</v>
      </c>
      <c r="W30">
        <f>'RIM &amp; TRC Benefits'!V30-'TRC Costs (Ach Pot)'!V30</f>
        <v>0</v>
      </c>
      <c r="X30">
        <f>'RIM &amp; TRC Benefits'!W30-'TRC Costs (Ach Pot)'!W30</f>
        <v>0</v>
      </c>
      <c r="Y30">
        <f>'RIM &amp; TRC Benefits'!X30-'TRC Costs (Ach Pot)'!X30</f>
        <v>0</v>
      </c>
      <c r="Z30">
        <f>'RIM &amp; TRC Benefits'!Y30-'TRC Costs (Ach Pot)'!Y30</f>
        <v>0</v>
      </c>
      <c r="AA30">
        <f>'RIM &amp; TRC Benefits'!Z30-'TRC Costs (Ach Pot)'!Z30</f>
        <v>0</v>
      </c>
      <c r="AB30">
        <f>'RIM &amp; TRC Benefits'!AA30-'TRC Costs (Ach Pot)'!AA30</f>
        <v>0</v>
      </c>
      <c r="AC30">
        <f>'RIM &amp; TRC Benefits'!AB30-'TRC Costs (Ach Pot)'!AB30</f>
        <v>0</v>
      </c>
      <c r="AD30">
        <f>'RIM &amp; TRC Benefits'!AC30-'TRC Costs (Ach Pot)'!AC30</f>
        <v>0</v>
      </c>
      <c r="AE30">
        <f>'RIM &amp; TRC Benefits'!AD30-'TRC Costs (Ach Pot)'!AD30</f>
        <v>0</v>
      </c>
      <c r="AF30">
        <f>'RIM &amp; TRC Benefits'!AE30-'TRC Costs (Ach Pot)'!AE30</f>
        <v>0</v>
      </c>
      <c r="AG30">
        <f>'RIM &amp; TRC Benefits'!AF30-'TRC Costs (Ach Pot)'!AF30</f>
        <v>0</v>
      </c>
      <c r="AH30">
        <f>'RIM &amp; TRC Benefits'!AG30-'TRC Costs (Ach Pot)'!AG30</f>
        <v>0</v>
      </c>
      <c r="AI30">
        <f>'RIM &amp; TRC Benefits'!AH30-'TRC Costs (Ach Pot)'!AH30</f>
        <v>0</v>
      </c>
      <c r="AJ30" s="2">
        <f t="shared" si="2"/>
        <v>-8250.143079999998</v>
      </c>
      <c r="AK30" s="2">
        <f t="shared" si="3"/>
        <v>-9381.4512545107646</v>
      </c>
      <c r="AL30">
        <f>IF('TRC Costs (Ach Pot)'!AJ30=0,99999,'RIM &amp; TRC Benefits'!AJ30/'TRC Costs (Ach Pot)'!AJ30)</f>
        <v>0.16400509231852309</v>
      </c>
      <c r="AM30" s="17"/>
      <c r="AN30">
        <f>'Customer Costs'!G30</f>
        <v>11184.9</v>
      </c>
      <c r="AO30" s="17">
        <f t="shared" si="4"/>
        <v>863.36209887418499</v>
      </c>
      <c r="AP30" s="18">
        <f t="shared" si="5"/>
        <v>108.29849120992803</v>
      </c>
      <c r="AQ30" s="76" t="str">
        <f t="shared" si="6"/>
        <v>No</v>
      </c>
      <c r="AR30" s="76" t="str">
        <f t="shared" si="7"/>
        <v>No</v>
      </c>
      <c r="AS30" s="76" t="str">
        <f t="shared" si="8"/>
        <v>No</v>
      </c>
      <c r="AU30" s="76" t="str">
        <f t="shared" si="9"/>
        <v>Drop</v>
      </c>
      <c r="AV30" s="59" t="str">
        <f t="shared" si="10"/>
        <v>NA</v>
      </c>
      <c r="AW30" s="41" t="str">
        <f t="shared" si="11"/>
        <v>NA</v>
      </c>
      <c r="AX30" s="23" t="str">
        <f t="shared" si="12"/>
        <v>NA</v>
      </c>
      <c r="AY30" s="23"/>
      <c r="AZ30" s="11" t="str">
        <f>IF(AV30="NA",AV30,'Program Costs'!G30)</f>
        <v>NA</v>
      </c>
      <c r="BA30" s="20"/>
      <c r="BB30" s="56">
        <f>IF(AW30&lt;=10,IF($BB$1="Residential",VLOOKUP(CEILING(AW30,0.05),'Payback-Acceptance'!$A$5:$C$205,2),VLOOKUP(CEILING(AW30,0.05),'Payback-Acceptance'!$A$5:$C$205,3)),IF($BB$1="Residential",VLOOKUP(10,'Payback-Acceptance'!$A$5:$C$205,2),VLOOKUP(10,'Payback-Acceptance'!$A$5:$C$205,3)))</f>
        <v>0.14294960495076253</v>
      </c>
      <c r="BC30" s="109"/>
      <c r="BD30" s="17">
        <f>'RIM Net Benefits (Ach Pot)'!BC30</f>
        <v>863.36209887418499</v>
      </c>
      <c r="BE30" s="18">
        <f>'RIM Net Benefits (Ach Pot)'!BD30</f>
        <v>662.36774781352813</v>
      </c>
      <c r="BF30" s="18">
        <f>'RIM Net Benefits (Ach Pot)'!BE30</f>
        <v>981.28555231633811</v>
      </c>
      <c r="BG30" s="42"/>
      <c r="BH30" s="22">
        <v>179612.39228467582</v>
      </c>
      <c r="BI30" s="27" t="str">
        <f t="shared" si="0"/>
        <v>NA</v>
      </c>
      <c r="BJ30" s="52" t="s">
        <v>528</v>
      </c>
      <c r="BK30" s="52"/>
      <c r="BL30" s="35" t="str">
        <f t="shared" si="13"/>
        <v>NA</v>
      </c>
      <c r="BM30" s="67" t="s">
        <v>499</v>
      </c>
      <c r="BN30" s="71" t="str">
        <f t="shared" si="14"/>
        <v>NA</v>
      </c>
      <c r="BO30" s="71" t="str">
        <f t="shared" si="14"/>
        <v>NA</v>
      </c>
      <c r="BP30" s="71" t="str">
        <f t="shared" si="14"/>
        <v>NA</v>
      </c>
      <c r="BQ30" s="71" t="str">
        <f t="shared" si="14"/>
        <v>NA</v>
      </c>
      <c r="BR30" s="71" t="str">
        <f t="shared" si="14"/>
        <v>NA</v>
      </c>
      <c r="BS30" s="71" t="str">
        <f t="shared" ref="BS30:BW80" si="15">IF($BL30="NA","NA",IF($BJ30="M",$BL30*BS$2,$BL30*BS$1))</f>
        <v>NA</v>
      </c>
      <c r="BT30" s="71" t="str">
        <f t="shared" si="15"/>
        <v>NA</v>
      </c>
      <c r="BU30" s="71" t="str">
        <f t="shared" si="15"/>
        <v>NA</v>
      </c>
      <c r="BV30" s="71" t="str">
        <f t="shared" si="15"/>
        <v>NA</v>
      </c>
      <c r="BW30" s="71" t="str">
        <f t="shared" si="15"/>
        <v>NA</v>
      </c>
    </row>
    <row r="31" spans="1:75" x14ac:dyDescent="0.25">
      <c r="A31" s="13">
        <v>1</v>
      </c>
      <c r="B31" s="13">
        <v>130</v>
      </c>
      <c r="C31">
        <v>136</v>
      </c>
      <c r="D31" t="s">
        <v>65</v>
      </c>
      <c r="E31" t="s">
        <v>319</v>
      </c>
      <c r="F31">
        <f>'RIM &amp; TRC Benefits'!E31-'TRC Costs (Ach Pot)'!E31</f>
        <v>0</v>
      </c>
      <c r="G31">
        <f>'RIM &amp; TRC Benefits'!F31-'TRC Costs (Ach Pot)'!F31</f>
        <v>0</v>
      </c>
      <c r="H31">
        <f>'RIM &amp; TRC Benefits'!G31-'TRC Costs (Ach Pot)'!G31</f>
        <v>-160.21969300000001</v>
      </c>
      <c r="I31">
        <f>'RIM &amp; TRC Benefits'!H31-'TRC Costs (Ach Pot)'!H31</f>
        <v>17.655307000000001</v>
      </c>
      <c r="J31">
        <f>'RIM &amp; TRC Benefits'!I31-'TRC Costs (Ach Pot)'!I31</f>
        <v>18.905307000000001</v>
      </c>
      <c r="K31">
        <f>'RIM &amp; TRC Benefits'!J31-'TRC Costs (Ach Pot)'!J31</f>
        <v>32.080112</v>
      </c>
      <c r="L31">
        <f>'RIM &amp; TRC Benefits'!K31-'TRC Costs (Ach Pot)'!K31</f>
        <v>35.719760000000001</v>
      </c>
      <c r="M31">
        <f>'RIM &amp; TRC Benefits'!L31-'TRC Costs (Ach Pot)'!L31</f>
        <v>36.501987</v>
      </c>
      <c r="N31">
        <f>'RIM &amp; TRC Benefits'!M31-'TRC Costs (Ach Pot)'!M31</f>
        <v>43.288117</v>
      </c>
      <c r="O31">
        <f>'RIM &amp; TRC Benefits'!N31-'TRC Costs (Ach Pot)'!N31</f>
        <v>46.428747000000001</v>
      </c>
      <c r="P31">
        <f>'RIM &amp; TRC Benefits'!O31-'TRC Costs (Ach Pot)'!O31</f>
        <v>47.670937000000002</v>
      </c>
      <c r="Q31">
        <f>'RIM &amp; TRC Benefits'!P31-'TRC Costs (Ach Pot)'!P31</f>
        <v>40.170937000000002</v>
      </c>
      <c r="R31">
        <f>'RIM &amp; TRC Benefits'!Q31-'TRC Costs (Ach Pot)'!Q31</f>
        <v>0</v>
      </c>
      <c r="S31">
        <f>'RIM &amp; TRC Benefits'!R31-'TRC Costs (Ach Pot)'!R31</f>
        <v>0</v>
      </c>
      <c r="T31">
        <f>'RIM &amp; TRC Benefits'!S31-'TRC Costs (Ach Pot)'!S31</f>
        <v>0</v>
      </c>
      <c r="U31">
        <f>'RIM &amp; TRC Benefits'!T31-'TRC Costs (Ach Pot)'!T31</f>
        <v>0</v>
      </c>
      <c r="V31">
        <f>'RIM &amp; TRC Benefits'!U31-'TRC Costs (Ach Pot)'!U31</f>
        <v>0</v>
      </c>
      <c r="W31">
        <f>'RIM &amp; TRC Benefits'!V31-'TRC Costs (Ach Pot)'!V31</f>
        <v>0</v>
      </c>
      <c r="X31">
        <f>'RIM &amp; TRC Benefits'!W31-'TRC Costs (Ach Pot)'!W31</f>
        <v>0</v>
      </c>
      <c r="Y31">
        <f>'RIM &amp; TRC Benefits'!X31-'TRC Costs (Ach Pot)'!X31</f>
        <v>0</v>
      </c>
      <c r="Z31">
        <f>'RIM &amp; TRC Benefits'!Y31-'TRC Costs (Ach Pot)'!Y31</f>
        <v>0</v>
      </c>
      <c r="AA31">
        <f>'RIM &amp; TRC Benefits'!Z31-'TRC Costs (Ach Pot)'!Z31</f>
        <v>0</v>
      </c>
      <c r="AB31">
        <f>'RIM &amp; TRC Benefits'!AA31-'TRC Costs (Ach Pot)'!AA31</f>
        <v>0</v>
      </c>
      <c r="AC31">
        <f>'RIM &amp; TRC Benefits'!AB31-'TRC Costs (Ach Pot)'!AB31</f>
        <v>0</v>
      </c>
      <c r="AD31">
        <f>'RIM &amp; TRC Benefits'!AC31-'TRC Costs (Ach Pot)'!AC31</f>
        <v>0</v>
      </c>
      <c r="AE31">
        <f>'RIM &amp; TRC Benefits'!AD31-'TRC Costs (Ach Pot)'!AD31</f>
        <v>0</v>
      </c>
      <c r="AF31">
        <f>'RIM &amp; TRC Benefits'!AE31-'TRC Costs (Ach Pot)'!AE31</f>
        <v>0</v>
      </c>
      <c r="AG31">
        <f>'RIM &amp; TRC Benefits'!AF31-'TRC Costs (Ach Pot)'!AF31</f>
        <v>0</v>
      </c>
      <c r="AH31">
        <f>'RIM &amp; TRC Benefits'!AG31-'TRC Costs (Ach Pot)'!AG31</f>
        <v>0</v>
      </c>
      <c r="AI31">
        <f>'RIM &amp; TRC Benefits'!AH31-'TRC Costs (Ach Pot)'!AH31</f>
        <v>0</v>
      </c>
      <c r="AJ31" s="2">
        <f t="shared" si="2"/>
        <v>158.20151799999999</v>
      </c>
      <c r="AK31" s="2">
        <f t="shared" si="3"/>
        <v>65.537449507665201</v>
      </c>
      <c r="AL31">
        <f>IF('TRC Costs (Ach Pot)'!AJ31=0,99999,'RIM &amp; TRC Benefits'!AJ31/'TRC Costs (Ach Pot)'!AJ31)</f>
        <v>1.3681879185823889</v>
      </c>
      <c r="AM31" s="17"/>
      <c r="AN31">
        <f>'Customer Costs'!G31</f>
        <v>141</v>
      </c>
      <c r="AO31" s="17">
        <f t="shared" si="4"/>
        <v>273.70740720659501</v>
      </c>
      <c r="AP31" s="18">
        <f t="shared" si="5"/>
        <v>4.3064146281000868</v>
      </c>
      <c r="AQ31" s="76" t="str">
        <f t="shared" si="6"/>
        <v>No</v>
      </c>
      <c r="AR31" s="76" t="str">
        <f t="shared" si="7"/>
        <v>No</v>
      </c>
      <c r="AS31" s="76" t="str">
        <f t="shared" si="8"/>
        <v>No</v>
      </c>
      <c r="AU31" s="76" t="str">
        <f t="shared" si="9"/>
        <v>Keep</v>
      </c>
      <c r="AV31" s="59">
        <f t="shared" si="10"/>
        <v>75.516291543340458</v>
      </c>
      <c r="AW31" s="41">
        <f t="shared" si="11"/>
        <v>2</v>
      </c>
      <c r="AX31" s="23">
        <f t="shared" si="12"/>
        <v>0.53557653576837205</v>
      </c>
      <c r="AY31" s="23"/>
      <c r="AZ31" s="11">
        <f>IF(AV31="NA",AV31,'Program Costs'!G31)</f>
        <v>37</v>
      </c>
      <c r="BA31" s="20"/>
      <c r="BB31" s="56">
        <f>IF(AW31&lt;=10,IF($BB$1="Residential",VLOOKUP(CEILING(AW31,0.05),'Payback-Acceptance'!$A$5:$C$205,2),VLOOKUP(CEILING(AW31,0.05),'Payback-Acceptance'!$A$5:$C$205,3)),IF($BB$1="Residential",VLOOKUP(10,'Payback-Acceptance'!$A$5:$C$205,2),VLOOKUP(10,'Payback-Acceptance'!$A$5:$C$205,3)))</f>
        <v>0.41756058820718511</v>
      </c>
      <c r="BC31" s="109"/>
      <c r="BD31" s="17">
        <f>'RIM Net Benefits (Ach Pot)'!BC31</f>
        <v>273.70740720659501</v>
      </c>
      <c r="BE31" s="18">
        <f>'RIM Net Benefits (Ach Pot)'!BD31</f>
        <v>56.13891700238473</v>
      </c>
      <c r="BF31" s="18">
        <f>'RIM Net Benefits (Ach Pot)'!BE31</f>
        <v>128.3123100132722</v>
      </c>
      <c r="BG31" s="42"/>
      <c r="BH31" s="22">
        <v>259663.0656222977</v>
      </c>
      <c r="BI31" s="27">
        <f t="shared" si="0"/>
        <v>54212.53120846377</v>
      </c>
      <c r="BJ31" s="52" t="s">
        <v>528</v>
      </c>
      <c r="BK31" s="52"/>
      <c r="BL31" s="35">
        <f t="shared" si="13"/>
        <v>54212.53120846377</v>
      </c>
      <c r="BM31" s="67">
        <f>BI31</f>
        <v>54212.53120846377</v>
      </c>
      <c r="BN31" s="71">
        <f t="shared" ref="BN31:BR81" si="16">IF($BL31="NA","NA",IF($BJ31="M",$BL31*BN$2,$BL31*BN$1))</f>
        <v>1626.3759362539131</v>
      </c>
      <c r="BO31" s="71">
        <f t="shared" si="16"/>
        <v>4337.0024966771016</v>
      </c>
      <c r="BP31" s="71">
        <f t="shared" si="16"/>
        <v>8674.0049933542032</v>
      </c>
      <c r="BQ31" s="71">
        <f t="shared" si="16"/>
        <v>16263.759362539133</v>
      </c>
      <c r="BR31" s="71">
        <f t="shared" si="16"/>
        <v>27106.265604231885</v>
      </c>
      <c r="BS31" s="71">
        <f t="shared" si="15"/>
        <v>37948.771845924639</v>
      </c>
      <c r="BT31" s="71">
        <f t="shared" si="15"/>
        <v>45538.526215109567</v>
      </c>
      <c r="BU31" s="71">
        <f t="shared" si="15"/>
        <v>49875.528711786661</v>
      </c>
      <c r="BV31" s="71">
        <f t="shared" si="15"/>
        <v>52586.155272209857</v>
      </c>
      <c r="BW31" s="71">
        <f t="shared" si="15"/>
        <v>54212.53120846377</v>
      </c>
    </row>
    <row r="32" spans="1:75" x14ac:dyDescent="0.25">
      <c r="A32" s="13">
        <v>1</v>
      </c>
      <c r="B32" s="13">
        <v>130</v>
      </c>
      <c r="C32">
        <v>137</v>
      </c>
      <c r="D32" t="s">
        <v>66</v>
      </c>
      <c r="E32" t="s">
        <v>336</v>
      </c>
      <c r="F32">
        <f>'RIM &amp; TRC Benefits'!E32-'TRC Costs (Ach Pot)'!E32</f>
        <v>0</v>
      </c>
      <c r="G32">
        <f>'RIM &amp; TRC Benefits'!F32-'TRC Costs (Ach Pot)'!F32</f>
        <v>0</v>
      </c>
      <c r="H32">
        <f>'RIM &amp; TRC Benefits'!G32-'TRC Costs (Ach Pot)'!G32</f>
        <v>-3956.6623</v>
      </c>
      <c r="I32">
        <f>'RIM &amp; TRC Benefits'!H32-'TRC Costs (Ach Pot)'!H32</f>
        <v>44.912700000000001</v>
      </c>
      <c r="J32">
        <f>'RIM &amp; TRC Benefits'!I32-'TRC Costs (Ach Pot)'!I32</f>
        <v>46.537700000000001</v>
      </c>
      <c r="K32">
        <f>'RIM &amp; TRC Benefits'!J32-'TRC Costs (Ach Pot)'!J32</f>
        <v>110.37754000000001</v>
      </c>
      <c r="L32">
        <f>'RIM &amp; TRC Benefits'!K32-'TRC Costs (Ach Pot)'!K32</f>
        <v>134.52696</v>
      </c>
      <c r="M32">
        <f>'RIM &amp; TRC Benefits'!L32-'TRC Costs (Ach Pot)'!L32</f>
        <v>136.29356000000001</v>
      </c>
      <c r="N32">
        <f>'RIM &amp; TRC Benefits'!M32-'TRC Costs (Ach Pot)'!M32</f>
        <v>166.4127</v>
      </c>
      <c r="O32">
        <f>'RIM &amp; TRC Benefits'!N32-'TRC Costs (Ach Pot)'!N32</f>
        <v>183.97117</v>
      </c>
      <c r="P32">
        <f>'RIM &amp; TRC Benefits'!O32-'TRC Costs (Ach Pot)'!O32</f>
        <v>182.90867</v>
      </c>
      <c r="Q32">
        <f>'RIM &amp; TRC Benefits'!P32-'TRC Costs (Ach Pot)'!P32</f>
        <v>141.84617</v>
      </c>
      <c r="R32">
        <f>'RIM &amp; TRC Benefits'!Q32-'TRC Costs (Ach Pot)'!Q32</f>
        <v>154.59617</v>
      </c>
      <c r="S32">
        <f>'RIM &amp; TRC Benefits'!R32-'TRC Costs (Ach Pot)'!R32</f>
        <v>129.93992</v>
      </c>
      <c r="T32">
        <f>'RIM &amp; TRC Benefits'!S32-'TRC Costs (Ach Pot)'!S32</f>
        <v>194.28367</v>
      </c>
      <c r="U32">
        <f>'RIM &amp; TRC Benefits'!T32-'TRC Costs (Ach Pot)'!T32</f>
        <v>135.93992</v>
      </c>
      <c r="V32">
        <f>'RIM &amp; TRC Benefits'!U32-'TRC Costs (Ach Pot)'!U32</f>
        <v>154.84617</v>
      </c>
      <c r="W32">
        <f>'RIM &amp; TRC Benefits'!V32-'TRC Costs (Ach Pot)'!V32</f>
        <v>167.09617</v>
      </c>
      <c r="X32">
        <f>'RIM &amp; TRC Benefits'!W32-'TRC Costs (Ach Pot)'!W32</f>
        <v>189.43992</v>
      </c>
      <c r="Y32">
        <f>'RIM &amp; TRC Benefits'!X32-'TRC Costs (Ach Pot)'!X32</f>
        <v>192.00242</v>
      </c>
      <c r="Z32">
        <f>'RIM &amp; TRC Benefits'!Y32-'TRC Costs (Ach Pot)'!Y32</f>
        <v>197.09617</v>
      </c>
      <c r="AA32">
        <f>'RIM &amp; TRC Benefits'!Z32-'TRC Costs (Ach Pot)'!Z32</f>
        <v>195.84617</v>
      </c>
      <c r="AB32">
        <f>'RIM &amp; TRC Benefits'!AA32-'TRC Costs (Ach Pot)'!AA32</f>
        <v>199.97117</v>
      </c>
      <c r="AC32">
        <f>'RIM &amp; TRC Benefits'!AB32-'TRC Costs (Ach Pot)'!AB32</f>
        <v>167.34617</v>
      </c>
      <c r="AD32">
        <f>'RIM &amp; TRC Benefits'!AC32-'TRC Costs (Ach Pot)'!AC32</f>
        <v>170.59617</v>
      </c>
      <c r="AE32">
        <f>'RIM &amp; TRC Benefits'!AD32-'TRC Costs (Ach Pot)'!AD32</f>
        <v>147.56492</v>
      </c>
      <c r="AF32">
        <f>'RIM &amp; TRC Benefits'!AE32-'TRC Costs (Ach Pot)'!AE32</f>
        <v>153.40867</v>
      </c>
      <c r="AG32">
        <f>'RIM &amp; TRC Benefits'!AF32-'TRC Costs (Ach Pot)'!AF32</f>
        <v>168.59617</v>
      </c>
      <c r="AH32">
        <f>'RIM &amp; TRC Benefits'!AG32-'TRC Costs (Ach Pot)'!AG32</f>
        <v>182.84617</v>
      </c>
      <c r="AI32">
        <f>'RIM &amp; TRC Benefits'!AH32-'TRC Costs (Ach Pot)'!AH32</f>
        <v>253.78367</v>
      </c>
      <c r="AJ32" s="2">
        <f t="shared" si="2"/>
        <v>346.32467999999869</v>
      </c>
      <c r="AK32" s="2">
        <f t="shared" si="3"/>
        <v>-2132.5098548898368</v>
      </c>
      <c r="AL32">
        <f>IF('TRC Costs (Ach Pot)'!AJ32=0,99999,'RIM &amp; TRC Benefits'!AJ32/'TRC Costs (Ach Pot)'!AJ32)</f>
        <v>0.46709901919438329</v>
      </c>
      <c r="AM32" s="17"/>
      <c r="AN32">
        <f>'Customer Costs'!G32</f>
        <v>3964.7</v>
      </c>
      <c r="AO32" s="17">
        <f t="shared" si="4"/>
        <v>492.44855496256292</v>
      </c>
      <c r="AP32" s="18">
        <f t="shared" si="5"/>
        <v>67.302739697879531</v>
      </c>
      <c r="AQ32" s="76" t="str">
        <f t="shared" si="6"/>
        <v>No</v>
      </c>
      <c r="AR32" s="76" t="str">
        <f t="shared" si="7"/>
        <v>No</v>
      </c>
      <c r="AS32" s="76" t="str">
        <f t="shared" si="8"/>
        <v>No</v>
      </c>
      <c r="AU32" s="76" t="str">
        <f t="shared" si="9"/>
        <v>Drop</v>
      </c>
      <c r="AV32" s="59" t="str">
        <f t="shared" si="10"/>
        <v>NA</v>
      </c>
      <c r="AW32" s="41" t="str">
        <f t="shared" si="11"/>
        <v>NA</v>
      </c>
      <c r="AX32" s="23" t="str">
        <f t="shared" si="12"/>
        <v>NA</v>
      </c>
      <c r="AY32" s="23"/>
      <c r="AZ32" s="11" t="str">
        <f>IF(AV32="NA",AV32,'Program Costs'!G32)</f>
        <v>NA</v>
      </c>
      <c r="BA32" s="20"/>
      <c r="BB32" s="56">
        <f>IF(AW32&lt;=10,IF($BB$1="Residential",VLOOKUP(CEILING(AW32,0.05),'Payback-Acceptance'!$A$5:$C$205,2),VLOOKUP(CEILING(AW32,0.05),'Payback-Acceptance'!$A$5:$C$205,3)),IF($BB$1="Residential",VLOOKUP(10,'Payback-Acceptance'!$A$5:$C$205,2),VLOOKUP(10,'Payback-Acceptance'!$A$5:$C$205,3)))</f>
        <v>0.14294960495076253</v>
      </c>
      <c r="BC32" s="109"/>
      <c r="BD32" s="17">
        <f>'RIM Net Benefits (Ach Pot)'!BC32</f>
        <v>492.44855496256292</v>
      </c>
      <c r="BE32" s="18">
        <f>'RIM Net Benefits (Ach Pot)'!BD32</f>
        <v>167.07943847851232</v>
      </c>
      <c r="BF32" s="18">
        <f>'RIM Net Benefits (Ach Pot)'!BE32</f>
        <v>766.50826059992517</v>
      </c>
      <c r="BG32" s="42"/>
      <c r="BH32" s="22">
        <v>274088.79149020312</v>
      </c>
      <c r="BI32" s="27" t="str">
        <f t="shared" si="0"/>
        <v>NA</v>
      </c>
      <c r="BJ32" s="52" t="s">
        <v>527</v>
      </c>
      <c r="BK32" s="52"/>
      <c r="BL32" s="35" t="str">
        <f t="shared" si="13"/>
        <v>NA</v>
      </c>
      <c r="BM32" s="67" t="s">
        <v>499</v>
      </c>
      <c r="BN32" s="71" t="str">
        <f t="shared" si="16"/>
        <v>NA</v>
      </c>
      <c r="BO32" s="71" t="str">
        <f t="shared" si="16"/>
        <v>NA</v>
      </c>
      <c r="BP32" s="71" t="str">
        <f t="shared" si="16"/>
        <v>NA</v>
      </c>
      <c r="BQ32" s="71" t="str">
        <f t="shared" si="16"/>
        <v>NA</v>
      </c>
      <c r="BR32" s="71" t="str">
        <f t="shared" si="16"/>
        <v>NA</v>
      </c>
      <c r="BS32" s="71" t="str">
        <f t="shared" si="15"/>
        <v>NA</v>
      </c>
      <c r="BT32" s="71" t="str">
        <f t="shared" si="15"/>
        <v>NA</v>
      </c>
      <c r="BU32" s="71" t="str">
        <f t="shared" si="15"/>
        <v>NA</v>
      </c>
      <c r="BV32" s="71" t="str">
        <f t="shared" si="15"/>
        <v>NA</v>
      </c>
      <c r="BW32" s="71" t="str">
        <f t="shared" si="15"/>
        <v>NA</v>
      </c>
    </row>
    <row r="33" spans="1:75" x14ac:dyDescent="0.25">
      <c r="A33" s="13">
        <v>1</v>
      </c>
      <c r="B33" s="13">
        <v>130</v>
      </c>
      <c r="C33">
        <v>138</v>
      </c>
      <c r="D33" t="s">
        <v>67</v>
      </c>
      <c r="E33" t="s">
        <v>321</v>
      </c>
      <c r="F33">
        <f>'RIM &amp; TRC Benefits'!E33-'TRC Costs (Ach Pot)'!E33</f>
        <v>0</v>
      </c>
      <c r="G33">
        <f>'RIM &amp; TRC Benefits'!F33-'TRC Costs (Ach Pot)'!F33</f>
        <v>0</v>
      </c>
      <c r="H33">
        <f>'RIM &amp; TRC Benefits'!G33-'TRC Costs (Ach Pot)'!G33</f>
        <v>-97.742227</v>
      </c>
      <c r="I33">
        <f>'RIM &amp; TRC Benefits'!H33-'TRC Costs (Ach Pot)'!H33</f>
        <v>27.257773</v>
      </c>
      <c r="J33">
        <f>'RIM &amp; TRC Benefits'!I33-'TRC Costs (Ach Pot)'!I33</f>
        <v>28.632773</v>
      </c>
      <c r="K33">
        <f>'RIM &amp; TRC Benefits'!J33-'TRC Costs (Ach Pot)'!J33</f>
        <v>56.475543000000002</v>
      </c>
      <c r="L33">
        <f>'RIM &amp; TRC Benefits'!K33-'TRC Costs (Ach Pot)'!K33</f>
        <v>0</v>
      </c>
      <c r="M33">
        <f>'RIM &amp; TRC Benefits'!L33-'TRC Costs (Ach Pot)'!L33</f>
        <v>0</v>
      </c>
      <c r="N33">
        <f>'RIM &amp; TRC Benefits'!M33-'TRC Costs (Ach Pot)'!M33</f>
        <v>0</v>
      </c>
      <c r="O33">
        <f>'RIM &amp; TRC Benefits'!N33-'TRC Costs (Ach Pot)'!N33</f>
        <v>0</v>
      </c>
      <c r="P33">
        <f>'RIM &amp; TRC Benefits'!O33-'TRC Costs (Ach Pot)'!O33</f>
        <v>0</v>
      </c>
      <c r="Q33">
        <f>'RIM &amp; TRC Benefits'!P33-'TRC Costs (Ach Pot)'!P33</f>
        <v>0</v>
      </c>
      <c r="R33">
        <f>'RIM &amp; TRC Benefits'!Q33-'TRC Costs (Ach Pot)'!Q33</f>
        <v>0</v>
      </c>
      <c r="S33">
        <f>'RIM &amp; TRC Benefits'!R33-'TRC Costs (Ach Pot)'!R33</f>
        <v>0</v>
      </c>
      <c r="T33">
        <f>'RIM &amp; TRC Benefits'!S33-'TRC Costs (Ach Pot)'!S33</f>
        <v>0</v>
      </c>
      <c r="U33">
        <f>'RIM &amp; TRC Benefits'!T33-'TRC Costs (Ach Pot)'!T33</f>
        <v>0</v>
      </c>
      <c r="V33">
        <f>'RIM &amp; TRC Benefits'!U33-'TRC Costs (Ach Pot)'!U33</f>
        <v>0</v>
      </c>
      <c r="W33">
        <f>'RIM &amp; TRC Benefits'!V33-'TRC Costs (Ach Pot)'!V33</f>
        <v>0</v>
      </c>
      <c r="X33">
        <f>'RIM &amp; TRC Benefits'!W33-'TRC Costs (Ach Pot)'!W33</f>
        <v>0</v>
      </c>
      <c r="Y33">
        <f>'RIM &amp; TRC Benefits'!X33-'TRC Costs (Ach Pot)'!X33</f>
        <v>0</v>
      </c>
      <c r="Z33">
        <f>'RIM &amp; TRC Benefits'!Y33-'TRC Costs (Ach Pot)'!Y33</f>
        <v>0</v>
      </c>
      <c r="AA33">
        <f>'RIM &amp; TRC Benefits'!Z33-'TRC Costs (Ach Pot)'!Z33</f>
        <v>0</v>
      </c>
      <c r="AB33">
        <f>'RIM &amp; TRC Benefits'!AA33-'TRC Costs (Ach Pot)'!AA33</f>
        <v>0</v>
      </c>
      <c r="AC33">
        <f>'RIM &amp; TRC Benefits'!AB33-'TRC Costs (Ach Pot)'!AB33</f>
        <v>0</v>
      </c>
      <c r="AD33">
        <f>'RIM &amp; TRC Benefits'!AC33-'TRC Costs (Ach Pot)'!AC33</f>
        <v>0</v>
      </c>
      <c r="AE33">
        <f>'RIM &amp; TRC Benefits'!AD33-'TRC Costs (Ach Pot)'!AD33</f>
        <v>0</v>
      </c>
      <c r="AF33">
        <f>'RIM &amp; TRC Benefits'!AE33-'TRC Costs (Ach Pot)'!AE33</f>
        <v>0</v>
      </c>
      <c r="AG33">
        <f>'RIM &amp; TRC Benefits'!AF33-'TRC Costs (Ach Pot)'!AF33</f>
        <v>0</v>
      </c>
      <c r="AH33">
        <f>'RIM &amp; TRC Benefits'!AG33-'TRC Costs (Ach Pot)'!AG33</f>
        <v>0</v>
      </c>
      <c r="AI33">
        <f>'RIM &amp; TRC Benefits'!AH33-'TRC Costs (Ach Pot)'!AH33</f>
        <v>0</v>
      </c>
      <c r="AJ33" s="2">
        <f t="shared" si="2"/>
        <v>14.623862000000003</v>
      </c>
      <c r="AK33" s="2">
        <f t="shared" si="3"/>
        <v>-7.7034533334469302E-2</v>
      </c>
      <c r="AL33">
        <f>IF('TRC Costs (Ach Pot)'!AJ33=0,99999,'RIM &amp; TRC Benefits'!AJ33/'TRC Costs (Ach Pot)'!AJ33)</f>
        <v>0.99938372373332429</v>
      </c>
      <c r="AM33" s="17"/>
      <c r="AN33">
        <f>'Customer Costs'!G33</f>
        <v>88</v>
      </c>
      <c r="AO33" s="17">
        <f t="shared" si="4"/>
        <v>364.56412202075148</v>
      </c>
      <c r="AP33" s="18">
        <f t="shared" si="5"/>
        <v>2.0178646218419858</v>
      </c>
      <c r="AQ33" s="76" t="str">
        <f t="shared" si="6"/>
        <v>No</v>
      </c>
      <c r="AR33" s="76" t="str">
        <f t="shared" si="7"/>
        <v>No</v>
      </c>
      <c r="AS33" s="76" t="str">
        <f t="shared" si="8"/>
        <v>Yes</v>
      </c>
      <c r="AU33" s="76" t="str">
        <f t="shared" si="9"/>
        <v>Drop</v>
      </c>
      <c r="AV33" s="59" t="str">
        <f t="shared" si="10"/>
        <v>NA</v>
      </c>
      <c r="AW33" s="41" t="str">
        <f t="shared" si="11"/>
        <v>NA</v>
      </c>
      <c r="AX33" s="23" t="str">
        <f t="shared" si="12"/>
        <v>NA</v>
      </c>
      <c r="AY33" s="23"/>
      <c r="AZ33" s="11" t="str">
        <f>IF(AV33="NA",AV33,'Program Costs'!G33)</f>
        <v>NA</v>
      </c>
      <c r="BA33" s="20"/>
      <c r="BB33" s="56">
        <f>IF(AW33&lt;=10,IF($BB$1="Residential",VLOOKUP(CEILING(AW33,0.05),'Payback-Acceptance'!$A$5:$C$205,2),VLOOKUP(CEILING(AW33,0.05),'Payback-Acceptance'!$A$5:$C$205,3)),IF($BB$1="Residential",VLOOKUP(10,'Payback-Acceptance'!$A$5:$C$205,2),VLOOKUP(10,'Payback-Acceptance'!$A$5:$C$205,3)))</f>
        <v>0.14294960495076253</v>
      </c>
      <c r="BC33" s="109"/>
      <c r="BD33" s="17">
        <f>'RIM Net Benefits (Ach Pot)'!BC33</f>
        <v>364.56412202075148</v>
      </c>
      <c r="BE33" s="18">
        <f>'RIM Net Benefits (Ach Pot)'!BD33</f>
        <v>191.07134277817164</v>
      </c>
      <c r="BF33" s="18">
        <f>'RIM Net Benefits (Ach Pot)'!BE33</f>
        <v>284.40388547694312</v>
      </c>
      <c r="BG33" s="42"/>
      <c r="BH33" s="22">
        <v>216385.88801858138</v>
      </c>
      <c r="BI33" s="27" t="str">
        <f t="shared" si="0"/>
        <v>NA</v>
      </c>
      <c r="BJ33" s="52" t="s">
        <v>527</v>
      </c>
      <c r="BK33" s="52"/>
      <c r="BL33" s="35" t="str">
        <f t="shared" si="13"/>
        <v>NA</v>
      </c>
      <c r="BM33" s="67" t="s">
        <v>499</v>
      </c>
      <c r="BN33" s="71" t="str">
        <f t="shared" si="16"/>
        <v>NA</v>
      </c>
      <c r="BO33" s="71" t="str">
        <f t="shared" si="16"/>
        <v>NA</v>
      </c>
      <c r="BP33" s="71" t="str">
        <f t="shared" si="16"/>
        <v>NA</v>
      </c>
      <c r="BQ33" s="71" t="str">
        <f t="shared" si="16"/>
        <v>NA</v>
      </c>
      <c r="BR33" s="71" t="str">
        <f t="shared" si="16"/>
        <v>NA</v>
      </c>
      <c r="BS33" s="71" t="str">
        <f t="shared" si="15"/>
        <v>NA</v>
      </c>
      <c r="BT33" s="71" t="str">
        <f t="shared" si="15"/>
        <v>NA</v>
      </c>
      <c r="BU33" s="71" t="str">
        <f t="shared" si="15"/>
        <v>NA</v>
      </c>
      <c r="BV33" s="71" t="str">
        <f t="shared" si="15"/>
        <v>NA</v>
      </c>
      <c r="BW33" s="71" t="str">
        <f t="shared" si="15"/>
        <v>NA</v>
      </c>
    </row>
    <row r="34" spans="1:75" x14ac:dyDescent="0.25">
      <c r="A34" s="13">
        <v>1</v>
      </c>
      <c r="B34" s="13">
        <v>130</v>
      </c>
      <c r="C34">
        <v>139</v>
      </c>
      <c r="D34" t="s">
        <v>68</v>
      </c>
      <c r="E34" t="s">
        <v>322</v>
      </c>
      <c r="F34">
        <f>'RIM &amp; TRC Benefits'!E34-'TRC Costs (Ach Pot)'!E34</f>
        <v>0</v>
      </c>
      <c r="G34">
        <f>'RIM &amp; TRC Benefits'!F34-'TRC Costs (Ach Pot)'!F34</f>
        <v>0</v>
      </c>
      <c r="H34">
        <f>'RIM &amp; TRC Benefits'!G34-'TRC Costs (Ach Pot)'!G34</f>
        <v>-89.197812999999996</v>
      </c>
      <c r="I34">
        <f>'RIM &amp; TRC Benefits'!H34-'TRC Costs (Ach Pot)'!H34</f>
        <v>27.052187</v>
      </c>
      <c r="J34">
        <f>'RIM &amp; TRC Benefits'!I34-'TRC Costs (Ach Pot)'!I34</f>
        <v>28.552187</v>
      </c>
      <c r="K34">
        <f>'RIM &amp; TRC Benefits'!J34-'TRC Costs (Ach Pot)'!J34</f>
        <v>55.189887000000006</v>
      </c>
      <c r="L34">
        <f>'RIM &amp; TRC Benefits'!K34-'TRC Costs (Ach Pot)'!K34</f>
        <v>0</v>
      </c>
      <c r="M34">
        <f>'RIM &amp; TRC Benefits'!L34-'TRC Costs (Ach Pot)'!L34</f>
        <v>0</v>
      </c>
      <c r="N34">
        <f>'RIM &amp; TRC Benefits'!M34-'TRC Costs (Ach Pot)'!M34</f>
        <v>0</v>
      </c>
      <c r="O34">
        <f>'RIM &amp; TRC Benefits'!N34-'TRC Costs (Ach Pot)'!N34</f>
        <v>0</v>
      </c>
      <c r="P34">
        <f>'RIM &amp; TRC Benefits'!O34-'TRC Costs (Ach Pot)'!O34</f>
        <v>0</v>
      </c>
      <c r="Q34">
        <f>'RIM &amp; TRC Benefits'!P34-'TRC Costs (Ach Pot)'!P34</f>
        <v>0</v>
      </c>
      <c r="R34">
        <f>'RIM &amp; TRC Benefits'!Q34-'TRC Costs (Ach Pot)'!Q34</f>
        <v>0</v>
      </c>
      <c r="S34">
        <f>'RIM &amp; TRC Benefits'!R34-'TRC Costs (Ach Pot)'!R34</f>
        <v>0</v>
      </c>
      <c r="T34">
        <f>'RIM &amp; TRC Benefits'!S34-'TRC Costs (Ach Pot)'!S34</f>
        <v>0</v>
      </c>
      <c r="U34">
        <f>'RIM &amp; TRC Benefits'!T34-'TRC Costs (Ach Pot)'!T34</f>
        <v>0</v>
      </c>
      <c r="V34">
        <f>'RIM &amp; TRC Benefits'!U34-'TRC Costs (Ach Pot)'!U34</f>
        <v>0</v>
      </c>
      <c r="W34">
        <f>'RIM &amp; TRC Benefits'!V34-'TRC Costs (Ach Pot)'!V34</f>
        <v>0</v>
      </c>
      <c r="X34">
        <f>'RIM &amp; TRC Benefits'!W34-'TRC Costs (Ach Pot)'!W34</f>
        <v>0</v>
      </c>
      <c r="Y34">
        <f>'RIM &amp; TRC Benefits'!X34-'TRC Costs (Ach Pot)'!X34</f>
        <v>0</v>
      </c>
      <c r="Z34">
        <f>'RIM &amp; TRC Benefits'!Y34-'TRC Costs (Ach Pot)'!Y34</f>
        <v>0</v>
      </c>
      <c r="AA34">
        <f>'RIM &amp; TRC Benefits'!Z34-'TRC Costs (Ach Pot)'!Z34</f>
        <v>0</v>
      </c>
      <c r="AB34">
        <f>'RIM &amp; TRC Benefits'!AA34-'TRC Costs (Ach Pot)'!AA34</f>
        <v>0</v>
      </c>
      <c r="AC34">
        <f>'RIM &amp; TRC Benefits'!AB34-'TRC Costs (Ach Pot)'!AB34</f>
        <v>0</v>
      </c>
      <c r="AD34">
        <f>'RIM &amp; TRC Benefits'!AC34-'TRC Costs (Ach Pot)'!AC34</f>
        <v>0</v>
      </c>
      <c r="AE34">
        <f>'RIM &amp; TRC Benefits'!AD34-'TRC Costs (Ach Pot)'!AD34</f>
        <v>0</v>
      </c>
      <c r="AF34">
        <f>'RIM &amp; TRC Benefits'!AE34-'TRC Costs (Ach Pot)'!AE34</f>
        <v>0</v>
      </c>
      <c r="AG34">
        <f>'RIM &amp; TRC Benefits'!AF34-'TRC Costs (Ach Pot)'!AF34</f>
        <v>0</v>
      </c>
      <c r="AH34">
        <f>'RIM &amp; TRC Benefits'!AG34-'TRC Costs (Ach Pot)'!AG34</f>
        <v>0</v>
      </c>
      <c r="AI34">
        <f>'RIM &amp; TRC Benefits'!AH34-'TRC Costs (Ach Pot)'!AH34</f>
        <v>0</v>
      </c>
      <c r="AJ34" s="2">
        <f t="shared" si="2"/>
        <v>21.596448000000017</v>
      </c>
      <c r="AK34" s="2">
        <f t="shared" si="3"/>
        <v>7.1377643297046944</v>
      </c>
      <c r="AL34">
        <f>IF('TRC Costs (Ach Pot)'!AJ34=0,99999,'RIM &amp; TRC Benefits'!AJ34/'TRC Costs (Ach Pot)'!AJ34)</f>
        <v>1.0615324511181439</v>
      </c>
      <c r="AM34" s="17"/>
      <c r="AN34">
        <f>'Customer Costs'!G34</f>
        <v>79</v>
      </c>
      <c r="AO34" s="17">
        <f t="shared" si="4"/>
        <v>360.13765556949761</v>
      </c>
      <c r="AP34" s="18">
        <f t="shared" si="5"/>
        <v>1.8337572262146535</v>
      </c>
      <c r="AQ34" s="76" t="str">
        <f t="shared" si="6"/>
        <v>No</v>
      </c>
      <c r="AR34" s="76" t="str">
        <f t="shared" si="7"/>
        <v>Yes</v>
      </c>
      <c r="AS34" s="76" t="str">
        <f t="shared" si="8"/>
        <v>Yes</v>
      </c>
      <c r="AU34" s="76" t="str">
        <f t="shared" si="9"/>
        <v>Drop</v>
      </c>
      <c r="AV34" s="59" t="str">
        <f t="shared" si="10"/>
        <v>NA</v>
      </c>
      <c r="AW34" s="41" t="str">
        <f t="shared" si="11"/>
        <v>NA</v>
      </c>
      <c r="AX34" s="23" t="str">
        <f t="shared" si="12"/>
        <v>NA</v>
      </c>
      <c r="AY34" s="23"/>
      <c r="AZ34" s="11" t="str">
        <f>IF(AV34="NA",AV34,'Program Costs'!G34)</f>
        <v>NA</v>
      </c>
      <c r="BA34" s="20"/>
      <c r="BB34" s="56">
        <f>IF(AW34&lt;=10,IF($BB$1="Residential",VLOOKUP(CEILING(AW34,0.05),'Payback-Acceptance'!$A$5:$C$205,2),VLOOKUP(CEILING(AW34,0.05),'Payback-Acceptance'!$A$5:$C$205,3)),IF($BB$1="Residential",VLOOKUP(10,'Payback-Acceptance'!$A$5:$C$205,2),VLOOKUP(10,'Payback-Acceptance'!$A$5:$C$205,3)))</f>
        <v>0.14294960495076253</v>
      </c>
      <c r="BC34" s="109"/>
      <c r="BD34" s="17">
        <f>'RIM Net Benefits (Ach Pot)'!BC34</f>
        <v>360.13765556949761</v>
      </c>
      <c r="BE34" s="18">
        <f>'RIM Net Benefits (Ach Pot)'!BD34</f>
        <v>188.7513918079128</v>
      </c>
      <c r="BF34" s="18">
        <f>'RIM Net Benefits (Ach Pot)'!BE34</f>
        <v>280.9507089803314</v>
      </c>
      <c r="BG34" s="42"/>
      <c r="BH34" s="22">
        <v>230811.61388648686</v>
      </c>
      <c r="BI34" s="27" t="str">
        <f t="shared" si="0"/>
        <v>NA</v>
      </c>
      <c r="BJ34" s="52" t="s">
        <v>527</v>
      </c>
      <c r="BK34" s="52"/>
      <c r="BL34" s="35" t="str">
        <f t="shared" si="13"/>
        <v>NA</v>
      </c>
      <c r="BM34" s="67" t="s">
        <v>499</v>
      </c>
      <c r="BN34" s="71" t="str">
        <f t="shared" si="16"/>
        <v>NA</v>
      </c>
      <c r="BO34" s="71" t="str">
        <f t="shared" si="16"/>
        <v>NA</v>
      </c>
      <c r="BP34" s="71" t="str">
        <f t="shared" si="16"/>
        <v>NA</v>
      </c>
      <c r="BQ34" s="71" t="str">
        <f t="shared" si="16"/>
        <v>NA</v>
      </c>
      <c r="BR34" s="71" t="str">
        <f t="shared" si="16"/>
        <v>NA</v>
      </c>
      <c r="BS34" s="71" t="str">
        <f t="shared" si="15"/>
        <v>NA</v>
      </c>
      <c r="BT34" s="71" t="str">
        <f t="shared" si="15"/>
        <v>NA</v>
      </c>
      <c r="BU34" s="71" t="str">
        <f t="shared" si="15"/>
        <v>NA</v>
      </c>
      <c r="BV34" s="71" t="str">
        <f t="shared" si="15"/>
        <v>NA</v>
      </c>
      <c r="BW34" s="71" t="str">
        <f t="shared" si="15"/>
        <v>NA</v>
      </c>
    </row>
    <row r="35" spans="1:75" x14ac:dyDescent="0.25">
      <c r="A35" s="13">
        <v>1</v>
      </c>
      <c r="B35" s="13">
        <v>130</v>
      </c>
      <c r="C35">
        <v>140</v>
      </c>
      <c r="D35" t="s">
        <v>69</v>
      </c>
      <c r="E35" t="s">
        <v>323</v>
      </c>
      <c r="F35">
        <f>'RIM &amp; TRC Benefits'!E35-'TRC Costs (Ach Pot)'!E35</f>
        <v>0</v>
      </c>
      <c r="G35">
        <f>'RIM &amp; TRC Benefits'!F35-'TRC Costs (Ach Pot)'!F35</f>
        <v>0</v>
      </c>
      <c r="H35">
        <f>'RIM &amp; TRC Benefits'!G35-'TRC Costs (Ach Pot)'!G35</f>
        <v>-83.833889999999997</v>
      </c>
      <c r="I35">
        <f>'RIM &amp; TRC Benefits'!H35-'TRC Costs (Ach Pot)'!H35</f>
        <v>32.416110000000003</v>
      </c>
      <c r="J35">
        <f>'RIM &amp; TRC Benefits'!I35-'TRC Costs (Ach Pot)'!I35</f>
        <v>35.166110000000003</v>
      </c>
      <c r="K35">
        <f>'RIM &amp; TRC Benefits'!J35-'TRC Costs (Ach Pot)'!J35</f>
        <v>56.286230000000003</v>
      </c>
      <c r="L35">
        <f>'RIM &amp; TRC Benefits'!K35-'TRC Costs (Ach Pot)'!K35</f>
        <v>63.167090000000002</v>
      </c>
      <c r="M35">
        <f>'RIM &amp; TRC Benefits'!L35-'TRC Costs (Ach Pot)'!L35</f>
        <v>65.224699999999999</v>
      </c>
      <c r="N35">
        <f>'RIM &amp; TRC Benefits'!M35-'TRC Costs (Ach Pot)'!M35</f>
        <v>75.666110000000003</v>
      </c>
      <c r="O35">
        <f>'RIM &amp; TRC Benefits'!N35-'TRC Costs (Ach Pot)'!N35</f>
        <v>81.76767000000001</v>
      </c>
      <c r="P35">
        <f>'RIM &amp; TRC Benefits'!O35-'TRC Costs (Ach Pot)'!O35</f>
        <v>82.509860000000003</v>
      </c>
      <c r="Q35">
        <f>'RIM &amp; TRC Benefits'!P35-'TRC Costs (Ach Pot)'!P35</f>
        <v>72.103610000000003</v>
      </c>
      <c r="R35">
        <f>'RIM &amp; TRC Benefits'!Q35-'TRC Costs (Ach Pot)'!Q35</f>
        <v>0</v>
      </c>
      <c r="S35">
        <f>'RIM &amp; TRC Benefits'!R35-'TRC Costs (Ach Pot)'!R35</f>
        <v>0</v>
      </c>
      <c r="T35">
        <f>'RIM &amp; TRC Benefits'!S35-'TRC Costs (Ach Pot)'!S35</f>
        <v>0</v>
      </c>
      <c r="U35">
        <f>'RIM &amp; TRC Benefits'!T35-'TRC Costs (Ach Pot)'!T35</f>
        <v>0</v>
      </c>
      <c r="V35">
        <f>'RIM &amp; TRC Benefits'!U35-'TRC Costs (Ach Pot)'!U35</f>
        <v>0</v>
      </c>
      <c r="W35">
        <f>'RIM &amp; TRC Benefits'!V35-'TRC Costs (Ach Pot)'!V35</f>
        <v>0</v>
      </c>
      <c r="X35">
        <f>'RIM &amp; TRC Benefits'!W35-'TRC Costs (Ach Pot)'!W35</f>
        <v>0</v>
      </c>
      <c r="Y35">
        <f>'RIM &amp; TRC Benefits'!X35-'TRC Costs (Ach Pot)'!X35</f>
        <v>0</v>
      </c>
      <c r="Z35">
        <f>'RIM &amp; TRC Benefits'!Y35-'TRC Costs (Ach Pot)'!Y35</f>
        <v>0</v>
      </c>
      <c r="AA35">
        <f>'RIM &amp; TRC Benefits'!Z35-'TRC Costs (Ach Pot)'!Z35</f>
        <v>0</v>
      </c>
      <c r="AB35">
        <f>'RIM &amp; TRC Benefits'!AA35-'TRC Costs (Ach Pot)'!AA35</f>
        <v>0</v>
      </c>
      <c r="AC35">
        <f>'RIM &amp; TRC Benefits'!AB35-'TRC Costs (Ach Pot)'!AB35</f>
        <v>0</v>
      </c>
      <c r="AD35">
        <f>'RIM &amp; TRC Benefits'!AC35-'TRC Costs (Ach Pot)'!AC35</f>
        <v>0</v>
      </c>
      <c r="AE35">
        <f>'RIM &amp; TRC Benefits'!AD35-'TRC Costs (Ach Pot)'!AD35</f>
        <v>0</v>
      </c>
      <c r="AF35">
        <f>'RIM &amp; TRC Benefits'!AE35-'TRC Costs (Ach Pot)'!AE35</f>
        <v>0</v>
      </c>
      <c r="AG35">
        <f>'RIM &amp; TRC Benefits'!AF35-'TRC Costs (Ach Pot)'!AF35</f>
        <v>0</v>
      </c>
      <c r="AH35">
        <f>'RIM &amp; TRC Benefits'!AG35-'TRC Costs (Ach Pot)'!AG35</f>
        <v>0</v>
      </c>
      <c r="AI35">
        <f>'RIM &amp; TRC Benefits'!AH35-'TRC Costs (Ach Pot)'!AH35</f>
        <v>0</v>
      </c>
      <c r="AJ35" s="2">
        <f t="shared" si="2"/>
        <v>480.47360000000003</v>
      </c>
      <c r="AK35" s="2">
        <f t="shared" si="3"/>
        <v>316.86813950378161</v>
      </c>
      <c r="AL35">
        <f>IF('TRC Costs (Ach Pot)'!AJ35=0,99999,'RIM &amp; TRC Benefits'!AJ35/'TRC Costs (Ach Pot)'!AJ35)</f>
        <v>3.7316218922739792</v>
      </c>
      <c r="AM35" s="17"/>
      <c r="AN35">
        <f>'Customer Costs'!G35</f>
        <v>79</v>
      </c>
      <c r="AO35" s="17">
        <f t="shared" si="4"/>
        <v>522.49796041510513</v>
      </c>
      <c r="AP35" s="18">
        <f t="shared" si="5"/>
        <v>1.2639380023759386</v>
      </c>
      <c r="AQ35" s="76" t="str">
        <f t="shared" si="6"/>
        <v>No</v>
      </c>
      <c r="AR35" s="76" t="str">
        <f t="shared" si="7"/>
        <v>Yes</v>
      </c>
      <c r="AS35" s="76" t="str">
        <f t="shared" si="8"/>
        <v>Yes</v>
      </c>
      <c r="AU35" s="76" t="str">
        <f t="shared" si="9"/>
        <v>Drop</v>
      </c>
      <c r="AV35" s="59" t="str">
        <f t="shared" si="10"/>
        <v>NA</v>
      </c>
      <c r="AW35" s="41" t="str">
        <f t="shared" si="11"/>
        <v>NA</v>
      </c>
      <c r="AX35" s="23" t="str">
        <f t="shared" si="12"/>
        <v>NA</v>
      </c>
      <c r="AY35" s="23"/>
      <c r="AZ35" s="11" t="str">
        <f>IF(AV35="NA",AV35,'Program Costs'!G35)</f>
        <v>NA</v>
      </c>
      <c r="BA35" s="20"/>
      <c r="BB35" s="56">
        <f>IF(AW35&lt;=10,IF($BB$1="Residential",VLOOKUP(CEILING(AW35,0.05),'Payback-Acceptance'!$A$5:$C$205,2),VLOOKUP(CEILING(AW35,0.05),'Payback-Acceptance'!$A$5:$C$205,3)),IF($BB$1="Residential",VLOOKUP(10,'Payback-Acceptance'!$A$5:$C$205,2),VLOOKUP(10,'Payback-Acceptance'!$A$5:$C$205,3)))</f>
        <v>0.14294960495076253</v>
      </c>
      <c r="BC35" s="109"/>
      <c r="BD35" s="17">
        <f>'RIM Net Benefits (Ach Pot)'!BC35</f>
        <v>522.49796041510513</v>
      </c>
      <c r="BE35" s="18">
        <f>'RIM Net Benefits (Ach Pot)'!BD35</f>
        <v>199.83668518128491</v>
      </c>
      <c r="BF35" s="18">
        <f>'RIM Net Benefits (Ach Pot)'!BE35</f>
        <v>0</v>
      </c>
      <c r="BG35" s="42"/>
      <c r="BH35" s="22">
        <v>144257.25867905427</v>
      </c>
      <c r="BI35" s="27" t="str">
        <f t="shared" si="0"/>
        <v>NA</v>
      </c>
      <c r="BJ35" s="52" t="s">
        <v>527</v>
      </c>
      <c r="BK35" s="52"/>
      <c r="BL35" s="35" t="str">
        <f t="shared" si="13"/>
        <v>NA</v>
      </c>
      <c r="BM35" s="67" t="s">
        <v>499</v>
      </c>
      <c r="BN35" s="71" t="str">
        <f t="shared" si="16"/>
        <v>NA</v>
      </c>
      <c r="BO35" s="71" t="str">
        <f t="shared" si="16"/>
        <v>NA</v>
      </c>
      <c r="BP35" s="71" t="str">
        <f t="shared" si="16"/>
        <v>NA</v>
      </c>
      <c r="BQ35" s="71" t="str">
        <f t="shared" si="16"/>
        <v>NA</v>
      </c>
      <c r="BR35" s="71" t="str">
        <f t="shared" si="16"/>
        <v>NA</v>
      </c>
      <c r="BS35" s="71" t="str">
        <f t="shared" si="15"/>
        <v>NA</v>
      </c>
      <c r="BT35" s="71" t="str">
        <f t="shared" si="15"/>
        <v>NA</v>
      </c>
      <c r="BU35" s="71" t="str">
        <f t="shared" si="15"/>
        <v>NA</v>
      </c>
      <c r="BV35" s="71" t="str">
        <f t="shared" si="15"/>
        <v>NA</v>
      </c>
      <c r="BW35" s="71" t="str">
        <f t="shared" si="15"/>
        <v>NA</v>
      </c>
    </row>
    <row r="36" spans="1:75" x14ac:dyDescent="0.25">
      <c r="A36" s="13">
        <v>1</v>
      </c>
      <c r="B36" s="13">
        <v>130</v>
      </c>
      <c r="C36">
        <v>141</v>
      </c>
      <c r="D36" t="s">
        <v>70</v>
      </c>
      <c r="E36" t="s">
        <v>324</v>
      </c>
      <c r="F36">
        <f>'RIM &amp; TRC Benefits'!E36-'TRC Costs (Ach Pot)'!E36</f>
        <v>0</v>
      </c>
      <c r="G36">
        <f>'RIM &amp; TRC Benefits'!F36-'TRC Costs (Ach Pot)'!F36</f>
        <v>0</v>
      </c>
      <c r="H36">
        <f>'RIM &amp; TRC Benefits'!G36-'TRC Costs (Ach Pot)'!G36</f>
        <v>-437.92171999999999</v>
      </c>
      <c r="I36">
        <f>'RIM &amp; TRC Benefits'!H36-'TRC Costs (Ach Pot)'!H36</f>
        <v>48.953279999999999</v>
      </c>
      <c r="J36">
        <f>'RIM &amp; TRC Benefits'!I36-'TRC Costs (Ach Pot)'!I36</f>
        <v>51.953279999999999</v>
      </c>
      <c r="K36">
        <f>'RIM &amp; TRC Benefits'!J36-'TRC Costs (Ach Pot)'!J36</f>
        <v>93.189610000000002</v>
      </c>
      <c r="L36">
        <f>'RIM &amp; TRC Benefits'!K36-'TRC Costs (Ach Pot)'!K36</f>
        <v>107.08805000000001</v>
      </c>
      <c r="M36">
        <f>'RIM &amp; TRC Benefits'!L36-'TRC Costs (Ach Pot)'!L36</f>
        <v>109.77066000000001</v>
      </c>
      <c r="N36">
        <f>'RIM &amp; TRC Benefits'!M36-'TRC Costs (Ach Pot)'!M36</f>
        <v>129.62515999999999</v>
      </c>
      <c r="O36">
        <f>'RIM &amp; TRC Benefits'!N36-'TRC Costs (Ach Pot)'!N36</f>
        <v>140.76981000000001</v>
      </c>
      <c r="P36">
        <f>'RIM &amp; TRC Benefits'!O36-'TRC Costs (Ach Pot)'!O36</f>
        <v>141.69168999999999</v>
      </c>
      <c r="Q36">
        <f>'RIM &amp; TRC Benefits'!P36-'TRC Costs (Ach Pot)'!P36</f>
        <v>117.97294000000001</v>
      </c>
      <c r="R36">
        <f>'RIM &amp; TRC Benefits'!Q36-'TRC Costs (Ach Pot)'!Q36</f>
        <v>126.62919000000001</v>
      </c>
      <c r="S36">
        <f>'RIM &amp; TRC Benefits'!R36-'TRC Costs (Ach Pot)'!R36</f>
        <v>112.69169000000001</v>
      </c>
      <c r="T36">
        <f>'RIM &amp; TRC Benefits'!S36-'TRC Costs (Ach Pot)'!S36</f>
        <v>151.48856000000001</v>
      </c>
      <c r="U36">
        <f>'RIM &amp; TRC Benefits'!T36-'TRC Costs (Ach Pot)'!T36</f>
        <v>117.48856000000001</v>
      </c>
      <c r="V36">
        <f>'RIM &amp; TRC Benefits'!U36-'TRC Costs (Ach Pot)'!U36</f>
        <v>129.83231000000001</v>
      </c>
      <c r="W36">
        <f>'RIM &amp; TRC Benefits'!V36-'TRC Costs (Ach Pot)'!V36</f>
        <v>0</v>
      </c>
      <c r="X36">
        <f>'RIM &amp; TRC Benefits'!W36-'TRC Costs (Ach Pot)'!W36</f>
        <v>0</v>
      </c>
      <c r="Y36">
        <f>'RIM &amp; TRC Benefits'!X36-'TRC Costs (Ach Pot)'!X36</f>
        <v>0</v>
      </c>
      <c r="Z36">
        <f>'RIM &amp; TRC Benefits'!Y36-'TRC Costs (Ach Pot)'!Y36</f>
        <v>0</v>
      </c>
      <c r="AA36">
        <f>'RIM &amp; TRC Benefits'!Z36-'TRC Costs (Ach Pot)'!Z36</f>
        <v>0</v>
      </c>
      <c r="AB36">
        <f>'RIM &amp; TRC Benefits'!AA36-'TRC Costs (Ach Pot)'!AA36</f>
        <v>0</v>
      </c>
      <c r="AC36">
        <f>'RIM &amp; TRC Benefits'!AB36-'TRC Costs (Ach Pot)'!AB36</f>
        <v>0</v>
      </c>
      <c r="AD36">
        <f>'RIM &amp; TRC Benefits'!AC36-'TRC Costs (Ach Pot)'!AC36</f>
        <v>0</v>
      </c>
      <c r="AE36">
        <f>'RIM &amp; TRC Benefits'!AD36-'TRC Costs (Ach Pot)'!AD36</f>
        <v>0</v>
      </c>
      <c r="AF36">
        <f>'RIM &amp; TRC Benefits'!AE36-'TRC Costs (Ach Pot)'!AE36</f>
        <v>0</v>
      </c>
      <c r="AG36">
        <f>'RIM &amp; TRC Benefits'!AF36-'TRC Costs (Ach Pot)'!AF36</f>
        <v>0</v>
      </c>
      <c r="AH36">
        <f>'RIM &amp; TRC Benefits'!AG36-'TRC Costs (Ach Pot)'!AG36</f>
        <v>0</v>
      </c>
      <c r="AI36">
        <f>'RIM &amp; TRC Benefits'!AH36-'TRC Costs (Ach Pot)'!AH36</f>
        <v>0</v>
      </c>
      <c r="AJ36" s="2">
        <f t="shared" si="2"/>
        <v>1141.22307</v>
      </c>
      <c r="AK36" s="2">
        <f t="shared" si="3"/>
        <v>529.30948276304935</v>
      </c>
      <c r="AL36">
        <f>IF('TRC Costs (Ach Pot)'!AJ36=0,99999,'RIM &amp; TRC Benefits'!AJ36/'TRC Costs (Ach Pot)'!AJ36)</f>
        <v>2.0868777880144749</v>
      </c>
      <c r="AM36" s="17"/>
      <c r="AN36">
        <f>'Customer Costs'!G36</f>
        <v>450</v>
      </c>
      <c r="AO36" s="17">
        <f t="shared" si="4"/>
        <v>698.42140193538728</v>
      </c>
      <c r="AP36" s="18">
        <f t="shared" si="5"/>
        <v>5.3861476522271072</v>
      </c>
      <c r="AQ36" s="76" t="str">
        <f t="shared" si="6"/>
        <v>No</v>
      </c>
      <c r="AR36" s="76" t="str">
        <f t="shared" si="7"/>
        <v>No</v>
      </c>
      <c r="AS36" s="76" t="str">
        <f t="shared" si="8"/>
        <v>No</v>
      </c>
      <c r="AU36" s="76" t="str">
        <f t="shared" si="9"/>
        <v>Keep</v>
      </c>
      <c r="AV36" s="59">
        <f t="shared" si="10"/>
        <v>282.90469216382121</v>
      </c>
      <c r="AW36" s="41">
        <f t="shared" si="11"/>
        <v>2</v>
      </c>
      <c r="AX36" s="23">
        <f t="shared" si="12"/>
        <v>0.62867709369738045</v>
      </c>
      <c r="AY36" s="23"/>
      <c r="AZ36" s="11">
        <f>IF(AV36="NA",AV36,'Program Costs'!G36)</f>
        <v>37</v>
      </c>
      <c r="BA36" s="20"/>
      <c r="BB36" s="56">
        <f>IF(AW36&lt;=10,IF($BB$1="Residential",VLOOKUP(CEILING(AW36,0.05),'Payback-Acceptance'!$A$5:$C$205,2),VLOOKUP(CEILING(AW36,0.05),'Payback-Acceptance'!$A$5:$C$205,3)),IF($BB$1="Residential",VLOOKUP(10,'Payback-Acceptance'!$A$5:$C$205,2),VLOOKUP(10,'Payback-Acceptance'!$A$5:$C$205,3)))</f>
        <v>0.41756058820718511</v>
      </c>
      <c r="BC36" s="109"/>
      <c r="BD36" s="17">
        <f>'RIM Net Benefits (Ach Pot)'!BC36</f>
        <v>698.42140193538728</v>
      </c>
      <c r="BE36" s="18">
        <f>'RIM Net Benefits (Ach Pot)'!BD36</f>
        <v>221.74278023195092</v>
      </c>
      <c r="BF36" s="18">
        <f>'RIM Net Benefits (Ach Pot)'!BE36</f>
        <v>421.12908860913615</v>
      </c>
      <c r="BG36" s="42"/>
      <c r="BH36" s="22">
        <v>191945.14046309135</v>
      </c>
      <c r="BI36" s="27">
        <f t="shared" si="0"/>
        <v>40074.362877639593</v>
      </c>
      <c r="BJ36" s="52" t="s">
        <v>526</v>
      </c>
      <c r="BK36" s="52"/>
      <c r="BL36" s="35">
        <f t="shared" si="13"/>
        <v>90</v>
      </c>
      <c r="BM36" s="67">
        <v>90</v>
      </c>
      <c r="BN36" s="71">
        <f t="shared" si="16"/>
        <v>18.841533112993982</v>
      </c>
      <c r="BO36" s="71">
        <f t="shared" si="16"/>
        <v>36.429417122370566</v>
      </c>
      <c r="BP36" s="71">
        <f t="shared" si="16"/>
        <v>51.754690134239738</v>
      </c>
      <c r="BQ36" s="71">
        <f t="shared" si="16"/>
        <v>64.219910321521013</v>
      </c>
      <c r="BR36" s="71">
        <f t="shared" si="16"/>
        <v>73.684211423632675</v>
      </c>
      <c r="BS36" s="71">
        <f t="shared" si="15"/>
        <v>80.391912099129158</v>
      </c>
      <c r="BT36" s="71">
        <f t="shared" si="15"/>
        <v>84.82958126614362</v>
      </c>
      <c r="BU36" s="71">
        <f t="shared" si="15"/>
        <v>87.570093859684292</v>
      </c>
      <c r="BV36" s="71">
        <f t="shared" si="15"/>
        <v>89.149899815587958</v>
      </c>
      <c r="BW36" s="71">
        <f t="shared" si="15"/>
        <v>90</v>
      </c>
    </row>
    <row r="37" spans="1:75" x14ac:dyDescent="0.25">
      <c r="A37" s="13">
        <v>1</v>
      </c>
      <c r="B37" s="13">
        <v>130</v>
      </c>
      <c r="C37">
        <v>142</v>
      </c>
      <c r="D37" t="s">
        <v>71</v>
      </c>
      <c r="E37" t="s">
        <v>325</v>
      </c>
      <c r="F37">
        <f>'RIM &amp; TRC Benefits'!E37-'TRC Costs (Ach Pot)'!E37</f>
        <v>0</v>
      </c>
      <c r="G37">
        <f>'RIM &amp; TRC Benefits'!F37-'TRC Costs (Ach Pot)'!F37</f>
        <v>0</v>
      </c>
      <c r="H37">
        <f>'RIM &amp; TRC Benefits'!G37-'TRC Costs (Ach Pot)'!G37</f>
        <v>-169.44416999999999</v>
      </c>
      <c r="I37">
        <f>'RIM &amp; TRC Benefits'!H37-'TRC Costs (Ach Pot)'!H37</f>
        <v>52.55583</v>
      </c>
      <c r="J37">
        <f>'RIM &amp; TRC Benefits'!I37-'TRC Costs (Ach Pot)'!I37</f>
        <v>55.05583</v>
      </c>
      <c r="K37">
        <f>'RIM &amp; TRC Benefits'!J37-'TRC Costs (Ach Pot)'!J37</f>
        <v>129.29312999999999</v>
      </c>
      <c r="L37">
        <f>'RIM &amp; TRC Benefits'!K37-'TRC Costs (Ach Pot)'!K37</f>
        <v>157.55974000000001</v>
      </c>
      <c r="M37">
        <f>'RIM &amp; TRC Benefits'!L37-'TRC Costs (Ach Pot)'!L37</f>
        <v>158.55583000000001</v>
      </c>
      <c r="N37">
        <f>'RIM &amp; TRC Benefits'!M37-'TRC Costs (Ach Pot)'!M37</f>
        <v>195.38393000000002</v>
      </c>
      <c r="O37">
        <f>'RIM &amp; TRC Benefits'!N37-'TRC Costs (Ach Pot)'!N37</f>
        <v>213.98552999999998</v>
      </c>
      <c r="P37">
        <f>'RIM &amp; TRC Benefits'!O37-'TRC Costs (Ach Pot)'!O37</f>
        <v>213.41523000000001</v>
      </c>
      <c r="Q37">
        <f>'RIM &amp; TRC Benefits'!P37-'TRC Costs (Ach Pot)'!P37</f>
        <v>165.54021</v>
      </c>
      <c r="R37">
        <f>'RIM &amp; TRC Benefits'!Q37-'TRC Costs (Ach Pot)'!Q37</f>
        <v>181.04021</v>
      </c>
      <c r="S37">
        <f>'RIM &amp; TRC Benefits'!R37-'TRC Costs (Ach Pot)'!R37</f>
        <v>152.08708000000001</v>
      </c>
      <c r="T37">
        <f>'RIM &amp; TRC Benefits'!S37-'TRC Costs (Ach Pot)'!S37</f>
        <v>225.83713</v>
      </c>
      <c r="U37">
        <f>'RIM &amp; TRC Benefits'!T37-'TRC Costs (Ach Pot)'!T37</f>
        <v>157.93083000000001</v>
      </c>
      <c r="V37">
        <f>'RIM &amp; TRC Benefits'!U37-'TRC Costs (Ach Pot)'!U37</f>
        <v>180.41570000000002</v>
      </c>
      <c r="W37">
        <f>'RIM &amp; TRC Benefits'!V37-'TRC Costs (Ach Pot)'!V37</f>
        <v>195.04070000000002</v>
      </c>
      <c r="X37">
        <f>'RIM &amp; TRC Benefits'!W37-'TRC Costs (Ach Pot)'!W37</f>
        <v>221.38445000000002</v>
      </c>
      <c r="Y37">
        <f>'RIM &amp; TRC Benefits'!X37-'TRC Costs (Ach Pot)'!X37</f>
        <v>224.69695000000002</v>
      </c>
      <c r="Z37">
        <f>'RIM &amp; TRC Benefits'!Y37-'TRC Costs (Ach Pot)'!Y37</f>
        <v>0</v>
      </c>
      <c r="AA37">
        <f>'RIM &amp; TRC Benefits'!Z37-'TRC Costs (Ach Pot)'!Z37</f>
        <v>0</v>
      </c>
      <c r="AB37">
        <f>'RIM &amp; TRC Benefits'!AA37-'TRC Costs (Ach Pot)'!AA37</f>
        <v>0</v>
      </c>
      <c r="AC37">
        <f>'RIM &amp; TRC Benefits'!AB37-'TRC Costs (Ach Pot)'!AB37</f>
        <v>0</v>
      </c>
      <c r="AD37">
        <f>'RIM &amp; TRC Benefits'!AC37-'TRC Costs (Ach Pot)'!AC37</f>
        <v>0</v>
      </c>
      <c r="AE37">
        <f>'RIM &amp; TRC Benefits'!AD37-'TRC Costs (Ach Pot)'!AD37</f>
        <v>0</v>
      </c>
      <c r="AF37">
        <f>'RIM &amp; TRC Benefits'!AE37-'TRC Costs (Ach Pot)'!AE37</f>
        <v>0</v>
      </c>
      <c r="AG37">
        <f>'RIM &amp; TRC Benefits'!AF37-'TRC Costs (Ach Pot)'!AF37</f>
        <v>0</v>
      </c>
      <c r="AH37">
        <f>'RIM &amp; TRC Benefits'!AG37-'TRC Costs (Ach Pot)'!AG37</f>
        <v>0</v>
      </c>
      <c r="AI37">
        <f>'RIM &amp; TRC Benefits'!AH37-'TRC Costs (Ach Pot)'!AH37</f>
        <v>0</v>
      </c>
      <c r="AJ37" s="2">
        <f t="shared" si="2"/>
        <v>2710.3341400000004</v>
      </c>
      <c r="AK37" s="2">
        <f t="shared" si="3"/>
        <v>1429.5452197622799</v>
      </c>
      <c r="AL37">
        <f>IF('TRC Costs (Ach Pot)'!AJ37=0,99999,'RIM &amp; TRC Benefits'!AJ37/'TRC Costs (Ach Pot)'!AJ37)</f>
        <v>7.4393928818120711</v>
      </c>
      <c r="AM37" s="17"/>
      <c r="AN37">
        <f>'Customer Costs'!G37</f>
        <v>185</v>
      </c>
      <c r="AO37" s="17">
        <f t="shared" si="4"/>
        <v>574</v>
      </c>
      <c r="AP37" s="18">
        <f t="shared" si="5"/>
        <v>2.6942824117127304</v>
      </c>
      <c r="AQ37" s="76" t="str">
        <f t="shared" si="6"/>
        <v>No</v>
      </c>
      <c r="AR37" s="76" t="str">
        <f t="shared" si="7"/>
        <v>No</v>
      </c>
      <c r="AS37" s="76" t="str">
        <f t="shared" si="8"/>
        <v>Yes</v>
      </c>
      <c r="AU37" s="76" t="str">
        <f t="shared" si="9"/>
        <v>Keep</v>
      </c>
      <c r="AV37" s="59">
        <f t="shared" si="10"/>
        <v>47.672154043126312</v>
      </c>
      <c r="AW37" s="41">
        <f t="shared" si="11"/>
        <v>2</v>
      </c>
      <c r="AX37" s="23">
        <f t="shared" si="12"/>
        <v>0.25768731915203413</v>
      </c>
      <c r="AY37" s="23"/>
      <c r="AZ37" s="11">
        <f>IF(AV37="NA",AV37,'Program Costs'!G37)</f>
        <v>37</v>
      </c>
      <c r="BA37" s="20"/>
      <c r="BB37" s="56">
        <f>IF(AW37&lt;=10,IF($BB$1="Residential",VLOOKUP(CEILING(AW37,0.05),'Payback-Acceptance'!$A$5:$C$205,2),VLOOKUP(CEILING(AW37,0.05),'Payback-Acceptance'!$A$5:$C$205,3)),IF($BB$1="Residential",VLOOKUP(10,'Payback-Acceptance'!$A$5:$C$205,2),VLOOKUP(10,'Payback-Acceptance'!$A$5:$C$205,3)))</f>
        <v>0.41756058820718511</v>
      </c>
      <c r="BC37" s="109"/>
      <c r="BD37" s="17">
        <f>'RIM Net Benefits (Ach Pot)'!BC37</f>
        <v>574</v>
      </c>
      <c r="BE37" s="18">
        <f>'RIM Net Benefits (Ach Pot)'!BD37</f>
        <v>520</v>
      </c>
      <c r="BF37" s="18">
        <f>'RIM Net Benefits (Ach Pot)'!BE37</f>
        <v>1000</v>
      </c>
      <c r="BG37" s="42"/>
      <c r="BH37" s="22">
        <v>324578.83202787209</v>
      </c>
      <c r="BI37" s="27">
        <f t="shared" si="0"/>
        <v>67765.664010579698</v>
      </c>
      <c r="BJ37" s="52" t="s">
        <v>526</v>
      </c>
      <c r="BK37" s="52"/>
      <c r="BL37" s="35">
        <f t="shared" si="13"/>
        <v>21723</v>
      </c>
      <c r="BM37" s="67">
        <v>21723</v>
      </c>
      <c r="BN37" s="71">
        <f t="shared" si="16"/>
        <v>4547.7180423729806</v>
      </c>
      <c r="BO37" s="71">
        <f t="shared" si="16"/>
        <v>8792.8469794361754</v>
      </c>
      <c r="BP37" s="71">
        <f t="shared" si="16"/>
        <v>12491.857042067664</v>
      </c>
      <c r="BQ37" s="71">
        <f t="shared" si="16"/>
        <v>15500.545687937789</v>
      </c>
      <c r="BR37" s="71">
        <f t="shared" si="16"/>
        <v>17784.912497284142</v>
      </c>
      <c r="BS37" s="71">
        <f t="shared" si="15"/>
        <v>19403.927850326472</v>
      </c>
      <c r="BT37" s="71">
        <f t="shared" si="15"/>
        <v>20475.0332649382</v>
      </c>
      <c r="BU37" s="71">
        <f t="shared" si="15"/>
        <v>21136.501654599131</v>
      </c>
      <c r="BV37" s="71">
        <f t="shared" si="15"/>
        <v>21517.814152155748</v>
      </c>
      <c r="BW37" s="71">
        <f t="shared" si="15"/>
        <v>21723</v>
      </c>
    </row>
    <row r="38" spans="1:75" x14ac:dyDescent="0.25">
      <c r="A38" s="13">
        <v>1</v>
      </c>
      <c r="B38" s="13">
        <v>130</v>
      </c>
      <c r="C38">
        <v>143</v>
      </c>
      <c r="D38" t="s">
        <v>72</v>
      </c>
      <c r="E38" t="s">
        <v>326</v>
      </c>
      <c r="F38">
        <f>'RIM &amp; TRC Benefits'!E38-'TRC Costs (Ach Pot)'!E38</f>
        <v>0</v>
      </c>
      <c r="G38">
        <f>'RIM &amp; TRC Benefits'!F38-'TRC Costs (Ach Pot)'!F38</f>
        <v>0</v>
      </c>
      <c r="H38">
        <f>'RIM &amp; TRC Benefits'!G38-'TRC Costs (Ach Pot)'!G38</f>
        <v>-1437.507797</v>
      </c>
      <c r="I38">
        <f>'RIM &amp; TRC Benefits'!H38-'TRC Costs (Ach Pot)'!H38</f>
        <v>40.567202999999999</v>
      </c>
      <c r="J38">
        <f>'RIM &amp; TRC Benefits'!I38-'TRC Costs (Ach Pot)'!I38</f>
        <v>43.567202999999999</v>
      </c>
      <c r="K38">
        <f>'RIM &amp; TRC Benefits'!J38-'TRC Costs (Ach Pot)'!J38</f>
        <v>77.535953000000006</v>
      </c>
      <c r="L38">
        <f>'RIM &amp; TRC Benefits'!K38-'TRC Costs (Ach Pot)'!K38</f>
        <v>88.992983000000009</v>
      </c>
      <c r="M38">
        <f>'RIM &amp; TRC Benefits'!L38-'TRC Costs (Ach Pot)'!L38</f>
        <v>91.157043000000002</v>
      </c>
      <c r="N38">
        <f>'RIM &amp; TRC Benefits'!M38-'TRC Costs (Ach Pot)'!M38</f>
        <v>108.871893</v>
      </c>
      <c r="O38">
        <f>'RIM &amp; TRC Benefits'!N38-'TRC Costs (Ach Pot)'!N38</f>
        <v>117.82501300000001</v>
      </c>
      <c r="P38">
        <f>'RIM &amp; TRC Benefits'!O38-'TRC Costs (Ach Pot)'!O38</f>
        <v>118.82501300000001</v>
      </c>
      <c r="Q38">
        <f>'RIM &amp; TRC Benefits'!P38-'TRC Costs (Ach Pot)'!P38</f>
        <v>98.176582999999994</v>
      </c>
      <c r="R38">
        <f>'RIM &amp; TRC Benefits'!Q38-'TRC Costs (Ach Pot)'!Q38</f>
        <v>106.19220300000001</v>
      </c>
      <c r="S38">
        <f>'RIM &amp; TRC Benefits'!R38-'TRC Costs (Ach Pot)'!R38</f>
        <v>94.254703000000006</v>
      </c>
      <c r="T38">
        <f>'RIM &amp; TRC Benefits'!S38-'TRC Costs (Ach Pot)'!S38</f>
        <v>126.62970300000001</v>
      </c>
      <c r="U38">
        <f>'RIM &amp; TRC Benefits'!T38-'TRC Costs (Ach Pot)'!T38</f>
        <v>97.942203000000006</v>
      </c>
      <c r="V38">
        <f>'RIM &amp; TRC Benefits'!U38-'TRC Costs (Ach Pot)'!U38</f>
        <v>108.66095300000001</v>
      </c>
      <c r="W38">
        <f>'RIM &amp; TRC Benefits'!V38-'TRC Costs (Ach Pot)'!V38</f>
        <v>0</v>
      </c>
      <c r="X38">
        <f>'RIM &amp; TRC Benefits'!W38-'TRC Costs (Ach Pot)'!W38</f>
        <v>0</v>
      </c>
      <c r="Y38">
        <f>'RIM &amp; TRC Benefits'!X38-'TRC Costs (Ach Pot)'!X38</f>
        <v>0</v>
      </c>
      <c r="Z38">
        <f>'RIM &amp; TRC Benefits'!Y38-'TRC Costs (Ach Pot)'!Y38</f>
        <v>0</v>
      </c>
      <c r="AA38">
        <f>'RIM &amp; TRC Benefits'!Z38-'TRC Costs (Ach Pot)'!Z38</f>
        <v>0</v>
      </c>
      <c r="AB38">
        <f>'RIM &amp; TRC Benefits'!AA38-'TRC Costs (Ach Pot)'!AA38</f>
        <v>0</v>
      </c>
      <c r="AC38">
        <f>'RIM &amp; TRC Benefits'!AB38-'TRC Costs (Ach Pot)'!AB38</f>
        <v>0</v>
      </c>
      <c r="AD38">
        <f>'RIM &amp; TRC Benefits'!AC38-'TRC Costs (Ach Pot)'!AC38</f>
        <v>0</v>
      </c>
      <c r="AE38">
        <f>'RIM &amp; TRC Benefits'!AD38-'TRC Costs (Ach Pot)'!AD38</f>
        <v>0</v>
      </c>
      <c r="AF38">
        <f>'RIM &amp; TRC Benefits'!AE38-'TRC Costs (Ach Pot)'!AE38</f>
        <v>0</v>
      </c>
      <c r="AG38">
        <f>'RIM &amp; TRC Benefits'!AF38-'TRC Costs (Ach Pot)'!AF38</f>
        <v>0</v>
      </c>
      <c r="AH38">
        <f>'RIM &amp; TRC Benefits'!AG38-'TRC Costs (Ach Pot)'!AG38</f>
        <v>0</v>
      </c>
      <c r="AI38">
        <f>'RIM &amp; TRC Benefits'!AH38-'TRC Costs (Ach Pot)'!AH38</f>
        <v>0</v>
      </c>
      <c r="AJ38" s="2">
        <f t="shared" si="2"/>
        <v>-118.30914499999972</v>
      </c>
      <c r="AK38" s="2">
        <f t="shared" si="3"/>
        <v>-629.76214833497045</v>
      </c>
      <c r="AL38">
        <f>IF('TRC Costs (Ach Pot)'!AJ38=0,99999,'RIM &amp; TRC Benefits'!AJ38/'TRC Costs (Ach Pot)'!AJ38)</f>
        <v>0.57411094316969602</v>
      </c>
      <c r="AM38" s="17"/>
      <c r="AN38">
        <f>'Customer Costs'!G38</f>
        <v>1441.7</v>
      </c>
      <c r="AO38" s="17">
        <f t="shared" si="4"/>
        <v>580</v>
      </c>
      <c r="AP38" s="18">
        <f t="shared" si="5"/>
        <v>20.779265153798921</v>
      </c>
      <c r="AQ38" s="76" t="str">
        <f t="shared" si="6"/>
        <v>No</v>
      </c>
      <c r="AR38" s="76" t="str">
        <f t="shared" si="7"/>
        <v>No</v>
      </c>
      <c r="AS38" s="76" t="str">
        <f t="shared" si="8"/>
        <v>No</v>
      </c>
      <c r="AU38" s="76" t="str">
        <f t="shared" si="9"/>
        <v>Drop</v>
      </c>
      <c r="AV38" s="59" t="str">
        <f t="shared" si="10"/>
        <v>NA</v>
      </c>
      <c r="AW38" s="41" t="str">
        <f t="shared" si="11"/>
        <v>NA</v>
      </c>
      <c r="AX38" s="23" t="str">
        <f t="shared" si="12"/>
        <v>NA</v>
      </c>
      <c r="AY38" s="23"/>
      <c r="AZ38" s="11" t="str">
        <f>IF(AV38="NA",AV38,'Program Costs'!G38)</f>
        <v>NA</v>
      </c>
      <c r="BA38" s="20"/>
      <c r="BB38" s="56">
        <f>IF(AW38&lt;=10,IF($BB$1="Residential",VLOOKUP(CEILING(AW38,0.05),'Payback-Acceptance'!$A$5:$C$205,2),VLOOKUP(CEILING(AW38,0.05),'Payback-Acceptance'!$A$5:$C$205,3)),IF($BB$1="Residential",VLOOKUP(10,'Payback-Acceptance'!$A$5:$C$205,2),VLOOKUP(10,'Payback-Acceptance'!$A$5:$C$205,3)))</f>
        <v>0.14294960495076253</v>
      </c>
      <c r="BC38" s="109"/>
      <c r="BD38" s="17">
        <f>'RIM Net Benefits (Ach Pot)'!BC38</f>
        <v>580</v>
      </c>
      <c r="BE38" s="18">
        <f>'RIM Net Benefits (Ach Pot)'!BD38</f>
        <v>330</v>
      </c>
      <c r="BF38" s="18">
        <f>'RIM Net Benefits (Ach Pot)'!BE38</f>
        <v>0</v>
      </c>
      <c r="BG38" s="42"/>
      <c r="BH38" s="22">
        <v>122185.89810115898</v>
      </c>
      <c r="BI38" s="27" t="str">
        <f t="shared" si="0"/>
        <v>NA</v>
      </c>
      <c r="BJ38" s="52" t="s">
        <v>527</v>
      </c>
      <c r="BK38" s="52"/>
      <c r="BL38" s="35" t="str">
        <f t="shared" si="13"/>
        <v>NA</v>
      </c>
      <c r="BM38" s="67" t="s">
        <v>499</v>
      </c>
      <c r="BN38" s="71" t="str">
        <f t="shared" si="16"/>
        <v>NA</v>
      </c>
      <c r="BO38" s="71" t="str">
        <f t="shared" si="16"/>
        <v>NA</v>
      </c>
      <c r="BP38" s="71" t="str">
        <f t="shared" si="16"/>
        <v>NA</v>
      </c>
      <c r="BQ38" s="71" t="str">
        <f t="shared" si="16"/>
        <v>NA</v>
      </c>
      <c r="BR38" s="71" t="str">
        <f t="shared" si="16"/>
        <v>NA</v>
      </c>
      <c r="BS38" s="71" t="str">
        <f t="shared" si="15"/>
        <v>NA</v>
      </c>
      <c r="BT38" s="71" t="str">
        <f t="shared" si="15"/>
        <v>NA</v>
      </c>
      <c r="BU38" s="71" t="str">
        <f t="shared" si="15"/>
        <v>NA</v>
      </c>
      <c r="BV38" s="71" t="str">
        <f t="shared" si="15"/>
        <v>NA</v>
      </c>
      <c r="BW38" s="71" t="str">
        <f t="shared" si="15"/>
        <v>NA</v>
      </c>
    </row>
    <row r="39" spans="1:75" x14ac:dyDescent="0.25">
      <c r="A39" s="13">
        <v>1</v>
      </c>
      <c r="B39" s="13">
        <v>130</v>
      </c>
      <c r="C39">
        <v>144</v>
      </c>
      <c r="D39" t="s">
        <v>537</v>
      </c>
      <c r="E39" t="s">
        <v>327</v>
      </c>
      <c r="F39">
        <f>'RIM &amp; TRC Benefits'!E39-'TRC Costs (Ach Pot)'!E39</f>
        <v>0</v>
      </c>
      <c r="G39">
        <f>'RIM &amp; TRC Benefits'!F39-'TRC Costs (Ach Pot)'!F39</f>
        <v>0</v>
      </c>
      <c r="H39">
        <f>'RIM &amp; TRC Benefits'!G39-'TRC Costs (Ach Pot)'!G39</f>
        <v>-999.90367800000001</v>
      </c>
      <c r="I39">
        <f>'RIM &amp; TRC Benefits'!H39-'TRC Costs (Ach Pot)'!H39</f>
        <v>46.046322000000004</v>
      </c>
      <c r="J39">
        <f>'RIM &amp; TRC Benefits'!I39-'TRC Costs (Ach Pot)'!I39</f>
        <v>49.046322000000004</v>
      </c>
      <c r="K39">
        <f>'RIM &amp; TRC Benefits'!J39-'TRC Costs (Ach Pot)'!J39</f>
        <v>87.740662</v>
      </c>
      <c r="L39">
        <f>'RIM &amp; TRC Benefits'!K39-'TRC Costs (Ach Pot)'!K39</f>
        <v>101.84320200000001</v>
      </c>
      <c r="M39">
        <f>'RIM &amp; TRC Benefits'!L39-'TRC Costs (Ach Pot)'!L39</f>
        <v>103.766052</v>
      </c>
      <c r="N39">
        <f>'RIM &amp; TRC Benefits'!M39-'TRC Costs (Ach Pot)'!M39</f>
        <v>122.476012</v>
      </c>
      <c r="O39">
        <f>'RIM &amp; TRC Benefits'!N39-'TRC Costs (Ach Pot)'!N39</f>
        <v>133.546322</v>
      </c>
      <c r="P39">
        <f>'RIM &amp; TRC Benefits'!O39-'TRC Costs (Ach Pot)'!O39</f>
        <v>134.68695200000002</v>
      </c>
      <c r="Q39">
        <f>'RIM &amp; TRC Benefits'!P39-'TRC Costs (Ach Pot)'!P39</f>
        <v>112.358822</v>
      </c>
      <c r="R39">
        <f>'RIM &amp; TRC Benefits'!Q39-'TRC Costs (Ach Pot)'!Q39</f>
        <v>0</v>
      </c>
      <c r="S39">
        <f>'RIM &amp; TRC Benefits'!R39-'TRC Costs (Ach Pot)'!R39</f>
        <v>0</v>
      </c>
      <c r="T39">
        <f>'RIM &amp; TRC Benefits'!S39-'TRC Costs (Ach Pot)'!S39</f>
        <v>0</v>
      </c>
      <c r="U39">
        <f>'RIM &amp; TRC Benefits'!T39-'TRC Costs (Ach Pot)'!T39</f>
        <v>0</v>
      </c>
      <c r="V39">
        <f>'RIM &amp; TRC Benefits'!U39-'TRC Costs (Ach Pot)'!U39</f>
        <v>0</v>
      </c>
      <c r="W39">
        <f>'RIM &amp; TRC Benefits'!V39-'TRC Costs (Ach Pot)'!V39</f>
        <v>0</v>
      </c>
      <c r="X39">
        <f>'RIM &amp; TRC Benefits'!W39-'TRC Costs (Ach Pot)'!W39</f>
        <v>0</v>
      </c>
      <c r="Y39">
        <f>'RIM &amp; TRC Benefits'!X39-'TRC Costs (Ach Pot)'!X39</f>
        <v>0</v>
      </c>
      <c r="Z39">
        <f>'RIM &amp; TRC Benefits'!Y39-'TRC Costs (Ach Pot)'!Y39</f>
        <v>0</v>
      </c>
      <c r="AA39">
        <f>'RIM &amp; TRC Benefits'!Z39-'TRC Costs (Ach Pot)'!Z39</f>
        <v>0</v>
      </c>
      <c r="AB39">
        <f>'RIM &amp; TRC Benefits'!AA39-'TRC Costs (Ach Pot)'!AA39</f>
        <v>0</v>
      </c>
      <c r="AC39">
        <f>'RIM &amp; TRC Benefits'!AB39-'TRC Costs (Ach Pot)'!AB39</f>
        <v>0</v>
      </c>
      <c r="AD39">
        <f>'RIM &amp; TRC Benefits'!AC39-'TRC Costs (Ach Pot)'!AC39</f>
        <v>0</v>
      </c>
      <c r="AE39">
        <f>'RIM &amp; TRC Benefits'!AD39-'TRC Costs (Ach Pot)'!AD39</f>
        <v>0</v>
      </c>
      <c r="AF39">
        <f>'RIM &amp; TRC Benefits'!AE39-'TRC Costs (Ach Pot)'!AE39</f>
        <v>0</v>
      </c>
      <c r="AG39">
        <f>'RIM &amp; TRC Benefits'!AF39-'TRC Costs (Ach Pot)'!AF39</f>
        <v>0</v>
      </c>
      <c r="AH39">
        <f>'RIM &amp; TRC Benefits'!AG39-'TRC Costs (Ach Pot)'!AG39</f>
        <v>0</v>
      </c>
      <c r="AI39">
        <f>'RIM &amp; TRC Benefits'!AH39-'TRC Costs (Ach Pot)'!AH39</f>
        <v>0</v>
      </c>
      <c r="AJ39" s="2">
        <f t="shared" si="2"/>
        <v>-108.39300999999992</v>
      </c>
      <c r="AK39" s="2">
        <f t="shared" si="3"/>
        <v>-369.73743410645045</v>
      </c>
      <c r="AL39">
        <f>IF('TRC Costs (Ach Pot)'!AJ39=0,99999,'RIM &amp; TRC Benefits'!AJ39/'TRC Costs (Ach Pot)'!AJ39)</f>
        <v>0.64659010312899023</v>
      </c>
      <c r="AM39" s="17"/>
      <c r="AN39">
        <f>'Customer Costs'!G39</f>
        <v>1009.2</v>
      </c>
      <c r="AO39" s="17">
        <f t="shared" si="4"/>
        <v>657.50523804047987</v>
      </c>
      <c r="AP39" s="18">
        <f t="shared" si="5"/>
        <v>12.831023632843166</v>
      </c>
      <c r="AQ39" s="76" t="str">
        <f t="shared" si="6"/>
        <v>No</v>
      </c>
      <c r="AR39" s="76" t="str">
        <f t="shared" si="7"/>
        <v>No</v>
      </c>
      <c r="AS39" s="76" t="str">
        <f t="shared" si="8"/>
        <v>No</v>
      </c>
      <c r="AU39" s="76" t="str">
        <f t="shared" si="9"/>
        <v>Drop</v>
      </c>
      <c r="AV39" s="59" t="str">
        <f t="shared" si="10"/>
        <v>NA</v>
      </c>
      <c r="AW39" s="41" t="str">
        <f t="shared" si="11"/>
        <v>NA</v>
      </c>
      <c r="AX39" s="23" t="str">
        <f t="shared" si="12"/>
        <v>NA</v>
      </c>
      <c r="AY39" s="23"/>
      <c r="AZ39" s="11" t="str">
        <f>IF(AV39="NA",AV39,'Program Costs'!G39)</f>
        <v>NA</v>
      </c>
      <c r="BA39" s="20"/>
      <c r="BB39" s="56">
        <f>IF(AW39&lt;=10,IF($BB$1="Residential",VLOOKUP(CEILING(AW39,0.05),'Payback-Acceptance'!$A$5:$C$205,2),VLOOKUP(CEILING(AW39,0.05),'Payback-Acceptance'!$A$5:$C$205,3)),IF($BB$1="Residential",VLOOKUP(10,'Payback-Acceptance'!$A$5:$C$205,2),VLOOKUP(10,'Payback-Acceptance'!$A$5:$C$205,3)))</f>
        <v>0.14294960495076253</v>
      </c>
      <c r="BC39" s="109"/>
      <c r="BD39" s="17">
        <f>'RIM Net Benefits (Ach Pot)'!BC39</f>
        <v>657.50523804047987</v>
      </c>
      <c r="BE39" s="18">
        <f>'RIM Net Benefits (Ach Pot)'!BD39</f>
        <v>374.09780785061793</v>
      </c>
      <c r="BF39" s="18">
        <f>'RIM Net Benefits (Ach Pot)'!BE39</f>
        <v>0</v>
      </c>
      <c r="BG39" s="42"/>
      <c r="BH39" s="22">
        <v>256958.24202206542</v>
      </c>
      <c r="BI39" s="27" t="str">
        <f t="shared" si="0"/>
        <v>NA</v>
      </c>
      <c r="BJ39" s="52" t="s">
        <v>527</v>
      </c>
      <c r="BK39" s="52"/>
      <c r="BL39" s="35" t="str">
        <f t="shared" si="13"/>
        <v>NA</v>
      </c>
      <c r="BM39" s="67" t="s">
        <v>499</v>
      </c>
      <c r="BN39" s="71" t="str">
        <f t="shared" si="16"/>
        <v>NA</v>
      </c>
      <c r="BO39" s="71" t="str">
        <f t="shared" si="16"/>
        <v>NA</v>
      </c>
      <c r="BP39" s="71" t="str">
        <f t="shared" si="16"/>
        <v>NA</v>
      </c>
      <c r="BQ39" s="71" t="str">
        <f t="shared" si="16"/>
        <v>NA</v>
      </c>
      <c r="BR39" s="71" t="str">
        <f t="shared" si="16"/>
        <v>NA</v>
      </c>
      <c r="BS39" s="71" t="str">
        <f t="shared" si="15"/>
        <v>NA</v>
      </c>
      <c r="BT39" s="71" t="str">
        <f t="shared" si="15"/>
        <v>NA</v>
      </c>
      <c r="BU39" s="71" t="str">
        <f t="shared" si="15"/>
        <v>NA</v>
      </c>
      <c r="BV39" s="71" t="str">
        <f t="shared" si="15"/>
        <v>NA</v>
      </c>
      <c r="BW39" s="71" t="str">
        <f t="shared" si="15"/>
        <v>NA</v>
      </c>
    </row>
    <row r="40" spans="1:75" x14ac:dyDescent="0.25">
      <c r="A40" s="13">
        <v>1</v>
      </c>
      <c r="B40" s="13">
        <v>130</v>
      </c>
      <c r="C40">
        <v>145</v>
      </c>
      <c r="D40" t="s">
        <v>74</v>
      </c>
      <c r="E40" t="s">
        <v>328</v>
      </c>
      <c r="F40">
        <f>'RIM &amp; TRC Benefits'!E40-'TRC Costs (Ach Pot)'!E40</f>
        <v>0</v>
      </c>
      <c r="G40">
        <f>'RIM &amp; TRC Benefits'!F40-'TRC Costs (Ach Pot)'!F40</f>
        <v>0</v>
      </c>
      <c r="H40">
        <f>'RIM &amp; TRC Benefits'!G40-'TRC Costs (Ach Pot)'!G40</f>
        <v>-506.14782000000002</v>
      </c>
      <c r="I40">
        <f>'RIM &amp; TRC Benefits'!H40-'TRC Costs (Ach Pot)'!H40</f>
        <v>41.80218</v>
      </c>
      <c r="J40">
        <f>'RIM &amp; TRC Benefits'!I40-'TRC Costs (Ach Pot)'!I40</f>
        <v>43.55218</v>
      </c>
      <c r="K40">
        <f>'RIM &amp; TRC Benefits'!J40-'TRC Costs (Ach Pot)'!J40</f>
        <v>94.348079999999996</v>
      </c>
      <c r="L40">
        <f>'RIM &amp; TRC Benefits'!K40-'TRC Costs (Ach Pot)'!K40</f>
        <v>113.66252999999999</v>
      </c>
      <c r="M40">
        <f>'RIM &amp; TRC Benefits'!L40-'TRC Costs (Ach Pot)'!L40</f>
        <v>115.83440999999999</v>
      </c>
      <c r="N40">
        <f>'RIM &amp; TRC Benefits'!M40-'TRC Costs (Ach Pot)'!M40</f>
        <v>139.98186999999999</v>
      </c>
      <c r="O40">
        <f>'RIM &amp; TRC Benefits'!N40-'TRC Costs (Ach Pot)'!N40</f>
        <v>153.95842999999999</v>
      </c>
      <c r="P40">
        <f>'RIM &amp; TRC Benefits'!O40-'TRC Costs (Ach Pot)'!O40</f>
        <v>153.12249</v>
      </c>
      <c r="Q40">
        <f>'RIM &amp; TRC Benefits'!P40-'TRC Costs (Ach Pot)'!P40</f>
        <v>121.27092999999999</v>
      </c>
      <c r="R40">
        <f>'RIM &amp; TRC Benefits'!Q40-'TRC Costs (Ach Pot)'!Q40</f>
        <v>0</v>
      </c>
      <c r="S40">
        <f>'RIM &amp; TRC Benefits'!R40-'TRC Costs (Ach Pot)'!R40</f>
        <v>0</v>
      </c>
      <c r="T40">
        <f>'RIM &amp; TRC Benefits'!S40-'TRC Costs (Ach Pot)'!S40</f>
        <v>0</v>
      </c>
      <c r="U40">
        <f>'RIM &amp; TRC Benefits'!T40-'TRC Costs (Ach Pot)'!T40</f>
        <v>0</v>
      </c>
      <c r="V40">
        <f>'RIM &amp; TRC Benefits'!U40-'TRC Costs (Ach Pot)'!U40</f>
        <v>0</v>
      </c>
      <c r="W40">
        <f>'RIM &amp; TRC Benefits'!V40-'TRC Costs (Ach Pot)'!V40</f>
        <v>0</v>
      </c>
      <c r="X40">
        <f>'RIM &amp; TRC Benefits'!W40-'TRC Costs (Ach Pot)'!W40</f>
        <v>0</v>
      </c>
      <c r="Y40">
        <f>'RIM &amp; TRC Benefits'!X40-'TRC Costs (Ach Pot)'!X40</f>
        <v>0</v>
      </c>
      <c r="Z40">
        <f>'RIM &amp; TRC Benefits'!Y40-'TRC Costs (Ach Pot)'!Y40</f>
        <v>0</v>
      </c>
      <c r="AA40">
        <f>'RIM &amp; TRC Benefits'!Z40-'TRC Costs (Ach Pot)'!Z40</f>
        <v>0</v>
      </c>
      <c r="AB40">
        <f>'RIM &amp; TRC Benefits'!AA40-'TRC Costs (Ach Pot)'!AA40</f>
        <v>0</v>
      </c>
      <c r="AC40">
        <f>'RIM &amp; TRC Benefits'!AB40-'TRC Costs (Ach Pot)'!AB40</f>
        <v>0</v>
      </c>
      <c r="AD40">
        <f>'RIM &amp; TRC Benefits'!AC40-'TRC Costs (Ach Pot)'!AC40</f>
        <v>0</v>
      </c>
      <c r="AE40">
        <f>'RIM &amp; TRC Benefits'!AD40-'TRC Costs (Ach Pot)'!AD40</f>
        <v>0</v>
      </c>
      <c r="AF40">
        <f>'RIM &amp; TRC Benefits'!AE40-'TRC Costs (Ach Pot)'!AE40</f>
        <v>0</v>
      </c>
      <c r="AG40">
        <f>'RIM &amp; TRC Benefits'!AF40-'TRC Costs (Ach Pot)'!AF40</f>
        <v>0</v>
      </c>
      <c r="AH40">
        <f>'RIM &amp; TRC Benefits'!AG40-'TRC Costs (Ach Pot)'!AG40</f>
        <v>0</v>
      </c>
      <c r="AI40">
        <f>'RIM &amp; TRC Benefits'!AH40-'TRC Costs (Ach Pot)'!AH40</f>
        <v>0</v>
      </c>
      <c r="AJ40" s="2">
        <f t="shared" si="2"/>
        <v>471.38527999999997</v>
      </c>
      <c r="AK40" s="2">
        <f t="shared" si="3"/>
        <v>180.11335311764287</v>
      </c>
      <c r="AL40">
        <f>IF('TRC Costs (Ach Pot)'!AJ40=0,99999,'RIM &amp; TRC Benefits'!AJ40/'TRC Costs (Ach Pot)'!AJ40)</f>
        <v>1.3288540316188477</v>
      </c>
      <c r="AM40" s="17"/>
      <c r="AN40">
        <f>'Customer Costs'!G40</f>
        <v>510.7</v>
      </c>
      <c r="AO40" s="17">
        <f t="shared" si="4"/>
        <v>501</v>
      </c>
      <c r="AP40" s="18">
        <f t="shared" si="5"/>
        <v>8.5214090292691473</v>
      </c>
      <c r="AQ40" s="76" t="str">
        <f t="shared" si="6"/>
        <v>No</v>
      </c>
      <c r="AR40" s="76" t="str">
        <f t="shared" si="7"/>
        <v>No</v>
      </c>
      <c r="AS40" s="76" t="str">
        <f t="shared" si="8"/>
        <v>No</v>
      </c>
      <c r="AU40" s="76" t="str">
        <f t="shared" si="9"/>
        <v>Keep</v>
      </c>
      <c r="AV40" s="59">
        <f t="shared" si="10"/>
        <v>390.8371936857252</v>
      </c>
      <c r="AW40" s="41">
        <f t="shared" si="11"/>
        <v>2.0000000000000004</v>
      </c>
      <c r="AX40" s="23">
        <f t="shared" si="12"/>
        <v>0.76529703090997692</v>
      </c>
      <c r="AY40" s="23"/>
      <c r="AZ40" s="11">
        <f>IF(AV40="NA",AV40,'Program Costs'!G40)</f>
        <v>37</v>
      </c>
      <c r="BA40" s="20"/>
      <c r="BB40" s="56">
        <f>IF(AW40&lt;=10,IF($BB$1="Residential",VLOOKUP(CEILING(AW40,0.05),'Payback-Acceptance'!$A$5:$C$205,2),VLOOKUP(CEILING(AW40,0.05),'Payback-Acceptance'!$A$5:$C$205,3)),IF($BB$1="Residential",VLOOKUP(10,'Payback-Acceptance'!$A$5:$C$205,2),VLOOKUP(10,'Payback-Acceptance'!$A$5:$C$205,3)))</f>
        <v>0.41756058820718511</v>
      </c>
      <c r="BC40" s="109"/>
      <c r="BD40" s="17">
        <f>'RIM Net Benefits (Ach Pot)'!BC40</f>
        <v>501</v>
      </c>
      <c r="BE40" s="18">
        <f>'RIM Net Benefits (Ach Pot)'!BD40</f>
        <v>510</v>
      </c>
      <c r="BF40" s="18">
        <f>'RIM Net Benefits (Ach Pot)'!BE40</f>
        <v>0</v>
      </c>
      <c r="BG40" s="42"/>
      <c r="BH40" s="22">
        <v>243434.1240209041</v>
      </c>
      <c r="BI40" s="27">
        <f t="shared" si="0"/>
        <v>50824.248007934781</v>
      </c>
      <c r="BJ40" s="52" t="s">
        <v>527</v>
      </c>
      <c r="BK40" s="52"/>
      <c r="BL40" s="35" t="str">
        <f t="shared" si="13"/>
        <v>NA</v>
      </c>
      <c r="BM40" s="67" t="s">
        <v>499</v>
      </c>
      <c r="BN40" s="71" t="str">
        <f t="shared" si="16"/>
        <v>NA</v>
      </c>
      <c r="BO40" s="71" t="str">
        <f t="shared" si="16"/>
        <v>NA</v>
      </c>
      <c r="BP40" s="71" t="str">
        <f t="shared" si="16"/>
        <v>NA</v>
      </c>
      <c r="BQ40" s="71" t="str">
        <f t="shared" si="16"/>
        <v>NA</v>
      </c>
      <c r="BR40" s="71" t="str">
        <f t="shared" si="16"/>
        <v>NA</v>
      </c>
      <c r="BS40" s="71" t="str">
        <f t="shared" si="15"/>
        <v>NA</v>
      </c>
      <c r="BT40" s="71" t="str">
        <f t="shared" si="15"/>
        <v>NA</v>
      </c>
      <c r="BU40" s="71" t="str">
        <f t="shared" si="15"/>
        <v>NA</v>
      </c>
      <c r="BV40" s="71" t="str">
        <f t="shared" si="15"/>
        <v>NA</v>
      </c>
      <c r="BW40" s="71" t="str">
        <f t="shared" si="15"/>
        <v>NA</v>
      </c>
    </row>
    <row r="41" spans="1:75" x14ac:dyDescent="0.25">
      <c r="A41" s="13">
        <v>1</v>
      </c>
      <c r="B41" s="13">
        <v>130</v>
      </c>
      <c r="C41">
        <v>146</v>
      </c>
      <c r="D41" t="s">
        <v>75</v>
      </c>
      <c r="E41" t="s">
        <v>329</v>
      </c>
      <c r="F41">
        <f>'RIM &amp; TRC Benefits'!E41-'TRC Costs (Ach Pot)'!E41</f>
        <v>0</v>
      </c>
      <c r="G41">
        <f>'RIM &amp; TRC Benefits'!F41-'TRC Costs (Ach Pot)'!F41</f>
        <v>0</v>
      </c>
      <c r="H41">
        <f>'RIM &amp; TRC Benefits'!G41-'TRC Costs (Ach Pot)'!G41</f>
        <v>-538.12930900000003</v>
      </c>
      <c r="I41">
        <f>'RIM &amp; TRC Benefits'!H41-'TRC Costs (Ach Pot)'!H41</f>
        <v>9.5706910000000001</v>
      </c>
      <c r="J41">
        <f>'RIM &amp; TRC Benefits'!I41-'TRC Costs (Ach Pot)'!I41</f>
        <v>9.8206910000000001</v>
      </c>
      <c r="K41">
        <f>'RIM &amp; TRC Benefits'!J41-'TRC Costs (Ach Pot)'!J41</f>
        <v>22.040417999999999</v>
      </c>
      <c r="L41">
        <f>'RIM &amp; TRC Benefits'!K41-'TRC Costs (Ach Pot)'!K41</f>
        <v>26.107800000000001</v>
      </c>
      <c r="M41">
        <f>'RIM &amp; TRC Benefits'!L41-'TRC Costs (Ach Pot)'!L41</f>
        <v>26.200574</v>
      </c>
      <c r="N41">
        <f>'RIM &amp; TRC Benefits'!M41-'TRC Costs (Ach Pot)'!M41</f>
        <v>32.141001000000003</v>
      </c>
      <c r="O41">
        <f>'RIM &amp; TRC Benefits'!N41-'TRC Costs (Ach Pot)'!N41</f>
        <v>34.016001000000003</v>
      </c>
      <c r="P41">
        <f>'RIM &amp; TRC Benefits'!O41-'TRC Costs (Ach Pot)'!O41</f>
        <v>34.867570999999998</v>
      </c>
      <c r="Q41">
        <f>'RIM &amp; TRC Benefits'!P41-'TRC Costs (Ach Pot)'!P41</f>
        <v>27.930070999999998</v>
      </c>
      <c r="R41">
        <f>'RIM &amp; TRC Benefits'!Q41-'TRC Costs (Ach Pot)'!Q41</f>
        <v>29.445691</v>
      </c>
      <c r="S41">
        <f>'RIM &amp; TRC Benefits'!R41-'TRC Costs (Ach Pot)'!R41</f>
        <v>25.492566</v>
      </c>
      <c r="T41">
        <f>'RIM &amp; TRC Benefits'!S41-'TRC Costs (Ach Pot)'!S41</f>
        <v>36.601940999999997</v>
      </c>
      <c r="U41">
        <f>'RIM &amp; TRC Benefits'!T41-'TRC Costs (Ach Pot)'!T41</f>
        <v>25.414441</v>
      </c>
      <c r="V41">
        <f>'RIM &amp; TRC Benefits'!U41-'TRC Costs (Ach Pot)'!U41</f>
        <v>30.085823999999999</v>
      </c>
      <c r="W41">
        <f>'RIM &amp; TRC Benefits'!V41-'TRC Costs (Ach Pot)'!V41</f>
        <v>29.742073999999999</v>
      </c>
      <c r="X41">
        <f>'RIM &amp; TRC Benefits'!W41-'TRC Costs (Ach Pot)'!W41</f>
        <v>36.898324000000002</v>
      </c>
      <c r="Y41">
        <f>'RIM &amp; TRC Benefits'!X41-'TRC Costs (Ach Pot)'!X41</f>
        <v>36.710824000000002</v>
      </c>
      <c r="Z41">
        <f>'RIM &amp; TRC Benefits'!Y41-'TRC Costs (Ach Pot)'!Y41</f>
        <v>37.742074000000002</v>
      </c>
      <c r="AA41">
        <f>'RIM &amp; TRC Benefits'!Z41-'TRC Costs (Ach Pot)'!Z41</f>
        <v>37.679574000000002</v>
      </c>
      <c r="AB41">
        <f>'RIM &amp; TRC Benefits'!AA41-'TRC Costs (Ach Pot)'!AA41</f>
        <v>37.804574000000002</v>
      </c>
      <c r="AC41">
        <f>'RIM &amp; TRC Benefits'!AB41-'TRC Costs (Ach Pot)'!AB41</f>
        <v>32.554574000000002</v>
      </c>
      <c r="AD41">
        <f>'RIM &amp; TRC Benefits'!AC41-'TRC Costs (Ach Pot)'!AC41</f>
        <v>33.929574000000002</v>
      </c>
      <c r="AE41">
        <f>'RIM &amp; TRC Benefits'!AD41-'TRC Costs (Ach Pot)'!AD41</f>
        <v>28.804573999999999</v>
      </c>
      <c r="AF41">
        <f>'RIM &amp; TRC Benefits'!AE41-'TRC Costs (Ach Pot)'!AE41</f>
        <v>30.992073999999999</v>
      </c>
      <c r="AG41">
        <f>'RIM &amp; TRC Benefits'!AF41-'TRC Costs (Ach Pot)'!AF41</f>
        <v>32.179574000000002</v>
      </c>
      <c r="AH41">
        <f>'RIM &amp; TRC Benefits'!AG41-'TRC Costs (Ach Pot)'!AG41</f>
        <v>33.992074000000002</v>
      </c>
      <c r="AI41">
        <f>'RIM &amp; TRC Benefits'!AH41-'TRC Costs (Ach Pot)'!AH41</f>
        <v>48.742074000000002</v>
      </c>
      <c r="AJ41" s="2">
        <f t="shared" si="2"/>
        <v>289.3779340000001</v>
      </c>
      <c r="AK41" s="2">
        <f t="shared" si="3"/>
        <v>-186.43018979080676</v>
      </c>
      <c r="AL41">
        <f>IF('TRC Costs (Ach Pot)'!AJ41=0,99999,'RIM &amp; TRC Benefits'!AJ41/'TRC Costs (Ach Pot)'!AJ41)</f>
        <v>0.65961258026144465</v>
      </c>
      <c r="AM41" s="17"/>
      <c r="AN41">
        <f>'Customer Costs'!G41</f>
        <v>510.7</v>
      </c>
      <c r="AO41" s="17">
        <f t="shared" si="4"/>
        <v>113.47816595892604</v>
      </c>
      <c r="AP41" s="18">
        <f t="shared" si="5"/>
        <v>37.621562593892371</v>
      </c>
      <c r="AQ41" s="76" t="str">
        <f t="shared" si="6"/>
        <v>No</v>
      </c>
      <c r="AR41" s="76" t="str">
        <f t="shared" si="7"/>
        <v>No</v>
      </c>
      <c r="AS41" s="76" t="str">
        <f t="shared" si="8"/>
        <v>No</v>
      </c>
      <c r="AU41" s="76" t="str">
        <f t="shared" si="9"/>
        <v>Drop</v>
      </c>
      <c r="AV41" s="59" t="str">
        <f t="shared" si="10"/>
        <v>NA</v>
      </c>
      <c r="AW41" s="41" t="str">
        <f t="shared" si="11"/>
        <v>NA</v>
      </c>
      <c r="AX41" s="23" t="str">
        <f t="shared" si="12"/>
        <v>NA</v>
      </c>
      <c r="AY41" s="23"/>
      <c r="AZ41" s="11" t="str">
        <f>IF(AV41="NA",AV41,'Program Costs'!G41)</f>
        <v>NA</v>
      </c>
      <c r="BA41" s="20"/>
      <c r="BB41" s="56">
        <f>IF(AW41&lt;=10,IF($BB$1="Residential",VLOOKUP(CEILING(AW41,0.05),'Payback-Acceptance'!$A$5:$C$205,2),VLOOKUP(CEILING(AW41,0.05),'Payback-Acceptance'!$A$5:$C$205,3)),IF($BB$1="Residential",VLOOKUP(10,'Payback-Acceptance'!$A$5:$C$205,2),VLOOKUP(10,'Payback-Acceptance'!$A$5:$C$205,3)))</f>
        <v>0.14294960495076253</v>
      </c>
      <c r="BC41" s="109"/>
      <c r="BD41" s="17">
        <f>'RIM Net Benefits (Ach Pot)'!BC41</f>
        <v>113.47816595892604</v>
      </c>
      <c r="BE41" s="18">
        <f>'RIM Net Benefits (Ach Pot)'!BD41</f>
        <v>115.5166958863319</v>
      </c>
      <c r="BF41" s="18">
        <f>'RIM Net Benefits (Ach Pot)'!BE41</f>
        <v>0</v>
      </c>
      <c r="BG41" s="42"/>
      <c r="BH41" s="22">
        <v>243434.1240209041</v>
      </c>
      <c r="BI41" s="27" t="str">
        <f t="shared" si="0"/>
        <v>NA</v>
      </c>
      <c r="BJ41" s="52" t="s">
        <v>527</v>
      </c>
      <c r="BK41" s="52"/>
      <c r="BL41" s="35" t="str">
        <f t="shared" si="13"/>
        <v>NA</v>
      </c>
      <c r="BM41" s="67" t="s">
        <v>499</v>
      </c>
      <c r="BN41" s="71" t="str">
        <f t="shared" si="16"/>
        <v>NA</v>
      </c>
      <c r="BO41" s="71" t="str">
        <f t="shared" si="16"/>
        <v>NA</v>
      </c>
      <c r="BP41" s="71" t="str">
        <f t="shared" si="16"/>
        <v>NA</v>
      </c>
      <c r="BQ41" s="71" t="str">
        <f t="shared" si="16"/>
        <v>NA</v>
      </c>
      <c r="BR41" s="71" t="str">
        <f t="shared" si="16"/>
        <v>NA</v>
      </c>
      <c r="BS41" s="71" t="str">
        <f t="shared" si="15"/>
        <v>NA</v>
      </c>
      <c r="BT41" s="71" t="str">
        <f t="shared" si="15"/>
        <v>NA</v>
      </c>
      <c r="BU41" s="71" t="str">
        <f t="shared" si="15"/>
        <v>NA</v>
      </c>
      <c r="BV41" s="71" t="str">
        <f t="shared" si="15"/>
        <v>NA</v>
      </c>
      <c r="BW41" s="71" t="str">
        <f t="shared" si="15"/>
        <v>NA</v>
      </c>
    </row>
    <row r="42" spans="1:75" x14ac:dyDescent="0.25">
      <c r="A42" s="13">
        <v>1</v>
      </c>
      <c r="B42" s="13">
        <v>130</v>
      </c>
      <c r="C42">
        <v>147</v>
      </c>
      <c r="D42" t="s">
        <v>76</v>
      </c>
      <c r="E42" t="s">
        <v>330</v>
      </c>
      <c r="F42">
        <f>'RIM &amp; TRC Benefits'!E42-'TRC Costs (Ach Pot)'!E42</f>
        <v>0</v>
      </c>
      <c r="G42">
        <f>'RIM &amp; TRC Benefits'!F42-'TRC Costs (Ach Pot)'!F42</f>
        <v>0</v>
      </c>
      <c r="H42">
        <f>'RIM &amp; TRC Benefits'!G42-'TRC Costs (Ach Pot)'!G42</f>
        <v>-145.70185000000001</v>
      </c>
      <c r="I42">
        <f>'RIM &amp; TRC Benefits'!H42-'TRC Costs (Ach Pot)'!H42</f>
        <v>41.698149999999998</v>
      </c>
      <c r="J42">
        <f>'RIM &amp; TRC Benefits'!I42-'TRC Costs (Ach Pot)'!I42</f>
        <v>43.948149999999998</v>
      </c>
      <c r="K42">
        <f>'RIM &amp; TRC Benefits'!J42-'TRC Costs (Ach Pot)'!J42</f>
        <v>90.454989999999995</v>
      </c>
      <c r="L42">
        <f>'RIM &amp; TRC Benefits'!K42-'TRC Costs (Ach Pot)'!K42</f>
        <v>107.36514</v>
      </c>
      <c r="M42">
        <f>'RIM &amp; TRC Benefits'!L42-'TRC Costs (Ach Pot)'!L42</f>
        <v>109.26259999999999</v>
      </c>
      <c r="N42">
        <f>'RIM &amp; TRC Benefits'!M42-'TRC Costs (Ach Pot)'!M42</f>
        <v>131.44033999999999</v>
      </c>
      <c r="O42">
        <f>'RIM &amp; TRC Benefits'!N42-'TRC Costs (Ach Pot)'!N42</f>
        <v>144.26065</v>
      </c>
      <c r="P42">
        <f>'RIM &amp; TRC Benefits'!O42-'TRC Costs (Ach Pot)'!O42</f>
        <v>144.80752999999999</v>
      </c>
      <c r="Q42">
        <f>'RIM &amp; TRC Benefits'!P42-'TRC Costs (Ach Pot)'!P42</f>
        <v>115.38565</v>
      </c>
      <c r="R42">
        <f>'RIM &amp; TRC Benefits'!Q42-'TRC Costs (Ach Pot)'!Q42</f>
        <v>0</v>
      </c>
      <c r="S42">
        <f>'RIM &amp; TRC Benefits'!R42-'TRC Costs (Ach Pot)'!R42</f>
        <v>0</v>
      </c>
      <c r="T42">
        <f>'RIM &amp; TRC Benefits'!S42-'TRC Costs (Ach Pot)'!S42</f>
        <v>0</v>
      </c>
      <c r="U42">
        <f>'RIM &amp; TRC Benefits'!T42-'TRC Costs (Ach Pot)'!T42</f>
        <v>0</v>
      </c>
      <c r="V42">
        <f>'RIM &amp; TRC Benefits'!U42-'TRC Costs (Ach Pot)'!U42</f>
        <v>0</v>
      </c>
      <c r="W42">
        <f>'RIM &amp; TRC Benefits'!V42-'TRC Costs (Ach Pot)'!V42</f>
        <v>0</v>
      </c>
      <c r="X42">
        <f>'RIM &amp; TRC Benefits'!W42-'TRC Costs (Ach Pot)'!W42</f>
        <v>0</v>
      </c>
      <c r="Y42">
        <f>'RIM &amp; TRC Benefits'!X42-'TRC Costs (Ach Pot)'!X42</f>
        <v>0</v>
      </c>
      <c r="Z42">
        <f>'RIM &amp; TRC Benefits'!Y42-'TRC Costs (Ach Pot)'!Y42</f>
        <v>0</v>
      </c>
      <c r="AA42">
        <f>'RIM &amp; TRC Benefits'!Z42-'TRC Costs (Ach Pot)'!Z42</f>
        <v>0</v>
      </c>
      <c r="AB42">
        <f>'RIM &amp; TRC Benefits'!AA42-'TRC Costs (Ach Pot)'!AA42</f>
        <v>0</v>
      </c>
      <c r="AC42">
        <f>'RIM &amp; TRC Benefits'!AB42-'TRC Costs (Ach Pot)'!AB42</f>
        <v>0</v>
      </c>
      <c r="AD42">
        <f>'RIM &amp; TRC Benefits'!AC42-'TRC Costs (Ach Pot)'!AC42</f>
        <v>0</v>
      </c>
      <c r="AE42">
        <f>'RIM &amp; TRC Benefits'!AD42-'TRC Costs (Ach Pot)'!AD42</f>
        <v>0</v>
      </c>
      <c r="AF42">
        <f>'RIM &amp; TRC Benefits'!AE42-'TRC Costs (Ach Pot)'!AE42</f>
        <v>0</v>
      </c>
      <c r="AG42">
        <f>'RIM &amp; TRC Benefits'!AF42-'TRC Costs (Ach Pot)'!AF42</f>
        <v>0</v>
      </c>
      <c r="AH42">
        <f>'RIM &amp; TRC Benefits'!AG42-'TRC Costs (Ach Pot)'!AG42</f>
        <v>0</v>
      </c>
      <c r="AI42">
        <f>'RIM &amp; TRC Benefits'!AH42-'TRC Costs (Ach Pot)'!AH42</f>
        <v>0</v>
      </c>
      <c r="AJ42" s="2">
        <f t="shared" si="2"/>
        <v>782.92134999999985</v>
      </c>
      <c r="AK42" s="2">
        <f t="shared" si="3"/>
        <v>507.3700106775857</v>
      </c>
      <c r="AL42">
        <f>IF('TRC Costs (Ach Pot)'!AJ42=0,99999,'RIM &amp; TRC Benefits'!AJ42/'TRC Costs (Ach Pot)'!AJ42)</f>
        <v>3.7074173461984299</v>
      </c>
      <c r="AM42" s="17"/>
      <c r="AN42">
        <f>'Customer Costs'!G42</f>
        <v>150.4</v>
      </c>
      <c r="AO42" s="17">
        <f t="shared" si="4"/>
        <v>527</v>
      </c>
      <c r="AP42" s="18">
        <f t="shared" si="5"/>
        <v>2.3857256565997784</v>
      </c>
      <c r="AQ42" s="76" t="str">
        <f t="shared" si="6"/>
        <v>No</v>
      </c>
      <c r="AR42" s="76" t="str">
        <f t="shared" si="7"/>
        <v>No</v>
      </c>
      <c r="AS42" s="76" t="str">
        <f t="shared" si="8"/>
        <v>Yes</v>
      </c>
      <c r="AU42" s="76" t="str">
        <f t="shared" si="9"/>
        <v>Keep</v>
      </c>
      <c r="AV42" s="59">
        <f t="shared" si="10"/>
        <v>24.316768607539331</v>
      </c>
      <c r="AW42" s="41">
        <f t="shared" si="11"/>
        <v>2</v>
      </c>
      <c r="AX42" s="23">
        <f t="shared" si="12"/>
        <v>0.16168064233736257</v>
      </c>
      <c r="AY42" s="23"/>
      <c r="AZ42" s="11">
        <f>IF(AV42="NA",AV42,'Program Costs'!G42)</f>
        <v>37</v>
      </c>
      <c r="BA42" s="20"/>
      <c r="BB42" s="56">
        <f>IF(AW42&lt;=10,IF($BB$1="Residential",VLOOKUP(CEILING(AW42,0.05),'Payback-Acceptance'!$A$5:$C$205,2),VLOOKUP(CEILING(AW42,0.05),'Payback-Acceptance'!$A$5:$C$205,3)),IF($BB$1="Residential",VLOOKUP(10,'Payback-Acceptance'!$A$5:$C$205,2),VLOOKUP(10,'Payback-Acceptance'!$A$5:$C$205,3)))</f>
        <v>0.41756058820718511</v>
      </c>
      <c r="BC42" s="109"/>
      <c r="BD42" s="17">
        <f>'RIM Net Benefits (Ach Pot)'!BC42</f>
        <v>527</v>
      </c>
      <c r="BE42" s="18">
        <f>'RIM Net Benefits (Ach Pot)'!BD42</f>
        <v>460</v>
      </c>
      <c r="BF42" s="18">
        <f>'RIM Net Benefits (Ach Pot)'!BE42</f>
        <v>0</v>
      </c>
      <c r="BG42" s="42"/>
      <c r="BH42" s="22">
        <v>342610.98936275387</v>
      </c>
      <c r="BI42" s="27">
        <f t="shared" si="0"/>
        <v>71530.423122278575</v>
      </c>
      <c r="BJ42" s="52" t="s">
        <v>528</v>
      </c>
      <c r="BK42" s="52"/>
      <c r="BL42" s="35">
        <f t="shared" si="13"/>
        <v>56</v>
      </c>
      <c r="BM42" s="67">
        <v>56</v>
      </c>
      <c r="BN42" s="71">
        <f t="shared" si="16"/>
        <v>1.68</v>
      </c>
      <c r="BO42" s="71">
        <f t="shared" si="16"/>
        <v>4.4800000000000004</v>
      </c>
      <c r="BP42" s="71">
        <f t="shared" si="16"/>
        <v>8.9600000000000009</v>
      </c>
      <c r="BQ42" s="71">
        <f t="shared" si="16"/>
        <v>16.800000000000004</v>
      </c>
      <c r="BR42" s="71">
        <f t="shared" si="16"/>
        <v>28</v>
      </c>
      <c r="BS42" s="71">
        <f t="shared" si="15"/>
        <v>39.199999999999996</v>
      </c>
      <c r="BT42" s="71">
        <f t="shared" si="15"/>
        <v>47.04</v>
      </c>
      <c r="BU42" s="71">
        <f t="shared" si="15"/>
        <v>51.519999999999996</v>
      </c>
      <c r="BV42" s="71">
        <f t="shared" si="15"/>
        <v>54.32</v>
      </c>
      <c r="BW42" s="71">
        <f t="shared" si="15"/>
        <v>56</v>
      </c>
    </row>
    <row r="43" spans="1:75" x14ac:dyDescent="0.25">
      <c r="A43" s="13">
        <v>1</v>
      </c>
      <c r="B43" s="13">
        <v>130</v>
      </c>
      <c r="C43">
        <v>148</v>
      </c>
      <c r="D43" t="s">
        <v>77</v>
      </c>
      <c r="E43" t="s">
        <v>331</v>
      </c>
      <c r="F43">
        <f>'RIM &amp; TRC Benefits'!E43-'TRC Costs (Ach Pot)'!E43</f>
        <v>0</v>
      </c>
      <c r="G43">
        <f>'RIM &amp; TRC Benefits'!F43-'TRC Costs (Ach Pot)'!F43</f>
        <v>0</v>
      </c>
      <c r="H43">
        <f>'RIM &amp; TRC Benefits'!G43-'TRC Costs (Ach Pot)'!G43</f>
        <v>-1796.9478200000001</v>
      </c>
      <c r="I43">
        <f>'RIM &amp; TRC Benefits'!H43-'TRC Costs (Ach Pot)'!H43</f>
        <v>66.552179999999993</v>
      </c>
      <c r="J43">
        <f>'RIM &amp; TRC Benefits'!I43-'TRC Costs (Ach Pot)'!I43</f>
        <v>71.552179999999993</v>
      </c>
      <c r="K43">
        <f>'RIM &amp; TRC Benefits'!J43-'TRC Costs (Ach Pot)'!J43</f>
        <v>124.59808</v>
      </c>
      <c r="L43">
        <f>'RIM &amp; TRC Benefits'!K43-'TRC Costs (Ach Pot)'!K43</f>
        <v>143.16253</v>
      </c>
      <c r="M43">
        <f>'RIM &amp; TRC Benefits'!L43-'TRC Costs (Ach Pot)'!L43</f>
        <v>147.33440999999999</v>
      </c>
      <c r="N43">
        <f>'RIM &amp; TRC Benefits'!M43-'TRC Costs (Ach Pot)'!M43</f>
        <v>172.73186999999999</v>
      </c>
      <c r="O43">
        <f>'RIM &amp; TRC Benefits'!N43-'TRC Costs (Ach Pot)'!N43</f>
        <v>187.95842999999999</v>
      </c>
      <c r="P43">
        <f>'RIM &amp; TRC Benefits'!O43-'TRC Costs (Ach Pot)'!O43</f>
        <v>190.12249</v>
      </c>
      <c r="Q43">
        <f>'RIM &amp; TRC Benefits'!P43-'TRC Costs (Ach Pot)'!P43</f>
        <v>158.27092999999999</v>
      </c>
      <c r="R43">
        <f>'RIM &amp; TRC Benefits'!Q43-'TRC Costs (Ach Pot)'!Q43</f>
        <v>169.72406000000001</v>
      </c>
      <c r="S43">
        <f>'RIM &amp; TRC Benefits'!R43-'TRC Costs (Ach Pot)'!R43</f>
        <v>152.78656000000001</v>
      </c>
      <c r="T43">
        <f>'RIM &amp; TRC Benefits'!S43-'TRC Costs (Ach Pot)'!S43</f>
        <v>202.77092999999999</v>
      </c>
      <c r="U43">
        <f>'RIM &amp; TRC Benefits'!T43-'TRC Costs (Ach Pot)'!T43</f>
        <v>158.23967999999999</v>
      </c>
      <c r="V43">
        <f>'RIM &amp; TRC Benefits'!U43-'TRC Costs (Ach Pot)'!U43</f>
        <v>174.39592999999999</v>
      </c>
      <c r="W43">
        <f>'RIM &amp; TRC Benefits'!V43-'TRC Costs (Ach Pot)'!V43</f>
        <v>177.77092999999999</v>
      </c>
      <c r="X43">
        <f>'RIM &amp; TRC Benefits'!W43-'TRC Costs (Ach Pot)'!W43</f>
        <v>205.23967999999999</v>
      </c>
      <c r="Y43">
        <f>'RIM &amp; TRC Benefits'!X43-'TRC Costs (Ach Pot)'!X43</f>
        <v>208.86467999999999</v>
      </c>
      <c r="Z43">
        <f>'RIM &amp; TRC Benefits'!Y43-'TRC Costs (Ach Pot)'!Y43</f>
        <v>215.42717999999999</v>
      </c>
      <c r="AA43">
        <f>'RIM &amp; TRC Benefits'!Z43-'TRC Costs (Ach Pot)'!Z43</f>
        <v>217.61467999999999</v>
      </c>
      <c r="AB43">
        <f>'RIM &amp; TRC Benefits'!AA43-'TRC Costs (Ach Pot)'!AA43</f>
        <v>221.98967999999999</v>
      </c>
      <c r="AC43">
        <f>'RIM &amp; TRC Benefits'!AB43-'TRC Costs (Ach Pot)'!AB43</f>
        <v>198.92717999999999</v>
      </c>
      <c r="AD43">
        <f>'RIM &amp; TRC Benefits'!AC43-'TRC Costs (Ach Pot)'!AC43</f>
        <v>203.55217999999999</v>
      </c>
      <c r="AE43">
        <f>'RIM &amp; TRC Benefits'!AD43-'TRC Costs (Ach Pot)'!AD43</f>
        <v>186.45842999999999</v>
      </c>
      <c r="AF43">
        <f>'RIM &amp; TRC Benefits'!AE43-'TRC Costs (Ach Pot)'!AE43</f>
        <v>191.05217999999999</v>
      </c>
      <c r="AG43">
        <f>'RIM &amp; TRC Benefits'!AF43-'TRC Costs (Ach Pot)'!AF43</f>
        <v>206.45842999999999</v>
      </c>
      <c r="AH43">
        <f>'RIM &amp; TRC Benefits'!AG43-'TRC Costs (Ach Pot)'!AG43</f>
        <v>213.14592999999999</v>
      </c>
      <c r="AI43">
        <f>'RIM &amp; TRC Benefits'!AH43-'TRC Costs (Ach Pot)'!AH43</f>
        <v>276.23968000000002</v>
      </c>
      <c r="AJ43" s="2">
        <f t="shared" si="2"/>
        <v>3045.9932800000001</v>
      </c>
      <c r="AK43" s="2">
        <f t="shared" si="3"/>
        <v>245.37384732423357</v>
      </c>
      <c r="AL43">
        <f>IF('TRC Costs (Ach Pot)'!AJ43=0,99999,'RIM &amp; TRC Benefits'!AJ43/'TRC Costs (Ach Pot)'!AJ43)</f>
        <v>1.1316383301095674</v>
      </c>
      <c r="AM43" s="17"/>
      <c r="AN43">
        <f>'Customer Costs'!G43</f>
        <v>1827</v>
      </c>
      <c r="AO43" s="17">
        <f t="shared" si="4"/>
        <v>984</v>
      </c>
      <c r="AP43" s="18">
        <f t="shared" si="5"/>
        <v>15.521251244772124</v>
      </c>
      <c r="AQ43" s="76" t="str">
        <f t="shared" si="6"/>
        <v>No</v>
      </c>
      <c r="AR43" s="76" t="str">
        <f t="shared" si="7"/>
        <v>No</v>
      </c>
      <c r="AS43" s="76" t="str">
        <f t="shared" si="8"/>
        <v>No</v>
      </c>
      <c r="AU43" s="76" t="str">
        <f t="shared" si="9"/>
        <v>Keep</v>
      </c>
      <c r="AV43" s="59">
        <f t="shared" si="10"/>
        <v>1591.5808355025022</v>
      </c>
      <c r="AW43" s="41">
        <f t="shared" si="11"/>
        <v>2.0000000000000009</v>
      </c>
      <c r="AX43" s="23">
        <f t="shared" si="12"/>
        <v>0.87114440914203728</v>
      </c>
      <c r="AY43" s="23"/>
      <c r="AZ43" s="11">
        <f>IF(AV43="NA",AV43,'Program Costs'!G43)</f>
        <v>37</v>
      </c>
      <c r="BA43" s="20"/>
      <c r="BB43" s="56">
        <f>IF(AW43&lt;=10,IF($BB$1="Residential",VLOOKUP(CEILING(AW43,0.05),'Payback-Acceptance'!$A$5:$C$205,2),VLOOKUP(CEILING(AW43,0.05),'Payback-Acceptance'!$A$5:$C$205,3)),IF($BB$1="Residential",VLOOKUP(10,'Payback-Acceptance'!$A$5:$C$205,2),VLOOKUP(10,'Payback-Acceptance'!$A$5:$C$205,3)))</f>
        <v>0.41756058820718511</v>
      </c>
      <c r="BC43" s="109"/>
      <c r="BD43" s="17">
        <f>'RIM Net Benefits (Ach Pot)'!BC43</f>
        <v>984</v>
      </c>
      <c r="BE43" s="18">
        <f>'RIM Net Benefits (Ach Pot)'!BD43</f>
        <v>510</v>
      </c>
      <c r="BF43" s="18">
        <f>'RIM Net Benefits (Ach Pot)'!BE43</f>
        <v>0</v>
      </c>
      <c r="BG43" s="42"/>
      <c r="BH43" s="22">
        <v>324578.83202787209</v>
      </c>
      <c r="BI43" s="27">
        <f t="shared" si="0"/>
        <v>67765.664010579698</v>
      </c>
      <c r="BJ43" s="52" t="s">
        <v>526</v>
      </c>
      <c r="BK43" s="52"/>
      <c r="BL43" s="35" t="str">
        <f t="shared" si="13"/>
        <v>NA</v>
      </c>
      <c r="BM43" s="67" t="s">
        <v>499</v>
      </c>
      <c r="BN43" s="71" t="str">
        <f t="shared" si="16"/>
        <v>NA</v>
      </c>
      <c r="BO43" s="71" t="str">
        <f t="shared" si="16"/>
        <v>NA</v>
      </c>
      <c r="BP43" s="71" t="str">
        <f t="shared" si="16"/>
        <v>NA</v>
      </c>
      <c r="BQ43" s="71" t="str">
        <f t="shared" si="16"/>
        <v>NA</v>
      </c>
      <c r="BR43" s="71" t="str">
        <f t="shared" si="16"/>
        <v>NA</v>
      </c>
      <c r="BS43" s="71" t="str">
        <f t="shared" si="15"/>
        <v>NA</v>
      </c>
      <c r="BT43" s="71" t="str">
        <f t="shared" si="15"/>
        <v>NA</v>
      </c>
      <c r="BU43" s="71" t="str">
        <f t="shared" si="15"/>
        <v>NA</v>
      </c>
      <c r="BV43" s="71" t="str">
        <f t="shared" si="15"/>
        <v>NA</v>
      </c>
      <c r="BW43" s="71" t="str">
        <f t="shared" si="15"/>
        <v>NA</v>
      </c>
    </row>
    <row r="44" spans="1:75" x14ac:dyDescent="0.25">
      <c r="A44" s="13">
        <v>1</v>
      </c>
      <c r="B44" s="13">
        <v>130</v>
      </c>
      <c r="C44">
        <v>150</v>
      </c>
      <c r="D44" t="s">
        <v>78</v>
      </c>
      <c r="E44" t="s">
        <v>332</v>
      </c>
      <c r="F44">
        <f>'RIM &amp; TRC Benefits'!E44-'TRC Costs (Ach Pot)'!E44</f>
        <v>0</v>
      </c>
      <c r="G44">
        <f>'RIM &amp; TRC Benefits'!F44-'TRC Costs (Ach Pot)'!F44</f>
        <v>0</v>
      </c>
      <c r="H44">
        <f>'RIM &amp; TRC Benefits'!G44-'TRC Costs (Ach Pot)'!G44</f>
        <v>-632.57657999999992</v>
      </c>
      <c r="I44">
        <f>'RIM &amp; TRC Benefits'!H44-'TRC Costs (Ach Pot)'!H44</f>
        <v>44.973420000000004</v>
      </c>
      <c r="J44">
        <f>'RIM &amp; TRC Benefits'!I44-'TRC Costs (Ach Pot)'!I44</f>
        <v>47.223420000000004</v>
      </c>
      <c r="K44">
        <f>'RIM &amp; TRC Benefits'!J44-'TRC Costs (Ach Pot)'!J44</f>
        <v>110.67166</v>
      </c>
      <c r="L44">
        <f>'RIM &amp; TRC Benefits'!K44-'TRC Costs (Ach Pot)'!K44</f>
        <v>135.07400999999999</v>
      </c>
      <c r="M44">
        <f>'RIM &amp; TRC Benefits'!L44-'TRC Costs (Ach Pot)'!L44</f>
        <v>137.08865</v>
      </c>
      <c r="N44">
        <f>'RIM &amp; TRC Benefits'!M44-'TRC Costs (Ach Pot)'!M44</f>
        <v>167.62186</v>
      </c>
      <c r="O44">
        <f>'RIM &amp; TRC Benefits'!N44-'TRC Costs (Ach Pot)'!N44</f>
        <v>184.44998000000001</v>
      </c>
      <c r="P44">
        <f>'RIM &amp; TRC Benefits'!O44-'TRC Costs (Ach Pot)'!O44</f>
        <v>183.39530000000002</v>
      </c>
      <c r="Q44">
        <f>'RIM &amp; TRC Benefits'!P44-'TRC Costs (Ach Pot)'!P44</f>
        <v>142.70780000000002</v>
      </c>
      <c r="R44">
        <f>'RIM &amp; TRC Benefits'!Q44-'TRC Costs (Ach Pot)'!Q44</f>
        <v>155.47342</v>
      </c>
      <c r="S44">
        <f>'RIM &amp; TRC Benefits'!R44-'TRC Costs (Ach Pot)'!R44</f>
        <v>130.75467</v>
      </c>
      <c r="T44">
        <f>'RIM &amp; TRC Benefits'!S44-'TRC Costs (Ach Pot)'!S44</f>
        <v>195.03592</v>
      </c>
      <c r="U44">
        <f>'RIM &amp; TRC Benefits'!T44-'TRC Costs (Ach Pot)'!T44</f>
        <v>136.75467</v>
      </c>
      <c r="V44">
        <f>'RIM &amp; TRC Benefits'!U44-'TRC Costs (Ach Pot)'!U44</f>
        <v>155.94217</v>
      </c>
      <c r="W44">
        <f>'RIM &amp; TRC Benefits'!V44-'TRC Costs (Ach Pot)'!V44</f>
        <v>157.47342</v>
      </c>
      <c r="X44">
        <f>'RIM &amp; TRC Benefits'!W44-'TRC Costs (Ach Pot)'!W44</f>
        <v>190.91092</v>
      </c>
      <c r="Y44">
        <f>'RIM &amp; TRC Benefits'!X44-'TRC Costs (Ach Pot)'!X44</f>
        <v>193.44217</v>
      </c>
      <c r="Z44">
        <f>'RIM &amp; TRC Benefits'!Y44-'TRC Costs (Ach Pot)'!Y44</f>
        <v>198.53592</v>
      </c>
      <c r="AA44">
        <f>'RIM &amp; TRC Benefits'!Z44-'TRC Costs (Ach Pot)'!Z44</f>
        <v>196.84842</v>
      </c>
      <c r="AB44">
        <f>'RIM &amp; TRC Benefits'!AA44-'TRC Costs (Ach Pot)'!AA44</f>
        <v>0</v>
      </c>
      <c r="AC44">
        <f>'RIM &amp; TRC Benefits'!AB44-'TRC Costs (Ach Pot)'!AB44</f>
        <v>0</v>
      </c>
      <c r="AD44">
        <f>'RIM &amp; TRC Benefits'!AC44-'TRC Costs (Ach Pot)'!AC44</f>
        <v>0</v>
      </c>
      <c r="AE44">
        <f>'RIM &amp; TRC Benefits'!AD44-'TRC Costs (Ach Pot)'!AD44</f>
        <v>0</v>
      </c>
      <c r="AF44">
        <f>'RIM &amp; TRC Benefits'!AE44-'TRC Costs (Ach Pot)'!AE44</f>
        <v>0</v>
      </c>
      <c r="AG44">
        <f>'RIM &amp; TRC Benefits'!AF44-'TRC Costs (Ach Pot)'!AF44</f>
        <v>0</v>
      </c>
      <c r="AH44">
        <f>'RIM &amp; TRC Benefits'!AG44-'TRC Costs (Ach Pot)'!AG44</f>
        <v>0</v>
      </c>
      <c r="AI44">
        <f>'RIM &amp; TRC Benefits'!AH44-'TRC Costs (Ach Pot)'!AH44</f>
        <v>0</v>
      </c>
      <c r="AJ44" s="2">
        <f t="shared" si="2"/>
        <v>2231.8012200000003</v>
      </c>
      <c r="AK44" s="2">
        <f t="shared" si="3"/>
        <v>863.52185994873957</v>
      </c>
      <c r="AL44">
        <f>IF('TRC Costs (Ach Pot)'!AJ44=0,99999,'RIM &amp; TRC Benefits'!AJ44/'TRC Costs (Ach Pot)'!AJ44)</f>
        <v>2.2740068751087925</v>
      </c>
      <c r="AM44" s="17"/>
      <c r="AN44">
        <f>'Customer Costs'!G44</f>
        <v>640.79999999999995</v>
      </c>
      <c r="AO44" s="17">
        <f t="shared" si="4"/>
        <v>506.08225760853009</v>
      </c>
      <c r="AP44" s="18">
        <f t="shared" si="5"/>
        <v>10.58484910416691</v>
      </c>
      <c r="AQ44" s="76" t="str">
        <f t="shared" si="6"/>
        <v>No</v>
      </c>
      <c r="AR44" s="76" t="str">
        <f t="shared" si="7"/>
        <v>No</v>
      </c>
      <c r="AS44" s="76" t="str">
        <f t="shared" si="8"/>
        <v>No</v>
      </c>
      <c r="AU44" s="76" t="str">
        <f t="shared" si="9"/>
        <v>Keep</v>
      </c>
      <c r="AV44" s="59">
        <f t="shared" si="10"/>
        <v>519.72127819795969</v>
      </c>
      <c r="AW44" s="41">
        <f t="shared" si="11"/>
        <v>2.0000000000000009</v>
      </c>
      <c r="AX44" s="23">
        <f t="shared" si="12"/>
        <v>0.81105068382952517</v>
      </c>
      <c r="AY44" s="23"/>
      <c r="AZ44" s="11">
        <f>IF(AV44="NA",AV44,'Program Costs'!G44)</f>
        <v>37</v>
      </c>
      <c r="BA44" s="20"/>
      <c r="BB44" s="56">
        <f>IF(AW44&lt;=10,IF($BB$1="Residential",VLOOKUP(CEILING(AW44,0.05),'Payback-Acceptance'!$A$5:$C$205,2),VLOOKUP(CEILING(AW44,0.05),'Payback-Acceptance'!$A$5:$C$205,3)),IF($BB$1="Residential",VLOOKUP(10,'Payback-Acceptance'!$A$5:$C$205,2),VLOOKUP(10,'Payback-Acceptance'!$A$5:$C$205,3)))</f>
        <v>0.41756058820718511</v>
      </c>
      <c r="BC44" s="109"/>
      <c r="BD44" s="17">
        <f>'RIM Net Benefits (Ach Pot)'!BC44</f>
        <v>506.08225760853009</v>
      </c>
      <c r="BE44" s="18">
        <f>'RIM Net Benefits (Ach Pot)'!BD44</f>
        <v>462.07510477300571</v>
      </c>
      <c r="BF44" s="18">
        <f>'RIM Net Benefits (Ach Pot)'!BE44</f>
        <v>687.78474714640254</v>
      </c>
      <c r="BG44" s="42"/>
      <c r="BH44" s="22">
        <v>20068.046066239403</v>
      </c>
      <c r="BI44" s="27">
        <f t="shared" si="0"/>
        <v>4189.8125597939061</v>
      </c>
      <c r="BJ44" s="52" t="s">
        <v>526</v>
      </c>
      <c r="BK44" s="52"/>
      <c r="BL44" s="35">
        <f t="shared" si="13"/>
        <v>301</v>
      </c>
      <c r="BM44" s="67">
        <v>301</v>
      </c>
      <c r="BN44" s="71">
        <f t="shared" si="16"/>
        <v>63.014460744568765</v>
      </c>
      <c r="BO44" s="71">
        <f t="shared" si="16"/>
        <v>121.83616170926155</v>
      </c>
      <c r="BP44" s="71">
        <f t="shared" si="16"/>
        <v>173.0906858934018</v>
      </c>
      <c r="BQ44" s="71">
        <f t="shared" si="16"/>
        <v>214.77992229753139</v>
      </c>
      <c r="BR44" s="71">
        <f t="shared" si="16"/>
        <v>246.43275153903818</v>
      </c>
      <c r="BS44" s="71">
        <f t="shared" si="15"/>
        <v>268.86628379819859</v>
      </c>
      <c r="BT44" s="71">
        <f t="shared" si="15"/>
        <v>283.70782179010257</v>
      </c>
      <c r="BU44" s="71">
        <f t="shared" si="15"/>
        <v>292.87331390849971</v>
      </c>
      <c r="BV44" s="71">
        <f t="shared" si="15"/>
        <v>298.15688716102198</v>
      </c>
      <c r="BW44" s="71">
        <f t="shared" si="15"/>
        <v>301</v>
      </c>
    </row>
    <row r="45" spans="1:75" x14ac:dyDescent="0.25">
      <c r="A45" s="13">
        <v>1</v>
      </c>
      <c r="B45" s="13">
        <v>130</v>
      </c>
      <c r="C45">
        <v>151</v>
      </c>
      <c r="D45" t="s">
        <v>79</v>
      </c>
      <c r="E45" t="s">
        <v>333</v>
      </c>
      <c r="F45">
        <f>'RIM &amp; TRC Benefits'!E45-'TRC Costs (Ach Pot)'!E45</f>
        <v>0</v>
      </c>
      <c r="G45">
        <f>'RIM &amp; TRC Benefits'!F45-'TRC Costs (Ach Pot)'!F45</f>
        <v>0</v>
      </c>
      <c r="H45">
        <f>'RIM &amp; TRC Benefits'!G45-'TRC Costs (Ach Pot)'!G45</f>
        <v>-1234.0528399</v>
      </c>
      <c r="I45">
        <f>'RIM &amp; TRC Benefits'!H45-'TRC Costs (Ach Pot)'!H45</f>
        <v>2.1971601000000001</v>
      </c>
      <c r="J45">
        <f>'RIM &amp; TRC Benefits'!I45-'TRC Costs (Ach Pot)'!I45</f>
        <v>2.3221601000000001</v>
      </c>
      <c r="K45">
        <f>'RIM &amp; TRC Benefits'!J45-'TRC Costs (Ach Pot)'!J45</f>
        <v>4.9705981000000001</v>
      </c>
      <c r="L45">
        <f>'RIM &amp; TRC Benefits'!K45-'TRC Costs (Ach Pot)'!K45</f>
        <v>5.8231370999999994</v>
      </c>
      <c r="M45">
        <f>'RIM &amp; TRC Benefits'!L45-'TRC Costs (Ach Pot)'!L45</f>
        <v>5.5829021000000001</v>
      </c>
      <c r="N45">
        <f>'RIM &amp; TRC Benefits'!M45-'TRC Costs (Ach Pot)'!M45</f>
        <v>7.6190350999999996</v>
      </c>
      <c r="O45">
        <f>'RIM &amp; TRC Benefits'!N45-'TRC Costs (Ach Pot)'!N45</f>
        <v>7.7556308999999999</v>
      </c>
      <c r="P45">
        <f>'RIM &amp; TRC Benefits'!O45-'TRC Costs (Ach Pot)'!O45</f>
        <v>7.9821938999999995</v>
      </c>
      <c r="Q45">
        <f>'RIM &amp; TRC Benefits'!P45-'TRC Costs (Ach Pot)'!P45</f>
        <v>6.0681308999999999</v>
      </c>
      <c r="R45">
        <f>'RIM &amp; TRC Benefits'!Q45-'TRC Costs (Ach Pot)'!Q45</f>
        <v>6.3650058999999999</v>
      </c>
      <c r="S45">
        <f>'RIM &amp; TRC Benefits'!R45-'TRC Costs (Ach Pot)'!R45</f>
        <v>5.4431308999999999</v>
      </c>
      <c r="T45">
        <f>'RIM &amp; TRC Benefits'!S45-'TRC Costs (Ach Pot)'!S45</f>
        <v>7.1931308999999999</v>
      </c>
      <c r="U45">
        <f>'RIM &amp; TRC Benefits'!T45-'TRC Costs (Ach Pot)'!T45</f>
        <v>5.3181308999999999</v>
      </c>
      <c r="V45">
        <f>'RIM &amp; TRC Benefits'!U45-'TRC Costs (Ach Pot)'!U45</f>
        <v>6.3020136999999998</v>
      </c>
      <c r="W45">
        <f>'RIM &amp; TRC Benefits'!V45-'TRC Costs (Ach Pot)'!V45</f>
        <v>6.1145136999999998</v>
      </c>
      <c r="X45">
        <f>'RIM &amp; TRC Benefits'!W45-'TRC Costs (Ach Pot)'!W45</f>
        <v>7.2395136999999998</v>
      </c>
      <c r="Y45">
        <f>'RIM &amp; TRC Benefits'!X45-'TRC Costs (Ach Pot)'!X45</f>
        <v>7.0832636999999998</v>
      </c>
      <c r="Z45">
        <f>'RIM &amp; TRC Benefits'!Y45-'TRC Costs (Ach Pot)'!Y45</f>
        <v>8.7707636999999998</v>
      </c>
      <c r="AA45">
        <f>'RIM &amp; TRC Benefits'!Z45-'TRC Costs (Ach Pot)'!Z45</f>
        <v>8.2395136999999998</v>
      </c>
      <c r="AB45">
        <f>'RIM &amp; TRC Benefits'!AA45-'TRC Costs (Ach Pot)'!AA45</f>
        <v>0</v>
      </c>
      <c r="AC45">
        <f>'RIM &amp; TRC Benefits'!AB45-'TRC Costs (Ach Pot)'!AB45</f>
        <v>0</v>
      </c>
      <c r="AD45">
        <f>'RIM &amp; TRC Benefits'!AC45-'TRC Costs (Ach Pot)'!AC45</f>
        <v>0</v>
      </c>
      <c r="AE45">
        <f>'RIM &amp; TRC Benefits'!AD45-'TRC Costs (Ach Pot)'!AD45</f>
        <v>0</v>
      </c>
      <c r="AF45">
        <f>'RIM &amp; TRC Benefits'!AE45-'TRC Costs (Ach Pot)'!AE45</f>
        <v>0</v>
      </c>
      <c r="AG45">
        <f>'RIM &amp; TRC Benefits'!AF45-'TRC Costs (Ach Pot)'!AF45</f>
        <v>0</v>
      </c>
      <c r="AH45">
        <f>'RIM &amp; TRC Benefits'!AG45-'TRC Costs (Ach Pot)'!AG45</f>
        <v>0</v>
      </c>
      <c r="AI45">
        <f>'RIM &amp; TRC Benefits'!AH45-'TRC Costs (Ach Pot)'!AH45</f>
        <v>0</v>
      </c>
      <c r="AJ45" s="2">
        <f t="shared" si="2"/>
        <v>-1115.6629108</v>
      </c>
      <c r="AK45" s="2">
        <f t="shared" si="3"/>
        <v>-1171.3406916305139</v>
      </c>
      <c r="AL45">
        <f>IF('TRC Costs (Ach Pot)'!AJ45=0,99999,'RIM &amp; TRC Benefits'!AJ45/'TRC Costs (Ach Pot)'!AJ45)</f>
        <v>5.2313356285991944E-2</v>
      </c>
      <c r="AM45" s="17"/>
      <c r="AN45">
        <f>'Customer Costs'!G45</f>
        <v>1199</v>
      </c>
      <c r="AO45" s="17">
        <f t="shared" si="4"/>
        <v>23.46753676555916</v>
      </c>
      <c r="AP45" s="18">
        <f t="shared" si="5"/>
        <v>427.10529560936851</v>
      </c>
      <c r="AQ45" s="76" t="str">
        <f t="shared" si="6"/>
        <v>No</v>
      </c>
      <c r="AR45" s="76" t="str">
        <f t="shared" si="7"/>
        <v>No</v>
      </c>
      <c r="AS45" s="76" t="str">
        <f t="shared" si="8"/>
        <v>No</v>
      </c>
      <c r="AU45" s="76" t="str">
        <f t="shared" si="9"/>
        <v>Drop</v>
      </c>
      <c r="AV45" s="59" t="str">
        <f t="shared" si="10"/>
        <v>NA</v>
      </c>
      <c r="AW45" s="41" t="str">
        <f t="shared" si="11"/>
        <v>NA</v>
      </c>
      <c r="AX45" s="23" t="str">
        <f t="shared" si="12"/>
        <v>NA</v>
      </c>
      <c r="AY45" s="23"/>
      <c r="AZ45" s="11" t="str">
        <f>IF(AV45="NA",AV45,'Program Costs'!G45)</f>
        <v>NA</v>
      </c>
      <c r="BA45" s="20"/>
      <c r="BB45" s="56">
        <f>IF(AW45&lt;=10,IF($BB$1="Residential",VLOOKUP(CEILING(AW45,0.05),'Payback-Acceptance'!$A$5:$C$205,2),VLOOKUP(CEILING(AW45,0.05),'Payback-Acceptance'!$A$5:$C$205,3)),IF($BB$1="Residential",VLOOKUP(10,'Payback-Acceptance'!$A$5:$C$205,2),VLOOKUP(10,'Payback-Acceptance'!$A$5:$C$205,3)))</f>
        <v>0.14294960495076253</v>
      </c>
      <c r="BC45" s="109"/>
      <c r="BD45" s="17">
        <f>'RIM Net Benefits (Ach Pot)'!BC45</f>
        <v>23.46753676555916</v>
      </c>
      <c r="BE45" s="18">
        <f>'RIM Net Benefits (Ach Pot)'!BD45</f>
        <v>16.325242967345503</v>
      </c>
      <c r="BF45" s="18">
        <f>'RIM Net Benefits (Ach Pot)'!BE45</f>
        <v>26.97214055474474</v>
      </c>
      <c r="BG45" s="42"/>
      <c r="BH45" s="22">
        <v>231742.30587796459</v>
      </c>
      <c r="BI45" s="27" t="str">
        <f t="shared" si="0"/>
        <v>NA</v>
      </c>
      <c r="BJ45" s="52" t="s">
        <v>526</v>
      </c>
      <c r="BK45" s="52"/>
      <c r="BL45" s="35" t="str">
        <f t="shared" si="13"/>
        <v>NA</v>
      </c>
      <c r="BM45" s="67" t="s">
        <v>499</v>
      </c>
      <c r="BN45" s="71" t="str">
        <f t="shared" si="16"/>
        <v>NA</v>
      </c>
      <c r="BO45" s="71" t="str">
        <f t="shared" si="16"/>
        <v>NA</v>
      </c>
      <c r="BP45" s="71" t="str">
        <f t="shared" si="16"/>
        <v>NA</v>
      </c>
      <c r="BQ45" s="71" t="str">
        <f t="shared" si="16"/>
        <v>NA</v>
      </c>
      <c r="BR45" s="71" t="str">
        <f t="shared" si="16"/>
        <v>NA</v>
      </c>
      <c r="BS45" s="71" t="str">
        <f t="shared" si="15"/>
        <v>NA</v>
      </c>
      <c r="BT45" s="71" t="str">
        <f t="shared" si="15"/>
        <v>NA</v>
      </c>
      <c r="BU45" s="71" t="str">
        <f t="shared" si="15"/>
        <v>NA</v>
      </c>
      <c r="BV45" s="71" t="str">
        <f t="shared" si="15"/>
        <v>NA</v>
      </c>
      <c r="BW45" s="71" t="str">
        <f t="shared" si="15"/>
        <v>NA</v>
      </c>
    </row>
    <row r="46" spans="1:75" x14ac:dyDescent="0.25">
      <c r="A46" s="13">
        <v>1</v>
      </c>
      <c r="B46" s="13">
        <v>130</v>
      </c>
      <c r="C46">
        <v>152</v>
      </c>
      <c r="D46" t="s">
        <v>80</v>
      </c>
      <c r="E46" t="s">
        <v>334</v>
      </c>
      <c r="F46">
        <f>'RIM &amp; TRC Benefits'!E46-'TRC Costs (Ach Pot)'!E46</f>
        <v>0</v>
      </c>
      <c r="G46">
        <f>'RIM &amp; TRC Benefits'!F46-'TRC Costs (Ach Pot)'!F46</f>
        <v>0</v>
      </c>
      <c r="H46">
        <f>'RIM &amp; TRC Benefits'!G46-'TRC Costs (Ach Pot)'!G46</f>
        <v>-3830.4945080000002</v>
      </c>
      <c r="I46">
        <f>'RIM &amp; TRC Benefits'!H46-'TRC Costs (Ach Pot)'!H46</f>
        <v>5.1804920000000001</v>
      </c>
      <c r="J46">
        <f>'RIM &amp; TRC Benefits'!I46-'TRC Costs (Ach Pot)'!I46</f>
        <v>5.3054920000000001</v>
      </c>
      <c r="K46">
        <f>'RIM &amp; TRC Benefits'!J46-'TRC Costs (Ach Pot)'!J46</f>
        <v>11.071117000000001</v>
      </c>
      <c r="L46">
        <f>'RIM &amp; TRC Benefits'!K46-'TRC Costs (Ach Pot)'!K46</f>
        <v>12.760570000000001</v>
      </c>
      <c r="M46">
        <f>'RIM &amp; TRC Benefits'!L46-'TRC Costs (Ach Pot)'!L46</f>
        <v>12.538890000000002</v>
      </c>
      <c r="N46">
        <f>'RIM &amp; TRC Benefits'!M46-'TRC Costs (Ach Pot)'!M46</f>
        <v>16.321117000000001</v>
      </c>
      <c r="O46">
        <f>'RIM &amp; TRC Benefits'!N46-'TRC Costs (Ach Pot)'!N46</f>
        <v>17.305492000000001</v>
      </c>
      <c r="P46">
        <f>'RIM &amp; TRC Benefits'!O46-'TRC Costs (Ach Pot)'!O46</f>
        <v>17.86018</v>
      </c>
      <c r="Q46">
        <f>'RIM &amp; TRC Benefits'!P46-'TRC Costs (Ach Pot)'!P46</f>
        <v>14.321117000000001</v>
      </c>
      <c r="R46">
        <f>'RIM &amp; TRC Benefits'!Q46-'TRC Costs (Ach Pot)'!Q46</f>
        <v>14.711742000000001</v>
      </c>
      <c r="S46">
        <f>'RIM &amp; TRC Benefits'!R46-'TRC Costs (Ach Pot)'!R46</f>
        <v>13.821117000000001</v>
      </c>
      <c r="T46">
        <f>'RIM &amp; TRC Benefits'!S46-'TRC Costs (Ach Pot)'!S46</f>
        <v>17.867992000000001</v>
      </c>
      <c r="U46">
        <f>'RIM &amp; TRC Benefits'!T46-'TRC Costs (Ach Pot)'!T46</f>
        <v>12.899242000000001</v>
      </c>
      <c r="V46">
        <f>'RIM &amp; TRC Benefits'!U46-'TRC Costs (Ach Pot)'!U46</f>
        <v>14.695625</v>
      </c>
      <c r="W46">
        <f>'RIM &amp; TRC Benefits'!V46-'TRC Costs (Ach Pot)'!V46</f>
        <v>14.601875</v>
      </c>
      <c r="X46">
        <f>'RIM &amp; TRC Benefits'!W46-'TRC Costs (Ach Pot)'!W46</f>
        <v>17.883125</v>
      </c>
      <c r="Y46">
        <f>'RIM &amp; TRC Benefits'!X46-'TRC Costs (Ach Pot)'!X46</f>
        <v>17.664375</v>
      </c>
      <c r="Z46">
        <f>'RIM &amp; TRC Benefits'!Y46-'TRC Costs (Ach Pot)'!Y46</f>
        <v>19.445625</v>
      </c>
      <c r="AA46">
        <f>'RIM &amp; TRC Benefits'!Z46-'TRC Costs (Ach Pot)'!Z46</f>
        <v>18.101875</v>
      </c>
      <c r="AB46">
        <f>'RIM &amp; TRC Benefits'!AA46-'TRC Costs (Ach Pot)'!AA46</f>
        <v>0</v>
      </c>
      <c r="AC46">
        <f>'RIM &amp; TRC Benefits'!AB46-'TRC Costs (Ach Pot)'!AB46</f>
        <v>0</v>
      </c>
      <c r="AD46">
        <f>'RIM &amp; TRC Benefits'!AC46-'TRC Costs (Ach Pot)'!AC46</f>
        <v>0</v>
      </c>
      <c r="AE46">
        <f>'RIM &amp; TRC Benefits'!AD46-'TRC Costs (Ach Pot)'!AD46</f>
        <v>0</v>
      </c>
      <c r="AF46">
        <f>'RIM &amp; TRC Benefits'!AE46-'TRC Costs (Ach Pot)'!AE46</f>
        <v>0</v>
      </c>
      <c r="AG46">
        <f>'RIM &amp; TRC Benefits'!AF46-'TRC Costs (Ach Pot)'!AF46</f>
        <v>0</v>
      </c>
      <c r="AH46">
        <f>'RIM &amp; TRC Benefits'!AG46-'TRC Costs (Ach Pot)'!AG46</f>
        <v>0</v>
      </c>
      <c r="AI46">
        <f>'RIM &amp; TRC Benefits'!AH46-'TRC Costs (Ach Pot)'!AH46</f>
        <v>0</v>
      </c>
      <c r="AJ46" s="2">
        <f t="shared" si="2"/>
        <v>-3556.1374480000018</v>
      </c>
      <c r="AK46" s="2">
        <f t="shared" si="3"/>
        <v>-3686.1069403825491</v>
      </c>
      <c r="AL46">
        <f>IF('TRC Costs (Ach Pot)'!AJ46=0,99999,'RIM &amp; TRC Benefits'!AJ46/'TRC Costs (Ach Pot)'!AJ46)</f>
        <v>3.889997121931818E-2</v>
      </c>
      <c r="AM46" s="17"/>
      <c r="AN46">
        <f>'Customer Costs'!G46</f>
        <v>3798.3</v>
      </c>
      <c r="AO46" s="17">
        <f t="shared" si="4"/>
        <v>54.617427489664941</v>
      </c>
      <c r="AP46" s="18">
        <f t="shared" si="5"/>
        <v>581.35485376150132</v>
      </c>
      <c r="AQ46" s="76" t="str">
        <f t="shared" si="6"/>
        <v>No</v>
      </c>
      <c r="AR46" s="76" t="str">
        <f t="shared" si="7"/>
        <v>No</v>
      </c>
      <c r="AS46" s="76" t="str">
        <f t="shared" si="8"/>
        <v>No</v>
      </c>
      <c r="AU46" s="76" t="str">
        <f t="shared" si="9"/>
        <v>Drop</v>
      </c>
      <c r="AV46" s="59" t="str">
        <f t="shared" si="10"/>
        <v>NA</v>
      </c>
      <c r="AW46" s="41" t="str">
        <f t="shared" si="11"/>
        <v>NA</v>
      </c>
      <c r="AX46" s="23" t="str">
        <f t="shared" si="12"/>
        <v>NA</v>
      </c>
      <c r="AY46" s="23"/>
      <c r="AZ46" s="11" t="str">
        <f>IF(AV46="NA",AV46,'Program Costs'!G46)</f>
        <v>NA</v>
      </c>
      <c r="BA46" s="20"/>
      <c r="BB46" s="56">
        <f>IF(AW46&lt;=10,IF($BB$1="Residential",VLOOKUP(CEILING(AW46,0.05),'Payback-Acceptance'!$A$5:$C$205,2),VLOOKUP(CEILING(AW46,0.05),'Payback-Acceptance'!$A$5:$C$205,3)),IF($BB$1="Residential",VLOOKUP(10,'Payback-Acceptance'!$A$5:$C$205,2),VLOOKUP(10,'Payback-Acceptance'!$A$5:$C$205,3)))</f>
        <v>0.14294960495076253</v>
      </c>
      <c r="BC46" s="109"/>
      <c r="BD46" s="17">
        <f>'RIM Net Benefits (Ach Pot)'!BC46</f>
        <v>54.617427489664941</v>
      </c>
      <c r="BE46" s="18">
        <f>'RIM Net Benefits (Ach Pot)'!BD46</f>
        <v>28.401062294625774</v>
      </c>
      <c r="BF46" s="18">
        <f>'RIM Net Benefits (Ach Pot)'!BE46</f>
        <v>62.766347671122965</v>
      </c>
      <c r="BG46" s="42"/>
      <c r="BH46" s="22">
        <v>201881.76146661123</v>
      </c>
      <c r="BI46" s="27" t="str">
        <f t="shared" si="0"/>
        <v>NA</v>
      </c>
      <c r="BJ46" s="52" t="s">
        <v>526</v>
      </c>
      <c r="BK46" s="52"/>
      <c r="BL46" s="35" t="str">
        <f t="shared" si="13"/>
        <v>NA</v>
      </c>
      <c r="BM46" s="67" t="s">
        <v>499</v>
      </c>
      <c r="BN46" s="71" t="str">
        <f t="shared" si="16"/>
        <v>NA</v>
      </c>
      <c r="BO46" s="71" t="str">
        <f t="shared" si="16"/>
        <v>NA</v>
      </c>
      <c r="BP46" s="71" t="str">
        <f t="shared" si="16"/>
        <v>NA</v>
      </c>
      <c r="BQ46" s="71" t="str">
        <f t="shared" si="16"/>
        <v>NA</v>
      </c>
      <c r="BR46" s="71" t="str">
        <f t="shared" si="16"/>
        <v>NA</v>
      </c>
      <c r="BS46" s="71" t="str">
        <f t="shared" si="15"/>
        <v>NA</v>
      </c>
      <c r="BT46" s="71" t="str">
        <f t="shared" si="15"/>
        <v>NA</v>
      </c>
      <c r="BU46" s="71" t="str">
        <f t="shared" si="15"/>
        <v>NA</v>
      </c>
      <c r="BV46" s="71" t="str">
        <f t="shared" si="15"/>
        <v>NA</v>
      </c>
      <c r="BW46" s="71" t="str">
        <f t="shared" si="15"/>
        <v>NA</v>
      </c>
    </row>
    <row r="47" spans="1:75" x14ac:dyDescent="0.25">
      <c r="A47" s="13">
        <v>1</v>
      </c>
      <c r="B47" s="13">
        <v>130</v>
      </c>
      <c r="C47">
        <v>153</v>
      </c>
      <c r="D47" t="s">
        <v>81</v>
      </c>
      <c r="E47" t="s">
        <v>335</v>
      </c>
      <c r="F47">
        <f>'RIM &amp; TRC Benefits'!E47-'TRC Costs (Ach Pot)'!E47</f>
        <v>0</v>
      </c>
      <c r="G47">
        <f>'RIM &amp; TRC Benefits'!F47-'TRC Costs (Ach Pot)'!F47</f>
        <v>0</v>
      </c>
      <c r="H47">
        <f>'RIM &amp; TRC Benefits'!G47-'TRC Costs (Ach Pot)'!G47</f>
        <v>-431.41153910000003</v>
      </c>
      <c r="I47">
        <f>'RIM &amp; TRC Benefits'!H47-'TRC Costs (Ach Pot)'!H47</f>
        <v>5.5884609000000003</v>
      </c>
      <c r="J47">
        <f>'RIM &amp; TRC Benefits'!I47-'TRC Costs (Ach Pot)'!I47</f>
        <v>6.5884609000000003</v>
      </c>
      <c r="K47">
        <f>'RIM &amp; TRC Benefits'!J47-'TRC Costs (Ach Pot)'!J47</f>
        <v>8.4742031000000004</v>
      </c>
      <c r="L47">
        <f>'RIM &amp; TRC Benefits'!K47-'TRC Costs (Ach Pot)'!K47</f>
        <v>9.5454922</v>
      </c>
      <c r="M47">
        <f>'RIM &amp; TRC Benefits'!L47-'TRC Costs (Ach Pot)'!L47</f>
        <v>0</v>
      </c>
      <c r="N47">
        <f>'RIM &amp; TRC Benefits'!M47-'TRC Costs (Ach Pot)'!M47</f>
        <v>0</v>
      </c>
      <c r="O47">
        <f>'RIM &amp; TRC Benefits'!N47-'TRC Costs (Ach Pot)'!N47</f>
        <v>0</v>
      </c>
      <c r="P47">
        <f>'RIM &amp; TRC Benefits'!O47-'TRC Costs (Ach Pot)'!O47</f>
        <v>0</v>
      </c>
      <c r="Q47">
        <f>'RIM &amp; TRC Benefits'!P47-'TRC Costs (Ach Pot)'!P47</f>
        <v>0</v>
      </c>
      <c r="R47">
        <f>'RIM &amp; TRC Benefits'!Q47-'TRC Costs (Ach Pot)'!Q47</f>
        <v>0</v>
      </c>
      <c r="S47">
        <f>'RIM &amp; TRC Benefits'!R47-'TRC Costs (Ach Pot)'!R47</f>
        <v>0</v>
      </c>
      <c r="T47">
        <f>'RIM &amp; TRC Benefits'!S47-'TRC Costs (Ach Pot)'!S47</f>
        <v>0</v>
      </c>
      <c r="U47">
        <f>'RIM &amp; TRC Benefits'!T47-'TRC Costs (Ach Pot)'!T47</f>
        <v>0</v>
      </c>
      <c r="V47">
        <f>'RIM &amp; TRC Benefits'!U47-'TRC Costs (Ach Pot)'!U47</f>
        <v>0</v>
      </c>
      <c r="W47">
        <f>'RIM &amp; TRC Benefits'!V47-'TRC Costs (Ach Pot)'!V47</f>
        <v>0</v>
      </c>
      <c r="X47">
        <f>'RIM &amp; TRC Benefits'!W47-'TRC Costs (Ach Pot)'!W47</f>
        <v>0</v>
      </c>
      <c r="Y47">
        <f>'RIM &amp; TRC Benefits'!X47-'TRC Costs (Ach Pot)'!X47</f>
        <v>0</v>
      </c>
      <c r="Z47">
        <f>'RIM &amp; TRC Benefits'!Y47-'TRC Costs (Ach Pot)'!Y47</f>
        <v>0</v>
      </c>
      <c r="AA47">
        <f>'RIM &amp; TRC Benefits'!Z47-'TRC Costs (Ach Pot)'!Z47</f>
        <v>0</v>
      </c>
      <c r="AB47">
        <f>'RIM &amp; TRC Benefits'!AA47-'TRC Costs (Ach Pot)'!AA47</f>
        <v>0</v>
      </c>
      <c r="AC47">
        <f>'RIM &amp; TRC Benefits'!AB47-'TRC Costs (Ach Pot)'!AB47</f>
        <v>0</v>
      </c>
      <c r="AD47">
        <f>'RIM &amp; TRC Benefits'!AC47-'TRC Costs (Ach Pot)'!AC47</f>
        <v>0</v>
      </c>
      <c r="AE47">
        <f>'RIM &amp; TRC Benefits'!AD47-'TRC Costs (Ach Pot)'!AD47</f>
        <v>0</v>
      </c>
      <c r="AF47">
        <f>'RIM &amp; TRC Benefits'!AE47-'TRC Costs (Ach Pot)'!AE47</f>
        <v>0</v>
      </c>
      <c r="AG47">
        <f>'RIM &amp; TRC Benefits'!AF47-'TRC Costs (Ach Pot)'!AF47</f>
        <v>0</v>
      </c>
      <c r="AH47">
        <f>'RIM &amp; TRC Benefits'!AG47-'TRC Costs (Ach Pot)'!AG47</f>
        <v>0</v>
      </c>
      <c r="AI47">
        <f>'RIM &amp; TRC Benefits'!AH47-'TRC Costs (Ach Pot)'!AH47</f>
        <v>0</v>
      </c>
      <c r="AJ47" s="2">
        <f t="shared" si="2"/>
        <v>-401.21492200000006</v>
      </c>
      <c r="AK47" s="2">
        <f t="shared" si="3"/>
        <v>-405.89713370942059</v>
      </c>
      <c r="AL47">
        <f>IF('TRC Costs (Ach Pot)'!AJ47=0,99999,'RIM &amp; TRC Benefits'!AJ47/'TRC Costs (Ach Pot)'!AJ47)</f>
        <v>7.1173607072264194E-2</v>
      </c>
      <c r="AM47" s="17"/>
      <c r="AN47">
        <f>'Customer Costs'!G47</f>
        <v>400</v>
      </c>
      <c r="AO47" s="17">
        <f t="shared" si="4"/>
        <v>110.58215876006292</v>
      </c>
      <c r="AP47" s="18">
        <f t="shared" si="5"/>
        <v>30.238358210400662</v>
      </c>
      <c r="AQ47" s="76" t="str">
        <f t="shared" si="6"/>
        <v>No</v>
      </c>
      <c r="AR47" s="76" t="str">
        <f t="shared" si="7"/>
        <v>No</v>
      </c>
      <c r="AS47" s="76" t="str">
        <f t="shared" si="8"/>
        <v>No</v>
      </c>
      <c r="AU47" s="76" t="str">
        <f t="shared" si="9"/>
        <v>Drop</v>
      </c>
      <c r="AV47" s="59" t="str">
        <f t="shared" si="10"/>
        <v>NA</v>
      </c>
      <c r="AW47" s="41" t="str">
        <f t="shared" si="11"/>
        <v>NA</v>
      </c>
      <c r="AX47" s="23" t="str">
        <f t="shared" si="12"/>
        <v>NA</v>
      </c>
      <c r="AY47" s="23"/>
      <c r="AZ47" s="11" t="str">
        <f>IF(AV47="NA",AV47,'Program Costs'!G47)</f>
        <v>NA</v>
      </c>
      <c r="BA47" s="20"/>
      <c r="BB47" s="56">
        <f>IF(AW47&lt;=10,IF($BB$1="Residential",VLOOKUP(CEILING(AW47,0.05),'Payback-Acceptance'!$A$5:$C$205,2),VLOOKUP(CEILING(AW47,0.05),'Payback-Acceptance'!$A$5:$C$205,3)),IF($BB$1="Residential",VLOOKUP(10,'Payback-Acceptance'!$A$5:$C$205,2),VLOOKUP(10,'Payback-Acceptance'!$A$5:$C$205,3)))</f>
        <v>0.14294960495076253</v>
      </c>
      <c r="BC47" s="109"/>
      <c r="BD47" s="17">
        <f>'RIM Net Benefits (Ach Pot)'!BC47</f>
        <v>110.58215876006292</v>
      </c>
      <c r="BE47" s="18">
        <f>'RIM Net Benefits (Ach Pot)'!BD47</f>
        <v>3.3558617592623841</v>
      </c>
      <c r="BF47" s="18">
        <f>'RIM Net Benefits (Ach Pot)'!BE47</f>
        <v>1.9594121555833568</v>
      </c>
      <c r="BG47" s="42"/>
      <c r="BH47" s="22">
        <v>108192.94400929072</v>
      </c>
      <c r="BI47" s="27" t="str">
        <f t="shared" si="0"/>
        <v>NA</v>
      </c>
      <c r="BJ47" s="52" t="s">
        <v>526</v>
      </c>
      <c r="BK47" s="52"/>
      <c r="BL47" s="35" t="str">
        <f t="shared" si="13"/>
        <v>NA</v>
      </c>
      <c r="BM47" s="67" t="s">
        <v>499</v>
      </c>
      <c r="BN47" s="71" t="str">
        <f t="shared" si="16"/>
        <v>NA</v>
      </c>
      <c r="BO47" s="71" t="str">
        <f t="shared" si="16"/>
        <v>NA</v>
      </c>
      <c r="BP47" s="71" t="str">
        <f t="shared" si="16"/>
        <v>NA</v>
      </c>
      <c r="BQ47" s="71" t="str">
        <f t="shared" si="16"/>
        <v>NA</v>
      </c>
      <c r="BR47" s="71" t="str">
        <f t="shared" si="16"/>
        <v>NA</v>
      </c>
      <c r="BS47" s="71" t="str">
        <f t="shared" si="15"/>
        <v>NA</v>
      </c>
      <c r="BT47" s="71" t="str">
        <f t="shared" si="15"/>
        <v>NA</v>
      </c>
      <c r="BU47" s="71" t="str">
        <f t="shared" si="15"/>
        <v>NA</v>
      </c>
      <c r="BV47" s="71" t="str">
        <f t="shared" si="15"/>
        <v>NA</v>
      </c>
      <c r="BW47" s="71" t="str">
        <f t="shared" si="15"/>
        <v>NA</v>
      </c>
    </row>
    <row r="48" spans="1:75" x14ac:dyDescent="0.25">
      <c r="A48" s="13">
        <v>1</v>
      </c>
      <c r="B48" s="13">
        <v>190</v>
      </c>
      <c r="C48">
        <v>191</v>
      </c>
      <c r="D48" t="s">
        <v>82</v>
      </c>
      <c r="E48" t="s">
        <v>337</v>
      </c>
      <c r="F48">
        <f>'RIM &amp; TRC Benefits'!E48-'TRC Costs (Ach Pot)'!E48</f>
        <v>0</v>
      </c>
      <c r="G48">
        <f>'RIM &amp; TRC Benefits'!F48-'TRC Costs (Ach Pot)'!F48</f>
        <v>0</v>
      </c>
      <c r="H48">
        <f>'RIM &amp; TRC Benefits'!G48-'TRC Costs (Ach Pot)'!G48</f>
        <v>-122.191305</v>
      </c>
      <c r="I48">
        <f>'RIM &amp; TRC Benefits'!H48-'TRC Costs (Ach Pot)'!H48</f>
        <v>14.808695</v>
      </c>
      <c r="J48">
        <f>'RIM &amp; TRC Benefits'!I48-'TRC Costs (Ach Pot)'!I48</f>
        <v>15.933695</v>
      </c>
      <c r="K48">
        <f>'RIM &amp; TRC Benefits'!J48-'TRC Costs (Ach Pot)'!J48</f>
        <v>28.042093000000001</v>
      </c>
      <c r="L48">
        <f>'RIM &amp; TRC Benefits'!K48-'TRC Costs (Ach Pot)'!K48</f>
        <v>31.148539</v>
      </c>
      <c r="M48">
        <f>'RIM &amp; TRC Benefits'!L48-'TRC Costs (Ach Pot)'!L48</f>
        <v>31.930765000000001</v>
      </c>
      <c r="N48">
        <f>'RIM &amp; TRC Benefits'!M48-'TRC Costs (Ach Pot)'!M48</f>
        <v>38.019635000000001</v>
      </c>
      <c r="O48">
        <f>'RIM &amp; TRC Benefits'!N48-'TRC Costs (Ach Pot)'!N48</f>
        <v>40.640606000000005</v>
      </c>
      <c r="P48">
        <f>'RIM &amp; TRC Benefits'!O48-'TRC Costs (Ach Pot)'!O48</f>
        <v>41.390606000000005</v>
      </c>
      <c r="Q48">
        <f>'RIM &amp; TRC Benefits'!P48-'TRC Costs (Ach Pot)'!P48</f>
        <v>34.851545999999999</v>
      </c>
      <c r="R48">
        <f>'RIM &amp; TRC Benefits'!Q48-'TRC Costs (Ach Pot)'!Q48</f>
        <v>37.085915999999997</v>
      </c>
      <c r="S48">
        <f>'RIM &amp; TRC Benefits'!R48-'TRC Costs (Ach Pot)'!R48</f>
        <v>33.882790999999997</v>
      </c>
      <c r="T48">
        <f>'RIM &amp; TRC Benefits'!S48-'TRC Costs (Ach Pot)'!S48</f>
        <v>44.335915999999997</v>
      </c>
      <c r="U48">
        <f>'RIM &amp; TRC Benefits'!T48-'TRC Costs (Ach Pot)'!T48</f>
        <v>34.242165999999997</v>
      </c>
      <c r="V48">
        <f>'RIM &amp; TRC Benefits'!U48-'TRC Costs (Ach Pot)'!U48</f>
        <v>38.242165999999997</v>
      </c>
      <c r="W48">
        <f>'RIM &amp; TRC Benefits'!V48-'TRC Costs (Ach Pot)'!V48</f>
        <v>0</v>
      </c>
      <c r="X48">
        <f>'RIM &amp; TRC Benefits'!W48-'TRC Costs (Ach Pot)'!W48</f>
        <v>0</v>
      </c>
      <c r="Y48">
        <f>'RIM &amp; TRC Benefits'!X48-'TRC Costs (Ach Pot)'!X48</f>
        <v>0</v>
      </c>
      <c r="Z48">
        <f>'RIM &amp; TRC Benefits'!Y48-'TRC Costs (Ach Pot)'!Y48</f>
        <v>0</v>
      </c>
      <c r="AA48">
        <f>'RIM &amp; TRC Benefits'!Z48-'TRC Costs (Ach Pot)'!Z48</f>
        <v>0</v>
      </c>
      <c r="AB48">
        <f>'RIM &amp; TRC Benefits'!AA48-'TRC Costs (Ach Pot)'!AA48</f>
        <v>0</v>
      </c>
      <c r="AC48">
        <f>'RIM &amp; TRC Benefits'!AB48-'TRC Costs (Ach Pot)'!AB48</f>
        <v>0</v>
      </c>
      <c r="AD48">
        <f>'RIM &amp; TRC Benefits'!AC48-'TRC Costs (Ach Pot)'!AC48</f>
        <v>0</v>
      </c>
      <c r="AE48">
        <f>'RIM &amp; TRC Benefits'!AD48-'TRC Costs (Ach Pot)'!AD48</f>
        <v>0</v>
      </c>
      <c r="AF48">
        <f>'RIM &amp; TRC Benefits'!AE48-'TRC Costs (Ach Pot)'!AE48</f>
        <v>0</v>
      </c>
      <c r="AG48">
        <f>'RIM &amp; TRC Benefits'!AF48-'TRC Costs (Ach Pot)'!AF48</f>
        <v>0</v>
      </c>
      <c r="AH48">
        <f>'RIM &amp; TRC Benefits'!AG48-'TRC Costs (Ach Pot)'!AG48</f>
        <v>0</v>
      </c>
      <c r="AI48">
        <f>'RIM &amp; TRC Benefits'!AH48-'TRC Costs (Ach Pot)'!AH48</f>
        <v>0</v>
      </c>
      <c r="AJ48" s="2">
        <f t="shared" si="2"/>
        <v>342.36383000000001</v>
      </c>
      <c r="AK48" s="2">
        <f t="shared" si="3"/>
        <v>162.66416879027793</v>
      </c>
      <c r="AL48">
        <f>IF('TRC Costs (Ach Pot)'!AJ48=0,99999,'RIM &amp; TRC Benefits'!AJ48/'TRC Costs (Ach Pot)'!AJ48)</f>
        <v>2.1873296991991089</v>
      </c>
      <c r="AM48" s="17"/>
      <c r="AN48">
        <f>'Customer Costs'!G48</f>
        <v>100</v>
      </c>
      <c r="AO48" s="17">
        <f t="shared" si="4"/>
        <v>220.61798415334164</v>
      </c>
      <c r="AP48" s="18">
        <f t="shared" si="5"/>
        <v>3.7891549742631563</v>
      </c>
      <c r="AQ48" s="76" t="str">
        <f t="shared" si="6"/>
        <v>No</v>
      </c>
      <c r="AR48" s="76" t="str">
        <f t="shared" si="7"/>
        <v>No</v>
      </c>
      <c r="AS48" s="76" t="str">
        <f t="shared" si="8"/>
        <v>No</v>
      </c>
      <c r="AU48" s="76" t="str">
        <f t="shared" si="9"/>
        <v>Keep</v>
      </c>
      <c r="AV48" s="59">
        <f t="shared" si="10"/>
        <v>47.217783025912723</v>
      </c>
      <c r="AW48" s="41">
        <f t="shared" si="11"/>
        <v>2</v>
      </c>
      <c r="AX48" s="23">
        <f t="shared" si="12"/>
        <v>0.47217783025912724</v>
      </c>
      <c r="AY48" s="23"/>
      <c r="AZ48" s="11">
        <f>IF(AV48="NA",AV48,'Program Costs'!G48)</f>
        <v>37</v>
      </c>
      <c r="BA48" s="20"/>
      <c r="BB48" s="56">
        <f>IF(AW48&lt;=10,IF($BB$1="Residential",VLOOKUP(CEILING(AW48,0.05),'Payback-Acceptance'!$A$5:$C$205,2),VLOOKUP(CEILING(AW48,0.05),'Payback-Acceptance'!$A$5:$C$205,3)),IF($BB$1="Residential",VLOOKUP(10,'Payback-Acceptance'!$A$5:$C$205,2),VLOOKUP(10,'Payback-Acceptance'!$A$5:$C$205,3)))</f>
        <v>0.41756058820718511</v>
      </c>
      <c r="BC48" s="109"/>
      <c r="BD48" s="17">
        <f>'RIM Net Benefits (Ach Pot)'!BC48</f>
        <v>220.61798415334164</v>
      </c>
      <c r="BE48" s="18">
        <f>'RIM Net Benefits (Ach Pot)'!BD48</f>
        <v>109.53359431237112</v>
      </c>
      <c r="BF48" s="18">
        <f>'RIM Net Benefits (Ach Pot)'!BE48</f>
        <v>0</v>
      </c>
      <c r="BG48" s="42"/>
      <c r="BH48" s="22">
        <v>30515.223960338582</v>
      </c>
      <c r="BI48" s="27">
        <f t="shared" si="0"/>
        <v>6370.977433076484</v>
      </c>
      <c r="BJ48" s="52" t="s">
        <v>528</v>
      </c>
      <c r="BK48" s="52"/>
      <c r="BL48" s="35">
        <f t="shared" si="13"/>
        <v>6370.977433076484</v>
      </c>
      <c r="BM48" s="67">
        <v>6370.977433076484</v>
      </c>
      <c r="BN48" s="71">
        <f t="shared" si="16"/>
        <v>191.1293229922945</v>
      </c>
      <c r="BO48" s="71">
        <f t="shared" si="16"/>
        <v>509.67819464611875</v>
      </c>
      <c r="BP48" s="71">
        <f t="shared" si="16"/>
        <v>1019.3563892922375</v>
      </c>
      <c r="BQ48" s="71">
        <f t="shared" si="16"/>
        <v>1911.2932299229456</v>
      </c>
      <c r="BR48" s="71">
        <f t="shared" si="16"/>
        <v>3185.488716538242</v>
      </c>
      <c r="BS48" s="71">
        <f t="shared" si="15"/>
        <v>4459.6842031535389</v>
      </c>
      <c r="BT48" s="71">
        <f t="shared" si="15"/>
        <v>5351.6210437842465</v>
      </c>
      <c r="BU48" s="71">
        <f t="shared" si="15"/>
        <v>5861.2992384303652</v>
      </c>
      <c r="BV48" s="71">
        <f t="shared" si="15"/>
        <v>6179.8481100841891</v>
      </c>
      <c r="BW48" s="71">
        <f t="shared" si="15"/>
        <v>6370.977433076484</v>
      </c>
    </row>
    <row r="49" spans="1:75" x14ac:dyDescent="0.25">
      <c r="A49" s="13">
        <v>1</v>
      </c>
      <c r="B49" s="13">
        <v>190</v>
      </c>
      <c r="C49">
        <v>192</v>
      </c>
      <c r="D49" t="s">
        <v>83</v>
      </c>
      <c r="E49" t="s">
        <v>338</v>
      </c>
      <c r="F49">
        <f>'RIM &amp; TRC Benefits'!E49-'TRC Costs (Ach Pot)'!E49</f>
        <v>0</v>
      </c>
      <c r="G49">
        <f>'RIM &amp; TRC Benefits'!F49-'TRC Costs (Ach Pot)'!F49</f>
        <v>0</v>
      </c>
      <c r="H49">
        <f>'RIM &amp; TRC Benefits'!G49-'TRC Costs (Ach Pot)'!G49</f>
        <v>-220.043598</v>
      </c>
      <c r="I49">
        <f>'RIM &amp; TRC Benefits'!H49-'TRC Costs (Ach Pot)'!H49</f>
        <v>27.081402000000001</v>
      </c>
      <c r="J49">
        <f>'RIM &amp; TRC Benefits'!I49-'TRC Costs (Ach Pot)'!I49</f>
        <v>28.956402000000001</v>
      </c>
      <c r="K49">
        <f>'RIM &amp; TRC Benefits'!J49-'TRC Costs (Ach Pot)'!J49</f>
        <v>49.684922</v>
      </c>
      <c r="L49">
        <f>'RIM &amp; TRC Benefits'!K49-'TRC Costs (Ach Pot)'!K49</f>
        <v>57.568701999999995</v>
      </c>
      <c r="M49">
        <f>'RIM &amp; TRC Benefits'!L49-'TRC Costs (Ach Pot)'!L49</f>
        <v>59.129251999999994</v>
      </c>
      <c r="N49">
        <f>'RIM &amp; TRC Benefits'!M49-'TRC Costs (Ach Pot)'!M49</f>
        <v>69.456401999999997</v>
      </c>
      <c r="O49">
        <f>'RIM &amp; TRC Benefits'!N49-'TRC Costs (Ach Pot)'!N49</f>
        <v>75.069563000000002</v>
      </c>
      <c r="P49">
        <f>'RIM &amp; TRC Benefits'!O49-'TRC Costs (Ach Pot)'!O49</f>
        <v>75.81175300000001</v>
      </c>
      <c r="Q49">
        <f>'RIM &amp; TRC Benefits'!P49-'TRC Costs (Ach Pot)'!P49</f>
        <v>64.09300300000001</v>
      </c>
      <c r="R49">
        <f>'RIM &amp; TRC Benefits'!Q49-'TRC Costs (Ach Pot)'!Q49</f>
        <v>67.81175300000001</v>
      </c>
      <c r="S49">
        <f>'RIM &amp; TRC Benefits'!R49-'TRC Costs (Ach Pot)'!R49</f>
        <v>61.280503000000003</v>
      </c>
      <c r="T49">
        <f>'RIM &amp; TRC Benefits'!S49-'TRC Costs (Ach Pot)'!S49</f>
        <v>80.921122999999994</v>
      </c>
      <c r="U49">
        <f>'RIM &amp; TRC Benefits'!T49-'TRC Costs (Ach Pot)'!T49</f>
        <v>62.921123000000001</v>
      </c>
      <c r="V49">
        <f>'RIM &amp; TRC Benefits'!U49-'TRC Costs (Ach Pot)'!U49</f>
        <v>69.889872999999994</v>
      </c>
      <c r="W49">
        <f>'RIM &amp; TRC Benefits'!V49-'TRC Costs (Ach Pot)'!V49</f>
        <v>0</v>
      </c>
      <c r="X49">
        <f>'RIM &amp; TRC Benefits'!W49-'TRC Costs (Ach Pot)'!W49</f>
        <v>0</v>
      </c>
      <c r="Y49">
        <f>'RIM &amp; TRC Benefits'!X49-'TRC Costs (Ach Pot)'!X49</f>
        <v>0</v>
      </c>
      <c r="Z49">
        <f>'RIM &amp; TRC Benefits'!Y49-'TRC Costs (Ach Pot)'!Y49</f>
        <v>0</v>
      </c>
      <c r="AA49">
        <f>'RIM &amp; TRC Benefits'!Z49-'TRC Costs (Ach Pot)'!Z49</f>
        <v>0</v>
      </c>
      <c r="AB49">
        <f>'RIM &amp; TRC Benefits'!AA49-'TRC Costs (Ach Pot)'!AA49</f>
        <v>0</v>
      </c>
      <c r="AC49">
        <f>'RIM &amp; TRC Benefits'!AB49-'TRC Costs (Ach Pot)'!AB49</f>
        <v>0</v>
      </c>
      <c r="AD49">
        <f>'RIM &amp; TRC Benefits'!AC49-'TRC Costs (Ach Pot)'!AC49</f>
        <v>0</v>
      </c>
      <c r="AE49">
        <f>'RIM &amp; TRC Benefits'!AD49-'TRC Costs (Ach Pot)'!AD49</f>
        <v>0</v>
      </c>
      <c r="AF49">
        <f>'RIM &amp; TRC Benefits'!AE49-'TRC Costs (Ach Pot)'!AE49</f>
        <v>0</v>
      </c>
      <c r="AG49">
        <f>'RIM &amp; TRC Benefits'!AF49-'TRC Costs (Ach Pot)'!AF49</f>
        <v>0</v>
      </c>
      <c r="AH49">
        <f>'RIM &amp; TRC Benefits'!AG49-'TRC Costs (Ach Pot)'!AG49</f>
        <v>0</v>
      </c>
      <c r="AI49">
        <f>'RIM &amp; TRC Benefits'!AH49-'TRC Costs (Ach Pot)'!AH49</f>
        <v>0</v>
      </c>
      <c r="AJ49" s="2">
        <f t="shared" si="2"/>
        <v>629.63217799999995</v>
      </c>
      <c r="AK49" s="2">
        <f t="shared" si="3"/>
        <v>300.81199872586137</v>
      </c>
      <c r="AL49">
        <f>IF('TRC Costs (Ach Pot)'!AJ49=0,99999,'RIM &amp; TRC Benefits'!AJ49/'TRC Costs (Ach Pot)'!AJ49)</f>
        <v>2.2178623430196818</v>
      </c>
      <c r="AM49" s="17"/>
      <c r="AN49">
        <f>'Customer Costs'!G49</f>
        <v>210</v>
      </c>
      <c r="AO49" s="17">
        <f t="shared" si="4"/>
        <v>404.29664520587721</v>
      </c>
      <c r="AP49" s="18">
        <f t="shared" si="5"/>
        <v>4.3421261545363521</v>
      </c>
      <c r="AQ49" s="76" t="str">
        <f t="shared" si="6"/>
        <v>No</v>
      </c>
      <c r="AR49" s="76" t="str">
        <f t="shared" si="7"/>
        <v>No</v>
      </c>
      <c r="AS49" s="76" t="str">
        <f t="shared" si="8"/>
        <v>No</v>
      </c>
      <c r="AU49" s="76" t="str">
        <f t="shared" si="9"/>
        <v>Keep</v>
      </c>
      <c r="AV49" s="59">
        <f t="shared" si="10"/>
        <v>113.27319265903569</v>
      </c>
      <c r="AW49" s="41">
        <f t="shared" si="11"/>
        <v>2</v>
      </c>
      <c r="AX49" s="23">
        <f t="shared" si="12"/>
        <v>0.5393961555192176</v>
      </c>
      <c r="AY49" s="23"/>
      <c r="AZ49" s="11">
        <f>IF(AV49="NA",AV49,'Program Costs'!G49)</f>
        <v>37</v>
      </c>
      <c r="BA49" s="20"/>
      <c r="BB49" s="56">
        <f>IF(AW49&lt;=10,IF($BB$1="Residential",VLOOKUP(CEILING(AW49,0.05),'Payback-Acceptance'!$A$5:$C$205,2),VLOOKUP(CEILING(AW49,0.05),'Payback-Acceptance'!$A$5:$C$205,3)),IF($BB$1="Residential",VLOOKUP(10,'Payback-Acceptance'!$A$5:$C$205,2),VLOOKUP(10,'Payback-Acceptance'!$A$5:$C$205,3)))</f>
        <v>0.41756058820718511</v>
      </c>
      <c r="BC49" s="109"/>
      <c r="BD49" s="17">
        <f>'RIM Net Benefits (Ach Pot)'!BC49</f>
        <v>404.29664520587721</v>
      </c>
      <c r="BE49" s="18">
        <f>'RIM Net Benefits (Ach Pot)'!BD49</f>
        <v>200.64312369800186</v>
      </c>
      <c r="BF49" s="18">
        <f>'RIM Net Benefits (Ach Pot)'!BE49</f>
        <v>0</v>
      </c>
      <c r="BG49" s="42"/>
      <c r="BH49" s="22">
        <v>30686.657802812395</v>
      </c>
      <c r="BI49" s="27">
        <f t="shared" si="0"/>
        <v>6406.7694411274751</v>
      </c>
      <c r="BJ49" s="52" t="s">
        <v>528</v>
      </c>
      <c r="BK49" s="52"/>
      <c r="BL49" s="35">
        <f t="shared" si="13"/>
        <v>6406.7694411274751</v>
      </c>
      <c r="BM49" s="67">
        <v>6406.7694411274751</v>
      </c>
      <c r="BN49" s="71">
        <f t="shared" si="16"/>
        <v>192.20308323382426</v>
      </c>
      <c r="BO49" s="71">
        <f t="shared" si="16"/>
        <v>512.54155529019806</v>
      </c>
      <c r="BP49" s="71">
        <f t="shared" si="16"/>
        <v>1025.0831105803961</v>
      </c>
      <c r="BQ49" s="71">
        <f t="shared" si="16"/>
        <v>1922.0308323382428</v>
      </c>
      <c r="BR49" s="71">
        <f t="shared" si="16"/>
        <v>3203.3847205637376</v>
      </c>
      <c r="BS49" s="71">
        <f t="shared" si="15"/>
        <v>4484.7386087892319</v>
      </c>
      <c r="BT49" s="71">
        <f t="shared" si="15"/>
        <v>5381.6863305470788</v>
      </c>
      <c r="BU49" s="71">
        <f t="shared" si="15"/>
        <v>5894.2278858372765</v>
      </c>
      <c r="BV49" s="71">
        <f t="shared" si="15"/>
        <v>6214.566357893651</v>
      </c>
      <c r="BW49" s="71">
        <f t="shared" si="15"/>
        <v>6406.7694411274751</v>
      </c>
    </row>
    <row r="50" spans="1:75" x14ac:dyDescent="0.25">
      <c r="A50" s="13">
        <v>1</v>
      </c>
      <c r="B50" s="13">
        <v>190</v>
      </c>
      <c r="C50">
        <v>196</v>
      </c>
      <c r="D50" t="s">
        <v>84</v>
      </c>
      <c r="E50" t="s">
        <v>326</v>
      </c>
      <c r="F50">
        <f>'RIM &amp; TRC Benefits'!E50-'TRC Costs (Ach Pot)'!E50</f>
        <v>0</v>
      </c>
      <c r="G50">
        <f>'RIM &amp; TRC Benefits'!F50-'TRC Costs (Ach Pot)'!F50</f>
        <v>0</v>
      </c>
      <c r="H50">
        <f>'RIM &amp; TRC Benefits'!G50-'TRC Costs (Ach Pot)'!G50</f>
        <v>-1455.0297700000001</v>
      </c>
      <c r="I50">
        <f>'RIM &amp; TRC Benefits'!H50-'TRC Costs (Ach Pot)'!H50</f>
        <v>23.92023</v>
      </c>
      <c r="J50">
        <f>'RIM &amp; TRC Benefits'!I50-'TRC Costs (Ach Pot)'!I50</f>
        <v>25.79523</v>
      </c>
      <c r="K50">
        <f>'RIM &amp; TRC Benefits'!J50-'TRC Costs (Ach Pot)'!J50</f>
        <v>46.102850000000004</v>
      </c>
      <c r="L50">
        <f>'RIM &amp; TRC Benefits'!K50-'TRC Costs (Ach Pot)'!K50</f>
        <v>52.157530000000001</v>
      </c>
      <c r="M50">
        <f>'RIM &amp; TRC Benefits'!L50-'TRC Costs (Ach Pot)'!L50</f>
        <v>53.783510000000007</v>
      </c>
      <c r="N50">
        <f>'RIM &amp; TRC Benefits'!M50-'TRC Costs (Ach Pot)'!M50</f>
        <v>63.451480000000004</v>
      </c>
      <c r="O50">
        <f>'RIM &amp; TRC Benefits'!N50-'TRC Costs (Ach Pot)'!N50</f>
        <v>69.029610000000005</v>
      </c>
      <c r="P50">
        <f>'RIM &amp; TRC Benefits'!O50-'TRC Costs (Ach Pot)'!O50</f>
        <v>69.86554000000001</v>
      </c>
      <c r="Q50">
        <f>'RIM &amp; TRC Benefits'!P50-'TRC Costs (Ach Pot)'!P50</f>
        <v>58.388980000000004</v>
      </c>
      <c r="R50">
        <f>'RIM &amp; TRC Benefits'!Q50-'TRC Costs (Ach Pot)'!Q50</f>
        <v>62.076480000000004</v>
      </c>
      <c r="S50">
        <f>'RIM &amp; TRC Benefits'!R50-'TRC Costs (Ach Pot)'!R50</f>
        <v>55.592110000000005</v>
      </c>
      <c r="T50">
        <f>'RIM &amp; TRC Benefits'!S50-'TRC Costs (Ach Pot)'!S50</f>
        <v>74.201480000000004</v>
      </c>
      <c r="U50">
        <f>'RIM &amp; TRC Benefits'!T50-'TRC Costs (Ach Pot)'!T50</f>
        <v>57.201480000000004</v>
      </c>
      <c r="V50">
        <f>'RIM &amp; TRC Benefits'!U50-'TRC Costs (Ach Pot)'!U50</f>
        <v>63.138980000000004</v>
      </c>
      <c r="W50">
        <f>'RIM &amp; TRC Benefits'!V50-'TRC Costs (Ach Pot)'!V50</f>
        <v>0</v>
      </c>
      <c r="X50">
        <f>'RIM &amp; TRC Benefits'!W50-'TRC Costs (Ach Pot)'!W50</f>
        <v>0</v>
      </c>
      <c r="Y50">
        <f>'RIM &amp; TRC Benefits'!X50-'TRC Costs (Ach Pot)'!X50</f>
        <v>0</v>
      </c>
      <c r="Z50">
        <f>'RIM &amp; TRC Benefits'!Y50-'TRC Costs (Ach Pot)'!Y50</f>
        <v>0</v>
      </c>
      <c r="AA50">
        <f>'RIM &amp; TRC Benefits'!Z50-'TRC Costs (Ach Pot)'!Z50</f>
        <v>0</v>
      </c>
      <c r="AB50">
        <f>'RIM &amp; TRC Benefits'!AA50-'TRC Costs (Ach Pot)'!AA50</f>
        <v>0</v>
      </c>
      <c r="AC50">
        <f>'RIM &amp; TRC Benefits'!AB50-'TRC Costs (Ach Pot)'!AB50</f>
        <v>0</v>
      </c>
      <c r="AD50">
        <f>'RIM &amp; TRC Benefits'!AC50-'TRC Costs (Ach Pot)'!AC50</f>
        <v>0</v>
      </c>
      <c r="AE50">
        <f>'RIM &amp; TRC Benefits'!AD50-'TRC Costs (Ach Pot)'!AD50</f>
        <v>0</v>
      </c>
      <c r="AF50">
        <f>'RIM &amp; TRC Benefits'!AE50-'TRC Costs (Ach Pot)'!AE50</f>
        <v>0</v>
      </c>
      <c r="AG50">
        <f>'RIM &amp; TRC Benefits'!AF50-'TRC Costs (Ach Pot)'!AF50</f>
        <v>0</v>
      </c>
      <c r="AH50">
        <f>'RIM &amp; TRC Benefits'!AG50-'TRC Costs (Ach Pot)'!AG50</f>
        <v>0</v>
      </c>
      <c r="AI50">
        <f>'RIM &amp; TRC Benefits'!AH50-'TRC Costs (Ach Pot)'!AH50</f>
        <v>0</v>
      </c>
      <c r="AJ50" s="2">
        <f t="shared" si="2"/>
        <v>-680.3242800000005</v>
      </c>
      <c r="AK50" s="2">
        <f t="shared" si="3"/>
        <v>-980.32288431619918</v>
      </c>
      <c r="AL50">
        <f>IF('TRC Costs (Ach Pot)'!AJ50=0,99999,'RIM &amp; TRC Benefits'!AJ50/'TRC Costs (Ach Pot)'!AJ50)</f>
        <v>0.3370373406937181</v>
      </c>
      <c r="AM50" s="17"/>
      <c r="AN50">
        <f>'Customer Costs'!G50</f>
        <v>1441.7</v>
      </c>
      <c r="AO50" s="17">
        <f t="shared" si="4"/>
        <v>341.07766409016932</v>
      </c>
      <c r="AP50" s="18">
        <f t="shared" si="5"/>
        <v>35.334983958425504</v>
      </c>
      <c r="AQ50" s="76" t="str">
        <f t="shared" si="6"/>
        <v>No</v>
      </c>
      <c r="AR50" s="76" t="str">
        <f t="shared" si="7"/>
        <v>No</v>
      </c>
      <c r="AS50" s="76" t="str">
        <f t="shared" si="8"/>
        <v>No</v>
      </c>
      <c r="AU50" s="76" t="str">
        <f t="shared" si="9"/>
        <v>Drop</v>
      </c>
      <c r="AV50" s="59" t="str">
        <f t="shared" si="10"/>
        <v>NA</v>
      </c>
      <c r="AW50" s="41" t="str">
        <f t="shared" si="11"/>
        <v>NA</v>
      </c>
      <c r="AX50" s="23" t="str">
        <f t="shared" si="12"/>
        <v>NA</v>
      </c>
      <c r="AY50" s="23"/>
      <c r="AZ50" s="11" t="str">
        <f>IF(AV50="NA",AV50,'Program Costs'!G50)</f>
        <v>NA</v>
      </c>
      <c r="BA50" s="20"/>
      <c r="BB50" s="56">
        <f>IF(AW50&lt;=10,IF($BB$1="Residential",VLOOKUP(CEILING(AW50,0.05),'Payback-Acceptance'!$A$5:$C$205,2),VLOOKUP(CEILING(AW50,0.05),'Payback-Acceptance'!$A$5:$C$205,3)),IF($BB$1="Residential",VLOOKUP(10,'Payback-Acceptance'!$A$5:$C$205,2),VLOOKUP(10,'Payback-Acceptance'!$A$5:$C$205,3)))</f>
        <v>0.14294960495076253</v>
      </c>
      <c r="BC50" s="109"/>
      <c r="BD50" s="17">
        <f>'RIM Net Benefits (Ach Pot)'!BC50</f>
        <v>341.07766409016932</v>
      </c>
      <c r="BE50" s="18">
        <f>'RIM Net Benefits (Ach Pot)'!BD50</f>
        <v>194.06142956854464</v>
      </c>
      <c r="BF50" s="18">
        <f>'RIM Net Benefits (Ach Pot)'!BE50</f>
        <v>0</v>
      </c>
      <c r="BG50" s="42"/>
      <c r="BH50" s="22">
        <v>10396.639663592839</v>
      </c>
      <c r="BI50" s="27" t="str">
        <f t="shared" si="0"/>
        <v>NA</v>
      </c>
      <c r="BJ50" s="52" t="s">
        <v>527</v>
      </c>
      <c r="BK50" s="52"/>
      <c r="BL50" s="35" t="str">
        <f t="shared" si="13"/>
        <v>NA</v>
      </c>
      <c r="BM50" s="67" t="s">
        <v>499</v>
      </c>
      <c r="BN50" s="71" t="str">
        <f t="shared" si="16"/>
        <v>NA</v>
      </c>
      <c r="BO50" s="71" t="str">
        <f t="shared" si="16"/>
        <v>NA</v>
      </c>
      <c r="BP50" s="71" t="str">
        <f t="shared" si="16"/>
        <v>NA</v>
      </c>
      <c r="BQ50" s="71" t="str">
        <f t="shared" si="16"/>
        <v>NA</v>
      </c>
      <c r="BR50" s="71" t="str">
        <f t="shared" si="16"/>
        <v>NA</v>
      </c>
      <c r="BS50" s="71" t="str">
        <f t="shared" si="15"/>
        <v>NA</v>
      </c>
      <c r="BT50" s="71" t="str">
        <f t="shared" si="15"/>
        <v>NA</v>
      </c>
      <c r="BU50" s="71" t="str">
        <f t="shared" si="15"/>
        <v>NA</v>
      </c>
      <c r="BV50" s="71" t="str">
        <f t="shared" si="15"/>
        <v>NA</v>
      </c>
      <c r="BW50" s="71" t="str">
        <f t="shared" si="15"/>
        <v>NA</v>
      </c>
    </row>
    <row r="51" spans="1:75" x14ac:dyDescent="0.25">
      <c r="A51" s="13">
        <v>1</v>
      </c>
      <c r="B51" s="13">
        <v>190</v>
      </c>
      <c r="C51">
        <v>197</v>
      </c>
      <c r="D51" t="s">
        <v>85</v>
      </c>
      <c r="E51" t="s">
        <v>328</v>
      </c>
      <c r="F51">
        <f>'RIM &amp; TRC Benefits'!E51-'TRC Costs (Ach Pot)'!E51</f>
        <v>0</v>
      </c>
      <c r="G51">
        <f>'RIM &amp; TRC Benefits'!F51-'TRC Costs (Ach Pot)'!F51</f>
        <v>0</v>
      </c>
      <c r="H51">
        <f>'RIM &amp; TRC Benefits'!G51-'TRC Costs (Ach Pot)'!G51</f>
        <v>-543.32582600000001</v>
      </c>
      <c r="I51">
        <f>'RIM &amp; TRC Benefits'!H51-'TRC Costs (Ach Pot)'!H51</f>
        <v>4.499174</v>
      </c>
      <c r="J51">
        <f>'RIM &amp; TRC Benefits'!I51-'TRC Costs (Ach Pot)'!I51</f>
        <v>4.374174</v>
      </c>
      <c r="K51">
        <f>'RIM &amp; TRC Benefits'!J51-'TRC Costs (Ach Pot)'!J51</f>
        <v>9.6700720000000011</v>
      </c>
      <c r="L51">
        <f>'RIM &amp; TRC Benefits'!K51-'TRC Costs (Ach Pot)'!K51</f>
        <v>11.296049</v>
      </c>
      <c r="M51">
        <f>'RIM &amp; TRC Benefits'!L51-'TRC Costs (Ach Pot)'!L51</f>
        <v>10.860502</v>
      </c>
      <c r="N51">
        <f>'RIM &amp; TRC Benefits'!M51-'TRC Costs (Ach Pot)'!M51</f>
        <v>13.905424</v>
      </c>
      <c r="O51">
        <f>'RIM &amp; TRC Benefits'!N51-'TRC Costs (Ach Pot)'!N51</f>
        <v>14.858549</v>
      </c>
      <c r="P51">
        <f>'RIM &amp; TRC Benefits'!O51-'TRC Costs (Ach Pot)'!O51</f>
        <v>15.241361999999999</v>
      </c>
      <c r="Q51">
        <f>'RIM &amp; TRC Benefits'!P51-'TRC Costs (Ach Pot)'!P51</f>
        <v>12.764799</v>
      </c>
      <c r="R51">
        <f>'RIM &amp; TRC Benefits'!Q51-'TRC Costs (Ach Pot)'!Q51</f>
        <v>0</v>
      </c>
      <c r="S51">
        <f>'RIM &amp; TRC Benefits'!R51-'TRC Costs (Ach Pot)'!R51</f>
        <v>0</v>
      </c>
      <c r="T51">
        <f>'RIM &amp; TRC Benefits'!S51-'TRC Costs (Ach Pot)'!S51</f>
        <v>0</v>
      </c>
      <c r="U51">
        <f>'RIM &amp; TRC Benefits'!T51-'TRC Costs (Ach Pot)'!T51</f>
        <v>0</v>
      </c>
      <c r="V51">
        <f>'RIM &amp; TRC Benefits'!U51-'TRC Costs (Ach Pot)'!U51</f>
        <v>0</v>
      </c>
      <c r="W51">
        <f>'RIM &amp; TRC Benefits'!V51-'TRC Costs (Ach Pot)'!V51</f>
        <v>0</v>
      </c>
      <c r="X51">
        <f>'RIM &amp; TRC Benefits'!W51-'TRC Costs (Ach Pot)'!W51</f>
        <v>0</v>
      </c>
      <c r="Y51">
        <f>'RIM &amp; TRC Benefits'!X51-'TRC Costs (Ach Pot)'!X51</f>
        <v>0</v>
      </c>
      <c r="Z51">
        <f>'RIM &amp; TRC Benefits'!Y51-'TRC Costs (Ach Pot)'!Y51</f>
        <v>0</v>
      </c>
      <c r="AA51">
        <f>'RIM &amp; TRC Benefits'!Z51-'TRC Costs (Ach Pot)'!Z51</f>
        <v>0</v>
      </c>
      <c r="AB51">
        <f>'RIM &amp; TRC Benefits'!AA51-'TRC Costs (Ach Pot)'!AA51</f>
        <v>0</v>
      </c>
      <c r="AC51">
        <f>'RIM &amp; TRC Benefits'!AB51-'TRC Costs (Ach Pot)'!AB51</f>
        <v>0</v>
      </c>
      <c r="AD51">
        <f>'RIM &amp; TRC Benefits'!AC51-'TRC Costs (Ach Pot)'!AC51</f>
        <v>0</v>
      </c>
      <c r="AE51">
        <f>'RIM &amp; TRC Benefits'!AD51-'TRC Costs (Ach Pot)'!AD51</f>
        <v>0</v>
      </c>
      <c r="AF51">
        <f>'RIM &amp; TRC Benefits'!AE51-'TRC Costs (Ach Pot)'!AE51</f>
        <v>0</v>
      </c>
      <c r="AG51">
        <f>'RIM &amp; TRC Benefits'!AF51-'TRC Costs (Ach Pot)'!AF51</f>
        <v>0</v>
      </c>
      <c r="AH51">
        <f>'RIM &amp; TRC Benefits'!AG51-'TRC Costs (Ach Pot)'!AG51</f>
        <v>0</v>
      </c>
      <c r="AI51">
        <f>'RIM &amp; TRC Benefits'!AH51-'TRC Costs (Ach Pot)'!AH51</f>
        <v>0</v>
      </c>
      <c r="AJ51" s="2">
        <f t="shared" si="2"/>
        <v>-445.85572099999996</v>
      </c>
      <c r="AK51" s="2">
        <f t="shared" si="3"/>
        <v>-474.86194798592783</v>
      </c>
      <c r="AL51">
        <f>IF('TRC Costs (Ach Pot)'!AJ51=0,99999,'RIM &amp; TRC Benefits'!AJ51/'TRC Costs (Ach Pot)'!AJ51)</f>
        <v>0.13298895748415587</v>
      </c>
      <c r="AM51" s="17"/>
      <c r="AN51">
        <f>'Customer Costs'!G51</f>
        <v>510.7</v>
      </c>
      <c r="AO51" s="17">
        <f t="shared" si="4"/>
        <v>49.837226236069583</v>
      </c>
      <c r="AP51" s="18">
        <f t="shared" si="5"/>
        <v>85.66339353320592</v>
      </c>
      <c r="AQ51" s="76" t="str">
        <f t="shared" si="6"/>
        <v>No</v>
      </c>
      <c r="AR51" s="76" t="str">
        <f t="shared" si="7"/>
        <v>No</v>
      </c>
      <c r="AS51" s="76" t="str">
        <f t="shared" si="8"/>
        <v>No</v>
      </c>
      <c r="AU51" s="76" t="str">
        <f t="shared" si="9"/>
        <v>Drop</v>
      </c>
      <c r="AV51" s="59" t="str">
        <f t="shared" si="10"/>
        <v>NA</v>
      </c>
      <c r="AW51" s="41" t="str">
        <f t="shared" si="11"/>
        <v>NA</v>
      </c>
      <c r="AX51" s="23" t="str">
        <f t="shared" si="12"/>
        <v>NA</v>
      </c>
      <c r="AY51" s="23"/>
      <c r="AZ51" s="11" t="str">
        <f>IF(AV51="NA",AV51,'Program Costs'!G51)</f>
        <v>NA</v>
      </c>
      <c r="BA51" s="20"/>
      <c r="BB51" s="56">
        <f>IF(AW51&lt;=10,IF($BB$1="Residential",VLOOKUP(CEILING(AW51,0.05),'Payback-Acceptance'!$A$5:$C$205,2),VLOOKUP(CEILING(AW51,0.05),'Payback-Acceptance'!$A$5:$C$205,3)),IF($BB$1="Residential",VLOOKUP(10,'Payback-Acceptance'!$A$5:$C$205,2),VLOOKUP(10,'Payback-Acceptance'!$A$5:$C$205,3)))</f>
        <v>0.14294960495076253</v>
      </c>
      <c r="BC51" s="109"/>
      <c r="BD51" s="17">
        <f>'RIM Net Benefits (Ach Pot)'!BC51</f>
        <v>49.837226236069583</v>
      </c>
      <c r="BE51" s="18">
        <f>'RIM Net Benefits (Ach Pot)'!BD51</f>
        <v>50.732505749292393</v>
      </c>
      <c r="BF51" s="18">
        <f>'RIM Net Benefits (Ach Pot)'!BE51</f>
        <v>0</v>
      </c>
      <c r="BG51" s="42"/>
      <c r="BH51" s="22">
        <v>20713.494016898363</v>
      </c>
      <c r="BI51" s="27" t="str">
        <f t="shared" si="0"/>
        <v>NA</v>
      </c>
      <c r="BJ51" s="52" t="s">
        <v>527</v>
      </c>
      <c r="BK51" s="52"/>
      <c r="BL51" s="35" t="str">
        <f t="shared" si="13"/>
        <v>NA</v>
      </c>
      <c r="BM51" s="67" t="s">
        <v>499</v>
      </c>
      <c r="BN51" s="71" t="str">
        <f t="shared" si="16"/>
        <v>NA</v>
      </c>
      <c r="BO51" s="71" t="str">
        <f t="shared" si="16"/>
        <v>NA</v>
      </c>
      <c r="BP51" s="71" t="str">
        <f t="shared" si="16"/>
        <v>NA</v>
      </c>
      <c r="BQ51" s="71" t="str">
        <f t="shared" si="16"/>
        <v>NA</v>
      </c>
      <c r="BR51" s="71" t="str">
        <f t="shared" si="16"/>
        <v>NA</v>
      </c>
      <c r="BS51" s="71" t="str">
        <f t="shared" si="15"/>
        <v>NA</v>
      </c>
      <c r="BT51" s="71" t="str">
        <f t="shared" si="15"/>
        <v>NA</v>
      </c>
      <c r="BU51" s="71" t="str">
        <f t="shared" si="15"/>
        <v>NA</v>
      </c>
      <c r="BV51" s="71" t="str">
        <f t="shared" si="15"/>
        <v>NA</v>
      </c>
      <c r="BW51" s="71" t="str">
        <f t="shared" si="15"/>
        <v>NA</v>
      </c>
    </row>
    <row r="52" spans="1:75" x14ac:dyDescent="0.25">
      <c r="A52" s="13">
        <v>1</v>
      </c>
      <c r="B52" s="13">
        <v>190</v>
      </c>
      <c r="C52">
        <v>198</v>
      </c>
      <c r="D52" t="s">
        <v>86</v>
      </c>
      <c r="E52" t="s">
        <v>329</v>
      </c>
      <c r="F52">
        <f>'RIM &amp; TRC Benefits'!E52-'TRC Costs (Ach Pot)'!E52</f>
        <v>0</v>
      </c>
      <c r="G52">
        <f>'RIM &amp; TRC Benefits'!F52-'TRC Costs (Ach Pot)'!F52</f>
        <v>0</v>
      </c>
      <c r="H52">
        <f>'RIM &amp; TRC Benefits'!G52-'TRC Costs (Ach Pot)'!G52</f>
        <v>-543.32582600000001</v>
      </c>
      <c r="I52">
        <f>'RIM &amp; TRC Benefits'!H52-'TRC Costs (Ach Pot)'!H52</f>
        <v>4.499174</v>
      </c>
      <c r="J52">
        <f>'RIM &amp; TRC Benefits'!I52-'TRC Costs (Ach Pot)'!I52</f>
        <v>4.374174</v>
      </c>
      <c r="K52">
        <f>'RIM &amp; TRC Benefits'!J52-'TRC Costs (Ach Pot)'!J52</f>
        <v>9.6700720000000011</v>
      </c>
      <c r="L52">
        <f>'RIM &amp; TRC Benefits'!K52-'TRC Costs (Ach Pot)'!K52</f>
        <v>11.296049</v>
      </c>
      <c r="M52">
        <f>'RIM &amp; TRC Benefits'!L52-'TRC Costs (Ach Pot)'!L52</f>
        <v>10.860502</v>
      </c>
      <c r="N52">
        <f>'RIM &amp; TRC Benefits'!M52-'TRC Costs (Ach Pot)'!M52</f>
        <v>13.905424</v>
      </c>
      <c r="O52">
        <f>'RIM &amp; TRC Benefits'!N52-'TRC Costs (Ach Pot)'!N52</f>
        <v>14.858549</v>
      </c>
      <c r="P52">
        <f>'RIM &amp; TRC Benefits'!O52-'TRC Costs (Ach Pot)'!O52</f>
        <v>15.241361999999999</v>
      </c>
      <c r="Q52">
        <f>'RIM &amp; TRC Benefits'!P52-'TRC Costs (Ach Pot)'!P52</f>
        <v>12.764799</v>
      </c>
      <c r="R52">
        <f>'RIM &amp; TRC Benefits'!Q52-'TRC Costs (Ach Pot)'!Q52</f>
        <v>13.405424</v>
      </c>
      <c r="S52">
        <f>'RIM &amp; TRC Benefits'!R52-'TRC Costs (Ach Pot)'!R52</f>
        <v>11.546049</v>
      </c>
      <c r="T52">
        <f>'RIM &amp; TRC Benefits'!S52-'TRC Costs (Ach Pot)'!S52</f>
        <v>15.717924</v>
      </c>
      <c r="U52">
        <f>'RIM &amp; TRC Benefits'!T52-'TRC Costs (Ach Pot)'!T52</f>
        <v>11.311674</v>
      </c>
      <c r="V52">
        <f>'RIM &amp; TRC Benefits'!U52-'TRC Costs (Ach Pot)'!U52</f>
        <v>12.686674</v>
      </c>
      <c r="W52">
        <f>'RIM &amp; TRC Benefits'!V52-'TRC Costs (Ach Pot)'!V52</f>
        <v>13.061674</v>
      </c>
      <c r="X52">
        <f>'RIM &amp; TRC Benefits'!W52-'TRC Costs (Ach Pot)'!W52</f>
        <v>16.186674</v>
      </c>
      <c r="Y52">
        <f>'RIM &amp; TRC Benefits'!X52-'TRC Costs (Ach Pot)'!X52</f>
        <v>15.905424</v>
      </c>
      <c r="Z52">
        <f>'RIM &amp; TRC Benefits'!Y52-'TRC Costs (Ach Pot)'!Y52</f>
        <v>17.155424</v>
      </c>
      <c r="AA52">
        <f>'RIM &amp; TRC Benefits'!Z52-'TRC Costs (Ach Pot)'!Z52</f>
        <v>16.811674</v>
      </c>
      <c r="AB52">
        <f>'RIM &amp; TRC Benefits'!AA52-'TRC Costs (Ach Pot)'!AA52</f>
        <v>16.624174</v>
      </c>
      <c r="AC52">
        <f>'RIM &amp; TRC Benefits'!AB52-'TRC Costs (Ach Pot)'!AB52</f>
        <v>14.061674</v>
      </c>
      <c r="AD52">
        <f>'RIM &amp; TRC Benefits'!AC52-'TRC Costs (Ach Pot)'!AC52</f>
        <v>15.374174</v>
      </c>
      <c r="AE52">
        <f>'RIM &amp; TRC Benefits'!AD52-'TRC Costs (Ach Pot)'!AD52</f>
        <v>12.249174</v>
      </c>
      <c r="AF52">
        <f>'RIM &amp; TRC Benefits'!AE52-'TRC Costs (Ach Pot)'!AE52</f>
        <v>13.030424</v>
      </c>
      <c r="AG52">
        <f>'RIM &amp; TRC Benefits'!AF52-'TRC Costs (Ach Pot)'!AF52</f>
        <v>14.124174</v>
      </c>
      <c r="AH52">
        <f>'RIM &amp; TRC Benefits'!AG52-'TRC Costs (Ach Pot)'!AG52</f>
        <v>14.749174</v>
      </c>
      <c r="AI52">
        <f>'RIM &amp; TRC Benefits'!AH52-'TRC Costs (Ach Pot)'!AH52</f>
        <v>20.249174</v>
      </c>
      <c r="AJ52" s="2">
        <f t="shared" si="2"/>
        <v>-181.60496400000014</v>
      </c>
      <c r="AK52" s="2">
        <f t="shared" si="3"/>
        <v>-389.22186258457305</v>
      </c>
      <c r="AL52">
        <f>IF('TRC Costs (Ach Pot)'!AJ52=0,99999,'RIM &amp; TRC Benefits'!AJ52/'TRC Costs (Ach Pot)'!AJ52)</f>
        <v>0.2893520858415683</v>
      </c>
      <c r="AM52" s="17"/>
      <c r="AN52">
        <f>'Customer Costs'!G52</f>
        <v>510.7</v>
      </c>
      <c r="AO52" s="17">
        <f t="shared" si="4"/>
        <v>49.837248255735084</v>
      </c>
      <c r="AP52" s="18">
        <f t="shared" si="5"/>
        <v>85.663355684421376</v>
      </c>
      <c r="AQ52" s="76" t="str">
        <f t="shared" si="6"/>
        <v>No</v>
      </c>
      <c r="AR52" s="76" t="str">
        <f t="shared" si="7"/>
        <v>No</v>
      </c>
      <c r="AS52" s="76" t="str">
        <f t="shared" si="8"/>
        <v>No</v>
      </c>
      <c r="AU52" s="76" t="str">
        <f t="shared" si="9"/>
        <v>Drop</v>
      </c>
      <c r="AV52" s="59" t="str">
        <f t="shared" si="10"/>
        <v>NA</v>
      </c>
      <c r="AW52" s="41" t="str">
        <f t="shared" si="11"/>
        <v>NA</v>
      </c>
      <c r="AX52" s="23" t="str">
        <f t="shared" si="12"/>
        <v>NA</v>
      </c>
      <c r="AY52" s="23"/>
      <c r="AZ52" s="11" t="str">
        <f>IF(AV52="NA",AV52,'Program Costs'!G52)</f>
        <v>NA</v>
      </c>
      <c r="BA52" s="20"/>
      <c r="BB52" s="56">
        <f>IF(AW52&lt;=10,IF($BB$1="Residential",VLOOKUP(CEILING(AW52,0.05),'Payback-Acceptance'!$A$5:$C$205,2),VLOOKUP(CEILING(AW52,0.05),'Payback-Acceptance'!$A$5:$C$205,3)),IF($BB$1="Residential",VLOOKUP(10,'Payback-Acceptance'!$A$5:$C$205,2),VLOOKUP(10,'Payback-Acceptance'!$A$5:$C$205,3)))</f>
        <v>0.14294960495076253</v>
      </c>
      <c r="BC52" s="109"/>
      <c r="BD52" s="17">
        <f>'RIM Net Benefits (Ach Pot)'!BC52</f>
        <v>49.837248255735084</v>
      </c>
      <c r="BE52" s="18">
        <f>'RIM Net Benefits (Ach Pot)'!BD52</f>
        <v>50.732528164520744</v>
      </c>
      <c r="BF52" s="18">
        <f>'RIM Net Benefits (Ach Pot)'!BE52</f>
        <v>0</v>
      </c>
      <c r="BG52" s="42"/>
      <c r="BH52" s="22">
        <v>20713.494016898363</v>
      </c>
      <c r="BI52" s="27" t="str">
        <f t="shared" si="0"/>
        <v>NA</v>
      </c>
      <c r="BJ52" s="52" t="s">
        <v>527</v>
      </c>
      <c r="BK52" s="52"/>
      <c r="BL52" s="35" t="str">
        <f t="shared" si="13"/>
        <v>NA</v>
      </c>
      <c r="BM52" s="67" t="s">
        <v>499</v>
      </c>
      <c r="BN52" s="71" t="str">
        <f t="shared" si="16"/>
        <v>NA</v>
      </c>
      <c r="BO52" s="71" t="str">
        <f t="shared" si="16"/>
        <v>NA</v>
      </c>
      <c r="BP52" s="71" t="str">
        <f t="shared" si="16"/>
        <v>NA</v>
      </c>
      <c r="BQ52" s="71" t="str">
        <f t="shared" si="16"/>
        <v>NA</v>
      </c>
      <c r="BR52" s="71" t="str">
        <f t="shared" si="16"/>
        <v>NA</v>
      </c>
      <c r="BS52" s="71" t="str">
        <f t="shared" si="15"/>
        <v>NA</v>
      </c>
      <c r="BT52" s="71" t="str">
        <f t="shared" si="15"/>
        <v>NA</v>
      </c>
      <c r="BU52" s="71" t="str">
        <f t="shared" si="15"/>
        <v>NA</v>
      </c>
      <c r="BV52" s="71" t="str">
        <f t="shared" si="15"/>
        <v>NA</v>
      </c>
      <c r="BW52" s="71" t="str">
        <f t="shared" si="15"/>
        <v>NA</v>
      </c>
    </row>
    <row r="53" spans="1:75" x14ac:dyDescent="0.25">
      <c r="A53" s="13">
        <v>1</v>
      </c>
      <c r="B53" s="13">
        <v>190</v>
      </c>
      <c r="C53">
        <v>199</v>
      </c>
      <c r="D53" t="s">
        <v>87</v>
      </c>
      <c r="E53" t="s">
        <v>330</v>
      </c>
      <c r="F53">
        <f>'RIM &amp; TRC Benefits'!E53-'TRC Costs (Ach Pot)'!E53</f>
        <v>0</v>
      </c>
      <c r="G53">
        <f>'RIM &amp; TRC Benefits'!F53-'TRC Costs (Ach Pot)'!F53</f>
        <v>0</v>
      </c>
      <c r="H53">
        <f>'RIM &amp; TRC Benefits'!G53-'TRC Costs (Ach Pot)'!G53</f>
        <v>-178.86135999999999</v>
      </c>
      <c r="I53">
        <f>'RIM &amp; TRC Benefits'!H53-'TRC Costs (Ach Pot)'!H53</f>
        <v>8.1636400000000009</v>
      </c>
      <c r="J53">
        <f>'RIM &amp; TRC Benefits'!I53-'TRC Costs (Ach Pot)'!I53</f>
        <v>8.7886400000000009</v>
      </c>
      <c r="K53">
        <f>'RIM &amp; TRC Benefits'!J53-'TRC Costs (Ach Pot)'!J53</f>
        <v>19.535710000000002</v>
      </c>
      <c r="L53">
        <f>'RIM &amp; TRC Benefits'!K53-'TRC Costs (Ach Pot)'!K53</f>
        <v>23.070867</v>
      </c>
      <c r="M53">
        <f>'RIM &amp; TRC Benefits'!L53-'TRC Costs (Ach Pot)'!L53</f>
        <v>22.901921000000002</v>
      </c>
      <c r="N53">
        <f>'RIM &amp; TRC Benefits'!M53-'TRC Costs (Ach Pot)'!M53</f>
        <v>28.429270000000002</v>
      </c>
      <c r="O53">
        <f>'RIM &amp; TRC Benefits'!N53-'TRC Costs (Ach Pot)'!N53</f>
        <v>30.7652</v>
      </c>
      <c r="P53">
        <f>'RIM &amp; TRC Benefits'!O53-'TRC Costs (Ach Pot)'!O53</f>
        <v>30.585520000000002</v>
      </c>
      <c r="Q53">
        <f>'RIM &amp; TRC Benefits'!P53-'TRC Costs (Ach Pot)'!P53</f>
        <v>25.273020000000002</v>
      </c>
      <c r="R53">
        <f>'RIM &amp; TRC Benefits'!Q53-'TRC Costs (Ach Pot)'!Q53</f>
        <v>0</v>
      </c>
      <c r="S53">
        <f>'RIM &amp; TRC Benefits'!R53-'TRC Costs (Ach Pot)'!R53</f>
        <v>0</v>
      </c>
      <c r="T53">
        <f>'RIM &amp; TRC Benefits'!S53-'TRC Costs (Ach Pot)'!S53</f>
        <v>0</v>
      </c>
      <c r="U53">
        <f>'RIM &amp; TRC Benefits'!T53-'TRC Costs (Ach Pot)'!T53</f>
        <v>0</v>
      </c>
      <c r="V53">
        <f>'RIM &amp; TRC Benefits'!U53-'TRC Costs (Ach Pot)'!U53</f>
        <v>0</v>
      </c>
      <c r="W53">
        <f>'RIM &amp; TRC Benefits'!V53-'TRC Costs (Ach Pot)'!V53</f>
        <v>0</v>
      </c>
      <c r="X53">
        <f>'RIM &amp; TRC Benefits'!W53-'TRC Costs (Ach Pot)'!W53</f>
        <v>0</v>
      </c>
      <c r="Y53">
        <f>'RIM &amp; TRC Benefits'!X53-'TRC Costs (Ach Pot)'!X53</f>
        <v>0</v>
      </c>
      <c r="Z53">
        <f>'RIM &amp; TRC Benefits'!Y53-'TRC Costs (Ach Pot)'!Y53</f>
        <v>0</v>
      </c>
      <c r="AA53">
        <f>'RIM &amp; TRC Benefits'!Z53-'TRC Costs (Ach Pot)'!Z53</f>
        <v>0</v>
      </c>
      <c r="AB53">
        <f>'RIM &amp; TRC Benefits'!AA53-'TRC Costs (Ach Pot)'!AA53</f>
        <v>0</v>
      </c>
      <c r="AC53">
        <f>'RIM &amp; TRC Benefits'!AB53-'TRC Costs (Ach Pot)'!AB53</f>
        <v>0</v>
      </c>
      <c r="AD53">
        <f>'RIM &amp; TRC Benefits'!AC53-'TRC Costs (Ach Pot)'!AC53</f>
        <v>0</v>
      </c>
      <c r="AE53">
        <f>'RIM &amp; TRC Benefits'!AD53-'TRC Costs (Ach Pot)'!AD53</f>
        <v>0</v>
      </c>
      <c r="AF53">
        <f>'RIM &amp; TRC Benefits'!AE53-'TRC Costs (Ach Pot)'!AE53</f>
        <v>0</v>
      </c>
      <c r="AG53">
        <f>'RIM &amp; TRC Benefits'!AF53-'TRC Costs (Ach Pot)'!AF53</f>
        <v>0</v>
      </c>
      <c r="AH53">
        <f>'RIM &amp; TRC Benefits'!AG53-'TRC Costs (Ach Pot)'!AG53</f>
        <v>0</v>
      </c>
      <c r="AI53">
        <f>'RIM &amp; TRC Benefits'!AH53-'TRC Costs (Ach Pot)'!AH53</f>
        <v>0</v>
      </c>
      <c r="AJ53" s="2">
        <f t="shared" si="2"/>
        <v>18.652427999999979</v>
      </c>
      <c r="AK53" s="2">
        <f t="shared" si="3"/>
        <v>-40.26694494378566</v>
      </c>
      <c r="AL53">
        <f>IF('TRC Costs (Ach Pot)'!AJ53=0,99999,'RIM &amp; TRC Benefits'!AJ53/'TRC Costs (Ach Pot)'!AJ53)</f>
        <v>0.78512836209292602</v>
      </c>
      <c r="AM53" s="17"/>
      <c r="AN53">
        <f>'Customer Costs'!G53</f>
        <v>150.4</v>
      </c>
      <c r="AO53" s="17">
        <f t="shared" si="4"/>
        <v>101.00469522711658</v>
      </c>
      <c r="AP53" s="18">
        <f t="shared" si="5"/>
        <v>12.44771263554631</v>
      </c>
      <c r="AQ53" s="76" t="str">
        <f t="shared" si="6"/>
        <v>No</v>
      </c>
      <c r="AR53" s="76" t="str">
        <f t="shared" si="7"/>
        <v>No</v>
      </c>
      <c r="AS53" s="76" t="str">
        <f t="shared" si="8"/>
        <v>No</v>
      </c>
      <c r="AU53" s="76" t="str">
        <f t="shared" si="9"/>
        <v>Drop</v>
      </c>
      <c r="AV53" s="59" t="str">
        <f t="shared" si="10"/>
        <v>NA</v>
      </c>
      <c r="AW53" s="41" t="str">
        <f t="shared" si="11"/>
        <v>NA</v>
      </c>
      <c r="AX53" s="23" t="str">
        <f t="shared" si="12"/>
        <v>NA</v>
      </c>
      <c r="AY53" s="23"/>
      <c r="AZ53" s="11" t="str">
        <f>IF(AV53="NA",AV53,'Program Costs'!G53)</f>
        <v>NA</v>
      </c>
      <c r="BA53" s="20"/>
      <c r="BB53" s="56">
        <f>IF(AW53&lt;=10,IF($BB$1="Residential",VLOOKUP(CEILING(AW53,0.05),'Payback-Acceptance'!$A$5:$C$205,2),VLOOKUP(CEILING(AW53,0.05),'Payback-Acceptance'!$A$5:$C$205,3)),IF($BB$1="Residential",VLOOKUP(10,'Payback-Acceptance'!$A$5:$C$205,2),VLOOKUP(10,'Payback-Acceptance'!$A$5:$C$205,3)))</f>
        <v>0.14294960495076253</v>
      </c>
      <c r="BC53" s="109"/>
      <c r="BD53" s="17">
        <f>'RIM Net Benefits (Ach Pot)'!BC53</f>
        <v>101.00469522711658</v>
      </c>
      <c r="BE53" s="18">
        <f>'RIM Net Benefits (Ach Pot)'!BD53</f>
        <v>102.81915082999893</v>
      </c>
      <c r="BF53" s="18">
        <f>'RIM Net Benefits (Ach Pot)'!BE53</f>
        <v>0</v>
      </c>
      <c r="BG53" s="42"/>
      <c r="BH53" s="22">
        <v>29152.324912671775</v>
      </c>
      <c r="BI53" s="27" t="str">
        <f t="shared" si="0"/>
        <v>NA</v>
      </c>
      <c r="BJ53" s="52" t="s">
        <v>528</v>
      </c>
      <c r="BK53" s="52"/>
      <c r="BL53" s="35" t="str">
        <f t="shared" si="13"/>
        <v>NA</v>
      </c>
      <c r="BM53" s="67" t="s">
        <v>499</v>
      </c>
      <c r="BN53" s="71" t="str">
        <f t="shared" si="16"/>
        <v>NA</v>
      </c>
      <c r="BO53" s="71" t="str">
        <f t="shared" si="16"/>
        <v>NA</v>
      </c>
      <c r="BP53" s="71" t="str">
        <f t="shared" si="16"/>
        <v>NA</v>
      </c>
      <c r="BQ53" s="71" t="str">
        <f t="shared" si="16"/>
        <v>NA</v>
      </c>
      <c r="BR53" s="71" t="str">
        <f t="shared" si="16"/>
        <v>NA</v>
      </c>
      <c r="BS53" s="71" t="str">
        <f t="shared" si="15"/>
        <v>NA</v>
      </c>
      <c r="BT53" s="71" t="str">
        <f t="shared" si="15"/>
        <v>NA</v>
      </c>
      <c r="BU53" s="71" t="str">
        <f t="shared" si="15"/>
        <v>NA</v>
      </c>
      <c r="BV53" s="71" t="str">
        <f t="shared" si="15"/>
        <v>NA</v>
      </c>
      <c r="BW53" s="71" t="str">
        <f t="shared" si="15"/>
        <v>NA</v>
      </c>
    </row>
    <row r="54" spans="1:75" x14ac:dyDescent="0.25">
      <c r="A54" s="13">
        <v>1</v>
      </c>
      <c r="B54" s="13">
        <v>190</v>
      </c>
      <c r="C54">
        <v>200</v>
      </c>
      <c r="D54" t="s">
        <v>88</v>
      </c>
      <c r="E54" t="s">
        <v>331</v>
      </c>
      <c r="F54">
        <f>'RIM &amp; TRC Benefits'!E54-'TRC Costs (Ach Pot)'!E54</f>
        <v>0</v>
      </c>
      <c r="G54">
        <f>'RIM &amp; TRC Benefits'!F54-'TRC Costs (Ach Pot)'!F54</f>
        <v>0</v>
      </c>
      <c r="H54">
        <f>'RIM &amp; TRC Benefits'!G54-'TRC Costs (Ach Pot)'!G54</f>
        <v>-1888.106254</v>
      </c>
      <c r="I54">
        <f>'RIM &amp; TRC Benefits'!H54-'TRC Costs (Ach Pot)'!H54</f>
        <v>27.778745999999998</v>
      </c>
      <c r="J54">
        <f>'RIM &amp; TRC Benefits'!I54-'TRC Costs (Ach Pot)'!I54</f>
        <v>29.528745999999998</v>
      </c>
      <c r="K54">
        <f>'RIM &amp; TRC Benefits'!J54-'TRC Costs (Ach Pot)'!J54</f>
        <v>52.082456000000001</v>
      </c>
      <c r="L54">
        <f>'RIM &amp; TRC Benefits'!K54-'TRC Costs (Ach Pot)'!K54</f>
        <v>59.757266000000001</v>
      </c>
      <c r="M54">
        <f>'RIM &amp; TRC Benefits'!L54-'TRC Costs (Ach Pot)'!L54</f>
        <v>61.326595999999995</v>
      </c>
      <c r="N54">
        <f>'RIM &amp; TRC Benefits'!M54-'TRC Costs (Ach Pot)'!M54</f>
        <v>72.247495999999998</v>
      </c>
      <c r="O54">
        <f>'RIM &amp; TRC Benefits'!N54-'TRC Costs (Ach Pot)'!N54</f>
        <v>78.403745999999998</v>
      </c>
      <c r="P54">
        <f>'RIM &amp; TRC Benefits'!O54-'TRC Costs (Ach Pot)'!O54</f>
        <v>79.19280599999999</v>
      </c>
      <c r="Q54">
        <f>'RIM &amp; TRC Benefits'!P54-'TRC Costs (Ach Pot)'!P54</f>
        <v>66.481876</v>
      </c>
      <c r="R54">
        <f>'RIM &amp; TRC Benefits'!Q54-'TRC Costs (Ach Pot)'!Q54</f>
        <v>70.231876</v>
      </c>
      <c r="S54">
        <f>'RIM &amp; TRC Benefits'!R54-'TRC Costs (Ach Pot)'!R54</f>
        <v>63.169376</v>
      </c>
      <c r="T54">
        <f>'RIM &amp; TRC Benefits'!S54-'TRC Costs (Ach Pot)'!S54</f>
        <v>84.122495999999998</v>
      </c>
      <c r="U54">
        <f>'RIM &amp; TRC Benefits'!T54-'TRC Costs (Ach Pot)'!T54</f>
        <v>65.434995999999998</v>
      </c>
      <c r="V54">
        <f>'RIM &amp; TRC Benefits'!U54-'TRC Costs (Ach Pot)'!U54</f>
        <v>72.793879000000004</v>
      </c>
      <c r="W54">
        <f>'RIM &amp; TRC Benefits'!V54-'TRC Costs (Ach Pot)'!V54</f>
        <v>73.200129000000004</v>
      </c>
      <c r="X54">
        <f>'RIM &amp; TRC Benefits'!W54-'TRC Costs (Ach Pot)'!W54</f>
        <v>85.325129000000004</v>
      </c>
      <c r="Y54">
        <f>'RIM &amp; TRC Benefits'!X54-'TRC Costs (Ach Pot)'!X54</f>
        <v>86.418879000000004</v>
      </c>
      <c r="Z54">
        <f>'RIM &amp; TRC Benefits'!Y54-'TRC Costs (Ach Pot)'!Y54</f>
        <v>89.825129000000004</v>
      </c>
      <c r="AA54">
        <f>'RIM &amp; TRC Benefits'!Z54-'TRC Costs (Ach Pot)'!Z54</f>
        <v>90.200129000000004</v>
      </c>
      <c r="AB54">
        <f>'RIM &amp; TRC Benefits'!AA54-'TRC Costs (Ach Pot)'!AA54</f>
        <v>91.387629000000004</v>
      </c>
      <c r="AC54">
        <f>'RIM &amp; TRC Benefits'!AB54-'TRC Costs (Ach Pot)'!AB54</f>
        <v>83.137629000000004</v>
      </c>
      <c r="AD54">
        <f>'RIM &amp; TRC Benefits'!AC54-'TRC Costs (Ach Pot)'!AC54</f>
        <v>84.075129000000004</v>
      </c>
      <c r="AE54">
        <f>'RIM &amp; TRC Benefits'!AD54-'TRC Costs (Ach Pot)'!AD54</f>
        <v>76.700129000000004</v>
      </c>
      <c r="AF54">
        <f>'RIM &amp; TRC Benefits'!AE54-'TRC Costs (Ach Pot)'!AE54</f>
        <v>78.981379000000004</v>
      </c>
      <c r="AG54">
        <f>'RIM &amp; TRC Benefits'!AF54-'TRC Costs (Ach Pot)'!AF54</f>
        <v>85.887629000000004</v>
      </c>
      <c r="AH54">
        <f>'RIM &amp; TRC Benefits'!AG54-'TRC Costs (Ach Pot)'!AG54</f>
        <v>88.356379000000004</v>
      </c>
      <c r="AI54">
        <f>'RIM &amp; TRC Benefits'!AH54-'TRC Costs (Ach Pot)'!AH54</f>
        <v>114.825129</v>
      </c>
      <c r="AJ54" s="2">
        <f t="shared" si="2"/>
        <v>122.76653000000056</v>
      </c>
      <c r="AK54" s="2">
        <f t="shared" si="3"/>
        <v>-1039.2004020343484</v>
      </c>
      <c r="AL54">
        <f>IF('TRC Costs (Ach Pot)'!AJ54=0,99999,'RIM &amp; TRC Benefits'!AJ54/'TRC Costs (Ach Pot)'!AJ54)</f>
        <v>0.45748108752533351</v>
      </c>
      <c r="AM54" s="17"/>
      <c r="AN54">
        <f>'Customer Costs'!G54</f>
        <v>1878.51</v>
      </c>
      <c r="AO54" s="17">
        <f t="shared" si="4"/>
        <v>401.77231140892439</v>
      </c>
      <c r="AP54" s="18">
        <f t="shared" si="5"/>
        <v>39.085600417247747</v>
      </c>
      <c r="AQ54" s="76" t="str">
        <f t="shared" si="6"/>
        <v>No</v>
      </c>
      <c r="AR54" s="76" t="str">
        <f t="shared" si="7"/>
        <v>No</v>
      </c>
      <c r="AS54" s="76" t="str">
        <f t="shared" si="8"/>
        <v>No</v>
      </c>
      <c r="AU54" s="76" t="str">
        <f t="shared" si="9"/>
        <v>Drop</v>
      </c>
      <c r="AV54" s="59" t="str">
        <f t="shared" si="10"/>
        <v>NA</v>
      </c>
      <c r="AW54" s="41" t="str">
        <f t="shared" si="11"/>
        <v>NA</v>
      </c>
      <c r="AX54" s="23" t="str">
        <f t="shared" si="12"/>
        <v>NA</v>
      </c>
      <c r="AY54" s="23"/>
      <c r="AZ54" s="11" t="str">
        <f>IF(AV54="NA",AV54,'Program Costs'!G54)</f>
        <v>NA</v>
      </c>
      <c r="BA54" s="20"/>
      <c r="BB54" s="56">
        <f>IF(AW54&lt;=10,IF($BB$1="Residential",VLOOKUP(CEILING(AW54,0.05),'Payback-Acceptance'!$A$5:$C$205,2),VLOOKUP(CEILING(AW54,0.05),'Payback-Acceptance'!$A$5:$C$205,3)),IF($BB$1="Residential",VLOOKUP(10,'Payback-Acceptance'!$A$5:$C$205,2),VLOOKUP(10,'Payback-Acceptance'!$A$5:$C$205,3)))</f>
        <v>0.14294960495076253</v>
      </c>
      <c r="BC54" s="109"/>
      <c r="BD54" s="17">
        <f>'RIM Net Benefits (Ach Pot)'!BC54</f>
        <v>401.77231140892439</v>
      </c>
      <c r="BE54" s="18">
        <f>'RIM Net Benefits (Ach Pot)'!BD54</f>
        <v>208.23564920584496</v>
      </c>
      <c r="BF54" s="18">
        <f>'RIM Net Benefits (Ach Pot)'!BE54</f>
        <v>230.66753824631203</v>
      </c>
      <c r="BG54" s="42"/>
      <c r="BH54" s="22">
        <v>27617.992022531154</v>
      </c>
      <c r="BI54" s="27" t="str">
        <f t="shared" si="0"/>
        <v>NA</v>
      </c>
      <c r="BJ54" s="52" t="s">
        <v>526</v>
      </c>
      <c r="BK54" s="52"/>
      <c r="BL54" s="35" t="str">
        <f t="shared" si="13"/>
        <v>NA</v>
      </c>
      <c r="BM54" s="67" t="s">
        <v>499</v>
      </c>
      <c r="BN54" s="71" t="str">
        <f t="shared" si="16"/>
        <v>NA</v>
      </c>
      <c r="BO54" s="71" t="str">
        <f t="shared" si="16"/>
        <v>NA</v>
      </c>
      <c r="BP54" s="71" t="str">
        <f t="shared" si="16"/>
        <v>NA</v>
      </c>
      <c r="BQ54" s="71" t="str">
        <f t="shared" si="16"/>
        <v>NA</v>
      </c>
      <c r="BR54" s="71" t="str">
        <f t="shared" si="16"/>
        <v>NA</v>
      </c>
      <c r="BS54" s="71" t="str">
        <f t="shared" si="15"/>
        <v>NA</v>
      </c>
      <c r="BT54" s="71" t="str">
        <f t="shared" si="15"/>
        <v>NA</v>
      </c>
      <c r="BU54" s="71" t="str">
        <f t="shared" si="15"/>
        <v>NA</v>
      </c>
      <c r="BV54" s="71" t="str">
        <f t="shared" si="15"/>
        <v>NA</v>
      </c>
      <c r="BW54" s="71" t="str">
        <f t="shared" si="15"/>
        <v>NA</v>
      </c>
    </row>
    <row r="55" spans="1:75" x14ac:dyDescent="0.25">
      <c r="A55" s="13">
        <v>1</v>
      </c>
      <c r="B55" s="13">
        <v>190</v>
      </c>
      <c r="C55">
        <v>202</v>
      </c>
      <c r="D55" t="s">
        <v>89</v>
      </c>
      <c r="E55" t="s">
        <v>332</v>
      </c>
      <c r="F55">
        <f>'RIM &amp; TRC Benefits'!E55-'TRC Costs (Ach Pot)'!E55</f>
        <v>0</v>
      </c>
      <c r="G55">
        <f>'RIM &amp; TRC Benefits'!F55-'TRC Costs (Ach Pot)'!F55</f>
        <v>0</v>
      </c>
      <c r="H55">
        <f>'RIM &amp; TRC Benefits'!G55-'TRC Costs (Ach Pot)'!G55</f>
        <v>-626.73930999999993</v>
      </c>
      <c r="I55">
        <f>'RIM &amp; TRC Benefits'!H55-'TRC Costs (Ach Pot)'!H55</f>
        <v>51.185690000000001</v>
      </c>
      <c r="J55">
        <f>'RIM &amp; TRC Benefits'!I55-'TRC Costs (Ach Pot)'!I55</f>
        <v>53.435690000000001</v>
      </c>
      <c r="K55">
        <f>'RIM &amp; TRC Benefits'!J55-'TRC Costs (Ach Pot)'!J55</f>
        <v>126.34193999999999</v>
      </c>
      <c r="L55">
        <f>'RIM &amp; TRC Benefits'!K55-'TRC Costs (Ach Pot)'!K55</f>
        <v>154.07240999999999</v>
      </c>
      <c r="M55">
        <f>'RIM &amp; TRC Benefits'!L55-'TRC Costs (Ach Pot)'!L55</f>
        <v>155.55482999999998</v>
      </c>
      <c r="N55">
        <f>'RIM &amp; TRC Benefits'!M55-'TRC Costs (Ach Pot)'!M55</f>
        <v>191.32629</v>
      </c>
      <c r="O55">
        <f>'RIM &amp; TRC Benefits'!N55-'TRC Costs (Ach Pot)'!N55</f>
        <v>209.63099</v>
      </c>
      <c r="P55">
        <f>'RIM &amp; TRC Benefits'!O55-'TRC Costs (Ach Pot)'!O55</f>
        <v>208.49818999999999</v>
      </c>
      <c r="Q55">
        <f>'RIM &amp; TRC Benefits'!P55-'TRC Costs (Ach Pot)'!P55</f>
        <v>162.34193999999999</v>
      </c>
      <c r="R55">
        <f>'RIM &amp; TRC Benefits'!Q55-'TRC Costs (Ach Pot)'!Q55</f>
        <v>177.06068999999999</v>
      </c>
      <c r="S55">
        <f>'RIM &amp; TRC Benefits'!R55-'TRC Costs (Ach Pot)'!R55</f>
        <v>149.90443999999999</v>
      </c>
      <c r="T55">
        <f>'RIM &amp; TRC Benefits'!S55-'TRC Costs (Ach Pot)'!S55</f>
        <v>221.84198999999998</v>
      </c>
      <c r="U55">
        <f>'RIM &amp; TRC Benefits'!T55-'TRC Costs (Ach Pot)'!T55</f>
        <v>155.40443999999999</v>
      </c>
      <c r="V55">
        <f>'RIM &amp; TRC Benefits'!U55-'TRC Costs (Ach Pot)'!U55</f>
        <v>177.02943999999999</v>
      </c>
      <c r="W55">
        <f>'RIM &amp; TRC Benefits'!V55-'TRC Costs (Ach Pot)'!V55</f>
        <v>179.15443999999999</v>
      </c>
      <c r="X55">
        <f>'RIM &amp; TRC Benefits'!W55-'TRC Costs (Ach Pot)'!W55</f>
        <v>216.52949000000001</v>
      </c>
      <c r="Y55">
        <f>'RIM &amp; TRC Benefits'!X55-'TRC Costs (Ach Pot)'!X55</f>
        <v>220.77949000000001</v>
      </c>
      <c r="Z55">
        <f>'RIM &amp; TRC Benefits'!Y55-'TRC Costs (Ach Pot)'!Y55</f>
        <v>226.21699000000001</v>
      </c>
      <c r="AA55">
        <f>'RIM &amp; TRC Benefits'!Z55-'TRC Costs (Ach Pot)'!Z55</f>
        <v>224.43568999999999</v>
      </c>
      <c r="AB55">
        <f>'RIM &amp; TRC Benefits'!AA55-'TRC Costs (Ach Pot)'!AA55</f>
        <v>0</v>
      </c>
      <c r="AC55">
        <f>'RIM &amp; TRC Benefits'!AB55-'TRC Costs (Ach Pot)'!AB55</f>
        <v>0</v>
      </c>
      <c r="AD55">
        <f>'RIM &amp; TRC Benefits'!AC55-'TRC Costs (Ach Pot)'!AC55</f>
        <v>0</v>
      </c>
      <c r="AE55">
        <f>'RIM &amp; TRC Benefits'!AD55-'TRC Costs (Ach Pot)'!AD55</f>
        <v>0</v>
      </c>
      <c r="AF55">
        <f>'RIM &amp; TRC Benefits'!AE55-'TRC Costs (Ach Pot)'!AE55</f>
        <v>0</v>
      </c>
      <c r="AG55">
        <f>'RIM &amp; TRC Benefits'!AF55-'TRC Costs (Ach Pot)'!AF55</f>
        <v>0</v>
      </c>
      <c r="AH55">
        <f>'RIM &amp; TRC Benefits'!AG55-'TRC Costs (Ach Pot)'!AG55</f>
        <v>0</v>
      </c>
      <c r="AI55">
        <f>'RIM &amp; TRC Benefits'!AH55-'TRC Costs (Ach Pot)'!AH55</f>
        <v>0</v>
      </c>
      <c r="AJ55" s="2">
        <f t="shared" si="2"/>
        <v>2634.00576</v>
      </c>
      <c r="AK55" s="2">
        <f t="shared" si="3"/>
        <v>1076.3446939466007</v>
      </c>
      <c r="AL55">
        <f>IF('TRC Costs (Ach Pot)'!AJ55=0,99999,'RIM &amp; TRC Benefits'!AJ55/'TRC Costs (Ach Pot)'!AJ55)</f>
        <v>2.58799748295456</v>
      </c>
      <c r="AM55" s="17"/>
      <c r="AN55">
        <f>'Customer Costs'!G55</f>
        <v>640.79999999999995</v>
      </c>
      <c r="AO55" s="17">
        <f t="shared" si="4"/>
        <v>576.10141077080857</v>
      </c>
      <c r="AP55" s="18">
        <f t="shared" si="5"/>
        <v>9.2983704447367241</v>
      </c>
      <c r="AQ55" s="76" t="str">
        <f t="shared" si="6"/>
        <v>No</v>
      </c>
      <c r="AR55" s="76" t="str">
        <f t="shared" si="7"/>
        <v>No</v>
      </c>
      <c r="AS55" s="76" t="str">
        <f t="shared" si="8"/>
        <v>No</v>
      </c>
      <c r="AU55" s="76" t="str">
        <f t="shared" si="9"/>
        <v>Keep</v>
      </c>
      <c r="AV55" s="59">
        <f t="shared" si="10"/>
        <v>502.96939757165291</v>
      </c>
      <c r="AW55" s="41">
        <f t="shared" si="11"/>
        <v>2</v>
      </c>
      <c r="AX55" s="23">
        <f t="shared" si="12"/>
        <v>0.78490854802068188</v>
      </c>
      <c r="AY55" s="23"/>
      <c r="AZ55" s="11">
        <f>IF(AV55="NA",AV55,'Program Costs'!G55)</f>
        <v>37</v>
      </c>
      <c r="BA55" s="20"/>
      <c r="BB55" s="56">
        <f>IF(AW55&lt;=10,IF($BB$1="Residential",VLOOKUP(CEILING(AW55,0.05),'Payback-Acceptance'!$A$5:$C$205,2),VLOOKUP(CEILING(AW55,0.05),'Payback-Acceptance'!$A$5:$C$205,3)),IF($BB$1="Residential",VLOOKUP(10,'Payback-Acceptance'!$A$5:$C$205,2),VLOOKUP(10,'Payback-Acceptance'!$A$5:$C$205,3)))</f>
        <v>0.41756058820718511</v>
      </c>
      <c r="BC55" s="109"/>
      <c r="BD55" s="17">
        <f>'RIM Net Benefits (Ach Pot)'!BC55</f>
        <v>576.10141077080857</v>
      </c>
      <c r="BE55" s="18">
        <f>'RIM Net Benefits (Ach Pot)'!BD55</f>
        <v>526.00563592117305</v>
      </c>
      <c r="BF55" s="18">
        <f>'RIM Net Benefits (Ach Pot)'!BE55</f>
        <v>782.94339937952373</v>
      </c>
      <c r="BG55" s="42"/>
      <c r="BH55" s="22">
        <v>1707.5640228984314</v>
      </c>
      <c r="BI55" s="27">
        <f t="shared" si="0"/>
        <v>356.50571890144818</v>
      </c>
      <c r="BJ55" s="52" t="s">
        <v>526</v>
      </c>
      <c r="BK55" s="52"/>
      <c r="BL55" s="35">
        <f t="shared" si="13"/>
        <v>26</v>
      </c>
      <c r="BM55" s="67">
        <v>26</v>
      </c>
      <c r="BN55" s="71">
        <f t="shared" si="16"/>
        <v>5.4431095659760391</v>
      </c>
      <c r="BO55" s="71">
        <f t="shared" si="16"/>
        <v>10.524053835351497</v>
      </c>
      <c r="BP55" s="71">
        <f t="shared" si="16"/>
        <v>14.951354927669257</v>
      </c>
      <c r="BQ55" s="71">
        <f t="shared" si="16"/>
        <v>18.552418537328293</v>
      </c>
      <c r="BR55" s="71">
        <f t="shared" si="16"/>
        <v>21.286549966827216</v>
      </c>
      <c r="BS55" s="71">
        <f t="shared" si="15"/>
        <v>23.224330161970645</v>
      </c>
      <c r="BT55" s="71">
        <f t="shared" si="15"/>
        <v>24.506323476885935</v>
      </c>
      <c r="BU55" s="71">
        <f t="shared" si="15"/>
        <v>25.298027115019906</v>
      </c>
      <c r="BV55" s="71">
        <f t="shared" si="15"/>
        <v>25.754415502280967</v>
      </c>
      <c r="BW55" s="71">
        <f t="shared" si="15"/>
        <v>26</v>
      </c>
    </row>
    <row r="56" spans="1:75" x14ac:dyDescent="0.25">
      <c r="A56" s="13">
        <v>1</v>
      </c>
      <c r="B56" s="13">
        <v>190</v>
      </c>
      <c r="C56">
        <v>203</v>
      </c>
      <c r="D56" t="s">
        <v>90</v>
      </c>
      <c r="E56" t="s">
        <v>333</v>
      </c>
      <c r="F56">
        <f>'RIM &amp; TRC Benefits'!E56-'TRC Costs (Ach Pot)'!E56</f>
        <v>0</v>
      </c>
      <c r="G56">
        <f>'RIM &amp; TRC Benefits'!F56-'TRC Costs (Ach Pot)'!F56</f>
        <v>0</v>
      </c>
      <c r="H56">
        <f>'RIM &amp; TRC Benefits'!G56-'TRC Costs (Ach Pot)'!G56</f>
        <v>-1233.9278399</v>
      </c>
      <c r="I56">
        <f>'RIM &amp; TRC Benefits'!H56-'TRC Costs (Ach Pot)'!H56</f>
        <v>2.3221601000000001</v>
      </c>
      <c r="J56">
        <f>'RIM &amp; TRC Benefits'!I56-'TRC Costs (Ach Pot)'!I56</f>
        <v>2.3221601000000001</v>
      </c>
      <c r="K56">
        <f>'RIM &amp; TRC Benefits'!J56-'TRC Costs (Ach Pot)'!J56</f>
        <v>4.9705981000000001</v>
      </c>
      <c r="L56">
        <f>'RIM &amp; TRC Benefits'!K56-'TRC Costs (Ach Pot)'!K56</f>
        <v>5.7674731000000001</v>
      </c>
      <c r="M56">
        <f>'RIM &amp; TRC Benefits'!L56-'TRC Costs (Ach Pot)'!L56</f>
        <v>5.8329021000000001</v>
      </c>
      <c r="N56">
        <f>'RIM &amp; TRC Benefits'!M56-'TRC Costs (Ach Pot)'!M56</f>
        <v>7.6190350999999996</v>
      </c>
      <c r="O56">
        <f>'RIM &amp; TRC Benefits'!N56-'TRC Costs (Ach Pot)'!N56</f>
        <v>7.7596600999999996</v>
      </c>
      <c r="P56">
        <f>'RIM &amp; TRC Benefits'!O56-'TRC Costs (Ach Pot)'!O56</f>
        <v>8.0799731000000001</v>
      </c>
      <c r="Q56">
        <f>'RIM &amp; TRC Benefits'!P56-'TRC Costs (Ach Pot)'!P56</f>
        <v>6.3221600999999996</v>
      </c>
      <c r="R56">
        <f>'RIM &amp; TRC Benefits'!Q56-'TRC Costs (Ach Pot)'!Q56</f>
        <v>6.8690350999999996</v>
      </c>
      <c r="S56">
        <f>'RIM &amp; TRC Benefits'!R56-'TRC Costs (Ach Pot)'!R56</f>
        <v>5.4471600999999996</v>
      </c>
      <c r="T56">
        <f>'RIM &amp; TRC Benefits'!S56-'TRC Costs (Ach Pot)'!S56</f>
        <v>7.1971600999999996</v>
      </c>
      <c r="U56">
        <f>'RIM &amp; TRC Benefits'!T56-'TRC Costs (Ach Pot)'!T56</f>
        <v>5.5721600999999996</v>
      </c>
      <c r="V56">
        <f>'RIM &amp; TRC Benefits'!U56-'TRC Costs (Ach Pot)'!U56</f>
        <v>6.6346600999999996</v>
      </c>
      <c r="W56">
        <f>'RIM &amp; TRC Benefits'!V56-'TRC Costs (Ach Pot)'!V56</f>
        <v>6.4784100999999996</v>
      </c>
      <c r="X56">
        <f>'RIM &amp; TRC Benefits'!W56-'TRC Costs (Ach Pot)'!W56</f>
        <v>7.8534100999999996</v>
      </c>
      <c r="Y56">
        <f>'RIM &amp; TRC Benefits'!X56-'TRC Costs (Ach Pot)'!X56</f>
        <v>7.2596600999999996</v>
      </c>
      <c r="Z56">
        <f>'RIM &amp; TRC Benefits'!Y56-'TRC Costs (Ach Pot)'!Y56</f>
        <v>9.3846600999999996</v>
      </c>
      <c r="AA56">
        <f>'RIM &amp; TRC Benefits'!Z56-'TRC Costs (Ach Pot)'!Z56</f>
        <v>8.4471600999999996</v>
      </c>
      <c r="AB56">
        <f>'RIM &amp; TRC Benefits'!AA56-'TRC Costs (Ach Pot)'!AA56</f>
        <v>0</v>
      </c>
      <c r="AC56">
        <f>'RIM &amp; TRC Benefits'!AB56-'TRC Costs (Ach Pot)'!AB56</f>
        <v>0</v>
      </c>
      <c r="AD56">
        <f>'RIM &amp; TRC Benefits'!AC56-'TRC Costs (Ach Pot)'!AC56</f>
        <v>0</v>
      </c>
      <c r="AE56">
        <f>'RIM &amp; TRC Benefits'!AD56-'TRC Costs (Ach Pot)'!AD56</f>
        <v>0</v>
      </c>
      <c r="AF56">
        <f>'RIM &amp; TRC Benefits'!AE56-'TRC Costs (Ach Pot)'!AE56</f>
        <v>0</v>
      </c>
      <c r="AG56">
        <f>'RIM &amp; TRC Benefits'!AF56-'TRC Costs (Ach Pot)'!AF56</f>
        <v>0</v>
      </c>
      <c r="AH56">
        <f>'RIM &amp; TRC Benefits'!AG56-'TRC Costs (Ach Pot)'!AG56</f>
        <v>0</v>
      </c>
      <c r="AI56">
        <f>'RIM &amp; TRC Benefits'!AH56-'TRC Costs (Ach Pot)'!AH56</f>
        <v>0</v>
      </c>
      <c r="AJ56" s="2">
        <f t="shared" si="2"/>
        <v>-1111.7882419999999</v>
      </c>
      <c r="AK56" s="2">
        <f t="shared" si="3"/>
        <v>-1169.5377745399044</v>
      </c>
      <c r="AL56">
        <f>IF('TRC Costs (Ach Pot)'!AJ56=0,99999,'RIM &amp; TRC Benefits'!AJ56/'TRC Costs (Ach Pot)'!AJ56)</f>
        <v>5.3772027071274757E-2</v>
      </c>
      <c r="AM56" s="17"/>
      <c r="AN56">
        <f>'Customer Costs'!G56</f>
        <v>1199</v>
      </c>
      <c r="AO56" s="17">
        <f t="shared" si="4"/>
        <v>24.41732745996957</v>
      </c>
      <c r="AP56" s="18">
        <f t="shared" si="5"/>
        <v>410.49165777499718</v>
      </c>
      <c r="AQ56" s="76" t="str">
        <f t="shared" si="6"/>
        <v>No</v>
      </c>
      <c r="AR56" s="76" t="str">
        <f t="shared" si="7"/>
        <v>No</v>
      </c>
      <c r="AS56" s="76" t="str">
        <f t="shared" si="8"/>
        <v>No</v>
      </c>
      <c r="AU56" s="76" t="str">
        <f t="shared" si="9"/>
        <v>Drop</v>
      </c>
      <c r="AV56" s="59" t="str">
        <f t="shared" si="10"/>
        <v>NA</v>
      </c>
      <c r="AW56" s="41" t="str">
        <f t="shared" si="11"/>
        <v>NA</v>
      </c>
      <c r="AX56" s="23" t="str">
        <f t="shared" si="12"/>
        <v>NA</v>
      </c>
      <c r="AY56" s="23"/>
      <c r="AZ56" s="11" t="str">
        <f>IF(AV56="NA",AV56,'Program Costs'!G56)</f>
        <v>NA</v>
      </c>
      <c r="BA56" s="20"/>
      <c r="BB56" s="56">
        <f>IF(AW56&lt;=10,IF($BB$1="Residential",VLOOKUP(CEILING(AW56,0.05),'Payback-Acceptance'!$A$5:$C$205,2),VLOOKUP(CEILING(AW56,0.05),'Payback-Acceptance'!$A$5:$C$205,3)),IF($BB$1="Residential",VLOOKUP(10,'Payback-Acceptance'!$A$5:$C$205,2),VLOOKUP(10,'Payback-Acceptance'!$A$5:$C$205,3)))</f>
        <v>0.14294960495076253</v>
      </c>
      <c r="BC56" s="109"/>
      <c r="BD56" s="17">
        <f>'RIM Net Benefits (Ach Pot)'!BC56</f>
        <v>24.41732745996957</v>
      </c>
      <c r="BE56" s="18">
        <f>'RIM Net Benefits (Ach Pot)'!BD56</f>
        <v>16.985966928674483</v>
      </c>
      <c r="BF56" s="18">
        <f>'RIM Net Benefits (Ach Pot)'!BE56</f>
        <v>28.063771447375231</v>
      </c>
      <c r="BG56" s="42"/>
      <c r="BH56" s="22">
        <v>19718.652368774932</v>
      </c>
      <c r="BI56" s="27" t="str">
        <f t="shared" si="0"/>
        <v>NA</v>
      </c>
      <c r="BJ56" s="52" t="s">
        <v>526</v>
      </c>
      <c r="BK56" s="52"/>
      <c r="BL56" s="35" t="str">
        <f t="shared" si="13"/>
        <v>NA</v>
      </c>
      <c r="BM56" s="67" t="s">
        <v>499</v>
      </c>
      <c r="BN56" s="71" t="str">
        <f t="shared" si="16"/>
        <v>NA</v>
      </c>
      <c r="BO56" s="71" t="str">
        <f t="shared" si="16"/>
        <v>NA</v>
      </c>
      <c r="BP56" s="71" t="str">
        <f t="shared" si="16"/>
        <v>NA</v>
      </c>
      <c r="BQ56" s="71" t="str">
        <f t="shared" si="16"/>
        <v>NA</v>
      </c>
      <c r="BR56" s="71" t="str">
        <f t="shared" si="16"/>
        <v>NA</v>
      </c>
      <c r="BS56" s="71" t="str">
        <f t="shared" si="15"/>
        <v>NA</v>
      </c>
      <c r="BT56" s="71" t="str">
        <f t="shared" si="15"/>
        <v>NA</v>
      </c>
      <c r="BU56" s="71" t="str">
        <f t="shared" si="15"/>
        <v>NA</v>
      </c>
      <c r="BV56" s="71" t="str">
        <f t="shared" si="15"/>
        <v>NA</v>
      </c>
      <c r="BW56" s="71" t="str">
        <f t="shared" si="15"/>
        <v>NA</v>
      </c>
    </row>
    <row r="57" spans="1:75" x14ac:dyDescent="0.25">
      <c r="A57" s="13">
        <v>1</v>
      </c>
      <c r="B57" s="13">
        <v>190</v>
      </c>
      <c r="C57">
        <v>204</v>
      </c>
      <c r="D57" t="s">
        <v>91</v>
      </c>
      <c r="E57" t="s">
        <v>334</v>
      </c>
      <c r="F57">
        <f>'RIM &amp; TRC Benefits'!E57-'TRC Costs (Ach Pot)'!E57</f>
        <v>0</v>
      </c>
      <c r="G57">
        <f>'RIM &amp; TRC Benefits'!F57-'TRC Costs (Ach Pot)'!F57</f>
        <v>0</v>
      </c>
      <c r="H57">
        <f>'RIM &amp; TRC Benefits'!G57-'TRC Costs (Ach Pot)'!G57</f>
        <v>-3832.7924004000001</v>
      </c>
      <c r="I57">
        <f>'RIM &amp; TRC Benefits'!H57-'TRC Costs (Ach Pot)'!H57</f>
        <v>2.5075995999999998</v>
      </c>
      <c r="J57">
        <f>'RIM &amp; TRC Benefits'!I57-'TRC Costs (Ach Pot)'!I57</f>
        <v>2.6325995999999998</v>
      </c>
      <c r="K57">
        <f>'RIM &amp; TRC Benefits'!J57-'TRC Costs (Ach Pot)'!J57</f>
        <v>5.6882636</v>
      </c>
      <c r="L57">
        <f>'RIM &amp; TRC Benefits'!K57-'TRC Costs (Ach Pot)'!K57</f>
        <v>6.5495915999999994</v>
      </c>
      <c r="M57">
        <f>'RIM &amp; TRC Benefits'!L57-'TRC Costs (Ach Pot)'!L57</f>
        <v>6.3034976</v>
      </c>
      <c r="N57">
        <f>'RIM &amp; TRC Benefits'!M57-'TRC Costs (Ach Pot)'!M57</f>
        <v>8.3513495999999989</v>
      </c>
      <c r="O57">
        <f>'RIM &amp; TRC Benefits'!N57-'TRC Costs (Ach Pot)'!N57</f>
        <v>8.2575995999999989</v>
      </c>
      <c r="P57">
        <f>'RIM &amp; TRC Benefits'!O57-'TRC Costs (Ach Pot)'!O57</f>
        <v>8.4607245999999989</v>
      </c>
      <c r="Q57">
        <f>'RIM &amp; TRC Benefits'!P57-'TRC Costs (Ach Pot)'!P57</f>
        <v>7.1794745999999998</v>
      </c>
      <c r="R57">
        <f>'RIM &amp; TRC Benefits'!Q57-'TRC Costs (Ach Pot)'!Q57</f>
        <v>7.4763495999999998</v>
      </c>
      <c r="S57">
        <f>'RIM &amp; TRC Benefits'!R57-'TRC Costs (Ach Pot)'!R57</f>
        <v>6.1950995999999998</v>
      </c>
      <c r="T57">
        <f>'RIM &amp; TRC Benefits'!S57-'TRC Costs (Ach Pot)'!S57</f>
        <v>7.7575995999999998</v>
      </c>
      <c r="U57">
        <f>'RIM &amp; TRC Benefits'!T57-'TRC Costs (Ach Pot)'!T57</f>
        <v>6.3513495999999998</v>
      </c>
      <c r="V57">
        <f>'RIM &amp; TRC Benefits'!U57-'TRC Costs (Ach Pot)'!U57</f>
        <v>7.1638495999999998</v>
      </c>
      <c r="W57">
        <f>'RIM &amp; TRC Benefits'!V57-'TRC Costs (Ach Pot)'!V57</f>
        <v>7.0075995999999998</v>
      </c>
      <c r="X57">
        <f>'RIM &amp; TRC Benefits'!W57-'TRC Costs (Ach Pot)'!W57</f>
        <v>8.5700995999999989</v>
      </c>
      <c r="Y57">
        <f>'RIM &amp; TRC Benefits'!X57-'TRC Costs (Ach Pot)'!X57</f>
        <v>8.2263495999999989</v>
      </c>
      <c r="Z57">
        <f>'RIM &amp; TRC Benefits'!Y57-'TRC Costs (Ach Pot)'!Y57</f>
        <v>9.3825995999999989</v>
      </c>
      <c r="AA57">
        <f>'RIM &amp; TRC Benefits'!Z57-'TRC Costs (Ach Pot)'!Z57</f>
        <v>9.3825995999999989</v>
      </c>
      <c r="AB57">
        <f>'RIM &amp; TRC Benefits'!AA57-'TRC Costs (Ach Pot)'!AA57</f>
        <v>0</v>
      </c>
      <c r="AC57">
        <f>'RIM &amp; TRC Benefits'!AB57-'TRC Costs (Ach Pot)'!AB57</f>
        <v>0</v>
      </c>
      <c r="AD57">
        <f>'RIM &amp; TRC Benefits'!AC57-'TRC Costs (Ach Pot)'!AC57</f>
        <v>0</v>
      </c>
      <c r="AE57">
        <f>'RIM &amp; TRC Benefits'!AD57-'TRC Costs (Ach Pot)'!AD57</f>
        <v>0</v>
      </c>
      <c r="AF57">
        <f>'RIM &amp; TRC Benefits'!AE57-'TRC Costs (Ach Pot)'!AE57</f>
        <v>0</v>
      </c>
      <c r="AG57">
        <f>'RIM &amp; TRC Benefits'!AF57-'TRC Costs (Ach Pot)'!AF57</f>
        <v>0</v>
      </c>
      <c r="AH57">
        <f>'RIM &amp; TRC Benefits'!AG57-'TRC Costs (Ach Pot)'!AG57</f>
        <v>0</v>
      </c>
      <c r="AI57">
        <f>'RIM &amp; TRC Benefits'!AH57-'TRC Costs (Ach Pot)'!AH57</f>
        <v>0</v>
      </c>
      <c r="AJ57" s="2">
        <f t="shared" si="2"/>
        <v>-3699.3482039999994</v>
      </c>
      <c r="AK57" s="2">
        <f t="shared" si="3"/>
        <v>-3762.2471258311407</v>
      </c>
      <c r="AL57">
        <f>IF('TRC Costs (Ach Pot)'!AJ57=0,99999,'RIM &amp; TRC Benefits'!AJ57/'TRC Costs (Ach Pot)'!AJ57)</f>
        <v>1.9047499327004294E-2</v>
      </c>
      <c r="AM57" s="17"/>
      <c r="AN57">
        <f>'Customer Costs'!G57</f>
        <v>3798.3</v>
      </c>
      <c r="AO57" s="17">
        <f t="shared" si="4"/>
        <v>26.483752287922282</v>
      </c>
      <c r="AP57" s="18">
        <f t="shared" si="5"/>
        <v>1198.9277888527856</v>
      </c>
      <c r="AQ57" s="76" t="str">
        <f t="shared" si="6"/>
        <v>No</v>
      </c>
      <c r="AR57" s="76" t="str">
        <f t="shared" si="7"/>
        <v>No</v>
      </c>
      <c r="AS57" s="76" t="str">
        <f t="shared" si="8"/>
        <v>No</v>
      </c>
      <c r="AU57" s="76" t="str">
        <f t="shared" si="9"/>
        <v>Drop</v>
      </c>
      <c r="AV57" s="59" t="str">
        <f t="shared" si="10"/>
        <v>NA</v>
      </c>
      <c r="AW57" s="41" t="str">
        <f t="shared" si="11"/>
        <v>NA</v>
      </c>
      <c r="AX57" s="23" t="str">
        <f t="shared" si="12"/>
        <v>NA</v>
      </c>
      <c r="AY57" s="23"/>
      <c r="AZ57" s="11" t="str">
        <f>IF(AV57="NA",AV57,'Program Costs'!G57)</f>
        <v>NA</v>
      </c>
      <c r="BA57" s="20"/>
      <c r="BB57" s="56">
        <f>IF(AW57&lt;=10,IF($BB$1="Residential",VLOOKUP(CEILING(AW57,0.05),'Payback-Acceptance'!$A$5:$C$205,2),VLOOKUP(CEILING(AW57,0.05),'Payback-Acceptance'!$A$5:$C$205,3)),IF($BB$1="Residential",VLOOKUP(10,'Payback-Acceptance'!$A$5:$C$205,2),VLOOKUP(10,'Payback-Acceptance'!$A$5:$C$205,3)))</f>
        <v>0.14294960495076253</v>
      </c>
      <c r="BC57" s="109"/>
      <c r="BD57" s="17">
        <f>'RIM Net Benefits (Ach Pot)'!BC57</f>
        <v>26.483752287922282</v>
      </c>
      <c r="BE57" s="18">
        <f>'RIM Net Benefits (Ach Pot)'!BD57</f>
        <v>13.771551189719586</v>
      </c>
      <c r="BF57" s="18">
        <f>'RIM Net Benefits (Ach Pot)'!BE57</f>
        <v>30.435128129280287</v>
      </c>
      <c r="BG57" s="42"/>
      <c r="BH57" s="22">
        <v>17177.857357009107</v>
      </c>
      <c r="BI57" s="27" t="str">
        <f t="shared" si="0"/>
        <v>NA</v>
      </c>
      <c r="BJ57" s="52" t="s">
        <v>526</v>
      </c>
      <c r="BK57" s="52"/>
      <c r="BL57" s="35" t="str">
        <f t="shared" si="13"/>
        <v>NA</v>
      </c>
      <c r="BM57" s="67" t="s">
        <v>499</v>
      </c>
      <c r="BN57" s="71" t="str">
        <f t="shared" si="16"/>
        <v>NA</v>
      </c>
      <c r="BO57" s="71" t="str">
        <f t="shared" si="16"/>
        <v>NA</v>
      </c>
      <c r="BP57" s="71" t="str">
        <f t="shared" si="16"/>
        <v>NA</v>
      </c>
      <c r="BQ57" s="71" t="str">
        <f t="shared" si="16"/>
        <v>NA</v>
      </c>
      <c r="BR57" s="71" t="str">
        <f t="shared" si="16"/>
        <v>NA</v>
      </c>
      <c r="BS57" s="71" t="str">
        <f t="shared" si="15"/>
        <v>NA</v>
      </c>
      <c r="BT57" s="71" t="str">
        <f t="shared" si="15"/>
        <v>NA</v>
      </c>
      <c r="BU57" s="71" t="str">
        <f t="shared" si="15"/>
        <v>NA</v>
      </c>
      <c r="BV57" s="71" t="str">
        <f t="shared" si="15"/>
        <v>NA</v>
      </c>
      <c r="BW57" s="71" t="str">
        <f t="shared" si="15"/>
        <v>NA</v>
      </c>
    </row>
    <row r="58" spans="1:75" x14ac:dyDescent="0.25">
      <c r="A58" s="13">
        <v>1</v>
      </c>
      <c r="B58" s="13">
        <v>190</v>
      </c>
      <c r="C58">
        <v>205</v>
      </c>
      <c r="D58" t="s">
        <v>92</v>
      </c>
      <c r="E58" t="s">
        <v>335</v>
      </c>
      <c r="F58">
        <f>'RIM &amp; TRC Benefits'!E58-'TRC Costs (Ach Pot)'!E58</f>
        <v>0</v>
      </c>
      <c r="G58">
        <f>'RIM &amp; TRC Benefits'!F58-'TRC Costs (Ach Pot)'!F58</f>
        <v>0</v>
      </c>
      <c r="H58">
        <f>'RIM &amp; TRC Benefits'!G58-'TRC Costs (Ach Pot)'!G58</f>
        <v>-433.95989059999999</v>
      </c>
      <c r="I58">
        <f>'RIM &amp; TRC Benefits'!H58-'TRC Costs (Ach Pot)'!H58</f>
        <v>3.1651094</v>
      </c>
      <c r="J58">
        <f>'RIM &amp; TRC Benefits'!I58-'TRC Costs (Ach Pot)'!I58</f>
        <v>3.5401094</v>
      </c>
      <c r="K58">
        <f>'RIM &amp; TRC Benefits'!J58-'TRC Costs (Ach Pot)'!J58</f>
        <v>4.7207735</v>
      </c>
      <c r="L58">
        <f>'RIM &amp; TRC Benefits'!K58-'TRC Costs (Ach Pot)'!K58</f>
        <v>5.2744844000000004</v>
      </c>
      <c r="M58">
        <f>'RIM &amp; TRC Benefits'!L58-'TRC Costs (Ach Pot)'!L58</f>
        <v>0</v>
      </c>
      <c r="N58">
        <f>'RIM &amp; TRC Benefits'!M58-'TRC Costs (Ach Pot)'!M58</f>
        <v>0</v>
      </c>
      <c r="O58">
        <f>'RIM &amp; TRC Benefits'!N58-'TRC Costs (Ach Pot)'!N58</f>
        <v>0</v>
      </c>
      <c r="P58">
        <f>'RIM &amp; TRC Benefits'!O58-'TRC Costs (Ach Pot)'!O58</f>
        <v>0</v>
      </c>
      <c r="Q58">
        <f>'RIM &amp; TRC Benefits'!P58-'TRC Costs (Ach Pot)'!P58</f>
        <v>0</v>
      </c>
      <c r="R58">
        <f>'RIM &amp; TRC Benefits'!Q58-'TRC Costs (Ach Pot)'!Q58</f>
        <v>0</v>
      </c>
      <c r="S58">
        <f>'RIM &amp; TRC Benefits'!R58-'TRC Costs (Ach Pot)'!R58</f>
        <v>0</v>
      </c>
      <c r="T58">
        <f>'RIM &amp; TRC Benefits'!S58-'TRC Costs (Ach Pot)'!S58</f>
        <v>0</v>
      </c>
      <c r="U58">
        <f>'RIM &amp; TRC Benefits'!T58-'TRC Costs (Ach Pot)'!T58</f>
        <v>0</v>
      </c>
      <c r="V58">
        <f>'RIM &amp; TRC Benefits'!U58-'TRC Costs (Ach Pot)'!U58</f>
        <v>0</v>
      </c>
      <c r="W58">
        <f>'RIM &amp; TRC Benefits'!V58-'TRC Costs (Ach Pot)'!V58</f>
        <v>0</v>
      </c>
      <c r="X58">
        <f>'RIM &amp; TRC Benefits'!W58-'TRC Costs (Ach Pot)'!W58</f>
        <v>0</v>
      </c>
      <c r="Y58">
        <f>'RIM &amp; TRC Benefits'!X58-'TRC Costs (Ach Pot)'!X58</f>
        <v>0</v>
      </c>
      <c r="Z58">
        <f>'RIM &amp; TRC Benefits'!Y58-'TRC Costs (Ach Pot)'!Y58</f>
        <v>0</v>
      </c>
      <c r="AA58">
        <f>'RIM &amp; TRC Benefits'!Z58-'TRC Costs (Ach Pot)'!Z58</f>
        <v>0</v>
      </c>
      <c r="AB58">
        <f>'RIM &amp; TRC Benefits'!AA58-'TRC Costs (Ach Pot)'!AA58</f>
        <v>0</v>
      </c>
      <c r="AC58">
        <f>'RIM &amp; TRC Benefits'!AB58-'TRC Costs (Ach Pot)'!AB58</f>
        <v>0</v>
      </c>
      <c r="AD58">
        <f>'RIM &amp; TRC Benefits'!AC58-'TRC Costs (Ach Pot)'!AC58</f>
        <v>0</v>
      </c>
      <c r="AE58">
        <f>'RIM &amp; TRC Benefits'!AD58-'TRC Costs (Ach Pot)'!AD58</f>
        <v>0</v>
      </c>
      <c r="AF58">
        <f>'RIM &amp; TRC Benefits'!AE58-'TRC Costs (Ach Pot)'!AE58</f>
        <v>0</v>
      </c>
      <c r="AG58">
        <f>'RIM &amp; TRC Benefits'!AF58-'TRC Costs (Ach Pot)'!AF58</f>
        <v>0</v>
      </c>
      <c r="AH58">
        <f>'RIM &amp; TRC Benefits'!AG58-'TRC Costs (Ach Pot)'!AG58</f>
        <v>0</v>
      </c>
      <c r="AI58">
        <f>'RIM &amp; TRC Benefits'!AH58-'TRC Costs (Ach Pot)'!AH58</f>
        <v>0</v>
      </c>
      <c r="AJ58" s="2">
        <f t="shared" si="2"/>
        <v>-417.25941389999997</v>
      </c>
      <c r="AK58" s="2">
        <f t="shared" si="3"/>
        <v>-419.8460399236867</v>
      </c>
      <c r="AL58">
        <f>IF('TRC Costs (Ach Pot)'!AJ58=0,99999,'RIM &amp; TRC Benefits'!AJ58/'TRC Costs (Ach Pot)'!AJ58)</f>
        <v>3.9253913218108158E-2</v>
      </c>
      <c r="AM58" s="17"/>
      <c r="AN58">
        <f>'Customer Costs'!G58</f>
        <v>400</v>
      </c>
      <c r="AO58" s="17">
        <f t="shared" si="4"/>
        <v>53.611156676140688</v>
      </c>
      <c r="AP58" s="18">
        <f t="shared" si="5"/>
        <v>62.371773630363144</v>
      </c>
      <c r="AQ58" s="76" t="str">
        <f t="shared" si="6"/>
        <v>No</v>
      </c>
      <c r="AR58" s="76" t="str">
        <f t="shared" si="7"/>
        <v>No</v>
      </c>
      <c r="AS58" s="76" t="str">
        <f t="shared" si="8"/>
        <v>No</v>
      </c>
      <c r="AU58" s="76" t="str">
        <f t="shared" si="9"/>
        <v>Drop</v>
      </c>
      <c r="AV58" s="59" t="str">
        <f t="shared" si="10"/>
        <v>NA</v>
      </c>
      <c r="AW58" s="41" t="str">
        <f t="shared" si="11"/>
        <v>NA</v>
      </c>
      <c r="AX58" s="23" t="str">
        <f t="shared" si="12"/>
        <v>NA</v>
      </c>
      <c r="AY58" s="23"/>
      <c r="AZ58" s="11" t="str">
        <f>IF(AV58="NA",AV58,'Program Costs'!G58)</f>
        <v>NA</v>
      </c>
      <c r="BA58" s="20"/>
      <c r="BB58" s="56">
        <f>IF(AW58&lt;=10,IF($BB$1="Residential",VLOOKUP(CEILING(AW58,0.05),'Payback-Acceptance'!$A$5:$C$205,2),VLOOKUP(CEILING(AW58,0.05),'Payback-Acceptance'!$A$5:$C$205,3)),IF($BB$1="Residential",VLOOKUP(10,'Payback-Acceptance'!$A$5:$C$205,2),VLOOKUP(10,'Payback-Acceptance'!$A$5:$C$205,3)))</f>
        <v>0.14294960495076253</v>
      </c>
      <c r="BC58" s="109"/>
      <c r="BD58" s="17">
        <f>'RIM Net Benefits (Ach Pot)'!BC58</f>
        <v>53.611156676140688</v>
      </c>
      <c r="BE58" s="18">
        <f>'RIM Net Benefits (Ach Pot)'!BD58</f>
        <v>1.6273259523713384</v>
      </c>
      <c r="BF58" s="18">
        <f>'RIM Net Benefits (Ach Pot)'!BE58</f>
        <v>0.94993942281448474</v>
      </c>
      <c r="BG58" s="42"/>
      <c r="BH58" s="22">
        <v>9205.9973408437181</v>
      </c>
      <c r="BI58" s="27" t="str">
        <f t="shared" si="0"/>
        <v>NA</v>
      </c>
      <c r="BJ58" s="52" t="s">
        <v>526</v>
      </c>
      <c r="BK58" s="52"/>
      <c r="BL58" s="35" t="str">
        <f t="shared" si="13"/>
        <v>NA</v>
      </c>
      <c r="BM58" s="67" t="s">
        <v>499</v>
      </c>
      <c r="BN58" s="71" t="str">
        <f t="shared" si="16"/>
        <v>NA</v>
      </c>
      <c r="BO58" s="71" t="str">
        <f t="shared" si="16"/>
        <v>NA</v>
      </c>
      <c r="BP58" s="71" t="str">
        <f t="shared" si="16"/>
        <v>NA</v>
      </c>
      <c r="BQ58" s="71" t="str">
        <f t="shared" si="16"/>
        <v>NA</v>
      </c>
      <c r="BR58" s="71" t="str">
        <f t="shared" si="16"/>
        <v>NA</v>
      </c>
      <c r="BS58" s="71" t="str">
        <f t="shared" si="15"/>
        <v>NA</v>
      </c>
      <c r="BT58" s="71" t="str">
        <f t="shared" si="15"/>
        <v>NA</v>
      </c>
      <c r="BU58" s="71" t="str">
        <f t="shared" si="15"/>
        <v>NA</v>
      </c>
      <c r="BV58" s="71" t="str">
        <f t="shared" si="15"/>
        <v>NA</v>
      </c>
      <c r="BW58" s="71" t="str">
        <f t="shared" si="15"/>
        <v>NA</v>
      </c>
    </row>
    <row r="59" spans="1:75" x14ac:dyDescent="0.25">
      <c r="A59" s="13">
        <v>1</v>
      </c>
      <c r="B59" s="13">
        <v>220</v>
      </c>
      <c r="C59">
        <v>221</v>
      </c>
      <c r="D59" t="s">
        <v>93</v>
      </c>
      <c r="E59" t="s">
        <v>339</v>
      </c>
      <c r="F59">
        <f>'RIM &amp; TRC Benefits'!E59-'TRC Costs (Ach Pot)'!E59</f>
        <v>0</v>
      </c>
      <c r="G59">
        <f>'RIM &amp; TRC Benefits'!F59-'TRC Costs (Ach Pot)'!F59</f>
        <v>0</v>
      </c>
      <c r="H59">
        <f>'RIM &amp; TRC Benefits'!G59-'TRC Costs (Ach Pot)'!G59</f>
        <v>-49.389505899999996</v>
      </c>
      <c r="I59">
        <f>'RIM &amp; TRC Benefits'!H59-'TRC Costs (Ach Pot)'!H59</f>
        <v>2.4554941000000001</v>
      </c>
      <c r="J59">
        <f>'RIM &amp; TRC Benefits'!I59-'TRC Costs (Ach Pot)'!I59</f>
        <v>2.4554941000000001</v>
      </c>
      <c r="K59">
        <f>'RIM &amp; TRC Benefits'!J59-'TRC Costs (Ach Pot)'!J59</f>
        <v>3.1703379000000003</v>
      </c>
      <c r="L59">
        <f>'RIM &amp; TRC Benefits'!K59-'TRC Costs (Ach Pot)'!K59</f>
        <v>3.7172129000000003</v>
      </c>
      <c r="M59">
        <f>'RIM &amp; TRC Benefits'!L59-'TRC Costs (Ach Pot)'!L59</f>
        <v>3.4828379000000003</v>
      </c>
      <c r="N59">
        <f>'RIM &amp; TRC Benefits'!M59-'TRC Costs (Ach Pot)'!M59</f>
        <v>4.5336191000000001</v>
      </c>
      <c r="O59">
        <f>'RIM &amp; TRC Benefits'!N59-'TRC Costs (Ach Pot)'!N59</f>
        <v>4.3695570999999997</v>
      </c>
      <c r="P59">
        <f>'RIM &amp; TRC Benefits'!O59-'TRC Costs (Ach Pot)'!O59</f>
        <v>5.0492441000000001</v>
      </c>
      <c r="Q59">
        <f>'RIM &amp; TRC Benefits'!P59-'TRC Costs (Ach Pot)'!P59</f>
        <v>4.1898691000000001</v>
      </c>
      <c r="R59">
        <f>'RIM &amp; TRC Benefits'!Q59-'TRC Costs (Ach Pot)'!Q59</f>
        <v>4.4554941000000001</v>
      </c>
      <c r="S59">
        <f>'RIM &amp; TRC Benefits'!R59-'TRC Costs (Ach Pot)'!R59</f>
        <v>4.1273691000000001</v>
      </c>
      <c r="T59">
        <f>'RIM &amp; TRC Benefits'!S59-'TRC Costs (Ach Pot)'!S59</f>
        <v>4.8617441000000001</v>
      </c>
      <c r="U59">
        <f>'RIM &amp; TRC Benefits'!T59-'TRC Costs (Ach Pot)'!T59</f>
        <v>4.1429941000000001</v>
      </c>
      <c r="V59">
        <f>'RIM &amp; TRC Benefits'!U59-'TRC Costs (Ach Pot)'!U59</f>
        <v>4.6742441000000001</v>
      </c>
      <c r="W59">
        <f>'RIM &amp; TRC Benefits'!V59-'TRC Costs (Ach Pot)'!V59</f>
        <v>4.9867441000000001</v>
      </c>
      <c r="X59">
        <f>'RIM &amp; TRC Benefits'!W59-'TRC Costs (Ach Pot)'!W59</f>
        <v>5.1742441000000001</v>
      </c>
      <c r="Y59">
        <f>'RIM &amp; TRC Benefits'!X59-'TRC Costs (Ach Pot)'!X59</f>
        <v>5.4554941000000001</v>
      </c>
      <c r="Z59">
        <f>'RIM &amp; TRC Benefits'!Y59-'TRC Costs (Ach Pot)'!Y59</f>
        <v>6.0492441000000001</v>
      </c>
      <c r="AA59">
        <f>'RIM &amp; TRC Benefits'!Z59-'TRC Costs (Ach Pot)'!Z59</f>
        <v>5.5179941000000001</v>
      </c>
      <c r="AB59">
        <f>'RIM &amp; TRC Benefits'!AA59-'TRC Costs (Ach Pot)'!AA59</f>
        <v>5.5804941000000001</v>
      </c>
      <c r="AC59">
        <f>'RIM &amp; TRC Benefits'!AB59-'TRC Costs (Ach Pot)'!AB59</f>
        <v>5.0804941000000001</v>
      </c>
      <c r="AD59">
        <f>'RIM &amp; TRC Benefits'!AC59-'TRC Costs (Ach Pot)'!AC59</f>
        <v>5.5492441000000001</v>
      </c>
      <c r="AE59">
        <f>'RIM &amp; TRC Benefits'!AD59-'TRC Costs (Ach Pot)'!AD59</f>
        <v>5.8617441000000001</v>
      </c>
      <c r="AF59">
        <f>'RIM &amp; TRC Benefits'!AE59-'TRC Costs (Ach Pot)'!AE59</f>
        <v>4.8617441000000001</v>
      </c>
      <c r="AG59">
        <f>'RIM &amp; TRC Benefits'!AF59-'TRC Costs (Ach Pot)'!AF59</f>
        <v>5.8929941000000001</v>
      </c>
      <c r="AH59">
        <f>'RIM &amp; TRC Benefits'!AG59-'TRC Costs (Ach Pot)'!AG59</f>
        <v>4.8929941000000001</v>
      </c>
      <c r="AI59">
        <f>'RIM &amp; TRC Benefits'!AH59-'TRC Costs (Ach Pot)'!AH59</f>
        <v>0</v>
      </c>
      <c r="AJ59" s="2">
        <f t="shared" si="2"/>
        <v>71.199435100000017</v>
      </c>
      <c r="AK59" s="2">
        <f t="shared" si="3"/>
        <v>3.4368715482191945</v>
      </c>
      <c r="AL59">
        <f>IF('TRC Costs (Ach Pot)'!AJ59=0,99999,'RIM &amp; TRC Benefits'!AJ59/'TRC Costs (Ach Pot)'!AJ59)</f>
        <v>1.0664514993855219</v>
      </c>
      <c r="AM59" s="17"/>
      <c r="AN59">
        <f>'Customer Costs'!G59</f>
        <v>14.72</v>
      </c>
      <c r="AO59" s="17">
        <f t="shared" si="4"/>
        <v>37.430465155375941</v>
      </c>
      <c r="AP59" s="18">
        <f t="shared" si="5"/>
        <v>3.2875007897817148</v>
      </c>
      <c r="AQ59" s="76" t="str">
        <f t="shared" si="6"/>
        <v>No</v>
      </c>
      <c r="AR59" s="76" t="str">
        <f t="shared" si="7"/>
        <v>No</v>
      </c>
      <c r="AS59" s="76" t="str">
        <f t="shared" si="8"/>
        <v>No</v>
      </c>
      <c r="AU59" s="76" t="str">
        <f t="shared" si="9"/>
        <v>Keep</v>
      </c>
      <c r="AV59" s="59">
        <f t="shared" si="10"/>
        <v>5.7648690715129014</v>
      </c>
      <c r="AW59" s="41">
        <f t="shared" si="11"/>
        <v>2</v>
      </c>
      <c r="AX59" s="23">
        <f t="shared" si="12"/>
        <v>0.3916351271408221</v>
      </c>
      <c r="AY59" s="23"/>
      <c r="AZ59" s="11">
        <f>IF(AV59="NA",AV59,'Program Costs'!G59)</f>
        <v>37</v>
      </c>
      <c r="BA59" s="20"/>
      <c r="BB59" s="56">
        <f>IF(AW59&lt;=10,IF($BB$1="Residential",VLOOKUP(CEILING(AW59,0.05),'Payback-Acceptance'!$A$5:$C$205,2),VLOOKUP(CEILING(AW59,0.05),'Payback-Acceptance'!$A$5:$C$205,3)),IF($BB$1="Residential",VLOOKUP(10,'Payback-Acceptance'!$A$5:$C$205,2),VLOOKUP(10,'Payback-Acceptance'!$A$5:$C$205,3)))</f>
        <v>0.41756058820718511</v>
      </c>
      <c r="BC59" s="109"/>
      <c r="BD59" s="17">
        <f>'RIM Net Benefits (Ach Pot)'!BC59</f>
        <v>37.430465155375941</v>
      </c>
      <c r="BE59" s="18">
        <f>'RIM Net Benefits (Ach Pot)'!BD59</f>
        <v>1.9929311057128214</v>
      </c>
      <c r="BF59" s="18">
        <f>'RIM Net Benefits (Ach Pot)'!BE59</f>
        <v>2.7922957091158334</v>
      </c>
      <c r="BG59" s="42"/>
      <c r="BH59" s="22">
        <v>624989.88476021111</v>
      </c>
      <c r="BI59" s="27">
        <f t="shared" si="0"/>
        <v>130485.57195200729</v>
      </c>
      <c r="BJ59" s="52" t="s">
        <v>528</v>
      </c>
      <c r="BK59" s="52"/>
      <c r="BL59" s="35">
        <f t="shared" si="13"/>
        <v>130485.57195200729</v>
      </c>
      <c r="BM59" s="67">
        <f>BI59</f>
        <v>130485.57195200729</v>
      </c>
      <c r="BN59" s="71">
        <f t="shared" si="16"/>
        <v>3914.5671585602186</v>
      </c>
      <c r="BO59" s="71">
        <f t="shared" si="16"/>
        <v>10438.845756160583</v>
      </c>
      <c r="BP59" s="71">
        <f t="shared" si="16"/>
        <v>20877.691512321166</v>
      </c>
      <c r="BQ59" s="71">
        <f t="shared" si="16"/>
        <v>39145.671585602191</v>
      </c>
      <c r="BR59" s="71">
        <f t="shared" si="16"/>
        <v>65242.785976003644</v>
      </c>
      <c r="BS59" s="71">
        <f t="shared" si="15"/>
        <v>91339.900366405098</v>
      </c>
      <c r="BT59" s="71">
        <f t="shared" si="15"/>
        <v>109607.88043968612</v>
      </c>
      <c r="BU59" s="71">
        <f t="shared" si="15"/>
        <v>120046.7261958467</v>
      </c>
      <c r="BV59" s="71">
        <f t="shared" si="15"/>
        <v>126571.00479344706</v>
      </c>
      <c r="BW59" s="71">
        <f t="shared" si="15"/>
        <v>130485.57195200729</v>
      </c>
    </row>
    <row r="60" spans="1:75" x14ac:dyDescent="0.25">
      <c r="A60" s="13">
        <v>1</v>
      </c>
      <c r="B60" s="13">
        <v>230</v>
      </c>
      <c r="C60">
        <v>231</v>
      </c>
      <c r="D60" t="s">
        <v>94</v>
      </c>
      <c r="E60" t="s">
        <v>340</v>
      </c>
      <c r="F60">
        <f>'RIM &amp; TRC Benefits'!E60-'TRC Costs (Ach Pot)'!E60</f>
        <v>0</v>
      </c>
      <c r="G60">
        <f>'RIM &amp; TRC Benefits'!F60-'TRC Costs (Ach Pot)'!F60</f>
        <v>0</v>
      </c>
      <c r="H60">
        <f>'RIM &amp; TRC Benefits'!G60-'TRC Costs (Ach Pot)'!G60</f>
        <v>-45.990588000000002</v>
      </c>
      <c r="I60">
        <f>'RIM &amp; TRC Benefits'!H60-'TRC Costs (Ach Pot)'!H60</f>
        <v>16.769411999999999</v>
      </c>
      <c r="J60">
        <f>'RIM &amp; TRC Benefits'!I60-'TRC Costs (Ach Pot)'!I60</f>
        <v>18.269411999999999</v>
      </c>
      <c r="K60">
        <f>'RIM &amp; TRC Benefits'!J60-'TRC Costs (Ach Pot)'!J60</f>
        <v>24.516482</v>
      </c>
      <c r="L60">
        <f>'RIM &amp; TRC Benefits'!K60-'TRC Costs (Ach Pot)'!K60</f>
        <v>25.941286999999999</v>
      </c>
      <c r="M60">
        <f>'RIM &amp; TRC Benefits'!L60-'TRC Costs (Ach Pot)'!L60</f>
        <v>0</v>
      </c>
      <c r="N60">
        <f>'RIM &amp; TRC Benefits'!M60-'TRC Costs (Ach Pot)'!M60</f>
        <v>0</v>
      </c>
      <c r="O60">
        <f>'RIM &amp; TRC Benefits'!N60-'TRC Costs (Ach Pot)'!N60</f>
        <v>0</v>
      </c>
      <c r="P60">
        <f>'RIM &amp; TRC Benefits'!O60-'TRC Costs (Ach Pot)'!O60</f>
        <v>0</v>
      </c>
      <c r="Q60">
        <f>'RIM &amp; TRC Benefits'!P60-'TRC Costs (Ach Pot)'!P60</f>
        <v>0</v>
      </c>
      <c r="R60">
        <f>'RIM &amp; TRC Benefits'!Q60-'TRC Costs (Ach Pot)'!Q60</f>
        <v>0</v>
      </c>
      <c r="S60">
        <f>'RIM &amp; TRC Benefits'!R60-'TRC Costs (Ach Pot)'!R60</f>
        <v>0</v>
      </c>
      <c r="T60">
        <f>'RIM &amp; TRC Benefits'!S60-'TRC Costs (Ach Pot)'!S60</f>
        <v>0</v>
      </c>
      <c r="U60">
        <f>'RIM &amp; TRC Benefits'!T60-'TRC Costs (Ach Pot)'!T60</f>
        <v>0</v>
      </c>
      <c r="V60">
        <f>'RIM &amp; TRC Benefits'!U60-'TRC Costs (Ach Pot)'!U60</f>
        <v>0</v>
      </c>
      <c r="W60">
        <f>'RIM &amp; TRC Benefits'!V60-'TRC Costs (Ach Pot)'!V60</f>
        <v>0</v>
      </c>
      <c r="X60">
        <f>'RIM &amp; TRC Benefits'!W60-'TRC Costs (Ach Pot)'!W60</f>
        <v>0</v>
      </c>
      <c r="Y60">
        <f>'RIM &amp; TRC Benefits'!X60-'TRC Costs (Ach Pot)'!X60</f>
        <v>0</v>
      </c>
      <c r="Z60">
        <f>'RIM &amp; TRC Benefits'!Y60-'TRC Costs (Ach Pot)'!Y60</f>
        <v>0</v>
      </c>
      <c r="AA60">
        <f>'RIM &amp; TRC Benefits'!Z60-'TRC Costs (Ach Pot)'!Z60</f>
        <v>0</v>
      </c>
      <c r="AB60">
        <f>'RIM &amp; TRC Benefits'!AA60-'TRC Costs (Ach Pot)'!AA60</f>
        <v>0</v>
      </c>
      <c r="AC60">
        <f>'RIM &amp; TRC Benefits'!AB60-'TRC Costs (Ach Pot)'!AB60</f>
        <v>0</v>
      </c>
      <c r="AD60">
        <f>'RIM &amp; TRC Benefits'!AC60-'TRC Costs (Ach Pot)'!AC60</f>
        <v>0</v>
      </c>
      <c r="AE60">
        <f>'RIM &amp; TRC Benefits'!AD60-'TRC Costs (Ach Pot)'!AD60</f>
        <v>0</v>
      </c>
      <c r="AF60">
        <f>'RIM &amp; TRC Benefits'!AE60-'TRC Costs (Ach Pot)'!AE60</f>
        <v>0</v>
      </c>
      <c r="AG60">
        <f>'RIM &amp; TRC Benefits'!AF60-'TRC Costs (Ach Pot)'!AF60</f>
        <v>0</v>
      </c>
      <c r="AH60">
        <f>'RIM &amp; TRC Benefits'!AG60-'TRC Costs (Ach Pot)'!AG60</f>
        <v>0</v>
      </c>
      <c r="AI60">
        <f>'RIM &amp; TRC Benefits'!AH60-'TRC Costs (Ach Pot)'!AH60</f>
        <v>0</v>
      </c>
      <c r="AJ60" s="2">
        <f t="shared" si="2"/>
        <v>39.506004999999995</v>
      </c>
      <c r="AK60" s="2">
        <f t="shared" si="3"/>
        <v>26.387800430895055</v>
      </c>
      <c r="AL60">
        <f>IF('TRC Costs (Ach Pot)'!AJ60=0,99999,'RIM &amp; TRC Benefits'!AJ60/'TRC Costs (Ach Pot)'!AJ60)</f>
        <v>1.420455711135995</v>
      </c>
      <c r="AM60" s="17"/>
      <c r="AN60">
        <f>'Customer Costs'!G60</f>
        <v>25.76</v>
      </c>
      <c r="AO60" s="17">
        <f t="shared" si="4"/>
        <v>327.51657010953949</v>
      </c>
      <c r="AP60" s="18">
        <f t="shared" si="5"/>
        <v>0.65750015795634309</v>
      </c>
      <c r="AQ60" s="76" t="str">
        <f t="shared" si="6"/>
        <v>Yes</v>
      </c>
      <c r="AR60" s="76" t="str">
        <f t="shared" si="7"/>
        <v>Yes</v>
      </c>
      <c r="AS60" s="76" t="str">
        <f t="shared" si="8"/>
        <v>Yes</v>
      </c>
      <c r="AU60" s="76" t="str">
        <f t="shared" si="9"/>
        <v>Drop</v>
      </c>
      <c r="AV60" s="59" t="str">
        <f t="shared" si="10"/>
        <v>NA</v>
      </c>
      <c r="AW60" s="41" t="str">
        <f t="shared" si="11"/>
        <v>NA</v>
      </c>
      <c r="AX60" s="23" t="str">
        <f t="shared" si="12"/>
        <v>NA</v>
      </c>
      <c r="AY60" s="23"/>
      <c r="AZ60" s="11" t="str">
        <f>IF(AV60="NA",AV60,'Program Costs'!G60)</f>
        <v>NA</v>
      </c>
      <c r="BA60" s="20"/>
      <c r="BB60" s="56">
        <f>IF(AW60&lt;=10,IF($BB$1="Residential",VLOOKUP(CEILING(AW60,0.05),'Payback-Acceptance'!$A$5:$C$205,2),VLOOKUP(CEILING(AW60,0.05),'Payback-Acceptance'!$A$5:$C$205,3)),IF($BB$1="Residential",VLOOKUP(10,'Payback-Acceptance'!$A$5:$C$205,2),VLOOKUP(10,'Payback-Acceptance'!$A$5:$C$205,3)))</f>
        <v>0.14294960495076253</v>
      </c>
      <c r="BC60" s="109"/>
      <c r="BD60" s="17">
        <f>'RIM Net Benefits (Ach Pot)'!BC60</f>
        <v>327.51657010953949</v>
      </c>
      <c r="BE60" s="18">
        <f>'RIM Net Benefits (Ach Pot)'!BD60</f>
        <v>17.43814700866449</v>
      </c>
      <c r="BF60" s="18">
        <f>'RIM Net Benefits (Ach Pot)'!BE60</f>
        <v>24.432587454763542</v>
      </c>
      <c r="BG60" s="42"/>
      <c r="BH60" s="22">
        <v>624989.88476021111</v>
      </c>
      <c r="BI60" s="27" t="str">
        <f t="shared" si="0"/>
        <v>NA</v>
      </c>
      <c r="BJ60" s="52" t="s">
        <v>528</v>
      </c>
      <c r="BK60" s="52"/>
      <c r="BL60" s="35" t="str">
        <f t="shared" si="13"/>
        <v>NA</v>
      </c>
      <c r="BM60" s="67" t="s">
        <v>499</v>
      </c>
      <c r="BN60" s="71" t="str">
        <f t="shared" si="16"/>
        <v>NA</v>
      </c>
      <c r="BO60" s="71" t="str">
        <f t="shared" si="16"/>
        <v>NA</v>
      </c>
      <c r="BP60" s="71" t="str">
        <f t="shared" si="16"/>
        <v>NA</v>
      </c>
      <c r="BQ60" s="71" t="str">
        <f t="shared" si="16"/>
        <v>NA</v>
      </c>
      <c r="BR60" s="71" t="str">
        <f t="shared" si="16"/>
        <v>NA</v>
      </c>
      <c r="BS60" s="71" t="str">
        <f t="shared" si="15"/>
        <v>NA</v>
      </c>
      <c r="BT60" s="71" t="str">
        <f t="shared" si="15"/>
        <v>NA</v>
      </c>
      <c r="BU60" s="71" t="str">
        <f t="shared" si="15"/>
        <v>NA</v>
      </c>
      <c r="BV60" s="71" t="str">
        <f t="shared" si="15"/>
        <v>NA</v>
      </c>
      <c r="BW60" s="71" t="str">
        <f t="shared" si="15"/>
        <v>NA</v>
      </c>
    </row>
    <row r="61" spans="1:75" x14ac:dyDescent="0.25">
      <c r="A61" s="13">
        <v>1</v>
      </c>
      <c r="B61" s="13">
        <v>240</v>
      </c>
      <c r="C61">
        <v>241</v>
      </c>
      <c r="D61" t="s">
        <v>95</v>
      </c>
      <c r="E61" t="s">
        <v>341</v>
      </c>
      <c r="F61">
        <f>'RIM &amp; TRC Benefits'!E61-'TRC Costs (Ach Pot)'!E61</f>
        <v>0</v>
      </c>
      <c r="G61">
        <f>'RIM &amp; TRC Benefits'!F61-'TRC Costs (Ach Pot)'!F61</f>
        <v>0</v>
      </c>
      <c r="H61">
        <f>'RIM &amp; TRC Benefits'!G61-'TRC Costs (Ach Pot)'!G61</f>
        <v>-33.742162100000002</v>
      </c>
      <c r="I61">
        <f>'RIM &amp; TRC Benefits'!H61-'TRC Costs (Ach Pot)'!H61</f>
        <v>9.1528378999999997</v>
      </c>
      <c r="J61">
        <f>'RIM &amp; TRC Benefits'!I61-'TRC Costs (Ach Pot)'!I61</f>
        <v>0</v>
      </c>
      <c r="K61">
        <f>'RIM &amp; TRC Benefits'!J61-'TRC Costs (Ach Pot)'!J61</f>
        <v>0</v>
      </c>
      <c r="L61">
        <f>'RIM &amp; TRC Benefits'!K61-'TRC Costs (Ach Pot)'!K61</f>
        <v>0</v>
      </c>
      <c r="M61">
        <f>'RIM &amp; TRC Benefits'!L61-'TRC Costs (Ach Pot)'!L61</f>
        <v>0</v>
      </c>
      <c r="N61">
        <f>'RIM &amp; TRC Benefits'!M61-'TRC Costs (Ach Pot)'!M61</f>
        <v>0</v>
      </c>
      <c r="O61">
        <f>'RIM &amp; TRC Benefits'!N61-'TRC Costs (Ach Pot)'!N61</f>
        <v>0</v>
      </c>
      <c r="P61">
        <f>'RIM &amp; TRC Benefits'!O61-'TRC Costs (Ach Pot)'!O61</f>
        <v>0</v>
      </c>
      <c r="Q61">
        <f>'RIM &amp; TRC Benefits'!P61-'TRC Costs (Ach Pot)'!P61</f>
        <v>0</v>
      </c>
      <c r="R61">
        <f>'RIM &amp; TRC Benefits'!Q61-'TRC Costs (Ach Pot)'!Q61</f>
        <v>0</v>
      </c>
      <c r="S61">
        <f>'RIM &amp; TRC Benefits'!R61-'TRC Costs (Ach Pot)'!R61</f>
        <v>0</v>
      </c>
      <c r="T61">
        <f>'RIM &amp; TRC Benefits'!S61-'TRC Costs (Ach Pot)'!S61</f>
        <v>0</v>
      </c>
      <c r="U61">
        <f>'RIM &amp; TRC Benefits'!T61-'TRC Costs (Ach Pot)'!T61</f>
        <v>0</v>
      </c>
      <c r="V61">
        <f>'RIM &amp; TRC Benefits'!U61-'TRC Costs (Ach Pot)'!U61</f>
        <v>0</v>
      </c>
      <c r="W61">
        <f>'RIM &amp; TRC Benefits'!V61-'TRC Costs (Ach Pot)'!V61</f>
        <v>0</v>
      </c>
      <c r="X61">
        <f>'RIM &amp; TRC Benefits'!W61-'TRC Costs (Ach Pot)'!W61</f>
        <v>0</v>
      </c>
      <c r="Y61">
        <f>'RIM &amp; TRC Benefits'!X61-'TRC Costs (Ach Pot)'!X61</f>
        <v>0</v>
      </c>
      <c r="Z61">
        <f>'RIM &amp; TRC Benefits'!Y61-'TRC Costs (Ach Pot)'!Y61</f>
        <v>0</v>
      </c>
      <c r="AA61">
        <f>'RIM &amp; TRC Benefits'!Z61-'TRC Costs (Ach Pot)'!Z61</f>
        <v>0</v>
      </c>
      <c r="AB61">
        <f>'RIM &amp; TRC Benefits'!AA61-'TRC Costs (Ach Pot)'!AA61</f>
        <v>0</v>
      </c>
      <c r="AC61">
        <f>'RIM &amp; TRC Benefits'!AB61-'TRC Costs (Ach Pot)'!AB61</f>
        <v>0</v>
      </c>
      <c r="AD61">
        <f>'RIM &amp; TRC Benefits'!AC61-'TRC Costs (Ach Pot)'!AC61</f>
        <v>0</v>
      </c>
      <c r="AE61">
        <f>'RIM &amp; TRC Benefits'!AD61-'TRC Costs (Ach Pot)'!AD61</f>
        <v>0</v>
      </c>
      <c r="AF61">
        <f>'RIM &amp; TRC Benefits'!AE61-'TRC Costs (Ach Pot)'!AE61</f>
        <v>0</v>
      </c>
      <c r="AG61">
        <f>'RIM &amp; TRC Benefits'!AF61-'TRC Costs (Ach Pot)'!AF61</f>
        <v>0</v>
      </c>
      <c r="AH61">
        <f>'RIM &amp; TRC Benefits'!AG61-'TRC Costs (Ach Pot)'!AG61</f>
        <v>0</v>
      </c>
      <c r="AI61">
        <f>'RIM &amp; TRC Benefits'!AH61-'TRC Costs (Ach Pot)'!AH61</f>
        <v>0</v>
      </c>
      <c r="AJ61" s="2">
        <f t="shared" si="2"/>
        <v>-24.5893242</v>
      </c>
      <c r="AK61" s="2">
        <f t="shared" si="3"/>
        <v>-25.145030573919104</v>
      </c>
      <c r="AL61">
        <f>IF('TRC Costs (Ach Pot)'!AJ61=0,99999,'RIM &amp; TRC Benefits'!AJ61/'TRC Costs (Ach Pot)'!AJ61)</f>
        <v>0.40863051331328537</v>
      </c>
      <c r="AM61" s="17"/>
      <c r="AN61">
        <f>'Customer Costs'!G61</f>
        <v>5.5200000000000005</v>
      </c>
      <c r="AO61" s="17">
        <f t="shared" si="4"/>
        <v>168.43709319919174</v>
      </c>
      <c r="AP61" s="18">
        <f t="shared" si="5"/>
        <v>0.27395839914847625</v>
      </c>
      <c r="AQ61" s="76" t="str">
        <f t="shared" si="6"/>
        <v>Yes</v>
      </c>
      <c r="AR61" s="76" t="str">
        <f t="shared" si="7"/>
        <v>Yes</v>
      </c>
      <c r="AS61" s="76" t="str">
        <f t="shared" si="8"/>
        <v>Yes</v>
      </c>
      <c r="AU61" s="76" t="str">
        <f t="shared" si="9"/>
        <v>Drop</v>
      </c>
      <c r="AV61" s="59" t="str">
        <f t="shared" si="10"/>
        <v>NA</v>
      </c>
      <c r="AW61" s="41" t="str">
        <f t="shared" si="11"/>
        <v>NA</v>
      </c>
      <c r="AX61" s="23" t="str">
        <f t="shared" si="12"/>
        <v>NA</v>
      </c>
      <c r="AY61" s="23"/>
      <c r="AZ61" s="11" t="str">
        <f>IF(AV61="NA",AV61,'Program Costs'!G61)</f>
        <v>NA</v>
      </c>
      <c r="BA61" s="20"/>
      <c r="BB61" s="56">
        <f>IF(AW61&lt;=10,IF($BB$1="Residential",VLOOKUP(CEILING(AW61,0.05),'Payback-Acceptance'!$A$5:$C$205,2),VLOOKUP(CEILING(AW61,0.05),'Payback-Acceptance'!$A$5:$C$205,3)),IF($BB$1="Residential",VLOOKUP(10,'Payback-Acceptance'!$A$5:$C$205,2),VLOOKUP(10,'Payback-Acceptance'!$A$5:$C$205,3)))</f>
        <v>0.14294960495076253</v>
      </c>
      <c r="BC61" s="109"/>
      <c r="BD61" s="17">
        <f>'RIM Net Benefits (Ach Pot)'!BC61</f>
        <v>168.43709319919174</v>
      </c>
      <c r="BE61" s="18">
        <f>'RIM Net Benefits (Ach Pot)'!BD61</f>
        <v>8.9681903083530887</v>
      </c>
      <c r="BF61" s="18">
        <f>'RIM Net Benefits (Ach Pot)'!BE61</f>
        <v>12.565330691021249</v>
      </c>
      <c r="BG61" s="42"/>
      <c r="BH61" s="22">
        <v>624989.88476021111</v>
      </c>
      <c r="BI61" s="27" t="str">
        <f t="shared" si="0"/>
        <v>NA</v>
      </c>
      <c r="BJ61" s="52" t="s">
        <v>528</v>
      </c>
      <c r="BK61" s="52"/>
      <c r="BL61" s="35" t="str">
        <f t="shared" si="13"/>
        <v>NA</v>
      </c>
      <c r="BM61" s="67" t="s">
        <v>499</v>
      </c>
      <c r="BN61" s="71" t="str">
        <f t="shared" si="16"/>
        <v>NA</v>
      </c>
      <c r="BO61" s="71" t="str">
        <f t="shared" si="16"/>
        <v>NA</v>
      </c>
      <c r="BP61" s="71" t="str">
        <f t="shared" si="16"/>
        <v>NA</v>
      </c>
      <c r="BQ61" s="71" t="str">
        <f t="shared" si="16"/>
        <v>NA</v>
      </c>
      <c r="BR61" s="71" t="str">
        <f t="shared" si="16"/>
        <v>NA</v>
      </c>
      <c r="BS61" s="71" t="str">
        <f t="shared" si="15"/>
        <v>NA</v>
      </c>
      <c r="BT61" s="71" t="str">
        <f t="shared" si="15"/>
        <v>NA</v>
      </c>
      <c r="BU61" s="71" t="str">
        <f t="shared" si="15"/>
        <v>NA</v>
      </c>
      <c r="BV61" s="71" t="str">
        <f t="shared" si="15"/>
        <v>NA</v>
      </c>
      <c r="BW61" s="71" t="str">
        <f t="shared" si="15"/>
        <v>NA</v>
      </c>
    </row>
    <row r="62" spans="1:75" x14ac:dyDescent="0.25">
      <c r="A62" s="13">
        <v>1</v>
      </c>
      <c r="B62" s="13">
        <v>250</v>
      </c>
      <c r="C62">
        <v>251</v>
      </c>
      <c r="D62" t="s">
        <v>96</v>
      </c>
      <c r="E62" t="s">
        <v>342</v>
      </c>
      <c r="F62">
        <f>'RIM &amp; TRC Benefits'!E62-'TRC Costs (Ach Pot)'!E62</f>
        <v>0</v>
      </c>
      <c r="G62">
        <f>'RIM &amp; TRC Benefits'!F62-'TRC Costs (Ach Pot)'!F62</f>
        <v>0</v>
      </c>
      <c r="H62">
        <f>'RIM &amp; TRC Benefits'!G62-'TRC Costs (Ach Pot)'!G62</f>
        <v>-36.994414070000005</v>
      </c>
      <c r="I62">
        <f>'RIM &amp; TRC Benefits'!H62-'TRC Costs (Ach Pot)'!H62</f>
        <v>0.95558593000000003</v>
      </c>
      <c r="J62">
        <f>'RIM &amp; TRC Benefits'!I62-'TRC Costs (Ach Pot)'!I62</f>
        <v>0.83058593000000003</v>
      </c>
      <c r="K62">
        <f>'RIM &amp; TRC Benefits'!J62-'TRC Costs (Ach Pot)'!J62</f>
        <v>1.24367183</v>
      </c>
      <c r="L62">
        <f>'RIM &amp; TRC Benefits'!K62-'TRC Costs (Ach Pot)'!K62</f>
        <v>1.46535153</v>
      </c>
      <c r="M62">
        <f>'RIM &amp; TRC Benefits'!L62-'TRC Costs (Ach Pot)'!L62</f>
        <v>0.77687503000000002</v>
      </c>
      <c r="N62">
        <f>'RIM &amp; TRC Benefits'!M62-'TRC Costs (Ach Pot)'!M62</f>
        <v>1.32277343</v>
      </c>
      <c r="O62">
        <f>'RIM &amp; TRC Benefits'!N62-'TRC Costs (Ach Pot)'!N62</f>
        <v>1.65871093</v>
      </c>
      <c r="P62">
        <f>'RIM &amp; TRC Benefits'!O62-'TRC Costs (Ach Pot)'!O62</f>
        <v>1.90089843</v>
      </c>
      <c r="Q62">
        <f>'RIM &amp; TRC Benefits'!P62-'TRC Costs (Ach Pot)'!P62</f>
        <v>1.48683593</v>
      </c>
      <c r="R62">
        <f>'RIM &amp; TRC Benefits'!Q62-'TRC Costs (Ach Pot)'!Q62</f>
        <v>1.22121093</v>
      </c>
      <c r="S62">
        <f>'RIM &amp; TRC Benefits'!R62-'TRC Costs (Ach Pot)'!R62</f>
        <v>1.09621093</v>
      </c>
      <c r="T62">
        <f>'RIM &amp; TRC Benefits'!S62-'TRC Costs (Ach Pot)'!S62</f>
        <v>1.23683593</v>
      </c>
      <c r="U62">
        <f>'RIM &amp; TRC Benefits'!T62-'TRC Costs (Ach Pot)'!T62</f>
        <v>1.61183593</v>
      </c>
      <c r="V62">
        <f>'RIM &amp; TRC Benefits'!U62-'TRC Costs (Ach Pot)'!U62</f>
        <v>1.0019687500000001</v>
      </c>
      <c r="W62">
        <f>'RIM &amp; TRC Benefits'!V62-'TRC Costs (Ach Pot)'!V62</f>
        <v>1.0332187500000001</v>
      </c>
      <c r="X62">
        <f>'RIM &amp; TRC Benefits'!W62-'TRC Costs (Ach Pot)'!W62</f>
        <v>1.8769687500000001</v>
      </c>
      <c r="Y62">
        <f>'RIM &amp; TRC Benefits'!X62-'TRC Costs (Ach Pot)'!X62</f>
        <v>1.4082187500000001</v>
      </c>
      <c r="Z62">
        <f>'RIM &amp; TRC Benefits'!Y62-'TRC Costs (Ach Pot)'!Y62</f>
        <v>2.4394687500000001</v>
      </c>
      <c r="AA62">
        <f>'RIM &amp; TRC Benefits'!Z62-'TRC Costs (Ach Pot)'!Z62</f>
        <v>1.8769687500000001</v>
      </c>
      <c r="AB62">
        <f>'RIM &amp; TRC Benefits'!AA62-'TRC Costs (Ach Pot)'!AA62</f>
        <v>1.3769687500000001</v>
      </c>
      <c r="AC62">
        <f>'RIM &amp; TRC Benefits'!AB62-'TRC Costs (Ach Pot)'!AB62</f>
        <v>1.7519687500000001</v>
      </c>
      <c r="AD62">
        <f>'RIM &amp; TRC Benefits'!AC62-'TRC Costs (Ach Pot)'!AC62</f>
        <v>0.78321874999999996</v>
      </c>
      <c r="AE62">
        <f>'RIM &amp; TRC Benefits'!AD62-'TRC Costs (Ach Pot)'!AD62</f>
        <v>1.7519687500000001</v>
      </c>
      <c r="AF62">
        <f>'RIM &amp; TRC Benefits'!AE62-'TRC Costs (Ach Pot)'!AE62</f>
        <v>1.7519687500000001</v>
      </c>
      <c r="AG62">
        <f>'RIM &amp; TRC Benefits'!AF62-'TRC Costs (Ach Pot)'!AF62</f>
        <v>2.2207187500000001</v>
      </c>
      <c r="AH62">
        <f>'RIM &amp; TRC Benefits'!AG62-'TRC Costs (Ach Pot)'!AG62</f>
        <v>1.7207187500000001</v>
      </c>
      <c r="AI62">
        <f>'RIM &amp; TRC Benefits'!AH62-'TRC Costs (Ach Pot)'!AH62</f>
        <v>1.6269687500000001</v>
      </c>
      <c r="AJ62" s="2">
        <f t="shared" si="2"/>
        <v>2.4342811199999961</v>
      </c>
      <c r="AK62" s="2">
        <f t="shared" si="3"/>
        <v>-19.824983546935648</v>
      </c>
      <c r="AL62">
        <f>IF('TRC Costs (Ach Pot)'!AJ62=0,99999,'RIM &amp; TRC Benefits'!AJ62/'TRC Costs (Ach Pot)'!AJ62)</f>
        <v>0.47413836745528798</v>
      </c>
      <c r="AM62" s="17"/>
      <c r="AN62">
        <f>'Customer Costs'!G62</f>
        <v>0.7</v>
      </c>
      <c r="AO62" s="17">
        <f t="shared" si="4"/>
        <v>12.350453174108363</v>
      </c>
      <c r="AP62" s="18">
        <f t="shared" si="5"/>
        <v>0.47380367683457675</v>
      </c>
      <c r="AQ62" s="76" t="str">
        <f t="shared" si="6"/>
        <v>Yes</v>
      </c>
      <c r="AR62" s="76" t="str">
        <f t="shared" si="7"/>
        <v>Yes</v>
      </c>
      <c r="AS62" s="76" t="str">
        <f t="shared" si="8"/>
        <v>Yes</v>
      </c>
      <c r="AU62" s="76" t="str">
        <f t="shared" si="9"/>
        <v>Drop</v>
      </c>
      <c r="AV62" s="59" t="str">
        <f t="shared" si="10"/>
        <v>NA</v>
      </c>
      <c r="AW62" s="41" t="str">
        <f t="shared" si="11"/>
        <v>NA</v>
      </c>
      <c r="AX62" s="23" t="str">
        <f t="shared" si="12"/>
        <v>NA</v>
      </c>
      <c r="AY62" s="23"/>
      <c r="AZ62" s="11" t="str">
        <f>IF(AV62="NA",AV62,'Program Costs'!G62)</f>
        <v>NA</v>
      </c>
      <c r="BA62" s="20"/>
      <c r="BB62" s="56">
        <f>IF(AW62&lt;=10,IF($BB$1="Residential",VLOOKUP(CEILING(AW62,0.05),'Payback-Acceptance'!$A$5:$C$205,2),VLOOKUP(CEILING(AW62,0.05),'Payback-Acceptance'!$A$5:$C$205,3)),IF($BB$1="Residential",VLOOKUP(10,'Payback-Acceptance'!$A$5:$C$205,2),VLOOKUP(10,'Payback-Acceptance'!$A$5:$C$205,3)))</f>
        <v>0.14294960495076253</v>
      </c>
      <c r="BC62" s="109"/>
      <c r="BD62" s="17">
        <f>'RIM Net Benefits (Ach Pot)'!BC62</f>
        <v>12.350453174108363</v>
      </c>
      <c r="BE62" s="18">
        <f>'RIM Net Benefits (Ach Pot)'!BD62</f>
        <v>0.6507705638838247</v>
      </c>
      <c r="BF62" s="18">
        <f>'RIM Net Benefits (Ach Pot)'!BE62</f>
        <v>0.92133820032812885</v>
      </c>
      <c r="BG62" s="42"/>
      <c r="BH62" s="22">
        <v>841880.79449999996</v>
      </c>
      <c r="BI62" s="27" t="str">
        <f t="shared" si="0"/>
        <v>NA</v>
      </c>
      <c r="BJ62" s="52" t="s">
        <v>528</v>
      </c>
      <c r="BK62" s="52"/>
      <c r="BL62" s="35" t="str">
        <f t="shared" si="13"/>
        <v>NA</v>
      </c>
      <c r="BM62" s="67" t="s">
        <v>499</v>
      </c>
      <c r="BN62" s="71" t="str">
        <f t="shared" si="16"/>
        <v>NA</v>
      </c>
      <c r="BO62" s="71" t="str">
        <f t="shared" si="16"/>
        <v>NA</v>
      </c>
      <c r="BP62" s="71" t="str">
        <f t="shared" si="16"/>
        <v>NA</v>
      </c>
      <c r="BQ62" s="71" t="str">
        <f t="shared" si="16"/>
        <v>NA</v>
      </c>
      <c r="BR62" s="71" t="str">
        <f t="shared" si="16"/>
        <v>NA</v>
      </c>
      <c r="BS62" s="71" t="str">
        <f t="shared" si="15"/>
        <v>NA</v>
      </c>
      <c r="BT62" s="71" t="str">
        <f t="shared" si="15"/>
        <v>NA</v>
      </c>
      <c r="BU62" s="71" t="str">
        <f t="shared" si="15"/>
        <v>NA</v>
      </c>
      <c r="BV62" s="71" t="str">
        <f t="shared" si="15"/>
        <v>NA</v>
      </c>
      <c r="BW62" s="71" t="str">
        <f t="shared" si="15"/>
        <v>NA</v>
      </c>
    </row>
    <row r="63" spans="1:75" x14ac:dyDescent="0.25">
      <c r="A63" s="13">
        <v>1</v>
      </c>
      <c r="B63" s="13">
        <v>250</v>
      </c>
      <c r="C63">
        <v>252</v>
      </c>
      <c r="D63" t="s">
        <v>97</v>
      </c>
      <c r="E63" t="s">
        <v>343</v>
      </c>
      <c r="F63">
        <f>'RIM &amp; TRC Benefits'!E63-'TRC Costs (Ach Pot)'!E63</f>
        <v>0</v>
      </c>
      <c r="G63">
        <f>'RIM &amp; TRC Benefits'!F63-'TRC Costs (Ach Pot)'!F63</f>
        <v>0</v>
      </c>
      <c r="H63">
        <f>'RIM &amp; TRC Benefits'!G63-'TRC Costs (Ach Pot)'!G63</f>
        <v>-36.994414070000005</v>
      </c>
      <c r="I63">
        <f>'RIM &amp; TRC Benefits'!H63-'TRC Costs (Ach Pot)'!H63</f>
        <v>0.95558593000000003</v>
      </c>
      <c r="J63">
        <f>'RIM &amp; TRC Benefits'!I63-'TRC Costs (Ach Pot)'!I63</f>
        <v>0.83058593000000003</v>
      </c>
      <c r="K63">
        <f>'RIM &amp; TRC Benefits'!J63-'TRC Costs (Ach Pot)'!J63</f>
        <v>1.24367183</v>
      </c>
      <c r="L63">
        <f>'RIM &amp; TRC Benefits'!K63-'TRC Costs (Ach Pot)'!K63</f>
        <v>1.46535153</v>
      </c>
      <c r="M63">
        <f>'RIM &amp; TRC Benefits'!L63-'TRC Costs (Ach Pot)'!L63</f>
        <v>0.77687503000000002</v>
      </c>
      <c r="N63">
        <f>'RIM &amp; TRC Benefits'!M63-'TRC Costs (Ach Pot)'!M63</f>
        <v>1.32277343</v>
      </c>
      <c r="O63">
        <f>'RIM &amp; TRC Benefits'!N63-'TRC Costs (Ach Pot)'!N63</f>
        <v>1.65871093</v>
      </c>
      <c r="P63">
        <f>'RIM &amp; TRC Benefits'!O63-'TRC Costs (Ach Pot)'!O63</f>
        <v>1.90089843</v>
      </c>
      <c r="Q63">
        <f>'RIM &amp; TRC Benefits'!P63-'TRC Costs (Ach Pot)'!P63</f>
        <v>1.48683593</v>
      </c>
      <c r="R63">
        <f>'RIM &amp; TRC Benefits'!Q63-'TRC Costs (Ach Pot)'!Q63</f>
        <v>1.22121093</v>
      </c>
      <c r="S63">
        <f>'RIM &amp; TRC Benefits'!R63-'TRC Costs (Ach Pot)'!R63</f>
        <v>1.09621093</v>
      </c>
      <c r="T63">
        <f>'RIM &amp; TRC Benefits'!S63-'TRC Costs (Ach Pot)'!S63</f>
        <v>1.23683593</v>
      </c>
      <c r="U63">
        <f>'RIM &amp; TRC Benefits'!T63-'TRC Costs (Ach Pot)'!T63</f>
        <v>1.61183593</v>
      </c>
      <c r="V63">
        <f>'RIM &amp; TRC Benefits'!U63-'TRC Costs (Ach Pot)'!U63</f>
        <v>1.0019687500000001</v>
      </c>
      <c r="W63">
        <f>'RIM &amp; TRC Benefits'!V63-'TRC Costs (Ach Pot)'!V63</f>
        <v>1.0332187500000001</v>
      </c>
      <c r="X63">
        <f>'RIM &amp; TRC Benefits'!W63-'TRC Costs (Ach Pot)'!W63</f>
        <v>1.8769687500000001</v>
      </c>
      <c r="Y63">
        <f>'RIM &amp; TRC Benefits'!X63-'TRC Costs (Ach Pot)'!X63</f>
        <v>1.4082187500000001</v>
      </c>
      <c r="Z63">
        <f>'RIM &amp; TRC Benefits'!Y63-'TRC Costs (Ach Pot)'!Y63</f>
        <v>2.4394687500000001</v>
      </c>
      <c r="AA63">
        <f>'RIM &amp; TRC Benefits'!Z63-'TRC Costs (Ach Pot)'!Z63</f>
        <v>1.8769687500000001</v>
      </c>
      <c r="AB63">
        <f>'RIM &amp; TRC Benefits'!AA63-'TRC Costs (Ach Pot)'!AA63</f>
        <v>1.3769687500000001</v>
      </c>
      <c r="AC63">
        <f>'RIM &amp; TRC Benefits'!AB63-'TRC Costs (Ach Pot)'!AB63</f>
        <v>1.7519687500000001</v>
      </c>
      <c r="AD63">
        <f>'RIM &amp; TRC Benefits'!AC63-'TRC Costs (Ach Pot)'!AC63</f>
        <v>0.78321874999999996</v>
      </c>
      <c r="AE63">
        <f>'RIM &amp; TRC Benefits'!AD63-'TRC Costs (Ach Pot)'!AD63</f>
        <v>1.7519687500000001</v>
      </c>
      <c r="AF63">
        <f>'RIM &amp; TRC Benefits'!AE63-'TRC Costs (Ach Pot)'!AE63</f>
        <v>1.7519687500000001</v>
      </c>
      <c r="AG63">
        <f>'RIM &amp; TRC Benefits'!AF63-'TRC Costs (Ach Pot)'!AF63</f>
        <v>2.2207187500000001</v>
      </c>
      <c r="AH63">
        <f>'RIM &amp; TRC Benefits'!AG63-'TRC Costs (Ach Pot)'!AG63</f>
        <v>1.7207187500000001</v>
      </c>
      <c r="AI63">
        <f>'RIM &amp; TRC Benefits'!AH63-'TRC Costs (Ach Pot)'!AH63</f>
        <v>1.6269687500000001</v>
      </c>
      <c r="AJ63" s="2">
        <f t="shared" si="2"/>
        <v>2.4342811199999961</v>
      </c>
      <c r="AK63" s="2">
        <f t="shared" si="3"/>
        <v>-19.824983546935648</v>
      </c>
      <c r="AL63">
        <f>IF('TRC Costs (Ach Pot)'!AJ63=0,99999,'RIM &amp; TRC Benefits'!AJ63/'TRC Costs (Ach Pot)'!AJ63)</f>
        <v>0.47413836745528798</v>
      </c>
      <c r="AM63" s="17"/>
      <c r="AN63">
        <f>'Customer Costs'!G63</f>
        <v>0.7</v>
      </c>
      <c r="AO63" s="17">
        <f t="shared" si="4"/>
        <v>12.350453174108363</v>
      </c>
      <c r="AP63" s="18">
        <f t="shared" si="5"/>
        <v>0.47380367683457675</v>
      </c>
      <c r="AQ63" s="76" t="str">
        <f t="shared" si="6"/>
        <v>Yes</v>
      </c>
      <c r="AR63" s="76" t="str">
        <f t="shared" si="7"/>
        <v>Yes</v>
      </c>
      <c r="AS63" s="76" t="str">
        <f t="shared" si="8"/>
        <v>Yes</v>
      </c>
      <c r="AU63" s="76" t="str">
        <f t="shared" si="9"/>
        <v>Drop</v>
      </c>
      <c r="AV63" s="59" t="str">
        <f t="shared" si="10"/>
        <v>NA</v>
      </c>
      <c r="AW63" s="41" t="str">
        <f t="shared" si="11"/>
        <v>NA</v>
      </c>
      <c r="AX63" s="23" t="str">
        <f t="shared" si="12"/>
        <v>NA</v>
      </c>
      <c r="AY63" s="23"/>
      <c r="AZ63" s="11" t="str">
        <f>IF(AV63="NA",AV63,'Program Costs'!G63)</f>
        <v>NA</v>
      </c>
      <c r="BA63" s="20"/>
      <c r="BB63" s="56">
        <f>IF(AW63&lt;=10,IF($BB$1="Residential",VLOOKUP(CEILING(AW63,0.05),'Payback-Acceptance'!$A$5:$C$205,2),VLOOKUP(CEILING(AW63,0.05),'Payback-Acceptance'!$A$5:$C$205,3)),IF($BB$1="Residential",VLOOKUP(10,'Payback-Acceptance'!$A$5:$C$205,2),VLOOKUP(10,'Payback-Acceptance'!$A$5:$C$205,3)))</f>
        <v>0.14294960495076253</v>
      </c>
      <c r="BC63" s="109"/>
      <c r="BD63" s="17">
        <f>'RIM Net Benefits (Ach Pot)'!BC63</f>
        <v>12.350453174108363</v>
      </c>
      <c r="BE63" s="18">
        <f>'RIM Net Benefits (Ach Pot)'!BD63</f>
        <v>0.6507705638838247</v>
      </c>
      <c r="BF63" s="18">
        <f>'RIM Net Benefits (Ach Pot)'!BE63</f>
        <v>0.92133820032812885</v>
      </c>
      <c r="BG63" s="42"/>
      <c r="BH63" s="22">
        <v>841880.79449999996</v>
      </c>
      <c r="BI63" s="27" t="str">
        <f t="shared" si="0"/>
        <v>NA</v>
      </c>
      <c r="BJ63" s="52" t="s">
        <v>528</v>
      </c>
      <c r="BK63" s="52"/>
      <c r="BL63" s="35" t="str">
        <f t="shared" si="13"/>
        <v>NA</v>
      </c>
      <c r="BM63" s="67" t="s">
        <v>499</v>
      </c>
      <c r="BN63" s="71" t="str">
        <f t="shared" si="16"/>
        <v>NA</v>
      </c>
      <c r="BO63" s="71" t="str">
        <f t="shared" si="16"/>
        <v>NA</v>
      </c>
      <c r="BP63" s="71" t="str">
        <f t="shared" si="16"/>
        <v>NA</v>
      </c>
      <c r="BQ63" s="71" t="str">
        <f t="shared" si="16"/>
        <v>NA</v>
      </c>
      <c r="BR63" s="71" t="str">
        <f t="shared" si="16"/>
        <v>NA</v>
      </c>
      <c r="BS63" s="71" t="str">
        <f t="shared" si="15"/>
        <v>NA</v>
      </c>
      <c r="BT63" s="71" t="str">
        <f t="shared" si="15"/>
        <v>NA</v>
      </c>
      <c r="BU63" s="71" t="str">
        <f t="shared" si="15"/>
        <v>NA</v>
      </c>
      <c r="BV63" s="71" t="str">
        <f t="shared" si="15"/>
        <v>NA</v>
      </c>
      <c r="BW63" s="71" t="str">
        <f t="shared" si="15"/>
        <v>NA</v>
      </c>
    </row>
    <row r="64" spans="1:75" x14ac:dyDescent="0.25">
      <c r="A64" s="13">
        <v>1</v>
      </c>
      <c r="B64" s="13">
        <v>260</v>
      </c>
      <c r="C64">
        <v>261</v>
      </c>
      <c r="D64" t="s">
        <v>98</v>
      </c>
      <c r="E64" t="s">
        <v>344</v>
      </c>
      <c r="F64">
        <f>'RIM &amp; TRC Benefits'!E64-'TRC Costs (Ach Pot)'!E64</f>
        <v>0</v>
      </c>
      <c r="G64">
        <f>'RIM &amp; TRC Benefits'!F64-'TRC Costs (Ach Pot)'!F64</f>
        <v>0</v>
      </c>
      <c r="H64">
        <f>'RIM &amp; TRC Benefits'!G64-'TRC Costs (Ach Pot)'!G64</f>
        <v>-41.226007799999998</v>
      </c>
      <c r="I64">
        <f>'RIM &amp; TRC Benefits'!H64-'TRC Costs (Ach Pot)'!H64</f>
        <v>4.1489922000000004</v>
      </c>
      <c r="J64">
        <f>'RIM &amp; TRC Benefits'!I64-'TRC Costs (Ach Pot)'!I64</f>
        <v>0</v>
      </c>
      <c r="K64">
        <f>'RIM &amp; TRC Benefits'!J64-'TRC Costs (Ach Pot)'!J64</f>
        <v>0</v>
      </c>
      <c r="L64">
        <f>'RIM &amp; TRC Benefits'!K64-'TRC Costs (Ach Pot)'!K64</f>
        <v>0</v>
      </c>
      <c r="M64">
        <f>'RIM &amp; TRC Benefits'!L64-'TRC Costs (Ach Pot)'!L64</f>
        <v>0</v>
      </c>
      <c r="N64">
        <f>'RIM &amp; TRC Benefits'!M64-'TRC Costs (Ach Pot)'!M64</f>
        <v>0</v>
      </c>
      <c r="O64">
        <f>'RIM &amp; TRC Benefits'!N64-'TRC Costs (Ach Pot)'!N64</f>
        <v>0</v>
      </c>
      <c r="P64">
        <f>'RIM &amp; TRC Benefits'!O64-'TRC Costs (Ach Pot)'!O64</f>
        <v>0</v>
      </c>
      <c r="Q64">
        <f>'RIM &amp; TRC Benefits'!P64-'TRC Costs (Ach Pot)'!P64</f>
        <v>0</v>
      </c>
      <c r="R64">
        <f>'RIM &amp; TRC Benefits'!Q64-'TRC Costs (Ach Pot)'!Q64</f>
        <v>0</v>
      </c>
      <c r="S64">
        <f>'RIM &amp; TRC Benefits'!R64-'TRC Costs (Ach Pot)'!R64</f>
        <v>0</v>
      </c>
      <c r="T64">
        <f>'RIM &amp; TRC Benefits'!S64-'TRC Costs (Ach Pot)'!S64</f>
        <v>0</v>
      </c>
      <c r="U64">
        <f>'RIM &amp; TRC Benefits'!T64-'TRC Costs (Ach Pot)'!T64</f>
        <v>0</v>
      </c>
      <c r="V64">
        <f>'RIM &amp; TRC Benefits'!U64-'TRC Costs (Ach Pot)'!U64</f>
        <v>0</v>
      </c>
      <c r="W64">
        <f>'RIM &amp; TRC Benefits'!V64-'TRC Costs (Ach Pot)'!V64</f>
        <v>0</v>
      </c>
      <c r="X64">
        <f>'RIM &amp; TRC Benefits'!W64-'TRC Costs (Ach Pot)'!W64</f>
        <v>0</v>
      </c>
      <c r="Y64">
        <f>'RIM &amp; TRC Benefits'!X64-'TRC Costs (Ach Pot)'!X64</f>
        <v>0</v>
      </c>
      <c r="Z64">
        <f>'RIM &amp; TRC Benefits'!Y64-'TRC Costs (Ach Pot)'!Y64</f>
        <v>0</v>
      </c>
      <c r="AA64">
        <f>'RIM &amp; TRC Benefits'!Z64-'TRC Costs (Ach Pot)'!Z64</f>
        <v>0</v>
      </c>
      <c r="AB64">
        <f>'RIM &amp; TRC Benefits'!AA64-'TRC Costs (Ach Pot)'!AA64</f>
        <v>0</v>
      </c>
      <c r="AC64">
        <f>'RIM &amp; TRC Benefits'!AB64-'TRC Costs (Ach Pot)'!AB64</f>
        <v>0</v>
      </c>
      <c r="AD64">
        <f>'RIM &amp; TRC Benefits'!AC64-'TRC Costs (Ach Pot)'!AC64</f>
        <v>0</v>
      </c>
      <c r="AE64">
        <f>'RIM &amp; TRC Benefits'!AD64-'TRC Costs (Ach Pot)'!AD64</f>
        <v>0</v>
      </c>
      <c r="AF64">
        <f>'RIM &amp; TRC Benefits'!AE64-'TRC Costs (Ach Pot)'!AE64</f>
        <v>0</v>
      </c>
      <c r="AG64">
        <f>'RIM &amp; TRC Benefits'!AF64-'TRC Costs (Ach Pot)'!AF64</f>
        <v>0</v>
      </c>
      <c r="AH64">
        <f>'RIM &amp; TRC Benefits'!AG64-'TRC Costs (Ach Pot)'!AG64</f>
        <v>0</v>
      </c>
      <c r="AI64">
        <f>'RIM &amp; TRC Benefits'!AH64-'TRC Costs (Ach Pot)'!AH64</f>
        <v>0</v>
      </c>
      <c r="AJ64" s="2">
        <f t="shared" si="2"/>
        <v>-37.077015599999996</v>
      </c>
      <c r="AK64" s="2">
        <f t="shared" si="3"/>
        <v>-37.328917953791347</v>
      </c>
      <c r="AL64">
        <f>IF('TRC Costs (Ach Pot)'!AJ64=0,99999,'RIM &amp; TRC Benefits'!AJ64/'TRC Costs (Ach Pot)'!AJ64)</f>
        <v>0.1704684899157479</v>
      </c>
      <c r="AM64" s="17"/>
      <c r="AN64">
        <f>'Customer Costs'!G64</f>
        <v>8</v>
      </c>
      <c r="AO64" s="17">
        <f t="shared" si="4"/>
        <v>70.519953846486914</v>
      </c>
      <c r="AP64" s="18">
        <f t="shared" si="5"/>
        <v>0.94833383911318514</v>
      </c>
      <c r="AQ64" s="76" t="str">
        <f t="shared" si="6"/>
        <v>Yes</v>
      </c>
      <c r="AR64" s="76" t="str">
        <f t="shared" si="7"/>
        <v>Yes</v>
      </c>
      <c r="AS64" s="76" t="str">
        <f t="shared" si="8"/>
        <v>Yes</v>
      </c>
      <c r="AU64" s="76" t="str">
        <f t="shared" si="9"/>
        <v>Drop</v>
      </c>
      <c r="AV64" s="59" t="str">
        <f t="shared" si="10"/>
        <v>NA</v>
      </c>
      <c r="AW64" s="41" t="str">
        <f t="shared" si="11"/>
        <v>NA</v>
      </c>
      <c r="AX64" s="23" t="str">
        <f t="shared" si="12"/>
        <v>NA</v>
      </c>
      <c r="AY64" s="23"/>
      <c r="AZ64" s="11" t="str">
        <f>IF(AV64="NA",AV64,'Program Costs'!G64)</f>
        <v>NA</v>
      </c>
      <c r="BA64" s="20"/>
      <c r="BB64" s="56">
        <f>IF(AW64&lt;=10,IF($BB$1="Residential",VLOOKUP(CEILING(AW64,0.05),'Payback-Acceptance'!$A$5:$C$205,2),VLOOKUP(CEILING(AW64,0.05),'Payback-Acceptance'!$A$5:$C$205,3)),IF($BB$1="Residential",VLOOKUP(10,'Payback-Acceptance'!$A$5:$C$205,2),VLOOKUP(10,'Payback-Acceptance'!$A$5:$C$205,3)))</f>
        <v>0.14294960495076253</v>
      </c>
      <c r="BC64" s="109"/>
      <c r="BD64" s="17">
        <f>'RIM Net Benefits (Ach Pot)'!BC64</f>
        <v>70.519953846486914</v>
      </c>
      <c r="BE64" s="18">
        <f>'RIM Net Benefits (Ach Pot)'!BD64</f>
        <v>3.7676032572597768</v>
      </c>
      <c r="BF64" s="18">
        <f>'RIM Net Benefits (Ach Pot)'!BE64</f>
        <v>5.2607565445739723</v>
      </c>
      <c r="BG64" s="42"/>
      <c r="BH64" s="22">
        <v>617538.18262708723</v>
      </c>
      <c r="BI64" s="27" t="str">
        <f t="shared" si="0"/>
        <v>NA</v>
      </c>
      <c r="BJ64" s="52" t="s">
        <v>528</v>
      </c>
      <c r="BK64" s="52"/>
      <c r="BL64" s="35" t="str">
        <f t="shared" si="13"/>
        <v>NA</v>
      </c>
      <c r="BM64" s="67" t="s">
        <v>499</v>
      </c>
      <c r="BN64" s="71" t="str">
        <f t="shared" si="16"/>
        <v>NA</v>
      </c>
      <c r="BO64" s="71" t="str">
        <f t="shared" si="16"/>
        <v>NA</v>
      </c>
      <c r="BP64" s="71" t="str">
        <f t="shared" si="16"/>
        <v>NA</v>
      </c>
      <c r="BQ64" s="71" t="str">
        <f t="shared" si="16"/>
        <v>NA</v>
      </c>
      <c r="BR64" s="71" t="str">
        <f t="shared" si="16"/>
        <v>NA</v>
      </c>
      <c r="BS64" s="71" t="str">
        <f t="shared" si="15"/>
        <v>NA</v>
      </c>
      <c r="BT64" s="71" t="str">
        <f t="shared" si="15"/>
        <v>NA</v>
      </c>
      <c r="BU64" s="71" t="str">
        <f t="shared" si="15"/>
        <v>NA</v>
      </c>
      <c r="BV64" s="71" t="str">
        <f t="shared" si="15"/>
        <v>NA</v>
      </c>
      <c r="BW64" s="71" t="str">
        <f t="shared" si="15"/>
        <v>NA</v>
      </c>
    </row>
    <row r="65" spans="1:75" x14ac:dyDescent="0.25">
      <c r="A65" s="13">
        <v>1</v>
      </c>
      <c r="B65" s="13">
        <v>260</v>
      </c>
      <c r="C65">
        <v>262</v>
      </c>
      <c r="D65" t="s">
        <v>99</v>
      </c>
      <c r="E65" t="s">
        <v>345</v>
      </c>
      <c r="F65">
        <f>'RIM &amp; TRC Benefits'!E65-'TRC Costs (Ach Pot)'!E65</f>
        <v>0</v>
      </c>
      <c r="G65">
        <f>'RIM &amp; TRC Benefits'!F65-'TRC Costs (Ach Pot)'!F65</f>
        <v>0</v>
      </c>
      <c r="H65">
        <f>'RIM &amp; TRC Benefits'!G65-'TRC Costs (Ach Pot)'!G65</f>
        <v>-43.794414070000002</v>
      </c>
      <c r="I65">
        <f>'RIM &amp; TRC Benefits'!H65-'TRC Costs (Ach Pot)'!H65</f>
        <v>1.08058593</v>
      </c>
      <c r="J65">
        <f>'RIM &amp; TRC Benefits'!I65-'TRC Costs (Ach Pot)'!I65</f>
        <v>1.08058593</v>
      </c>
      <c r="K65">
        <f>'RIM &amp; TRC Benefits'!J65-'TRC Costs (Ach Pot)'!J65</f>
        <v>1.24367183</v>
      </c>
      <c r="L65">
        <f>'RIM &amp; TRC Benefits'!K65-'TRC Costs (Ach Pot)'!K65</f>
        <v>1.5317578300000001</v>
      </c>
      <c r="M65">
        <f>'RIM &amp; TRC Benefits'!L65-'TRC Costs (Ach Pot)'!L65</f>
        <v>1.27687503</v>
      </c>
      <c r="N65">
        <f>'RIM &amp; TRC Benefits'!M65-'TRC Costs (Ach Pot)'!M65</f>
        <v>1.82277343</v>
      </c>
      <c r="O65">
        <f>'RIM &amp; TRC Benefits'!N65-'TRC Costs (Ach Pot)'!N65</f>
        <v>1.65871093</v>
      </c>
      <c r="P65">
        <f>'RIM &amp; TRC Benefits'!O65-'TRC Costs (Ach Pot)'!O65</f>
        <v>2.2993359299999998</v>
      </c>
      <c r="Q65">
        <f>'RIM &amp; TRC Benefits'!P65-'TRC Costs (Ach Pot)'!P65</f>
        <v>1.73683593</v>
      </c>
      <c r="R65">
        <f>'RIM &amp; TRC Benefits'!Q65-'TRC Costs (Ach Pot)'!Q65</f>
        <v>1.47121093</v>
      </c>
      <c r="S65">
        <f>'RIM &amp; TRC Benefits'!R65-'TRC Costs (Ach Pot)'!R65</f>
        <v>1.34621093</v>
      </c>
      <c r="T65">
        <f>'RIM &amp; TRC Benefits'!S65-'TRC Costs (Ach Pot)'!S65</f>
        <v>1.48683593</v>
      </c>
      <c r="U65">
        <f>'RIM &amp; TRC Benefits'!T65-'TRC Costs (Ach Pot)'!T65</f>
        <v>1.86183593</v>
      </c>
      <c r="V65">
        <f>'RIM &amp; TRC Benefits'!U65-'TRC Costs (Ach Pot)'!U65</f>
        <v>1.61183593</v>
      </c>
      <c r="W65">
        <f>'RIM &amp; TRC Benefits'!V65-'TRC Costs (Ach Pot)'!V65</f>
        <v>1.36183593</v>
      </c>
      <c r="X65">
        <f>'RIM &amp; TRC Benefits'!W65-'TRC Costs (Ach Pot)'!W65</f>
        <v>2.0180859299999998</v>
      </c>
      <c r="Y65">
        <f>'RIM &amp; TRC Benefits'!X65-'TRC Costs (Ach Pot)'!X65</f>
        <v>1.51808593</v>
      </c>
      <c r="Z65">
        <f>'RIM &amp; TRC Benefits'!Y65-'TRC Costs (Ach Pot)'!Y65</f>
        <v>2.6118359299999998</v>
      </c>
      <c r="AA65">
        <f>'RIM &amp; TRC Benefits'!Z65-'TRC Costs (Ach Pot)'!Z65</f>
        <v>2.0180859299999998</v>
      </c>
      <c r="AB65">
        <f>'RIM &amp; TRC Benefits'!AA65-'TRC Costs (Ach Pot)'!AA65</f>
        <v>1.58058593</v>
      </c>
      <c r="AC65">
        <f>'RIM &amp; TRC Benefits'!AB65-'TRC Costs (Ach Pot)'!AB65</f>
        <v>1.89308593</v>
      </c>
      <c r="AD65">
        <f>'RIM &amp; TRC Benefits'!AC65-'TRC Costs (Ach Pot)'!AC65</f>
        <v>1.89308593</v>
      </c>
      <c r="AE65">
        <f>'RIM &amp; TRC Benefits'!AD65-'TRC Costs (Ach Pot)'!AD65</f>
        <v>1.33058593</v>
      </c>
      <c r="AF65">
        <f>'RIM &amp; TRC Benefits'!AE65-'TRC Costs (Ach Pot)'!AE65</f>
        <v>1.83058593</v>
      </c>
      <c r="AG65">
        <f>'RIM &amp; TRC Benefits'!AF65-'TRC Costs (Ach Pot)'!AF65</f>
        <v>2.7993359299999998</v>
      </c>
      <c r="AH65">
        <f>'RIM &amp; TRC Benefits'!AG65-'TRC Costs (Ach Pot)'!AG65</f>
        <v>2.2993359299999998</v>
      </c>
      <c r="AI65">
        <f>'RIM &amp; TRC Benefits'!AH65-'TRC Costs (Ach Pot)'!AH65</f>
        <v>1.83058593</v>
      </c>
      <c r="AJ65" s="2">
        <f t="shared" si="2"/>
        <v>2.6997654400000002</v>
      </c>
      <c r="AK65" s="2">
        <f t="shared" si="3"/>
        <v>-23.518825425527083</v>
      </c>
      <c r="AL65">
        <f>IF('TRC Costs (Ach Pot)'!AJ65=0,99999,'RIM &amp; TRC Benefits'!AJ65/'TRC Costs (Ach Pot)'!AJ65)</f>
        <v>0.47735943498828709</v>
      </c>
      <c r="AM65" s="17"/>
      <c r="AN65">
        <f>'Customer Costs'!G65</f>
        <v>8</v>
      </c>
      <c r="AO65" s="17">
        <f t="shared" si="4"/>
        <v>14.730941705479704</v>
      </c>
      <c r="AP65" s="18">
        <f t="shared" si="5"/>
        <v>4.5398630924217462</v>
      </c>
      <c r="AQ65" s="76" t="str">
        <f t="shared" si="6"/>
        <v>No</v>
      </c>
      <c r="AR65" s="76" t="str">
        <f t="shared" si="7"/>
        <v>No</v>
      </c>
      <c r="AS65" s="76" t="str">
        <f t="shared" si="8"/>
        <v>No</v>
      </c>
      <c r="AU65" s="76" t="str">
        <f t="shared" si="9"/>
        <v>Drop</v>
      </c>
      <c r="AV65" s="59" t="str">
        <f t="shared" si="10"/>
        <v>NA</v>
      </c>
      <c r="AW65" s="41" t="str">
        <f t="shared" si="11"/>
        <v>NA</v>
      </c>
      <c r="AX65" s="23" t="str">
        <f t="shared" si="12"/>
        <v>NA</v>
      </c>
      <c r="AY65" s="23"/>
      <c r="AZ65" s="11" t="str">
        <f>IF(AV65="NA",AV65,'Program Costs'!G65)</f>
        <v>NA</v>
      </c>
      <c r="BA65" s="20"/>
      <c r="BB65" s="56">
        <f>IF(AW65&lt;=10,IF($BB$1="Residential",VLOOKUP(CEILING(AW65,0.05),'Payback-Acceptance'!$A$5:$C$205,2),VLOOKUP(CEILING(AW65,0.05),'Payback-Acceptance'!$A$5:$C$205,3)),IF($BB$1="Residential",VLOOKUP(10,'Payback-Acceptance'!$A$5:$C$205,2),VLOOKUP(10,'Payback-Acceptance'!$A$5:$C$205,3)))</f>
        <v>0.14294960495076253</v>
      </c>
      <c r="BC65" s="109"/>
      <c r="BD65" s="17">
        <f>'RIM Net Benefits (Ach Pot)'!BC65</f>
        <v>14.730941705479704</v>
      </c>
      <c r="BE65" s="18">
        <f>'RIM Net Benefits (Ach Pot)'!BD65</f>
        <v>0.77308903940674434</v>
      </c>
      <c r="BF65" s="18">
        <f>'RIM Net Benefits (Ach Pot)'!BE65</f>
        <v>1.0989215641510326</v>
      </c>
      <c r="BG65" s="42"/>
      <c r="BH65" s="22">
        <v>631410.595875</v>
      </c>
      <c r="BI65" s="27" t="str">
        <f t="shared" si="0"/>
        <v>NA</v>
      </c>
      <c r="BJ65" s="52" t="s">
        <v>528</v>
      </c>
      <c r="BK65" s="52"/>
      <c r="BL65" s="35" t="str">
        <f t="shared" si="13"/>
        <v>NA</v>
      </c>
      <c r="BM65" s="67" t="s">
        <v>499</v>
      </c>
      <c r="BN65" s="71" t="str">
        <f t="shared" si="16"/>
        <v>NA</v>
      </c>
      <c r="BO65" s="71" t="str">
        <f t="shared" si="16"/>
        <v>NA</v>
      </c>
      <c r="BP65" s="71" t="str">
        <f t="shared" si="16"/>
        <v>NA</v>
      </c>
      <c r="BQ65" s="71" t="str">
        <f t="shared" si="16"/>
        <v>NA</v>
      </c>
      <c r="BR65" s="71" t="str">
        <f t="shared" si="16"/>
        <v>NA</v>
      </c>
      <c r="BS65" s="71" t="str">
        <f t="shared" si="15"/>
        <v>NA</v>
      </c>
      <c r="BT65" s="71" t="str">
        <f t="shared" si="15"/>
        <v>NA</v>
      </c>
      <c r="BU65" s="71" t="str">
        <f t="shared" si="15"/>
        <v>NA</v>
      </c>
      <c r="BV65" s="71" t="str">
        <f t="shared" si="15"/>
        <v>NA</v>
      </c>
      <c r="BW65" s="71" t="str">
        <f t="shared" si="15"/>
        <v>NA</v>
      </c>
    </row>
    <row r="66" spans="1:75" x14ac:dyDescent="0.25">
      <c r="A66" s="13">
        <v>1</v>
      </c>
      <c r="B66" s="13">
        <v>300</v>
      </c>
      <c r="C66">
        <v>301</v>
      </c>
      <c r="D66" t="s">
        <v>100</v>
      </c>
      <c r="E66" t="s">
        <v>346</v>
      </c>
      <c r="F66">
        <f>'RIM &amp; TRC Benefits'!E66-'TRC Costs (Ach Pot)'!E66</f>
        <v>0</v>
      </c>
      <c r="G66">
        <f>'RIM &amp; TRC Benefits'!F66-'TRC Costs (Ach Pot)'!F66</f>
        <v>0</v>
      </c>
      <c r="H66">
        <f>'RIM &amp; TRC Benefits'!G66-'TRC Costs (Ach Pot)'!G66</f>
        <v>-124.8577852</v>
      </c>
      <c r="I66">
        <f>'RIM &amp; TRC Benefits'!H66-'TRC Costs (Ach Pot)'!H66</f>
        <v>11.592214800000001</v>
      </c>
      <c r="J66">
        <f>'RIM &amp; TRC Benefits'!I66-'TRC Costs (Ach Pot)'!I66</f>
        <v>12.967214800000001</v>
      </c>
      <c r="K66">
        <f>'RIM &amp; TRC Benefits'!J66-'TRC Costs (Ach Pot)'!J66</f>
        <v>16.786550800000001</v>
      </c>
      <c r="L66">
        <f>'RIM &amp; TRC Benefits'!K66-'TRC Costs (Ach Pot)'!K66</f>
        <v>18.162527799999999</v>
      </c>
      <c r="M66">
        <f>'RIM &amp; TRC Benefits'!L66-'TRC Costs (Ach Pot)'!L66</f>
        <v>18.4183868</v>
      </c>
      <c r="N66">
        <f>'RIM &amp; TRC Benefits'!M66-'TRC Costs (Ach Pot)'!M66</f>
        <v>20.889089800000001</v>
      </c>
      <c r="O66">
        <f>'RIM &amp; TRC Benefits'!N66-'TRC Costs (Ach Pot)'!N66</f>
        <v>21.787527799999999</v>
      </c>
      <c r="P66">
        <f>'RIM &amp; TRC Benefits'!O66-'TRC Costs (Ach Pot)'!O66</f>
        <v>22.264089800000001</v>
      </c>
      <c r="Q66">
        <f>'RIM &amp; TRC Benefits'!P66-'TRC Costs (Ach Pot)'!P66</f>
        <v>21.248464800000001</v>
      </c>
      <c r="R66">
        <f>'RIM &amp; TRC Benefits'!Q66-'TRC Costs (Ach Pot)'!Q66</f>
        <v>21.810964800000001</v>
      </c>
      <c r="S66">
        <f>'RIM &amp; TRC Benefits'!R66-'TRC Costs (Ach Pot)'!R66</f>
        <v>21.123464800000001</v>
      </c>
      <c r="T66">
        <f>'RIM &amp; TRC Benefits'!S66-'TRC Costs (Ach Pot)'!S66</f>
        <v>24.154714800000001</v>
      </c>
      <c r="U66">
        <f>'RIM &amp; TRC Benefits'!T66-'TRC Costs (Ach Pot)'!T66</f>
        <v>22.029714800000001</v>
      </c>
      <c r="V66">
        <f>'RIM &amp; TRC Benefits'!U66-'TRC Costs (Ach Pot)'!U66</f>
        <v>0</v>
      </c>
      <c r="W66">
        <f>'RIM &amp; TRC Benefits'!V66-'TRC Costs (Ach Pot)'!V66</f>
        <v>0</v>
      </c>
      <c r="X66">
        <f>'RIM &amp; TRC Benefits'!W66-'TRC Costs (Ach Pot)'!W66</f>
        <v>0</v>
      </c>
      <c r="Y66">
        <f>'RIM &amp; TRC Benefits'!X66-'TRC Costs (Ach Pot)'!X66</f>
        <v>0</v>
      </c>
      <c r="Z66">
        <f>'RIM &amp; TRC Benefits'!Y66-'TRC Costs (Ach Pot)'!Y66</f>
        <v>0</v>
      </c>
      <c r="AA66">
        <f>'RIM &amp; TRC Benefits'!Z66-'TRC Costs (Ach Pot)'!Z66</f>
        <v>0</v>
      </c>
      <c r="AB66">
        <f>'RIM &amp; TRC Benefits'!AA66-'TRC Costs (Ach Pot)'!AA66</f>
        <v>0</v>
      </c>
      <c r="AC66">
        <f>'RIM &amp; TRC Benefits'!AB66-'TRC Costs (Ach Pot)'!AB66</f>
        <v>0</v>
      </c>
      <c r="AD66">
        <f>'RIM &amp; TRC Benefits'!AC66-'TRC Costs (Ach Pot)'!AC66</f>
        <v>0</v>
      </c>
      <c r="AE66">
        <f>'RIM &amp; TRC Benefits'!AD66-'TRC Costs (Ach Pot)'!AD66</f>
        <v>0</v>
      </c>
      <c r="AF66">
        <f>'RIM &amp; TRC Benefits'!AE66-'TRC Costs (Ach Pot)'!AE66</f>
        <v>0</v>
      </c>
      <c r="AG66">
        <f>'RIM &amp; TRC Benefits'!AF66-'TRC Costs (Ach Pot)'!AF66</f>
        <v>0</v>
      </c>
      <c r="AH66">
        <f>'RIM &amp; TRC Benefits'!AG66-'TRC Costs (Ach Pot)'!AG66</f>
        <v>0</v>
      </c>
      <c r="AI66">
        <f>'RIM &amp; TRC Benefits'!AH66-'TRC Costs (Ach Pot)'!AH66</f>
        <v>0</v>
      </c>
      <c r="AJ66" s="2">
        <f t="shared" si="2"/>
        <v>128.37714119999998</v>
      </c>
      <c r="AK66" s="2">
        <f t="shared" si="3"/>
        <v>36.3800942601126</v>
      </c>
      <c r="AL66">
        <f>IF('TRC Costs (Ach Pot)'!AJ66=0,99999,'RIM &amp; TRC Benefits'!AJ66/'TRC Costs (Ach Pot)'!AJ66)</f>
        <v>1.2671078873723391</v>
      </c>
      <c r="AM66" s="17"/>
      <c r="AN66">
        <f>'Customer Costs'!G66</f>
        <v>99.2</v>
      </c>
      <c r="AO66" s="17">
        <f t="shared" si="4"/>
        <v>220.8797686698299</v>
      </c>
      <c r="AP66" s="18">
        <f t="shared" si="5"/>
        <v>3.7543867924345684</v>
      </c>
      <c r="AQ66" s="76" t="str">
        <f t="shared" si="6"/>
        <v>No</v>
      </c>
      <c r="AR66" s="76" t="str">
        <f t="shared" si="7"/>
        <v>No</v>
      </c>
      <c r="AS66" s="76" t="str">
        <f t="shared" si="8"/>
        <v>No</v>
      </c>
      <c r="AU66" s="76" t="str">
        <f t="shared" si="9"/>
        <v>Keep</v>
      </c>
      <c r="AV66" s="59">
        <f t="shared" si="10"/>
        <v>46.355151834703328</v>
      </c>
      <c r="AW66" s="41">
        <f t="shared" si="11"/>
        <v>2</v>
      </c>
      <c r="AX66" s="23">
        <f t="shared" si="12"/>
        <v>0.46728983704338029</v>
      </c>
      <c r="AY66" s="23"/>
      <c r="AZ66" s="11">
        <f>IF(AV66="NA",AV66,'Program Costs'!G66)</f>
        <v>37</v>
      </c>
      <c r="BA66" s="20"/>
      <c r="BB66" s="56">
        <f>IF(AW66&lt;=10,IF($BB$1="Residential",VLOOKUP(CEILING(AW66,0.05),'Payback-Acceptance'!$A$5:$C$205,2),VLOOKUP(CEILING(AW66,0.05),'Payback-Acceptance'!$A$5:$C$205,3)),IF($BB$1="Residential",VLOOKUP(10,'Payback-Acceptance'!$A$5:$C$205,2),VLOOKUP(10,'Payback-Acceptance'!$A$5:$C$205,3)))</f>
        <v>0.41756058820718511</v>
      </c>
      <c r="BC66" s="109"/>
      <c r="BD66" s="17">
        <f>'RIM Net Benefits (Ach Pot)'!BC66</f>
        <v>220.8797686698299</v>
      </c>
      <c r="BE66" s="18">
        <f>'RIM Net Benefits (Ach Pot)'!BD66</f>
        <v>29.445491712051894</v>
      </c>
      <c r="BF66" s="18">
        <f>'RIM Net Benefits (Ach Pot)'!BE66</f>
        <v>27.27295173435369</v>
      </c>
      <c r="BG66" s="42"/>
      <c r="BH66" s="22">
        <v>754283.97223122208</v>
      </c>
      <c r="BI66" s="27">
        <f t="shared" si="0"/>
        <v>157479.6295600606</v>
      </c>
      <c r="BJ66" s="52" t="s">
        <v>528</v>
      </c>
      <c r="BK66" s="52"/>
      <c r="BL66" s="35">
        <f t="shared" si="13"/>
        <v>157479.6295600606</v>
      </c>
      <c r="BM66" s="67">
        <v>-1</v>
      </c>
      <c r="BN66" s="71">
        <f t="shared" si="16"/>
        <v>4724.3888868018175</v>
      </c>
      <c r="BO66" s="71">
        <f t="shared" si="16"/>
        <v>12598.370364804849</v>
      </c>
      <c r="BP66" s="71">
        <f t="shared" si="16"/>
        <v>25196.740729609697</v>
      </c>
      <c r="BQ66" s="71">
        <f t="shared" si="16"/>
        <v>47243.888868018184</v>
      </c>
      <c r="BR66" s="71">
        <f t="shared" si="16"/>
        <v>78739.814780030298</v>
      </c>
      <c r="BS66" s="71">
        <f t="shared" si="15"/>
        <v>110235.74069204241</v>
      </c>
      <c r="BT66" s="71">
        <f t="shared" si="15"/>
        <v>132282.88883045089</v>
      </c>
      <c r="BU66" s="71">
        <f t="shared" si="15"/>
        <v>144881.25919525573</v>
      </c>
      <c r="BV66" s="71">
        <f t="shared" si="15"/>
        <v>152755.24067325878</v>
      </c>
      <c r="BW66" s="71">
        <f t="shared" si="15"/>
        <v>157479.6295600606</v>
      </c>
    </row>
    <row r="67" spans="1:75" x14ac:dyDescent="0.25">
      <c r="A67" s="13">
        <v>1</v>
      </c>
      <c r="B67" s="13">
        <v>350</v>
      </c>
      <c r="C67">
        <v>351</v>
      </c>
      <c r="D67" t="s">
        <v>101</v>
      </c>
      <c r="E67" t="s">
        <v>347</v>
      </c>
      <c r="F67">
        <f>'RIM &amp; TRC Benefits'!E67-'TRC Costs (Ach Pot)'!E67</f>
        <v>0</v>
      </c>
      <c r="G67">
        <f>'RIM &amp; TRC Benefits'!F67-'TRC Costs (Ach Pot)'!F67</f>
        <v>0</v>
      </c>
      <c r="H67">
        <f>'RIM &amp; TRC Benefits'!G67-'TRC Costs (Ach Pot)'!G67</f>
        <v>-83.868773399999995</v>
      </c>
      <c r="I67">
        <f>'RIM &amp; TRC Benefits'!H67-'TRC Costs (Ach Pot)'!H67</f>
        <v>3.4312266</v>
      </c>
      <c r="J67">
        <f>'RIM &amp; TRC Benefits'!I67-'TRC Costs (Ach Pot)'!I67</f>
        <v>3.5562266</v>
      </c>
      <c r="K67">
        <f>'RIM &amp; TRC Benefits'!J67-'TRC Costs (Ach Pot)'!J67</f>
        <v>5.0357188000000006</v>
      </c>
      <c r="L67">
        <f>'RIM &amp; TRC Benefits'!K67-'TRC Costs (Ach Pot)'!K67</f>
        <v>5.8462657</v>
      </c>
      <c r="M67">
        <f>'RIM &amp; TRC Benefits'!L67-'TRC Costs (Ach Pot)'!L67</f>
        <v>5.6021250000000009</v>
      </c>
      <c r="N67">
        <f>'RIM &amp; TRC Benefits'!M67-'TRC Costs (Ach Pot)'!M67</f>
        <v>6.814039600000001</v>
      </c>
      <c r="O67">
        <f>'RIM &amp; TRC Benefits'!N67-'TRC Costs (Ach Pot)'!N67</f>
        <v>6.9156016000000005</v>
      </c>
      <c r="P67">
        <f>'RIM &amp; TRC Benefits'!O67-'TRC Costs (Ach Pot)'!O67</f>
        <v>7.610914600000001</v>
      </c>
      <c r="Q67">
        <f>'RIM &amp; TRC Benefits'!P67-'TRC Costs (Ach Pot)'!P67</f>
        <v>6.7906016000000005</v>
      </c>
      <c r="R67">
        <f>'RIM &amp; TRC Benefits'!Q67-'TRC Costs (Ach Pot)'!Q67</f>
        <v>6.5562266000000005</v>
      </c>
      <c r="S67">
        <f>'RIM &amp; TRC Benefits'!R67-'TRC Costs (Ach Pot)'!R67</f>
        <v>0</v>
      </c>
      <c r="T67">
        <f>'RIM &amp; TRC Benefits'!S67-'TRC Costs (Ach Pot)'!S67</f>
        <v>0</v>
      </c>
      <c r="U67">
        <f>'RIM &amp; TRC Benefits'!T67-'TRC Costs (Ach Pot)'!T67</f>
        <v>0</v>
      </c>
      <c r="V67">
        <f>'RIM &amp; TRC Benefits'!U67-'TRC Costs (Ach Pot)'!U67</f>
        <v>0</v>
      </c>
      <c r="W67">
        <f>'RIM &amp; TRC Benefits'!V67-'TRC Costs (Ach Pot)'!V67</f>
        <v>0</v>
      </c>
      <c r="X67">
        <f>'RIM &amp; TRC Benefits'!W67-'TRC Costs (Ach Pot)'!W67</f>
        <v>0</v>
      </c>
      <c r="Y67">
        <f>'RIM &amp; TRC Benefits'!X67-'TRC Costs (Ach Pot)'!X67</f>
        <v>0</v>
      </c>
      <c r="Z67">
        <f>'RIM &amp; TRC Benefits'!Y67-'TRC Costs (Ach Pot)'!Y67</f>
        <v>0</v>
      </c>
      <c r="AA67">
        <f>'RIM &amp; TRC Benefits'!Z67-'TRC Costs (Ach Pot)'!Z67</f>
        <v>0</v>
      </c>
      <c r="AB67">
        <f>'RIM &amp; TRC Benefits'!AA67-'TRC Costs (Ach Pot)'!AA67</f>
        <v>0</v>
      </c>
      <c r="AC67">
        <f>'RIM &amp; TRC Benefits'!AB67-'TRC Costs (Ach Pot)'!AB67</f>
        <v>0</v>
      </c>
      <c r="AD67">
        <f>'RIM &amp; TRC Benefits'!AC67-'TRC Costs (Ach Pot)'!AC67</f>
        <v>0</v>
      </c>
      <c r="AE67">
        <f>'RIM &amp; TRC Benefits'!AD67-'TRC Costs (Ach Pot)'!AD67</f>
        <v>0</v>
      </c>
      <c r="AF67">
        <f>'RIM &amp; TRC Benefits'!AE67-'TRC Costs (Ach Pot)'!AE67</f>
        <v>0</v>
      </c>
      <c r="AG67">
        <f>'RIM &amp; TRC Benefits'!AF67-'TRC Costs (Ach Pot)'!AF67</f>
        <v>0</v>
      </c>
      <c r="AH67">
        <f>'RIM &amp; TRC Benefits'!AG67-'TRC Costs (Ach Pot)'!AG67</f>
        <v>0</v>
      </c>
      <c r="AI67">
        <f>'RIM &amp; TRC Benefits'!AH67-'TRC Costs (Ach Pot)'!AH67</f>
        <v>0</v>
      </c>
      <c r="AJ67" s="2">
        <f t="shared" si="2"/>
        <v>-25.709826699999979</v>
      </c>
      <c r="AK67" s="2">
        <f t="shared" si="3"/>
        <v>-43.568365880374714</v>
      </c>
      <c r="AL67">
        <f>IF('TRC Costs (Ach Pot)'!AJ67=0,99999,'RIM &amp; TRC Benefits'!AJ67/'TRC Costs (Ach Pot)'!AJ67)</f>
        <v>0.49806030091734199</v>
      </c>
      <c r="AM67" s="17"/>
      <c r="AN67">
        <f>'Customer Costs'!G67</f>
        <v>49.8</v>
      </c>
      <c r="AO67" s="17">
        <f t="shared" si="4"/>
        <v>55.918191595346443</v>
      </c>
      <c r="AP67" s="18">
        <f t="shared" si="5"/>
        <v>7.44491090809497</v>
      </c>
      <c r="AQ67" s="76" t="str">
        <f t="shared" si="6"/>
        <v>No</v>
      </c>
      <c r="AR67" s="76" t="str">
        <f t="shared" si="7"/>
        <v>No</v>
      </c>
      <c r="AS67" s="76" t="str">
        <f t="shared" si="8"/>
        <v>No</v>
      </c>
      <c r="AU67" s="76" t="str">
        <f t="shared" si="9"/>
        <v>Drop</v>
      </c>
      <c r="AV67" s="59" t="str">
        <f t="shared" si="10"/>
        <v>NA</v>
      </c>
      <c r="AW67" s="41" t="str">
        <f t="shared" si="11"/>
        <v>NA</v>
      </c>
      <c r="AX67" s="23" t="str">
        <f t="shared" si="12"/>
        <v>NA</v>
      </c>
      <c r="AY67" s="23"/>
      <c r="AZ67" s="11" t="str">
        <f>IF(AV67="NA",AV67,'Program Costs'!G67)</f>
        <v>NA</v>
      </c>
      <c r="BA67" s="20"/>
      <c r="BB67" s="56">
        <f>IF(AW67&lt;=10,IF($BB$1="Residential",VLOOKUP(CEILING(AW67,0.05),'Payback-Acceptance'!$A$5:$C$205,2),VLOOKUP(CEILING(AW67,0.05),'Payback-Acceptance'!$A$5:$C$205,3)),IF($BB$1="Residential",VLOOKUP(10,'Payback-Acceptance'!$A$5:$C$205,2),VLOOKUP(10,'Payback-Acceptance'!$A$5:$C$205,3)))</f>
        <v>0.14294960495076253</v>
      </c>
      <c r="BC67" s="109"/>
      <c r="BD67" s="17">
        <f>'RIM Net Benefits (Ach Pot)'!BC67</f>
        <v>55.918191595346443</v>
      </c>
      <c r="BE67" s="18">
        <f>'RIM Net Benefits (Ach Pot)'!BD67</f>
        <v>7.4516274838702499</v>
      </c>
      <c r="BF67" s="18">
        <f>'RIM Net Benefits (Ach Pot)'!BE67</f>
        <v>6.904453719941503</v>
      </c>
      <c r="BG67" s="42"/>
      <c r="BH67" s="22">
        <v>218263.77461568313</v>
      </c>
      <c r="BI67" s="27" t="str">
        <f t="shared" si="0"/>
        <v>NA</v>
      </c>
      <c r="BJ67" s="52" t="s">
        <v>528</v>
      </c>
      <c r="BK67" s="52"/>
      <c r="BL67" s="35" t="str">
        <f t="shared" si="13"/>
        <v>NA</v>
      </c>
      <c r="BM67" s="67" t="s">
        <v>499</v>
      </c>
      <c r="BN67" s="71" t="str">
        <f t="shared" si="16"/>
        <v>NA</v>
      </c>
      <c r="BO67" s="71" t="str">
        <f t="shared" si="16"/>
        <v>NA</v>
      </c>
      <c r="BP67" s="71" t="str">
        <f t="shared" si="16"/>
        <v>NA</v>
      </c>
      <c r="BQ67" s="71" t="str">
        <f t="shared" si="16"/>
        <v>NA</v>
      </c>
      <c r="BR67" s="71" t="str">
        <f t="shared" si="16"/>
        <v>NA</v>
      </c>
      <c r="BS67" s="71" t="str">
        <f t="shared" si="15"/>
        <v>NA</v>
      </c>
      <c r="BT67" s="71" t="str">
        <f t="shared" si="15"/>
        <v>NA</v>
      </c>
      <c r="BU67" s="71" t="str">
        <f t="shared" si="15"/>
        <v>NA</v>
      </c>
      <c r="BV67" s="71" t="str">
        <f t="shared" si="15"/>
        <v>NA</v>
      </c>
      <c r="BW67" s="71" t="str">
        <f t="shared" si="15"/>
        <v>NA</v>
      </c>
    </row>
    <row r="68" spans="1:75" x14ac:dyDescent="0.25">
      <c r="A68" s="13">
        <v>1</v>
      </c>
      <c r="B68" s="13">
        <v>400</v>
      </c>
      <c r="C68">
        <v>401</v>
      </c>
      <c r="D68" t="s">
        <v>102</v>
      </c>
      <c r="E68" t="s">
        <v>348</v>
      </c>
      <c r="F68">
        <f>'RIM &amp; TRC Benefits'!E68-'TRC Costs (Ach Pot)'!E68</f>
        <v>0</v>
      </c>
      <c r="G68">
        <f>'RIM &amp; TRC Benefits'!F68-'TRC Costs (Ach Pot)'!F68</f>
        <v>0</v>
      </c>
      <c r="H68">
        <f>'RIM &amp; TRC Benefits'!G68-'TRC Costs (Ach Pot)'!G68</f>
        <v>-827.94964900000002</v>
      </c>
      <c r="I68">
        <f>'RIM &amp; TRC Benefits'!H68-'TRC Costs (Ach Pot)'!H68</f>
        <v>100.30035100000001</v>
      </c>
      <c r="J68">
        <f>'RIM &amp; TRC Benefits'!I68-'TRC Costs (Ach Pot)'!I68</f>
        <v>110.30035100000001</v>
      </c>
      <c r="K68">
        <f>'RIM &amp; TRC Benefits'!J68-'TRC Costs (Ach Pot)'!J68</f>
        <v>151.74469100000002</v>
      </c>
      <c r="L68">
        <f>'RIM &amp; TRC Benefits'!K68-'TRC Costs (Ach Pot)'!K68</f>
        <v>165.15289100000001</v>
      </c>
      <c r="M68">
        <f>'RIM &amp; TRC Benefits'!L68-'TRC Costs (Ach Pot)'!L68</f>
        <v>173.520081</v>
      </c>
      <c r="N68">
        <f>'RIM &amp; TRC Benefits'!M68-'TRC Costs (Ach Pot)'!M68</f>
        <v>195.730041</v>
      </c>
      <c r="O68">
        <f>'RIM &amp; TRC Benefits'!N68-'TRC Costs (Ach Pot)'!N68</f>
        <v>209.30035100000001</v>
      </c>
      <c r="P68">
        <f>'RIM &amp; TRC Benefits'!O68-'TRC Costs (Ach Pot)'!O68</f>
        <v>213.58941100000001</v>
      </c>
      <c r="Q68">
        <f>'RIM &amp; TRC Benefits'!P68-'TRC Costs (Ach Pot)'!P68</f>
        <v>193.36285100000001</v>
      </c>
      <c r="R68">
        <f>'RIM &amp; TRC Benefits'!Q68-'TRC Costs (Ach Pot)'!Q68</f>
        <v>0</v>
      </c>
      <c r="S68">
        <f>'RIM &amp; TRC Benefits'!R68-'TRC Costs (Ach Pot)'!R68</f>
        <v>0</v>
      </c>
      <c r="T68">
        <f>'RIM &amp; TRC Benefits'!S68-'TRC Costs (Ach Pot)'!S68</f>
        <v>0</v>
      </c>
      <c r="U68">
        <f>'RIM &amp; TRC Benefits'!T68-'TRC Costs (Ach Pot)'!T68</f>
        <v>0</v>
      </c>
      <c r="V68">
        <f>'RIM &amp; TRC Benefits'!U68-'TRC Costs (Ach Pot)'!U68</f>
        <v>0</v>
      </c>
      <c r="W68">
        <f>'RIM &amp; TRC Benefits'!V68-'TRC Costs (Ach Pot)'!V68</f>
        <v>0</v>
      </c>
      <c r="X68">
        <f>'RIM &amp; TRC Benefits'!W68-'TRC Costs (Ach Pot)'!W68</f>
        <v>0</v>
      </c>
      <c r="Y68">
        <f>'RIM &amp; TRC Benefits'!X68-'TRC Costs (Ach Pot)'!X68</f>
        <v>0</v>
      </c>
      <c r="Z68">
        <f>'RIM &amp; TRC Benefits'!Y68-'TRC Costs (Ach Pot)'!Y68</f>
        <v>0</v>
      </c>
      <c r="AA68">
        <f>'RIM &amp; TRC Benefits'!Z68-'TRC Costs (Ach Pot)'!Z68</f>
        <v>0</v>
      </c>
      <c r="AB68">
        <f>'RIM &amp; TRC Benefits'!AA68-'TRC Costs (Ach Pot)'!AA68</f>
        <v>0</v>
      </c>
      <c r="AC68">
        <f>'RIM &amp; TRC Benefits'!AB68-'TRC Costs (Ach Pot)'!AB68</f>
        <v>0</v>
      </c>
      <c r="AD68">
        <f>'RIM &amp; TRC Benefits'!AC68-'TRC Costs (Ach Pot)'!AC68</f>
        <v>0</v>
      </c>
      <c r="AE68">
        <f>'RIM &amp; TRC Benefits'!AD68-'TRC Costs (Ach Pot)'!AD68</f>
        <v>0</v>
      </c>
      <c r="AF68">
        <f>'RIM &amp; TRC Benefits'!AE68-'TRC Costs (Ach Pot)'!AE68</f>
        <v>0</v>
      </c>
      <c r="AG68">
        <f>'RIM &amp; TRC Benefits'!AF68-'TRC Costs (Ach Pot)'!AF68</f>
        <v>0</v>
      </c>
      <c r="AH68">
        <f>'RIM &amp; TRC Benefits'!AG68-'TRC Costs (Ach Pot)'!AG68</f>
        <v>0</v>
      </c>
      <c r="AI68">
        <f>'RIM &amp; TRC Benefits'!AH68-'TRC Costs (Ach Pot)'!AH68</f>
        <v>0</v>
      </c>
      <c r="AJ68" s="2">
        <f t="shared" si="2"/>
        <v>685.05136999999991</v>
      </c>
      <c r="AK68" s="2">
        <f t="shared" si="3"/>
        <v>253.60914002256561</v>
      </c>
      <c r="AL68">
        <f>IF('TRC Costs (Ach Pot)'!AJ68=0,99999,'RIM &amp; TRC Benefits'!AJ68/'TRC Costs (Ach Pot)'!AJ68)</f>
        <v>1.273285711231213</v>
      </c>
      <c r="AM68" s="17"/>
      <c r="AN68">
        <f>'Customer Costs'!G68</f>
        <v>891</v>
      </c>
      <c r="AO68" s="17">
        <f t="shared" si="4"/>
        <v>1824.1960606918778</v>
      </c>
      <c r="AP68" s="18">
        <f t="shared" si="5"/>
        <v>4.0830948674935241</v>
      </c>
      <c r="AQ68" s="76" t="str">
        <f t="shared" si="6"/>
        <v>No</v>
      </c>
      <c r="AR68" s="76" t="str">
        <f t="shared" si="7"/>
        <v>No</v>
      </c>
      <c r="AS68" s="76" t="str">
        <f t="shared" si="8"/>
        <v>No</v>
      </c>
      <c r="AU68" s="76" t="str">
        <f t="shared" si="9"/>
        <v>Keep</v>
      </c>
      <c r="AV68" s="59">
        <f t="shared" si="10"/>
        <v>454.56634909785714</v>
      </c>
      <c r="AW68" s="41">
        <f t="shared" si="11"/>
        <v>2</v>
      </c>
      <c r="AX68" s="23">
        <f t="shared" si="12"/>
        <v>0.51017547597963764</v>
      </c>
      <c r="AY68" s="23"/>
      <c r="AZ68" s="11">
        <f>IF(AV68="NA",AV68,'Program Costs'!G68)</f>
        <v>37</v>
      </c>
      <c r="BA68" s="20"/>
      <c r="BB68" s="56">
        <f>IF(AW68&lt;=10,IF($BB$1="Residential",VLOOKUP(CEILING(AW68,0.05),'Payback-Acceptance'!$A$5:$C$205,2),VLOOKUP(CEILING(AW68,0.05),'Payback-Acceptance'!$A$5:$C$205,3)),IF($BB$1="Residential",VLOOKUP(10,'Payback-Acceptance'!$A$5:$C$205,2),VLOOKUP(10,'Payback-Acceptance'!$A$5:$C$205,3)))</f>
        <v>0.41756058820718511</v>
      </c>
      <c r="BC68" s="109"/>
      <c r="BD68" s="17">
        <f>'RIM Net Benefits (Ach Pot)'!BC68</f>
        <v>1824.1960606918778</v>
      </c>
      <c r="BE68" s="18">
        <f>'RIM Net Benefits (Ach Pot)'!BD68</f>
        <v>138.92196153587935</v>
      </c>
      <c r="BF68" s="18">
        <f>'RIM Net Benefits (Ach Pot)'!BE68</f>
        <v>401.88738943392053</v>
      </c>
      <c r="BG68" s="42"/>
      <c r="BH68" s="22">
        <v>350947.96585714293</v>
      </c>
      <c r="BI68" s="27">
        <f t="shared" ref="BI68:BI131" si="17">IF(AW68="NA","NA",BH68/2*BB68)</f>
        <v>73271.019526711854</v>
      </c>
      <c r="BJ68" s="52" t="s">
        <v>528</v>
      </c>
      <c r="BK68" s="52"/>
      <c r="BL68" s="35">
        <f t="shared" si="13"/>
        <v>5575</v>
      </c>
      <c r="BM68" s="67">
        <v>5575</v>
      </c>
      <c r="BN68" s="71">
        <f t="shared" si="16"/>
        <v>167.25</v>
      </c>
      <c r="BO68" s="71">
        <f t="shared" si="16"/>
        <v>446</v>
      </c>
      <c r="BP68" s="71">
        <f t="shared" si="16"/>
        <v>892</v>
      </c>
      <c r="BQ68" s="71">
        <f t="shared" si="16"/>
        <v>1672.5000000000002</v>
      </c>
      <c r="BR68" s="71">
        <f t="shared" si="16"/>
        <v>2787.5</v>
      </c>
      <c r="BS68" s="71">
        <f t="shared" si="15"/>
        <v>3902.4999999999995</v>
      </c>
      <c r="BT68" s="71">
        <f t="shared" si="15"/>
        <v>4683</v>
      </c>
      <c r="BU68" s="71">
        <f t="shared" si="15"/>
        <v>5129</v>
      </c>
      <c r="BV68" s="71">
        <f t="shared" si="15"/>
        <v>5407.75</v>
      </c>
      <c r="BW68" s="71">
        <f t="shared" si="15"/>
        <v>5575</v>
      </c>
    </row>
    <row r="69" spans="1:75" x14ac:dyDescent="0.25">
      <c r="A69" s="13">
        <v>1</v>
      </c>
      <c r="B69" s="13">
        <v>400</v>
      </c>
      <c r="C69">
        <v>403</v>
      </c>
      <c r="D69" t="s">
        <v>103</v>
      </c>
      <c r="E69" t="s">
        <v>349</v>
      </c>
      <c r="F69">
        <f>'RIM &amp; TRC Benefits'!E69-'TRC Costs (Ach Pot)'!E69</f>
        <v>0</v>
      </c>
      <c r="G69">
        <f>'RIM &amp; TRC Benefits'!F69-'TRC Costs (Ach Pot)'!F69</f>
        <v>0</v>
      </c>
      <c r="H69">
        <f>'RIM &amp; TRC Benefits'!G69-'TRC Costs (Ach Pot)'!G69</f>
        <v>-3836.605047</v>
      </c>
      <c r="I69">
        <f>'RIM &amp; TRC Benefits'!H69-'TRC Costs (Ach Pot)'!H69</f>
        <v>94.144953000000001</v>
      </c>
      <c r="J69">
        <f>'RIM &amp; TRC Benefits'!I69-'TRC Costs (Ach Pot)'!I69</f>
        <v>103.269953</v>
      </c>
      <c r="K69">
        <f>'RIM &amp; TRC Benefits'!J69-'TRC Costs (Ach Pot)'!J69</f>
        <v>135.48870299999999</v>
      </c>
      <c r="L69">
        <f>'RIM &amp; TRC Benefits'!K69-'TRC Costs (Ach Pot)'!K69</f>
        <v>146.08636299999998</v>
      </c>
      <c r="M69">
        <f>'RIM &amp; TRC Benefits'!L69-'TRC Costs (Ach Pot)'!L69</f>
        <v>154.68694299999999</v>
      </c>
      <c r="N69">
        <f>'RIM &amp; TRC Benefits'!M69-'TRC Costs (Ach Pot)'!M69</f>
        <v>171.57464299999998</v>
      </c>
      <c r="O69">
        <f>'RIM &amp; TRC Benefits'!N69-'TRC Costs (Ach Pot)'!N69</f>
        <v>182.12933299999997</v>
      </c>
      <c r="P69">
        <f>'RIM &amp; TRC Benefits'!O69-'TRC Costs (Ach Pot)'!O69</f>
        <v>186.60589299999998</v>
      </c>
      <c r="Q69">
        <f>'RIM &amp; TRC Benefits'!P69-'TRC Costs (Ach Pot)'!P69</f>
        <v>172.94183299999997</v>
      </c>
      <c r="R69">
        <f>'RIM &amp; TRC Benefits'!Q69-'TRC Costs (Ach Pot)'!Q69</f>
        <v>181.58245299999999</v>
      </c>
      <c r="S69">
        <f>'RIM &amp; TRC Benefits'!R69-'TRC Costs (Ach Pot)'!R69</f>
        <v>175.56683299999997</v>
      </c>
      <c r="T69">
        <f>'RIM &amp; TRC Benefits'!S69-'TRC Costs (Ach Pot)'!S69</f>
        <v>205.76995299999999</v>
      </c>
      <c r="U69">
        <f>'RIM &amp; TRC Benefits'!T69-'TRC Costs (Ach Pot)'!T69</f>
        <v>183.67620299999999</v>
      </c>
      <c r="V69">
        <f>'RIM &amp; TRC Benefits'!U69-'TRC Costs (Ach Pot)'!U69</f>
        <v>196.05120299999999</v>
      </c>
      <c r="W69">
        <f>'RIM &amp; TRC Benefits'!V69-'TRC Costs (Ach Pot)'!V69</f>
        <v>0</v>
      </c>
      <c r="X69">
        <f>'RIM &amp; TRC Benefits'!W69-'TRC Costs (Ach Pot)'!W69</f>
        <v>0</v>
      </c>
      <c r="Y69">
        <f>'RIM &amp; TRC Benefits'!X69-'TRC Costs (Ach Pot)'!X69</f>
        <v>0</v>
      </c>
      <c r="Z69">
        <f>'RIM &amp; TRC Benefits'!Y69-'TRC Costs (Ach Pot)'!Y69</f>
        <v>0</v>
      </c>
      <c r="AA69">
        <f>'RIM &amp; TRC Benefits'!Z69-'TRC Costs (Ach Pot)'!Z69</f>
        <v>0</v>
      </c>
      <c r="AB69">
        <f>'RIM &amp; TRC Benefits'!AA69-'TRC Costs (Ach Pot)'!AA69</f>
        <v>0</v>
      </c>
      <c r="AC69">
        <f>'RIM &amp; TRC Benefits'!AB69-'TRC Costs (Ach Pot)'!AB69</f>
        <v>0</v>
      </c>
      <c r="AD69">
        <f>'RIM &amp; TRC Benefits'!AC69-'TRC Costs (Ach Pot)'!AC69</f>
        <v>0</v>
      </c>
      <c r="AE69">
        <f>'RIM &amp; TRC Benefits'!AD69-'TRC Costs (Ach Pot)'!AD69</f>
        <v>0</v>
      </c>
      <c r="AF69">
        <f>'RIM &amp; TRC Benefits'!AE69-'TRC Costs (Ach Pot)'!AE69</f>
        <v>0</v>
      </c>
      <c r="AG69">
        <f>'RIM &amp; TRC Benefits'!AF69-'TRC Costs (Ach Pot)'!AF69</f>
        <v>0</v>
      </c>
      <c r="AH69">
        <f>'RIM &amp; TRC Benefits'!AG69-'TRC Costs (Ach Pot)'!AG69</f>
        <v>0</v>
      </c>
      <c r="AI69">
        <f>'RIM &amp; TRC Benefits'!AH69-'TRC Costs (Ach Pot)'!AH69</f>
        <v>0</v>
      </c>
      <c r="AJ69" s="2">
        <f t="shared" ref="AJ69:AJ132" si="18">SUM(F69:AI69)</f>
        <v>-1547.0297850000006</v>
      </c>
      <c r="AK69" s="2">
        <f t="shared" ref="AK69:AK132" si="19">H69+(NPV(6.463858/100,I69:AI69))</f>
        <v>-2426.0097401581506</v>
      </c>
      <c r="AL69">
        <f>IF('TRC Costs (Ach Pot)'!AJ69=0,99999,'RIM &amp; TRC Benefits'!AJ69/'TRC Costs (Ach Pot)'!AJ69)</f>
        <v>0.38253760749347143</v>
      </c>
      <c r="AM69" s="17"/>
      <c r="AN69">
        <f>'Customer Costs'!G69</f>
        <v>3892</v>
      </c>
      <c r="AO69" s="17">
        <f t="shared" ref="AO69:AO132" si="20">BD69</f>
        <v>1834.7047694456367</v>
      </c>
      <c r="AP69" s="18">
        <f t="shared" ref="AP69:AP132" si="21">AN69/(AO69*$AP$1/100)</f>
        <v>17.733314718455009</v>
      </c>
      <c r="AQ69" s="76" t="str">
        <f t="shared" ref="AQ69:AQ132" si="22">IF($AP69&lt;1,"Yes","No")</f>
        <v>No</v>
      </c>
      <c r="AR69" s="76" t="str">
        <f t="shared" ref="AR69:AR132" si="23">IF($AP69&lt;2,"Yes","No")</f>
        <v>No</v>
      </c>
      <c r="AS69" s="76" t="str">
        <f t="shared" ref="AS69:AS132" si="24">IF($AP69&lt;3,"Yes","No")</f>
        <v>No</v>
      </c>
      <c r="AU69" s="76" t="str">
        <f t="shared" ref="AU69:AU132" si="25">IF(OR(AL69&lt;1,AP69&lt;2),"Drop","Keep")</f>
        <v>Drop</v>
      </c>
      <c r="AV69" s="59" t="str">
        <f t="shared" ref="AV69:AV132" si="26">IF(AND(AP69&gt;2,AU69="KEEP"),AN69-(2*(AO69*($AP$1/100))),"NA")</f>
        <v>NA</v>
      </c>
      <c r="AW69" s="41" t="str">
        <f t="shared" ref="AW69:AW132" si="27">IF(AV69="NA",AV69,(AN69-AV69)/(AO69*($AP$1/100)))</f>
        <v>NA</v>
      </c>
      <c r="AX69" s="23" t="str">
        <f t="shared" ref="AX69:AX132" si="28">IF(AV69="NA",AV69,AV69/AN69)</f>
        <v>NA</v>
      </c>
      <c r="AY69" s="23"/>
      <c r="AZ69" s="11" t="str">
        <f>IF(AV69="NA",AV69,'Program Costs'!G69)</f>
        <v>NA</v>
      </c>
      <c r="BA69" s="20"/>
      <c r="BB69" s="56">
        <f>IF(AW69&lt;=10,IF($BB$1="Residential",VLOOKUP(CEILING(AW69,0.05),'Payback-Acceptance'!$A$5:$C$205,2),VLOOKUP(CEILING(AW69,0.05),'Payback-Acceptance'!$A$5:$C$205,3)),IF($BB$1="Residential",VLOOKUP(10,'Payback-Acceptance'!$A$5:$C$205,2),VLOOKUP(10,'Payback-Acceptance'!$A$5:$C$205,3)))</f>
        <v>0.14294960495076253</v>
      </c>
      <c r="BC69" s="109"/>
      <c r="BD69" s="17">
        <f>'RIM Net Benefits (Ach Pot)'!BC69</f>
        <v>1834.7047694456367</v>
      </c>
      <c r="BE69" s="18">
        <f>'RIM Net Benefits (Ach Pot)'!BD69</f>
        <v>199.54688980129578</v>
      </c>
      <c r="BF69" s="18">
        <f>'RIM Net Benefits (Ach Pot)'!BE69</f>
        <v>0</v>
      </c>
      <c r="BG69" s="42"/>
      <c r="BH69" s="22">
        <v>542140.01304601657</v>
      </c>
      <c r="BI69" s="27" t="str">
        <f t="shared" si="17"/>
        <v>NA</v>
      </c>
      <c r="BJ69" s="52" t="s">
        <v>528</v>
      </c>
      <c r="BK69" s="52"/>
      <c r="BL69" s="35" t="str">
        <f t="shared" ref="BL69:BL132" si="29">IF(BI69="NA",BI69,IF(AND(BI69&gt;=0,BM69&gt;=0),BM69,BI69))</f>
        <v>NA</v>
      </c>
      <c r="BM69" s="67" t="s">
        <v>499</v>
      </c>
      <c r="BN69" s="71" t="str">
        <f t="shared" si="16"/>
        <v>NA</v>
      </c>
      <c r="BO69" s="71" t="str">
        <f t="shared" si="16"/>
        <v>NA</v>
      </c>
      <c r="BP69" s="71" t="str">
        <f t="shared" si="16"/>
        <v>NA</v>
      </c>
      <c r="BQ69" s="71" t="str">
        <f t="shared" si="16"/>
        <v>NA</v>
      </c>
      <c r="BR69" s="71" t="str">
        <f t="shared" si="16"/>
        <v>NA</v>
      </c>
      <c r="BS69" s="71" t="str">
        <f t="shared" si="15"/>
        <v>NA</v>
      </c>
      <c r="BT69" s="71" t="str">
        <f t="shared" si="15"/>
        <v>NA</v>
      </c>
      <c r="BU69" s="71" t="str">
        <f t="shared" si="15"/>
        <v>NA</v>
      </c>
      <c r="BV69" s="71" t="str">
        <f t="shared" si="15"/>
        <v>NA</v>
      </c>
      <c r="BW69" s="71" t="str">
        <f t="shared" si="15"/>
        <v>NA</v>
      </c>
    </row>
    <row r="70" spans="1:75" x14ac:dyDescent="0.25">
      <c r="A70" s="13">
        <v>1</v>
      </c>
      <c r="B70" s="13">
        <v>400</v>
      </c>
      <c r="C70">
        <v>404</v>
      </c>
      <c r="D70" t="s">
        <v>104</v>
      </c>
      <c r="E70" t="s">
        <v>350</v>
      </c>
      <c r="F70">
        <f>'RIM &amp; TRC Benefits'!E70-'TRC Costs (Ach Pot)'!E70</f>
        <v>0</v>
      </c>
      <c r="G70">
        <f>'RIM &amp; TRC Benefits'!F70-'TRC Costs (Ach Pot)'!F70</f>
        <v>0</v>
      </c>
      <c r="H70">
        <f>'RIM &amp; TRC Benefits'!G70-'TRC Costs (Ach Pot)'!G70</f>
        <v>-544.295975</v>
      </c>
      <c r="I70">
        <f>'RIM &amp; TRC Benefits'!H70-'TRC Costs (Ach Pot)'!H70</f>
        <v>17.954025000000001</v>
      </c>
      <c r="J70">
        <f>'RIM &amp; TRC Benefits'!I70-'TRC Costs (Ach Pot)'!I70</f>
        <v>18.954025000000001</v>
      </c>
      <c r="K70">
        <f>'RIM &amp; TRC Benefits'!J70-'TRC Costs (Ach Pot)'!J70</f>
        <v>29.996017000000002</v>
      </c>
      <c r="L70">
        <f>'RIM &amp; TRC Benefits'!K70-'TRC Costs (Ach Pot)'!K70</f>
        <v>33.319259000000002</v>
      </c>
      <c r="M70">
        <f>'RIM &amp; TRC Benefits'!L70-'TRC Costs (Ach Pot)'!L70</f>
        <v>34.344650000000001</v>
      </c>
      <c r="N70">
        <f>'RIM &amp; TRC Benefits'!M70-'TRC Costs (Ach Pot)'!M70</f>
        <v>40.024335000000001</v>
      </c>
      <c r="O70">
        <f>'RIM &amp; TRC Benefits'!N70-'TRC Costs (Ach Pot)'!N70</f>
        <v>42.883715000000002</v>
      </c>
      <c r="P70">
        <f>'RIM &amp; TRC Benefits'!O70-'TRC Costs (Ach Pot)'!O70</f>
        <v>44.071215000000002</v>
      </c>
      <c r="Q70">
        <f>'RIM &amp; TRC Benefits'!P70-'TRC Costs (Ach Pot)'!P70</f>
        <v>38.547775000000001</v>
      </c>
      <c r="R70">
        <f>'RIM &amp; TRC Benefits'!Q70-'TRC Costs (Ach Pot)'!Q70</f>
        <v>0</v>
      </c>
      <c r="S70">
        <f>'RIM &amp; TRC Benefits'!R70-'TRC Costs (Ach Pot)'!R70</f>
        <v>0</v>
      </c>
      <c r="T70">
        <f>'RIM &amp; TRC Benefits'!S70-'TRC Costs (Ach Pot)'!S70</f>
        <v>0</v>
      </c>
      <c r="U70">
        <f>'RIM &amp; TRC Benefits'!T70-'TRC Costs (Ach Pot)'!T70</f>
        <v>0</v>
      </c>
      <c r="V70">
        <f>'RIM &amp; TRC Benefits'!U70-'TRC Costs (Ach Pot)'!U70</f>
        <v>0</v>
      </c>
      <c r="W70">
        <f>'RIM &amp; TRC Benefits'!V70-'TRC Costs (Ach Pot)'!V70</f>
        <v>0</v>
      </c>
      <c r="X70">
        <f>'RIM &amp; TRC Benefits'!W70-'TRC Costs (Ach Pot)'!W70</f>
        <v>0</v>
      </c>
      <c r="Y70">
        <f>'RIM &amp; TRC Benefits'!X70-'TRC Costs (Ach Pot)'!X70</f>
        <v>0</v>
      </c>
      <c r="Z70">
        <f>'RIM &amp; TRC Benefits'!Y70-'TRC Costs (Ach Pot)'!Y70</f>
        <v>0</v>
      </c>
      <c r="AA70">
        <f>'RIM &amp; TRC Benefits'!Z70-'TRC Costs (Ach Pot)'!Z70</f>
        <v>0</v>
      </c>
      <c r="AB70">
        <f>'RIM &amp; TRC Benefits'!AA70-'TRC Costs (Ach Pot)'!AA70</f>
        <v>0</v>
      </c>
      <c r="AC70">
        <f>'RIM &amp; TRC Benefits'!AB70-'TRC Costs (Ach Pot)'!AB70</f>
        <v>0</v>
      </c>
      <c r="AD70">
        <f>'RIM &amp; TRC Benefits'!AC70-'TRC Costs (Ach Pot)'!AC70</f>
        <v>0</v>
      </c>
      <c r="AE70">
        <f>'RIM &amp; TRC Benefits'!AD70-'TRC Costs (Ach Pot)'!AD70</f>
        <v>0</v>
      </c>
      <c r="AF70">
        <f>'RIM &amp; TRC Benefits'!AE70-'TRC Costs (Ach Pot)'!AE70</f>
        <v>0</v>
      </c>
      <c r="AG70">
        <f>'RIM &amp; TRC Benefits'!AF70-'TRC Costs (Ach Pot)'!AF70</f>
        <v>0</v>
      </c>
      <c r="AH70">
        <f>'RIM &amp; TRC Benefits'!AG70-'TRC Costs (Ach Pot)'!AG70</f>
        <v>0</v>
      </c>
      <c r="AI70">
        <f>'RIM &amp; TRC Benefits'!AH70-'TRC Costs (Ach Pot)'!AH70</f>
        <v>0</v>
      </c>
      <c r="AJ70" s="2">
        <f t="shared" si="18"/>
        <v>-244.20095900000001</v>
      </c>
      <c r="AK70" s="2">
        <f t="shared" si="19"/>
        <v>-331.02083606746885</v>
      </c>
      <c r="AL70">
        <f>IF('TRC Costs (Ach Pot)'!AJ70=0,99999,'RIM &amp; TRC Benefits'!AJ70/'TRC Costs (Ach Pot)'!AJ70)</f>
        <v>0.41099495361660349</v>
      </c>
      <c r="AM70" s="17"/>
      <c r="AN70">
        <f>'Customer Costs'!G70</f>
        <v>525</v>
      </c>
      <c r="AO70" s="17">
        <f t="shared" si="20"/>
        <v>294.04266917654377</v>
      </c>
      <c r="AP70" s="18">
        <f t="shared" si="21"/>
        <v>14.925614726733198</v>
      </c>
      <c r="AQ70" s="76" t="str">
        <f t="shared" si="22"/>
        <v>No</v>
      </c>
      <c r="AR70" s="76" t="str">
        <f t="shared" si="23"/>
        <v>No</v>
      </c>
      <c r="AS70" s="76" t="str">
        <f t="shared" si="24"/>
        <v>No</v>
      </c>
      <c r="AU70" s="76" t="str">
        <f t="shared" si="25"/>
        <v>Drop</v>
      </c>
      <c r="AV70" s="59" t="str">
        <f t="shared" si="26"/>
        <v>NA</v>
      </c>
      <c r="AW70" s="41" t="str">
        <f t="shared" si="27"/>
        <v>NA</v>
      </c>
      <c r="AX70" s="23" t="str">
        <f t="shared" si="28"/>
        <v>NA</v>
      </c>
      <c r="AY70" s="23"/>
      <c r="AZ70" s="11" t="str">
        <f>IF(AV70="NA",AV70,'Program Costs'!G70)</f>
        <v>NA</v>
      </c>
      <c r="BA70" s="20"/>
      <c r="BB70" s="56">
        <f>IF(AW70&lt;=10,IF($BB$1="Residential",VLOOKUP(CEILING(AW70,0.05),'Payback-Acceptance'!$A$5:$C$205,2),VLOOKUP(CEILING(AW70,0.05),'Payback-Acceptance'!$A$5:$C$205,3)),IF($BB$1="Residential",VLOOKUP(10,'Payback-Acceptance'!$A$5:$C$205,2),VLOOKUP(10,'Payback-Acceptance'!$A$5:$C$205,3)))</f>
        <v>0.14294960495076253</v>
      </c>
      <c r="BC70" s="109"/>
      <c r="BD70" s="17">
        <f>'RIM Net Benefits (Ach Pot)'!BC70</f>
        <v>294.04266917654377</v>
      </c>
      <c r="BE70" s="18">
        <f>'RIM Net Benefits (Ach Pot)'!BD70</f>
        <v>98.92270805106115</v>
      </c>
      <c r="BF70" s="18">
        <f>'RIM Net Benefits (Ach Pot)'!BE70</f>
        <v>0</v>
      </c>
      <c r="BG70" s="42"/>
      <c r="BH70" s="22">
        <v>537504.51612857159</v>
      </c>
      <c r="BI70" s="27" t="str">
        <f t="shared" si="17"/>
        <v>NA</v>
      </c>
      <c r="BJ70" s="52" t="s">
        <v>528</v>
      </c>
      <c r="BK70" s="52"/>
      <c r="BL70" s="35" t="str">
        <f t="shared" si="29"/>
        <v>NA</v>
      </c>
      <c r="BM70" s="67" t="s">
        <v>499</v>
      </c>
      <c r="BN70" s="71" t="str">
        <f t="shared" si="16"/>
        <v>NA</v>
      </c>
      <c r="BO70" s="71" t="str">
        <f t="shared" si="16"/>
        <v>NA</v>
      </c>
      <c r="BP70" s="71" t="str">
        <f t="shared" si="16"/>
        <v>NA</v>
      </c>
      <c r="BQ70" s="71" t="str">
        <f t="shared" si="16"/>
        <v>NA</v>
      </c>
      <c r="BR70" s="71" t="str">
        <f t="shared" si="16"/>
        <v>NA</v>
      </c>
      <c r="BS70" s="71" t="str">
        <f t="shared" si="15"/>
        <v>NA</v>
      </c>
      <c r="BT70" s="71" t="str">
        <f t="shared" si="15"/>
        <v>NA</v>
      </c>
      <c r="BU70" s="71" t="str">
        <f t="shared" si="15"/>
        <v>NA</v>
      </c>
      <c r="BV70" s="71" t="str">
        <f t="shared" si="15"/>
        <v>NA</v>
      </c>
      <c r="BW70" s="71" t="str">
        <f t="shared" si="15"/>
        <v>NA</v>
      </c>
    </row>
    <row r="71" spans="1:75" x14ac:dyDescent="0.25">
      <c r="A71" s="13">
        <v>1</v>
      </c>
      <c r="B71" s="13">
        <v>400</v>
      </c>
      <c r="C71">
        <v>405</v>
      </c>
      <c r="D71" t="s">
        <v>105</v>
      </c>
      <c r="E71" t="s">
        <v>351</v>
      </c>
      <c r="F71">
        <f>'RIM &amp; TRC Benefits'!E71-'TRC Costs (Ach Pot)'!E71</f>
        <v>0</v>
      </c>
      <c r="G71">
        <f>'RIM &amp; TRC Benefits'!F71-'TRC Costs (Ach Pot)'!F71</f>
        <v>0</v>
      </c>
      <c r="H71">
        <f>'RIM &amp; TRC Benefits'!G71-'TRC Costs (Ach Pot)'!G71</f>
        <v>-38.976466799999997</v>
      </c>
      <c r="I71">
        <f>'RIM &amp; TRC Benefits'!H71-'TRC Costs (Ach Pot)'!H71</f>
        <v>11.148533199999999</v>
      </c>
      <c r="J71">
        <f>'RIM &amp; TRC Benefits'!I71-'TRC Costs (Ach Pot)'!I71</f>
        <v>11.898533199999999</v>
      </c>
      <c r="K71">
        <f>'RIM &amp; TRC Benefits'!J71-'TRC Costs (Ach Pot)'!J71</f>
        <v>16.8780252</v>
      </c>
      <c r="L71">
        <f>'RIM &amp; TRC Benefits'!K71-'TRC Costs (Ach Pot)'!K71</f>
        <v>18.220799199999998</v>
      </c>
      <c r="M71">
        <f>'RIM &amp; TRC Benefits'!L71-'TRC Costs (Ach Pot)'!L71</f>
        <v>18.7842752</v>
      </c>
      <c r="N71">
        <f>'RIM &amp; TRC Benefits'!M71-'TRC Costs (Ach Pot)'!M71</f>
        <v>21.164158199999999</v>
      </c>
      <c r="O71">
        <f>'RIM &amp; TRC Benefits'!N71-'TRC Costs (Ach Pot)'!N71</f>
        <v>22.062596199999998</v>
      </c>
      <c r="P71">
        <f>'RIM &amp; TRC Benefits'!O71-'TRC Costs (Ach Pot)'!O71</f>
        <v>23.218846199999998</v>
      </c>
      <c r="Q71">
        <f>'RIM &amp; TRC Benefits'!P71-'TRC Costs (Ach Pot)'!P71</f>
        <v>21.476658199999999</v>
      </c>
      <c r="R71">
        <f>'RIM &amp; TRC Benefits'!Q71-'TRC Costs (Ach Pot)'!Q71</f>
        <v>0</v>
      </c>
      <c r="S71">
        <f>'RIM &amp; TRC Benefits'!R71-'TRC Costs (Ach Pot)'!R71</f>
        <v>0</v>
      </c>
      <c r="T71">
        <f>'RIM &amp; TRC Benefits'!S71-'TRC Costs (Ach Pot)'!S71</f>
        <v>0</v>
      </c>
      <c r="U71">
        <f>'RIM &amp; TRC Benefits'!T71-'TRC Costs (Ach Pot)'!T71</f>
        <v>0</v>
      </c>
      <c r="V71">
        <f>'RIM &amp; TRC Benefits'!U71-'TRC Costs (Ach Pot)'!U71</f>
        <v>0</v>
      </c>
      <c r="W71">
        <f>'RIM &amp; TRC Benefits'!V71-'TRC Costs (Ach Pot)'!V71</f>
        <v>0</v>
      </c>
      <c r="X71">
        <f>'RIM &amp; TRC Benefits'!W71-'TRC Costs (Ach Pot)'!W71</f>
        <v>0</v>
      </c>
      <c r="Y71">
        <f>'RIM &amp; TRC Benefits'!X71-'TRC Costs (Ach Pot)'!X71</f>
        <v>0</v>
      </c>
      <c r="Z71">
        <f>'RIM &amp; TRC Benefits'!Y71-'TRC Costs (Ach Pot)'!Y71</f>
        <v>0</v>
      </c>
      <c r="AA71">
        <f>'RIM &amp; TRC Benefits'!Z71-'TRC Costs (Ach Pot)'!Z71</f>
        <v>0</v>
      </c>
      <c r="AB71">
        <f>'RIM &amp; TRC Benefits'!AA71-'TRC Costs (Ach Pot)'!AA71</f>
        <v>0</v>
      </c>
      <c r="AC71">
        <f>'RIM &amp; TRC Benefits'!AB71-'TRC Costs (Ach Pot)'!AB71</f>
        <v>0</v>
      </c>
      <c r="AD71">
        <f>'RIM &amp; TRC Benefits'!AC71-'TRC Costs (Ach Pot)'!AC71</f>
        <v>0</v>
      </c>
      <c r="AE71">
        <f>'RIM &amp; TRC Benefits'!AD71-'TRC Costs (Ach Pot)'!AD71</f>
        <v>0</v>
      </c>
      <c r="AF71">
        <f>'RIM &amp; TRC Benefits'!AE71-'TRC Costs (Ach Pot)'!AE71</f>
        <v>0</v>
      </c>
      <c r="AG71">
        <f>'RIM &amp; TRC Benefits'!AF71-'TRC Costs (Ach Pot)'!AF71</f>
        <v>0</v>
      </c>
      <c r="AH71">
        <f>'RIM &amp; TRC Benefits'!AG71-'TRC Costs (Ach Pot)'!AG71</f>
        <v>0</v>
      </c>
      <c r="AI71">
        <f>'RIM &amp; TRC Benefits'!AH71-'TRC Costs (Ach Pot)'!AH71</f>
        <v>0</v>
      </c>
      <c r="AJ71" s="2">
        <f t="shared" si="18"/>
        <v>125.87595800000001</v>
      </c>
      <c r="AK71" s="2">
        <f t="shared" si="19"/>
        <v>78.950828731219389</v>
      </c>
      <c r="AL71">
        <f>IF('TRC Costs (Ach Pot)'!AJ71=0,99999,'RIM &amp; TRC Benefits'!AJ71/'TRC Costs (Ach Pot)'!AJ71)</f>
        <v>2.5790165746243878</v>
      </c>
      <c r="AM71" s="17"/>
      <c r="AN71">
        <f>'Customer Costs'!G71</f>
        <v>13</v>
      </c>
      <c r="AO71" s="17">
        <f t="shared" si="20"/>
        <v>196.69045448614642</v>
      </c>
      <c r="AP71" s="18">
        <f t="shared" si="21"/>
        <v>0.55251407828896493</v>
      </c>
      <c r="AQ71" s="76" t="str">
        <f t="shared" si="22"/>
        <v>Yes</v>
      </c>
      <c r="AR71" s="76" t="str">
        <f t="shared" si="23"/>
        <v>Yes</v>
      </c>
      <c r="AS71" s="76" t="str">
        <f t="shared" si="24"/>
        <v>Yes</v>
      </c>
      <c r="AU71" s="76" t="str">
        <f t="shared" si="25"/>
        <v>Drop</v>
      </c>
      <c r="AV71" s="59" t="str">
        <f t="shared" si="26"/>
        <v>NA</v>
      </c>
      <c r="AW71" s="41" t="str">
        <f t="shared" si="27"/>
        <v>NA</v>
      </c>
      <c r="AX71" s="23" t="str">
        <f t="shared" si="28"/>
        <v>NA</v>
      </c>
      <c r="AY71" s="23"/>
      <c r="AZ71" s="11" t="str">
        <f>IF(AV71="NA",AV71,'Program Costs'!G71)</f>
        <v>NA</v>
      </c>
      <c r="BA71" s="20"/>
      <c r="BB71" s="56">
        <f>IF(AW71&lt;=10,IF($BB$1="Residential",VLOOKUP(CEILING(AW71,0.05),'Payback-Acceptance'!$A$5:$C$205,2),VLOOKUP(CEILING(AW71,0.05),'Payback-Acceptance'!$A$5:$C$205,3)),IF($BB$1="Residential",VLOOKUP(10,'Payback-Acceptance'!$A$5:$C$205,2),VLOOKUP(10,'Payback-Acceptance'!$A$5:$C$205,3)))</f>
        <v>0.14294960495076253</v>
      </c>
      <c r="BC71" s="109"/>
      <c r="BD71" s="17">
        <f>'RIM Net Benefits (Ach Pot)'!BC71</f>
        <v>196.69045448614642</v>
      </c>
      <c r="BE71" s="18">
        <f>'RIM Net Benefits (Ach Pot)'!BD71</f>
        <v>14.986042147860704</v>
      </c>
      <c r="BF71" s="18">
        <f>'RIM Net Benefits (Ach Pot)'!BE71</f>
        <v>43.332739820755769</v>
      </c>
      <c r="BG71" s="42"/>
      <c r="BH71" s="22">
        <v>340331.71105638921</v>
      </c>
      <c r="BI71" s="27" t="str">
        <f t="shared" si="17"/>
        <v>NA</v>
      </c>
      <c r="BJ71" s="52" t="s">
        <v>528</v>
      </c>
      <c r="BK71" s="52"/>
      <c r="BL71" s="35" t="str">
        <f t="shared" si="29"/>
        <v>NA</v>
      </c>
      <c r="BM71" s="67" t="s">
        <v>499</v>
      </c>
      <c r="BN71" s="71" t="str">
        <f t="shared" si="16"/>
        <v>NA</v>
      </c>
      <c r="BO71" s="71" t="str">
        <f t="shared" si="16"/>
        <v>NA</v>
      </c>
      <c r="BP71" s="71" t="str">
        <f t="shared" si="16"/>
        <v>NA</v>
      </c>
      <c r="BQ71" s="71" t="str">
        <f t="shared" si="16"/>
        <v>NA</v>
      </c>
      <c r="BR71" s="71" t="str">
        <f t="shared" si="16"/>
        <v>NA</v>
      </c>
      <c r="BS71" s="71" t="str">
        <f t="shared" si="15"/>
        <v>NA</v>
      </c>
      <c r="BT71" s="71" t="str">
        <f t="shared" si="15"/>
        <v>NA</v>
      </c>
      <c r="BU71" s="71" t="str">
        <f t="shared" si="15"/>
        <v>NA</v>
      </c>
      <c r="BV71" s="71" t="str">
        <f t="shared" si="15"/>
        <v>NA</v>
      </c>
      <c r="BW71" s="71" t="str">
        <f t="shared" si="15"/>
        <v>NA</v>
      </c>
    </row>
    <row r="72" spans="1:75" x14ac:dyDescent="0.25">
      <c r="A72" s="13">
        <v>1</v>
      </c>
      <c r="B72" s="13">
        <v>400</v>
      </c>
      <c r="C72">
        <v>406</v>
      </c>
      <c r="D72" t="s">
        <v>106</v>
      </c>
      <c r="E72" t="s">
        <v>352</v>
      </c>
      <c r="F72">
        <f>'RIM &amp; TRC Benefits'!E72-'TRC Costs (Ach Pot)'!E72</f>
        <v>0</v>
      </c>
      <c r="G72">
        <f>'RIM &amp; TRC Benefits'!F72-'TRC Costs (Ach Pot)'!F72</f>
        <v>0</v>
      </c>
      <c r="H72">
        <f>'RIM &amp; TRC Benefits'!G72-'TRC Costs (Ach Pot)'!G72</f>
        <v>-44.133242199999998</v>
      </c>
      <c r="I72">
        <f>'RIM &amp; TRC Benefits'!H72-'TRC Costs (Ach Pot)'!H72</f>
        <v>3.2417577999999998</v>
      </c>
      <c r="J72">
        <f>'RIM &amp; TRC Benefits'!I72-'TRC Costs (Ach Pot)'!I72</f>
        <v>3.4917577999999998</v>
      </c>
      <c r="K72">
        <f>'RIM &amp; TRC Benefits'!J72-'TRC Costs (Ach Pot)'!J72</f>
        <v>4.3149999999999995</v>
      </c>
      <c r="L72">
        <f>'RIM &amp; TRC Benefits'!K72-'TRC Costs (Ach Pot)'!K72</f>
        <v>5.1265234</v>
      </c>
      <c r="M72">
        <f>'RIM &amp; TRC Benefits'!L72-'TRC Costs (Ach Pot)'!L72</f>
        <v>4.3726171999999996</v>
      </c>
      <c r="N72">
        <f>'RIM &amp; TRC Benefits'!M72-'TRC Costs (Ach Pot)'!M72</f>
        <v>5.0698828000000002</v>
      </c>
      <c r="O72">
        <f>'RIM &amp; TRC Benefits'!N72-'TRC Costs (Ach Pot)'!N72</f>
        <v>5.9214458000000008</v>
      </c>
      <c r="P72">
        <f>'RIM &amp; TRC Benefits'!O72-'TRC Costs (Ach Pot)'!O72</f>
        <v>6.3745708000000008</v>
      </c>
      <c r="Q72">
        <f>'RIM &amp; TRC Benefits'!P72-'TRC Costs (Ach Pot)'!P72</f>
        <v>5.6792578000000002</v>
      </c>
      <c r="R72">
        <f>'RIM &amp; TRC Benefits'!Q72-'TRC Costs (Ach Pot)'!Q72</f>
        <v>5.7105078000000002</v>
      </c>
      <c r="S72">
        <f>'RIM &amp; TRC Benefits'!R72-'TRC Costs (Ach Pot)'!R72</f>
        <v>5.5386328000000002</v>
      </c>
      <c r="T72">
        <f>'RIM &amp; TRC Benefits'!S72-'TRC Costs (Ach Pot)'!S72</f>
        <v>5.9917578000000002</v>
      </c>
      <c r="U72">
        <f>'RIM &amp; TRC Benefits'!T72-'TRC Costs (Ach Pot)'!T72</f>
        <v>0</v>
      </c>
      <c r="V72">
        <f>'RIM &amp; TRC Benefits'!U72-'TRC Costs (Ach Pot)'!U72</f>
        <v>0</v>
      </c>
      <c r="W72">
        <f>'RIM &amp; TRC Benefits'!V72-'TRC Costs (Ach Pot)'!V72</f>
        <v>0</v>
      </c>
      <c r="X72">
        <f>'RIM &amp; TRC Benefits'!W72-'TRC Costs (Ach Pot)'!W72</f>
        <v>0</v>
      </c>
      <c r="Y72">
        <f>'RIM &amp; TRC Benefits'!X72-'TRC Costs (Ach Pot)'!X72</f>
        <v>0</v>
      </c>
      <c r="Z72">
        <f>'RIM &amp; TRC Benefits'!Y72-'TRC Costs (Ach Pot)'!Y72</f>
        <v>0</v>
      </c>
      <c r="AA72">
        <f>'RIM &amp; TRC Benefits'!Z72-'TRC Costs (Ach Pot)'!Z72</f>
        <v>0</v>
      </c>
      <c r="AB72">
        <f>'RIM &amp; TRC Benefits'!AA72-'TRC Costs (Ach Pot)'!AA72</f>
        <v>0</v>
      </c>
      <c r="AC72">
        <f>'RIM &amp; TRC Benefits'!AB72-'TRC Costs (Ach Pot)'!AB72</f>
        <v>0</v>
      </c>
      <c r="AD72">
        <f>'RIM &amp; TRC Benefits'!AC72-'TRC Costs (Ach Pot)'!AC72</f>
        <v>0</v>
      </c>
      <c r="AE72">
        <f>'RIM &amp; TRC Benefits'!AD72-'TRC Costs (Ach Pot)'!AD72</f>
        <v>0</v>
      </c>
      <c r="AF72">
        <f>'RIM &amp; TRC Benefits'!AE72-'TRC Costs (Ach Pot)'!AE72</f>
        <v>0</v>
      </c>
      <c r="AG72">
        <f>'RIM &amp; TRC Benefits'!AF72-'TRC Costs (Ach Pot)'!AF72</f>
        <v>0</v>
      </c>
      <c r="AH72">
        <f>'RIM &amp; TRC Benefits'!AG72-'TRC Costs (Ach Pot)'!AG72</f>
        <v>0</v>
      </c>
      <c r="AI72">
        <f>'RIM &amp; TRC Benefits'!AH72-'TRC Costs (Ach Pot)'!AH72</f>
        <v>0</v>
      </c>
      <c r="AJ72" s="2">
        <f t="shared" si="18"/>
        <v>16.700469600000005</v>
      </c>
      <c r="AK72" s="2">
        <f t="shared" si="19"/>
        <v>-4.1901410389946818</v>
      </c>
      <c r="AL72">
        <f>IF('TRC Costs (Ach Pot)'!AJ72=0,99999,'RIM &amp; TRC Benefits'!AJ72/'TRC Costs (Ach Pot)'!AJ72)</f>
        <v>0.91084806300011312</v>
      </c>
      <c r="AM72" s="17"/>
      <c r="AN72">
        <f>'Customer Costs'!G72</f>
        <v>10</v>
      </c>
      <c r="AO72" s="17">
        <f t="shared" si="20"/>
        <v>51.028062353431416</v>
      </c>
      <c r="AP72" s="18">
        <f t="shared" si="21"/>
        <v>1.6382274644812771</v>
      </c>
      <c r="AQ72" s="76" t="str">
        <f t="shared" si="22"/>
        <v>No</v>
      </c>
      <c r="AR72" s="76" t="str">
        <f t="shared" si="23"/>
        <v>Yes</v>
      </c>
      <c r="AS72" s="76" t="str">
        <f t="shared" si="24"/>
        <v>Yes</v>
      </c>
      <c r="AU72" s="76" t="str">
        <f t="shared" si="25"/>
        <v>Drop</v>
      </c>
      <c r="AV72" s="59" t="str">
        <f t="shared" si="26"/>
        <v>NA</v>
      </c>
      <c r="AW72" s="41" t="str">
        <f t="shared" si="27"/>
        <v>NA</v>
      </c>
      <c r="AX72" s="23" t="str">
        <f t="shared" si="28"/>
        <v>NA</v>
      </c>
      <c r="AY72" s="23"/>
      <c r="AZ72" s="11" t="str">
        <f>IF(AV72="NA",AV72,'Program Costs'!G72)</f>
        <v>NA</v>
      </c>
      <c r="BA72" s="20"/>
      <c r="BB72" s="56">
        <f>IF(AW72&lt;=10,IF($BB$1="Residential",VLOOKUP(CEILING(AW72,0.05),'Payback-Acceptance'!$A$5:$C$205,2),VLOOKUP(CEILING(AW72,0.05),'Payback-Acceptance'!$A$5:$C$205,3)),IF($BB$1="Residential",VLOOKUP(10,'Payback-Acceptance'!$A$5:$C$205,2),VLOOKUP(10,'Payback-Acceptance'!$A$5:$C$205,3)))</f>
        <v>0.14294960495076253</v>
      </c>
      <c r="BC72" s="109"/>
      <c r="BD72" s="17">
        <f>'RIM Net Benefits (Ach Pot)'!BC72</f>
        <v>51.028062353431416</v>
      </c>
      <c r="BE72" s="18">
        <f>'RIM Net Benefits (Ach Pot)'!BD72</f>
        <v>3.8845670048315482</v>
      </c>
      <c r="BF72" s="18">
        <f>'RIM Net Benefits (Ach Pot)'!BE72</f>
        <v>11.241957599291062</v>
      </c>
      <c r="BG72" s="42"/>
      <c r="BH72" s="22">
        <v>444048.0293348608</v>
      </c>
      <c r="BI72" s="27" t="str">
        <f t="shared" si="17"/>
        <v>NA</v>
      </c>
      <c r="BJ72" s="52" t="s">
        <v>528</v>
      </c>
      <c r="BK72" s="52"/>
      <c r="BL72" s="35" t="str">
        <f t="shared" si="29"/>
        <v>NA</v>
      </c>
      <c r="BM72" s="67" t="s">
        <v>499</v>
      </c>
      <c r="BN72" s="71" t="str">
        <f t="shared" si="16"/>
        <v>NA</v>
      </c>
      <c r="BO72" s="71" t="str">
        <f t="shared" si="16"/>
        <v>NA</v>
      </c>
      <c r="BP72" s="71" t="str">
        <f t="shared" si="16"/>
        <v>NA</v>
      </c>
      <c r="BQ72" s="71" t="str">
        <f t="shared" si="16"/>
        <v>NA</v>
      </c>
      <c r="BR72" s="71" t="str">
        <f t="shared" si="16"/>
        <v>NA</v>
      </c>
      <c r="BS72" s="71" t="str">
        <f t="shared" si="15"/>
        <v>NA</v>
      </c>
      <c r="BT72" s="71" t="str">
        <f t="shared" si="15"/>
        <v>NA</v>
      </c>
      <c r="BU72" s="71" t="str">
        <f t="shared" si="15"/>
        <v>NA</v>
      </c>
      <c r="BV72" s="71" t="str">
        <f t="shared" si="15"/>
        <v>NA</v>
      </c>
      <c r="BW72" s="71" t="str">
        <f t="shared" si="15"/>
        <v>NA</v>
      </c>
    </row>
    <row r="73" spans="1:75" x14ac:dyDescent="0.25">
      <c r="A73" s="13">
        <v>1</v>
      </c>
      <c r="B73" s="13">
        <v>400</v>
      </c>
      <c r="C73">
        <v>407</v>
      </c>
      <c r="D73" t="s">
        <v>107</v>
      </c>
      <c r="E73" t="s">
        <v>353</v>
      </c>
      <c r="F73">
        <f>'RIM &amp; TRC Benefits'!E73-'TRC Costs (Ach Pot)'!E73</f>
        <v>0</v>
      </c>
      <c r="G73">
        <f>'RIM &amp; TRC Benefits'!F73-'TRC Costs (Ach Pot)'!F73</f>
        <v>0</v>
      </c>
      <c r="H73">
        <f>'RIM &amp; TRC Benefits'!G73-'TRC Costs (Ach Pot)'!G73</f>
        <v>-36.528480500000001</v>
      </c>
      <c r="I73">
        <f>'RIM &amp; TRC Benefits'!H73-'TRC Costs (Ach Pot)'!H73</f>
        <v>4.7215195000000003</v>
      </c>
      <c r="J73">
        <f>'RIM &amp; TRC Benefits'!I73-'TRC Costs (Ach Pot)'!I73</f>
        <v>4.8465195000000003</v>
      </c>
      <c r="K73">
        <f>'RIM &amp; TRC Benefits'!J73-'TRC Costs (Ach Pot)'!J73</f>
        <v>6.6785508</v>
      </c>
      <c r="L73">
        <f>'RIM &amp; TRC Benefits'!K73-'TRC Costs (Ach Pot)'!K73</f>
        <v>7.4412461000000008</v>
      </c>
      <c r="M73">
        <f>'RIM &amp; TRC Benefits'!L73-'TRC Costs (Ach Pot)'!L73</f>
        <v>7.0008164000000006</v>
      </c>
      <c r="N73">
        <f>'RIM &amp; TRC Benefits'!M73-'TRC Costs (Ach Pot)'!M73</f>
        <v>8.1277694999999994</v>
      </c>
      <c r="O73">
        <f>'RIM &amp; TRC Benefits'!N73-'TRC Costs (Ach Pot)'!N73</f>
        <v>8.7527694999999994</v>
      </c>
      <c r="P73">
        <f>'RIM &amp; TRC Benefits'!O73-'TRC Costs (Ach Pot)'!O73</f>
        <v>8.8074574999999999</v>
      </c>
      <c r="Q73">
        <f>'RIM &amp; TRC Benefits'!P73-'TRC Costs (Ach Pot)'!P73</f>
        <v>8.7683944999999994</v>
      </c>
      <c r="R73">
        <f>'RIM &amp; TRC Benefits'!Q73-'TRC Costs (Ach Pot)'!Q73</f>
        <v>0</v>
      </c>
      <c r="S73">
        <f>'RIM &amp; TRC Benefits'!R73-'TRC Costs (Ach Pot)'!R73</f>
        <v>0</v>
      </c>
      <c r="T73">
        <f>'RIM &amp; TRC Benefits'!S73-'TRC Costs (Ach Pot)'!S73</f>
        <v>0</v>
      </c>
      <c r="U73">
        <f>'RIM &amp; TRC Benefits'!T73-'TRC Costs (Ach Pot)'!T73</f>
        <v>0</v>
      </c>
      <c r="V73">
        <f>'RIM &amp; TRC Benefits'!U73-'TRC Costs (Ach Pot)'!U73</f>
        <v>0</v>
      </c>
      <c r="W73">
        <f>'RIM &amp; TRC Benefits'!V73-'TRC Costs (Ach Pot)'!V73</f>
        <v>0</v>
      </c>
      <c r="X73">
        <f>'RIM &amp; TRC Benefits'!W73-'TRC Costs (Ach Pot)'!W73</f>
        <v>0</v>
      </c>
      <c r="Y73">
        <f>'RIM &amp; TRC Benefits'!X73-'TRC Costs (Ach Pot)'!X73</f>
        <v>0</v>
      </c>
      <c r="Z73">
        <f>'RIM &amp; TRC Benefits'!Y73-'TRC Costs (Ach Pot)'!Y73</f>
        <v>0</v>
      </c>
      <c r="AA73">
        <f>'RIM &amp; TRC Benefits'!Z73-'TRC Costs (Ach Pot)'!Z73</f>
        <v>0</v>
      </c>
      <c r="AB73">
        <f>'RIM &amp; TRC Benefits'!AA73-'TRC Costs (Ach Pot)'!AA73</f>
        <v>0</v>
      </c>
      <c r="AC73">
        <f>'RIM &amp; TRC Benefits'!AB73-'TRC Costs (Ach Pot)'!AB73</f>
        <v>0</v>
      </c>
      <c r="AD73">
        <f>'RIM &amp; TRC Benefits'!AC73-'TRC Costs (Ach Pot)'!AC73</f>
        <v>0</v>
      </c>
      <c r="AE73">
        <f>'RIM &amp; TRC Benefits'!AD73-'TRC Costs (Ach Pot)'!AD73</f>
        <v>0</v>
      </c>
      <c r="AF73">
        <f>'RIM &amp; TRC Benefits'!AE73-'TRC Costs (Ach Pot)'!AE73</f>
        <v>0</v>
      </c>
      <c r="AG73">
        <f>'RIM &amp; TRC Benefits'!AF73-'TRC Costs (Ach Pot)'!AF73</f>
        <v>0</v>
      </c>
      <c r="AH73">
        <f>'RIM &amp; TRC Benefits'!AG73-'TRC Costs (Ach Pot)'!AG73</f>
        <v>0</v>
      </c>
      <c r="AI73">
        <f>'RIM &amp; TRC Benefits'!AH73-'TRC Costs (Ach Pot)'!AH73</f>
        <v>0</v>
      </c>
      <c r="AJ73" s="2">
        <f t="shared" si="18"/>
        <v>28.616562799999997</v>
      </c>
      <c r="AK73" s="2">
        <f t="shared" si="19"/>
        <v>10.180933836336969</v>
      </c>
      <c r="AL73">
        <f>IF('TRC Costs (Ach Pot)'!AJ73=0,99999,'RIM &amp; TRC Benefits'!AJ73/'TRC Costs (Ach Pot)'!AJ73)</f>
        <v>1.2483154594228529</v>
      </c>
      <c r="AM73" s="17"/>
      <c r="AN73">
        <f>'Customer Costs'!G73</f>
        <v>4</v>
      </c>
      <c r="AO73" s="17">
        <f t="shared" si="20"/>
        <v>76.920074312675155</v>
      </c>
      <c r="AP73" s="18">
        <f t="shared" si="21"/>
        <v>0.43471394927073953</v>
      </c>
      <c r="AQ73" s="76" t="str">
        <f t="shared" si="22"/>
        <v>Yes</v>
      </c>
      <c r="AR73" s="76" t="str">
        <f t="shared" si="23"/>
        <v>Yes</v>
      </c>
      <c r="AS73" s="76" t="str">
        <f t="shared" si="24"/>
        <v>Yes</v>
      </c>
      <c r="AU73" s="76" t="str">
        <f t="shared" si="25"/>
        <v>Drop</v>
      </c>
      <c r="AV73" s="59" t="str">
        <f t="shared" si="26"/>
        <v>NA</v>
      </c>
      <c r="AW73" s="41" t="str">
        <f t="shared" si="27"/>
        <v>NA</v>
      </c>
      <c r="AX73" s="23" t="str">
        <f t="shared" si="28"/>
        <v>NA</v>
      </c>
      <c r="AY73" s="23"/>
      <c r="AZ73" s="11" t="str">
        <f>IF(AV73="NA",AV73,'Program Costs'!G73)</f>
        <v>NA</v>
      </c>
      <c r="BA73" s="20"/>
      <c r="BB73" s="56">
        <f>IF(AW73&lt;=10,IF($BB$1="Residential",VLOOKUP(CEILING(AW73,0.05),'Payback-Acceptance'!$A$5:$C$205,2),VLOOKUP(CEILING(AW73,0.05),'Payback-Acceptance'!$A$5:$C$205,3)),IF($BB$1="Residential",VLOOKUP(10,'Payback-Acceptance'!$A$5:$C$205,2),VLOOKUP(10,'Payback-Acceptance'!$A$5:$C$205,3)))</f>
        <v>0.14294960495076253</v>
      </c>
      <c r="BC73" s="109"/>
      <c r="BD73" s="17">
        <f>'RIM Net Benefits (Ach Pot)'!BC73</f>
        <v>76.920074312675155</v>
      </c>
      <c r="BE73" s="18">
        <f>'RIM Net Benefits (Ach Pot)'!BD73</f>
        <v>5.8565082734329099</v>
      </c>
      <c r="BF73" s="18">
        <f>'RIM Net Benefits (Ach Pot)'!BE73</f>
        <v>16.946209087229079</v>
      </c>
      <c r="BG73" s="42"/>
      <c r="BH73" s="22">
        <v>465089.42723878508</v>
      </c>
      <c r="BI73" s="27" t="str">
        <f t="shared" si="17"/>
        <v>NA</v>
      </c>
      <c r="BJ73" s="52" t="s">
        <v>528</v>
      </c>
      <c r="BK73" s="52"/>
      <c r="BL73" s="35" t="str">
        <f t="shared" si="29"/>
        <v>NA</v>
      </c>
      <c r="BM73" s="67" t="s">
        <v>499</v>
      </c>
      <c r="BN73" s="71" t="str">
        <f t="shared" si="16"/>
        <v>NA</v>
      </c>
      <c r="BO73" s="71" t="str">
        <f t="shared" si="16"/>
        <v>NA</v>
      </c>
      <c r="BP73" s="71" t="str">
        <f t="shared" si="16"/>
        <v>NA</v>
      </c>
      <c r="BQ73" s="71" t="str">
        <f t="shared" si="16"/>
        <v>NA</v>
      </c>
      <c r="BR73" s="71" t="str">
        <f t="shared" si="16"/>
        <v>NA</v>
      </c>
      <c r="BS73" s="71" t="str">
        <f t="shared" si="15"/>
        <v>NA</v>
      </c>
      <c r="BT73" s="71" t="str">
        <f t="shared" si="15"/>
        <v>NA</v>
      </c>
      <c r="BU73" s="71" t="str">
        <f t="shared" si="15"/>
        <v>NA</v>
      </c>
      <c r="BV73" s="71" t="str">
        <f t="shared" si="15"/>
        <v>NA</v>
      </c>
      <c r="BW73" s="71" t="str">
        <f t="shared" si="15"/>
        <v>NA</v>
      </c>
    </row>
    <row r="74" spans="1:75" x14ac:dyDescent="0.25">
      <c r="A74" s="13">
        <v>1</v>
      </c>
      <c r="B74" s="13">
        <v>400</v>
      </c>
      <c r="C74">
        <v>408</v>
      </c>
      <c r="D74" t="s">
        <v>108</v>
      </c>
      <c r="E74" t="s">
        <v>354</v>
      </c>
      <c r="F74">
        <f>'RIM &amp; TRC Benefits'!E74-'TRC Costs (Ach Pot)'!E74</f>
        <v>0</v>
      </c>
      <c r="G74">
        <f>'RIM &amp; TRC Benefits'!F74-'TRC Costs (Ach Pot)'!F74</f>
        <v>0</v>
      </c>
      <c r="H74">
        <f>'RIM &amp; TRC Benefits'!G74-'TRC Costs (Ach Pot)'!G74</f>
        <v>-43.565387000000001</v>
      </c>
      <c r="I74">
        <f>'RIM &amp; TRC Benefits'!H74-'TRC Costs (Ach Pot)'!H74</f>
        <v>14.559613000000001</v>
      </c>
      <c r="J74">
        <f>'RIM &amp; TRC Benefits'!I74-'TRC Costs (Ach Pot)'!I74</f>
        <v>15.934613000000001</v>
      </c>
      <c r="K74">
        <f>'RIM &amp; TRC Benefits'!J74-'TRC Costs (Ach Pot)'!J74</f>
        <v>21.886761</v>
      </c>
      <c r="L74">
        <f>'RIM &amp; TRC Benefits'!K74-'TRC Costs (Ach Pot)'!K74</f>
        <v>24.012737999999999</v>
      </c>
      <c r="M74">
        <f>'RIM &amp; TRC Benefits'!L74-'TRC Costs (Ach Pot)'!L74</f>
        <v>24.585979999999999</v>
      </c>
      <c r="N74">
        <f>'RIM &amp; TRC Benefits'!M74-'TRC Costs (Ach Pot)'!M74</f>
        <v>27.887737999999999</v>
      </c>
      <c r="O74">
        <f>'RIM &amp; TRC Benefits'!N74-'TRC Costs (Ach Pot)'!N74</f>
        <v>0</v>
      </c>
      <c r="P74">
        <f>'RIM &amp; TRC Benefits'!O74-'TRC Costs (Ach Pot)'!O74</f>
        <v>0</v>
      </c>
      <c r="Q74">
        <f>'RIM &amp; TRC Benefits'!P74-'TRC Costs (Ach Pot)'!P74</f>
        <v>0</v>
      </c>
      <c r="R74">
        <f>'RIM &amp; TRC Benefits'!Q74-'TRC Costs (Ach Pot)'!Q74</f>
        <v>0</v>
      </c>
      <c r="S74">
        <f>'RIM &amp; TRC Benefits'!R74-'TRC Costs (Ach Pot)'!R74</f>
        <v>0</v>
      </c>
      <c r="T74">
        <f>'RIM &amp; TRC Benefits'!S74-'TRC Costs (Ach Pot)'!S74</f>
        <v>0</v>
      </c>
      <c r="U74">
        <f>'RIM &amp; TRC Benefits'!T74-'TRC Costs (Ach Pot)'!T74</f>
        <v>0</v>
      </c>
      <c r="V74">
        <f>'RIM &amp; TRC Benefits'!U74-'TRC Costs (Ach Pot)'!U74</f>
        <v>0</v>
      </c>
      <c r="W74">
        <f>'RIM &amp; TRC Benefits'!V74-'TRC Costs (Ach Pot)'!V74</f>
        <v>0</v>
      </c>
      <c r="X74">
        <f>'RIM &amp; TRC Benefits'!W74-'TRC Costs (Ach Pot)'!W74</f>
        <v>0</v>
      </c>
      <c r="Y74">
        <f>'RIM &amp; TRC Benefits'!X74-'TRC Costs (Ach Pot)'!X74</f>
        <v>0</v>
      </c>
      <c r="Z74">
        <f>'RIM &amp; TRC Benefits'!Y74-'TRC Costs (Ach Pot)'!Y74</f>
        <v>0</v>
      </c>
      <c r="AA74">
        <f>'RIM &amp; TRC Benefits'!Z74-'TRC Costs (Ach Pot)'!Z74</f>
        <v>0</v>
      </c>
      <c r="AB74">
        <f>'RIM &amp; TRC Benefits'!AA74-'TRC Costs (Ach Pot)'!AA74</f>
        <v>0</v>
      </c>
      <c r="AC74">
        <f>'RIM &amp; TRC Benefits'!AB74-'TRC Costs (Ach Pot)'!AB74</f>
        <v>0</v>
      </c>
      <c r="AD74">
        <f>'RIM &amp; TRC Benefits'!AC74-'TRC Costs (Ach Pot)'!AC74</f>
        <v>0</v>
      </c>
      <c r="AE74">
        <f>'RIM &amp; TRC Benefits'!AD74-'TRC Costs (Ach Pot)'!AD74</f>
        <v>0</v>
      </c>
      <c r="AF74">
        <f>'RIM &amp; TRC Benefits'!AE74-'TRC Costs (Ach Pot)'!AE74</f>
        <v>0</v>
      </c>
      <c r="AG74">
        <f>'RIM &amp; TRC Benefits'!AF74-'TRC Costs (Ach Pot)'!AF74</f>
        <v>0</v>
      </c>
      <c r="AH74">
        <f>'RIM &amp; TRC Benefits'!AG74-'TRC Costs (Ach Pot)'!AG74</f>
        <v>0</v>
      </c>
      <c r="AI74">
        <f>'RIM &amp; TRC Benefits'!AH74-'TRC Costs (Ach Pot)'!AH74</f>
        <v>0</v>
      </c>
      <c r="AJ74" s="2">
        <f t="shared" si="18"/>
        <v>85.302055999999993</v>
      </c>
      <c r="AK74" s="2">
        <f t="shared" si="19"/>
        <v>58.123797280238165</v>
      </c>
      <c r="AL74">
        <f>IF('TRC Costs (Ach Pot)'!AJ74=0,99999,'RIM &amp; TRC Benefits'!AJ74/'TRC Costs (Ach Pot)'!AJ74)</f>
        <v>2.0021344358661755</v>
      </c>
      <c r="AM74" s="17"/>
      <c r="AN74">
        <f>'Customer Costs'!G74</f>
        <v>21</v>
      </c>
      <c r="AO74" s="17">
        <f t="shared" si="20"/>
        <v>261.77793761258516</v>
      </c>
      <c r="AP74" s="18">
        <f t="shared" si="21"/>
        <v>0.67060923978161346</v>
      </c>
      <c r="AQ74" s="76" t="str">
        <f t="shared" si="22"/>
        <v>Yes</v>
      </c>
      <c r="AR74" s="76" t="str">
        <f t="shared" si="23"/>
        <v>Yes</v>
      </c>
      <c r="AS74" s="76" t="str">
        <f t="shared" si="24"/>
        <v>Yes</v>
      </c>
      <c r="AU74" s="76" t="str">
        <f t="shared" si="25"/>
        <v>Drop</v>
      </c>
      <c r="AV74" s="59" t="str">
        <f t="shared" si="26"/>
        <v>NA</v>
      </c>
      <c r="AW74" s="41" t="str">
        <f t="shared" si="27"/>
        <v>NA</v>
      </c>
      <c r="AX74" s="23" t="str">
        <f t="shared" si="28"/>
        <v>NA</v>
      </c>
      <c r="AY74" s="23"/>
      <c r="AZ74" s="11" t="str">
        <f>IF(AV74="NA",AV74,'Program Costs'!G74)</f>
        <v>NA</v>
      </c>
      <c r="BA74" s="20"/>
      <c r="BB74" s="56">
        <f>IF(AW74&lt;=10,IF($BB$1="Residential",VLOOKUP(CEILING(AW74,0.05),'Payback-Acceptance'!$A$5:$C$205,2),VLOOKUP(CEILING(AW74,0.05),'Payback-Acceptance'!$A$5:$C$205,3)),IF($BB$1="Residential",VLOOKUP(10,'Payback-Acceptance'!$A$5:$C$205,2),VLOOKUP(10,'Payback-Acceptance'!$A$5:$C$205,3)))</f>
        <v>0.14294960495076253</v>
      </c>
      <c r="BC74" s="109"/>
      <c r="BD74" s="17">
        <f>'RIM Net Benefits (Ach Pot)'!BC74</f>
        <v>261.77793761258516</v>
      </c>
      <c r="BE74" s="18">
        <f>'RIM Net Benefits (Ach Pot)'!BD74</f>
        <v>19.943986165910999</v>
      </c>
      <c r="BF74" s="18">
        <f>'RIM Net Benefits (Ach Pot)'!BE74</f>
        <v>57.672118817434296</v>
      </c>
      <c r="BG74" s="42"/>
      <c r="BH74" s="22">
        <v>310311.88560000004</v>
      </c>
      <c r="BI74" s="27" t="str">
        <f t="shared" si="17"/>
        <v>NA</v>
      </c>
      <c r="BJ74" s="52" t="s">
        <v>528</v>
      </c>
      <c r="BK74" s="52"/>
      <c r="BL74" s="35" t="str">
        <f t="shared" si="29"/>
        <v>NA</v>
      </c>
      <c r="BM74" s="67" t="s">
        <v>499</v>
      </c>
      <c r="BN74" s="71" t="str">
        <f t="shared" si="16"/>
        <v>NA</v>
      </c>
      <c r="BO74" s="71" t="str">
        <f t="shared" si="16"/>
        <v>NA</v>
      </c>
      <c r="BP74" s="71" t="str">
        <f t="shared" si="16"/>
        <v>NA</v>
      </c>
      <c r="BQ74" s="71" t="str">
        <f t="shared" si="16"/>
        <v>NA</v>
      </c>
      <c r="BR74" s="71" t="str">
        <f t="shared" si="16"/>
        <v>NA</v>
      </c>
      <c r="BS74" s="71" t="str">
        <f t="shared" si="15"/>
        <v>NA</v>
      </c>
      <c r="BT74" s="71" t="str">
        <f t="shared" si="15"/>
        <v>NA</v>
      </c>
      <c r="BU74" s="71" t="str">
        <f t="shared" si="15"/>
        <v>NA</v>
      </c>
      <c r="BV74" s="71" t="str">
        <f t="shared" si="15"/>
        <v>NA</v>
      </c>
      <c r="BW74" s="71" t="str">
        <f t="shared" si="15"/>
        <v>NA</v>
      </c>
    </row>
    <row r="75" spans="1:75" x14ac:dyDescent="0.25">
      <c r="A75" s="13">
        <v>1</v>
      </c>
      <c r="B75" s="13">
        <v>400</v>
      </c>
      <c r="C75">
        <v>409</v>
      </c>
      <c r="D75" t="s">
        <v>109</v>
      </c>
      <c r="E75" t="s">
        <v>355</v>
      </c>
      <c r="F75">
        <f>'RIM &amp; TRC Benefits'!E75-'TRC Costs (Ach Pot)'!E75</f>
        <v>0</v>
      </c>
      <c r="G75">
        <f>'RIM &amp; TRC Benefits'!F75-'TRC Costs (Ach Pot)'!F75</f>
        <v>0</v>
      </c>
      <c r="H75">
        <f>'RIM &amp; TRC Benefits'!G75-'TRC Costs (Ach Pot)'!G75</f>
        <v>-40.604945299999997</v>
      </c>
      <c r="I75">
        <f>'RIM &amp; TRC Benefits'!H75-'TRC Costs (Ach Pot)'!H75</f>
        <v>1.8950547</v>
      </c>
      <c r="J75">
        <f>'RIM &amp; TRC Benefits'!I75-'TRC Costs (Ach Pot)'!I75</f>
        <v>1.6450547</v>
      </c>
      <c r="K75">
        <f>'RIM &amp; TRC Benefits'!J75-'TRC Costs (Ach Pot)'!J75</f>
        <v>2.2143905999999998</v>
      </c>
      <c r="L75">
        <f>'RIM &amp; TRC Benefits'!K75-'TRC Costs (Ach Pot)'!K75</f>
        <v>2.6958360000000003</v>
      </c>
      <c r="M75">
        <f>'RIM &amp; TRC Benefits'!L75-'TRC Costs (Ach Pot)'!L75</f>
        <v>0</v>
      </c>
      <c r="N75">
        <f>'RIM &amp; TRC Benefits'!M75-'TRC Costs (Ach Pot)'!M75</f>
        <v>0</v>
      </c>
      <c r="O75">
        <f>'RIM &amp; TRC Benefits'!N75-'TRC Costs (Ach Pot)'!N75</f>
        <v>0</v>
      </c>
      <c r="P75">
        <f>'RIM &amp; TRC Benefits'!O75-'TRC Costs (Ach Pot)'!O75</f>
        <v>0</v>
      </c>
      <c r="Q75">
        <f>'RIM &amp; TRC Benefits'!P75-'TRC Costs (Ach Pot)'!P75</f>
        <v>0</v>
      </c>
      <c r="R75">
        <f>'RIM &amp; TRC Benefits'!Q75-'TRC Costs (Ach Pot)'!Q75</f>
        <v>0</v>
      </c>
      <c r="S75">
        <f>'RIM &amp; TRC Benefits'!R75-'TRC Costs (Ach Pot)'!R75</f>
        <v>0</v>
      </c>
      <c r="T75">
        <f>'RIM &amp; TRC Benefits'!S75-'TRC Costs (Ach Pot)'!S75</f>
        <v>0</v>
      </c>
      <c r="U75">
        <f>'RIM &amp; TRC Benefits'!T75-'TRC Costs (Ach Pot)'!T75</f>
        <v>0</v>
      </c>
      <c r="V75">
        <f>'RIM &amp; TRC Benefits'!U75-'TRC Costs (Ach Pot)'!U75</f>
        <v>0</v>
      </c>
      <c r="W75">
        <f>'RIM &amp; TRC Benefits'!V75-'TRC Costs (Ach Pot)'!V75</f>
        <v>0</v>
      </c>
      <c r="X75">
        <f>'RIM &amp; TRC Benefits'!W75-'TRC Costs (Ach Pot)'!W75</f>
        <v>0</v>
      </c>
      <c r="Y75">
        <f>'RIM &amp; TRC Benefits'!X75-'TRC Costs (Ach Pot)'!X75</f>
        <v>0</v>
      </c>
      <c r="Z75">
        <f>'RIM &amp; TRC Benefits'!Y75-'TRC Costs (Ach Pot)'!Y75</f>
        <v>0</v>
      </c>
      <c r="AA75">
        <f>'RIM &amp; TRC Benefits'!Z75-'TRC Costs (Ach Pot)'!Z75</f>
        <v>0</v>
      </c>
      <c r="AB75">
        <f>'RIM &amp; TRC Benefits'!AA75-'TRC Costs (Ach Pot)'!AA75</f>
        <v>0</v>
      </c>
      <c r="AC75">
        <f>'RIM &amp; TRC Benefits'!AB75-'TRC Costs (Ach Pot)'!AB75</f>
        <v>0</v>
      </c>
      <c r="AD75">
        <f>'RIM &amp; TRC Benefits'!AC75-'TRC Costs (Ach Pot)'!AC75</f>
        <v>0</v>
      </c>
      <c r="AE75">
        <f>'RIM &amp; TRC Benefits'!AD75-'TRC Costs (Ach Pot)'!AD75</f>
        <v>0</v>
      </c>
      <c r="AF75">
        <f>'RIM &amp; TRC Benefits'!AE75-'TRC Costs (Ach Pot)'!AE75</f>
        <v>0</v>
      </c>
      <c r="AG75">
        <f>'RIM &amp; TRC Benefits'!AF75-'TRC Costs (Ach Pot)'!AF75</f>
        <v>0</v>
      </c>
      <c r="AH75">
        <f>'RIM &amp; TRC Benefits'!AG75-'TRC Costs (Ach Pot)'!AG75</f>
        <v>0</v>
      </c>
      <c r="AI75">
        <f>'RIM &amp; TRC Benefits'!AH75-'TRC Costs (Ach Pot)'!AH75</f>
        <v>0</v>
      </c>
      <c r="AJ75" s="2">
        <f t="shared" si="18"/>
        <v>-32.15460929999999</v>
      </c>
      <c r="AK75" s="2">
        <f t="shared" si="19"/>
        <v>-33.440153088227795</v>
      </c>
      <c r="AL75">
        <f>IF('TRC Costs (Ach Pot)'!AJ75=0,99999,'RIM &amp; TRC Benefits'!AJ75/'TRC Costs (Ach Pot)'!AJ75)</f>
        <v>0.20380587885171902</v>
      </c>
      <c r="AM75" s="17"/>
      <c r="AN75">
        <f>'Customer Costs'!G75</f>
        <v>5</v>
      </c>
      <c r="AO75" s="17">
        <f t="shared" si="20"/>
        <v>25.539581694162663</v>
      </c>
      <c r="AP75" s="18">
        <f t="shared" si="21"/>
        <v>1.636588535546788</v>
      </c>
      <c r="AQ75" s="76" t="str">
        <f t="shared" si="22"/>
        <v>No</v>
      </c>
      <c r="AR75" s="76" t="str">
        <f t="shared" si="23"/>
        <v>Yes</v>
      </c>
      <c r="AS75" s="76" t="str">
        <f t="shared" si="24"/>
        <v>Yes</v>
      </c>
      <c r="AU75" s="76" t="str">
        <f t="shared" si="25"/>
        <v>Drop</v>
      </c>
      <c r="AV75" s="59" t="str">
        <f t="shared" si="26"/>
        <v>NA</v>
      </c>
      <c r="AW75" s="41" t="str">
        <f t="shared" si="27"/>
        <v>NA</v>
      </c>
      <c r="AX75" s="23" t="str">
        <f t="shared" si="28"/>
        <v>NA</v>
      </c>
      <c r="AY75" s="23"/>
      <c r="AZ75" s="11" t="str">
        <f>IF(AV75="NA",AV75,'Program Costs'!G75)</f>
        <v>NA</v>
      </c>
      <c r="BA75" s="20"/>
      <c r="BB75" s="56">
        <f>IF(AW75&lt;=10,IF($BB$1="Residential",VLOOKUP(CEILING(AW75,0.05),'Payback-Acceptance'!$A$5:$C$205,2),VLOOKUP(CEILING(AW75,0.05),'Payback-Acceptance'!$A$5:$C$205,3)),IF($BB$1="Residential",VLOOKUP(10,'Payback-Acceptance'!$A$5:$C$205,2),VLOOKUP(10,'Payback-Acceptance'!$A$5:$C$205,3)))</f>
        <v>0.14294960495076253</v>
      </c>
      <c r="BC75" s="109"/>
      <c r="BD75" s="17">
        <f>'RIM Net Benefits (Ach Pot)'!BC75</f>
        <v>25.539581694162663</v>
      </c>
      <c r="BE75" s="18">
        <f>'RIM Net Benefits (Ach Pot)'!BD75</f>
        <v>1.9442880269924128</v>
      </c>
      <c r="BF75" s="18">
        <f>'RIM Net Benefits (Ach Pot)'!BE75</f>
        <v>5.6266078167104761</v>
      </c>
      <c r="BG75" s="42"/>
      <c r="BH75" s="22">
        <v>221651.3468571429</v>
      </c>
      <c r="BI75" s="27" t="str">
        <f t="shared" si="17"/>
        <v>NA</v>
      </c>
      <c r="BJ75" s="52" t="s">
        <v>528</v>
      </c>
      <c r="BK75" s="52"/>
      <c r="BL75" s="35" t="str">
        <f t="shared" si="29"/>
        <v>NA</v>
      </c>
      <c r="BM75" s="67" t="s">
        <v>499</v>
      </c>
      <c r="BN75" s="71" t="str">
        <f t="shared" si="16"/>
        <v>NA</v>
      </c>
      <c r="BO75" s="71" t="str">
        <f t="shared" si="16"/>
        <v>NA</v>
      </c>
      <c r="BP75" s="71" t="str">
        <f t="shared" si="16"/>
        <v>NA</v>
      </c>
      <c r="BQ75" s="71" t="str">
        <f t="shared" si="16"/>
        <v>NA</v>
      </c>
      <c r="BR75" s="71" t="str">
        <f t="shared" si="16"/>
        <v>NA</v>
      </c>
      <c r="BS75" s="71" t="str">
        <f t="shared" si="15"/>
        <v>NA</v>
      </c>
      <c r="BT75" s="71" t="str">
        <f t="shared" si="15"/>
        <v>NA</v>
      </c>
      <c r="BU75" s="71" t="str">
        <f t="shared" si="15"/>
        <v>NA</v>
      </c>
      <c r="BV75" s="71" t="str">
        <f t="shared" si="15"/>
        <v>NA</v>
      </c>
      <c r="BW75" s="71" t="str">
        <f t="shared" si="15"/>
        <v>NA</v>
      </c>
    </row>
    <row r="76" spans="1:75" x14ac:dyDescent="0.25">
      <c r="A76" s="13">
        <v>1</v>
      </c>
      <c r="B76" s="13">
        <v>400</v>
      </c>
      <c r="C76">
        <v>410</v>
      </c>
      <c r="D76" t="s">
        <v>110</v>
      </c>
      <c r="E76" t="s">
        <v>356</v>
      </c>
      <c r="F76">
        <f>'RIM &amp; TRC Benefits'!E76-'TRC Costs (Ach Pot)'!E76</f>
        <v>0</v>
      </c>
      <c r="G76">
        <f>'RIM &amp; TRC Benefits'!F76-'TRC Costs (Ach Pot)'!F76</f>
        <v>0</v>
      </c>
      <c r="H76">
        <f>'RIM &amp; TRC Benefits'!G76-'TRC Costs (Ach Pot)'!G76</f>
        <v>-75.927839899999995</v>
      </c>
      <c r="I76">
        <f>'RIM &amp; TRC Benefits'!H76-'TRC Costs (Ach Pot)'!H76</f>
        <v>7.5721600999999996</v>
      </c>
      <c r="J76">
        <f>'RIM &amp; TRC Benefits'!I76-'TRC Costs (Ach Pot)'!I76</f>
        <v>7.5721600999999996</v>
      </c>
      <c r="K76">
        <f>'RIM &amp; TRC Benefits'!J76-'TRC Costs (Ach Pot)'!J76</f>
        <v>11.2205981</v>
      </c>
      <c r="L76">
        <f>'RIM &amp; TRC Benefits'!K76-'TRC Costs (Ach Pot)'!K76</f>
        <v>11.7674731</v>
      </c>
      <c r="M76">
        <f>'RIM &amp; TRC Benefits'!L76-'TRC Costs (Ach Pot)'!L76</f>
        <v>12.0829021</v>
      </c>
      <c r="N76">
        <f>'RIM &amp; TRC Benefits'!M76-'TRC Costs (Ach Pot)'!M76</f>
        <v>13.6190351</v>
      </c>
      <c r="O76">
        <f>'RIM &amp; TRC Benefits'!N76-'TRC Costs (Ach Pot)'!N76</f>
        <v>14.0136895</v>
      </c>
      <c r="P76">
        <f>'RIM &amp; TRC Benefits'!O76-'TRC Costs (Ach Pot)'!O76</f>
        <v>15.0840025</v>
      </c>
      <c r="Q76">
        <f>'RIM &amp; TRC Benefits'!P76-'TRC Costs (Ach Pot)'!P76</f>
        <v>13.8261895</v>
      </c>
      <c r="R76">
        <f>'RIM &amp; TRC Benefits'!Q76-'TRC Costs (Ach Pot)'!Q76</f>
        <v>0</v>
      </c>
      <c r="S76">
        <f>'RIM &amp; TRC Benefits'!R76-'TRC Costs (Ach Pot)'!R76</f>
        <v>0</v>
      </c>
      <c r="T76">
        <f>'RIM &amp; TRC Benefits'!S76-'TRC Costs (Ach Pot)'!S76</f>
        <v>0</v>
      </c>
      <c r="U76">
        <f>'RIM &amp; TRC Benefits'!T76-'TRC Costs (Ach Pot)'!T76</f>
        <v>0</v>
      </c>
      <c r="V76">
        <f>'RIM &amp; TRC Benefits'!U76-'TRC Costs (Ach Pot)'!U76</f>
        <v>0</v>
      </c>
      <c r="W76">
        <f>'RIM &amp; TRC Benefits'!V76-'TRC Costs (Ach Pot)'!V76</f>
        <v>0</v>
      </c>
      <c r="X76">
        <f>'RIM &amp; TRC Benefits'!W76-'TRC Costs (Ach Pot)'!W76</f>
        <v>0</v>
      </c>
      <c r="Y76">
        <f>'RIM &amp; TRC Benefits'!X76-'TRC Costs (Ach Pot)'!X76</f>
        <v>0</v>
      </c>
      <c r="Z76">
        <f>'RIM &amp; TRC Benefits'!Y76-'TRC Costs (Ach Pot)'!Y76</f>
        <v>0</v>
      </c>
      <c r="AA76">
        <f>'RIM &amp; TRC Benefits'!Z76-'TRC Costs (Ach Pot)'!Z76</f>
        <v>0</v>
      </c>
      <c r="AB76">
        <f>'RIM &amp; TRC Benefits'!AA76-'TRC Costs (Ach Pot)'!AA76</f>
        <v>0</v>
      </c>
      <c r="AC76">
        <f>'RIM &amp; TRC Benefits'!AB76-'TRC Costs (Ach Pot)'!AB76</f>
        <v>0</v>
      </c>
      <c r="AD76">
        <f>'RIM &amp; TRC Benefits'!AC76-'TRC Costs (Ach Pot)'!AC76</f>
        <v>0</v>
      </c>
      <c r="AE76">
        <f>'RIM &amp; TRC Benefits'!AD76-'TRC Costs (Ach Pot)'!AD76</f>
        <v>0</v>
      </c>
      <c r="AF76">
        <f>'RIM &amp; TRC Benefits'!AE76-'TRC Costs (Ach Pot)'!AE76</f>
        <v>0</v>
      </c>
      <c r="AG76">
        <f>'RIM &amp; TRC Benefits'!AF76-'TRC Costs (Ach Pot)'!AF76</f>
        <v>0</v>
      </c>
      <c r="AH76">
        <f>'RIM &amp; TRC Benefits'!AG76-'TRC Costs (Ach Pot)'!AG76</f>
        <v>0</v>
      </c>
      <c r="AI76">
        <f>'RIM &amp; TRC Benefits'!AH76-'TRC Costs (Ach Pot)'!AH76</f>
        <v>0</v>
      </c>
      <c r="AJ76" s="2">
        <f t="shared" si="18"/>
        <v>30.830370200000004</v>
      </c>
      <c r="AK76" s="2">
        <f t="shared" si="19"/>
        <v>0.55652508801080103</v>
      </c>
      <c r="AL76">
        <f>IF('TRC Costs (Ach Pot)'!AJ76=0,99999,'RIM &amp; TRC Benefits'!AJ76/'TRC Costs (Ach Pot)'!AJ76)</f>
        <v>1.0067051215422989</v>
      </c>
      <c r="AM76" s="17"/>
      <c r="AN76">
        <f>'Customer Costs'!G76</f>
        <v>46</v>
      </c>
      <c r="AO76" s="17">
        <f t="shared" si="20"/>
        <v>127.69790847081333</v>
      </c>
      <c r="AP76" s="18">
        <f t="shared" si="21"/>
        <v>3.0113229054060895</v>
      </c>
      <c r="AQ76" s="76" t="str">
        <f t="shared" si="22"/>
        <v>No</v>
      </c>
      <c r="AR76" s="76" t="str">
        <f t="shared" si="23"/>
        <v>No</v>
      </c>
      <c r="AS76" s="76" t="str">
        <f t="shared" si="24"/>
        <v>No</v>
      </c>
      <c r="AU76" s="76" t="str">
        <f t="shared" si="25"/>
        <v>Keep</v>
      </c>
      <c r="AV76" s="59">
        <f t="shared" si="26"/>
        <v>15.448643373702424</v>
      </c>
      <c r="AW76" s="41">
        <f t="shared" si="27"/>
        <v>2</v>
      </c>
      <c r="AX76" s="23">
        <f t="shared" si="28"/>
        <v>0.33584007334135707</v>
      </c>
      <c r="AY76" s="23"/>
      <c r="AZ76" s="11">
        <f>IF(AV76="NA",AV76,'Program Costs'!G76)</f>
        <v>37</v>
      </c>
      <c r="BA76" s="20"/>
      <c r="BB76" s="56">
        <f>IF(AW76&lt;=10,IF($BB$1="Residential",VLOOKUP(CEILING(AW76,0.05),'Payback-Acceptance'!$A$5:$C$205,2),VLOOKUP(CEILING(AW76,0.05),'Payback-Acceptance'!$A$5:$C$205,3)),IF($BB$1="Residential",VLOOKUP(10,'Payback-Acceptance'!$A$5:$C$205,2),VLOOKUP(10,'Payback-Acceptance'!$A$5:$C$205,3)))</f>
        <v>0.41756058820718511</v>
      </c>
      <c r="BC76" s="109"/>
      <c r="BD76" s="17">
        <f>'RIM Net Benefits (Ach Pot)'!BC76</f>
        <v>127.69790847081333</v>
      </c>
      <c r="BE76" s="18">
        <f>'RIM Net Benefits (Ach Pot)'!BD76</f>
        <v>9.7214401349620641</v>
      </c>
      <c r="BF76" s="18">
        <f>'RIM Net Benefits (Ach Pot)'!BE76</f>
        <v>28.133039083552383</v>
      </c>
      <c r="BG76" s="42"/>
      <c r="BH76" s="22">
        <v>398972.42434285721</v>
      </c>
      <c r="BI76" s="27">
        <f t="shared" si="17"/>
        <v>83297.580093525059</v>
      </c>
      <c r="BJ76" s="52" t="s">
        <v>528</v>
      </c>
      <c r="BK76" s="52"/>
      <c r="BL76" s="35">
        <f t="shared" si="29"/>
        <v>3449</v>
      </c>
      <c r="BM76" s="67">
        <v>3449</v>
      </c>
      <c r="BN76" s="71">
        <f t="shared" si="16"/>
        <v>103.47</v>
      </c>
      <c r="BO76" s="71">
        <f t="shared" si="16"/>
        <v>275.92</v>
      </c>
      <c r="BP76" s="71">
        <f t="shared" si="16"/>
        <v>551.84</v>
      </c>
      <c r="BQ76" s="71">
        <f t="shared" si="16"/>
        <v>1034.7</v>
      </c>
      <c r="BR76" s="71">
        <f t="shared" si="16"/>
        <v>1724.5</v>
      </c>
      <c r="BS76" s="71">
        <f t="shared" si="15"/>
        <v>2414.2999999999997</v>
      </c>
      <c r="BT76" s="71">
        <f t="shared" si="15"/>
        <v>2897.16</v>
      </c>
      <c r="BU76" s="71">
        <f t="shared" si="15"/>
        <v>3173.08</v>
      </c>
      <c r="BV76" s="71">
        <f t="shared" si="15"/>
        <v>3345.5299999999997</v>
      </c>
      <c r="BW76" s="71">
        <f t="shared" si="15"/>
        <v>3449</v>
      </c>
    </row>
    <row r="77" spans="1:75" x14ac:dyDescent="0.25">
      <c r="A77" s="13">
        <v>1</v>
      </c>
      <c r="B77" s="13">
        <v>400</v>
      </c>
      <c r="C77">
        <v>411</v>
      </c>
      <c r="D77" t="s">
        <v>111</v>
      </c>
      <c r="E77" t="s">
        <v>357</v>
      </c>
      <c r="F77">
        <f>'RIM &amp; TRC Benefits'!E77-'TRC Costs (Ach Pot)'!E77</f>
        <v>0</v>
      </c>
      <c r="G77">
        <f>'RIM &amp; TRC Benefits'!F77-'TRC Costs (Ach Pot)'!F77</f>
        <v>0</v>
      </c>
      <c r="H77">
        <f>'RIM &amp; TRC Benefits'!G77-'TRC Costs (Ach Pot)'!G77</f>
        <v>-41.190294999999999</v>
      </c>
      <c r="I77">
        <f>'RIM &amp; TRC Benefits'!H77-'TRC Costs (Ach Pot)'!H77</f>
        <v>12.934704999999999</v>
      </c>
      <c r="J77">
        <f>'RIM &amp; TRC Benefits'!I77-'TRC Costs (Ach Pot)'!I77</f>
        <v>14.059704999999999</v>
      </c>
      <c r="K77">
        <f>'RIM &amp; TRC Benefits'!J77-'TRC Costs (Ach Pot)'!J77</f>
        <v>19.699353000000002</v>
      </c>
      <c r="L77">
        <f>'RIM &amp; TRC Benefits'!K77-'TRC Costs (Ach Pot)'!K77</f>
        <v>20.621228000000002</v>
      </c>
      <c r="M77">
        <f>'RIM &amp; TRC Benefits'!L77-'TRC Costs (Ach Pot)'!L77</f>
        <v>21.630018</v>
      </c>
      <c r="N77">
        <f>'RIM &amp; TRC Benefits'!M77-'TRC Costs (Ach Pot)'!M77</f>
        <v>24.700330000000001</v>
      </c>
      <c r="O77">
        <f>'RIM &amp; TRC Benefits'!N77-'TRC Costs (Ach Pot)'!N77</f>
        <v>25.887830000000001</v>
      </c>
      <c r="P77">
        <f>'RIM &amp; TRC Benefits'!O77-'TRC Costs (Ach Pot)'!O77</f>
        <v>27.661268</v>
      </c>
      <c r="Q77">
        <f>'RIM &amp; TRC Benefits'!P77-'TRC Costs (Ach Pot)'!P77</f>
        <v>24.669080000000001</v>
      </c>
      <c r="R77">
        <f>'RIM &amp; TRC Benefits'!Q77-'TRC Costs (Ach Pot)'!Q77</f>
        <v>0</v>
      </c>
      <c r="S77">
        <f>'RIM &amp; TRC Benefits'!R77-'TRC Costs (Ach Pot)'!R77</f>
        <v>0</v>
      </c>
      <c r="T77">
        <f>'RIM &amp; TRC Benefits'!S77-'TRC Costs (Ach Pot)'!S77</f>
        <v>0</v>
      </c>
      <c r="U77">
        <f>'RIM &amp; TRC Benefits'!T77-'TRC Costs (Ach Pot)'!T77</f>
        <v>0</v>
      </c>
      <c r="V77">
        <f>'RIM &amp; TRC Benefits'!U77-'TRC Costs (Ach Pot)'!U77</f>
        <v>0</v>
      </c>
      <c r="W77">
        <f>'RIM &amp; TRC Benefits'!V77-'TRC Costs (Ach Pot)'!V77</f>
        <v>0</v>
      </c>
      <c r="X77">
        <f>'RIM &amp; TRC Benefits'!W77-'TRC Costs (Ach Pot)'!W77</f>
        <v>0</v>
      </c>
      <c r="Y77">
        <f>'RIM &amp; TRC Benefits'!X77-'TRC Costs (Ach Pot)'!X77</f>
        <v>0</v>
      </c>
      <c r="Z77">
        <f>'RIM &amp; TRC Benefits'!Y77-'TRC Costs (Ach Pot)'!Y77</f>
        <v>0</v>
      </c>
      <c r="AA77">
        <f>'RIM &amp; TRC Benefits'!Z77-'TRC Costs (Ach Pot)'!Z77</f>
        <v>0</v>
      </c>
      <c r="AB77">
        <f>'RIM &amp; TRC Benefits'!AA77-'TRC Costs (Ach Pot)'!AA77</f>
        <v>0</v>
      </c>
      <c r="AC77">
        <f>'RIM &amp; TRC Benefits'!AB77-'TRC Costs (Ach Pot)'!AB77</f>
        <v>0</v>
      </c>
      <c r="AD77">
        <f>'RIM &amp; TRC Benefits'!AC77-'TRC Costs (Ach Pot)'!AC77</f>
        <v>0</v>
      </c>
      <c r="AE77">
        <f>'RIM &amp; TRC Benefits'!AD77-'TRC Costs (Ach Pot)'!AD77</f>
        <v>0</v>
      </c>
      <c r="AF77">
        <f>'RIM &amp; TRC Benefits'!AE77-'TRC Costs (Ach Pot)'!AE77</f>
        <v>0</v>
      </c>
      <c r="AG77">
        <f>'RIM &amp; TRC Benefits'!AF77-'TRC Costs (Ach Pot)'!AF77</f>
        <v>0</v>
      </c>
      <c r="AH77">
        <f>'RIM &amp; TRC Benefits'!AG77-'TRC Costs (Ach Pot)'!AG77</f>
        <v>0</v>
      </c>
      <c r="AI77">
        <f>'RIM &amp; TRC Benefits'!AH77-'TRC Costs (Ach Pot)'!AH77</f>
        <v>0</v>
      </c>
      <c r="AJ77" s="2">
        <f t="shared" si="18"/>
        <v>150.67322200000004</v>
      </c>
      <c r="AK77" s="2">
        <f t="shared" si="19"/>
        <v>96.012612946593435</v>
      </c>
      <c r="AL77">
        <f>IF('TRC Costs (Ach Pot)'!AJ77=0,99999,'RIM &amp; TRC Benefits'!AJ77/'TRC Costs (Ach Pot)'!AJ77)</f>
        <v>2.7780113508628412</v>
      </c>
      <c r="AM77" s="17"/>
      <c r="AN77">
        <f>'Customer Costs'!G77</f>
        <v>17</v>
      </c>
      <c r="AO77" s="17">
        <f t="shared" si="20"/>
        <v>230.75636609113499</v>
      </c>
      <c r="AP77" s="18">
        <f t="shared" si="21"/>
        <v>0.61585505465615897</v>
      </c>
      <c r="AQ77" s="76" t="str">
        <f t="shared" si="22"/>
        <v>Yes</v>
      </c>
      <c r="AR77" s="76" t="str">
        <f t="shared" si="23"/>
        <v>Yes</v>
      </c>
      <c r="AS77" s="76" t="str">
        <f t="shared" si="24"/>
        <v>Yes</v>
      </c>
      <c r="AU77" s="76" t="str">
        <f t="shared" si="25"/>
        <v>Drop</v>
      </c>
      <c r="AV77" s="59" t="str">
        <f t="shared" si="26"/>
        <v>NA</v>
      </c>
      <c r="AW77" s="41" t="str">
        <f t="shared" si="27"/>
        <v>NA</v>
      </c>
      <c r="AX77" s="23" t="str">
        <f t="shared" si="28"/>
        <v>NA</v>
      </c>
      <c r="AY77" s="23"/>
      <c r="AZ77" s="11" t="str">
        <f>IF(AV77="NA",AV77,'Program Costs'!G77)</f>
        <v>NA</v>
      </c>
      <c r="BA77" s="20"/>
      <c r="BB77" s="56">
        <f>IF(AW77&lt;=10,IF($BB$1="Residential",VLOOKUP(CEILING(AW77,0.05),'Payback-Acceptance'!$A$5:$C$205,2),VLOOKUP(CEILING(AW77,0.05),'Payback-Acceptance'!$A$5:$C$205,3)),IF($BB$1="Residential",VLOOKUP(10,'Payback-Acceptance'!$A$5:$C$205,2),VLOOKUP(10,'Payback-Acceptance'!$A$5:$C$205,3)))</f>
        <v>0.14294960495076253</v>
      </c>
      <c r="BC77" s="109"/>
      <c r="BD77" s="17">
        <f>'RIM Net Benefits (Ach Pot)'!BC77</f>
        <v>230.75636609113499</v>
      </c>
      <c r="BE77" s="18">
        <f>'RIM Net Benefits (Ach Pot)'!BD77</f>
        <v>17.569222924289615</v>
      </c>
      <c r="BF77" s="18">
        <f>'RIM Net Benefits (Ach Pot)'!BE77</f>
        <v>50.837777562380424</v>
      </c>
      <c r="BG77" s="42"/>
      <c r="BH77" s="22">
        <v>398972.42434285721</v>
      </c>
      <c r="BI77" s="27" t="str">
        <f t="shared" si="17"/>
        <v>NA</v>
      </c>
      <c r="BJ77" s="52" t="s">
        <v>528</v>
      </c>
      <c r="BK77" s="52"/>
      <c r="BL77" s="35" t="str">
        <f t="shared" si="29"/>
        <v>NA</v>
      </c>
      <c r="BM77" s="67" t="s">
        <v>499</v>
      </c>
      <c r="BN77" s="71" t="str">
        <f t="shared" si="16"/>
        <v>NA</v>
      </c>
      <c r="BO77" s="71" t="str">
        <f t="shared" si="16"/>
        <v>NA</v>
      </c>
      <c r="BP77" s="71" t="str">
        <f t="shared" si="16"/>
        <v>NA</v>
      </c>
      <c r="BQ77" s="71" t="str">
        <f t="shared" si="16"/>
        <v>NA</v>
      </c>
      <c r="BR77" s="71" t="str">
        <f t="shared" si="16"/>
        <v>NA</v>
      </c>
      <c r="BS77" s="71" t="str">
        <f t="shared" si="15"/>
        <v>NA</v>
      </c>
      <c r="BT77" s="71" t="str">
        <f t="shared" si="15"/>
        <v>NA</v>
      </c>
      <c r="BU77" s="71" t="str">
        <f t="shared" si="15"/>
        <v>NA</v>
      </c>
      <c r="BV77" s="71" t="str">
        <f t="shared" si="15"/>
        <v>NA</v>
      </c>
      <c r="BW77" s="71" t="str">
        <f t="shared" si="15"/>
        <v>NA</v>
      </c>
    </row>
    <row r="78" spans="1:75" x14ac:dyDescent="0.25">
      <c r="A78" s="13">
        <v>1</v>
      </c>
      <c r="B78" s="13">
        <v>500</v>
      </c>
      <c r="C78">
        <v>502</v>
      </c>
      <c r="D78" t="s">
        <v>112</v>
      </c>
      <c r="E78" t="s">
        <v>358</v>
      </c>
      <c r="F78">
        <f>'RIM &amp; TRC Benefits'!E78-'TRC Costs (Ach Pot)'!E78</f>
        <v>0</v>
      </c>
      <c r="G78">
        <f>'RIM &amp; TRC Benefits'!F78-'TRC Costs (Ach Pot)'!F78</f>
        <v>0</v>
      </c>
      <c r="H78">
        <f>'RIM &amp; TRC Benefits'!G78-'TRC Costs (Ach Pot)'!G78</f>
        <v>-212.8996348</v>
      </c>
      <c r="I78">
        <f>'RIM &amp; TRC Benefits'!H78-'TRC Costs (Ach Pot)'!H78</f>
        <v>9.6003652000000006</v>
      </c>
      <c r="J78">
        <f>'RIM &amp; TRC Benefits'!I78-'TRC Costs (Ach Pot)'!I78</f>
        <v>10.100365200000001</v>
      </c>
      <c r="K78">
        <f>'RIM &amp; TRC Benefits'!J78-'TRC Costs (Ach Pot)'!J78</f>
        <v>14.1072012</v>
      </c>
      <c r="L78">
        <f>'RIM &amp; TRC Benefits'!K78-'TRC Costs (Ach Pot)'!K78</f>
        <v>14.962670200000002</v>
      </c>
      <c r="M78">
        <f>'RIM &amp; TRC Benefits'!L78-'TRC Costs (Ach Pot)'!L78</f>
        <v>14.969506200000001</v>
      </c>
      <c r="N78">
        <f>'RIM &amp; TRC Benefits'!M78-'TRC Costs (Ach Pot)'!M78</f>
        <v>16.959740199999999</v>
      </c>
      <c r="O78">
        <f>'RIM &amp; TRC Benefits'!N78-'TRC Costs (Ach Pot)'!N78</f>
        <v>17.826928200000001</v>
      </c>
      <c r="P78">
        <f>'RIM &amp; TRC Benefits'!O78-'TRC Costs (Ach Pot)'!O78</f>
        <v>18.811303200000001</v>
      </c>
      <c r="Q78">
        <f>'RIM &amp; TRC Benefits'!P78-'TRC Costs (Ach Pot)'!P78</f>
        <v>17.553490199999999</v>
      </c>
      <c r="R78">
        <f>'RIM &amp; TRC Benefits'!Q78-'TRC Costs (Ach Pot)'!Q78</f>
        <v>17.865990199999999</v>
      </c>
      <c r="S78">
        <f>'RIM &amp; TRC Benefits'!R78-'TRC Costs (Ach Pot)'!R78</f>
        <v>0</v>
      </c>
      <c r="T78">
        <f>'RIM &amp; TRC Benefits'!S78-'TRC Costs (Ach Pot)'!S78</f>
        <v>0</v>
      </c>
      <c r="U78">
        <f>'RIM &amp; TRC Benefits'!T78-'TRC Costs (Ach Pot)'!T78</f>
        <v>0</v>
      </c>
      <c r="V78">
        <f>'RIM &amp; TRC Benefits'!U78-'TRC Costs (Ach Pot)'!U78</f>
        <v>0</v>
      </c>
      <c r="W78">
        <f>'RIM &amp; TRC Benefits'!V78-'TRC Costs (Ach Pot)'!V78</f>
        <v>0</v>
      </c>
      <c r="X78">
        <f>'RIM &amp; TRC Benefits'!W78-'TRC Costs (Ach Pot)'!W78</f>
        <v>0</v>
      </c>
      <c r="Y78">
        <f>'RIM &amp; TRC Benefits'!X78-'TRC Costs (Ach Pot)'!X78</f>
        <v>0</v>
      </c>
      <c r="Z78">
        <f>'RIM &amp; TRC Benefits'!Y78-'TRC Costs (Ach Pot)'!Y78</f>
        <v>0</v>
      </c>
      <c r="AA78">
        <f>'RIM &amp; TRC Benefits'!Z78-'TRC Costs (Ach Pot)'!Z78</f>
        <v>0</v>
      </c>
      <c r="AB78">
        <f>'RIM &amp; TRC Benefits'!AA78-'TRC Costs (Ach Pot)'!AA78</f>
        <v>0</v>
      </c>
      <c r="AC78">
        <f>'RIM &amp; TRC Benefits'!AB78-'TRC Costs (Ach Pot)'!AB78</f>
        <v>0</v>
      </c>
      <c r="AD78">
        <f>'RIM &amp; TRC Benefits'!AC78-'TRC Costs (Ach Pot)'!AC78</f>
        <v>0</v>
      </c>
      <c r="AE78">
        <f>'RIM &amp; TRC Benefits'!AD78-'TRC Costs (Ach Pot)'!AD78</f>
        <v>0</v>
      </c>
      <c r="AF78">
        <f>'RIM &amp; TRC Benefits'!AE78-'TRC Costs (Ach Pot)'!AE78</f>
        <v>0</v>
      </c>
      <c r="AG78">
        <f>'RIM &amp; TRC Benefits'!AF78-'TRC Costs (Ach Pot)'!AF78</f>
        <v>0</v>
      </c>
      <c r="AH78">
        <f>'RIM &amp; TRC Benefits'!AG78-'TRC Costs (Ach Pot)'!AG78</f>
        <v>0</v>
      </c>
      <c r="AI78">
        <f>'RIM &amp; TRC Benefits'!AH78-'TRC Costs (Ach Pot)'!AH78</f>
        <v>0</v>
      </c>
      <c r="AJ78" s="2">
        <f t="shared" si="18"/>
        <v>-60.142074800000017</v>
      </c>
      <c r="AK78" s="2">
        <f t="shared" si="19"/>
        <v>-106.60671429899377</v>
      </c>
      <c r="AL78">
        <f>IF('TRC Costs (Ach Pot)'!AJ78=0,99999,'RIM &amp; TRC Benefits'!AJ78/'TRC Costs (Ach Pot)'!AJ78)</f>
        <v>0.52032974443647351</v>
      </c>
      <c r="AM78" s="17"/>
      <c r="AN78">
        <f>'Customer Costs'!G78</f>
        <v>185.25</v>
      </c>
      <c r="AO78" s="17">
        <f t="shared" si="20"/>
        <v>179.01897536433387</v>
      </c>
      <c r="AP78" s="18">
        <f t="shared" si="21"/>
        <v>8.6505242838173704</v>
      </c>
      <c r="AQ78" s="76" t="str">
        <f t="shared" si="22"/>
        <v>No</v>
      </c>
      <c r="AR78" s="76" t="str">
        <f t="shared" si="23"/>
        <v>No</v>
      </c>
      <c r="AS78" s="76" t="str">
        <f t="shared" si="24"/>
        <v>No</v>
      </c>
      <c r="AU78" s="76" t="str">
        <f t="shared" si="25"/>
        <v>Drop</v>
      </c>
      <c r="AV78" s="59" t="str">
        <f t="shared" si="26"/>
        <v>NA</v>
      </c>
      <c r="AW78" s="41" t="str">
        <f t="shared" si="27"/>
        <v>NA</v>
      </c>
      <c r="AX78" s="23" t="str">
        <f t="shared" si="28"/>
        <v>NA</v>
      </c>
      <c r="AY78" s="23"/>
      <c r="AZ78" s="11" t="str">
        <f>IF(AV78="NA",AV78,'Program Costs'!G78)</f>
        <v>NA</v>
      </c>
      <c r="BA78" s="20"/>
      <c r="BB78" s="56">
        <f>IF(AW78&lt;=10,IF($BB$1="Residential",VLOOKUP(CEILING(AW78,0.05),'Payback-Acceptance'!$A$5:$C$205,2),VLOOKUP(CEILING(AW78,0.05),'Payback-Acceptance'!$A$5:$C$205,3)),IF($BB$1="Residential",VLOOKUP(10,'Payback-Acceptance'!$A$5:$C$205,2),VLOOKUP(10,'Payback-Acceptance'!$A$5:$C$205,3)))</f>
        <v>0.14294960495076253</v>
      </c>
      <c r="BC78" s="109"/>
      <c r="BD78" s="17">
        <f>'RIM Net Benefits (Ach Pot)'!BC78</f>
        <v>179.01897536433387</v>
      </c>
      <c r="BE78" s="18">
        <f>'RIM Net Benefits (Ach Pot)'!BD78</f>
        <v>25.152544332536309</v>
      </c>
      <c r="BF78" s="18">
        <f>'RIM Net Benefits (Ach Pot)'!BE78</f>
        <v>25.094256230694093</v>
      </c>
      <c r="BG78" s="42"/>
      <c r="BH78" s="22">
        <v>825219.59134924319</v>
      </c>
      <c r="BI78" s="27" t="str">
        <f t="shared" si="17"/>
        <v>NA</v>
      </c>
      <c r="BJ78" s="52" t="s">
        <v>528</v>
      </c>
      <c r="BK78" s="52"/>
      <c r="BL78" s="35" t="str">
        <f t="shared" si="29"/>
        <v>NA</v>
      </c>
      <c r="BM78" s="67" t="s">
        <v>499</v>
      </c>
      <c r="BN78" s="71" t="str">
        <f t="shared" si="16"/>
        <v>NA</v>
      </c>
      <c r="BO78" s="71" t="str">
        <f t="shared" si="16"/>
        <v>NA</v>
      </c>
      <c r="BP78" s="71" t="str">
        <f t="shared" si="16"/>
        <v>NA</v>
      </c>
      <c r="BQ78" s="71" t="str">
        <f t="shared" si="16"/>
        <v>NA</v>
      </c>
      <c r="BR78" s="71" t="str">
        <f t="shared" si="16"/>
        <v>NA</v>
      </c>
      <c r="BS78" s="71" t="str">
        <f t="shared" si="15"/>
        <v>NA</v>
      </c>
      <c r="BT78" s="71" t="str">
        <f t="shared" si="15"/>
        <v>NA</v>
      </c>
      <c r="BU78" s="71" t="str">
        <f t="shared" si="15"/>
        <v>NA</v>
      </c>
      <c r="BV78" s="71" t="str">
        <f t="shared" si="15"/>
        <v>NA</v>
      </c>
      <c r="BW78" s="71" t="str">
        <f t="shared" si="15"/>
        <v>NA</v>
      </c>
    </row>
    <row r="79" spans="1:75" x14ac:dyDescent="0.25">
      <c r="A79" s="13">
        <v>1</v>
      </c>
      <c r="B79" s="13">
        <v>500</v>
      </c>
      <c r="C79">
        <v>503</v>
      </c>
      <c r="D79" t="s">
        <v>113</v>
      </c>
      <c r="E79" t="s">
        <v>359</v>
      </c>
      <c r="F79">
        <f>'RIM &amp; TRC Benefits'!E79-'TRC Costs (Ach Pot)'!E79</f>
        <v>0</v>
      </c>
      <c r="G79">
        <f>'RIM &amp; TRC Benefits'!F79-'TRC Costs (Ach Pot)'!F79</f>
        <v>0</v>
      </c>
      <c r="H79">
        <f>'RIM &amp; TRC Benefits'!G79-'TRC Costs (Ach Pot)'!G79</f>
        <v>-338.11414070000001</v>
      </c>
      <c r="I79">
        <f>'RIM &amp; TRC Benefits'!H79-'TRC Costs (Ach Pot)'!H79</f>
        <v>12.5558593</v>
      </c>
      <c r="J79">
        <f>'RIM &amp; TRC Benefits'!I79-'TRC Costs (Ach Pot)'!I79</f>
        <v>13.8058593</v>
      </c>
      <c r="K79">
        <f>'RIM &amp; TRC Benefits'!J79-'TRC Costs (Ach Pot)'!J79</f>
        <v>18.330273300000002</v>
      </c>
      <c r="L79">
        <f>'RIM &amp; TRC Benefits'!K79-'TRC Costs (Ach Pot)'!K79</f>
        <v>19.462109300000002</v>
      </c>
      <c r="M79">
        <f>'RIM &amp; TRC Benefits'!L79-'TRC Costs (Ach Pot)'!L79</f>
        <v>20.223828300000001</v>
      </c>
      <c r="N79">
        <f>'RIM &amp; TRC Benefits'!M79-'TRC Costs (Ach Pot)'!M79</f>
        <v>23.258984300000002</v>
      </c>
      <c r="O79">
        <f>'RIM &amp; TRC Benefits'!N79-'TRC Costs (Ach Pot)'!N79</f>
        <v>23.9230473</v>
      </c>
      <c r="P79">
        <f>'RIM &amp; TRC Benefits'!O79-'TRC Costs (Ach Pot)'!O79</f>
        <v>24.9542973</v>
      </c>
      <c r="Q79">
        <f>'RIM &amp; TRC Benefits'!P79-'TRC Costs (Ach Pot)'!P79</f>
        <v>22.993359300000002</v>
      </c>
      <c r="R79">
        <f>'RIM &amp; TRC Benefits'!Q79-'TRC Costs (Ach Pot)'!Q79</f>
        <v>23.805859300000002</v>
      </c>
      <c r="S79">
        <f>'RIM &amp; TRC Benefits'!R79-'TRC Costs (Ach Pot)'!R79</f>
        <v>0</v>
      </c>
      <c r="T79">
        <f>'RIM &amp; TRC Benefits'!S79-'TRC Costs (Ach Pot)'!S79</f>
        <v>0</v>
      </c>
      <c r="U79">
        <f>'RIM &amp; TRC Benefits'!T79-'TRC Costs (Ach Pot)'!T79</f>
        <v>0</v>
      </c>
      <c r="V79">
        <f>'RIM &amp; TRC Benefits'!U79-'TRC Costs (Ach Pot)'!U79</f>
        <v>0</v>
      </c>
      <c r="W79">
        <f>'RIM &amp; TRC Benefits'!V79-'TRC Costs (Ach Pot)'!V79</f>
        <v>0</v>
      </c>
      <c r="X79">
        <f>'RIM &amp; TRC Benefits'!W79-'TRC Costs (Ach Pot)'!W79</f>
        <v>0</v>
      </c>
      <c r="Y79">
        <f>'RIM &amp; TRC Benefits'!X79-'TRC Costs (Ach Pot)'!X79</f>
        <v>0</v>
      </c>
      <c r="Z79">
        <f>'RIM &amp; TRC Benefits'!Y79-'TRC Costs (Ach Pot)'!Y79</f>
        <v>0</v>
      </c>
      <c r="AA79">
        <f>'RIM &amp; TRC Benefits'!Z79-'TRC Costs (Ach Pot)'!Z79</f>
        <v>0</v>
      </c>
      <c r="AB79">
        <f>'RIM &amp; TRC Benefits'!AA79-'TRC Costs (Ach Pot)'!AA79</f>
        <v>0</v>
      </c>
      <c r="AC79">
        <f>'RIM &amp; TRC Benefits'!AB79-'TRC Costs (Ach Pot)'!AB79</f>
        <v>0</v>
      </c>
      <c r="AD79">
        <f>'RIM &amp; TRC Benefits'!AC79-'TRC Costs (Ach Pot)'!AC79</f>
        <v>0</v>
      </c>
      <c r="AE79">
        <f>'RIM &amp; TRC Benefits'!AD79-'TRC Costs (Ach Pot)'!AD79</f>
        <v>0</v>
      </c>
      <c r="AF79">
        <f>'RIM &amp; TRC Benefits'!AE79-'TRC Costs (Ach Pot)'!AE79</f>
        <v>0</v>
      </c>
      <c r="AG79">
        <f>'RIM &amp; TRC Benefits'!AF79-'TRC Costs (Ach Pot)'!AF79</f>
        <v>0</v>
      </c>
      <c r="AH79">
        <f>'RIM &amp; TRC Benefits'!AG79-'TRC Costs (Ach Pot)'!AG79</f>
        <v>0</v>
      </c>
      <c r="AI79">
        <f>'RIM &amp; TRC Benefits'!AH79-'TRC Costs (Ach Pot)'!AH79</f>
        <v>0</v>
      </c>
      <c r="AJ79" s="2">
        <f t="shared" si="18"/>
        <v>-134.80066369999994</v>
      </c>
      <c r="AK79" s="2">
        <f t="shared" si="19"/>
        <v>-196.68168166104167</v>
      </c>
      <c r="AL79">
        <f>IF('TRC Costs (Ach Pot)'!AJ79=0,99999,'RIM &amp; TRC Benefits'!AJ79/'TRC Costs (Ach Pot)'!AJ79)</f>
        <v>0.43912601117563049</v>
      </c>
      <c r="AM79" s="17"/>
      <c r="AN79">
        <f>'Customer Costs'!G79</f>
        <v>313.67</v>
      </c>
      <c r="AO79" s="17">
        <f t="shared" si="20"/>
        <v>242.3365345627378</v>
      </c>
      <c r="AP79" s="18">
        <f t="shared" si="21"/>
        <v>10.820251884448284</v>
      </c>
      <c r="AQ79" s="76" t="str">
        <f t="shared" si="22"/>
        <v>No</v>
      </c>
      <c r="AR79" s="76" t="str">
        <f t="shared" si="23"/>
        <v>No</v>
      </c>
      <c r="AS79" s="76" t="str">
        <f t="shared" si="24"/>
        <v>No</v>
      </c>
      <c r="AU79" s="76" t="str">
        <f t="shared" si="25"/>
        <v>Drop</v>
      </c>
      <c r="AV79" s="59" t="str">
        <f t="shared" si="26"/>
        <v>NA</v>
      </c>
      <c r="AW79" s="41" t="str">
        <f t="shared" si="27"/>
        <v>NA</v>
      </c>
      <c r="AX79" s="23" t="str">
        <f t="shared" si="28"/>
        <v>NA</v>
      </c>
      <c r="AY79" s="23"/>
      <c r="AZ79" s="11" t="str">
        <f>IF(AV79="NA",AV79,'Program Costs'!G79)</f>
        <v>NA</v>
      </c>
      <c r="BA79" s="20"/>
      <c r="BB79" s="56">
        <f>IF(AW79&lt;=10,IF($BB$1="Residential",VLOOKUP(CEILING(AW79,0.05),'Payback-Acceptance'!$A$5:$C$205,2),VLOOKUP(CEILING(AW79,0.05),'Payback-Acceptance'!$A$5:$C$205,3)),IF($BB$1="Residential",VLOOKUP(10,'Payback-Acceptance'!$A$5:$C$205,2),VLOOKUP(10,'Payback-Acceptance'!$A$5:$C$205,3)))</f>
        <v>0.14294960495076253</v>
      </c>
      <c r="BC79" s="109"/>
      <c r="BD79" s="17">
        <f>'RIM Net Benefits (Ach Pot)'!BC79</f>
        <v>242.3365345627378</v>
      </c>
      <c r="BE79" s="18">
        <f>'RIM Net Benefits (Ach Pot)'!BD79</f>
        <v>34.048795020380979</v>
      </c>
      <c r="BF79" s="18">
        <f>'RIM Net Benefits (Ach Pot)'!BE79</f>
        <v>33.969891068806625</v>
      </c>
      <c r="BG79" s="42"/>
      <c r="BH79" s="22">
        <v>859965.6794060535</v>
      </c>
      <c r="BI79" s="27" t="str">
        <f t="shared" si="17"/>
        <v>NA</v>
      </c>
      <c r="BJ79" s="52" t="s">
        <v>528</v>
      </c>
      <c r="BK79" s="52"/>
      <c r="BL79" s="35" t="str">
        <f t="shared" si="29"/>
        <v>NA</v>
      </c>
      <c r="BM79" s="67" t="s">
        <v>499</v>
      </c>
      <c r="BN79" s="71" t="str">
        <f t="shared" si="16"/>
        <v>NA</v>
      </c>
      <c r="BO79" s="71" t="str">
        <f t="shared" si="16"/>
        <v>NA</v>
      </c>
      <c r="BP79" s="71" t="str">
        <f t="shared" si="16"/>
        <v>NA</v>
      </c>
      <c r="BQ79" s="71" t="str">
        <f t="shared" si="16"/>
        <v>NA</v>
      </c>
      <c r="BR79" s="71" t="str">
        <f t="shared" si="16"/>
        <v>NA</v>
      </c>
      <c r="BS79" s="71" t="str">
        <f t="shared" si="15"/>
        <v>NA</v>
      </c>
      <c r="BT79" s="71" t="str">
        <f t="shared" si="15"/>
        <v>NA</v>
      </c>
      <c r="BU79" s="71" t="str">
        <f t="shared" si="15"/>
        <v>NA</v>
      </c>
      <c r="BV79" s="71" t="str">
        <f t="shared" si="15"/>
        <v>NA</v>
      </c>
      <c r="BW79" s="71" t="str">
        <f t="shared" si="15"/>
        <v>NA</v>
      </c>
    </row>
    <row r="80" spans="1:75" x14ac:dyDescent="0.25">
      <c r="A80" s="13">
        <v>1</v>
      </c>
      <c r="B80" s="13">
        <v>700</v>
      </c>
      <c r="C80">
        <v>701</v>
      </c>
      <c r="D80" t="s">
        <v>114</v>
      </c>
      <c r="E80" t="s">
        <v>360</v>
      </c>
      <c r="F80">
        <f>'RIM &amp; TRC Benefits'!E80-'TRC Costs (Ach Pot)'!E80</f>
        <v>0</v>
      </c>
      <c r="G80">
        <f>'RIM &amp; TRC Benefits'!F80-'TRC Costs (Ach Pot)'!F80</f>
        <v>0</v>
      </c>
      <c r="H80">
        <f>'RIM &amp; TRC Benefits'!G80-'TRC Costs (Ach Pot)'!G80</f>
        <v>-288.15778519999998</v>
      </c>
      <c r="I80">
        <f>'RIM &amp; TRC Benefits'!H80-'TRC Costs (Ach Pot)'!H80</f>
        <v>11.842214800000001</v>
      </c>
      <c r="J80">
        <f>'RIM &amp; TRC Benefits'!I80-'TRC Costs (Ach Pot)'!I80</f>
        <v>12.967214800000001</v>
      </c>
      <c r="K80">
        <f>'RIM &amp; TRC Benefits'!J80-'TRC Costs (Ach Pot)'!J80</f>
        <v>17.134206800000001</v>
      </c>
      <c r="L80">
        <f>'RIM &amp; TRC Benefits'!K80-'TRC Costs (Ach Pot)'!K80</f>
        <v>18.5121368</v>
      </c>
      <c r="M80">
        <f>'RIM &amp; TRC Benefits'!L80-'TRC Costs (Ach Pot)'!L80</f>
        <v>19.021902799999999</v>
      </c>
      <c r="N80">
        <f>'RIM &amp; TRC Benefits'!M80-'TRC Costs (Ach Pot)'!M80</f>
        <v>21.420339800000001</v>
      </c>
      <c r="O80">
        <f>'RIM &amp; TRC Benefits'!N80-'TRC Costs (Ach Pot)'!N80</f>
        <v>22.576589800000001</v>
      </c>
      <c r="P80">
        <f>'RIM &amp; TRC Benefits'!O80-'TRC Costs (Ach Pot)'!O80</f>
        <v>23.318777799999999</v>
      </c>
      <c r="Q80">
        <f>'RIM &amp; TRC Benefits'!P80-'TRC Costs (Ach Pot)'!P80</f>
        <v>21.951589800000001</v>
      </c>
      <c r="R80">
        <f>'RIM &amp; TRC Benefits'!Q80-'TRC Costs (Ach Pot)'!Q80</f>
        <v>22.529714800000001</v>
      </c>
      <c r="S80">
        <f>'RIM &amp; TRC Benefits'!R80-'TRC Costs (Ach Pot)'!R80</f>
        <v>22.498464800000001</v>
      </c>
      <c r="T80">
        <f>'RIM &amp; TRC Benefits'!S80-'TRC Costs (Ach Pot)'!S80</f>
        <v>24.748464800000001</v>
      </c>
      <c r="U80">
        <f>'RIM &amp; TRC Benefits'!T80-'TRC Costs (Ach Pot)'!T80</f>
        <v>0</v>
      </c>
      <c r="V80">
        <f>'RIM &amp; TRC Benefits'!U80-'TRC Costs (Ach Pot)'!U80</f>
        <v>0</v>
      </c>
      <c r="W80">
        <f>'RIM &amp; TRC Benefits'!V80-'TRC Costs (Ach Pot)'!V80</f>
        <v>0</v>
      </c>
      <c r="X80">
        <f>'RIM &amp; TRC Benefits'!W80-'TRC Costs (Ach Pot)'!W80</f>
        <v>0</v>
      </c>
      <c r="Y80">
        <f>'RIM &amp; TRC Benefits'!X80-'TRC Costs (Ach Pot)'!X80</f>
        <v>0</v>
      </c>
      <c r="Z80">
        <f>'RIM &amp; TRC Benefits'!Y80-'TRC Costs (Ach Pot)'!Y80</f>
        <v>0</v>
      </c>
      <c r="AA80">
        <f>'RIM &amp; TRC Benefits'!Z80-'TRC Costs (Ach Pot)'!Z80</f>
        <v>0</v>
      </c>
      <c r="AB80">
        <f>'RIM &amp; TRC Benefits'!AA80-'TRC Costs (Ach Pot)'!AA80</f>
        <v>0</v>
      </c>
      <c r="AC80">
        <f>'RIM &amp; TRC Benefits'!AB80-'TRC Costs (Ach Pot)'!AB80</f>
        <v>0</v>
      </c>
      <c r="AD80">
        <f>'RIM &amp; TRC Benefits'!AC80-'TRC Costs (Ach Pot)'!AC80</f>
        <v>0</v>
      </c>
      <c r="AE80">
        <f>'RIM &amp; TRC Benefits'!AD80-'TRC Costs (Ach Pot)'!AD80</f>
        <v>0</v>
      </c>
      <c r="AF80">
        <f>'RIM &amp; TRC Benefits'!AE80-'TRC Costs (Ach Pot)'!AE80</f>
        <v>0</v>
      </c>
      <c r="AG80">
        <f>'RIM &amp; TRC Benefits'!AF80-'TRC Costs (Ach Pot)'!AF80</f>
        <v>0</v>
      </c>
      <c r="AH80">
        <f>'RIM &amp; TRC Benefits'!AG80-'TRC Costs (Ach Pot)'!AG80</f>
        <v>0</v>
      </c>
      <c r="AI80">
        <f>'RIM &amp; TRC Benefits'!AH80-'TRC Costs (Ach Pot)'!AH80</f>
        <v>0</v>
      </c>
      <c r="AJ80" s="2">
        <f t="shared" si="18"/>
        <v>-49.636167599999958</v>
      </c>
      <c r="AK80" s="2">
        <f t="shared" si="19"/>
        <v>-132.17452570614176</v>
      </c>
      <c r="AL80">
        <f>IF('TRC Costs (Ach Pot)'!AJ80=0,99999,'RIM &amp; TRC Benefits'!AJ80/'TRC Costs (Ach Pot)'!AJ80)</f>
        <v>0.55941824764619408</v>
      </c>
      <c r="AM80" s="17"/>
      <c r="AN80">
        <f>'Customer Costs'!G80</f>
        <v>263</v>
      </c>
      <c r="AO80" s="17">
        <f t="shared" si="20"/>
        <v>228.16569067974876</v>
      </c>
      <c r="AP80" s="18">
        <f t="shared" si="21"/>
        <v>9.6358202181277814</v>
      </c>
      <c r="AQ80" s="76" t="str">
        <f t="shared" si="22"/>
        <v>No</v>
      </c>
      <c r="AR80" s="76" t="str">
        <f t="shared" si="23"/>
        <v>No</v>
      </c>
      <c r="AS80" s="76" t="str">
        <f t="shared" si="24"/>
        <v>No</v>
      </c>
      <c r="AU80" s="76" t="str">
        <f t="shared" si="25"/>
        <v>Drop</v>
      </c>
      <c r="AV80" s="59" t="str">
        <f t="shared" si="26"/>
        <v>NA</v>
      </c>
      <c r="AW80" s="41" t="str">
        <f t="shared" si="27"/>
        <v>NA</v>
      </c>
      <c r="AX80" s="23" t="str">
        <f t="shared" si="28"/>
        <v>NA</v>
      </c>
      <c r="AY80" s="23"/>
      <c r="AZ80" s="11" t="str">
        <f>IF(AV80="NA",AV80,'Program Costs'!G80)</f>
        <v>NA</v>
      </c>
      <c r="BA80" s="20"/>
      <c r="BB80" s="56">
        <f>IF(AW80&lt;=10,IF($BB$1="Residential",VLOOKUP(CEILING(AW80,0.05),'Payback-Acceptance'!$A$5:$C$205,2),VLOOKUP(CEILING(AW80,0.05),'Payback-Acceptance'!$A$5:$C$205,3)),IF($BB$1="Residential",VLOOKUP(10,'Payback-Acceptance'!$A$5:$C$205,2),VLOOKUP(10,'Payback-Acceptance'!$A$5:$C$205,3)))</f>
        <v>0.14294960495076253</v>
      </c>
      <c r="BC80" s="109"/>
      <c r="BD80" s="17">
        <f>'RIM Net Benefits (Ach Pot)'!BC80</f>
        <v>228.16569067974876</v>
      </c>
      <c r="BE80" s="18">
        <f>'RIM Net Benefits (Ach Pot)'!BD80</f>
        <v>22.375236957267322</v>
      </c>
      <c r="BF80" s="18">
        <f>'RIM Net Benefits (Ach Pot)'!BE80</f>
        <v>16.201821561068417</v>
      </c>
      <c r="BG80" s="42"/>
      <c r="BH80" s="22">
        <v>581946.33014604729</v>
      </c>
      <c r="BI80" s="27" t="str">
        <f t="shared" si="17"/>
        <v>NA</v>
      </c>
      <c r="BJ80" s="52" t="s">
        <v>528</v>
      </c>
      <c r="BK80" s="52"/>
      <c r="BL80" s="35" t="str">
        <f t="shared" si="29"/>
        <v>NA</v>
      </c>
      <c r="BM80" s="67" t="s">
        <v>499</v>
      </c>
      <c r="BN80" s="71" t="str">
        <f t="shared" si="16"/>
        <v>NA</v>
      </c>
      <c r="BO80" s="71" t="str">
        <f t="shared" si="16"/>
        <v>NA</v>
      </c>
      <c r="BP80" s="71" t="str">
        <f t="shared" si="16"/>
        <v>NA</v>
      </c>
      <c r="BQ80" s="71" t="str">
        <f t="shared" si="16"/>
        <v>NA</v>
      </c>
      <c r="BR80" s="71" t="str">
        <f t="shared" si="16"/>
        <v>NA</v>
      </c>
      <c r="BS80" s="71" t="str">
        <f t="shared" si="15"/>
        <v>NA</v>
      </c>
      <c r="BT80" s="71" t="str">
        <f t="shared" si="15"/>
        <v>NA</v>
      </c>
      <c r="BU80" s="71" t="str">
        <f t="shared" si="15"/>
        <v>NA</v>
      </c>
      <c r="BV80" s="71" t="str">
        <f t="shared" si="15"/>
        <v>NA</v>
      </c>
      <c r="BW80" s="71" t="str">
        <f t="shared" si="15"/>
        <v>NA</v>
      </c>
    </row>
    <row r="81" spans="1:75" x14ac:dyDescent="0.25">
      <c r="A81" s="13">
        <v>1</v>
      </c>
      <c r="B81" s="13">
        <v>800</v>
      </c>
      <c r="C81">
        <v>801</v>
      </c>
      <c r="D81" t="s">
        <v>115</v>
      </c>
      <c r="E81" t="s">
        <v>361</v>
      </c>
      <c r="F81">
        <f>'RIM &amp; TRC Benefits'!E81-'TRC Costs (Ach Pot)'!E81</f>
        <v>0</v>
      </c>
      <c r="G81">
        <f>'RIM &amp; TRC Benefits'!F81-'TRC Costs (Ach Pot)'!F81</f>
        <v>0</v>
      </c>
      <c r="H81">
        <f>'RIM &amp; TRC Benefits'!G81-'TRC Costs (Ach Pot)'!G81</f>
        <v>-195.582065</v>
      </c>
      <c r="I81">
        <f>'RIM &amp; TRC Benefits'!H81-'TRC Costs (Ach Pot)'!H81</f>
        <v>86.792935</v>
      </c>
      <c r="J81">
        <f>'RIM &amp; TRC Benefits'!I81-'TRC Costs (Ach Pot)'!I81</f>
        <v>94.917935</v>
      </c>
      <c r="K81">
        <f>'RIM &amp; TRC Benefits'!J81-'TRC Costs (Ach Pot)'!J81</f>
        <v>132.13961499999999</v>
      </c>
      <c r="L81">
        <f>'RIM &amp; TRC Benefits'!K81-'TRC Costs (Ach Pot)'!K81</f>
        <v>144.676725</v>
      </c>
      <c r="M81">
        <f>'RIM &amp; TRC Benefits'!L81-'TRC Costs (Ach Pot)'!L81</f>
        <v>0</v>
      </c>
      <c r="N81">
        <f>'RIM &amp; TRC Benefits'!M81-'TRC Costs (Ach Pot)'!M81</f>
        <v>0</v>
      </c>
      <c r="O81">
        <f>'RIM &amp; TRC Benefits'!N81-'TRC Costs (Ach Pot)'!N81</f>
        <v>0</v>
      </c>
      <c r="P81">
        <f>'RIM &amp; TRC Benefits'!O81-'TRC Costs (Ach Pot)'!O81</f>
        <v>0</v>
      </c>
      <c r="Q81">
        <f>'RIM &amp; TRC Benefits'!P81-'TRC Costs (Ach Pot)'!P81</f>
        <v>0</v>
      </c>
      <c r="R81">
        <f>'RIM &amp; TRC Benefits'!Q81-'TRC Costs (Ach Pot)'!Q81</f>
        <v>0</v>
      </c>
      <c r="S81">
        <f>'RIM &amp; TRC Benefits'!R81-'TRC Costs (Ach Pot)'!R81</f>
        <v>0</v>
      </c>
      <c r="T81">
        <f>'RIM &amp; TRC Benefits'!S81-'TRC Costs (Ach Pot)'!S81</f>
        <v>0</v>
      </c>
      <c r="U81">
        <f>'RIM &amp; TRC Benefits'!T81-'TRC Costs (Ach Pot)'!T81</f>
        <v>0</v>
      </c>
      <c r="V81">
        <f>'RIM &amp; TRC Benefits'!U81-'TRC Costs (Ach Pot)'!U81</f>
        <v>0</v>
      </c>
      <c r="W81">
        <f>'RIM &amp; TRC Benefits'!V81-'TRC Costs (Ach Pot)'!V81</f>
        <v>0</v>
      </c>
      <c r="X81">
        <f>'RIM &amp; TRC Benefits'!W81-'TRC Costs (Ach Pot)'!W81</f>
        <v>0</v>
      </c>
      <c r="Y81">
        <f>'RIM &amp; TRC Benefits'!X81-'TRC Costs (Ach Pot)'!X81</f>
        <v>0</v>
      </c>
      <c r="Z81">
        <f>'RIM &amp; TRC Benefits'!Y81-'TRC Costs (Ach Pot)'!Y81</f>
        <v>0</v>
      </c>
      <c r="AA81">
        <f>'RIM &amp; TRC Benefits'!Z81-'TRC Costs (Ach Pot)'!Z81</f>
        <v>0</v>
      </c>
      <c r="AB81">
        <f>'RIM &amp; TRC Benefits'!AA81-'TRC Costs (Ach Pot)'!AA81</f>
        <v>0</v>
      </c>
      <c r="AC81">
        <f>'RIM &amp; TRC Benefits'!AB81-'TRC Costs (Ach Pot)'!AB81</f>
        <v>0</v>
      </c>
      <c r="AD81">
        <f>'RIM &amp; TRC Benefits'!AC81-'TRC Costs (Ach Pot)'!AC81</f>
        <v>0</v>
      </c>
      <c r="AE81">
        <f>'RIM &amp; TRC Benefits'!AD81-'TRC Costs (Ach Pot)'!AD81</f>
        <v>0</v>
      </c>
      <c r="AF81">
        <f>'RIM &amp; TRC Benefits'!AE81-'TRC Costs (Ach Pot)'!AE81</f>
        <v>0</v>
      </c>
      <c r="AG81">
        <f>'RIM &amp; TRC Benefits'!AF81-'TRC Costs (Ach Pot)'!AF81</f>
        <v>0</v>
      </c>
      <c r="AH81">
        <f>'RIM &amp; TRC Benefits'!AG81-'TRC Costs (Ach Pot)'!AG81</f>
        <v>0</v>
      </c>
      <c r="AI81">
        <f>'RIM &amp; TRC Benefits'!AH81-'TRC Costs (Ach Pot)'!AH81</f>
        <v>0</v>
      </c>
      <c r="AJ81" s="2">
        <f t="shared" si="18"/>
        <v>262.94514500000002</v>
      </c>
      <c r="AK81" s="2">
        <f t="shared" si="19"/>
        <v>191.7998747103868</v>
      </c>
      <c r="AL81">
        <f>IF('TRC Costs (Ach Pot)'!AJ81=0,99999,'RIM &amp; TRC Benefits'!AJ81/'TRC Costs (Ach Pot)'!AJ81)</f>
        <v>1.6801413996822228</v>
      </c>
      <c r="AM81" s="17"/>
      <c r="AN81">
        <f>'Customer Costs'!G81</f>
        <v>245</v>
      </c>
      <c r="AO81" s="17">
        <f t="shared" si="20"/>
        <v>1567.698617161012</v>
      </c>
      <c r="AP81" s="18">
        <f t="shared" si="21"/>
        <v>1.3064319386030834</v>
      </c>
      <c r="AQ81" s="76" t="str">
        <f t="shared" si="22"/>
        <v>No</v>
      </c>
      <c r="AR81" s="76" t="str">
        <f t="shared" si="23"/>
        <v>Yes</v>
      </c>
      <c r="AS81" s="76" t="str">
        <f t="shared" si="24"/>
        <v>Yes</v>
      </c>
      <c r="AU81" s="76" t="str">
        <f t="shared" si="25"/>
        <v>Drop</v>
      </c>
      <c r="AV81" s="59" t="str">
        <f t="shared" si="26"/>
        <v>NA</v>
      </c>
      <c r="AW81" s="41" t="str">
        <f t="shared" si="27"/>
        <v>NA</v>
      </c>
      <c r="AX81" s="23" t="str">
        <f t="shared" si="28"/>
        <v>NA</v>
      </c>
      <c r="AY81" s="23"/>
      <c r="AZ81" s="11" t="str">
        <f>IF(AV81="NA",AV81,'Program Costs'!G81)</f>
        <v>NA</v>
      </c>
      <c r="BA81" s="20"/>
      <c r="BB81" s="56">
        <f>IF(AW81&lt;=10,IF($BB$1="Residential",VLOOKUP(CEILING(AW81,0.05),'Payback-Acceptance'!$A$5:$C$205,2),VLOOKUP(CEILING(AW81,0.05),'Payback-Acceptance'!$A$5:$C$205,3)),IF($BB$1="Residential",VLOOKUP(10,'Payback-Acceptance'!$A$5:$C$205,2),VLOOKUP(10,'Payback-Acceptance'!$A$5:$C$205,3)))</f>
        <v>0.14294960495076253</v>
      </c>
      <c r="BC81" s="109"/>
      <c r="BD81" s="17">
        <f>'RIM Net Benefits (Ach Pot)'!BC81</f>
        <v>1567.698617161012</v>
      </c>
      <c r="BE81" s="18">
        <f>'RIM Net Benefits (Ach Pot)'!BD81</f>
        <v>334.70687297297206</v>
      </c>
      <c r="BF81" s="18">
        <f>'RIM Net Benefits (Ach Pot)'!BE81</f>
        <v>65.080991330802476</v>
      </c>
      <c r="BG81" s="42"/>
      <c r="BH81" s="22">
        <v>251878.18880849823</v>
      </c>
      <c r="BI81" s="27" t="str">
        <f t="shared" si="17"/>
        <v>NA</v>
      </c>
      <c r="BJ81" s="52" t="s">
        <v>528</v>
      </c>
      <c r="BK81" s="52"/>
      <c r="BL81" s="35" t="str">
        <f t="shared" si="29"/>
        <v>NA</v>
      </c>
      <c r="BM81" s="67" t="s">
        <v>499</v>
      </c>
      <c r="BN81" s="71" t="str">
        <f t="shared" si="16"/>
        <v>NA</v>
      </c>
      <c r="BO81" s="71" t="str">
        <f t="shared" si="16"/>
        <v>NA</v>
      </c>
      <c r="BP81" s="71" t="str">
        <f t="shared" si="16"/>
        <v>NA</v>
      </c>
      <c r="BQ81" s="71" t="str">
        <f t="shared" si="16"/>
        <v>NA</v>
      </c>
      <c r="BR81" s="71" t="str">
        <f t="shared" si="16"/>
        <v>NA</v>
      </c>
      <c r="BS81" s="71" t="str">
        <f t="shared" ref="BS81:BW112" si="30">IF($BL81="NA","NA",IF($BJ81="M",$BL81*BS$2,$BL81*BS$1))</f>
        <v>NA</v>
      </c>
      <c r="BT81" s="71" t="str">
        <f t="shared" si="30"/>
        <v>NA</v>
      </c>
      <c r="BU81" s="71" t="str">
        <f t="shared" si="30"/>
        <v>NA</v>
      </c>
      <c r="BV81" s="71" t="str">
        <f t="shared" si="30"/>
        <v>NA</v>
      </c>
      <c r="BW81" s="71" t="str">
        <f t="shared" si="30"/>
        <v>NA</v>
      </c>
    </row>
    <row r="82" spans="1:75" x14ac:dyDescent="0.25">
      <c r="A82" s="13">
        <v>1</v>
      </c>
      <c r="B82" s="13">
        <v>800</v>
      </c>
      <c r="C82">
        <v>802</v>
      </c>
      <c r="D82" t="s">
        <v>116</v>
      </c>
      <c r="E82" t="s">
        <v>362</v>
      </c>
      <c r="F82">
        <f>'RIM &amp; TRC Benefits'!E82-'TRC Costs (Ach Pot)'!E82</f>
        <v>0</v>
      </c>
      <c r="G82">
        <f>'RIM &amp; TRC Benefits'!F82-'TRC Costs (Ach Pot)'!F82</f>
        <v>0</v>
      </c>
      <c r="H82">
        <f>'RIM &amp; TRC Benefits'!G82-'TRC Costs (Ach Pot)'!G82</f>
        <v>-73.510812999999999</v>
      </c>
      <c r="I82">
        <f>'RIM &amp; TRC Benefits'!H82-'TRC Costs (Ach Pot)'!H82</f>
        <v>43.864187000000001</v>
      </c>
      <c r="J82">
        <f>'RIM &amp; TRC Benefits'!I82-'TRC Costs (Ach Pot)'!I82</f>
        <v>48.239187000000001</v>
      </c>
      <c r="K82">
        <f>'RIM &amp; TRC Benefits'!J82-'TRC Costs (Ach Pot)'!J82</f>
        <v>66.655203</v>
      </c>
      <c r="L82">
        <f>'RIM &amp; TRC Benefits'!K82-'TRC Costs (Ach Pot)'!K82</f>
        <v>72.624929000000009</v>
      </c>
      <c r="M82">
        <f>'RIM &amp; TRC Benefits'!L82-'TRC Costs (Ach Pot)'!L82</f>
        <v>0</v>
      </c>
      <c r="N82">
        <f>'RIM &amp; TRC Benefits'!M82-'TRC Costs (Ach Pot)'!M82</f>
        <v>0</v>
      </c>
      <c r="O82">
        <f>'RIM &amp; TRC Benefits'!N82-'TRC Costs (Ach Pot)'!N82</f>
        <v>0</v>
      </c>
      <c r="P82">
        <f>'RIM &amp; TRC Benefits'!O82-'TRC Costs (Ach Pot)'!O82</f>
        <v>0</v>
      </c>
      <c r="Q82">
        <f>'RIM &amp; TRC Benefits'!P82-'TRC Costs (Ach Pot)'!P82</f>
        <v>0</v>
      </c>
      <c r="R82">
        <f>'RIM &amp; TRC Benefits'!Q82-'TRC Costs (Ach Pot)'!Q82</f>
        <v>0</v>
      </c>
      <c r="S82">
        <f>'RIM &amp; TRC Benefits'!R82-'TRC Costs (Ach Pot)'!R82</f>
        <v>0</v>
      </c>
      <c r="T82">
        <f>'RIM &amp; TRC Benefits'!S82-'TRC Costs (Ach Pot)'!S82</f>
        <v>0</v>
      </c>
      <c r="U82">
        <f>'RIM &amp; TRC Benefits'!T82-'TRC Costs (Ach Pot)'!T82</f>
        <v>0</v>
      </c>
      <c r="V82">
        <f>'RIM &amp; TRC Benefits'!U82-'TRC Costs (Ach Pot)'!U82</f>
        <v>0</v>
      </c>
      <c r="W82">
        <f>'RIM &amp; TRC Benefits'!V82-'TRC Costs (Ach Pot)'!V82</f>
        <v>0</v>
      </c>
      <c r="X82">
        <f>'RIM &amp; TRC Benefits'!W82-'TRC Costs (Ach Pot)'!W82</f>
        <v>0</v>
      </c>
      <c r="Y82">
        <f>'RIM &amp; TRC Benefits'!X82-'TRC Costs (Ach Pot)'!X82</f>
        <v>0</v>
      </c>
      <c r="Z82">
        <f>'RIM &amp; TRC Benefits'!Y82-'TRC Costs (Ach Pot)'!Y82</f>
        <v>0</v>
      </c>
      <c r="AA82">
        <f>'RIM &amp; TRC Benefits'!Z82-'TRC Costs (Ach Pot)'!Z82</f>
        <v>0</v>
      </c>
      <c r="AB82">
        <f>'RIM &amp; TRC Benefits'!AA82-'TRC Costs (Ach Pot)'!AA82</f>
        <v>0</v>
      </c>
      <c r="AC82">
        <f>'RIM &amp; TRC Benefits'!AB82-'TRC Costs (Ach Pot)'!AB82</f>
        <v>0</v>
      </c>
      <c r="AD82">
        <f>'RIM &amp; TRC Benefits'!AC82-'TRC Costs (Ach Pot)'!AC82</f>
        <v>0</v>
      </c>
      <c r="AE82">
        <f>'RIM &amp; TRC Benefits'!AD82-'TRC Costs (Ach Pot)'!AD82</f>
        <v>0</v>
      </c>
      <c r="AF82">
        <f>'RIM &amp; TRC Benefits'!AE82-'TRC Costs (Ach Pot)'!AE82</f>
        <v>0</v>
      </c>
      <c r="AG82">
        <f>'RIM &amp; TRC Benefits'!AF82-'TRC Costs (Ach Pot)'!AF82</f>
        <v>0</v>
      </c>
      <c r="AH82">
        <f>'RIM &amp; TRC Benefits'!AG82-'TRC Costs (Ach Pot)'!AG82</f>
        <v>0</v>
      </c>
      <c r="AI82">
        <f>'RIM &amp; TRC Benefits'!AH82-'TRC Costs (Ach Pot)'!AH82</f>
        <v>0</v>
      </c>
      <c r="AJ82" s="2">
        <f t="shared" si="18"/>
        <v>157.87269300000003</v>
      </c>
      <c r="AK82" s="2">
        <f t="shared" si="19"/>
        <v>122.01600431461908</v>
      </c>
      <c r="AL82">
        <f>IF('TRC Costs (Ach Pot)'!AJ82=0,99999,'RIM &amp; TRC Benefits'!AJ82/'TRC Costs (Ach Pot)'!AJ82)</f>
        <v>2.0428718317488808</v>
      </c>
      <c r="AM82" s="17"/>
      <c r="AN82">
        <f>'Customer Costs'!G82</f>
        <v>80</v>
      </c>
      <c r="AO82" s="17">
        <f t="shared" si="20"/>
        <v>790.12658254944472</v>
      </c>
      <c r="AP82" s="18">
        <f t="shared" si="21"/>
        <v>0.84640183031860661</v>
      </c>
      <c r="AQ82" s="76" t="str">
        <f t="shared" si="22"/>
        <v>Yes</v>
      </c>
      <c r="AR82" s="76" t="str">
        <f t="shared" si="23"/>
        <v>Yes</v>
      </c>
      <c r="AS82" s="76" t="str">
        <f t="shared" si="24"/>
        <v>Yes</v>
      </c>
      <c r="AU82" s="76" t="str">
        <f t="shared" si="25"/>
        <v>Drop</v>
      </c>
      <c r="AV82" s="59" t="str">
        <f t="shared" si="26"/>
        <v>NA</v>
      </c>
      <c r="AW82" s="41" t="str">
        <f t="shared" si="27"/>
        <v>NA</v>
      </c>
      <c r="AX82" s="23" t="str">
        <f t="shared" si="28"/>
        <v>NA</v>
      </c>
      <c r="AY82" s="23"/>
      <c r="AZ82" s="11" t="str">
        <f>IF(AV82="NA",AV82,'Program Costs'!G82)</f>
        <v>NA</v>
      </c>
      <c r="BA82" s="20"/>
      <c r="BB82" s="56">
        <f>IF(AW82&lt;=10,IF($BB$1="Residential",VLOOKUP(CEILING(AW82,0.05),'Payback-Acceptance'!$A$5:$C$205,2),VLOOKUP(CEILING(AW82,0.05),'Payback-Acceptance'!$A$5:$C$205,3)),IF($BB$1="Residential",VLOOKUP(10,'Payback-Acceptance'!$A$5:$C$205,2),VLOOKUP(10,'Payback-Acceptance'!$A$5:$C$205,3)))</f>
        <v>0.14294960495076253</v>
      </c>
      <c r="BC82" s="109"/>
      <c r="BD82" s="17">
        <f>'RIM Net Benefits (Ach Pot)'!BC82</f>
        <v>790.12658254944472</v>
      </c>
      <c r="BE82" s="18">
        <f>'RIM Net Benefits (Ach Pot)'!BD82</f>
        <v>168.69364424826648</v>
      </c>
      <c r="BF82" s="18">
        <f>'RIM Net Benefits (Ach Pot)'!BE82</f>
        <v>32.80108861884365</v>
      </c>
      <c r="BG82" s="42"/>
      <c r="BH82" s="22">
        <v>251878.18880849823</v>
      </c>
      <c r="BI82" s="27" t="str">
        <f t="shared" si="17"/>
        <v>NA</v>
      </c>
      <c r="BJ82" s="52" t="s">
        <v>528</v>
      </c>
      <c r="BK82" s="52"/>
      <c r="BL82" s="35" t="str">
        <f t="shared" si="29"/>
        <v>NA</v>
      </c>
      <c r="BM82" s="67" t="s">
        <v>499</v>
      </c>
      <c r="BN82" s="71" t="str">
        <f t="shared" ref="BN82:BW113" si="31">IF($BL82="NA","NA",IF($BJ82="M",$BL82*BN$2,$BL82*BN$1))</f>
        <v>NA</v>
      </c>
      <c r="BO82" s="71" t="str">
        <f t="shared" si="31"/>
        <v>NA</v>
      </c>
      <c r="BP82" s="71" t="str">
        <f t="shared" si="31"/>
        <v>NA</v>
      </c>
      <c r="BQ82" s="71" t="str">
        <f t="shared" si="31"/>
        <v>NA</v>
      </c>
      <c r="BR82" s="71" t="str">
        <f t="shared" si="31"/>
        <v>NA</v>
      </c>
      <c r="BS82" s="71" t="str">
        <f t="shared" si="30"/>
        <v>NA</v>
      </c>
      <c r="BT82" s="71" t="str">
        <f t="shared" si="30"/>
        <v>NA</v>
      </c>
      <c r="BU82" s="71" t="str">
        <f t="shared" si="30"/>
        <v>NA</v>
      </c>
      <c r="BV82" s="71" t="str">
        <f t="shared" si="30"/>
        <v>NA</v>
      </c>
      <c r="BW82" s="71" t="str">
        <f t="shared" si="30"/>
        <v>NA</v>
      </c>
    </row>
    <row r="83" spans="1:75" x14ac:dyDescent="0.25">
      <c r="A83" s="13">
        <v>1</v>
      </c>
      <c r="B83" s="13">
        <v>800</v>
      </c>
      <c r="C83">
        <v>803</v>
      </c>
      <c r="D83" t="s">
        <v>117</v>
      </c>
      <c r="E83" t="s">
        <v>363</v>
      </c>
      <c r="F83">
        <f>'RIM &amp; TRC Benefits'!E83-'TRC Costs (Ach Pot)'!E83</f>
        <v>0</v>
      </c>
      <c r="G83">
        <f>'RIM &amp; TRC Benefits'!F83-'TRC Costs (Ach Pot)'!F83</f>
        <v>0</v>
      </c>
      <c r="H83">
        <f>'RIM &amp; TRC Benefits'!G83-'TRC Costs (Ach Pot)'!G83</f>
        <v>-756.96384999999998</v>
      </c>
      <c r="I83">
        <f>'RIM &amp; TRC Benefits'!H83-'TRC Costs (Ach Pot)'!H83</f>
        <v>130.41114999999999</v>
      </c>
      <c r="J83">
        <f>'RIM &amp; TRC Benefits'!I83-'TRC Costs (Ach Pot)'!I83</f>
        <v>143.16114999999999</v>
      </c>
      <c r="K83">
        <f>'RIM &amp; TRC Benefits'!J83-'TRC Costs (Ach Pot)'!J83</f>
        <v>199.35059999999999</v>
      </c>
      <c r="L83">
        <f>'RIM &amp; TRC Benefits'!K83-'TRC Costs (Ach Pot)'!K83</f>
        <v>217.08790999999999</v>
      </c>
      <c r="M83">
        <f>'RIM &amp; TRC Benefits'!L83-'TRC Costs (Ach Pot)'!L83</f>
        <v>227.80958999999999</v>
      </c>
      <c r="N83">
        <f>'RIM &amp; TRC Benefits'!M83-'TRC Costs (Ach Pot)'!M83</f>
        <v>256.38770999999997</v>
      </c>
      <c r="O83">
        <f>'RIM &amp; TRC Benefits'!N83-'TRC Costs (Ach Pot)'!N83</f>
        <v>274.82900000000001</v>
      </c>
      <c r="P83">
        <f>'RIM &amp; TRC Benefits'!O83-'TRC Costs (Ach Pot)'!O83</f>
        <v>281.09461999999996</v>
      </c>
      <c r="Q83">
        <f>'RIM &amp; TRC Benefits'!P83-'TRC Costs (Ach Pot)'!P83</f>
        <v>252.93836999999999</v>
      </c>
      <c r="R83">
        <f>'RIM &amp; TRC Benefits'!Q83-'TRC Costs (Ach Pot)'!Q83</f>
        <v>0</v>
      </c>
      <c r="S83">
        <f>'RIM &amp; TRC Benefits'!R83-'TRC Costs (Ach Pot)'!R83</f>
        <v>0</v>
      </c>
      <c r="T83">
        <f>'RIM &amp; TRC Benefits'!S83-'TRC Costs (Ach Pot)'!S83</f>
        <v>0</v>
      </c>
      <c r="U83">
        <f>'RIM &amp; TRC Benefits'!T83-'TRC Costs (Ach Pot)'!T83</f>
        <v>0</v>
      </c>
      <c r="V83">
        <f>'RIM &amp; TRC Benefits'!U83-'TRC Costs (Ach Pot)'!U83</f>
        <v>0</v>
      </c>
      <c r="W83">
        <f>'RIM &amp; TRC Benefits'!V83-'TRC Costs (Ach Pot)'!V83</f>
        <v>0</v>
      </c>
      <c r="X83">
        <f>'RIM &amp; TRC Benefits'!W83-'TRC Costs (Ach Pot)'!W83</f>
        <v>0</v>
      </c>
      <c r="Y83">
        <f>'RIM &amp; TRC Benefits'!X83-'TRC Costs (Ach Pot)'!X83</f>
        <v>0</v>
      </c>
      <c r="Z83">
        <f>'RIM &amp; TRC Benefits'!Y83-'TRC Costs (Ach Pot)'!Y83</f>
        <v>0</v>
      </c>
      <c r="AA83">
        <f>'RIM &amp; TRC Benefits'!Z83-'TRC Costs (Ach Pot)'!Z83</f>
        <v>0</v>
      </c>
      <c r="AB83">
        <f>'RIM &amp; TRC Benefits'!AA83-'TRC Costs (Ach Pot)'!AA83</f>
        <v>0</v>
      </c>
      <c r="AC83">
        <f>'RIM &amp; TRC Benefits'!AB83-'TRC Costs (Ach Pot)'!AB83</f>
        <v>0</v>
      </c>
      <c r="AD83">
        <f>'RIM &amp; TRC Benefits'!AC83-'TRC Costs (Ach Pot)'!AC83</f>
        <v>0</v>
      </c>
      <c r="AE83">
        <f>'RIM &amp; TRC Benefits'!AD83-'TRC Costs (Ach Pot)'!AD83</f>
        <v>0</v>
      </c>
      <c r="AF83">
        <f>'RIM &amp; TRC Benefits'!AE83-'TRC Costs (Ach Pot)'!AE83</f>
        <v>0</v>
      </c>
      <c r="AG83">
        <f>'RIM &amp; TRC Benefits'!AF83-'TRC Costs (Ach Pot)'!AF83</f>
        <v>0</v>
      </c>
      <c r="AH83">
        <f>'RIM &amp; TRC Benefits'!AG83-'TRC Costs (Ach Pot)'!AG83</f>
        <v>0</v>
      </c>
      <c r="AI83">
        <f>'RIM &amp; TRC Benefits'!AH83-'TRC Costs (Ach Pot)'!AH83</f>
        <v>0</v>
      </c>
      <c r="AJ83" s="2">
        <f t="shared" si="18"/>
        <v>1226.10625</v>
      </c>
      <c r="AK83" s="2">
        <f t="shared" si="19"/>
        <v>660.1646109875602</v>
      </c>
      <c r="AL83">
        <f>IF('TRC Costs (Ach Pot)'!AJ83=0,99999,'RIM &amp; TRC Benefits'!AJ83/'TRC Costs (Ach Pot)'!AJ83)</f>
        <v>1.7442667542137091</v>
      </c>
      <c r="AM83" s="17"/>
      <c r="AN83">
        <f>'Customer Costs'!G83</f>
        <v>850</v>
      </c>
      <c r="AO83" s="17">
        <f t="shared" si="20"/>
        <v>2358.4382876364853</v>
      </c>
      <c r="AP83" s="18">
        <f t="shared" si="21"/>
        <v>3.0128512413553747</v>
      </c>
      <c r="AQ83" s="76" t="str">
        <f t="shared" si="22"/>
        <v>No</v>
      </c>
      <c r="AR83" s="76" t="str">
        <f t="shared" si="23"/>
        <v>No</v>
      </c>
      <c r="AS83" s="76" t="str">
        <f t="shared" si="24"/>
        <v>No</v>
      </c>
      <c r="AU83" s="76" t="str">
        <f t="shared" si="25"/>
        <v>Keep</v>
      </c>
      <c r="AV83" s="59">
        <f t="shared" si="26"/>
        <v>285.75043577815995</v>
      </c>
      <c r="AW83" s="41">
        <f t="shared" si="27"/>
        <v>2</v>
      </c>
      <c r="AX83" s="23">
        <f t="shared" si="28"/>
        <v>0.33617698326842349</v>
      </c>
      <c r="AY83" s="23"/>
      <c r="AZ83" s="11">
        <f>IF(AV83="NA",AV83,'Program Costs'!G83)</f>
        <v>37</v>
      </c>
      <c r="BA83" s="20"/>
      <c r="BB83" s="56">
        <f>IF(AW83&lt;=10,IF($BB$1="Residential",VLOOKUP(CEILING(AW83,0.05),'Payback-Acceptance'!$A$5:$C$205,2),VLOOKUP(CEILING(AW83,0.05),'Payback-Acceptance'!$A$5:$C$205,3)),IF($BB$1="Residential",VLOOKUP(10,'Payback-Acceptance'!$A$5:$C$205,2),VLOOKUP(10,'Payback-Acceptance'!$A$5:$C$205,3)))</f>
        <v>0.41756058820718511</v>
      </c>
      <c r="BC83" s="109"/>
      <c r="BD83" s="17">
        <f>'RIM Net Benefits (Ach Pot)'!BC83</f>
        <v>2358.4382876364853</v>
      </c>
      <c r="BE83" s="18">
        <f>'RIM Net Benefits (Ach Pot)'!BD83</f>
        <v>503.53141805800834</v>
      </c>
      <c r="BF83" s="18">
        <f>'RIM Net Benefits (Ach Pot)'!BE83</f>
        <v>97.907531506190296</v>
      </c>
      <c r="BG83" s="42"/>
      <c r="BH83" s="22">
        <v>262483.58623201394</v>
      </c>
      <c r="BI83" s="27">
        <f t="shared" si="17"/>
        <v>54801.400330885568</v>
      </c>
      <c r="BJ83" s="52" t="s">
        <v>528</v>
      </c>
      <c r="BK83" s="52"/>
      <c r="BL83" s="35">
        <f t="shared" si="29"/>
        <v>10437.57</v>
      </c>
      <c r="BM83" s="67">
        <v>10437.57</v>
      </c>
      <c r="BN83" s="71">
        <f t="shared" si="31"/>
        <v>313.12709999999998</v>
      </c>
      <c r="BO83" s="71">
        <f t="shared" si="31"/>
        <v>835.00559999999996</v>
      </c>
      <c r="BP83" s="71">
        <f t="shared" si="31"/>
        <v>1670.0111999999999</v>
      </c>
      <c r="BQ83" s="71">
        <f t="shared" si="31"/>
        <v>3131.2710000000002</v>
      </c>
      <c r="BR83" s="71">
        <f t="shared" si="31"/>
        <v>5218.7849999999999</v>
      </c>
      <c r="BS83" s="71">
        <f t="shared" si="30"/>
        <v>7306.2989999999991</v>
      </c>
      <c r="BT83" s="71">
        <f t="shared" si="30"/>
        <v>8767.5587999999989</v>
      </c>
      <c r="BU83" s="71">
        <f t="shared" si="30"/>
        <v>9602.5643999999993</v>
      </c>
      <c r="BV83" s="71">
        <f t="shared" si="30"/>
        <v>10124.4429</v>
      </c>
      <c r="BW83" s="71">
        <f t="shared" si="30"/>
        <v>10437.57</v>
      </c>
    </row>
    <row r="84" spans="1:75" x14ac:dyDescent="0.25">
      <c r="A84" s="13">
        <v>1</v>
      </c>
      <c r="B84" s="13">
        <v>800</v>
      </c>
      <c r="C84">
        <v>804</v>
      </c>
      <c r="D84" t="s">
        <v>118</v>
      </c>
      <c r="E84" t="s">
        <v>364</v>
      </c>
      <c r="F84">
        <f>'RIM &amp; TRC Benefits'!E84-'TRC Costs (Ach Pot)'!E84</f>
        <v>0</v>
      </c>
      <c r="G84">
        <f>'RIM &amp; TRC Benefits'!F84-'TRC Costs (Ach Pot)'!F84</f>
        <v>0</v>
      </c>
      <c r="H84">
        <f>'RIM &amp; TRC Benefits'!G84-'TRC Costs (Ach Pot)'!G84</f>
        <v>-4763.5835399999996</v>
      </c>
      <c r="I84">
        <f>'RIM &amp; TRC Benefits'!H84-'TRC Costs (Ach Pot)'!H84</f>
        <v>174.41646</v>
      </c>
      <c r="J84">
        <f>'RIM &amp; TRC Benefits'!I84-'TRC Costs (Ach Pot)'!I84</f>
        <v>191.16646</v>
      </c>
      <c r="K84">
        <f>'RIM &amp; TRC Benefits'!J84-'TRC Costs (Ach Pot)'!J84</f>
        <v>267.11763000000002</v>
      </c>
      <c r="L84">
        <f>'RIM &amp; TRC Benefits'!K84-'TRC Costs (Ach Pot)'!K84</f>
        <v>289.87153999999998</v>
      </c>
      <c r="M84">
        <f>'RIM &amp; TRC Benefits'!L84-'TRC Costs (Ach Pot)'!L84</f>
        <v>304.14009000000004</v>
      </c>
      <c r="N84">
        <f>'RIM &amp; TRC Benefits'!M84-'TRC Costs (Ach Pot)'!M84</f>
        <v>343.53366</v>
      </c>
      <c r="O84">
        <f>'RIM &amp; TRC Benefits'!N84-'TRC Costs (Ach Pot)'!N84</f>
        <v>367.42828999999995</v>
      </c>
      <c r="P84">
        <f>'RIM &amp; TRC Benefits'!O84-'TRC Costs (Ach Pot)'!O84</f>
        <v>373.94388999999995</v>
      </c>
      <c r="Q84">
        <f>'RIM &amp; TRC Benefits'!P84-'TRC Costs (Ach Pot)'!P84</f>
        <v>337.99861999999996</v>
      </c>
      <c r="R84">
        <f>'RIM &amp; TRC Benefits'!Q84-'TRC Costs (Ach Pot)'!Q84</f>
        <v>0</v>
      </c>
      <c r="S84">
        <f>'RIM &amp; TRC Benefits'!R84-'TRC Costs (Ach Pot)'!R84</f>
        <v>0</v>
      </c>
      <c r="T84">
        <f>'RIM &amp; TRC Benefits'!S84-'TRC Costs (Ach Pot)'!S84</f>
        <v>0</v>
      </c>
      <c r="U84">
        <f>'RIM &amp; TRC Benefits'!T84-'TRC Costs (Ach Pot)'!T84</f>
        <v>0</v>
      </c>
      <c r="V84">
        <f>'RIM &amp; TRC Benefits'!U84-'TRC Costs (Ach Pot)'!U84</f>
        <v>0</v>
      </c>
      <c r="W84">
        <f>'RIM &amp; TRC Benefits'!V84-'TRC Costs (Ach Pot)'!V84</f>
        <v>0</v>
      </c>
      <c r="X84">
        <f>'RIM &amp; TRC Benefits'!W84-'TRC Costs (Ach Pot)'!W84</f>
        <v>0</v>
      </c>
      <c r="Y84">
        <f>'RIM &amp; TRC Benefits'!X84-'TRC Costs (Ach Pot)'!X84</f>
        <v>0</v>
      </c>
      <c r="Z84">
        <f>'RIM &amp; TRC Benefits'!Y84-'TRC Costs (Ach Pot)'!Y84</f>
        <v>0</v>
      </c>
      <c r="AA84">
        <f>'RIM &amp; TRC Benefits'!Z84-'TRC Costs (Ach Pot)'!Z84</f>
        <v>0</v>
      </c>
      <c r="AB84">
        <f>'RIM &amp; TRC Benefits'!AA84-'TRC Costs (Ach Pot)'!AA84</f>
        <v>0</v>
      </c>
      <c r="AC84">
        <f>'RIM &amp; TRC Benefits'!AB84-'TRC Costs (Ach Pot)'!AB84</f>
        <v>0</v>
      </c>
      <c r="AD84">
        <f>'RIM &amp; TRC Benefits'!AC84-'TRC Costs (Ach Pot)'!AC84</f>
        <v>0</v>
      </c>
      <c r="AE84">
        <f>'RIM &amp; TRC Benefits'!AD84-'TRC Costs (Ach Pot)'!AD84</f>
        <v>0</v>
      </c>
      <c r="AF84">
        <f>'RIM &amp; TRC Benefits'!AE84-'TRC Costs (Ach Pot)'!AE84</f>
        <v>0</v>
      </c>
      <c r="AG84">
        <f>'RIM &amp; TRC Benefits'!AF84-'TRC Costs (Ach Pot)'!AF84</f>
        <v>0</v>
      </c>
      <c r="AH84">
        <f>'RIM &amp; TRC Benefits'!AG84-'TRC Costs (Ach Pot)'!AG84</f>
        <v>0</v>
      </c>
      <c r="AI84">
        <f>'RIM &amp; TRC Benefits'!AH84-'TRC Costs (Ach Pot)'!AH84</f>
        <v>0</v>
      </c>
      <c r="AJ84" s="2">
        <f t="shared" si="18"/>
        <v>-2113.9668999999994</v>
      </c>
      <c r="AK84" s="2">
        <f t="shared" si="19"/>
        <v>-2869.9127225477914</v>
      </c>
      <c r="AL84">
        <f>IF('TRC Costs (Ach Pot)'!AJ84=0,99999,'RIM &amp; TRC Benefits'!AJ84/'TRC Costs (Ach Pot)'!AJ84)</f>
        <v>0.4186929871282577</v>
      </c>
      <c r="AM84" s="17"/>
      <c r="AN84">
        <f>'Customer Costs'!G84</f>
        <v>4900</v>
      </c>
      <c r="AO84" s="17">
        <f t="shared" si="20"/>
        <v>3152.5252533879625</v>
      </c>
      <c r="AP84" s="18">
        <f t="shared" si="21"/>
        <v>12.993339491012717</v>
      </c>
      <c r="AQ84" s="76" t="str">
        <f t="shared" si="22"/>
        <v>No</v>
      </c>
      <c r="AR84" s="76" t="str">
        <f t="shared" si="23"/>
        <v>No</v>
      </c>
      <c r="AS84" s="76" t="str">
        <f t="shared" si="24"/>
        <v>No</v>
      </c>
      <c r="AU84" s="76" t="str">
        <f t="shared" si="25"/>
        <v>Drop</v>
      </c>
      <c r="AV84" s="59" t="str">
        <f t="shared" si="26"/>
        <v>NA</v>
      </c>
      <c r="AW84" s="41" t="str">
        <f t="shared" si="27"/>
        <v>NA</v>
      </c>
      <c r="AX84" s="23" t="str">
        <f t="shared" si="28"/>
        <v>NA</v>
      </c>
      <c r="AY84" s="23"/>
      <c r="AZ84" s="11" t="str">
        <f>IF(AV84="NA",AV84,'Program Costs'!G84)</f>
        <v>NA</v>
      </c>
      <c r="BA84" s="20"/>
      <c r="BB84" s="56">
        <f>IF(AW84&lt;=10,IF($BB$1="Residential",VLOOKUP(CEILING(AW84,0.05),'Payback-Acceptance'!$A$5:$C$205,2),VLOOKUP(CEILING(AW84,0.05),'Payback-Acceptance'!$A$5:$C$205,3)),IF($BB$1="Residential",VLOOKUP(10,'Payback-Acceptance'!$A$5:$C$205,2),VLOOKUP(10,'Payback-Acceptance'!$A$5:$C$205,3)))</f>
        <v>0.14294960495076253</v>
      </c>
      <c r="BC84" s="109"/>
      <c r="BD84" s="17">
        <f>'RIM Net Benefits (Ach Pot)'!BC84</f>
        <v>3152.5252533879625</v>
      </c>
      <c r="BE84" s="18">
        <f>'RIM Net Benefits (Ach Pot)'!BD84</f>
        <v>673.07057419976604</v>
      </c>
      <c r="BF84" s="18">
        <f>'RIM Net Benefits (Ach Pot)'!BE84</f>
        <v>130.87303033884461</v>
      </c>
      <c r="BG84" s="42"/>
      <c r="BH84" s="22">
        <v>173239.16691312924</v>
      </c>
      <c r="BI84" s="27" t="str">
        <f t="shared" si="17"/>
        <v>NA</v>
      </c>
      <c r="BJ84" s="52" t="s">
        <v>528</v>
      </c>
      <c r="BK84" s="52"/>
      <c r="BL84" s="35" t="str">
        <f t="shared" si="29"/>
        <v>NA</v>
      </c>
      <c r="BM84" s="67" t="s">
        <v>499</v>
      </c>
      <c r="BN84" s="71" t="str">
        <f t="shared" si="31"/>
        <v>NA</v>
      </c>
      <c r="BO84" s="71" t="str">
        <f t="shared" si="31"/>
        <v>NA</v>
      </c>
      <c r="BP84" s="71" t="str">
        <f t="shared" si="31"/>
        <v>NA</v>
      </c>
      <c r="BQ84" s="71" t="str">
        <f t="shared" si="31"/>
        <v>NA</v>
      </c>
      <c r="BR84" s="71" t="str">
        <f t="shared" si="31"/>
        <v>NA</v>
      </c>
      <c r="BS84" s="71" t="str">
        <f t="shared" si="30"/>
        <v>NA</v>
      </c>
      <c r="BT84" s="71" t="str">
        <f t="shared" si="30"/>
        <v>NA</v>
      </c>
      <c r="BU84" s="71" t="str">
        <f t="shared" si="30"/>
        <v>NA</v>
      </c>
      <c r="BV84" s="71" t="str">
        <f t="shared" si="30"/>
        <v>NA</v>
      </c>
      <c r="BW84" s="71" t="str">
        <f t="shared" si="30"/>
        <v>NA</v>
      </c>
    </row>
    <row r="85" spans="1:75" x14ac:dyDescent="0.25">
      <c r="A85" s="13">
        <v>1</v>
      </c>
      <c r="B85" s="13">
        <v>900</v>
      </c>
      <c r="C85">
        <v>901</v>
      </c>
      <c r="D85" t="s">
        <v>119</v>
      </c>
      <c r="E85" t="s">
        <v>365</v>
      </c>
      <c r="F85">
        <f>'RIM &amp; TRC Benefits'!E85-'TRC Costs (Ach Pot)'!E85</f>
        <v>0</v>
      </c>
      <c r="G85">
        <f>'RIM &amp; TRC Benefits'!F85-'TRC Costs (Ach Pot)'!F85</f>
        <v>0</v>
      </c>
      <c r="H85">
        <f>'RIM &amp; TRC Benefits'!G85-'TRC Costs (Ach Pot)'!G85</f>
        <v>-36.310531249999997</v>
      </c>
      <c r="I85">
        <f>'RIM &amp; TRC Benefits'!H85-'TRC Costs (Ach Pot)'!H85</f>
        <v>0.93946874999999996</v>
      </c>
      <c r="J85">
        <f>'RIM &amp; TRC Benefits'!I85-'TRC Costs (Ach Pot)'!I85</f>
        <v>1.0644687500000001</v>
      </c>
      <c r="K85">
        <f>'RIM &amp; TRC Benefits'!J85-'TRC Costs (Ach Pot)'!J85</f>
        <v>0.91798435</v>
      </c>
      <c r="L85">
        <f>'RIM &amp; TRC Benefits'!K85-'TRC Costs (Ach Pot)'!K85</f>
        <v>1.1435703100000001</v>
      </c>
      <c r="M85">
        <f>'RIM &amp; TRC Benefits'!L85-'TRC Costs (Ach Pot)'!L85</f>
        <v>0.70900004999999999</v>
      </c>
      <c r="N85">
        <f>'RIM &amp; TRC Benefits'!M85-'TRC Costs (Ach Pot)'!M85</f>
        <v>1.6894687500000001</v>
      </c>
      <c r="O85">
        <f>'RIM &amp; TRC Benefits'!N85-'TRC Costs (Ach Pot)'!N85</f>
        <v>0</v>
      </c>
      <c r="P85">
        <f>'RIM &amp; TRC Benefits'!O85-'TRC Costs (Ach Pot)'!O85</f>
        <v>0</v>
      </c>
      <c r="Q85">
        <f>'RIM &amp; TRC Benefits'!P85-'TRC Costs (Ach Pot)'!P85</f>
        <v>0</v>
      </c>
      <c r="R85">
        <f>'RIM &amp; TRC Benefits'!Q85-'TRC Costs (Ach Pot)'!Q85</f>
        <v>0</v>
      </c>
      <c r="S85">
        <f>'RIM &amp; TRC Benefits'!R85-'TRC Costs (Ach Pot)'!R85</f>
        <v>0</v>
      </c>
      <c r="T85">
        <f>'RIM &amp; TRC Benefits'!S85-'TRC Costs (Ach Pot)'!S85</f>
        <v>0</v>
      </c>
      <c r="U85">
        <f>'RIM &amp; TRC Benefits'!T85-'TRC Costs (Ach Pot)'!T85</f>
        <v>0</v>
      </c>
      <c r="V85">
        <f>'RIM &amp; TRC Benefits'!U85-'TRC Costs (Ach Pot)'!U85</f>
        <v>0</v>
      </c>
      <c r="W85">
        <f>'RIM &amp; TRC Benefits'!V85-'TRC Costs (Ach Pot)'!V85</f>
        <v>0</v>
      </c>
      <c r="X85">
        <f>'RIM &amp; TRC Benefits'!W85-'TRC Costs (Ach Pot)'!W85</f>
        <v>0</v>
      </c>
      <c r="Y85">
        <f>'RIM &amp; TRC Benefits'!X85-'TRC Costs (Ach Pot)'!X85</f>
        <v>0</v>
      </c>
      <c r="Z85">
        <f>'RIM &amp; TRC Benefits'!Y85-'TRC Costs (Ach Pot)'!Y85</f>
        <v>0</v>
      </c>
      <c r="AA85">
        <f>'RIM &amp; TRC Benefits'!Z85-'TRC Costs (Ach Pot)'!Z85</f>
        <v>0</v>
      </c>
      <c r="AB85">
        <f>'RIM &amp; TRC Benefits'!AA85-'TRC Costs (Ach Pot)'!AA85</f>
        <v>0</v>
      </c>
      <c r="AC85">
        <f>'RIM &amp; TRC Benefits'!AB85-'TRC Costs (Ach Pot)'!AB85</f>
        <v>0</v>
      </c>
      <c r="AD85">
        <f>'RIM &amp; TRC Benefits'!AC85-'TRC Costs (Ach Pot)'!AC85</f>
        <v>0</v>
      </c>
      <c r="AE85">
        <f>'RIM &amp; TRC Benefits'!AD85-'TRC Costs (Ach Pot)'!AD85</f>
        <v>0</v>
      </c>
      <c r="AF85">
        <f>'RIM &amp; TRC Benefits'!AE85-'TRC Costs (Ach Pot)'!AE85</f>
        <v>0</v>
      </c>
      <c r="AG85">
        <f>'RIM &amp; TRC Benefits'!AF85-'TRC Costs (Ach Pot)'!AF85</f>
        <v>0</v>
      </c>
      <c r="AH85">
        <f>'RIM &amp; TRC Benefits'!AG85-'TRC Costs (Ach Pot)'!AG85</f>
        <v>0</v>
      </c>
      <c r="AI85">
        <f>'RIM &amp; TRC Benefits'!AH85-'TRC Costs (Ach Pot)'!AH85</f>
        <v>0</v>
      </c>
      <c r="AJ85" s="2">
        <f t="shared" si="18"/>
        <v>-29.846570289999992</v>
      </c>
      <c r="AK85" s="2">
        <f t="shared" si="19"/>
        <v>-31.15953193898693</v>
      </c>
      <c r="AL85">
        <f>IF('TRC Costs (Ach Pot)'!AJ85=0,99999,'RIM &amp; TRC Benefits'!AJ85/'TRC Costs (Ach Pot)'!AJ85)</f>
        <v>0.15785048813548833</v>
      </c>
      <c r="AM85" s="17"/>
      <c r="AN85">
        <f>'Customer Costs'!G85</f>
        <v>0</v>
      </c>
      <c r="AO85" s="17">
        <f t="shared" si="20"/>
        <v>11.890134669987642</v>
      </c>
      <c r="AP85" s="18">
        <f t="shared" si="21"/>
        <v>0</v>
      </c>
      <c r="AQ85" s="76" t="str">
        <f t="shared" si="22"/>
        <v>Yes</v>
      </c>
      <c r="AR85" s="76" t="str">
        <f t="shared" si="23"/>
        <v>Yes</v>
      </c>
      <c r="AS85" s="76" t="str">
        <f t="shared" si="24"/>
        <v>Yes</v>
      </c>
      <c r="AU85" s="76" t="str">
        <f t="shared" si="25"/>
        <v>Drop</v>
      </c>
      <c r="AV85" s="59" t="str">
        <f t="shared" si="26"/>
        <v>NA</v>
      </c>
      <c r="AW85" s="41" t="str">
        <f t="shared" si="27"/>
        <v>NA</v>
      </c>
      <c r="AX85" s="23" t="str">
        <f t="shared" si="28"/>
        <v>NA</v>
      </c>
      <c r="AY85" s="23"/>
      <c r="AZ85" s="11" t="str">
        <f>IF(AV85="NA",AV85,'Program Costs'!G85)</f>
        <v>NA</v>
      </c>
      <c r="BA85" s="20"/>
      <c r="BB85" s="56">
        <f>IF(AW85&lt;=10,IF($BB$1="Residential",VLOOKUP(CEILING(AW85,0.05),'Payback-Acceptance'!$A$5:$C$205,2),VLOOKUP(CEILING(AW85,0.05),'Payback-Acceptance'!$A$5:$C$205,3)),IF($BB$1="Residential",VLOOKUP(10,'Payback-Acceptance'!$A$5:$C$205,2),VLOOKUP(10,'Payback-Acceptance'!$A$5:$C$205,3)))</f>
        <v>0.14294960495076253</v>
      </c>
      <c r="BC85" s="109"/>
      <c r="BD85" s="17">
        <f>'RIM Net Benefits (Ach Pot)'!BC85</f>
        <v>11.890134669987642</v>
      </c>
      <c r="BE85" s="18">
        <f>'RIM Net Benefits (Ach Pot)'!BD85</f>
        <v>1.4900295664837571</v>
      </c>
      <c r="BF85" s="18">
        <f>'RIM Net Benefits (Ach Pot)'!BE85</f>
        <v>1.3058245945461306</v>
      </c>
      <c r="BG85" s="42"/>
      <c r="BH85" s="22">
        <v>255520.21953039913</v>
      </c>
      <c r="BI85" s="27" t="str">
        <f t="shared" si="17"/>
        <v>NA</v>
      </c>
      <c r="BJ85" s="52" t="s">
        <v>528</v>
      </c>
      <c r="BK85" s="52"/>
      <c r="BL85" s="35" t="str">
        <f t="shared" si="29"/>
        <v>NA</v>
      </c>
      <c r="BM85" s="67" t="s">
        <v>499</v>
      </c>
      <c r="BN85" s="71" t="str">
        <f t="shared" si="31"/>
        <v>NA</v>
      </c>
      <c r="BO85" s="71" t="str">
        <f t="shared" si="31"/>
        <v>NA</v>
      </c>
      <c r="BP85" s="71" t="str">
        <f t="shared" si="31"/>
        <v>NA</v>
      </c>
      <c r="BQ85" s="71" t="str">
        <f t="shared" si="31"/>
        <v>NA</v>
      </c>
      <c r="BR85" s="71" t="str">
        <f t="shared" si="31"/>
        <v>NA</v>
      </c>
      <c r="BS85" s="71" t="str">
        <f t="shared" si="30"/>
        <v>NA</v>
      </c>
      <c r="BT85" s="71" t="str">
        <f t="shared" si="30"/>
        <v>NA</v>
      </c>
      <c r="BU85" s="71" t="str">
        <f t="shared" si="30"/>
        <v>NA</v>
      </c>
      <c r="BV85" s="71" t="str">
        <f t="shared" si="30"/>
        <v>NA</v>
      </c>
      <c r="BW85" s="71" t="str">
        <f t="shared" si="30"/>
        <v>NA</v>
      </c>
    </row>
    <row r="86" spans="1:75" x14ac:dyDescent="0.25">
      <c r="A86" s="13">
        <v>1</v>
      </c>
      <c r="B86" s="13">
        <v>910</v>
      </c>
      <c r="C86">
        <v>911</v>
      </c>
      <c r="D86" t="s">
        <v>120</v>
      </c>
      <c r="E86" t="s">
        <v>365</v>
      </c>
      <c r="F86">
        <f>'RIM &amp; TRC Benefits'!E86-'TRC Costs (Ach Pot)'!E86</f>
        <v>0</v>
      </c>
      <c r="G86">
        <f>'RIM &amp; TRC Benefits'!F86-'TRC Costs (Ach Pot)'!F86</f>
        <v>0</v>
      </c>
      <c r="H86">
        <f>'RIM &amp; TRC Benefits'!G86-'TRC Costs (Ach Pot)'!G86</f>
        <v>-34.254212899999999</v>
      </c>
      <c r="I86">
        <f>'RIM &amp; TRC Benefits'!H86-'TRC Costs (Ach Pot)'!H86</f>
        <v>2.8707870999999998</v>
      </c>
      <c r="J86">
        <f>'RIM &amp; TRC Benefits'!I86-'TRC Costs (Ach Pot)'!I86</f>
        <v>2.7457870999999998</v>
      </c>
      <c r="K86">
        <f>'RIM &amp; TRC Benefits'!J86-'TRC Costs (Ach Pot)'!J86</f>
        <v>4.0690292999999995</v>
      </c>
      <c r="L86">
        <f>'RIM &amp; TRC Benefits'!K86-'TRC Costs (Ach Pot)'!K86</f>
        <v>4.3805527</v>
      </c>
      <c r="M86">
        <f>'RIM &amp; TRC Benefits'!L86-'TRC Costs (Ach Pot)'!L86</f>
        <v>4.6266464999999997</v>
      </c>
      <c r="N86">
        <f>'RIM &amp; TRC Benefits'!M86-'TRC Costs (Ach Pot)'!M86</f>
        <v>5.3239120999999994</v>
      </c>
      <c r="O86">
        <f>'RIM &amp; TRC Benefits'!N86-'TRC Costs (Ach Pot)'!N86</f>
        <v>0</v>
      </c>
      <c r="P86">
        <f>'RIM &amp; TRC Benefits'!O86-'TRC Costs (Ach Pot)'!O86</f>
        <v>0</v>
      </c>
      <c r="Q86">
        <f>'RIM &amp; TRC Benefits'!P86-'TRC Costs (Ach Pot)'!P86</f>
        <v>0</v>
      </c>
      <c r="R86">
        <f>'RIM &amp; TRC Benefits'!Q86-'TRC Costs (Ach Pot)'!Q86</f>
        <v>0</v>
      </c>
      <c r="S86">
        <f>'RIM &amp; TRC Benefits'!R86-'TRC Costs (Ach Pot)'!R86</f>
        <v>0</v>
      </c>
      <c r="T86">
        <f>'RIM &amp; TRC Benefits'!S86-'TRC Costs (Ach Pot)'!S86</f>
        <v>0</v>
      </c>
      <c r="U86">
        <f>'RIM &amp; TRC Benefits'!T86-'TRC Costs (Ach Pot)'!T86</f>
        <v>0</v>
      </c>
      <c r="V86">
        <f>'RIM &amp; TRC Benefits'!U86-'TRC Costs (Ach Pot)'!U86</f>
        <v>0</v>
      </c>
      <c r="W86">
        <f>'RIM &amp; TRC Benefits'!V86-'TRC Costs (Ach Pot)'!V86</f>
        <v>0</v>
      </c>
      <c r="X86">
        <f>'RIM &amp; TRC Benefits'!W86-'TRC Costs (Ach Pot)'!W86</f>
        <v>0</v>
      </c>
      <c r="Y86">
        <f>'RIM &amp; TRC Benefits'!X86-'TRC Costs (Ach Pot)'!X86</f>
        <v>0</v>
      </c>
      <c r="Z86">
        <f>'RIM &amp; TRC Benefits'!Y86-'TRC Costs (Ach Pot)'!Y86</f>
        <v>0</v>
      </c>
      <c r="AA86">
        <f>'RIM &amp; TRC Benefits'!Z86-'TRC Costs (Ach Pot)'!Z86</f>
        <v>0</v>
      </c>
      <c r="AB86">
        <f>'RIM &amp; TRC Benefits'!AA86-'TRC Costs (Ach Pot)'!AA86</f>
        <v>0</v>
      </c>
      <c r="AC86">
        <f>'RIM &amp; TRC Benefits'!AB86-'TRC Costs (Ach Pot)'!AB86</f>
        <v>0</v>
      </c>
      <c r="AD86">
        <f>'RIM &amp; TRC Benefits'!AC86-'TRC Costs (Ach Pot)'!AC86</f>
        <v>0</v>
      </c>
      <c r="AE86">
        <f>'RIM &amp; TRC Benefits'!AD86-'TRC Costs (Ach Pot)'!AD86</f>
        <v>0</v>
      </c>
      <c r="AF86">
        <f>'RIM &amp; TRC Benefits'!AE86-'TRC Costs (Ach Pot)'!AE86</f>
        <v>0</v>
      </c>
      <c r="AG86">
        <f>'RIM &amp; TRC Benefits'!AF86-'TRC Costs (Ach Pot)'!AF86</f>
        <v>0</v>
      </c>
      <c r="AH86">
        <f>'RIM &amp; TRC Benefits'!AG86-'TRC Costs (Ach Pot)'!AG86</f>
        <v>0</v>
      </c>
      <c r="AI86">
        <f>'RIM &amp; TRC Benefits'!AH86-'TRC Costs (Ach Pot)'!AH86</f>
        <v>0</v>
      </c>
      <c r="AJ86" s="2">
        <f t="shared" si="18"/>
        <v>-10.237498099999998</v>
      </c>
      <c r="AK86" s="2">
        <f t="shared" si="19"/>
        <v>-15.314792399194953</v>
      </c>
      <c r="AL86">
        <f>IF('TRC Costs (Ach Pot)'!AJ86=0,99999,'RIM &amp; TRC Benefits'!AJ86/'TRC Costs (Ach Pot)'!AJ86)</f>
        <v>0.58608669191364993</v>
      </c>
      <c r="AM86" s="17"/>
      <c r="AN86">
        <f>'Customer Costs'!G86</f>
        <v>0</v>
      </c>
      <c r="AO86" s="17">
        <f t="shared" si="20"/>
        <v>45.763025004510617</v>
      </c>
      <c r="AP86" s="18">
        <f t="shared" si="21"/>
        <v>0</v>
      </c>
      <c r="AQ86" s="76" t="str">
        <f t="shared" si="22"/>
        <v>Yes</v>
      </c>
      <c r="AR86" s="76" t="str">
        <f t="shared" si="23"/>
        <v>Yes</v>
      </c>
      <c r="AS86" s="76" t="str">
        <f t="shared" si="24"/>
        <v>Yes</v>
      </c>
      <c r="AU86" s="76" t="str">
        <f t="shared" si="25"/>
        <v>Drop</v>
      </c>
      <c r="AV86" s="59" t="str">
        <f t="shared" si="26"/>
        <v>NA</v>
      </c>
      <c r="AW86" s="41" t="str">
        <f t="shared" si="27"/>
        <v>NA</v>
      </c>
      <c r="AX86" s="23" t="str">
        <f t="shared" si="28"/>
        <v>NA</v>
      </c>
      <c r="AY86" s="23"/>
      <c r="AZ86" s="11" t="str">
        <f>IF(AV86="NA",AV86,'Program Costs'!G86)</f>
        <v>NA</v>
      </c>
      <c r="BA86" s="20"/>
      <c r="BB86" s="56">
        <f>IF(AW86&lt;=10,IF($BB$1="Residential",VLOOKUP(CEILING(AW86,0.05),'Payback-Acceptance'!$A$5:$C$205,2),VLOOKUP(CEILING(AW86,0.05),'Payback-Acceptance'!$A$5:$C$205,3)),IF($BB$1="Residential",VLOOKUP(10,'Payback-Acceptance'!$A$5:$C$205,2),VLOOKUP(10,'Payback-Acceptance'!$A$5:$C$205,3)))</f>
        <v>0.14294960495076253</v>
      </c>
      <c r="BC86" s="109"/>
      <c r="BD86" s="17">
        <f>'RIM Net Benefits (Ach Pot)'!BC86</f>
        <v>45.763025004510617</v>
      </c>
      <c r="BE86" s="18">
        <f>'RIM Net Benefits (Ach Pot)'!BD86</f>
        <v>5.7348603830422729</v>
      </c>
      <c r="BF86" s="18">
        <f>'RIM Net Benefits (Ach Pot)'!BE86</f>
        <v>5.0258878667336084</v>
      </c>
      <c r="BG86" s="42"/>
      <c r="BH86" s="22">
        <v>290358.88684418052</v>
      </c>
      <c r="BI86" s="27" t="str">
        <f t="shared" si="17"/>
        <v>NA</v>
      </c>
      <c r="BJ86" s="52" t="s">
        <v>528</v>
      </c>
      <c r="BK86" s="52"/>
      <c r="BL86" s="35" t="str">
        <f t="shared" si="29"/>
        <v>NA</v>
      </c>
      <c r="BM86" s="67" t="s">
        <v>499</v>
      </c>
      <c r="BN86" s="71" t="str">
        <f t="shared" si="31"/>
        <v>NA</v>
      </c>
      <c r="BO86" s="71" t="str">
        <f t="shared" si="31"/>
        <v>NA</v>
      </c>
      <c r="BP86" s="71" t="str">
        <f t="shared" si="31"/>
        <v>NA</v>
      </c>
      <c r="BQ86" s="71" t="str">
        <f t="shared" si="31"/>
        <v>NA</v>
      </c>
      <c r="BR86" s="71" t="str">
        <f t="shared" si="31"/>
        <v>NA</v>
      </c>
      <c r="BS86" s="71" t="str">
        <f t="shared" si="30"/>
        <v>NA</v>
      </c>
      <c r="BT86" s="71" t="str">
        <f t="shared" si="30"/>
        <v>NA</v>
      </c>
      <c r="BU86" s="71" t="str">
        <f t="shared" si="30"/>
        <v>NA</v>
      </c>
      <c r="BV86" s="71" t="str">
        <f t="shared" si="30"/>
        <v>NA</v>
      </c>
      <c r="BW86" s="71" t="str">
        <f t="shared" si="30"/>
        <v>NA</v>
      </c>
    </row>
    <row r="87" spans="1:75" x14ac:dyDescent="0.25">
      <c r="A87" s="13">
        <v>1</v>
      </c>
      <c r="B87" s="13">
        <v>920</v>
      </c>
      <c r="C87">
        <v>921</v>
      </c>
      <c r="D87" t="s">
        <v>121</v>
      </c>
      <c r="E87" t="s">
        <v>366</v>
      </c>
      <c r="F87">
        <f>'RIM &amp; TRC Benefits'!E87-'TRC Costs (Ach Pot)'!E87</f>
        <v>0</v>
      </c>
      <c r="G87">
        <f>'RIM &amp; TRC Benefits'!F87-'TRC Costs (Ach Pot)'!F87</f>
        <v>0</v>
      </c>
      <c r="H87">
        <f>'RIM &amp; TRC Benefits'!G87-'TRC Costs (Ach Pot)'!G87</f>
        <v>-33.9639199</v>
      </c>
      <c r="I87">
        <f>'RIM &amp; TRC Benefits'!H87-'TRC Costs (Ach Pot)'!H87</f>
        <v>3.2860800999999999</v>
      </c>
      <c r="J87">
        <f>'RIM &amp; TRC Benefits'!I87-'TRC Costs (Ach Pot)'!I87</f>
        <v>3.5360800999999999</v>
      </c>
      <c r="K87">
        <f>'RIM &amp; TRC Benefits'!J87-'TRC Costs (Ach Pot)'!J87</f>
        <v>4.7167442000000008</v>
      </c>
      <c r="L87">
        <f>'RIM &amp; TRC Benefits'!K87-'TRC Costs (Ach Pot)'!K87</f>
        <v>5.214791</v>
      </c>
      <c r="M87">
        <f>'RIM &amp; TRC Benefits'!L87-'TRC Costs (Ach Pot)'!L87</f>
        <v>4.5311972999999997</v>
      </c>
      <c r="N87">
        <f>'RIM &amp; TRC Benefits'!M87-'TRC Costs (Ach Pot)'!M87</f>
        <v>5.6767050999999995</v>
      </c>
      <c r="O87">
        <f>'RIM &amp; TRC Benefits'!N87-'TRC Costs (Ach Pot)'!N87</f>
        <v>0</v>
      </c>
      <c r="P87">
        <f>'RIM &amp; TRC Benefits'!O87-'TRC Costs (Ach Pot)'!O87</f>
        <v>0</v>
      </c>
      <c r="Q87">
        <f>'RIM &amp; TRC Benefits'!P87-'TRC Costs (Ach Pot)'!P87</f>
        <v>0</v>
      </c>
      <c r="R87">
        <f>'RIM &amp; TRC Benefits'!Q87-'TRC Costs (Ach Pot)'!Q87</f>
        <v>0</v>
      </c>
      <c r="S87">
        <f>'RIM &amp; TRC Benefits'!R87-'TRC Costs (Ach Pot)'!R87</f>
        <v>0</v>
      </c>
      <c r="T87">
        <f>'RIM &amp; TRC Benefits'!S87-'TRC Costs (Ach Pot)'!S87</f>
        <v>0</v>
      </c>
      <c r="U87">
        <f>'RIM &amp; TRC Benefits'!T87-'TRC Costs (Ach Pot)'!T87</f>
        <v>0</v>
      </c>
      <c r="V87">
        <f>'RIM &amp; TRC Benefits'!U87-'TRC Costs (Ach Pot)'!U87</f>
        <v>0</v>
      </c>
      <c r="W87">
        <f>'RIM &amp; TRC Benefits'!V87-'TRC Costs (Ach Pot)'!V87</f>
        <v>0</v>
      </c>
      <c r="X87">
        <f>'RIM &amp; TRC Benefits'!W87-'TRC Costs (Ach Pot)'!W87</f>
        <v>0</v>
      </c>
      <c r="Y87">
        <f>'RIM &amp; TRC Benefits'!X87-'TRC Costs (Ach Pot)'!X87</f>
        <v>0</v>
      </c>
      <c r="Z87">
        <f>'RIM &amp; TRC Benefits'!Y87-'TRC Costs (Ach Pot)'!Y87</f>
        <v>0</v>
      </c>
      <c r="AA87">
        <f>'RIM &amp; TRC Benefits'!Z87-'TRC Costs (Ach Pot)'!Z87</f>
        <v>0</v>
      </c>
      <c r="AB87">
        <f>'RIM &amp; TRC Benefits'!AA87-'TRC Costs (Ach Pot)'!AA87</f>
        <v>0</v>
      </c>
      <c r="AC87">
        <f>'RIM &amp; TRC Benefits'!AB87-'TRC Costs (Ach Pot)'!AB87</f>
        <v>0</v>
      </c>
      <c r="AD87">
        <f>'RIM &amp; TRC Benefits'!AC87-'TRC Costs (Ach Pot)'!AC87</f>
        <v>0</v>
      </c>
      <c r="AE87">
        <f>'RIM &amp; TRC Benefits'!AD87-'TRC Costs (Ach Pot)'!AD87</f>
        <v>0</v>
      </c>
      <c r="AF87">
        <f>'RIM &amp; TRC Benefits'!AE87-'TRC Costs (Ach Pot)'!AE87</f>
        <v>0</v>
      </c>
      <c r="AG87">
        <f>'RIM &amp; TRC Benefits'!AF87-'TRC Costs (Ach Pot)'!AF87</f>
        <v>0</v>
      </c>
      <c r="AH87">
        <f>'RIM &amp; TRC Benefits'!AG87-'TRC Costs (Ach Pot)'!AG87</f>
        <v>0</v>
      </c>
      <c r="AI87">
        <f>'RIM &amp; TRC Benefits'!AH87-'TRC Costs (Ach Pot)'!AH87</f>
        <v>0</v>
      </c>
      <c r="AJ87" s="2">
        <f t="shared" si="18"/>
        <v>-7.0023221000000042</v>
      </c>
      <c r="AK87" s="2">
        <f t="shared" si="19"/>
        <v>-12.578578952194288</v>
      </c>
      <c r="AL87">
        <f>IF('TRC Costs (Ach Pot)'!AJ87=0,99999,'RIM &amp; TRC Benefits'!AJ87/'TRC Costs (Ach Pot)'!AJ87)</f>
        <v>0.66003840669745162</v>
      </c>
      <c r="AM87" s="17"/>
      <c r="AN87">
        <f>'Customer Costs'!G87</f>
        <v>0</v>
      </c>
      <c r="AO87" s="17">
        <f t="shared" si="20"/>
        <v>51.416103683085289</v>
      </c>
      <c r="AP87" s="18">
        <f t="shared" si="21"/>
        <v>0</v>
      </c>
      <c r="AQ87" s="76" t="str">
        <f t="shared" si="22"/>
        <v>Yes</v>
      </c>
      <c r="AR87" s="76" t="str">
        <f t="shared" si="23"/>
        <v>Yes</v>
      </c>
      <c r="AS87" s="76" t="str">
        <f t="shared" si="24"/>
        <v>Yes</v>
      </c>
      <c r="AU87" s="76" t="str">
        <f t="shared" si="25"/>
        <v>Drop</v>
      </c>
      <c r="AV87" s="59" t="str">
        <f t="shared" si="26"/>
        <v>NA</v>
      </c>
      <c r="AW87" s="41" t="str">
        <f t="shared" si="27"/>
        <v>NA</v>
      </c>
      <c r="AX87" s="23" t="str">
        <f t="shared" si="28"/>
        <v>NA</v>
      </c>
      <c r="AY87" s="23"/>
      <c r="AZ87" s="11" t="str">
        <f>IF(AV87="NA",AV87,'Program Costs'!G87)</f>
        <v>NA</v>
      </c>
      <c r="BA87" s="20"/>
      <c r="BB87" s="56">
        <f>IF(AW87&lt;=10,IF($BB$1="Residential",VLOOKUP(CEILING(AW87,0.05),'Payback-Acceptance'!$A$5:$C$205,2),VLOOKUP(CEILING(AW87,0.05),'Payback-Acceptance'!$A$5:$C$205,3)),IF($BB$1="Residential",VLOOKUP(10,'Payback-Acceptance'!$A$5:$C$205,2),VLOOKUP(10,'Payback-Acceptance'!$A$5:$C$205,3)))</f>
        <v>0.14294960495076253</v>
      </c>
      <c r="BC87" s="109"/>
      <c r="BD87" s="17">
        <f>'RIM Net Benefits (Ach Pot)'!BC87</f>
        <v>51.416103683085289</v>
      </c>
      <c r="BE87" s="18">
        <f>'RIM Net Benefits (Ach Pot)'!BD87</f>
        <v>6.4432848039680408</v>
      </c>
      <c r="BF87" s="18">
        <f>'RIM Net Benefits (Ach Pot)'!BE87</f>
        <v>5.6467327417727597</v>
      </c>
      <c r="BG87" s="42"/>
      <c r="BH87" s="22">
        <v>743052.68273159151</v>
      </c>
      <c r="BI87" s="27" t="str">
        <f t="shared" si="17"/>
        <v>NA</v>
      </c>
      <c r="BJ87" s="52" t="s">
        <v>528</v>
      </c>
      <c r="BK87" s="52"/>
      <c r="BL87" s="35" t="str">
        <f t="shared" si="29"/>
        <v>NA</v>
      </c>
      <c r="BM87" s="67" t="s">
        <v>499</v>
      </c>
      <c r="BN87" s="71" t="str">
        <f t="shared" si="31"/>
        <v>NA</v>
      </c>
      <c r="BO87" s="71" t="str">
        <f t="shared" si="31"/>
        <v>NA</v>
      </c>
      <c r="BP87" s="71" t="str">
        <f t="shared" si="31"/>
        <v>NA</v>
      </c>
      <c r="BQ87" s="71" t="str">
        <f t="shared" si="31"/>
        <v>NA</v>
      </c>
      <c r="BR87" s="71" t="str">
        <f t="shared" si="31"/>
        <v>NA</v>
      </c>
      <c r="BS87" s="71" t="str">
        <f t="shared" si="30"/>
        <v>NA</v>
      </c>
      <c r="BT87" s="71" t="str">
        <f t="shared" si="30"/>
        <v>NA</v>
      </c>
      <c r="BU87" s="71" t="str">
        <f t="shared" si="30"/>
        <v>NA</v>
      </c>
      <c r="BV87" s="71" t="str">
        <f t="shared" si="30"/>
        <v>NA</v>
      </c>
      <c r="BW87" s="71" t="str">
        <f t="shared" si="30"/>
        <v>NA</v>
      </c>
    </row>
    <row r="88" spans="1:75" x14ac:dyDescent="0.25">
      <c r="A88" s="13">
        <v>1</v>
      </c>
      <c r="B88" s="13">
        <v>930</v>
      </c>
      <c r="C88">
        <v>931</v>
      </c>
      <c r="D88" t="s">
        <v>122</v>
      </c>
      <c r="E88" t="s">
        <v>367</v>
      </c>
      <c r="F88">
        <f>'RIM &amp; TRC Benefits'!E88-'TRC Costs (Ach Pot)'!E88</f>
        <v>0</v>
      </c>
      <c r="G88">
        <f>'RIM &amp; TRC Benefits'!F88-'TRC Costs (Ach Pot)'!F88</f>
        <v>0</v>
      </c>
      <c r="H88">
        <f>'RIM &amp; TRC Benefits'!G88-'TRC Costs (Ach Pot)'!G88</f>
        <v>-35.463828100000001</v>
      </c>
      <c r="I88">
        <f>'RIM &amp; TRC Benefits'!H88-'TRC Costs (Ach Pot)'!H88</f>
        <v>2.0361718999999998</v>
      </c>
      <c r="J88">
        <f>'RIM &amp; TRC Benefits'!I88-'TRC Costs (Ach Pot)'!I88</f>
        <v>1.9111719</v>
      </c>
      <c r="K88">
        <f>'RIM &amp; TRC Benefits'!J88-'TRC Costs (Ach Pot)'!J88</f>
        <v>2.5293359999999998</v>
      </c>
      <c r="L88">
        <f>'RIM &amp; TRC Benefits'!K88-'TRC Costs (Ach Pot)'!K88</f>
        <v>3.0732812999999997</v>
      </c>
      <c r="M88">
        <f>'RIM &amp; TRC Benefits'!L88-'TRC Costs (Ach Pot)'!L88</f>
        <v>2.5742577999999998</v>
      </c>
      <c r="N88">
        <f>'RIM &amp; TRC Benefits'!M88-'TRC Costs (Ach Pot)'!M88</f>
        <v>3.7080468999999998</v>
      </c>
      <c r="O88">
        <f>'RIM &amp; TRC Benefits'!N88-'TRC Costs (Ach Pot)'!N88</f>
        <v>0</v>
      </c>
      <c r="P88">
        <f>'RIM &amp; TRC Benefits'!O88-'TRC Costs (Ach Pot)'!O88</f>
        <v>0</v>
      </c>
      <c r="Q88">
        <f>'RIM &amp; TRC Benefits'!P88-'TRC Costs (Ach Pot)'!P88</f>
        <v>0</v>
      </c>
      <c r="R88">
        <f>'RIM &amp; TRC Benefits'!Q88-'TRC Costs (Ach Pot)'!Q88</f>
        <v>0</v>
      </c>
      <c r="S88">
        <f>'RIM &amp; TRC Benefits'!R88-'TRC Costs (Ach Pot)'!R88</f>
        <v>0</v>
      </c>
      <c r="T88">
        <f>'RIM &amp; TRC Benefits'!S88-'TRC Costs (Ach Pot)'!S88</f>
        <v>0</v>
      </c>
      <c r="U88">
        <f>'RIM &amp; TRC Benefits'!T88-'TRC Costs (Ach Pot)'!T88</f>
        <v>0</v>
      </c>
      <c r="V88">
        <f>'RIM &amp; TRC Benefits'!U88-'TRC Costs (Ach Pot)'!U88</f>
        <v>0</v>
      </c>
      <c r="W88">
        <f>'RIM &amp; TRC Benefits'!V88-'TRC Costs (Ach Pot)'!V88</f>
        <v>0</v>
      </c>
      <c r="X88">
        <f>'RIM &amp; TRC Benefits'!W88-'TRC Costs (Ach Pot)'!W88</f>
        <v>0</v>
      </c>
      <c r="Y88">
        <f>'RIM &amp; TRC Benefits'!X88-'TRC Costs (Ach Pot)'!X88</f>
        <v>0</v>
      </c>
      <c r="Z88">
        <f>'RIM &amp; TRC Benefits'!Y88-'TRC Costs (Ach Pot)'!Y88</f>
        <v>0</v>
      </c>
      <c r="AA88">
        <f>'RIM &amp; TRC Benefits'!Z88-'TRC Costs (Ach Pot)'!Z88</f>
        <v>0</v>
      </c>
      <c r="AB88">
        <f>'RIM &amp; TRC Benefits'!AA88-'TRC Costs (Ach Pot)'!AA88</f>
        <v>0</v>
      </c>
      <c r="AC88">
        <f>'RIM &amp; TRC Benefits'!AB88-'TRC Costs (Ach Pot)'!AB88</f>
        <v>0</v>
      </c>
      <c r="AD88">
        <f>'RIM &amp; TRC Benefits'!AC88-'TRC Costs (Ach Pot)'!AC88</f>
        <v>0</v>
      </c>
      <c r="AE88">
        <f>'RIM &amp; TRC Benefits'!AD88-'TRC Costs (Ach Pot)'!AD88</f>
        <v>0</v>
      </c>
      <c r="AF88">
        <f>'RIM &amp; TRC Benefits'!AE88-'TRC Costs (Ach Pot)'!AE88</f>
        <v>0</v>
      </c>
      <c r="AG88">
        <f>'RIM &amp; TRC Benefits'!AF88-'TRC Costs (Ach Pot)'!AF88</f>
        <v>0</v>
      </c>
      <c r="AH88">
        <f>'RIM &amp; TRC Benefits'!AG88-'TRC Costs (Ach Pot)'!AG88</f>
        <v>0</v>
      </c>
      <c r="AI88">
        <f>'RIM &amp; TRC Benefits'!AH88-'TRC Costs (Ach Pot)'!AH88</f>
        <v>0</v>
      </c>
      <c r="AJ88" s="2">
        <f t="shared" si="18"/>
        <v>-19.631562300000006</v>
      </c>
      <c r="AK88" s="2">
        <f t="shared" si="19"/>
        <v>-22.948389583260248</v>
      </c>
      <c r="AL88">
        <f>IF('TRC Costs (Ach Pot)'!AJ88=0,99999,'RIM &amp; TRC Benefits'!AJ88/'TRC Costs (Ach Pot)'!AJ88)</f>
        <v>0.37977325450647981</v>
      </c>
      <c r="AM88" s="17"/>
      <c r="AN88">
        <f>'Customer Costs'!G88</f>
        <v>0</v>
      </c>
      <c r="AO88" s="17">
        <f t="shared" si="20"/>
        <v>27.960364229227206</v>
      </c>
      <c r="AP88" s="18">
        <f t="shared" si="21"/>
        <v>0</v>
      </c>
      <c r="AQ88" s="76" t="str">
        <f t="shared" si="22"/>
        <v>Yes</v>
      </c>
      <c r="AR88" s="76" t="str">
        <f t="shared" si="23"/>
        <v>Yes</v>
      </c>
      <c r="AS88" s="76" t="str">
        <f t="shared" si="24"/>
        <v>Yes</v>
      </c>
      <c r="AU88" s="76" t="str">
        <f t="shared" si="25"/>
        <v>Drop</v>
      </c>
      <c r="AV88" s="59" t="str">
        <f t="shared" si="26"/>
        <v>NA</v>
      </c>
      <c r="AW88" s="41" t="str">
        <f t="shared" si="27"/>
        <v>NA</v>
      </c>
      <c r="AX88" s="23" t="str">
        <f t="shared" si="28"/>
        <v>NA</v>
      </c>
      <c r="AY88" s="23"/>
      <c r="AZ88" s="11" t="str">
        <f>IF(AV88="NA",AV88,'Program Costs'!G88)</f>
        <v>NA</v>
      </c>
      <c r="BA88" s="20"/>
      <c r="BB88" s="56">
        <f>IF(AW88&lt;=10,IF($BB$1="Residential",VLOOKUP(CEILING(AW88,0.05),'Payback-Acceptance'!$A$5:$C$205,2),VLOOKUP(CEILING(AW88,0.05),'Payback-Acceptance'!$A$5:$C$205,3)),IF($BB$1="Residential",VLOOKUP(10,'Payback-Acceptance'!$A$5:$C$205,2),VLOOKUP(10,'Payback-Acceptance'!$A$5:$C$205,3)))</f>
        <v>0.14294960495076253</v>
      </c>
      <c r="BC88" s="109"/>
      <c r="BD88" s="17">
        <f>'RIM Net Benefits (Ach Pot)'!BC88</f>
        <v>27.960364229227206</v>
      </c>
      <c r="BE88" s="18">
        <f>'RIM Net Benefits (Ach Pot)'!BD88</f>
        <v>3.5038939482612261</v>
      </c>
      <c r="BF88" s="18">
        <f>'RIM Net Benefits (Ach Pot)'!BE88</f>
        <v>3.070724789615078</v>
      </c>
      <c r="BG88" s="42"/>
      <c r="BH88" s="22">
        <v>345233.07186100271</v>
      </c>
      <c r="BI88" s="27" t="str">
        <f t="shared" si="17"/>
        <v>NA</v>
      </c>
      <c r="BJ88" s="52" t="s">
        <v>528</v>
      </c>
      <c r="BK88" s="52"/>
      <c r="BL88" s="35" t="str">
        <f t="shared" si="29"/>
        <v>NA</v>
      </c>
      <c r="BM88" s="67" t="s">
        <v>499</v>
      </c>
      <c r="BN88" s="71" t="str">
        <f t="shared" si="31"/>
        <v>NA</v>
      </c>
      <c r="BO88" s="71" t="str">
        <f t="shared" si="31"/>
        <v>NA</v>
      </c>
      <c r="BP88" s="71" t="str">
        <f t="shared" si="31"/>
        <v>NA</v>
      </c>
      <c r="BQ88" s="71" t="str">
        <f t="shared" si="31"/>
        <v>NA</v>
      </c>
      <c r="BR88" s="71" t="str">
        <f t="shared" si="31"/>
        <v>NA</v>
      </c>
      <c r="BS88" s="71" t="str">
        <f t="shared" si="30"/>
        <v>NA</v>
      </c>
      <c r="BT88" s="71" t="str">
        <f t="shared" si="30"/>
        <v>NA</v>
      </c>
      <c r="BU88" s="71" t="str">
        <f t="shared" si="30"/>
        <v>NA</v>
      </c>
      <c r="BV88" s="71" t="str">
        <f t="shared" si="30"/>
        <v>NA</v>
      </c>
      <c r="BW88" s="71" t="str">
        <f t="shared" si="30"/>
        <v>NA</v>
      </c>
    </row>
    <row r="89" spans="1:75" x14ac:dyDescent="0.25">
      <c r="A89" s="13">
        <v>1</v>
      </c>
      <c r="B89" s="13">
        <v>940</v>
      </c>
      <c r="C89">
        <v>941</v>
      </c>
      <c r="D89" t="s">
        <v>123</v>
      </c>
      <c r="E89" t="s">
        <v>368</v>
      </c>
      <c r="F89">
        <f>'RIM &amp; TRC Benefits'!E89-'TRC Costs (Ach Pot)'!E89</f>
        <v>0</v>
      </c>
      <c r="G89">
        <f>'RIM &amp; TRC Benefits'!F89-'TRC Costs (Ach Pot)'!F89</f>
        <v>0</v>
      </c>
      <c r="H89">
        <f>'RIM &amp; TRC Benefits'!G89-'TRC Costs (Ach Pot)'!G89</f>
        <v>-33.923626999999996</v>
      </c>
      <c r="I89">
        <f>'RIM &amp; TRC Benefits'!H89-'TRC Costs (Ach Pot)'!H89</f>
        <v>3.4513730000000002</v>
      </c>
      <c r="J89">
        <f>'RIM &amp; TRC Benefits'!I89-'TRC Costs (Ach Pot)'!I89</f>
        <v>3.8263730000000002</v>
      </c>
      <c r="K89">
        <f>'RIM &amp; TRC Benefits'!J89-'TRC Costs (Ach Pot)'!J89</f>
        <v>5.1046933000000001</v>
      </c>
      <c r="L89">
        <f>'RIM &amp; TRC Benefits'!K89-'TRC Costs (Ach Pot)'!K89</f>
        <v>6.3664120999999998</v>
      </c>
      <c r="M89">
        <f>'RIM &amp; TRC Benefits'!L89-'TRC Costs (Ach Pot)'!L89</f>
        <v>5.4240292999999999</v>
      </c>
      <c r="N89">
        <f>'RIM &amp; TRC Benefits'!M89-'TRC Costs (Ach Pot)'!M89</f>
        <v>6.9982480000000002</v>
      </c>
      <c r="O89">
        <f>'RIM &amp; TRC Benefits'!N89-'TRC Costs (Ach Pot)'!N89</f>
        <v>0</v>
      </c>
      <c r="P89">
        <f>'RIM &amp; TRC Benefits'!O89-'TRC Costs (Ach Pot)'!O89</f>
        <v>0</v>
      </c>
      <c r="Q89">
        <f>'RIM &amp; TRC Benefits'!P89-'TRC Costs (Ach Pot)'!P89</f>
        <v>0</v>
      </c>
      <c r="R89">
        <f>'RIM &amp; TRC Benefits'!Q89-'TRC Costs (Ach Pot)'!Q89</f>
        <v>0</v>
      </c>
      <c r="S89">
        <f>'RIM &amp; TRC Benefits'!R89-'TRC Costs (Ach Pot)'!R89</f>
        <v>0</v>
      </c>
      <c r="T89">
        <f>'RIM &amp; TRC Benefits'!S89-'TRC Costs (Ach Pot)'!S89</f>
        <v>0</v>
      </c>
      <c r="U89">
        <f>'RIM &amp; TRC Benefits'!T89-'TRC Costs (Ach Pot)'!T89</f>
        <v>0</v>
      </c>
      <c r="V89">
        <f>'RIM &amp; TRC Benefits'!U89-'TRC Costs (Ach Pot)'!U89</f>
        <v>0</v>
      </c>
      <c r="W89">
        <f>'RIM &amp; TRC Benefits'!V89-'TRC Costs (Ach Pot)'!V89</f>
        <v>0</v>
      </c>
      <c r="X89">
        <f>'RIM &amp; TRC Benefits'!W89-'TRC Costs (Ach Pot)'!W89</f>
        <v>0</v>
      </c>
      <c r="Y89">
        <f>'RIM &amp; TRC Benefits'!X89-'TRC Costs (Ach Pot)'!X89</f>
        <v>0</v>
      </c>
      <c r="Z89">
        <f>'RIM &amp; TRC Benefits'!Y89-'TRC Costs (Ach Pot)'!Y89</f>
        <v>0</v>
      </c>
      <c r="AA89">
        <f>'RIM &amp; TRC Benefits'!Z89-'TRC Costs (Ach Pot)'!Z89</f>
        <v>0</v>
      </c>
      <c r="AB89">
        <f>'RIM &amp; TRC Benefits'!AA89-'TRC Costs (Ach Pot)'!AA89</f>
        <v>0</v>
      </c>
      <c r="AC89">
        <f>'RIM &amp; TRC Benefits'!AB89-'TRC Costs (Ach Pot)'!AB89</f>
        <v>0</v>
      </c>
      <c r="AD89">
        <f>'RIM &amp; TRC Benefits'!AC89-'TRC Costs (Ach Pot)'!AC89</f>
        <v>0</v>
      </c>
      <c r="AE89">
        <f>'RIM &amp; TRC Benefits'!AD89-'TRC Costs (Ach Pot)'!AD89</f>
        <v>0</v>
      </c>
      <c r="AF89">
        <f>'RIM &amp; TRC Benefits'!AE89-'TRC Costs (Ach Pot)'!AE89</f>
        <v>0</v>
      </c>
      <c r="AG89">
        <f>'RIM &amp; TRC Benefits'!AF89-'TRC Costs (Ach Pot)'!AF89</f>
        <v>0</v>
      </c>
      <c r="AH89">
        <f>'RIM &amp; TRC Benefits'!AG89-'TRC Costs (Ach Pot)'!AG89</f>
        <v>0</v>
      </c>
      <c r="AI89">
        <f>'RIM &amp; TRC Benefits'!AH89-'TRC Costs (Ach Pot)'!AH89</f>
        <v>0</v>
      </c>
      <c r="AJ89" s="2">
        <f t="shared" si="18"/>
        <v>-2.7524982999999956</v>
      </c>
      <c r="AK89" s="2">
        <f t="shared" si="19"/>
        <v>-9.3487145402676006</v>
      </c>
      <c r="AL89">
        <f>IF('TRC Costs (Ach Pot)'!AJ89=0,99999,'RIM &amp; TRC Benefits'!AJ89/'TRC Costs (Ach Pot)'!AJ89)</f>
        <v>0.74733203945222693</v>
      </c>
      <c r="AM89" s="17"/>
      <c r="AN89">
        <f>'Customer Costs'!G89</f>
        <v>0</v>
      </c>
      <c r="AO89" s="17">
        <f t="shared" si="20"/>
        <v>57.926451229635433</v>
      </c>
      <c r="AP89" s="18">
        <f t="shared" si="21"/>
        <v>0</v>
      </c>
      <c r="AQ89" s="76" t="str">
        <f t="shared" si="22"/>
        <v>Yes</v>
      </c>
      <c r="AR89" s="76" t="str">
        <f t="shared" si="23"/>
        <v>Yes</v>
      </c>
      <c r="AS89" s="76" t="str">
        <f t="shared" si="24"/>
        <v>Yes</v>
      </c>
      <c r="AU89" s="76" t="str">
        <f t="shared" si="25"/>
        <v>Drop</v>
      </c>
      <c r="AV89" s="59" t="str">
        <f t="shared" si="26"/>
        <v>NA</v>
      </c>
      <c r="AW89" s="41" t="str">
        <f t="shared" si="27"/>
        <v>NA</v>
      </c>
      <c r="AX89" s="23" t="str">
        <f t="shared" si="28"/>
        <v>NA</v>
      </c>
      <c r="AY89" s="23"/>
      <c r="AZ89" s="11" t="str">
        <f>IF(AV89="NA",AV89,'Program Costs'!G89)</f>
        <v>NA</v>
      </c>
      <c r="BA89" s="20"/>
      <c r="BB89" s="56">
        <f>IF(AW89&lt;=10,IF($BB$1="Residential",VLOOKUP(CEILING(AW89,0.05),'Payback-Acceptance'!$A$5:$C$205,2),VLOOKUP(CEILING(AW89,0.05),'Payback-Acceptance'!$A$5:$C$205,3)),IF($BB$1="Residential",VLOOKUP(10,'Payback-Acceptance'!$A$5:$C$205,2),VLOOKUP(10,'Payback-Acceptance'!$A$5:$C$205,3)))</f>
        <v>0.14294960495076253</v>
      </c>
      <c r="BC89" s="109"/>
      <c r="BD89" s="17">
        <f>'RIM Net Benefits (Ach Pot)'!BC89</f>
        <v>57.926451229635433</v>
      </c>
      <c r="BE89" s="18">
        <f>'RIM Net Benefits (Ach Pot)'!BD89</f>
        <v>7.2591382419752009</v>
      </c>
      <c r="BF89" s="18">
        <f>'RIM Net Benefits (Ach Pot)'!BE89</f>
        <v>6.3617264892184364</v>
      </c>
      <c r="BG89" s="42"/>
      <c r="BH89" s="22">
        <v>67113.615122381409</v>
      </c>
      <c r="BI89" s="27" t="str">
        <f t="shared" si="17"/>
        <v>NA</v>
      </c>
      <c r="BJ89" s="52" t="s">
        <v>528</v>
      </c>
      <c r="BK89" s="52"/>
      <c r="BL89" s="35" t="str">
        <f t="shared" si="29"/>
        <v>NA</v>
      </c>
      <c r="BM89" s="67" t="s">
        <v>499</v>
      </c>
      <c r="BN89" s="71" t="str">
        <f t="shared" si="31"/>
        <v>NA</v>
      </c>
      <c r="BO89" s="71" t="str">
        <f t="shared" si="31"/>
        <v>NA</v>
      </c>
      <c r="BP89" s="71" t="str">
        <f t="shared" si="31"/>
        <v>NA</v>
      </c>
      <c r="BQ89" s="71" t="str">
        <f t="shared" si="31"/>
        <v>NA</v>
      </c>
      <c r="BR89" s="71" t="str">
        <f t="shared" si="31"/>
        <v>NA</v>
      </c>
      <c r="BS89" s="71" t="str">
        <f t="shared" si="30"/>
        <v>NA</v>
      </c>
      <c r="BT89" s="71" t="str">
        <f t="shared" si="30"/>
        <v>NA</v>
      </c>
      <c r="BU89" s="71" t="str">
        <f t="shared" si="30"/>
        <v>NA</v>
      </c>
      <c r="BV89" s="71" t="str">
        <f t="shared" si="30"/>
        <v>NA</v>
      </c>
      <c r="BW89" s="71" t="str">
        <f t="shared" si="30"/>
        <v>NA</v>
      </c>
    </row>
    <row r="90" spans="1:75" x14ac:dyDescent="0.25">
      <c r="A90" s="13">
        <v>1</v>
      </c>
      <c r="B90" s="13">
        <v>950</v>
      </c>
      <c r="C90">
        <v>951</v>
      </c>
      <c r="D90" t="s">
        <v>124</v>
      </c>
      <c r="E90" t="s">
        <v>369</v>
      </c>
      <c r="F90">
        <f>'RIM &amp; TRC Benefits'!E90-'TRC Costs (Ach Pot)'!E90</f>
        <v>0</v>
      </c>
      <c r="G90">
        <f>'RIM &amp; TRC Benefits'!F90-'TRC Costs (Ach Pot)'!F90</f>
        <v>0</v>
      </c>
      <c r="H90">
        <f>'RIM &amp; TRC Benefits'!G90-'TRC Costs (Ach Pot)'!G90</f>
        <v>-34.9396524</v>
      </c>
      <c r="I90">
        <f>'RIM &amp; TRC Benefits'!H90-'TRC Costs (Ach Pot)'!H90</f>
        <v>2.3103476000000001</v>
      </c>
      <c r="J90">
        <f>'RIM &amp; TRC Benefits'!I90-'TRC Costs (Ach Pot)'!I90</f>
        <v>2.1853476000000001</v>
      </c>
      <c r="K90">
        <f>'RIM &amp; TRC Benefits'!J90-'TRC Costs (Ach Pot)'!J90</f>
        <v>3.1023398000000002</v>
      </c>
      <c r="L90">
        <f>'RIM &amp; TRC Benefits'!K90-'TRC Costs (Ach Pot)'!K90</f>
        <v>3.0974569999999999</v>
      </c>
      <c r="M90">
        <f>'RIM &amp; TRC Benefits'!L90-'TRC Costs (Ach Pot)'!L90</f>
        <v>3.1492148000000002</v>
      </c>
      <c r="N90">
        <f>'RIM &amp; TRC Benefits'!M90-'TRC Costs (Ach Pot)'!M90</f>
        <v>3.8728476000000001</v>
      </c>
      <c r="O90">
        <f>'RIM &amp; TRC Benefits'!N90-'TRC Costs (Ach Pot)'!N90</f>
        <v>0</v>
      </c>
      <c r="P90">
        <f>'RIM &amp; TRC Benefits'!O90-'TRC Costs (Ach Pot)'!O90</f>
        <v>0</v>
      </c>
      <c r="Q90">
        <f>'RIM &amp; TRC Benefits'!P90-'TRC Costs (Ach Pot)'!P90</f>
        <v>0</v>
      </c>
      <c r="R90">
        <f>'RIM &amp; TRC Benefits'!Q90-'TRC Costs (Ach Pot)'!Q90</f>
        <v>0</v>
      </c>
      <c r="S90">
        <f>'RIM &amp; TRC Benefits'!R90-'TRC Costs (Ach Pot)'!R90</f>
        <v>0</v>
      </c>
      <c r="T90">
        <f>'RIM &amp; TRC Benefits'!S90-'TRC Costs (Ach Pot)'!S90</f>
        <v>0</v>
      </c>
      <c r="U90">
        <f>'RIM &amp; TRC Benefits'!T90-'TRC Costs (Ach Pot)'!T90</f>
        <v>0</v>
      </c>
      <c r="V90">
        <f>'RIM &amp; TRC Benefits'!U90-'TRC Costs (Ach Pot)'!U90</f>
        <v>0</v>
      </c>
      <c r="W90">
        <f>'RIM &amp; TRC Benefits'!V90-'TRC Costs (Ach Pot)'!V90</f>
        <v>0</v>
      </c>
      <c r="X90">
        <f>'RIM &amp; TRC Benefits'!W90-'TRC Costs (Ach Pot)'!W90</f>
        <v>0</v>
      </c>
      <c r="Y90">
        <f>'RIM &amp; TRC Benefits'!X90-'TRC Costs (Ach Pot)'!X90</f>
        <v>0</v>
      </c>
      <c r="Z90">
        <f>'RIM &amp; TRC Benefits'!Y90-'TRC Costs (Ach Pot)'!Y90</f>
        <v>0</v>
      </c>
      <c r="AA90">
        <f>'RIM &amp; TRC Benefits'!Z90-'TRC Costs (Ach Pot)'!Z90</f>
        <v>0</v>
      </c>
      <c r="AB90">
        <f>'RIM &amp; TRC Benefits'!AA90-'TRC Costs (Ach Pot)'!AA90</f>
        <v>0</v>
      </c>
      <c r="AC90">
        <f>'RIM &amp; TRC Benefits'!AB90-'TRC Costs (Ach Pot)'!AB90</f>
        <v>0</v>
      </c>
      <c r="AD90">
        <f>'RIM &amp; TRC Benefits'!AC90-'TRC Costs (Ach Pot)'!AC90</f>
        <v>0</v>
      </c>
      <c r="AE90">
        <f>'RIM &amp; TRC Benefits'!AD90-'TRC Costs (Ach Pot)'!AD90</f>
        <v>0</v>
      </c>
      <c r="AF90">
        <f>'RIM &amp; TRC Benefits'!AE90-'TRC Costs (Ach Pot)'!AE90</f>
        <v>0</v>
      </c>
      <c r="AG90">
        <f>'RIM &amp; TRC Benefits'!AF90-'TRC Costs (Ach Pot)'!AF90</f>
        <v>0</v>
      </c>
      <c r="AH90">
        <f>'RIM &amp; TRC Benefits'!AG90-'TRC Costs (Ach Pot)'!AG90</f>
        <v>0</v>
      </c>
      <c r="AI90">
        <f>'RIM &amp; TRC Benefits'!AH90-'TRC Costs (Ach Pot)'!AH90</f>
        <v>0</v>
      </c>
      <c r="AJ90" s="2">
        <f t="shared" si="18"/>
        <v>-17.222098000000003</v>
      </c>
      <c r="AK90" s="2">
        <f t="shared" si="19"/>
        <v>-20.897592335038574</v>
      </c>
      <c r="AL90">
        <f>IF('TRC Costs (Ach Pot)'!AJ90=0,99999,'RIM &amp; TRC Benefits'!AJ90/'TRC Costs (Ach Pot)'!AJ90)</f>
        <v>0.43520020716111962</v>
      </c>
      <c r="AM90" s="17"/>
      <c r="AN90">
        <f>'Customer Costs'!G90</f>
        <v>0</v>
      </c>
      <c r="AO90" s="17">
        <f t="shared" si="20"/>
        <v>32.465907857717781</v>
      </c>
      <c r="AP90" s="18">
        <f t="shared" si="21"/>
        <v>0</v>
      </c>
      <c r="AQ90" s="76" t="str">
        <f t="shared" si="22"/>
        <v>Yes</v>
      </c>
      <c r="AR90" s="76" t="str">
        <f t="shared" si="23"/>
        <v>Yes</v>
      </c>
      <c r="AS90" s="76" t="str">
        <f t="shared" si="24"/>
        <v>Yes</v>
      </c>
      <c r="AU90" s="76" t="str">
        <f t="shared" si="25"/>
        <v>Drop</v>
      </c>
      <c r="AV90" s="59" t="str">
        <f t="shared" si="26"/>
        <v>NA</v>
      </c>
      <c r="AW90" s="41" t="str">
        <f t="shared" si="27"/>
        <v>NA</v>
      </c>
      <c r="AX90" s="23" t="str">
        <f t="shared" si="28"/>
        <v>NA</v>
      </c>
      <c r="AY90" s="23"/>
      <c r="AZ90" s="11" t="str">
        <f>IF(AV90="NA",AV90,'Program Costs'!G90)</f>
        <v>NA</v>
      </c>
      <c r="BA90" s="20"/>
      <c r="BB90" s="56">
        <f>IF(AW90&lt;=10,IF($BB$1="Residential",VLOOKUP(CEILING(AW90,0.05),'Payback-Acceptance'!$A$5:$C$205,2),VLOOKUP(CEILING(AW90,0.05),'Payback-Acceptance'!$A$5:$C$205,3)),IF($BB$1="Residential",VLOOKUP(10,'Payback-Acceptance'!$A$5:$C$205,2),VLOOKUP(10,'Payback-Acceptance'!$A$5:$C$205,3)))</f>
        <v>0.14294960495076253</v>
      </c>
      <c r="BC90" s="109"/>
      <c r="BD90" s="17">
        <f>'RIM Net Benefits (Ach Pot)'!BC90</f>
        <v>32.465907857717781</v>
      </c>
      <c r="BE90" s="18">
        <f>'RIM Net Benefits (Ach Pot)'!BD90</f>
        <v>4.0685128881695523</v>
      </c>
      <c r="BF90" s="18">
        <f>'RIM Net Benefits (Ach Pot)'!BE90</f>
        <v>3.5655425393865969</v>
      </c>
      <c r="BG90" s="42"/>
      <c r="BH90" s="22">
        <v>498054.88037007063</v>
      </c>
      <c r="BI90" s="27" t="str">
        <f t="shared" si="17"/>
        <v>NA</v>
      </c>
      <c r="BJ90" s="52" t="s">
        <v>528</v>
      </c>
      <c r="BK90" s="52"/>
      <c r="BL90" s="35" t="str">
        <f t="shared" si="29"/>
        <v>NA</v>
      </c>
      <c r="BM90" s="67" t="s">
        <v>499</v>
      </c>
      <c r="BN90" s="71" t="str">
        <f t="shared" si="31"/>
        <v>NA</v>
      </c>
      <c r="BO90" s="71" t="str">
        <f t="shared" si="31"/>
        <v>NA</v>
      </c>
      <c r="BP90" s="71" t="str">
        <f t="shared" si="31"/>
        <v>NA</v>
      </c>
      <c r="BQ90" s="71" t="str">
        <f t="shared" si="31"/>
        <v>NA</v>
      </c>
      <c r="BR90" s="71" t="str">
        <f t="shared" si="31"/>
        <v>NA</v>
      </c>
      <c r="BS90" s="71" t="str">
        <f t="shared" si="30"/>
        <v>NA</v>
      </c>
      <c r="BT90" s="71" t="str">
        <f t="shared" si="30"/>
        <v>NA</v>
      </c>
      <c r="BU90" s="71" t="str">
        <f t="shared" si="30"/>
        <v>NA</v>
      </c>
      <c r="BV90" s="71" t="str">
        <f t="shared" si="30"/>
        <v>NA</v>
      </c>
      <c r="BW90" s="71" t="str">
        <f t="shared" si="30"/>
        <v>NA</v>
      </c>
    </row>
    <row r="91" spans="1:75" x14ac:dyDescent="0.25">
      <c r="A91" s="13">
        <v>1</v>
      </c>
      <c r="B91" s="13">
        <v>960</v>
      </c>
      <c r="C91">
        <v>961</v>
      </c>
      <c r="D91" t="s">
        <v>125</v>
      </c>
      <c r="E91" t="s">
        <v>370</v>
      </c>
      <c r="F91">
        <f>'RIM &amp; TRC Benefits'!E91-'TRC Costs (Ach Pot)'!E91</f>
        <v>0</v>
      </c>
      <c r="G91">
        <f>'RIM &amp; TRC Benefits'!F91-'TRC Costs (Ach Pot)'!F91</f>
        <v>0</v>
      </c>
      <c r="H91">
        <f>'RIM &amp; TRC Benefits'!G91-'TRC Costs (Ach Pot)'!G91</f>
        <v>-36.044414070000002</v>
      </c>
      <c r="I91">
        <f>'RIM &amp; TRC Benefits'!H91-'TRC Costs (Ach Pot)'!H91</f>
        <v>0.95558593000000003</v>
      </c>
      <c r="J91">
        <f>'RIM &amp; TRC Benefits'!I91-'TRC Costs (Ach Pot)'!I91</f>
        <v>1.08058593</v>
      </c>
      <c r="K91">
        <f>'RIM &amp; TRC Benefits'!J91-'TRC Costs (Ach Pot)'!J91</f>
        <v>1.24367183</v>
      </c>
      <c r="L91">
        <f>'RIM &amp; TRC Benefits'!K91-'TRC Costs (Ach Pot)'!K91</f>
        <v>1.46535153</v>
      </c>
      <c r="M91">
        <f>'RIM &amp; TRC Benefits'!L91-'TRC Costs (Ach Pot)'!L91</f>
        <v>1.02687503</v>
      </c>
      <c r="N91">
        <f>'RIM &amp; TRC Benefits'!M91-'TRC Costs (Ach Pot)'!M91</f>
        <v>1.57277343</v>
      </c>
      <c r="O91">
        <f>'RIM &amp; TRC Benefits'!N91-'TRC Costs (Ach Pot)'!N91</f>
        <v>0</v>
      </c>
      <c r="P91">
        <f>'RIM &amp; TRC Benefits'!O91-'TRC Costs (Ach Pot)'!O91</f>
        <v>0</v>
      </c>
      <c r="Q91">
        <f>'RIM &amp; TRC Benefits'!P91-'TRC Costs (Ach Pot)'!P91</f>
        <v>0</v>
      </c>
      <c r="R91">
        <f>'RIM &amp; TRC Benefits'!Q91-'TRC Costs (Ach Pot)'!Q91</f>
        <v>0</v>
      </c>
      <c r="S91">
        <f>'RIM &amp; TRC Benefits'!R91-'TRC Costs (Ach Pot)'!R91</f>
        <v>0</v>
      </c>
      <c r="T91">
        <f>'RIM &amp; TRC Benefits'!S91-'TRC Costs (Ach Pot)'!S91</f>
        <v>0</v>
      </c>
      <c r="U91">
        <f>'RIM &amp; TRC Benefits'!T91-'TRC Costs (Ach Pot)'!T91</f>
        <v>0</v>
      </c>
      <c r="V91">
        <f>'RIM &amp; TRC Benefits'!U91-'TRC Costs (Ach Pot)'!U91</f>
        <v>0</v>
      </c>
      <c r="W91">
        <f>'RIM &amp; TRC Benefits'!V91-'TRC Costs (Ach Pot)'!V91</f>
        <v>0</v>
      </c>
      <c r="X91">
        <f>'RIM &amp; TRC Benefits'!W91-'TRC Costs (Ach Pot)'!W91</f>
        <v>0</v>
      </c>
      <c r="Y91">
        <f>'RIM &amp; TRC Benefits'!X91-'TRC Costs (Ach Pot)'!X91</f>
        <v>0</v>
      </c>
      <c r="Z91">
        <f>'RIM &amp; TRC Benefits'!Y91-'TRC Costs (Ach Pot)'!Y91</f>
        <v>0</v>
      </c>
      <c r="AA91">
        <f>'RIM &amp; TRC Benefits'!Z91-'TRC Costs (Ach Pot)'!Z91</f>
        <v>0</v>
      </c>
      <c r="AB91">
        <f>'RIM &amp; TRC Benefits'!AA91-'TRC Costs (Ach Pot)'!AA91</f>
        <v>0</v>
      </c>
      <c r="AC91">
        <f>'RIM &amp; TRC Benefits'!AB91-'TRC Costs (Ach Pot)'!AB91</f>
        <v>0</v>
      </c>
      <c r="AD91">
        <f>'RIM &amp; TRC Benefits'!AC91-'TRC Costs (Ach Pot)'!AC91</f>
        <v>0</v>
      </c>
      <c r="AE91">
        <f>'RIM &amp; TRC Benefits'!AD91-'TRC Costs (Ach Pot)'!AD91</f>
        <v>0</v>
      </c>
      <c r="AF91">
        <f>'RIM &amp; TRC Benefits'!AE91-'TRC Costs (Ach Pot)'!AE91</f>
        <v>0</v>
      </c>
      <c r="AG91">
        <f>'RIM &amp; TRC Benefits'!AF91-'TRC Costs (Ach Pot)'!AF91</f>
        <v>0</v>
      </c>
      <c r="AH91">
        <f>'RIM &amp; TRC Benefits'!AG91-'TRC Costs (Ach Pot)'!AG91</f>
        <v>0</v>
      </c>
      <c r="AI91">
        <f>'RIM &amp; TRC Benefits'!AH91-'TRC Costs (Ach Pot)'!AH91</f>
        <v>0</v>
      </c>
      <c r="AJ91" s="2">
        <f t="shared" si="18"/>
        <v>-28.699570390000009</v>
      </c>
      <c r="AK91" s="2">
        <f t="shared" si="19"/>
        <v>-30.191427431266227</v>
      </c>
      <c r="AL91">
        <f>IF('TRC Costs (Ach Pot)'!AJ91=0,99999,'RIM &amp; TRC Benefits'!AJ91/'TRC Costs (Ach Pot)'!AJ91)</f>
        <v>0.18401547483064257</v>
      </c>
      <c r="AM91" s="17"/>
      <c r="AN91">
        <f>'Customer Costs'!G91</f>
        <v>0</v>
      </c>
      <c r="AO91" s="17">
        <f t="shared" si="20"/>
        <v>13.211386247364192</v>
      </c>
      <c r="AP91" s="18">
        <f t="shared" si="21"/>
        <v>0</v>
      </c>
      <c r="AQ91" s="76" t="str">
        <f t="shared" si="22"/>
        <v>Yes</v>
      </c>
      <c r="AR91" s="76" t="str">
        <f t="shared" si="23"/>
        <v>Yes</v>
      </c>
      <c r="AS91" s="76" t="str">
        <f t="shared" si="24"/>
        <v>Yes</v>
      </c>
      <c r="AU91" s="76" t="str">
        <f t="shared" si="25"/>
        <v>Drop</v>
      </c>
      <c r="AV91" s="59" t="str">
        <f t="shared" si="26"/>
        <v>NA</v>
      </c>
      <c r="AW91" s="41" t="str">
        <f t="shared" si="27"/>
        <v>NA</v>
      </c>
      <c r="AX91" s="23" t="str">
        <f t="shared" si="28"/>
        <v>NA</v>
      </c>
      <c r="AY91" s="23"/>
      <c r="AZ91" s="11" t="str">
        <f>IF(AV91="NA",AV91,'Program Costs'!G91)</f>
        <v>NA</v>
      </c>
      <c r="BA91" s="20"/>
      <c r="BB91" s="56">
        <f>IF(AW91&lt;=10,IF($BB$1="Residential",VLOOKUP(CEILING(AW91,0.05),'Payback-Acceptance'!$A$5:$C$205,2),VLOOKUP(CEILING(AW91,0.05),'Payback-Acceptance'!$A$5:$C$205,3)),IF($BB$1="Residential",VLOOKUP(10,'Payback-Acceptance'!$A$5:$C$205,2),VLOOKUP(10,'Payback-Acceptance'!$A$5:$C$205,3)))</f>
        <v>0.14294960495076253</v>
      </c>
      <c r="BC91" s="109"/>
      <c r="BD91" s="17">
        <f>'RIM Net Benefits (Ach Pot)'!BC91</f>
        <v>13.211386247364192</v>
      </c>
      <c r="BE91" s="18">
        <f>'RIM Net Benefits (Ach Pot)'!BD91</f>
        <v>1.6556041690720658</v>
      </c>
      <c r="BF91" s="18">
        <f>'RIM Net Benefits (Ach Pot)'!BE91</f>
        <v>1.4509299994223364</v>
      </c>
      <c r="BG91" s="42"/>
      <c r="BH91" s="22">
        <v>139455.36650361976</v>
      </c>
      <c r="BI91" s="27" t="str">
        <f t="shared" si="17"/>
        <v>NA</v>
      </c>
      <c r="BJ91" s="52" t="s">
        <v>528</v>
      </c>
      <c r="BK91" s="52"/>
      <c r="BL91" s="35" t="str">
        <f t="shared" si="29"/>
        <v>NA</v>
      </c>
      <c r="BM91" s="67" t="s">
        <v>499</v>
      </c>
      <c r="BN91" s="71" t="str">
        <f t="shared" si="31"/>
        <v>NA</v>
      </c>
      <c r="BO91" s="71" t="str">
        <f t="shared" si="31"/>
        <v>NA</v>
      </c>
      <c r="BP91" s="71" t="str">
        <f t="shared" si="31"/>
        <v>NA</v>
      </c>
      <c r="BQ91" s="71" t="str">
        <f t="shared" si="31"/>
        <v>NA</v>
      </c>
      <c r="BR91" s="71" t="str">
        <f t="shared" si="31"/>
        <v>NA</v>
      </c>
      <c r="BS91" s="71" t="str">
        <f t="shared" si="30"/>
        <v>NA</v>
      </c>
      <c r="BT91" s="71" t="str">
        <f t="shared" si="30"/>
        <v>NA</v>
      </c>
      <c r="BU91" s="71" t="str">
        <f t="shared" si="30"/>
        <v>NA</v>
      </c>
      <c r="BV91" s="71" t="str">
        <f t="shared" si="30"/>
        <v>NA</v>
      </c>
      <c r="BW91" s="71" t="str">
        <f t="shared" si="30"/>
        <v>NA</v>
      </c>
    </row>
    <row r="92" spans="1:75" x14ac:dyDescent="0.25">
      <c r="A92" s="13">
        <v>2</v>
      </c>
      <c r="B92" s="13">
        <v>100</v>
      </c>
      <c r="C92">
        <v>102</v>
      </c>
      <c r="D92" t="s">
        <v>126</v>
      </c>
      <c r="E92" t="s">
        <v>371</v>
      </c>
      <c r="F92">
        <f>'RIM &amp; TRC Benefits'!E92-'TRC Costs (Ach Pot)'!E92</f>
        <v>0</v>
      </c>
      <c r="G92">
        <f>'RIM &amp; TRC Benefits'!F92-'TRC Costs (Ach Pot)'!F92</f>
        <v>0</v>
      </c>
      <c r="H92">
        <f>'RIM &amp; TRC Benefits'!G92-'TRC Costs (Ach Pot)'!G92</f>
        <v>-424.50155999999998</v>
      </c>
      <c r="I92">
        <f>'RIM &amp; TRC Benefits'!H92-'TRC Costs (Ach Pot)'!H92</f>
        <v>12.37344</v>
      </c>
      <c r="J92">
        <f>'RIM &amp; TRC Benefits'!I92-'TRC Costs (Ach Pot)'!I92</f>
        <v>13.12344</v>
      </c>
      <c r="K92">
        <f>'RIM &amp; TRC Benefits'!J92-'TRC Costs (Ach Pot)'!J92</f>
        <v>23.455470999999999</v>
      </c>
      <c r="L92">
        <f>'RIM &amp; TRC Benefits'!K92-'TRC Costs (Ach Pot)'!K92</f>
        <v>26.461330999999998</v>
      </c>
      <c r="M92">
        <f>'RIM &amp; TRC Benefits'!L92-'TRC Costs (Ach Pot)'!L92</f>
        <v>26.797267999999999</v>
      </c>
      <c r="N92">
        <f>'RIM &amp; TRC Benefits'!M92-'TRC Costs (Ach Pot)'!M92</f>
        <v>31.912499999999998</v>
      </c>
      <c r="O92">
        <f>'RIM &amp; TRC Benefits'!N92-'TRC Costs (Ach Pot)'!N92</f>
        <v>34.467190000000002</v>
      </c>
      <c r="P92">
        <f>'RIM &amp; TRC Benefits'!O92-'TRC Costs (Ach Pot)'!O92</f>
        <v>34.771879999999996</v>
      </c>
      <c r="Q92">
        <f>'RIM &amp; TRC Benefits'!P92-'TRC Costs (Ach Pot)'!P92</f>
        <v>29.842189999999999</v>
      </c>
      <c r="R92">
        <f>'RIM &amp; TRC Benefits'!Q92-'TRC Costs (Ach Pot)'!Q92</f>
        <v>31.545319999999997</v>
      </c>
      <c r="S92">
        <f>'RIM &amp; TRC Benefits'!R92-'TRC Costs (Ach Pot)'!R92</f>
        <v>28.576564999999999</v>
      </c>
      <c r="T92">
        <f>'RIM &amp; TRC Benefits'!S92-'TRC Costs (Ach Pot)'!S92</f>
        <v>37.060940000000002</v>
      </c>
      <c r="U92">
        <f>'RIM &amp; TRC Benefits'!T92-'TRC Costs (Ach Pot)'!T92</f>
        <v>28.623439999999999</v>
      </c>
      <c r="V92">
        <f>'RIM &amp; TRC Benefits'!U92-'TRC Costs (Ach Pot)'!U92</f>
        <v>32.232321999999996</v>
      </c>
      <c r="W92">
        <f>'RIM &amp; TRC Benefits'!V92-'TRC Costs (Ach Pot)'!V92</f>
        <v>32.013571999999996</v>
      </c>
      <c r="X92">
        <f>'RIM &amp; TRC Benefits'!W92-'TRC Costs (Ach Pot)'!W92</f>
        <v>37.326071999999996</v>
      </c>
      <c r="Y92">
        <f>'RIM &amp; TRC Benefits'!X92-'TRC Costs (Ach Pot)'!X92</f>
        <v>37.826071999999996</v>
      </c>
      <c r="Z92">
        <f>'RIM &amp; TRC Benefits'!Y92-'TRC Costs (Ach Pot)'!Y92</f>
        <v>0</v>
      </c>
      <c r="AA92">
        <f>'RIM &amp; TRC Benefits'!Z92-'TRC Costs (Ach Pot)'!Z92</f>
        <v>0</v>
      </c>
      <c r="AB92">
        <f>'RIM &amp; TRC Benefits'!AA92-'TRC Costs (Ach Pot)'!AA92</f>
        <v>0</v>
      </c>
      <c r="AC92">
        <f>'RIM &amp; TRC Benefits'!AB92-'TRC Costs (Ach Pot)'!AB92</f>
        <v>0</v>
      </c>
      <c r="AD92">
        <f>'RIM &amp; TRC Benefits'!AC92-'TRC Costs (Ach Pot)'!AC92</f>
        <v>0</v>
      </c>
      <c r="AE92">
        <f>'RIM &amp; TRC Benefits'!AD92-'TRC Costs (Ach Pot)'!AD92</f>
        <v>0</v>
      </c>
      <c r="AF92">
        <f>'RIM &amp; TRC Benefits'!AE92-'TRC Costs (Ach Pot)'!AE92</f>
        <v>0</v>
      </c>
      <c r="AG92">
        <f>'RIM &amp; TRC Benefits'!AF92-'TRC Costs (Ach Pot)'!AF92</f>
        <v>0</v>
      </c>
      <c r="AH92">
        <f>'RIM &amp; TRC Benefits'!AG92-'TRC Costs (Ach Pot)'!AG92</f>
        <v>0</v>
      </c>
      <c r="AI92">
        <f>'RIM &amp; TRC Benefits'!AH92-'TRC Costs (Ach Pot)'!AH92</f>
        <v>0</v>
      </c>
      <c r="AJ92" s="2">
        <f t="shared" si="18"/>
        <v>73.907453000000004</v>
      </c>
      <c r="AK92" s="2">
        <f t="shared" si="19"/>
        <v>-145.44311901380297</v>
      </c>
      <c r="AL92">
        <f>IF('TRC Costs (Ach Pot)'!AJ92=0,99999,'RIM &amp; TRC Benefits'!AJ92/'TRC Costs (Ach Pot)'!AJ92)</f>
        <v>0.66717821735971861</v>
      </c>
      <c r="AM92" s="17"/>
      <c r="AN92">
        <f>'Customer Costs'!G92</f>
        <v>400</v>
      </c>
      <c r="AO92" s="17">
        <f t="shared" si="20"/>
        <v>176.88988581068398</v>
      </c>
      <c r="AP92" s="18">
        <f t="shared" si="21"/>
        <v>18.90341504230998</v>
      </c>
      <c r="AQ92" s="76" t="str">
        <f t="shared" si="22"/>
        <v>No</v>
      </c>
      <c r="AR92" s="76" t="str">
        <f t="shared" si="23"/>
        <v>No</v>
      </c>
      <c r="AS92" s="76" t="str">
        <f t="shared" si="24"/>
        <v>No</v>
      </c>
      <c r="AU92" s="76" t="str">
        <f t="shared" si="25"/>
        <v>Drop</v>
      </c>
      <c r="AV92" s="59" t="str">
        <f t="shared" si="26"/>
        <v>NA</v>
      </c>
      <c r="AW92" s="41" t="str">
        <f t="shared" si="27"/>
        <v>NA</v>
      </c>
      <c r="AX92" s="23" t="str">
        <f t="shared" si="28"/>
        <v>NA</v>
      </c>
      <c r="AY92" s="23"/>
      <c r="AZ92" s="11" t="str">
        <f>IF(AV92="NA",AV92,'Program Costs'!G92)</f>
        <v>NA</v>
      </c>
      <c r="BA92" s="20"/>
      <c r="BB92" s="56">
        <f>IF(AW92&lt;=10,IF($BB$1="Residential",VLOOKUP(CEILING(AW92,0.05),'Payback-Acceptance'!$A$5:$C$205,2),VLOOKUP(CEILING(AW92,0.05),'Payback-Acceptance'!$A$5:$C$205,3)),IF($BB$1="Residential",VLOOKUP(10,'Payback-Acceptance'!$A$5:$C$205,2),VLOOKUP(10,'Payback-Acceptance'!$A$5:$C$205,3)))</f>
        <v>0.14294960495076253</v>
      </c>
      <c r="BC92" s="109"/>
      <c r="BD92" s="17">
        <f>'RIM Net Benefits (Ach Pot)'!BC92</f>
        <v>176.88988581068398</v>
      </c>
      <c r="BE92" s="18">
        <f>'RIM Net Benefits (Ach Pot)'!BD92</f>
        <v>95.331693948519643</v>
      </c>
      <c r="BF92" s="18">
        <f>'RIM Net Benefits (Ach Pot)'!BE92</f>
        <v>0</v>
      </c>
      <c r="BG92" s="42"/>
      <c r="BH92" s="22">
        <v>149043.81365665552</v>
      </c>
      <c r="BI92" s="27" t="str">
        <f t="shared" si="17"/>
        <v>NA</v>
      </c>
      <c r="BJ92" s="52" t="s">
        <v>526</v>
      </c>
      <c r="BK92" s="52"/>
      <c r="BL92" s="35" t="str">
        <f t="shared" si="29"/>
        <v>NA</v>
      </c>
      <c r="BM92" s="67" t="s">
        <v>499</v>
      </c>
      <c r="BN92" s="71" t="str">
        <f t="shared" si="31"/>
        <v>NA</v>
      </c>
      <c r="BO92" s="71" t="str">
        <f t="shared" si="31"/>
        <v>NA</v>
      </c>
      <c r="BP92" s="71" t="str">
        <f t="shared" si="31"/>
        <v>NA</v>
      </c>
      <c r="BQ92" s="71" t="str">
        <f t="shared" si="31"/>
        <v>NA</v>
      </c>
      <c r="BR92" s="71" t="str">
        <f t="shared" si="31"/>
        <v>NA</v>
      </c>
      <c r="BS92" s="71" t="str">
        <f t="shared" si="30"/>
        <v>NA</v>
      </c>
      <c r="BT92" s="71" t="str">
        <f t="shared" si="30"/>
        <v>NA</v>
      </c>
      <c r="BU92" s="71" t="str">
        <f t="shared" si="30"/>
        <v>NA</v>
      </c>
      <c r="BV92" s="71" t="str">
        <f t="shared" si="30"/>
        <v>NA</v>
      </c>
      <c r="BW92" s="71" t="str">
        <f t="shared" si="30"/>
        <v>NA</v>
      </c>
    </row>
    <row r="93" spans="1:75" x14ac:dyDescent="0.25">
      <c r="A93" s="13">
        <v>2</v>
      </c>
      <c r="B93" s="13">
        <v>100</v>
      </c>
      <c r="C93">
        <v>103</v>
      </c>
      <c r="D93" t="s">
        <v>127</v>
      </c>
      <c r="E93" t="s">
        <v>372</v>
      </c>
      <c r="F93">
        <f>'RIM &amp; TRC Benefits'!E93-'TRC Costs (Ach Pot)'!E93</f>
        <v>0</v>
      </c>
      <c r="G93">
        <f>'RIM &amp; TRC Benefits'!F93-'TRC Costs (Ach Pot)'!F93</f>
        <v>0</v>
      </c>
      <c r="H93">
        <f>'RIM &amp; TRC Benefits'!G93-'TRC Costs (Ach Pot)'!G93</f>
        <v>-1707.8990940000001</v>
      </c>
      <c r="I93">
        <f>'RIM &amp; TRC Benefits'!H93-'TRC Costs (Ach Pot)'!H93</f>
        <v>29.600906000000002</v>
      </c>
      <c r="J93">
        <f>'RIM &amp; TRC Benefits'!I93-'TRC Costs (Ach Pot)'!I93</f>
        <v>31.600906000000002</v>
      </c>
      <c r="K93">
        <f>'RIM &amp; TRC Benefits'!J93-'TRC Costs (Ach Pot)'!J93</f>
        <v>56.100906000000002</v>
      </c>
      <c r="L93">
        <f>'RIM &amp; TRC Benefits'!K93-'TRC Costs (Ach Pot)'!K93</f>
        <v>65.306956</v>
      </c>
      <c r="M93">
        <f>'RIM &amp; TRC Benefits'!L93-'TRC Costs (Ach Pot)'!L93</f>
        <v>66.930006000000006</v>
      </c>
      <c r="N93">
        <f>'RIM &amp; TRC Benefits'!M93-'TRC Costs (Ach Pot)'!M93</f>
        <v>79.163406000000009</v>
      </c>
      <c r="O93">
        <f>'RIM &amp; TRC Benefits'!N93-'TRC Costs (Ach Pot)'!N93</f>
        <v>85.882156000000009</v>
      </c>
      <c r="P93">
        <f>'RIM &amp; TRC Benefits'!O93-'TRC Costs (Ach Pot)'!O93</f>
        <v>86.124346000000003</v>
      </c>
      <c r="Q93">
        <f>'RIM &amp; TRC Benefits'!P93-'TRC Costs (Ach Pot)'!P93</f>
        <v>72.554035999999996</v>
      </c>
      <c r="R93">
        <f>'RIM &amp; TRC Benefits'!Q93-'TRC Costs (Ach Pot)'!Q93</f>
        <v>77.116535999999996</v>
      </c>
      <c r="S93">
        <f>'RIM &amp; TRC Benefits'!R93-'TRC Costs (Ach Pot)'!R93</f>
        <v>68.866535999999996</v>
      </c>
      <c r="T93">
        <f>'RIM &amp; TRC Benefits'!S93-'TRC Costs (Ach Pot)'!S93</f>
        <v>92.319656000000009</v>
      </c>
      <c r="U93">
        <f>'RIM &amp; TRC Benefits'!T93-'TRC Costs (Ach Pot)'!T93</f>
        <v>70.757156000000009</v>
      </c>
      <c r="V93">
        <f>'RIM &amp; TRC Benefits'!U93-'TRC Costs (Ach Pot)'!U93</f>
        <v>78.569656000000009</v>
      </c>
      <c r="W93">
        <f>'RIM &amp; TRC Benefits'!V93-'TRC Costs (Ach Pot)'!V93</f>
        <v>80.069656000000009</v>
      </c>
      <c r="X93">
        <f>'RIM &amp; TRC Benefits'!W93-'TRC Costs (Ach Pot)'!W93</f>
        <v>92.632156000000009</v>
      </c>
      <c r="Y93">
        <f>'RIM &amp; TRC Benefits'!X93-'TRC Costs (Ach Pot)'!X93</f>
        <v>94.413406000000009</v>
      </c>
      <c r="Z93">
        <f>'RIM &amp; TRC Benefits'!Y93-'TRC Costs (Ach Pot)'!Y93</f>
        <v>0</v>
      </c>
      <c r="AA93">
        <f>'RIM &amp; TRC Benefits'!Z93-'TRC Costs (Ach Pot)'!Z93</f>
        <v>0</v>
      </c>
      <c r="AB93">
        <f>'RIM &amp; TRC Benefits'!AA93-'TRC Costs (Ach Pot)'!AA93</f>
        <v>0</v>
      </c>
      <c r="AC93">
        <f>'RIM &amp; TRC Benefits'!AB93-'TRC Costs (Ach Pot)'!AB93</f>
        <v>0</v>
      </c>
      <c r="AD93">
        <f>'RIM &amp; TRC Benefits'!AC93-'TRC Costs (Ach Pot)'!AC93</f>
        <v>0</v>
      </c>
      <c r="AE93">
        <f>'RIM &amp; TRC Benefits'!AD93-'TRC Costs (Ach Pot)'!AD93</f>
        <v>0</v>
      </c>
      <c r="AF93">
        <f>'RIM &amp; TRC Benefits'!AE93-'TRC Costs (Ach Pot)'!AE93</f>
        <v>0</v>
      </c>
      <c r="AG93">
        <f>'RIM &amp; TRC Benefits'!AF93-'TRC Costs (Ach Pot)'!AF93</f>
        <v>0</v>
      </c>
      <c r="AH93">
        <f>'RIM &amp; TRC Benefits'!AG93-'TRC Costs (Ach Pot)'!AG93</f>
        <v>0</v>
      </c>
      <c r="AI93">
        <f>'RIM &amp; TRC Benefits'!AH93-'TRC Costs (Ach Pot)'!AH93</f>
        <v>0</v>
      </c>
      <c r="AJ93" s="2">
        <f t="shared" si="18"/>
        <v>-479.89071200000012</v>
      </c>
      <c r="AK93" s="2">
        <f t="shared" si="19"/>
        <v>-1021.5066363097322</v>
      </c>
      <c r="AL93">
        <f>IF('TRC Costs (Ach Pot)'!AJ93=0,99999,'RIM &amp; TRC Benefits'!AJ93/'TRC Costs (Ach Pot)'!AJ93)</f>
        <v>0.41191327788731597</v>
      </c>
      <c r="AM93" s="17"/>
      <c r="AN93">
        <f>'Customer Costs'!G93</f>
        <v>1700</v>
      </c>
      <c r="AO93" s="17">
        <f t="shared" si="20"/>
        <v>416.85122291376865</v>
      </c>
      <c r="AP93" s="18">
        <f t="shared" si="21"/>
        <v>34.091893375759746</v>
      </c>
      <c r="AQ93" s="76" t="str">
        <f t="shared" si="22"/>
        <v>No</v>
      </c>
      <c r="AR93" s="76" t="str">
        <f t="shared" si="23"/>
        <v>No</v>
      </c>
      <c r="AS93" s="76" t="str">
        <f t="shared" si="24"/>
        <v>No</v>
      </c>
      <c r="AU93" s="76" t="str">
        <f t="shared" si="25"/>
        <v>Drop</v>
      </c>
      <c r="AV93" s="59" t="str">
        <f t="shared" si="26"/>
        <v>NA</v>
      </c>
      <c r="AW93" s="41" t="str">
        <f t="shared" si="27"/>
        <v>NA</v>
      </c>
      <c r="AX93" s="23" t="str">
        <f t="shared" si="28"/>
        <v>NA</v>
      </c>
      <c r="AY93" s="23"/>
      <c r="AZ93" s="11" t="str">
        <f>IF(AV93="NA",AV93,'Program Costs'!G93)</f>
        <v>NA</v>
      </c>
      <c r="BA93" s="20"/>
      <c r="BB93" s="56">
        <f>IF(AW93&lt;=10,IF($BB$1="Residential",VLOOKUP(CEILING(AW93,0.05),'Payback-Acceptance'!$A$5:$C$205,2),VLOOKUP(CEILING(AW93,0.05),'Payback-Acceptance'!$A$5:$C$205,3)),IF($BB$1="Residential",VLOOKUP(10,'Payback-Acceptance'!$A$5:$C$205,2),VLOOKUP(10,'Payback-Acceptance'!$A$5:$C$205,3)))</f>
        <v>0.14294960495076253</v>
      </c>
      <c r="BC93" s="109"/>
      <c r="BD93" s="17">
        <f>'RIM Net Benefits (Ach Pot)'!BC93</f>
        <v>416.85122291376865</v>
      </c>
      <c r="BE93" s="18">
        <f>'RIM Net Benefits (Ach Pot)'!BD93</f>
        <v>241.14583915936606</v>
      </c>
      <c r="BF93" s="18">
        <f>'RIM Net Benefits (Ach Pot)'!BE93</f>
        <v>0</v>
      </c>
      <c r="BG93" s="42"/>
      <c r="BH93" s="22">
        <v>149912.51379148572</v>
      </c>
      <c r="BI93" s="27" t="str">
        <f t="shared" si="17"/>
        <v>NA</v>
      </c>
      <c r="BJ93" s="52" t="s">
        <v>526</v>
      </c>
      <c r="BK93" s="52"/>
      <c r="BL93" s="35" t="str">
        <f t="shared" si="29"/>
        <v>NA</v>
      </c>
      <c r="BM93" s="67" t="s">
        <v>499</v>
      </c>
      <c r="BN93" s="71" t="str">
        <f t="shared" si="31"/>
        <v>NA</v>
      </c>
      <c r="BO93" s="71" t="str">
        <f t="shared" si="31"/>
        <v>NA</v>
      </c>
      <c r="BP93" s="71" t="str">
        <f t="shared" si="31"/>
        <v>NA</v>
      </c>
      <c r="BQ93" s="71" t="str">
        <f t="shared" si="31"/>
        <v>NA</v>
      </c>
      <c r="BR93" s="71" t="str">
        <f t="shared" si="31"/>
        <v>NA</v>
      </c>
      <c r="BS93" s="71" t="str">
        <f t="shared" si="30"/>
        <v>NA</v>
      </c>
      <c r="BT93" s="71" t="str">
        <f t="shared" si="30"/>
        <v>NA</v>
      </c>
      <c r="BU93" s="71" t="str">
        <f t="shared" si="30"/>
        <v>NA</v>
      </c>
      <c r="BV93" s="71" t="str">
        <f t="shared" si="30"/>
        <v>NA</v>
      </c>
      <c r="BW93" s="71" t="str">
        <f t="shared" si="30"/>
        <v>NA</v>
      </c>
    </row>
    <row r="94" spans="1:75" x14ac:dyDescent="0.25">
      <c r="A94" s="13">
        <v>2</v>
      </c>
      <c r="B94" s="13">
        <v>100</v>
      </c>
      <c r="C94">
        <v>104</v>
      </c>
      <c r="D94" t="s">
        <v>128</v>
      </c>
      <c r="E94" t="s">
        <v>373</v>
      </c>
      <c r="F94">
        <f>'RIM &amp; TRC Benefits'!E94-'TRC Costs (Ach Pot)'!E94</f>
        <v>0</v>
      </c>
      <c r="G94">
        <f>'RIM &amp; TRC Benefits'!F94-'TRC Costs (Ach Pot)'!F94</f>
        <v>0</v>
      </c>
      <c r="H94">
        <f>'RIM &amp; TRC Benefits'!G94-'TRC Costs (Ach Pot)'!G94</f>
        <v>-2994.7314240000001</v>
      </c>
      <c r="I94">
        <f>'RIM &amp; TRC Benefits'!H94-'TRC Costs (Ach Pot)'!H94</f>
        <v>41.893576000000003</v>
      </c>
      <c r="J94">
        <f>'RIM &amp; TRC Benefits'!I94-'TRC Costs (Ach Pot)'!I94</f>
        <v>44.893576000000003</v>
      </c>
      <c r="K94">
        <f>'RIM &amp; TRC Benefits'!J94-'TRC Costs (Ach Pot)'!J94</f>
        <v>80.437526000000005</v>
      </c>
      <c r="L94">
        <f>'RIM &amp; TRC Benefits'!K94-'TRC Costs (Ach Pot)'!K94</f>
        <v>93.001975999999999</v>
      </c>
      <c r="M94">
        <f>'RIM &amp; TRC Benefits'!L94-'TRC Costs (Ach Pot)'!L94</f>
        <v>95.108415999999991</v>
      </c>
      <c r="N94">
        <f>'RIM &amp; TRC Benefits'!M94-'TRC Costs (Ach Pot)'!M94</f>
        <v>112.917016</v>
      </c>
      <c r="O94">
        <f>'RIM &amp; TRC Benefits'!N94-'TRC Costs (Ach Pot)'!N94</f>
        <v>122.159206</v>
      </c>
      <c r="P94">
        <f>'RIM &amp; TRC Benefits'!O94-'TRC Costs (Ach Pot)'!O94</f>
        <v>123.85451599999999</v>
      </c>
      <c r="Q94">
        <f>'RIM &amp; TRC Benefits'!P94-'TRC Costs (Ach Pot)'!P94</f>
        <v>102.565456</v>
      </c>
      <c r="R94">
        <f>'RIM &amp; TRC Benefits'!Q94-'TRC Costs (Ach Pot)'!Q94</f>
        <v>110.127956</v>
      </c>
      <c r="S94">
        <f>'RIM &amp; TRC Benefits'!R94-'TRC Costs (Ach Pot)'!R94</f>
        <v>97.909205999999998</v>
      </c>
      <c r="T94">
        <f>'RIM &amp; TRC Benefits'!S94-'TRC Costs (Ach Pot)'!S94</f>
        <v>131.112326</v>
      </c>
      <c r="U94">
        <f>'RIM &amp; TRC Benefits'!T94-'TRC Costs (Ach Pot)'!T94</f>
        <v>101.143576</v>
      </c>
      <c r="V94">
        <f>'RIM &amp; TRC Benefits'!U94-'TRC Costs (Ach Pot)'!U94</f>
        <v>112.674826</v>
      </c>
      <c r="W94">
        <f>'RIM &amp; TRC Benefits'!V94-'TRC Costs (Ach Pot)'!V94</f>
        <v>114.018576</v>
      </c>
      <c r="X94">
        <f>'RIM &amp; TRC Benefits'!W94-'TRC Costs (Ach Pot)'!W94</f>
        <v>132.706076</v>
      </c>
      <c r="Y94">
        <f>'RIM &amp; TRC Benefits'!X94-'TRC Costs (Ach Pot)'!X94</f>
        <v>134.706076</v>
      </c>
      <c r="Z94">
        <f>'RIM &amp; TRC Benefits'!Y94-'TRC Costs (Ach Pot)'!Y94</f>
        <v>0</v>
      </c>
      <c r="AA94">
        <f>'RIM &amp; TRC Benefits'!Z94-'TRC Costs (Ach Pot)'!Z94</f>
        <v>0</v>
      </c>
      <c r="AB94">
        <f>'RIM &amp; TRC Benefits'!AA94-'TRC Costs (Ach Pot)'!AA94</f>
        <v>0</v>
      </c>
      <c r="AC94">
        <f>'RIM &amp; TRC Benefits'!AB94-'TRC Costs (Ach Pot)'!AB94</f>
        <v>0</v>
      </c>
      <c r="AD94">
        <f>'RIM &amp; TRC Benefits'!AC94-'TRC Costs (Ach Pot)'!AC94</f>
        <v>0</v>
      </c>
      <c r="AE94">
        <f>'RIM &amp; TRC Benefits'!AD94-'TRC Costs (Ach Pot)'!AD94</f>
        <v>0</v>
      </c>
      <c r="AF94">
        <f>'RIM &amp; TRC Benefits'!AE94-'TRC Costs (Ach Pot)'!AE94</f>
        <v>0</v>
      </c>
      <c r="AG94">
        <f>'RIM &amp; TRC Benefits'!AF94-'TRC Costs (Ach Pot)'!AF94</f>
        <v>0</v>
      </c>
      <c r="AH94">
        <f>'RIM &amp; TRC Benefits'!AG94-'TRC Costs (Ach Pot)'!AG94</f>
        <v>0</v>
      </c>
      <c r="AI94">
        <f>'RIM &amp; TRC Benefits'!AH94-'TRC Costs (Ach Pot)'!AH94</f>
        <v>0</v>
      </c>
      <c r="AJ94" s="2">
        <f t="shared" si="18"/>
        <v>-1243.5015420000011</v>
      </c>
      <c r="AK94" s="2">
        <f t="shared" si="19"/>
        <v>-2016.1762995102249</v>
      </c>
      <c r="AL94">
        <f>IF('TRC Costs (Ach Pot)'!AJ94=0,99999,'RIM &amp; TRC Benefits'!AJ94/'TRC Costs (Ach Pot)'!AJ94)</f>
        <v>0.33612897612439085</v>
      </c>
      <c r="AM94" s="17"/>
      <c r="AN94">
        <f>'Customer Costs'!G94</f>
        <v>3000</v>
      </c>
      <c r="AO94" s="17">
        <f t="shared" si="20"/>
        <v>596.62342184469696</v>
      </c>
      <c r="AP94" s="18">
        <f t="shared" si="21"/>
        <v>42.034340328872311</v>
      </c>
      <c r="AQ94" s="76" t="str">
        <f t="shared" si="22"/>
        <v>No</v>
      </c>
      <c r="AR94" s="76" t="str">
        <f t="shared" si="23"/>
        <v>No</v>
      </c>
      <c r="AS94" s="76" t="str">
        <f t="shared" si="24"/>
        <v>No</v>
      </c>
      <c r="AU94" s="76" t="str">
        <f t="shared" si="25"/>
        <v>Drop</v>
      </c>
      <c r="AV94" s="59" t="str">
        <f t="shared" si="26"/>
        <v>NA</v>
      </c>
      <c r="AW94" s="41" t="str">
        <f t="shared" si="27"/>
        <v>NA</v>
      </c>
      <c r="AX94" s="23" t="str">
        <f t="shared" si="28"/>
        <v>NA</v>
      </c>
      <c r="AY94" s="23"/>
      <c r="AZ94" s="11" t="str">
        <f>IF(AV94="NA",AV94,'Program Costs'!G94)</f>
        <v>NA</v>
      </c>
      <c r="BA94" s="20"/>
      <c r="BB94" s="56">
        <f>IF(AW94&lt;=10,IF($BB$1="Residential",VLOOKUP(CEILING(AW94,0.05),'Payback-Acceptance'!$A$5:$C$205,2),VLOOKUP(CEILING(AW94,0.05),'Payback-Acceptance'!$A$5:$C$205,3)),IF($BB$1="Residential",VLOOKUP(10,'Payback-Acceptance'!$A$5:$C$205,2),VLOOKUP(10,'Payback-Acceptance'!$A$5:$C$205,3)))</f>
        <v>0.14294960495076253</v>
      </c>
      <c r="BC94" s="109"/>
      <c r="BD94" s="17">
        <f>'RIM Net Benefits (Ach Pot)'!BC94</f>
        <v>596.62342184469696</v>
      </c>
      <c r="BE94" s="18">
        <f>'RIM Net Benefits (Ach Pot)'!BD94</f>
        <v>344.95841561948276</v>
      </c>
      <c r="BF94" s="18">
        <f>'RIM Net Benefits (Ach Pot)'!BE94</f>
        <v>0</v>
      </c>
      <c r="BG94" s="42"/>
      <c r="BH94" s="22">
        <v>151275.35482595378</v>
      </c>
      <c r="BI94" s="27" t="str">
        <f t="shared" si="17"/>
        <v>NA</v>
      </c>
      <c r="BJ94" s="52" t="s">
        <v>526</v>
      </c>
      <c r="BK94" s="52"/>
      <c r="BL94" s="35" t="str">
        <f t="shared" si="29"/>
        <v>NA</v>
      </c>
      <c r="BM94" s="67" t="s">
        <v>499</v>
      </c>
      <c r="BN94" s="71" t="str">
        <f t="shared" si="31"/>
        <v>NA</v>
      </c>
      <c r="BO94" s="71" t="str">
        <f t="shared" si="31"/>
        <v>NA</v>
      </c>
      <c r="BP94" s="71" t="str">
        <f t="shared" si="31"/>
        <v>NA</v>
      </c>
      <c r="BQ94" s="71" t="str">
        <f t="shared" si="31"/>
        <v>NA</v>
      </c>
      <c r="BR94" s="71" t="str">
        <f t="shared" si="31"/>
        <v>NA</v>
      </c>
      <c r="BS94" s="71" t="str">
        <f t="shared" si="30"/>
        <v>NA</v>
      </c>
      <c r="BT94" s="71" t="str">
        <f t="shared" si="30"/>
        <v>NA</v>
      </c>
      <c r="BU94" s="71" t="str">
        <f t="shared" si="30"/>
        <v>NA</v>
      </c>
      <c r="BV94" s="71" t="str">
        <f t="shared" si="30"/>
        <v>NA</v>
      </c>
      <c r="BW94" s="71" t="str">
        <f t="shared" si="30"/>
        <v>NA</v>
      </c>
    </row>
    <row r="95" spans="1:75" x14ac:dyDescent="0.25">
      <c r="A95" s="13">
        <v>2</v>
      </c>
      <c r="B95" s="13">
        <v>100</v>
      </c>
      <c r="C95">
        <v>105</v>
      </c>
      <c r="D95" t="s">
        <v>129</v>
      </c>
      <c r="E95" t="s">
        <v>374</v>
      </c>
      <c r="F95">
        <f>'RIM &amp; TRC Benefits'!E95-'TRC Costs (Ach Pot)'!E95</f>
        <v>0</v>
      </c>
      <c r="G95">
        <f>'RIM &amp; TRC Benefits'!F95-'TRC Costs (Ach Pot)'!F95</f>
        <v>0</v>
      </c>
      <c r="H95">
        <f>'RIM &amp; TRC Benefits'!G95-'TRC Costs (Ach Pot)'!G95</f>
        <v>-295.57034399999998</v>
      </c>
      <c r="I95">
        <f>'RIM &amp; TRC Benefits'!H95-'TRC Costs (Ach Pot)'!H95</f>
        <v>41.179656000000001</v>
      </c>
      <c r="J95">
        <f>'RIM &amp; TRC Benefits'!I95-'TRC Costs (Ach Pot)'!I95</f>
        <v>43.929656000000001</v>
      </c>
      <c r="K95">
        <f>'RIM &amp; TRC Benefits'!J95-'TRC Costs (Ach Pot)'!J95</f>
        <v>80.696256000000005</v>
      </c>
      <c r="L95">
        <f>'RIM &amp; TRC Benefits'!K95-'TRC Costs (Ach Pot)'!K95</f>
        <v>94.043915999999996</v>
      </c>
      <c r="M95">
        <f>'RIM &amp; TRC Benefits'!L95-'TRC Costs (Ach Pot)'!L95</f>
        <v>95.66110599999999</v>
      </c>
      <c r="N95">
        <f>'RIM &amp; TRC Benefits'!M95-'TRC Costs (Ach Pot)'!M95</f>
        <v>113.88278600000001</v>
      </c>
      <c r="O95">
        <f>'RIM &amp; TRC Benefits'!N95-'TRC Costs (Ach Pot)'!N95</f>
        <v>123.66000700000001</v>
      </c>
      <c r="P95">
        <f>'RIM &amp; TRC Benefits'!O95-'TRC Costs (Ach Pot)'!O95</f>
        <v>125.14437700000001</v>
      </c>
      <c r="Q95">
        <f>'RIM &amp; TRC Benefits'!P95-'TRC Costs (Ach Pot)'!P95</f>
        <v>102.97250700000001</v>
      </c>
      <c r="R95">
        <f>'RIM &amp; TRC Benefits'!Q95-'TRC Costs (Ach Pot)'!Q95</f>
        <v>110.81625700000001</v>
      </c>
      <c r="S95">
        <f>'RIM &amp; TRC Benefits'!R95-'TRC Costs (Ach Pot)'!R95</f>
        <v>97.363127000000006</v>
      </c>
      <c r="T95">
        <f>'RIM &amp; TRC Benefits'!S95-'TRC Costs (Ach Pot)'!S95</f>
        <v>132.92562700000002</v>
      </c>
      <c r="U95">
        <f>'RIM &amp; TRC Benefits'!T95-'TRC Costs (Ach Pot)'!T95</f>
        <v>101.45687700000001</v>
      </c>
      <c r="V95">
        <f>'RIM &amp; TRC Benefits'!U95-'TRC Costs (Ach Pot)'!U95</f>
        <v>112.90951</v>
      </c>
      <c r="W95">
        <f>'RIM &amp; TRC Benefits'!V95-'TRC Costs (Ach Pot)'!V95</f>
        <v>0</v>
      </c>
      <c r="X95">
        <f>'RIM &amp; TRC Benefits'!W95-'TRC Costs (Ach Pot)'!W95</f>
        <v>0</v>
      </c>
      <c r="Y95">
        <f>'RIM &amp; TRC Benefits'!X95-'TRC Costs (Ach Pot)'!X95</f>
        <v>0</v>
      </c>
      <c r="Z95">
        <f>'RIM &amp; TRC Benefits'!Y95-'TRC Costs (Ach Pot)'!Y95</f>
        <v>0</v>
      </c>
      <c r="AA95">
        <f>'RIM &amp; TRC Benefits'!Z95-'TRC Costs (Ach Pot)'!Z95</f>
        <v>0</v>
      </c>
      <c r="AB95">
        <f>'RIM &amp; TRC Benefits'!AA95-'TRC Costs (Ach Pot)'!AA95</f>
        <v>0</v>
      </c>
      <c r="AC95">
        <f>'RIM &amp; TRC Benefits'!AB95-'TRC Costs (Ach Pot)'!AB95</f>
        <v>0</v>
      </c>
      <c r="AD95">
        <f>'RIM &amp; TRC Benefits'!AC95-'TRC Costs (Ach Pot)'!AC95</f>
        <v>0</v>
      </c>
      <c r="AE95">
        <f>'RIM &amp; TRC Benefits'!AD95-'TRC Costs (Ach Pot)'!AD95</f>
        <v>0</v>
      </c>
      <c r="AF95">
        <f>'RIM &amp; TRC Benefits'!AE95-'TRC Costs (Ach Pot)'!AE95</f>
        <v>0</v>
      </c>
      <c r="AG95">
        <f>'RIM &amp; TRC Benefits'!AF95-'TRC Costs (Ach Pot)'!AF95</f>
        <v>0</v>
      </c>
      <c r="AH95">
        <f>'RIM &amp; TRC Benefits'!AG95-'TRC Costs (Ach Pot)'!AG95</f>
        <v>0</v>
      </c>
      <c r="AI95">
        <f>'RIM &amp; TRC Benefits'!AH95-'TRC Costs (Ach Pot)'!AH95</f>
        <v>0</v>
      </c>
      <c r="AJ95" s="2">
        <f t="shared" si="18"/>
        <v>1081.0713209999999</v>
      </c>
      <c r="AK95" s="2">
        <f t="shared" si="19"/>
        <v>547.00296061652796</v>
      </c>
      <c r="AL95">
        <f>IF('TRC Costs (Ach Pot)'!AJ95=0,99999,'RIM &amp; TRC Benefits'!AJ95/'TRC Costs (Ach Pot)'!AJ95)</f>
        <v>2.623154185805721</v>
      </c>
      <c r="AM95" s="17"/>
      <c r="AN95">
        <f>'Customer Costs'!G95</f>
        <v>300</v>
      </c>
      <c r="AO95" s="17">
        <f t="shared" si="20"/>
        <v>572.87701105456154</v>
      </c>
      <c r="AP95" s="18">
        <f t="shared" si="21"/>
        <v>4.3776712065703416</v>
      </c>
      <c r="AQ95" s="76" t="str">
        <f t="shared" si="22"/>
        <v>No</v>
      </c>
      <c r="AR95" s="76" t="str">
        <f t="shared" si="23"/>
        <v>No</v>
      </c>
      <c r="AS95" s="76" t="str">
        <f t="shared" si="24"/>
        <v>No</v>
      </c>
      <c r="AU95" s="76" t="str">
        <f t="shared" si="25"/>
        <v>Keep</v>
      </c>
      <c r="AV95" s="59">
        <f t="shared" si="26"/>
        <v>162.94082591230827</v>
      </c>
      <c r="AW95" s="41">
        <f t="shared" si="27"/>
        <v>2</v>
      </c>
      <c r="AX95" s="23">
        <f t="shared" si="28"/>
        <v>0.54313608637436095</v>
      </c>
      <c r="AY95" s="23"/>
      <c r="AZ95" s="11">
        <f>IF(AV95="NA",AV95,'Program Costs'!G95)</f>
        <v>37</v>
      </c>
      <c r="BA95" s="20"/>
      <c r="BB95" s="56">
        <f>IF(AW95&lt;=10,IF($BB$1="Residential",VLOOKUP(CEILING(AW95,0.05),'Payback-Acceptance'!$A$5:$C$205,2),VLOOKUP(CEILING(AW95,0.05),'Payback-Acceptance'!$A$5:$C$205,3)),IF($BB$1="Residential",VLOOKUP(10,'Payback-Acceptance'!$A$5:$C$205,2),VLOOKUP(10,'Payback-Acceptance'!$A$5:$C$205,3)))</f>
        <v>0.41756058820718511</v>
      </c>
      <c r="BC95" s="109"/>
      <c r="BD95" s="17">
        <f>'RIM Net Benefits (Ach Pot)'!BC95</f>
        <v>572.87701105456154</v>
      </c>
      <c r="BE95" s="18">
        <f>'RIM Net Benefits (Ach Pot)'!BD95</f>
        <v>89.793846346228264</v>
      </c>
      <c r="BF95" s="18">
        <f>'RIM Net Benefits (Ach Pot)'!BE95</f>
        <v>382.91951552151812</v>
      </c>
      <c r="BG95" s="42"/>
      <c r="BH95" s="22">
        <v>143627.97740459681</v>
      </c>
      <c r="BI95" s="27">
        <f t="shared" si="17"/>
        <v>29986.691364035869</v>
      </c>
      <c r="BJ95" s="52" t="s">
        <v>526</v>
      </c>
      <c r="BK95" s="52"/>
      <c r="BL95" s="35" t="str">
        <f t="shared" si="29"/>
        <v>NA</v>
      </c>
      <c r="BM95" s="67" t="s">
        <v>499</v>
      </c>
      <c r="BN95" s="71" t="str">
        <f t="shared" si="31"/>
        <v>NA</v>
      </c>
      <c r="BO95" s="71" t="str">
        <f t="shared" si="31"/>
        <v>NA</v>
      </c>
      <c r="BP95" s="71" t="str">
        <f t="shared" si="31"/>
        <v>NA</v>
      </c>
      <c r="BQ95" s="71" t="str">
        <f t="shared" si="31"/>
        <v>NA</v>
      </c>
      <c r="BR95" s="71" t="str">
        <f t="shared" si="31"/>
        <v>NA</v>
      </c>
      <c r="BS95" s="71" t="str">
        <f t="shared" si="30"/>
        <v>NA</v>
      </c>
      <c r="BT95" s="71" t="str">
        <f t="shared" si="30"/>
        <v>NA</v>
      </c>
      <c r="BU95" s="71" t="str">
        <f t="shared" si="30"/>
        <v>NA</v>
      </c>
      <c r="BV95" s="71" t="str">
        <f t="shared" si="30"/>
        <v>NA</v>
      </c>
      <c r="BW95" s="71" t="str">
        <f t="shared" si="30"/>
        <v>NA</v>
      </c>
    </row>
    <row r="96" spans="1:75" x14ac:dyDescent="0.25">
      <c r="A96" s="13">
        <v>2</v>
      </c>
      <c r="B96" s="13">
        <v>100</v>
      </c>
      <c r="C96">
        <v>106</v>
      </c>
      <c r="D96" t="s">
        <v>130</v>
      </c>
      <c r="E96" t="s">
        <v>375</v>
      </c>
      <c r="F96">
        <f>'RIM &amp; TRC Benefits'!E96-'TRC Costs (Ach Pot)'!E96</f>
        <v>0</v>
      </c>
      <c r="G96">
        <f>'RIM &amp; TRC Benefits'!F96-'TRC Costs (Ach Pot)'!F96</f>
        <v>0</v>
      </c>
      <c r="H96">
        <f>'RIM &amp; TRC Benefits'!G96-'TRC Costs (Ach Pot)'!G96</f>
        <v>-2613.346317</v>
      </c>
      <c r="I96">
        <f>'RIM &amp; TRC Benefits'!H96-'TRC Costs (Ach Pot)'!H96</f>
        <v>52.783682999999996</v>
      </c>
      <c r="J96">
        <f>'RIM &amp; TRC Benefits'!I96-'TRC Costs (Ach Pot)'!I96</f>
        <v>56.283682999999996</v>
      </c>
      <c r="K96">
        <f>'RIM &amp; TRC Benefits'!J96-'TRC Costs (Ach Pot)'!J96</f>
        <v>98.839343</v>
      </c>
      <c r="L96">
        <f>'RIM &amp; TRC Benefits'!K96-'TRC Costs (Ach Pot)'!K96</f>
        <v>113.840323</v>
      </c>
      <c r="M96">
        <f>'RIM &amp; TRC Benefits'!L96-'TRC Costs (Ach Pot)'!L96</f>
        <v>116.476063</v>
      </c>
      <c r="N96">
        <f>'RIM &amp; TRC Benefits'!M96-'TRC Costs (Ach Pot)'!M96</f>
        <v>137.42431299999998</v>
      </c>
      <c r="O96">
        <f>'RIM &amp; TRC Benefits'!N96-'TRC Costs (Ach Pot)'!N96</f>
        <v>148.853993</v>
      </c>
      <c r="P96">
        <f>'RIM &amp; TRC Benefits'!O96-'TRC Costs (Ach Pot)'!O96</f>
        <v>150.721183</v>
      </c>
      <c r="Q96">
        <f>'RIM &amp; TRC Benefits'!P96-'TRC Costs (Ach Pot)'!P96</f>
        <v>125.627433</v>
      </c>
      <c r="R96">
        <f>'RIM &amp; TRC Benefits'!Q96-'TRC Costs (Ach Pot)'!Q96</f>
        <v>134.58056299999998</v>
      </c>
      <c r="S96">
        <f>'RIM &amp; TRC Benefits'!R96-'TRC Costs (Ach Pot)'!R96</f>
        <v>120.596183</v>
      </c>
      <c r="T96">
        <f>'RIM &amp; TRC Benefits'!S96-'TRC Costs (Ach Pot)'!S96</f>
        <v>161.439933</v>
      </c>
      <c r="U96">
        <f>'RIM &amp; TRC Benefits'!T96-'TRC Costs (Ach Pot)'!T96</f>
        <v>125.721183</v>
      </c>
      <c r="V96">
        <f>'RIM &amp; TRC Benefits'!U96-'TRC Costs (Ach Pot)'!U96</f>
        <v>138.877433</v>
      </c>
      <c r="W96">
        <f>'RIM &amp; TRC Benefits'!V96-'TRC Costs (Ach Pot)'!V96</f>
        <v>0</v>
      </c>
      <c r="X96">
        <f>'RIM &amp; TRC Benefits'!W96-'TRC Costs (Ach Pot)'!W96</f>
        <v>0</v>
      </c>
      <c r="Y96">
        <f>'RIM &amp; TRC Benefits'!X96-'TRC Costs (Ach Pot)'!X96</f>
        <v>0</v>
      </c>
      <c r="Z96">
        <f>'RIM &amp; TRC Benefits'!Y96-'TRC Costs (Ach Pot)'!Y96</f>
        <v>0</v>
      </c>
      <c r="AA96">
        <f>'RIM &amp; TRC Benefits'!Z96-'TRC Costs (Ach Pot)'!Z96</f>
        <v>0</v>
      </c>
      <c r="AB96">
        <f>'RIM &amp; TRC Benefits'!AA96-'TRC Costs (Ach Pot)'!AA96</f>
        <v>0</v>
      </c>
      <c r="AC96">
        <f>'RIM &amp; TRC Benefits'!AB96-'TRC Costs (Ach Pot)'!AB96</f>
        <v>0</v>
      </c>
      <c r="AD96">
        <f>'RIM &amp; TRC Benefits'!AC96-'TRC Costs (Ach Pot)'!AC96</f>
        <v>0</v>
      </c>
      <c r="AE96">
        <f>'RIM &amp; TRC Benefits'!AD96-'TRC Costs (Ach Pot)'!AD96</f>
        <v>0</v>
      </c>
      <c r="AF96">
        <f>'RIM &amp; TRC Benefits'!AE96-'TRC Costs (Ach Pot)'!AE96</f>
        <v>0</v>
      </c>
      <c r="AG96">
        <f>'RIM &amp; TRC Benefits'!AF96-'TRC Costs (Ach Pot)'!AF96</f>
        <v>0</v>
      </c>
      <c r="AH96">
        <f>'RIM &amp; TRC Benefits'!AG96-'TRC Costs (Ach Pot)'!AG96</f>
        <v>0</v>
      </c>
      <c r="AI96">
        <f>'RIM &amp; TRC Benefits'!AH96-'TRC Costs (Ach Pot)'!AH96</f>
        <v>0</v>
      </c>
      <c r="AJ96" s="2">
        <f t="shared" si="18"/>
        <v>-931.28100499999948</v>
      </c>
      <c r="AK96" s="2">
        <f t="shared" si="19"/>
        <v>-1583.1369234496656</v>
      </c>
      <c r="AL96">
        <f>IF('TRC Costs (Ach Pot)'!AJ96=0,99999,'RIM &amp; TRC Benefits'!AJ96/'TRC Costs (Ach Pot)'!AJ96)</f>
        <v>0.40625982663773902</v>
      </c>
      <c r="AM96" s="17"/>
      <c r="AN96">
        <f>'Customer Costs'!G96</f>
        <v>2629.38</v>
      </c>
      <c r="AO96" s="17">
        <f t="shared" si="20"/>
        <v>773.35060663426293</v>
      </c>
      <c r="AP96" s="18">
        <f t="shared" si="21"/>
        <v>28.422364499684715</v>
      </c>
      <c r="AQ96" s="76" t="str">
        <f t="shared" si="22"/>
        <v>No</v>
      </c>
      <c r="AR96" s="76" t="str">
        <f t="shared" si="23"/>
        <v>No</v>
      </c>
      <c r="AS96" s="76" t="str">
        <f t="shared" si="24"/>
        <v>No</v>
      </c>
      <c r="AU96" s="76" t="str">
        <f t="shared" si="25"/>
        <v>Drop</v>
      </c>
      <c r="AV96" s="59" t="str">
        <f t="shared" si="26"/>
        <v>NA</v>
      </c>
      <c r="AW96" s="41" t="str">
        <f t="shared" si="27"/>
        <v>NA</v>
      </c>
      <c r="AX96" s="23" t="str">
        <f t="shared" si="28"/>
        <v>NA</v>
      </c>
      <c r="AY96" s="23"/>
      <c r="AZ96" s="11" t="str">
        <f>IF(AV96="NA",AV96,'Program Costs'!G96)</f>
        <v>NA</v>
      </c>
      <c r="BA96" s="20"/>
      <c r="BB96" s="56">
        <f>IF(AW96&lt;=10,IF($BB$1="Residential",VLOOKUP(CEILING(AW96,0.05),'Payback-Acceptance'!$A$5:$C$205,2),VLOOKUP(CEILING(AW96,0.05),'Payback-Acceptance'!$A$5:$C$205,3)),IF($BB$1="Residential",VLOOKUP(10,'Payback-Acceptance'!$A$5:$C$205,2),VLOOKUP(10,'Payback-Acceptance'!$A$5:$C$205,3)))</f>
        <v>0.14294960495076253</v>
      </c>
      <c r="BC96" s="109"/>
      <c r="BD96" s="17">
        <f>'RIM Net Benefits (Ach Pot)'!BC96</f>
        <v>773.35060663426293</v>
      </c>
      <c r="BE96" s="18">
        <f>'RIM Net Benefits (Ach Pot)'!BD96</f>
        <v>184.25578989361662</v>
      </c>
      <c r="BF96" s="18">
        <f>'RIM Net Benefits (Ach Pot)'!BE96</f>
        <v>437.09745536891535</v>
      </c>
      <c r="BG96" s="42"/>
      <c r="BH96" s="22">
        <v>149043.81365665552</v>
      </c>
      <c r="BI96" s="27" t="str">
        <f t="shared" si="17"/>
        <v>NA</v>
      </c>
      <c r="BJ96" s="52" t="s">
        <v>526</v>
      </c>
      <c r="BK96" s="52"/>
      <c r="BL96" s="35" t="str">
        <f t="shared" si="29"/>
        <v>NA</v>
      </c>
      <c r="BM96" s="67" t="s">
        <v>499</v>
      </c>
      <c r="BN96" s="71" t="str">
        <f t="shared" si="31"/>
        <v>NA</v>
      </c>
      <c r="BO96" s="71" t="str">
        <f t="shared" si="31"/>
        <v>NA</v>
      </c>
      <c r="BP96" s="71" t="str">
        <f t="shared" si="31"/>
        <v>NA</v>
      </c>
      <c r="BQ96" s="71" t="str">
        <f t="shared" si="31"/>
        <v>NA</v>
      </c>
      <c r="BR96" s="71" t="str">
        <f t="shared" si="31"/>
        <v>NA</v>
      </c>
      <c r="BS96" s="71" t="str">
        <f t="shared" si="30"/>
        <v>NA</v>
      </c>
      <c r="BT96" s="71" t="str">
        <f t="shared" si="30"/>
        <v>NA</v>
      </c>
      <c r="BU96" s="71" t="str">
        <f t="shared" si="30"/>
        <v>NA</v>
      </c>
      <c r="BV96" s="71" t="str">
        <f t="shared" si="30"/>
        <v>NA</v>
      </c>
      <c r="BW96" s="71" t="str">
        <f t="shared" si="30"/>
        <v>NA</v>
      </c>
    </row>
    <row r="97" spans="1:75" x14ac:dyDescent="0.25">
      <c r="A97" s="13">
        <v>2</v>
      </c>
      <c r="B97" s="13">
        <v>100</v>
      </c>
      <c r="C97">
        <v>107</v>
      </c>
      <c r="D97" t="s">
        <v>131</v>
      </c>
      <c r="E97" t="s">
        <v>376</v>
      </c>
      <c r="F97">
        <f>'RIM &amp; TRC Benefits'!E97-'TRC Costs (Ach Pot)'!E97</f>
        <v>0</v>
      </c>
      <c r="G97">
        <f>'RIM &amp; TRC Benefits'!F97-'TRC Costs (Ach Pot)'!F97</f>
        <v>0</v>
      </c>
      <c r="H97">
        <f>'RIM &amp; TRC Benefits'!G97-'TRC Costs (Ach Pot)'!G97</f>
        <v>-4813.0293599999995</v>
      </c>
      <c r="I97">
        <f>'RIM &amp; TRC Benefits'!H97-'TRC Costs (Ach Pot)'!H97</f>
        <v>68.165639999999996</v>
      </c>
      <c r="J97">
        <f>'RIM &amp; TRC Benefits'!I97-'TRC Costs (Ach Pot)'!I97</f>
        <v>73.040639999999996</v>
      </c>
      <c r="K97">
        <f>'RIM &amp; TRC Benefits'!J97-'TRC Costs (Ach Pot)'!J97</f>
        <v>123.67637999999999</v>
      </c>
      <c r="L97">
        <f>'RIM &amp; TRC Benefits'!K97-'TRC Costs (Ach Pot)'!K97</f>
        <v>140.39024999999998</v>
      </c>
      <c r="M97">
        <f>'RIM &amp; TRC Benefits'!L97-'TRC Costs (Ach Pot)'!L97</f>
        <v>145.03673000000001</v>
      </c>
      <c r="N97">
        <f>'RIM &amp; TRC Benefits'!M97-'TRC Costs (Ach Pot)'!M97</f>
        <v>169.3922</v>
      </c>
      <c r="O97">
        <f>'RIM &amp; TRC Benefits'!N97-'TRC Costs (Ach Pot)'!N97</f>
        <v>183.51342</v>
      </c>
      <c r="P97">
        <f>'RIM &amp; TRC Benefits'!O97-'TRC Costs (Ach Pot)'!O97</f>
        <v>185.57592</v>
      </c>
      <c r="Q97">
        <f>'RIM &amp; TRC Benefits'!P97-'TRC Costs (Ach Pot)'!P97</f>
        <v>157.13842</v>
      </c>
      <c r="R97">
        <f>'RIM &amp; TRC Benefits'!Q97-'TRC Costs (Ach Pot)'!Q97</f>
        <v>167.76342</v>
      </c>
      <c r="S97">
        <f>'RIM &amp; TRC Benefits'!R97-'TRC Costs (Ach Pot)'!R97</f>
        <v>151.79467</v>
      </c>
      <c r="T97">
        <f>'RIM &amp; TRC Benefits'!S97-'TRC Costs (Ach Pot)'!S97</f>
        <v>199.66967</v>
      </c>
      <c r="U97">
        <f>'RIM &amp; TRC Benefits'!T97-'TRC Costs (Ach Pot)'!T97</f>
        <v>157.82592</v>
      </c>
      <c r="V97">
        <f>'RIM &amp; TRC Benefits'!U97-'TRC Costs (Ach Pot)'!U97</f>
        <v>173.77855</v>
      </c>
      <c r="W97">
        <f>'RIM &amp; TRC Benefits'!V97-'TRC Costs (Ach Pot)'!V97</f>
        <v>0</v>
      </c>
      <c r="X97">
        <f>'RIM &amp; TRC Benefits'!W97-'TRC Costs (Ach Pot)'!W97</f>
        <v>0</v>
      </c>
      <c r="Y97">
        <f>'RIM &amp; TRC Benefits'!X97-'TRC Costs (Ach Pot)'!X97</f>
        <v>0</v>
      </c>
      <c r="Z97">
        <f>'RIM &amp; TRC Benefits'!Y97-'TRC Costs (Ach Pot)'!Y97</f>
        <v>0</v>
      </c>
      <c r="AA97">
        <f>'RIM &amp; TRC Benefits'!Z97-'TRC Costs (Ach Pot)'!Z97</f>
        <v>0</v>
      </c>
      <c r="AB97">
        <f>'RIM &amp; TRC Benefits'!AA97-'TRC Costs (Ach Pot)'!AA97</f>
        <v>0</v>
      </c>
      <c r="AC97">
        <f>'RIM &amp; TRC Benefits'!AB97-'TRC Costs (Ach Pot)'!AB97</f>
        <v>0</v>
      </c>
      <c r="AD97">
        <f>'RIM &amp; TRC Benefits'!AC97-'TRC Costs (Ach Pot)'!AC97</f>
        <v>0</v>
      </c>
      <c r="AE97">
        <f>'RIM &amp; TRC Benefits'!AD97-'TRC Costs (Ach Pot)'!AD97</f>
        <v>0</v>
      </c>
      <c r="AF97">
        <f>'RIM &amp; TRC Benefits'!AE97-'TRC Costs (Ach Pot)'!AE97</f>
        <v>0</v>
      </c>
      <c r="AG97">
        <f>'RIM &amp; TRC Benefits'!AF97-'TRC Costs (Ach Pot)'!AF97</f>
        <v>0</v>
      </c>
      <c r="AH97">
        <f>'RIM &amp; TRC Benefits'!AG97-'TRC Costs (Ach Pot)'!AG97</f>
        <v>0</v>
      </c>
      <c r="AI97">
        <f>'RIM &amp; TRC Benefits'!AH97-'TRC Costs (Ach Pot)'!AH97</f>
        <v>0</v>
      </c>
      <c r="AJ97" s="2">
        <f t="shared" si="18"/>
        <v>-2716.2675299999974</v>
      </c>
      <c r="AK97" s="2">
        <f t="shared" si="19"/>
        <v>-3527.9247963182479</v>
      </c>
      <c r="AL97">
        <f>IF('TRC Costs (Ach Pot)'!AJ97=0,99999,'RIM &amp; TRC Benefits'!AJ97/'TRC Costs (Ach Pot)'!AJ97)</f>
        <v>0.2773341097545079</v>
      </c>
      <c r="AM97" s="17"/>
      <c r="AN97">
        <f>'Customer Costs'!G97</f>
        <v>4844.82</v>
      </c>
      <c r="AO97" s="17">
        <f t="shared" si="20"/>
        <v>1050.912722468586</v>
      </c>
      <c r="AP97" s="18">
        <f t="shared" si="21"/>
        <v>38.538452939432375</v>
      </c>
      <c r="AQ97" s="76" t="str">
        <f t="shared" si="22"/>
        <v>No</v>
      </c>
      <c r="AR97" s="76" t="str">
        <f t="shared" si="23"/>
        <v>No</v>
      </c>
      <c r="AS97" s="76" t="str">
        <f t="shared" si="24"/>
        <v>No</v>
      </c>
      <c r="AU97" s="76" t="str">
        <f t="shared" si="25"/>
        <v>Drop</v>
      </c>
      <c r="AV97" s="59" t="str">
        <f t="shared" si="26"/>
        <v>NA</v>
      </c>
      <c r="AW97" s="41" t="str">
        <f t="shared" si="27"/>
        <v>NA</v>
      </c>
      <c r="AX97" s="23" t="str">
        <f t="shared" si="28"/>
        <v>NA</v>
      </c>
      <c r="AY97" s="23"/>
      <c r="AZ97" s="11" t="str">
        <f>IF(AV97="NA",AV97,'Program Costs'!G97)</f>
        <v>NA</v>
      </c>
      <c r="BA97" s="20"/>
      <c r="BB97" s="56">
        <f>IF(AW97&lt;=10,IF($BB$1="Residential",VLOOKUP(CEILING(AW97,0.05),'Payback-Acceptance'!$A$5:$C$205,2),VLOOKUP(CEILING(AW97,0.05),'Payback-Acceptance'!$A$5:$C$205,3)),IF($BB$1="Residential",VLOOKUP(10,'Payback-Acceptance'!$A$5:$C$205,2),VLOOKUP(10,'Payback-Acceptance'!$A$5:$C$205,3)))</f>
        <v>0.14294960495076253</v>
      </c>
      <c r="BC97" s="109"/>
      <c r="BD97" s="17">
        <f>'RIM Net Benefits (Ach Pot)'!BC97</f>
        <v>1050.912722468586</v>
      </c>
      <c r="BE97" s="18">
        <f>'RIM Net Benefits (Ach Pot)'!BD97</f>
        <v>330.40804698766283</v>
      </c>
      <c r="BF97" s="18">
        <f>'RIM Net Benefits (Ach Pot)'!BE97</f>
        <v>509.54947370002412</v>
      </c>
      <c r="BG97" s="42"/>
      <c r="BH97" s="22">
        <v>149912.51379148572</v>
      </c>
      <c r="BI97" s="27" t="str">
        <f t="shared" si="17"/>
        <v>NA</v>
      </c>
      <c r="BJ97" s="52" t="s">
        <v>526</v>
      </c>
      <c r="BK97" s="52"/>
      <c r="BL97" s="35" t="str">
        <f t="shared" si="29"/>
        <v>NA</v>
      </c>
      <c r="BM97" s="67" t="s">
        <v>499</v>
      </c>
      <c r="BN97" s="71" t="str">
        <f t="shared" si="31"/>
        <v>NA</v>
      </c>
      <c r="BO97" s="71" t="str">
        <f t="shared" si="31"/>
        <v>NA</v>
      </c>
      <c r="BP97" s="71" t="str">
        <f t="shared" si="31"/>
        <v>NA</v>
      </c>
      <c r="BQ97" s="71" t="str">
        <f t="shared" si="31"/>
        <v>NA</v>
      </c>
      <c r="BR97" s="71" t="str">
        <f t="shared" si="31"/>
        <v>NA</v>
      </c>
      <c r="BS97" s="71" t="str">
        <f t="shared" si="30"/>
        <v>NA</v>
      </c>
      <c r="BT97" s="71" t="str">
        <f t="shared" si="30"/>
        <v>NA</v>
      </c>
      <c r="BU97" s="71" t="str">
        <f t="shared" si="30"/>
        <v>NA</v>
      </c>
      <c r="BV97" s="71" t="str">
        <f t="shared" si="30"/>
        <v>NA</v>
      </c>
      <c r="BW97" s="71" t="str">
        <f t="shared" si="30"/>
        <v>NA</v>
      </c>
    </row>
    <row r="98" spans="1:75" x14ac:dyDescent="0.25">
      <c r="A98" s="13">
        <v>2</v>
      </c>
      <c r="B98" s="13">
        <v>100</v>
      </c>
      <c r="C98">
        <v>108</v>
      </c>
      <c r="D98" t="s">
        <v>132</v>
      </c>
      <c r="E98" t="s">
        <v>377</v>
      </c>
      <c r="F98">
        <f>'RIM &amp; TRC Benefits'!E98-'TRC Costs (Ach Pot)'!E98</f>
        <v>0</v>
      </c>
      <c r="G98">
        <f>'RIM &amp; TRC Benefits'!F98-'TRC Costs (Ach Pot)'!F98</f>
        <v>0</v>
      </c>
      <c r="H98">
        <f>'RIM &amp; TRC Benefits'!G98-'TRC Costs (Ach Pot)'!G98</f>
        <v>-11152.8513</v>
      </c>
      <c r="I98">
        <f>'RIM &amp; TRC Benefits'!H98-'TRC Costs (Ach Pot)'!H98</f>
        <v>68.048699999999997</v>
      </c>
      <c r="J98">
        <f>'RIM &amp; TRC Benefits'!I98-'TRC Costs (Ach Pot)'!I98</f>
        <v>73.298699999999997</v>
      </c>
      <c r="K98">
        <f>'RIM &amp; TRC Benefits'!J98-'TRC Costs (Ach Pot)'!J98</f>
        <v>123.68444</v>
      </c>
      <c r="L98">
        <f>'RIM &amp; TRC Benefits'!K98-'TRC Costs (Ach Pot)'!K98</f>
        <v>140.09264999999999</v>
      </c>
      <c r="M98">
        <f>'RIM &amp; TRC Benefits'!L98-'TRC Costs (Ach Pot)'!L98</f>
        <v>145.04479000000001</v>
      </c>
      <c r="N98">
        <f>'RIM &amp; TRC Benefits'!M98-'TRC Costs (Ach Pot)'!M98</f>
        <v>169.65026</v>
      </c>
      <c r="O98">
        <f>'RIM &amp; TRC Benefits'!N98-'TRC Costs (Ach Pot)'!N98</f>
        <v>183.51745</v>
      </c>
      <c r="P98">
        <f>'RIM &amp; TRC Benefits'!O98-'TRC Costs (Ach Pot)'!O98</f>
        <v>185.71276</v>
      </c>
      <c r="Q98">
        <f>'RIM &amp; TRC Benefits'!P98-'TRC Costs (Ach Pot)'!P98</f>
        <v>156.89245</v>
      </c>
      <c r="R98">
        <f>'RIM &amp; TRC Benefits'!Q98-'TRC Costs (Ach Pot)'!Q98</f>
        <v>167.76745</v>
      </c>
      <c r="S98">
        <f>'RIM &amp; TRC Benefits'!R98-'TRC Costs (Ach Pot)'!R98</f>
        <v>152.2987</v>
      </c>
      <c r="T98">
        <f>'RIM &amp; TRC Benefits'!S98-'TRC Costs (Ach Pot)'!S98</f>
        <v>199.6737</v>
      </c>
      <c r="U98">
        <f>'RIM &amp; TRC Benefits'!T98-'TRC Costs (Ach Pot)'!T98</f>
        <v>158.32995</v>
      </c>
      <c r="V98">
        <f>'RIM &amp; TRC Benefits'!U98-'TRC Costs (Ach Pot)'!U98</f>
        <v>174.22107</v>
      </c>
      <c r="W98">
        <f>'RIM &amp; TRC Benefits'!V98-'TRC Costs (Ach Pot)'!V98</f>
        <v>0</v>
      </c>
      <c r="X98">
        <f>'RIM &amp; TRC Benefits'!W98-'TRC Costs (Ach Pot)'!W98</f>
        <v>0</v>
      </c>
      <c r="Y98">
        <f>'RIM &amp; TRC Benefits'!X98-'TRC Costs (Ach Pot)'!X98</f>
        <v>0</v>
      </c>
      <c r="Z98">
        <f>'RIM &amp; TRC Benefits'!Y98-'TRC Costs (Ach Pot)'!Y98</f>
        <v>0</v>
      </c>
      <c r="AA98">
        <f>'RIM &amp; TRC Benefits'!Z98-'TRC Costs (Ach Pot)'!Z98</f>
        <v>0</v>
      </c>
      <c r="AB98">
        <f>'RIM &amp; TRC Benefits'!AA98-'TRC Costs (Ach Pot)'!AA98</f>
        <v>0</v>
      </c>
      <c r="AC98">
        <f>'RIM &amp; TRC Benefits'!AB98-'TRC Costs (Ach Pot)'!AB98</f>
        <v>0</v>
      </c>
      <c r="AD98">
        <f>'RIM &amp; TRC Benefits'!AC98-'TRC Costs (Ach Pot)'!AC98</f>
        <v>0</v>
      </c>
      <c r="AE98">
        <f>'RIM &amp; TRC Benefits'!AD98-'TRC Costs (Ach Pot)'!AD98</f>
        <v>0</v>
      </c>
      <c r="AF98">
        <f>'RIM &amp; TRC Benefits'!AE98-'TRC Costs (Ach Pot)'!AE98</f>
        <v>0</v>
      </c>
      <c r="AG98">
        <f>'RIM &amp; TRC Benefits'!AF98-'TRC Costs (Ach Pot)'!AF98</f>
        <v>0</v>
      </c>
      <c r="AH98">
        <f>'RIM &amp; TRC Benefits'!AG98-'TRC Costs (Ach Pot)'!AG98</f>
        <v>0</v>
      </c>
      <c r="AI98">
        <f>'RIM &amp; TRC Benefits'!AH98-'TRC Costs (Ach Pot)'!AH98</f>
        <v>0</v>
      </c>
      <c r="AJ98" s="2">
        <f t="shared" si="18"/>
        <v>-9054.6182300000055</v>
      </c>
      <c r="AK98" s="2">
        <f t="shared" si="19"/>
        <v>-9867.0607191617401</v>
      </c>
      <c r="AL98">
        <f>IF('TRC Costs (Ach Pot)'!AJ98=0,99999,'RIM &amp; TRC Benefits'!AJ98/'TRC Costs (Ach Pot)'!AJ98)</f>
        <v>0.12073171930228041</v>
      </c>
      <c r="AM98" s="17"/>
      <c r="AN98">
        <f>'Customer Costs'!G98</f>
        <v>11184.9</v>
      </c>
      <c r="AO98" s="17">
        <f t="shared" si="20"/>
        <v>1053.1824343899968</v>
      </c>
      <c r="AP98" s="18">
        <f t="shared" si="21"/>
        <v>88.779312702899944</v>
      </c>
      <c r="AQ98" s="76" t="str">
        <f t="shared" si="22"/>
        <v>No</v>
      </c>
      <c r="AR98" s="76" t="str">
        <f t="shared" si="23"/>
        <v>No</v>
      </c>
      <c r="AS98" s="76" t="str">
        <f t="shared" si="24"/>
        <v>No</v>
      </c>
      <c r="AU98" s="76" t="str">
        <f t="shared" si="25"/>
        <v>Drop</v>
      </c>
      <c r="AV98" s="59" t="str">
        <f t="shared" si="26"/>
        <v>NA</v>
      </c>
      <c r="AW98" s="41" t="str">
        <f t="shared" si="27"/>
        <v>NA</v>
      </c>
      <c r="AX98" s="23" t="str">
        <f t="shared" si="28"/>
        <v>NA</v>
      </c>
      <c r="AY98" s="23"/>
      <c r="AZ98" s="11" t="str">
        <f>IF(AV98="NA",AV98,'Program Costs'!G98)</f>
        <v>NA</v>
      </c>
      <c r="BA98" s="20"/>
      <c r="BB98" s="56">
        <f>IF(AW98&lt;=10,IF($BB$1="Residential",VLOOKUP(CEILING(AW98,0.05),'Payback-Acceptance'!$A$5:$C$205,2),VLOOKUP(CEILING(AW98,0.05),'Payback-Acceptance'!$A$5:$C$205,3)),IF($BB$1="Residential",VLOOKUP(10,'Payback-Acceptance'!$A$5:$C$205,2),VLOOKUP(10,'Payback-Acceptance'!$A$5:$C$205,3)))</f>
        <v>0.14294960495076253</v>
      </c>
      <c r="BC98" s="109"/>
      <c r="BD98" s="17">
        <f>'RIM Net Benefits (Ach Pot)'!BC98</f>
        <v>1053.1824343899968</v>
      </c>
      <c r="BE98" s="18">
        <f>'RIM Net Benefits (Ach Pot)'!BD98</f>
        <v>331.29656642307975</v>
      </c>
      <c r="BF98" s="18">
        <f>'RIM Net Benefits (Ach Pot)'!BE98</f>
        <v>510.64997471240986</v>
      </c>
      <c r="BG98" s="42"/>
      <c r="BH98" s="22">
        <v>74341.960779227098</v>
      </c>
      <c r="BI98" s="27" t="str">
        <f t="shared" si="17"/>
        <v>NA</v>
      </c>
      <c r="BJ98" s="52" t="s">
        <v>528</v>
      </c>
      <c r="BK98" s="52"/>
      <c r="BL98" s="35" t="str">
        <f t="shared" si="29"/>
        <v>NA</v>
      </c>
      <c r="BM98" s="67" t="s">
        <v>499</v>
      </c>
      <c r="BN98" s="71" t="str">
        <f t="shared" si="31"/>
        <v>NA</v>
      </c>
      <c r="BO98" s="71" t="str">
        <f t="shared" si="31"/>
        <v>NA</v>
      </c>
      <c r="BP98" s="71" t="str">
        <f t="shared" si="31"/>
        <v>NA</v>
      </c>
      <c r="BQ98" s="71" t="str">
        <f t="shared" si="31"/>
        <v>NA</v>
      </c>
      <c r="BR98" s="71" t="str">
        <f t="shared" si="31"/>
        <v>NA</v>
      </c>
      <c r="BS98" s="71" t="str">
        <f t="shared" si="30"/>
        <v>NA</v>
      </c>
      <c r="BT98" s="71" t="str">
        <f t="shared" si="30"/>
        <v>NA</v>
      </c>
      <c r="BU98" s="71" t="str">
        <f t="shared" si="30"/>
        <v>NA</v>
      </c>
      <c r="BV98" s="71" t="str">
        <f t="shared" si="30"/>
        <v>NA</v>
      </c>
      <c r="BW98" s="71" t="str">
        <f t="shared" si="30"/>
        <v>NA</v>
      </c>
    </row>
    <row r="99" spans="1:75" x14ac:dyDescent="0.25">
      <c r="A99" s="14">
        <v>2</v>
      </c>
      <c r="B99" s="14">
        <v>100</v>
      </c>
      <c r="C99" s="15">
        <v>109</v>
      </c>
      <c r="D99" s="15" t="s">
        <v>133</v>
      </c>
      <c r="E99" s="15" t="s">
        <v>378</v>
      </c>
      <c r="F99">
        <f>'RIM &amp; TRC Benefits'!E99-'TRC Costs (Ach Pot)'!E99</f>
        <v>0</v>
      </c>
      <c r="G99">
        <f>'RIM &amp; TRC Benefits'!F99-'TRC Costs (Ach Pot)'!F99</f>
        <v>0</v>
      </c>
      <c r="H99">
        <f>'RIM &amp; TRC Benefits'!G99-'TRC Costs (Ach Pot)'!G99</f>
        <v>-30.263649000000001</v>
      </c>
      <c r="I99">
        <f>'RIM &amp; TRC Benefits'!H99-'TRC Costs (Ach Pot)'!H99</f>
        <v>6.861351</v>
      </c>
      <c r="J99">
        <f>'RIM &amp; TRC Benefits'!I99-'TRC Costs (Ach Pot)'!I99</f>
        <v>6.861351</v>
      </c>
      <c r="K99">
        <f>'RIM &amp; TRC Benefits'!J99-'TRC Costs (Ach Pot)'!J99</f>
        <v>16.590843</v>
      </c>
      <c r="L99">
        <f>'RIM &amp; TRC Benefits'!K99-'TRC Costs (Ach Pot)'!K99</f>
        <v>19.587913999999998</v>
      </c>
      <c r="M99">
        <f>'RIM &amp; TRC Benefits'!L99-'TRC Costs (Ach Pot)'!L99</f>
        <v>19.925803999999999</v>
      </c>
      <c r="N99">
        <f>'RIM &amp; TRC Benefits'!M99-'TRC Costs (Ach Pot)'!M99</f>
        <v>24.619160999999998</v>
      </c>
      <c r="O99">
        <f>'RIM &amp; TRC Benefits'!N99-'TRC Costs (Ach Pot)'!N99</f>
        <v>26.447291</v>
      </c>
      <c r="P99">
        <f>'RIM &amp; TRC Benefits'!O99-'TRC Costs (Ach Pot)'!O99</f>
        <v>26.994160999999998</v>
      </c>
      <c r="Q99">
        <f>'RIM &amp; TRC Benefits'!P99-'TRC Costs (Ach Pot)'!P99</f>
        <v>21.376981000000001</v>
      </c>
      <c r="R99">
        <f>'RIM &amp; TRC Benefits'!Q99-'TRC Costs (Ach Pot)'!Q99</f>
        <v>22.830100999999999</v>
      </c>
      <c r="S99">
        <f>'RIM &amp; TRC Benefits'!R99-'TRC Costs (Ach Pot)'!R99</f>
        <v>19.423850999999999</v>
      </c>
      <c r="T99">
        <f>'RIM &amp; TRC Benefits'!S99-'TRC Costs (Ach Pot)'!S99</f>
        <v>27.705100999999999</v>
      </c>
      <c r="U99">
        <f>'RIM &amp; TRC Benefits'!T99-'TRC Costs (Ach Pot)'!T99</f>
        <v>19.205100999999999</v>
      </c>
      <c r="V99">
        <f>'RIM &amp; TRC Benefits'!U99-'TRC Costs (Ach Pot)'!U99</f>
        <v>22.752468999999998</v>
      </c>
      <c r="W99">
        <f>'RIM &amp; TRC Benefits'!V99-'TRC Costs (Ach Pot)'!V99</f>
        <v>0</v>
      </c>
      <c r="X99">
        <f>'RIM &amp; TRC Benefits'!W99-'TRC Costs (Ach Pot)'!W99</f>
        <v>0</v>
      </c>
      <c r="Y99">
        <f>'RIM &amp; TRC Benefits'!X99-'TRC Costs (Ach Pot)'!X99</f>
        <v>0</v>
      </c>
      <c r="Z99">
        <f>'RIM &amp; TRC Benefits'!Y99-'TRC Costs (Ach Pot)'!Y99</f>
        <v>0</v>
      </c>
      <c r="AA99">
        <f>'RIM &amp; TRC Benefits'!Z99-'TRC Costs (Ach Pot)'!Z99</f>
        <v>0</v>
      </c>
      <c r="AB99">
        <f>'RIM &amp; TRC Benefits'!AA99-'TRC Costs (Ach Pot)'!AA99</f>
        <v>0</v>
      </c>
      <c r="AC99">
        <f>'RIM &amp; TRC Benefits'!AB99-'TRC Costs (Ach Pot)'!AB99</f>
        <v>0</v>
      </c>
      <c r="AD99">
        <f>'RIM &amp; TRC Benefits'!AC99-'TRC Costs (Ach Pot)'!AC99</f>
        <v>0</v>
      </c>
      <c r="AE99">
        <f>'RIM &amp; TRC Benefits'!AD99-'TRC Costs (Ach Pot)'!AD99</f>
        <v>0</v>
      </c>
      <c r="AF99">
        <f>'RIM &amp; TRC Benefits'!AE99-'TRC Costs (Ach Pot)'!AE99</f>
        <v>0</v>
      </c>
      <c r="AG99">
        <f>'RIM &amp; TRC Benefits'!AF99-'TRC Costs (Ach Pot)'!AF99</f>
        <v>0</v>
      </c>
      <c r="AH99">
        <f>'RIM &amp; TRC Benefits'!AG99-'TRC Costs (Ach Pot)'!AG99</f>
        <v>0</v>
      </c>
      <c r="AI99">
        <f>'RIM &amp; TRC Benefits'!AH99-'TRC Costs (Ach Pot)'!AH99</f>
        <v>0</v>
      </c>
      <c r="AJ99" s="2">
        <f t="shared" si="18"/>
        <v>250.91783100000001</v>
      </c>
      <c r="AK99" s="2">
        <f t="shared" si="19"/>
        <v>141.280553422254</v>
      </c>
      <c r="AL99">
        <f>IF('TRC Costs (Ach Pot)'!AJ99=0,99999,'RIM &amp; TRC Benefits'!AJ99/'TRC Costs (Ach Pot)'!AJ99)</f>
        <v>4.8183933357365953</v>
      </c>
      <c r="AM99" s="17"/>
      <c r="AN99">
        <f>'Customer Costs'!G99</f>
        <v>0</v>
      </c>
      <c r="AO99" s="17">
        <f t="shared" si="20"/>
        <v>72.854521300573793</v>
      </c>
      <c r="AP99" s="18">
        <f t="shared" si="21"/>
        <v>0</v>
      </c>
      <c r="AQ99" s="76" t="str">
        <f t="shared" si="22"/>
        <v>Yes</v>
      </c>
      <c r="AR99" s="76" t="str">
        <f t="shared" si="23"/>
        <v>Yes</v>
      </c>
      <c r="AS99" s="76" t="str">
        <f t="shared" si="24"/>
        <v>Yes</v>
      </c>
      <c r="AU99" s="76" t="str">
        <f t="shared" si="25"/>
        <v>Drop</v>
      </c>
      <c r="AV99" s="59" t="str">
        <f t="shared" si="26"/>
        <v>NA</v>
      </c>
      <c r="AW99" s="41" t="str">
        <f t="shared" si="27"/>
        <v>NA</v>
      </c>
      <c r="AX99" s="23" t="str">
        <f t="shared" si="28"/>
        <v>NA</v>
      </c>
      <c r="AY99" s="23"/>
      <c r="AZ99" s="11" t="str">
        <f>IF(AV99="NA",AV99,'Program Costs'!G99)</f>
        <v>NA</v>
      </c>
      <c r="BA99" s="20"/>
      <c r="BB99" s="56">
        <f>IF(AW99&lt;=10,IF($BB$1="Residential",VLOOKUP(CEILING(AW99,0.05),'Payback-Acceptance'!$A$5:$C$205,2),VLOOKUP(CEILING(AW99,0.05),'Payback-Acceptance'!$A$5:$C$205,3)),IF($BB$1="Residential",VLOOKUP(10,'Payback-Acceptance'!$A$5:$C$205,2),VLOOKUP(10,'Payback-Acceptance'!$A$5:$C$205,3)))</f>
        <v>0.14294960495076253</v>
      </c>
      <c r="BC99" s="109"/>
      <c r="BD99" s="17">
        <f>'RIM Net Benefits (Ach Pot)'!BC99</f>
        <v>72.854521300573793</v>
      </c>
      <c r="BE99" s="18">
        <f>'RIM Net Benefits (Ach Pot)'!BD99</f>
        <v>99.490789571794409</v>
      </c>
      <c r="BF99" s="18">
        <f>'RIM Net Benefits (Ach Pot)'!BE99</f>
        <v>0</v>
      </c>
      <c r="BG99" s="42"/>
      <c r="BH99" s="22">
        <v>75713.390803780669</v>
      </c>
      <c r="BI99" s="27" t="str">
        <f t="shared" si="17"/>
        <v>NA</v>
      </c>
      <c r="BJ99" s="52"/>
      <c r="BK99" s="52"/>
      <c r="BL99" s="35" t="str">
        <f t="shared" si="29"/>
        <v>NA</v>
      </c>
      <c r="BM99" s="67" t="s">
        <v>499</v>
      </c>
      <c r="BN99" s="71" t="str">
        <f t="shared" si="31"/>
        <v>NA</v>
      </c>
      <c r="BO99" s="71" t="str">
        <f t="shared" si="31"/>
        <v>NA</v>
      </c>
      <c r="BP99" s="71" t="str">
        <f t="shared" si="31"/>
        <v>NA</v>
      </c>
      <c r="BQ99" s="71" t="str">
        <f t="shared" si="31"/>
        <v>NA</v>
      </c>
      <c r="BR99" s="71" t="str">
        <f t="shared" si="31"/>
        <v>NA</v>
      </c>
      <c r="BS99" s="71" t="str">
        <f t="shared" si="30"/>
        <v>NA</v>
      </c>
      <c r="BT99" s="71" t="str">
        <f t="shared" si="30"/>
        <v>NA</v>
      </c>
      <c r="BU99" s="71" t="str">
        <f t="shared" si="30"/>
        <v>NA</v>
      </c>
      <c r="BV99" s="71" t="str">
        <f t="shared" si="30"/>
        <v>NA</v>
      </c>
      <c r="BW99" s="71" t="str">
        <f t="shared" si="30"/>
        <v>NA</v>
      </c>
    </row>
    <row r="100" spans="1:75" x14ac:dyDescent="0.25">
      <c r="A100" s="13">
        <v>2</v>
      </c>
      <c r="B100" s="13">
        <v>100</v>
      </c>
      <c r="C100">
        <v>110</v>
      </c>
      <c r="D100" t="s">
        <v>134</v>
      </c>
      <c r="E100" t="s">
        <v>379</v>
      </c>
      <c r="F100">
        <f>'RIM &amp; TRC Benefits'!E100-'TRC Costs (Ach Pot)'!E100</f>
        <v>0</v>
      </c>
      <c r="G100">
        <f>'RIM &amp; TRC Benefits'!F100-'TRC Costs (Ach Pot)'!F100</f>
        <v>0</v>
      </c>
      <c r="H100">
        <f>'RIM &amp; TRC Benefits'!G100-'TRC Costs (Ach Pot)'!G100</f>
        <v>-525.24313500000005</v>
      </c>
      <c r="I100">
        <f>'RIM &amp; TRC Benefits'!H100-'TRC Costs (Ach Pot)'!H100</f>
        <v>11.631864999999999</v>
      </c>
      <c r="J100">
        <f>'RIM &amp; TRC Benefits'!I100-'TRC Costs (Ach Pot)'!I100</f>
        <v>12.631864999999999</v>
      </c>
      <c r="K100">
        <f>'RIM &amp; TRC Benefits'!J100-'TRC Costs (Ach Pot)'!J100</f>
        <v>20.472685000000002</v>
      </c>
      <c r="L100">
        <f>'RIM &amp; TRC Benefits'!K100-'TRC Costs (Ach Pot)'!K100</f>
        <v>22.669951000000001</v>
      </c>
      <c r="M100">
        <f>'RIM &amp; TRC Benefits'!L100-'TRC Costs (Ach Pot)'!L100</f>
        <v>23.490263000000002</v>
      </c>
      <c r="N100">
        <f>'RIM &amp; TRC Benefits'!M100-'TRC Costs (Ach Pot)'!M100</f>
        <v>28.116244999999999</v>
      </c>
      <c r="O100">
        <f>'RIM &amp; TRC Benefits'!N100-'TRC Costs (Ach Pot)'!N100</f>
        <v>29.897494999999999</v>
      </c>
      <c r="P100">
        <f>'RIM &amp; TRC Benefits'!O100-'TRC Costs (Ach Pot)'!O100</f>
        <v>30.342805000000002</v>
      </c>
      <c r="Q100">
        <f>'RIM &amp; TRC Benefits'!P100-'TRC Costs (Ach Pot)'!P100</f>
        <v>26.225615000000001</v>
      </c>
      <c r="R100">
        <f>'RIM &amp; TRC Benefits'!Q100-'TRC Costs (Ach Pot)'!Q100</f>
        <v>0</v>
      </c>
      <c r="S100">
        <f>'RIM &amp; TRC Benefits'!R100-'TRC Costs (Ach Pot)'!R100</f>
        <v>0</v>
      </c>
      <c r="T100">
        <f>'RIM &amp; TRC Benefits'!S100-'TRC Costs (Ach Pot)'!S100</f>
        <v>0</v>
      </c>
      <c r="U100">
        <f>'RIM &amp; TRC Benefits'!T100-'TRC Costs (Ach Pot)'!T100</f>
        <v>0</v>
      </c>
      <c r="V100">
        <f>'RIM &amp; TRC Benefits'!U100-'TRC Costs (Ach Pot)'!U100</f>
        <v>0</v>
      </c>
      <c r="W100">
        <f>'RIM &amp; TRC Benefits'!V100-'TRC Costs (Ach Pot)'!V100</f>
        <v>0</v>
      </c>
      <c r="X100">
        <f>'RIM &amp; TRC Benefits'!W100-'TRC Costs (Ach Pot)'!W100</f>
        <v>0</v>
      </c>
      <c r="Y100">
        <f>'RIM &amp; TRC Benefits'!X100-'TRC Costs (Ach Pot)'!X100</f>
        <v>0</v>
      </c>
      <c r="Z100">
        <f>'RIM &amp; TRC Benefits'!Y100-'TRC Costs (Ach Pot)'!Y100</f>
        <v>0</v>
      </c>
      <c r="AA100">
        <f>'RIM &amp; TRC Benefits'!Z100-'TRC Costs (Ach Pot)'!Z100</f>
        <v>0</v>
      </c>
      <c r="AB100">
        <f>'RIM &amp; TRC Benefits'!AA100-'TRC Costs (Ach Pot)'!AA100</f>
        <v>0</v>
      </c>
      <c r="AC100">
        <f>'RIM &amp; TRC Benefits'!AB100-'TRC Costs (Ach Pot)'!AB100</f>
        <v>0</v>
      </c>
      <c r="AD100">
        <f>'RIM &amp; TRC Benefits'!AC100-'TRC Costs (Ach Pot)'!AC100</f>
        <v>0</v>
      </c>
      <c r="AE100">
        <f>'RIM &amp; TRC Benefits'!AD100-'TRC Costs (Ach Pot)'!AD100</f>
        <v>0</v>
      </c>
      <c r="AF100">
        <f>'RIM &amp; TRC Benefits'!AE100-'TRC Costs (Ach Pot)'!AE100</f>
        <v>0</v>
      </c>
      <c r="AG100">
        <f>'RIM &amp; TRC Benefits'!AF100-'TRC Costs (Ach Pot)'!AF100</f>
        <v>0</v>
      </c>
      <c r="AH100">
        <f>'RIM &amp; TRC Benefits'!AG100-'TRC Costs (Ach Pot)'!AG100</f>
        <v>0</v>
      </c>
      <c r="AI100">
        <f>'RIM &amp; TRC Benefits'!AH100-'TRC Costs (Ach Pot)'!AH100</f>
        <v>0</v>
      </c>
      <c r="AJ100" s="2">
        <f t="shared" si="18"/>
        <v>-319.76434600000005</v>
      </c>
      <c r="AK100" s="2">
        <f t="shared" si="19"/>
        <v>-379.48540997431951</v>
      </c>
      <c r="AL100">
        <f>IF('TRC Costs (Ach Pot)'!AJ100=0,99999,'RIM &amp; TRC Benefits'!AJ100/'TRC Costs (Ach Pot)'!AJ100)</f>
        <v>0.29332325889325989</v>
      </c>
      <c r="AM100" s="17"/>
      <c r="AN100">
        <f>'Customer Costs'!G100</f>
        <v>500</v>
      </c>
      <c r="AO100" s="17">
        <f t="shared" si="20"/>
        <v>185.86838580666949</v>
      </c>
      <c r="AP100" s="18">
        <f t="shared" si="21"/>
        <v>22.487840749207926</v>
      </c>
      <c r="AQ100" s="76" t="str">
        <f t="shared" si="22"/>
        <v>No</v>
      </c>
      <c r="AR100" s="76" t="str">
        <f t="shared" si="23"/>
        <v>No</v>
      </c>
      <c r="AS100" s="76" t="str">
        <f t="shared" si="24"/>
        <v>No</v>
      </c>
      <c r="AU100" s="76" t="str">
        <f t="shared" si="25"/>
        <v>Drop</v>
      </c>
      <c r="AV100" s="59" t="str">
        <f t="shared" si="26"/>
        <v>NA</v>
      </c>
      <c r="AW100" s="41" t="str">
        <f t="shared" si="27"/>
        <v>NA</v>
      </c>
      <c r="AX100" s="23" t="str">
        <f t="shared" si="28"/>
        <v>NA</v>
      </c>
      <c r="AY100" s="23"/>
      <c r="AZ100" s="11" t="str">
        <f>IF(AV100="NA",AV100,'Program Costs'!G100)</f>
        <v>NA</v>
      </c>
      <c r="BA100" s="20"/>
      <c r="BB100" s="56">
        <f>IF(AW100&lt;=10,IF($BB$1="Residential",VLOOKUP(CEILING(AW100,0.05),'Payback-Acceptance'!$A$5:$C$205,2),VLOOKUP(CEILING(AW100,0.05),'Payback-Acceptance'!$A$5:$C$205,3)),IF($BB$1="Residential",VLOOKUP(10,'Payback-Acceptance'!$A$5:$C$205,2),VLOOKUP(10,'Payback-Acceptance'!$A$5:$C$205,3)))</f>
        <v>0.14294960495076253</v>
      </c>
      <c r="BC100" s="109"/>
      <c r="BD100" s="17">
        <f>'RIM Net Benefits (Ach Pot)'!BC100</f>
        <v>185.86838580666949</v>
      </c>
      <c r="BE100" s="18">
        <f>'RIM Net Benefits (Ach Pot)'!BD100</f>
        <v>40.1968525505673</v>
      </c>
      <c r="BF100" s="18">
        <f>'RIM Net Benefits (Ach Pot)'!BE100</f>
        <v>78.419406540665719</v>
      </c>
      <c r="BG100" s="42"/>
      <c r="BH100" s="22">
        <v>68142.051723402605</v>
      </c>
      <c r="BI100" s="27" t="str">
        <f t="shared" si="17"/>
        <v>NA</v>
      </c>
      <c r="BJ100" s="52" t="s">
        <v>528</v>
      </c>
      <c r="BK100" s="52"/>
      <c r="BL100" s="35" t="str">
        <f t="shared" si="29"/>
        <v>NA</v>
      </c>
      <c r="BM100" s="67" t="s">
        <v>499</v>
      </c>
      <c r="BN100" s="71" t="str">
        <f t="shared" si="31"/>
        <v>NA</v>
      </c>
      <c r="BO100" s="71" t="str">
        <f t="shared" si="31"/>
        <v>NA</v>
      </c>
      <c r="BP100" s="71" t="str">
        <f t="shared" si="31"/>
        <v>NA</v>
      </c>
      <c r="BQ100" s="71" t="str">
        <f t="shared" si="31"/>
        <v>NA</v>
      </c>
      <c r="BR100" s="71" t="str">
        <f t="shared" si="31"/>
        <v>NA</v>
      </c>
      <c r="BS100" s="71" t="str">
        <f t="shared" si="30"/>
        <v>NA</v>
      </c>
      <c r="BT100" s="71" t="str">
        <f t="shared" si="30"/>
        <v>NA</v>
      </c>
      <c r="BU100" s="71" t="str">
        <f t="shared" si="30"/>
        <v>NA</v>
      </c>
      <c r="BV100" s="71" t="str">
        <f t="shared" si="30"/>
        <v>NA</v>
      </c>
      <c r="BW100" s="71" t="str">
        <f t="shared" si="30"/>
        <v>NA</v>
      </c>
    </row>
    <row r="101" spans="1:75" x14ac:dyDescent="0.25">
      <c r="A101" s="13">
        <v>2</v>
      </c>
      <c r="B101" s="13">
        <v>100</v>
      </c>
      <c r="C101">
        <v>111</v>
      </c>
      <c r="D101" t="s">
        <v>135</v>
      </c>
      <c r="E101" t="s">
        <v>380</v>
      </c>
      <c r="F101">
        <f>'RIM &amp; TRC Benefits'!E101-'TRC Costs (Ach Pot)'!E101</f>
        <v>0</v>
      </c>
      <c r="G101">
        <f>'RIM &amp; TRC Benefits'!F101-'TRC Costs (Ach Pot)'!F101</f>
        <v>0</v>
      </c>
      <c r="H101">
        <f>'RIM &amp; TRC Benefits'!G101-'TRC Costs (Ach Pot)'!G101</f>
        <v>-2308.893051</v>
      </c>
      <c r="I101">
        <f>'RIM &amp; TRC Benefits'!H101-'TRC Costs (Ach Pot)'!H101</f>
        <v>25.906949000000001</v>
      </c>
      <c r="J101">
        <f>'RIM &amp; TRC Benefits'!I101-'TRC Costs (Ach Pot)'!I101</f>
        <v>27.406949000000001</v>
      </c>
      <c r="K101">
        <f>'RIM &amp; TRC Benefits'!J101-'TRC Costs (Ach Pot)'!J101</f>
        <v>54.309289</v>
      </c>
      <c r="L101">
        <f>'RIM &amp; TRC Benefits'!K101-'TRC Costs (Ach Pot)'!K101</f>
        <v>64.122769000000005</v>
      </c>
      <c r="M101">
        <f>'RIM &amp; TRC Benefits'!L101-'TRC Costs (Ach Pot)'!L101</f>
        <v>65.223359000000002</v>
      </c>
      <c r="N101">
        <f>'RIM &amp; TRC Benefits'!M101-'TRC Costs (Ach Pot)'!M101</f>
        <v>78.453828999999999</v>
      </c>
      <c r="O101">
        <f>'RIM &amp; TRC Benefits'!N101-'TRC Costs (Ach Pot)'!N101</f>
        <v>85.235078999999999</v>
      </c>
      <c r="P101">
        <f>'RIM &amp; TRC Benefits'!O101-'TRC Costs (Ach Pot)'!O101</f>
        <v>85.696009000000004</v>
      </c>
      <c r="Q101">
        <f>'RIM &amp; TRC Benefits'!P101-'TRC Costs (Ach Pot)'!P101</f>
        <v>69.485078999999999</v>
      </c>
      <c r="R101">
        <f>'RIM &amp; TRC Benefits'!Q101-'TRC Costs (Ach Pot)'!Q101</f>
        <v>74.875698999999997</v>
      </c>
      <c r="S101">
        <f>'RIM &amp; TRC Benefits'!R101-'TRC Costs (Ach Pot)'!R101</f>
        <v>64.985078999999999</v>
      </c>
      <c r="T101">
        <f>'RIM &amp; TRC Benefits'!S101-'TRC Costs (Ach Pot)'!S101</f>
        <v>90.594448999999997</v>
      </c>
      <c r="U101">
        <f>'RIM &amp; TRC Benefits'!T101-'TRC Costs (Ach Pot)'!T101</f>
        <v>67.281948999999997</v>
      </c>
      <c r="V101">
        <f>'RIM &amp; TRC Benefits'!U101-'TRC Costs (Ach Pot)'!U101</f>
        <v>75.125698999999997</v>
      </c>
      <c r="W101">
        <f>'RIM &amp; TRC Benefits'!V101-'TRC Costs (Ach Pot)'!V101</f>
        <v>76.469448999999997</v>
      </c>
      <c r="X101">
        <f>'RIM &amp; TRC Benefits'!W101-'TRC Costs (Ach Pot)'!W101</f>
        <v>91.469448999999997</v>
      </c>
      <c r="Y101">
        <f>'RIM &amp; TRC Benefits'!X101-'TRC Costs (Ach Pot)'!X101</f>
        <v>92.094448999999997</v>
      </c>
      <c r="Z101">
        <f>'RIM &amp; TRC Benefits'!Y101-'TRC Costs (Ach Pot)'!Y101</f>
        <v>95.188198999999997</v>
      </c>
      <c r="AA101">
        <f>'RIM &amp; TRC Benefits'!Z101-'TRC Costs (Ach Pot)'!Z101</f>
        <v>95.281948999999997</v>
      </c>
      <c r="AB101">
        <f>'RIM &amp; TRC Benefits'!AA101-'TRC Costs (Ach Pot)'!AA101</f>
        <v>97.281948999999997</v>
      </c>
      <c r="AC101">
        <f>'RIM &amp; TRC Benefits'!AB101-'TRC Costs (Ach Pot)'!AB101</f>
        <v>84.406948999999997</v>
      </c>
      <c r="AD101">
        <f>'RIM &amp; TRC Benefits'!AC101-'TRC Costs (Ach Pot)'!AC101</f>
        <v>86.125698999999997</v>
      </c>
      <c r="AE101">
        <f>'RIM &amp; TRC Benefits'!AD101-'TRC Costs (Ach Pot)'!AD101</f>
        <v>77.031948999999997</v>
      </c>
      <c r="AF101">
        <f>'RIM &amp; TRC Benefits'!AE101-'TRC Costs (Ach Pot)'!AE101</f>
        <v>78.156948999999997</v>
      </c>
      <c r="AG101">
        <f>'RIM &amp; TRC Benefits'!AF101-'TRC Costs (Ach Pot)'!AF101</f>
        <v>85.656948999999997</v>
      </c>
      <c r="AH101">
        <f>'RIM &amp; TRC Benefits'!AG101-'TRC Costs (Ach Pot)'!AG101</f>
        <v>89.719448999999997</v>
      </c>
      <c r="AI101">
        <f>'RIM &amp; TRC Benefits'!AH101-'TRC Costs (Ach Pot)'!AH101</f>
        <v>121.781949</v>
      </c>
      <c r="AJ101" s="2">
        <f t="shared" si="18"/>
        <v>-209.52552800000035</v>
      </c>
      <c r="AK101" s="2">
        <f t="shared" si="19"/>
        <v>-1420.261435447519</v>
      </c>
      <c r="AL101">
        <f>IF('TRC Costs (Ach Pot)'!AJ101=0,99999,'RIM &amp; TRC Benefits'!AJ101/'TRC Costs (Ach Pot)'!AJ101)</f>
        <v>0.39156859210576234</v>
      </c>
      <c r="AM101" s="17"/>
      <c r="AN101">
        <f>'Customer Costs'!G101</f>
        <v>2297.3000000000002</v>
      </c>
      <c r="AO101" s="17">
        <f t="shared" si="20"/>
        <v>334.40684881152731</v>
      </c>
      <c r="AP101" s="18">
        <f t="shared" si="21"/>
        <v>57.428282647370047</v>
      </c>
      <c r="AQ101" s="76" t="str">
        <f t="shared" si="22"/>
        <v>No</v>
      </c>
      <c r="AR101" s="76" t="str">
        <f t="shared" si="23"/>
        <v>No</v>
      </c>
      <c r="AS101" s="76" t="str">
        <f t="shared" si="24"/>
        <v>No</v>
      </c>
      <c r="AU101" s="76" t="str">
        <f t="shared" si="25"/>
        <v>Drop</v>
      </c>
      <c r="AV101" s="59" t="str">
        <f t="shared" si="26"/>
        <v>NA</v>
      </c>
      <c r="AW101" s="41" t="str">
        <f t="shared" si="27"/>
        <v>NA</v>
      </c>
      <c r="AX101" s="23" t="str">
        <f t="shared" si="28"/>
        <v>NA</v>
      </c>
      <c r="AY101" s="23"/>
      <c r="AZ101" s="11" t="str">
        <f>IF(AV101="NA",AV101,'Program Costs'!G101)</f>
        <v>NA</v>
      </c>
      <c r="BA101" s="20"/>
      <c r="BB101" s="56">
        <f>IF(AW101&lt;=10,IF($BB$1="Residential",VLOOKUP(CEILING(AW101,0.05),'Payback-Acceptance'!$A$5:$C$205,2),VLOOKUP(CEILING(AW101,0.05),'Payback-Acceptance'!$A$5:$C$205,3)),IF($BB$1="Residential",VLOOKUP(10,'Payback-Acceptance'!$A$5:$C$205,2),VLOOKUP(10,'Payback-Acceptance'!$A$5:$C$205,3)))</f>
        <v>0.14294960495076253</v>
      </c>
      <c r="BC101" s="109"/>
      <c r="BD101" s="17">
        <f>'RIM Net Benefits (Ach Pot)'!BC101</f>
        <v>334.40684881152731</v>
      </c>
      <c r="BE101" s="18">
        <f>'RIM Net Benefits (Ach Pot)'!BD101</f>
        <v>123.9431375432237</v>
      </c>
      <c r="BF101" s="18">
        <f>'RIM Net Benefits (Ach Pot)'!BE101</f>
        <v>285.54791653511882</v>
      </c>
      <c r="BG101" s="42"/>
      <c r="BH101" s="22">
        <v>230168.70804349324</v>
      </c>
      <c r="BI101" s="27" t="str">
        <f t="shared" si="17"/>
        <v>NA</v>
      </c>
      <c r="BJ101" s="52" t="s">
        <v>527</v>
      </c>
      <c r="BK101" s="52"/>
      <c r="BL101" s="35" t="str">
        <f t="shared" si="29"/>
        <v>NA</v>
      </c>
      <c r="BM101" s="67" t="s">
        <v>499</v>
      </c>
      <c r="BN101" s="71" t="str">
        <f t="shared" si="31"/>
        <v>NA</v>
      </c>
      <c r="BO101" s="71" t="str">
        <f t="shared" si="31"/>
        <v>NA</v>
      </c>
      <c r="BP101" s="71" t="str">
        <f t="shared" si="31"/>
        <v>NA</v>
      </c>
      <c r="BQ101" s="71" t="str">
        <f t="shared" si="31"/>
        <v>NA</v>
      </c>
      <c r="BR101" s="71" t="str">
        <f t="shared" si="31"/>
        <v>NA</v>
      </c>
      <c r="BS101" s="71" t="str">
        <f t="shared" si="30"/>
        <v>NA</v>
      </c>
      <c r="BT101" s="71" t="str">
        <f t="shared" si="30"/>
        <v>NA</v>
      </c>
      <c r="BU101" s="71" t="str">
        <f t="shared" si="30"/>
        <v>NA</v>
      </c>
      <c r="BV101" s="71" t="str">
        <f t="shared" si="30"/>
        <v>NA</v>
      </c>
      <c r="BW101" s="71" t="str">
        <f t="shared" si="30"/>
        <v>NA</v>
      </c>
    </row>
    <row r="102" spans="1:75" x14ac:dyDescent="0.25">
      <c r="A102" s="13">
        <v>2</v>
      </c>
      <c r="B102" s="13">
        <v>100</v>
      </c>
      <c r="C102">
        <v>112</v>
      </c>
      <c r="D102" t="s">
        <v>136</v>
      </c>
      <c r="E102" t="s">
        <v>381</v>
      </c>
      <c r="F102">
        <f>'RIM &amp; TRC Benefits'!E102-'TRC Costs (Ach Pot)'!E102</f>
        <v>0</v>
      </c>
      <c r="G102">
        <f>'RIM &amp; TRC Benefits'!F102-'TRC Costs (Ach Pot)'!F102</f>
        <v>0</v>
      </c>
      <c r="H102">
        <f>'RIM &amp; TRC Benefits'!G102-'TRC Costs (Ach Pot)'!G102</f>
        <v>-83.685090000000002</v>
      </c>
      <c r="I102">
        <f>'RIM &amp; TRC Benefits'!H102-'TRC Costs (Ach Pot)'!H102</f>
        <v>32.189909999999998</v>
      </c>
      <c r="J102">
        <f>'RIM &amp; TRC Benefits'!I102-'TRC Costs (Ach Pot)'!I102</f>
        <v>33.939909999999998</v>
      </c>
      <c r="K102">
        <f>'RIM &amp; TRC Benefits'!J102-'TRC Costs (Ach Pot)'!J102</f>
        <v>80.205539999999999</v>
      </c>
      <c r="L102">
        <f>'RIM &amp; TRC Benefits'!K102-'TRC Costs (Ach Pot)'!K102</f>
        <v>0</v>
      </c>
      <c r="M102">
        <f>'RIM &amp; TRC Benefits'!L102-'TRC Costs (Ach Pot)'!L102</f>
        <v>0</v>
      </c>
      <c r="N102">
        <f>'RIM &amp; TRC Benefits'!M102-'TRC Costs (Ach Pot)'!M102</f>
        <v>0</v>
      </c>
      <c r="O102">
        <f>'RIM &amp; TRC Benefits'!N102-'TRC Costs (Ach Pot)'!N102</f>
        <v>0</v>
      </c>
      <c r="P102">
        <f>'RIM &amp; TRC Benefits'!O102-'TRC Costs (Ach Pot)'!O102</f>
        <v>0</v>
      </c>
      <c r="Q102">
        <f>'RIM &amp; TRC Benefits'!P102-'TRC Costs (Ach Pot)'!P102</f>
        <v>0</v>
      </c>
      <c r="R102">
        <f>'RIM &amp; TRC Benefits'!Q102-'TRC Costs (Ach Pot)'!Q102</f>
        <v>0</v>
      </c>
      <c r="S102">
        <f>'RIM &amp; TRC Benefits'!R102-'TRC Costs (Ach Pot)'!R102</f>
        <v>0</v>
      </c>
      <c r="T102">
        <f>'RIM &amp; TRC Benefits'!S102-'TRC Costs (Ach Pot)'!S102</f>
        <v>0</v>
      </c>
      <c r="U102">
        <f>'RIM &amp; TRC Benefits'!T102-'TRC Costs (Ach Pot)'!T102</f>
        <v>0</v>
      </c>
      <c r="V102">
        <f>'RIM &amp; TRC Benefits'!U102-'TRC Costs (Ach Pot)'!U102</f>
        <v>0</v>
      </c>
      <c r="W102">
        <f>'RIM &amp; TRC Benefits'!V102-'TRC Costs (Ach Pot)'!V102</f>
        <v>0</v>
      </c>
      <c r="X102">
        <f>'RIM &amp; TRC Benefits'!W102-'TRC Costs (Ach Pot)'!W102</f>
        <v>0</v>
      </c>
      <c r="Y102">
        <f>'RIM &amp; TRC Benefits'!X102-'TRC Costs (Ach Pot)'!X102</f>
        <v>0</v>
      </c>
      <c r="Z102">
        <f>'RIM &amp; TRC Benefits'!Y102-'TRC Costs (Ach Pot)'!Y102</f>
        <v>0</v>
      </c>
      <c r="AA102">
        <f>'RIM &amp; TRC Benefits'!Z102-'TRC Costs (Ach Pot)'!Z102</f>
        <v>0</v>
      </c>
      <c r="AB102">
        <f>'RIM &amp; TRC Benefits'!AA102-'TRC Costs (Ach Pot)'!AA102</f>
        <v>0</v>
      </c>
      <c r="AC102">
        <f>'RIM &amp; TRC Benefits'!AB102-'TRC Costs (Ach Pot)'!AB102</f>
        <v>0</v>
      </c>
      <c r="AD102">
        <f>'RIM &amp; TRC Benefits'!AC102-'TRC Costs (Ach Pot)'!AC102</f>
        <v>0</v>
      </c>
      <c r="AE102">
        <f>'RIM &amp; TRC Benefits'!AD102-'TRC Costs (Ach Pot)'!AD102</f>
        <v>0</v>
      </c>
      <c r="AF102">
        <f>'RIM &amp; TRC Benefits'!AE102-'TRC Costs (Ach Pot)'!AE102</f>
        <v>0</v>
      </c>
      <c r="AG102">
        <f>'RIM &amp; TRC Benefits'!AF102-'TRC Costs (Ach Pot)'!AF102</f>
        <v>0</v>
      </c>
      <c r="AH102">
        <f>'RIM &amp; TRC Benefits'!AG102-'TRC Costs (Ach Pot)'!AG102</f>
        <v>0</v>
      </c>
      <c r="AI102">
        <f>'RIM &amp; TRC Benefits'!AH102-'TRC Costs (Ach Pot)'!AH102</f>
        <v>0</v>
      </c>
      <c r="AJ102" s="2">
        <f t="shared" si="18"/>
        <v>62.650269999999992</v>
      </c>
      <c r="AK102" s="2">
        <f t="shared" si="19"/>
        <v>42.959923369401395</v>
      </c>
      <c r="AL102">
        <f>IF('TRC Costs (Ach Pot)'!AJ102=0,99999,'RIM &amp; TRC Benefits'!AJ102/'TRC Costs (Ach Pot)'!AJ102)</f>
        <v>1.3703441669775982</v>
      </c>
      <c r="AM102" s="17"/>
      <c r="AN102">
        <f>'Customer Costs'!G102</f>
        <v>79</v>
      </c>
      <c r="AO102" s="17">
        <f t="shared" si="20"/>
        <v>358</v>
      </c>
      <c r="AP102" s="18">
        <f t="shared" si="21"/>
        <v>1.8447067830518722</v>
      </c>
      <c r="AQ102" s="76" t="str">
        <f t="shared" si="22"/>
        <v>No</v>
      </c>
      <c r="AR102" s="76" t="str">
        <f t="shared" si="23"/>
        <v>Yes</v>
      </c>
      <c r="AS102" s="76" t="str">
        <f t="shared" si="24"/>
        <v>Yes</v>
      </c>
      <c r="AU102" s="76" t="str">
        <f t="shared" si="25"/>
        <v>Drop</v>
      </c>
      <c r="AV102" s="59" t="str">
        <f t="shared" si="26"/>
        <v>NA</v>
      </c>
      <c r="AW102" s="41" t="str">
        <f t="shared" si="27"/>
        <v>NA</v>
      </c>
      <c r="AX102" s="23" t="str">
        <f t="shared" si="28"/>
        <v>NA</v>
      </c>
      <c r="AY102" s="23"/>
      <c r="AZ102" s="11" t="str">
        <f>IF(AV102="NA",AV102,'Program Costs'!G102)</f>
        <v>NA</v>
      </c>
      <c r="BA102" s="20"/>
      <c r="BB102" s="56">
        <f>IF(AW102&lt;=10,IF($BB$1="Residential",VLOOKUP(CEILING(AW102,0.05),'Payback-Acceptance'!$A$5:$C$205,2),VLOOKUP(CEILING(AW102,0.05),'Payback-Acceptance'!$A$5:$C$205,3)),IF($BB$1="Residential",VLOOKUP(10,'Payback-Acceptance'!$A$5:$C$205,2),VLOOKUP(10,'Payback-Acceptance'!$A$5:$C$205,3)))</f>
        <v>0.14294960495076253</v>
      </c>
      <c r="BC102" s="109"/>
      <c r="BD102" s="17">
        <f>'RIM Net Benefits (Ach Pot)'!BC102</f>
        <v>358</v>
      </c>
      <c r="BE102" s="18">
        <f>'RIM Net Benefits (Ach Pot)'!BD102</f>
        <v>190</v>
      </c>
      <c r="BF102" s="18">
        <f>'RIM Net Benefits (Ach Pot)'!BE102</f>
        <v>530</v>
      </c>
      <c r="BG102" s="42"/>
      <c r="BH102" s="22">
        <v>181712.13792907359</v>
      </c>
      <c r="BI102" s="27" t="str">
        <f t="shared" si="17"/>
        <v>NA</v>
      </c>
      <c r="BJ102" s="52" t="s">
        <v>527</v>
      </c>
      <c r="BK102" s="52"/>
      <c r="BL102" s="35" t="str">
        <f t="shared" si="29"/>
        <v>NA</v>
      </c>
      <c r="BM102" s="67" t="s">
        <v>499</v>
      </c>
      <c r="BN102" s="71" t="str">
        <f t="shared" si="31"/>
        <v>NA</v>
      </c>
      <c r="BO102" s="71" t="str">
        <f t="shared" si="31"/>
        <v>NA</v>
      </c>
      <c r="BP102" s="71" t="str">
        <f t="shared" si="31"/>
        <v>NA</v>
      </c>
      <c r="BQ102" s="71" t="str">
        <f t="shared" si="31"/>
        <v>NA</v>
      </c>
      <c r="BR102" s="71" t="str">
        <f t="shared" si="31"/>
        <v>NA</v>
      </c>
      <c r="BS102" s="71" t="str">
        <f t="shared" si="30"/>
        <v>NA</v>
      </c>
      <c r="BT102" s="71" t="str">
        <f t="shared" si="30"/>
        <v>NA</v>
      </c>
      <c r="BU102" s="71" t="str">
        <f t="shared" si="30"/>
        <v>NA</v>
      </c>
      <c r="BV102" s="71" t="str">
        <f t="shared" si="30"/>
        <v>NA</v>
      </c>
      <c r="BW102" s="71" t="str">
        <f t="shared" si="30"/>
        <v>NA</v>
      </c>
    </row>
    <row r="103" spans="1:75" x14ac:dyDescent="0.25">
      <c r="A103" s="13">
        <v>2</v>
      </c>
      <c r="B103" s="13">
        <v>100</v>
      </c>
      <c r="C103">
        <v>113</v>
      </c>
      <c r="D103" t="s">
        <v>137</v>
      </c>
      <c r="E103" t="s">
        <v>382</v>
      </c>
      <c r="F103">
        <f>'RIM &amp; TRC Benefits'!E103-'TRC Costs (Ach Pot)'!E103</f>
        <v>0</v>
      </c>
      <c r="G103">
        <f>'RIM &amp; TRC Benefits'!F103-'TRC Costs (Ach Pot)'!F103</f>
        <v>0</v>
      </c>
      <c r="H103">
        <f>'RIM &amp; TRC Benefits'!G103-'TRC Costs (Ach Pot)'!G103</f>
        <v>-83.685090000000002</v>
      </c>
      <c r="I103">
        <f>'RIM &amp; TRC Benefits'!H103-'TRC Costs (Ach Pot)'!H103</f>
        <v>32.189909999999998</v>
      </c>
      <c r="J103">
        <f>'RIM &amp; TRC Benefits'!I103-'TRC Costs (Ach Pot)'!I103</f>
        <v>33.939909999999998</v>
      </c>
      <c r="K103">
        <f>'RIM &amp; TRC Benefits'!J103-'TRC Costs (Ach Pot)'!J103</f>
        <v>80.205539999999999</v>
      </c>
      <c r="L103">
        <f>'RIM &amp; TRC Benefits'!K103-'TRC Costs (Ach Pot)'!K103</f>
        <v>0</v>
      </c>
      <c r="M103">
        <f>'RIM &amp; TRC Benefits'!L103-'TRC Costs (Ach Pot)'!L103</f>
        <v>0</v>
      </c>
      <c r="N103">
        <f>'RIM &amp; TRC Benefits'!M103-'TRC Costs (Ach Pot)'!M103</f>
        <v>0</v>
      </c>
      <c r="O103">
        <f>'RIM &amp; TRC Benefits'!N103-'TRC Costs (Ach Pot)'!N103</f>
        <v>0</v>
      </c>
      <c r="P103">
        <f>'RIM &amp; TRC Benefits'!O103-'TRC Costs (Ach Pot)'!O103</f>
        <v>0</v>
      </c>
      <c r="Q103">
        <f>'RIM &amp; TRC Benefits'!P103-'TRC Costs (Ach Pot)'!P103</f>
        <v>0</v>
      </c>
      <c r="R103">
        <f>'RIM &amp; TRC Benefits'!Q103-'TRC Costs (Ach Pot)'!Q103</f>
        <v>0</v>
      </c>
      <c r="S103">
        <f>'RIM &amp; TRC Benefits'!R103-'TRC Costs (Ach Pot)'!R103</f>
        <v>0</v>
      </c>
      <c r="T103">
        <f>'RIM &amp; TRC Benefits'!S103-'TRC Costs (Ach Pot)'!S103</f>
        <v>0</v>
      </c>
      <c r="U103">
        <f>'RIM &amp; TRC Benefits'!T103-'TRC Costs (Ach Pot)'!T103</f>
        <v>0</v>
      </c>
      <c r="V103">
        <f>'RIM &amp; TRC Benefits'!U103-'TRC Costs (Ach Pot)'!U103</f>
        <v>0</v>
      </c>
      <c r="W103">
        <f>'RIM &amp; TRC Benefits'!V103-'TRC Costs (Ach Pot)'!V103</f>
        <v>0</v>
      </c>
      <c r="X103">
        <f>'RIM &amp; TRC Benefits'!W103-'TRC Costs (Ach Pot)'!W103</f>
        <v>0</v>
      </c>
      <c r="Y103">
        <f>'RIM &amp; TRC Benefits'!X103-'TRC Costs (Ach Pot)'!X103</f>
        <v>0</v>
      </c>
      <c r="Z103">
        <f>'RIM &amp; TRC Benefits'!Y103-'TRC Costs (Ach Pot)'!Y103</f>
        <v>0</v>
      </c>
      <c r="AA103">
        <f>'RIM &amp; TRC Benefits'!Z103-'TRC Costs (Ach Pot)'!Z103</f>
        <v>0</v>
      </c>
      <c r="AB103">
        <f>'RIM &amp; TRC Benefits'!AA103-'TRC Costs (Ach Pot)'!AA103</f>
        <v>0</v>
      </c>
      <c r="AC103">
        <f>'RIM &amp; TRC Benefits'!AB103-'TRC Costs (Ach Pot)'!AB103</f>
        <v>0</v>
      </c>
      <c r="AD103">
        <f>'RIM &amp; TRC Benefits'!AC103-'TRC Costs (Ach Pot)'!AC103</f>
        <v>0</v>
      </c>
      <c r="AE103">
        <f>'RIM &amp; TRC Benefits'!AD103-'TRC Costs (Ach Pot)'!AD103</f>
        <v>0</v>
      </c>
      <c r="AF103">
        <f>'RIM &amp; TRC Benefits'!AE103-'TRC Costs (Ach Pot)'!AE103</f>
        <v>0</v>
      </c>
      <c r="AG103">
        <f>'RIM &amp; TRC Benefits'!AF103-'TRC Costs (Ach Pot)'!AF103</f>
        <v>0</v>
      </c>
      <c r="AH103">
        <f>'RIM &amp; TRC Benefits'!AG103-'TRC Costs (Ach Pot)'!AG103</f>
        <v>0</v>
      </c>
      <c r="AI103">
        <f>'RIM &amp; TRC Benefits'!AH103-'TRC Costs (Ach Pot)'!AH103</f>
        <v>0</v>
      </c>
      <c r="AJ103" s="2">
        <f t="shared" si="18"/>
        <v>62.650269999999992</v>
      </c>
      <c r="AK103" s="2">
        <f t="shared" si="19"/>
        <v>42.959923369401395</v>
      </c>
      <c r="AL103">
        <f>IF('TRC Costs (Ach Pot)'!AJ103=0,99999,'RIM &amp; TRC Benefits'!AJ103/'TRC Costs (Ach Pot)'!AJ103)</f>
        <v>1.3703441669775982</v>
      </c>
      <c r="AM103" s="17"/>
      <c r="AN103">
        <f>'Customer Costs'!G103</f>
        <v>79</v>
      </c>
      <c r="AO103" s="17">
        <f t="shared" si="20"/>
        <v>358</v>
      </c>
      <c r="AP103" s="18">
        <f t="shared" si="21"/>
        <v>1.8447067830518722</v>
      </c>
      <c r="AQ103" s="76" t="str">
        <f t="shared" si="22"/>
        <v>No</v>
      </c>
      <c r="AR103" s="76" t="str">
        <f t="shared" si="23"/>
        <v>Yes</v>
      </c>
      <c r="AS103" s="76" t="str">
        <f t="shared" si="24"/>
        <v>Yes</v>
      </c>
      <c r="AU103" s="76" t="str">
        <f t="shared" si="25"/>
        <v>Drop</v>
      </c>
      <c r="AV103" s="59" t="str">
        <f t="shared" si="26"/>
        <v>NA</v>
      </c>
      <c r="AW103" s="41" t="str">
        <f t="shared" si="27"/>
        <v>NA</v>
      </c>
      <c r="AX103" s="23" t="str">
        <f t="shared" si="28"/>
        <v>NA</v>
      </c>
      <c r="AY103" s="23"/>
      <c r="AZ103" s="11" t="str">
        <f>IF(AV103="NA",AV103,'Program Costs'!G103)</f>
        <v>NA</v>
      </c>
      <c r="BA103" s="20"/>
      <c r="BB103" s="56">
        <f>IF(AW103&lt;=10,IF($BB$1="Residential",VLOOKUP(CEILING(AW103,0.05),'Payback-Acceptance'!$A$5:$C$205,2),VLOOKUP(CEILING(AW103,0.05),'Payback-Acceptance'!$A$5:$C$205,3)),IF($BB$1="Residential",VLOOKUP(10,'Payback-Acceptance'!$A$5:$C$205,2),VLOOKUP(10,'Payback-Acceptance'!$A$5:$C$205,3)))</f>
        <v>0.14294960495076253</v>
      </c>
      <c r="BC103" s="109"/>
      <c r="BD103" s="17">
        <f>'RIM Net Benefits (Ach Pot)'!BC103</f>
        <v>358</v>
      </c>
      <c r="BE103" s="18">
        <f>'RIM Net Benefits (Ach Pot)'!BD103</f>
        <v>190</v>
      </c>
      <c r="BF103" s="18">
        <f>'RIM Net Benefits (Ach Pot)'!BE103</f>
        <v>530</v>
      </c>
      <c r="BG103" s="42"/>
      <c r="BH103" s="22">
        <v>193826.28045767854</v>
      </c>
      <c r="BI103" s="27" t="str">
        <f t="shared" si="17"/>
        <v>NA</v>
      </c>
      <c r="BJ103" s="52" t="s">
        <v>527</v>
      </c>
      <c r="BK103" s="52"/>
      <c r="BL103" s="35" t="str">
        <f t="shared" si="29"/>
        <v>NA</v>
      </c>
      <c r="BM103" s="67" t="s">
        <v>499</v>
      </c>
      <c r="BN103" s="71" t="str">
        <f t="shared" si="31"/>
        <v>NA</v>
      </c>
      <c r="BO103" s="71" t="str">
        <f t="shared" si="31"/>
        <v>NA</v>
      </c>
      <c r="BP103" s="71" t="str">
        <f t="shared" si="31"/>
        <v>NA</v>
      </c>
      <c r="BQ103" s="71" t="str">
        <f t="shared" si="31"/>
        <v>NA</v>
      </c>
      <c r="BR103" s="71" t="str">
        <f t="shared" si="31"/>
        <v>NA</v>
      </c>
      <c r="BS103" s="71" t="str">
        <f t="shared" si="30"/>
        <v>NA</v>
      </c>
      <c r="BT103" s="71" t="str">
        <f t="shared" si="30"/>
        <v>NA</v>
      </c>
      <c r="BU103" s="71" t="str">
        <f t="shared" si="30"/>
        <v>NA</v>
      </c>
      <c r="BV103" s="71" t="str">
        <f t="shared" si="30"/>
        <v>NA</v>
      </c>
      <c r="BW103" s="71" t="str">
        <f t="shared" si="30"/>
        <v>NA</v>
      </c>
    </row>
    <row r="104" spans="1:75" x14ac:dyDescent="0.25">
      <c r="A104" s="13">
        <v>2</v>
      </c>
      <c r="B104" s="13">
        <v>100</v>
      </c>
      <c r="C104">
        <v>114</v>
      </c>
      <c r="D104" t="s">
        <v>138</v>
      </c>
      <c r="E104" t="s">
        <v>383</v>
      </c>
      <c r="F104">
        <f>'RIM &amp; TRC Benefits'!E104-'TRC Costs (Ach Pot)'!E104</f>
        <v>0</v>
      </c>
      <c r="G104">
        <f>'RIM &amp; TRC Benefits'!F104-'TRC Costs (Ach Pot)'!F104</f>
        <v>0</v>
      </c>
      <c r="H104">
        <f>'RIM &amp; TRC Benefits'!G104-'TRC Costs (Ach Pot)'!G104</f>
        <v>-94.812735000000004</v>
      </c>
      <c r="I104">
        <f>'RIM &amp; TRC Benefits'!H104-'TRC Costs (Ach Pot)'!H104</f>
        <v>21.437265</v>
      </c>
      <c r="J104">
        <f>'RIM &amp; TRC Benefits'!I104-'TRC Costs (Ach Pot)'!I104</f>
        <v>23.062265</v>
      </c>
      <c r="K104">
        <f>'RIM &amp; TRC Benefits'!J104-'TRC Costs (Ach Pot)'!J104</f>
        <v>38.023203000000002</v>
      </c>
      <c r="L104">
        <f>'RIM &amp; TRC Benefits'!K104-'TRC Costs (Ach Pot)'!K104</f>
        <v>42.454842999999997</v>
      </c>
      <c r="M104">
        <f>'RIM &amp; TRC Benefits'!L104-'TRC Costs (Ach Pot)'!L104</f>
        <v>44.507577999999995</v>
      </c>
      <c r="N104">
        <f>'RIM &amp; TRC Benefits'!M104-'TRC Costs (Ach Pot)'!M104</f>
        <v>51.445075000000003</v>
      </c>
      <c r="O104">
        <f>'RIM &amp; TRC Benefits'!N104-'TRC Costs (Ach Pot)'!N104</f>
        <v>55.116954999999997</v>
      </c>
      <c r="P104">
        <f>'RIM &amp; TRC Benefits'!O104-'TRC Costs (Ach Pot)'!O104</f>
        <v>56.702894999999998</v>
      </c>
      <c r="Q104">
        <f>'RIM &amp; TRC Benefits'!P104-'TRC Costs (Ach Pot)'!P104</f>
        <v>48.765394999999998</v>
      </c>
      <c r="R104">
        <f>'RIM &amp; TRC Benefits'!Q104-'TRC Costs (Ach Pot)'!Q104</f>
        <v>0</v>
      </c>
      <c r="S104">
        <f>'RIM &amp; TRC Benefits'!R104-'TRC Costs (Ach Pot)'!R104</f>
        <v>0</v>
      </c>
      <c r="T104">
        <f>'RIM &amp; TRC Benefits'!S104-'TRC Costs (Ach Pot)'!S104</f>
        <v>0</v>
      </c>
      <c r="U104">
        <f>'RIM &amp; TRC Benefits'!T104-'TRC Costs (Ach Pot)'!T104</f>
        <v>0</v>
      </c>
      <c r="V104">
        <f>'RIM &amp; TRC Benefits'!U104-'TRC Costs (Ach Pot)'!U104</f>
        <v>0</v>
      </c>
      <c r="W104">
        <f>'RIM &amp; TRC Benefits'!V104-'TRC Costs (Ach Pot)'!V104</f>
        <v>0</v>
      </c>
      <c r="X104">
        <f>'RIM &amp; TRC Benefits'!W104-'TRC Costs (Ach Pot)'!W104</f>
        <v>0</v>
      </c>
      <c r="Y104">
        <f>'RIM &amp; TRC Benefits'!X104-'TRC Costs (Ach Pot)'!X104</f>
        <v>0</v>
      </c>
      <c r="Z104">
        <f>'RIM &amp; TRC Benefits'!Y104-'TRC Costs (Ach Pot)'!Y104</f>
        <v>0</v>
      </c>
      <c r="AA104">
        <f>'RIM &amp; TRC Benefits'!Z104-'TRC Costs (Ach Pot)'!Z104</f>
        <v>0</v>
      </c>
      <c r="AB104">
        <f>'RIM &amp; TRC Benefits'!AA104-'TRC Costs (Ach Pot)'!AA104</f>
        <v>0</v>
      </c>
      <c r="AC104">
        <f>'RIM &amp; TRC Benefits'!AB104-'TRC Costs (Ach Pot)'!AB104</f>
        <v>0</v>
      </c>
      <c r="AD104">
        <f>'RIM &amp; TRC Benefits'!AC104-'TRC Costs (Ach Pot)'!AC104</f>
        <v>0</v>
      </c>
      <c r="AE104">
        <f>'RIM &amp; TRC Benefits'!AD104-'TRC Costs (Ach Pot)'!AD104</f>
        <v>0</v>
      </c>
      <c r="AF104">
        <f>'RIM &amp; TRC Benefits'!AE104-'TRC Costs (Ach Pot)'!AE104</f>
        <v>0</v>
      </c>
      <c r="AG104">
        <f>'RIM &amp; TRC Benefits'!AF104-'TRC Costs (Ach Pot)'!AF104</f>
        <v>0</v>
      </c>
      <c r="AH104">
        <f>'RIM &amp; TRC Benefits'!AG104-'TRC Costs (Ach Pot)'!AG104</f>
        <v>0</v>
      </c>
      <c r="AI104">
        <f>'RIM &amp; TRC Benefits'!AH104-'TRC Costs (Ach Pot)'!AH104</f>
        <v>0</v>
      </c>
      <c r="AJ104" s="2">
        <f t="shared" si="18"/>
        <v>286.70273900000001</v>
      </c>
      <c r="AK104" s="2">
        <f t="shared" si="19"/>
        <v>175.75384635404825</v>
      </c>
      <c r="AL104">
        <f>IF('TRC Costs (Ach Pot)'!AJ104=0,99999,'RIM &amp; TRC Benefits'!AJ104/'TRC Costs (Ach Pot)'!AJ104)</f>
        <v>2.5151193651211057</v>
      </c>
      <c r="AM104" s="17"/>
      <c r="AN104">
        <f>'Customer Costs'!G104</f>
        <v>79</v>
      </c>
      <c r="AO104" s="17">
        <f t="shared" si="20"/>
        <v>342.12893674019239</v>
      </c>
      <c r="AP104" s="18">
        <f t="shared" si="21"/>
        <v>1.9302811233241928</v>
      </c>
      <c r="AQ104" s="76" t="str">
        <f t="shared" si="22"/>
        <v>No</v>
      </c>
      <c r="AR104" s="76" t="str">
        <f t="shared" si="23"/>
        <v>Yes</v>
      </c>
      <c r="AS104" s="76" t="str">
        <f t="shared" si="24"/>
        <v>Yes</v>
      </c>
      <c r="AU104" s="76" t="str">
        <f t="shared" si="25"/>
        <v>Drop</v>
      </c>
      <c r="AV104" s="59" t="str">
        <f t="shared" si="26"/>
        <v>NA</v>
      </c>
      <c r="AW104" s="41" t="str">
        <f t="shared" si="27"/>
        <v>NA</v>
      </c>
      <c r="AX104" s="23" t="str">
        <f t="shared" si="28"/>
        <v>NA</v>
      </c>
      <c r="AY104" s="23"/>
      <c r="AZ104" s="11" t="str">
        <f>IF(AV104="NA",AV104,'Program Costs'!G104)</f>
        <v>NA</v>
      </c>
      <c r="BA104" s="20"/>
      <c r="BB104" s="56">
        <f>IF(AW104&lt;=10,IF($BB$1="Residential",VLOOKUP(CEILING(AW104,0.05),'Payback-Acceptance'!$A$5:$C$205,2),VLOOKUP(CEILING(AW104,0.05),'Payback-Acceptance'!$A$5:$C$205,3)),IF($BB$1="Residential",VLOOKUP(10,'Payback-Acceptance'!$A$5:$C$205,2),VLOOKUP(10,'Payback-Acceptance'!$A$5:$C$205,3)))</f>
        <v>0.14294960495076253</v>
      </c>
      <c r="BC104" s="109"/>
      <c r="BD104" s="17">
        <f>'RIM Net Benefits (Ach Pot)'!BC104</f>
        <v>342.12893674019239</v>
      </c>
      <c r="BE104" s="18">
        <f>'RIM Net Benefits (Ach Pot)'!BD104</f>
        <v>137.83513502327799</v>
      </c>
      <c r="BF104" s="18">
        <f>'RIM Net Benefits (Ach Pot)'!BE104</f>
        <v>0</v>
      </c>
      <c r="BG104" s="42"/>
      <c r="BH104" s="22">
        <v>121141.42528604908</v>
      </c>
      <c r="BI104" s="27" t="str">
        <f t="shared" si="17"/>
        <v>NA</v>
      </c>
      <c r="BJ104" s="52" t="s">
        <v>527</v>
      </c>
      <c r="BK104" s="52"/>
      <c r="BL104" s="35" t="str">
        <f t="shared" si="29"/>
        <v>NA</v>
      </c>
      <c r="BM104" s="67" t="s">
        <v>499</v>
      </c>
      <c r="BN104" s="71" t="str">
        <f t="shared" si="31"/>
        <v>NA</v>
      </c>
      <c r="BO104" s="71" t="str">
        <f t="shared" si="31"/>
        <v>NA</v>
      </c>
      <c r="BP104" s="71" t="str">
        <f t="shared" si="31"/>
        <v>NA</v>
      </c>
      <c r="BQ104" s="71" t="str">
        <f t="shared" si="31"/>
        <v>NA</v>
      </c>
      <c r="BR104" s="71" t="str">
        <f t="shared" si="31"/>
        <v>NA</v>
      </c>
      <c r="BS104" s="71" t="str">
        <f t="shared" si="30"/>
        <v>NA</v>
      </c>
      <c r="BT104" s="71" t="str">
        <f t="shared" si="30"/>
        <v>NA</v>
      </c>
      <c r="BU104" s="71" t="str">
        <f t="shared" si="30"/>
        <v>NA</v>
      </c>
      <c r="BV104" s="71" t="str">
        <f t="shared" si="30"/>
        <v>NA</v>
      </c>
      <c r="BW104" s="71" t="str">
        <f t="shared" si="30"/>
        <v>NA</v>
      </c>
    </row>
    <row r="105" spans="1:75" x14ac:dyDescent="0.25">
      <c r="A105" s="13">
        <v>2</v>
      </c>
      <c r="B105" s="13">
        <v>100</v>
      </c>
      <c r="C105">
        <v>115</v>
      </c>
      <c r="D105" t="s">
        <v>139</v>
      </c>
      <c r="E105" t="s">
        <v>384</v>
      </c>
      <c r="F105">
        <f>'RIM &amp; TRC Benefits'!E105-'TRC Costs (Ach Pot)'!E105</f>
        <v>0</v>
      </c>
      <c r="G105">
        <f>'RIM &amp; TRC Benefits'!F105-'TRC Costs (Ach Pot)'!F105</f>
        <v>0</v>
      </c>
      <c r="H105">
        <f>'RIM &amp; TRC Benefits'!G105-'TRC Costs (Ach Pot)'!G105</f>
        <v>-113.14322700000001</v>
      </c>
      <c r="I105">
        <f>'RIM &amp; TRC Benefits'!H105-'TRC Costs (Ach Pot)'!H105</f>
        <v>14.006772999999999</v>
      </c>
      <c r="J105">
        <f>'RIM &amp; TRC Benefits'!I105-'TRC Costs (Ach Pot)'!I105</f>
        <v>15.256772999999999</v>
      </c>
      <c r="K105">
        <f>'RIM &amp; TRC Benefits'!J105-'TRC Costs (Ach Pot)'!J105</f>
        <v>23.910093</v>
      </c>
      <c r="L105">
        <f>'RIM &amp; TRC Benefits'!K105-'TRC Costs (Ach Pot)'!K105</f>
        <v>26.356382</v>
      </c>
      <c r="M105">
        <f>'RIM &amp; TRC Benefits'!L105-'TRC Costs (Ach Pot)'!L105</f>
        <v>26.447202999999998</v>
      </c>
      <c r="N105">
        <f>'RIM &amp; TRC Benefits'!M105-'TRC Costs (Ach Pot)'!M105</f>
        <v>32.045833000000002</v>
      </c>
      <c r="O105">
        <f>'RIM &amp; TRC Benefits'!N105-'TRC Costs (Ach Pot)'!N105</f>
        <v>33.834902999999997</v>
      </c>
      <c r="P105">
        <f>'RIM &amp; TRC Benefits'!O105-'TRC Costs (Ach Pot)'!O105</f>
        <v>34.584902999999997</v>
      </c>
      <c r="Q105">
        <f>'RIM &amp; TRC Benefits'!P105-'TRC Costs (Ach Pot)'!P105</f>
        <v>29.959897999999999</v>
      </c>
      <c r="R105">
        <f>'RIM &amp; TRC Benefits'!Q105-'TRC Costs (Ach Pot)'!Q105</f>
        <v>31.631772999999999</v>
      </c>
      <c r="S105">
        <f>'RIM &amp; TRC Benefits'!R105-'TRC Costs (Ach Pot)'!R105</f>
        <v>29.256772999999999</v>
      </c>
      <c r="T105">
        <f>'RIM &amp; TRC Benefits'!S105-'TRC Costs (Ach Pot)'!S105</f>
        <v>36.444272999999995</v>
      </c>
      <c r="U105">
        <f>'RIM &amp; TRC Benefits'!T105-'TRC Costs (Ach Pot)'!T105</f>
        <v>29.694272999999999</v>
      </c>
      <c r="V105">
        <f>'RIM &amp; TRC Benefits'!U105-'TRC Costs (Ach Pot)'!U105</f>
        <v>32.881772999999995</v>
      </c>
      <c r="W105">
        <f>'RIM &amp; TRC Benefits'!V105-'TRC Costs (Ach Pot)'!V105</f>
        <v>0</v>
      </c>
      <c r="X105">
        <f>'RIM &amp; TRC Benefits'!W105-'TRC Costs (Ach Pot)'!W105</f>
        <v>0</v>
      </c>
      <c r="Y105">
        <f>'RIM &amp; TRC Benefits'!X105-'TRC Costs (Ach Pot)'!X105</f>
        <v>0</v>
      </c>
      <c r="Z105">
        <f>'RIM &amp; TRC Benefits'!Y105-'TRC Costs (Ach Pot)'!Y105</f>
        <v>0</v>
      </c>
      <c r="AA105">
        <f>'RIM &amp; TRC Benefits'!Z105-'TRC Costs (Ach Pot)'!Z105</f>
        <v>0</v>
      </c>
      <c r="AB105">
        <f>'RIM &amp; TRC Benefits'!AA105-'TRC Costs (Ach Pot)'!AA105</f>
        <v>0</v>
      </c>
      <c r="AC105">
        <f>'RIM &amp; TRC Benefits'!AB105-'TRC Costs (Ach Pot)'!AB105</f>
        <v>0</v>
      </c>
      <c r="AD105">
        <f>'RIM &amp; TRC Benefits'!AC105-'TRC Costs (Ach Pot)'!AC105</f>
        <v>0</v>
      </c>
      <c r="AE105">
        <f>'RIM &amp; TRC Benefits'!AD105-'TRC Costs (Ach Pot)'!AD105</f>
        <v>0</v>
      </c>
      <c r="AF105">
        <f>'RIM &amp; TRC Benefits'!AE105-'TRC Costs (Ach Pot)'!AE105</f>
        <v>0</v>
      </c>
      <c r="AG105">
        <f>'RIM &amp; TRC Benefits'!AF105-'TRC Costs (Ach Pot)'!AF105</f>
        <v>0</v>
      </c>
      <c r="AH105">
        <f>'RIM &amp; TRC Benefits'!AG105-'TRC Costs (Ach Pot)'!AG105</f>
        <v>0</v>
      </c>
      <c r="AI105">
        <f>'RIM &amp; TRC Benefits'!AH105-'TRC Costs (Ach Pot)'!AH105</f>
        <v>0</v>
      </c>
      <c r="AJ105" s="2">
        <f t="shared" si="18"/>
        <v>283.16839900000002</v>
      </c>
      <c r="AK105" s="2">
        <f t="shared" si="19"/>
        <v>130.59420047572672</v>
      </c>
      <c r="AL105">
        <f>IF('TRC Costs (Ach Pot)'!AJ105=0,99999,'RIM &amp; TRC Benefits'!AJ105/'TRC Costs (Ach Pot)'!AJ105)</f>
        <v>2.0291111148599428</v>
      </c>
      <c r="AM105" s="17"/>
      <c r="AN105">
        <f>'Customer Costs'!G105</f>
        <v>89.9</v>
      </c>
      <c r="AO105" s="17">
        <f t="shared" si="20"/>
        <v>227.93904791412993</v>
      </c>
      <c r="AP105" s="18">
        <f t="shared" si="21"/>
        <v>3.2970401956357245</v>
      </c>
      <c r="AQ105" s="76" t="str">
        <f t="shared" si="22"/>
        <v>No</v>
      </c>
      <c r="AR105" s="76" t="str">
        <f t="shared" si="23"/>
        <v>No</v>
      </c>
      <c r="AS105" s="76" t="str">
        <f t="shared" si="24"/>
        <v>No</v>
      </c>
      <c r="AU105" s="76" t="str">
        <f t="shared" si="25"/>
        <v>Keep</v>
      </c>
      <c r="AV105" s="59">
        <f t="shared" si="26"/>
        <v>35.366239617581741</v>
      </c>
      <c r="AW105" s="41">
        <f t="shared" si="27"/>
        <v>2</v>
      </c>
      <c r="AX105" s="23">
        <f t="shared" si="28"/>
        <v>0.39339532388856219</v>
      </c>
      <c r="AY105" s="23"/>
      <c r="AZ105" s="11">
        <f>IF(AV105="NA",AV105,'Program Costs'!G105)</f>
        <v>37</v>
      </c>
      <c r="BA105" s="20"/>
      <c r="BB105" s="56">
        <f>IF(AW105&lt;=10,IF($BB$1="Residential",VLOOKUP(CEILING(AW105,0.05),'Payback-Acceptance'!$A$5:$C$205,2),VLOOKUP(CEILING(AW105,0.05),'Payback-Acceptance'!$A$5:$C$205,3)),IF($BB$1="Residential",VLOOKUP(10,'Payback-Acceptance'!$A$5:$C$205,2),VLOOKUP(10,'Payback-Acceptance'!$A$5:$C$205,3)))</f>
        <v>0.41756058820718511</v>
      </c>
      <c r="BC105" s="109"/>
      <c r="BD105" s="17">
        <f>'RIM Net Benefits (Ach Pot)'!BC105</f>
        <v>227.93904791412993</v>
      </c>
      <c r="BE105" s="18">
        <f>'RIM Net Benefits (Ach Pot)'!BD105</f>
        <v>78.855075108758413</v>
      </c>
      <c r="BF105" s="18">
        <f>'RIM Net Benefits (Ach Pot)'!BE105</f>
        <v>0</v>
      </c>
      <c r="BG105" s="42"/>
      <c r="BH105" s="22">
        <v>161187.78427754759</v>
      </c>
      <c r="BI105" s="27">
        <f t="shared" si="17"/>
        <v>33652.833007372821</v>
      </c>
      <c r="BJ105" s="52" t="s">
        <v>526</v>
      </c>
      <c r="BK105" s="52"/>
      <c r="BL105" s="35">
        <f t="shared" si="29"/>
        <v>76</v>
      </c>
      <c r="BM105" s="67">
        <v>76</v>
      </c>
      <c r="BN105" s="71">
        <f t="shared" si="31"/>
        <v>15.910627962083808</v>
      </c>
      <c r="BO105" s="71">
        <f t="shared" si="31"/>
        <v>30.762618903335142</v>
      </c>
      <c r="BP105" s="71">
        <f t="shared" si="31"/>
        <v>43.703960557802446</v>
      </c>
      <c r="BQ105" s="71">
        <f t="shared" si="31"/>
        <v>54.230146493728853</v>
      </c>
      <c r="BR105" s="71">
        <f t="shared" si="31"/>
        <v>62.222222979956484</v>
      </c>
      <c r="BS105" s="71">
        <f t="shared" si="30"/>
        <v>67.886503550375735</v>
      </c>
      <c r="BT105" s="71">
        <f t="shared" si="30"/>
        <v>71.633868624743499</v>
      </c>
      <c r="BU105" s="71">
        <f t="shared" si="30"/>
        <v>73.94807925928896</v>
      </c>
      <c r="BV105" s="71">
        <f t="shared" si="30"/>
        <v>75.282137622052062</v>
      </c>
      <c r="BW105" s="71">
        <f t="shared" si="30"/>
        <v>76</v>
      </c>
    </row>
    <row r="106" spans="1:75" x14ac:dyDescent="0.25">
      <c r="A106" s="13">
        <v>2</v>
      </c>
      <c r="B106" s="13">
        <v>100</v>
      </c>
      <c r="C106">
        <v>116</v>
      </c>
      <c r="D106" t="s">
        <v>140</v>
      </c>
      <c r="E106" t="s">
        <v>385</v>
      </c>
      <c r="F106">
        <f>'RIM &amp; TRC Benefits'!E106-'TRC Costs (Ach Pot)'!E106</f>
        <v>0</v>
      </c>
      <c r="G106">
        <f>'RIM &amp; TRC Benefits'!F106-'TRC Costs (Ach Pot)'!F106</f>
        <v>0</v>
      </c>
      <c r="H106">
        <f>'RIM &amp; TRC Benefits'!G106-'TRC Costs (Ach Pot)'!G106</f>
        <v>-182.52566000000002</v>
      </c>
      <c r="I106">
        <f>'RIM &amp; TRC Benefits'!H106-'TRC Costs (Ach Pot)'!H106</f>
        <v>39.474339999999998</v>
      </c>
      <c r="J106">
        <f>'RIM &amp; TRC Benefits'!I106-'TRC Costs (Ach Pot)'!I106</f>
        <v>41.224339999999998</v>
      </c>
      <c r="K106">
        <f>'RIM &amp; TRC Benefits'!J106-'TRC Costs (Ach Pot)'!J106</f>
        <v>97.011449999999996</v>
      </c>
      <c r="L106">
        <f>'RIM &amp; TRC Benefits'!K106-'TRC Costs (Ach Pot)'!K106</f>
        <v>118.16575</v>
      </c>
      <c r="M106">
        <f>'RIM &amp; TRC Benefits'!L106-'TRC Costs (Ach Pot)'!L106</f>
        <v>118.905</v>
      </c>
      <c r="N106">
        <f>'RIM &amp; TRC Benefits'!M106-'TRC Costs (Ach Pot)'!M106</f>
        <v>146.47433999999998</v>
      </c>
      <c r="O106">
        <f>'RIM &amp; TRC Benefits'!N106-'TRC Costs (Ach Pot)'!N106</f>
        <v>160.32589999999999</v>
      </c>
      <c r="P106">
        <f>'RIM &amp; TRC Benefits'!O106-'TRC Costs (Ach Pot)'!O106</f>
        <v>159.50558999999998</v>
      </c>
      <c r="Q106">
        <f>'RIM &amp; TRC Benefits'!P106-'TRC Costs (Ach Pot)'!P106</f>
        <v>124.39622</v>
      </c>
      <c r="R106">
        <f>'RIM &amp; TRC Benefits'!Q106-'TRC Costs (Ach Pot)'!Q106</f>
        <v>135.70872</v>
      </c>
      <c r="S106">
        <f>'RIM &amp; TRC Benefits'!R106-'TRC Costs (Ach Pot)'!R106</f>
        <v>114.23997</v>
      </c>
      <c r="T106">
        <f>'RIM &amp; TRC Benefits'!S106-'TRC Costs (Ach Pot)'!S106</f>
        <v>169.69308999999998</v>
      </c>
      <c r="U106">
        <f>'RIM &amp; TRC Benefits'!T106-'TRC Costs (Ach Pot)'!T106</f>
        <v>118.50559</v>
      </c>
      <c r="V106">
        <f>'RIM &amp; TRC Benefits'!U106-'TRC Costs (Ach Pot)'!U106</f>
        <v>136.25558999999998</v>
      </c>
      <c r="W106">
        <f>'RIM &amp; TRC Benefits'!V106-'TRC Costs (Ach Pot)'!V106</f>
        <v>145.69308999999998</v>
      </c>
      <c r="X106">
        <f>'RIM &amp; TRC Benefits'!W106-'TRC Costs (Ach Pot)'!W106</f>
        <v>165.53683999999998</v>
      </c>
      <c r="Y106">
        <f>'RIM &amp; TRC Benefits'!X106-'TRC Costs (Ach Pot)'!X106</f>
        <v>168.13058999999998</v>
      </c>
      <c r="Z106">
        <f>'RIM &amp; TRC Benefits'!Y106-'TRC Costs (Ach Pot)'!Y106</f>
        <v>0</v>
      </c>
      <c r="AA106">
        <f>'RIM &amp; TRC Benefits'!Z106-'TRC Costs (Ach Pot)'!Z106</f>
        <v>0</v>
      </c>
      <c r="AB106">
        <f>'RIM &amp; TRC Benefits'!AA106-'TRC Costs (Ach Pot)'!AA106</f>
        <v>0</v>
      </c>
      <c r="AC106">
        <f>'RIM &amp; TRC Benefits'!AB106-'TRC Costs (Ach Pot)'!AB106</f>
        <v>0</v>
      </c>
      <c r="AD106">
        <f>'RIM &amp; TRC Benefits'!AC106-'TRC Costs (Ach Pot)'!AC106</f>
        <v>0</v>
      </c>
      <c r="AE106">
        <f>'RIM &amp; TRC Benefits'!AD106-'TRC Costs (Ach Pot)'!AD106</f>
        <v>0</v>
      </c>
      <c r="AF106">
        <f>'RIM &amp; TRC Benefits'!AE106-'TRC Costs (Ach Pot)'!AE106</f>
        <v>0</v>
      </c>
      <c r="AG106">
        <f>'RIM &amp; TRC Benefits'!AF106-'TRC Costs (Ach Pot)'!AF106</f>
        <v>0</v>
      </c>
      <c r="AH106">
        <f>'RIM &amp; TRC Benefits'!AG106-'TRC Costs (Ach Pot)'!AG106</f>
        <v>0</v>
      </c>
      <c r="AI106">
        <f>'RIM &amp; TRC Benefits'!AH106-'TRC Costs (Ach Pot)'!AH106</f>
        <v>0</v>
      </c>
      <c r="AJ106" s="2">
        <f t="shared" si="18"/>
        <v>1976.7207499999997</v>
      </c>
      <c r="AK106" s="2">
        <f t="shared" si="19"/>
        <v>1016.4523163462613</v>
      </c>
      <c r="AL106">
        <f>IF('TRC Costs (Ach Pot)'!AJ106=0,99999,'RIM &amp; TRC Benefits'!AJ106/'TRC Costs (Ach Pot)'!AJ106)</f>
        <v>5.5786140375957718</v>
      </c>
      <c r="AM106" s="17"/>
      <c r="AN106">
        <f>'Customer Costs'!G106</f>
        <v>185</v>
      </c>
      <c r="AO106" s="17">
        <f t="shared" si="20"/>
        <v>430</v>
      </c>
      <c r="AP106" s="18">
        <f t="shared" si="21"/>
        <v>3.5965537309839708</v>
      </c>
      <c r="AQ106" s="76" t="str">
        <f t="shared" si="22"/>
        <v>No</v>
      </c>
      <c r="AR106" s="76" t="str">
        <f t="shared" si="23"/>
        <v>No</v>
      </c>
      <c r="AS106" s="76" t="str">
        <f t="shared" si="24"/>
        <v>No</v>
      </c>
      <c r="AU106" s="76" t="str">
        <f t="shared" si="25"/>
        <v>Keep</v>
      </c>
      <c r="AV106" s="59">
        <f t="shared" si="26"/>
        <v>82.123739091540628</v>
      </c>
      <c r="AW106" s="41">
        <f t="shared" si="27"/>
        <v>2</v>
      </c>
      <c r="AX106" s="23">
        <f t="shared" si="28"/>
        <v>0.44391210319751689</v>
      </c>
      <c r="AY106" s="23"/>
      <c r="AZ106" s="11">
        <f>IF(AV106="NA",AV106,'Program Costs'!G106)</f>
        <v>37</v>
      </c>
      <c r="BA106" s="20"/>
      <c r="BB106" s="56">
        <f>IF(AW106&lt;=10,IF($BB$1="Residential",VLOOKUP(CEILING(AW106,0.05),'Payback-Acceptance'!$A$5:$C$205,2),VLOOKUP(CEILING(AW106,0.05),'Payback-Acceptance'!$A$5:$C$205,3)),IF($BB$1="Residential",VLOOKUP(10,'Payback-Acceptance'!$A$5:$C$205,2),VLOOKUP(10,'Payback-Acceptance'!$A$5:$C$205,3)))</f>
        <v>0.41756058820718511</v>
      </c>
      <c r="BC106" s="109"/>
      <c r="BD106" s="17">
        <f>'RIM Net Benefits (Ach Pot)'!BC106</f>
        <v>430</v>
      </c>
      <c r="BE106" s="18">
        <f>'RIM Net Benefits (Ach Pot)'!BD106</f>
        <v>390</v>
      </c>
      <c r="BF106" s="18">
        <f>'RIM Net Benefits (Ach Pot)'!BE106</f>
        <v>750</v>
      </c>
      <c r="BG106" s="42"/>
      <c r="BH106" s="22">
        <v>272568.20689361042</v>
      </c>
      <c r="BI106" s="27">
        <f t="shared" si="17"/>
        <v>56906.870398536848</v>
      </c>
      <c r="BJ106" s="52" t="s">
        <v>526</v>
      </c>
      <c r="BK106" s="52"/>
      <c r="BL106" s="35">
        <f t="shared" si="29"/>
        <v>18242</v>
      </c>
      <c r="BM106" s="67">
        <v>18242</v>
      </c>
      <c r="BN106" s="71">
        <f t="shared" si="31"/>
        <v>3818.9694116359583</v>
      </c>
      <c r="BO106" s="71">
        <f t="shared" si="31"/>
        <v>7383.8380794031536</v>
      </c>
      <c r="BP106" s="71">
        <f t="shared" si="31"/>
        <v>10490.100638097792</v>
      </c>
      <c r="BQ106" s="71">
        <f t="shared" si="31"/>
        <v>13016.662267613181</v>
      </c>
      <c r="BR106" s="71">
        <f t="shared" si="31"/>
        <v>14934.970942110082</v>
      </c>
      <c r="BS106" s="71">
        <f t="shared" si="30"/>
        <v>16294.547339025712</v>
      </c>
      <c r="BT106" s="71">
        <f t="shared" si="30"/>
        <v>17194.013571744355</v>
      </c>
      <c r="BU106" s="71">
        <f t="shared" si="30"/>
        <v>17749.48502431512</v>
      </c>
      <c r="BV106" s="71">
        <f t="shared" si="30"/>
        <v>18069.694138177285</v>
      </c>
      <c r="BW106" s="71">
        <f t="shared" si="30"/>
        <v>18242</v>
      </c>
    </row>
    <row r="107" spans="1:75" x14ac:dyDescent="0.25">
      <c r="A107" s="13">
        <v>2</v>
      </c>
      <c r="B107" s="13">
        <v>100</v>
      </c>
      <c r="C107">
        <v>117</v>
      </c>
      <c r="D107" t="s">
        <v>141</v>
      </c>
      <c r="E107" t="s">
        <v>386</v>
      </c>
      <c r="F107">
        <f>'RIM &amp; TRC Benefits'!E107-'TRC Costs (Ach Pot)'!E107</f>
        <v>0</v>
      </c>
      <c r="G107">
        <f>'RIM &amp; TRC Benefits'!F107-'TRC Costs (Ach Pot)'!F107</f>
        <v>0</v>
      </c>
      <c r="H107">
        <f>'RIM &amp; TRC Benefits'!G107-'TRC Costs (Ach Pot)'!G107</f>
        <v>-833.28407900000002</v>
      </c>
      <c r="I107">
        <f>'RIM &amp; TRC Benefits'!H107-'TRC Costs (Ach Pot)'!H107</f>
        <v>38.990921</v>
      </c>
      <c r="J107">
        <f>'RIM &amp; TRC Benefits'!I107-'TRC Costs (Ach Pot)'!I107</f>
        <v>41.615921</v>
      </c>
      <c r="K107">
        <f>'RIM &amp; TRC Benefits'!J107-'TRC Costs (Ach Pot)'!J107</f>
        <v>73.696000999999995</v>
      </c>
      <c r="L107">
        <f>'RIM &amp; TRC Benefits'!K107-'TRC Costs (Ach Pot)'!K107</f>
        <v>84.592480999999992</v>
      </c>
      <c r="M107">
        <f>'RIM &amp; TRC Benefits'!L107-'TRC Costs (Ach Pot)'!L107</f>
        <v>86.255571000000003</v>
      </c>
      <c r="N107">
        <f>'RIM &amp; TRC Benefits'!M107-'TRC Costs (Ach Pot)'!M107</f>
        <v>102.88936100000001</v>
      </c>
      <c r="O107">
        <f>'RIM &amp; TRC Benefits'!N107-'TRC Costs (Ach Pot)'!N107</f>
        <v>111.79561100000001</v>
      </c>
      <c r="P107">
        <f>'RIM &amp; TRC Benefits'!O107-'TRC Costs (Ach Pot)'!O107</f>
        <v>112.73311100000001</v>
      </c>
      <c r="Q107">
        <f>'RIM &amp; TRC Benefits'!P107-'TRC Costs (Ach Pot)'!P107</f>
        <v>93.834671</v>
      </c>
      <c r="R107">
        <f>'RIM &amp; TRC Benefits'!Q107-'TRC Costs (Ach Pot)'!Q107</f>
        <v>100.787801</v>
      </c>
      <c r="S107">
        <f>'RIM &amp; TRC Benefits'!R107-'TRC Costs (Ach Pot)'!R107</f>
        <v>89.834671</v>
      </c>
      <c r="T107">
        <f>'RIM &amp; TRC Benefits'!S107-'TRC Costs (Ach Pot)'!S107</f>
        <v>120.053421</v>
      </c>
      <c r="U107">
        <f>'RIM &amp; TRC Benefits'!T107-'TRC Costs (Ach Pot)'!T107</f>
        <v>92.865921</v>
      </c>
      <c r="V107">
        <f>'RIM &amp; TRC Benefits'!U107-'TRC Costs (Ach Pot)'!U107</f>
        <v>103.084671</v>
      </c>
      <c r="W107">
        <f>'RIM &amp; TRC Benefits'!V107-'TRC Costs (Ach Pot)'!V107</f>
        <v>0</v>
      </c>
      <c r="X107">
        <f>'RIM &amp; TRC Benefits'!W107-'TRC Costs (Ach Pot)'!W107</f>
        <v>0</v>
      </c>
      <c r="Y107">
        <f>'RIM &amp; TRC Benefits'!X107-'TRC Costs (Ach Pot)'!X107</f>
        <v>0</v>
      </c>
      <c r="Z107">
        <f>'RIM &amp; TRC Benefits'!Y107-'TRC Costs (Ach Pot)'!Y107</f>
        <v>0</v>
      </c>
      <c r="AA107">
        <f>'RIM &amp; TRC Benefits'!Z107-'TRC Costs (Ach Pot)'!Z107</f>
        <v>0</v>
      </c>
      <c r="AB107">
        <f>'RIM &amp; TRC Benefits'!AA107-'TRC Costs (Ach Pot)'!AA107</f>
        <v>0</v>
      </c>
      <c r="AC107">
        <f>'RIM &amp; TRC Benefits'!AB107-'TRC Costs (Ach Pot)'!AB107</f>
        <v>0</v>
      </c>
      <c r="AD107">
        <f>'RIM &amp; TRC Benefits'!AC107-'TRC Costs (Ach Pot)'!AC107</f>
        <v>0</v>
      </c>
      <c r="AE107">
        <f>'RIM &amp; TRC Benefits'!AD107-'TRC Costs (Ach Pot)'!AD107</f>
        <v>0</v>
      </c>
      <c r="AF107">
        <f>'RIM &amp; TRC Benefits'!AE107-'TRC Costs (Ach Pot)'!AE107</f>
        <v>0</v>
      </c>
      <c r="AG107">
        <f>'RIM &amp; TRC Benefits'!AF107-'TRC Costs (Ach Pot)'!AF107</f>
        <v>0</v>
      </c>
      <c r="AH107">
        <f>'RIM &amp; TRC Benefits'!AG107-'TRC Costs (Ach Pot)'!AG107</f>
        <v>0</v>
      </c>
      <c r="AI107">
        <f>'RIM &amp; TRC Benefits'!AH107-'TRC Costs (Ach Pot)'!AH107</f>
        <v>0</v>
      </c>
      <c r="AJ107" s="2">
        <f t="shared" si="18"/>
        <v>419.74605500000001</v>
      </c>
      <c r="AK107" s="2">
        <f t="shared" si="19"/>
        <v>-65.869164276896981</v>
      </c>
      <c r="AL107">
        <f>IF('TRC Costs (Ach Pot)'!AJ107=0,99999,'RIM &amp; TRC Benefits'!AJ107/'TRC Costs (Ach Pot)'!AJ107)</f>
        <v>0.92449660215853169</v>
      </c>
      <c r="AM107" s="17"/>
      <c r="AN107">
        <f>'Customer Costs'!G107</f>
        <v>835.4</v>
      </c>
      <c r="AO107" s="17">
        <f t="shared" si="20"/>
        <v>560</v>
      </c>
      <c r="AP107" s="18">
        <f t="shared" si="21"/>
        <v>12.470668188721275</v>
      </c>
      <c r="AQ107" s="76" t="str">
        <f t="shared" si="22"/>
        <v>No</v>
      </c>
      <c r="AR107" s="76" t="str">
        <f t="shared" si="23"/>
        <v>No</v>
      </c>
      <c r="AS107" s="76" t="str">
        <f t="shared" si="24"/>
        <v>No</v>
      </c>
      <c r="AU107" s="76" t="str">
        <f t="shared" si="25"/>
        <v>Drop</v>
      </c>
      <c r="AV107" s="59" t="str">
        <f t="shared" si="26"/>
        <v>NA</v>
      </c>
      <c r="AW107" s="41" t="str">
        <f t="shared" si="27"/>
        <v>NA</v>
      </c>
      <c r="AX107" s="23" t="str">
        <f t="shared" si="28"/>
        <v>NA</v>
      </c>
      <c r="AY107" s="23"/>
      <c r="AZ107" s="11" t="str">
        <f>IF(AV107="NA",AV107,'Program Costs'!G107)</f>
        <v>NA</v>
      </c>
      <c r="BA107" s="20"/>
      <c r="BB107" s="56">
        <f>IF(AW107&lt;=10,IF($BB$1="Residential",VLOOKUP(CEILING(AW107,0.05),'Payback-Acceptance'!$A$5:$C$205,2),VLOOKUP(CEILING(AW107,0.05),'Payback-Acceptance'!$A$5:$C$205,3)),IF($BB$1="Residential",VLOOKUP(10,'Payback-Acceptance'!$A$5:$C$205,2),VLOOKUP(10,'Payback-Acceptance'!$A$5:$C$205,3)))</f>
        <v>0.14294960495076253</v>
      </c>
      <c r="BC107" s="109"/>
      <c r="BD107" s="17">
        <f>'RIM Net Benefits (Ach Pot)'!BC107</f>
        <v>560</v>
      </c>
      <c r="BE107" s="18">
        <f>'RIM Net Benefits (Ach Pot)'!BD107</f>
        <v>310</v>
      </c>
      <c r="BF107" s="18">
        <f>'RIM Net Benefits (Ach Pot)'!BE107</f>
        <v>10</v>
      </c>
      <c r="BG107" s="42"/>
      <c r="BH107" s="22">
        <v>102606.78721728356</v>
      </c>
      <c r="BI107" s="27" t="str">
        <f t="shared" si="17"/>
        <v>NA</v>
      </c>
      <c r="BJ107" s="52" t="s">
        <v>527</v>
      </c>
      <c r="BK107" s="52"/>
      <c r="BL107" s="35" t="str">
        <f t="shared" si="29"/>
        <v>NA</v>
      </c>
      <c r="BM107" s="67" t="s">
        <v>499</v>
      </c>
      <c r="BN107" s="71" t="str">
        <f t="shared" si="31"/>
        <v>NA</v>
      </c>
      <c r="BO107" s="71" t="str">
        <f t="shared" si="31"/>
        <v>NA</v>
      </c>
      <c r="BP107" s="71" t="str">
        <f t="shared" si="31"/>
        <v>NA</v>
      </c>
      <c r="BQ107" s="71" t="str">
        <f t="shared" si="31"/>
        <v>NA</v>
      </c>
      <c r="BR107" s="71" t="str">
        <f t="shared" si="31"/>
        <v>NA</v>
      </c>
      <c r="BS107" s="71" t="str">
        <f t="shared" si="30"/>
        <v>NA</v>
      </c>
      <c r="BT107" s="71" t="str">
        <f t="shared" si="30"/>
        <v>NA</v>
      </c>
      <c r="BU107" s="71" t="str">
        <f t="shared" si="30"/>
        <v>NA</v>
      </c>
      <c r="BV107" s="71" t="str">
        <f t="shared" si="30"/>
        <v>NA</v>
      </c>
      <c r="BW107" s="71" t="str">
        <f t="shared" si="30"/>
        <v>NA</v>
      </c>
    </row>
    <row r="108" spans="1:75" x14ac:dyDescent="0.25">
      <c r="A108" s="13">
        <v>2</v>
      </c>
      <c r="B108" s="13">
        <v>100</v>
      </c>
      <c r="C108">
        <v>118</v>
      </c>
      <c r="D108" t="s">
        <v>538</v>
      </c>
      <c r="E108" t="s">
        <v>387</v>
      </c>
      <c r="F108">
        <f>'RIM &amp; TRC Benefits'!E108-'TRC Costs (Ach Pot)'!E108</f>
        <v>0</v>
      </c>
      <c r="G108">
        <f>'RIM &amp; TRC Benefits'!F108-'TRC Costs (Ach Pot)'!F108</f>
        <v>0</v>
      </c>
      <c r="H108">
        <f>'RIM &amp; TRC Benefits'!G108-'TRC Costs (Ach Pot)'!G108</f>
        <v>-600.77537300000006</v>
      </c>
      <c r="I108">
        <f>'RIM &amp; TRC Benefits'!H108-'TRC Costs (Ach Pot)'!H108</f>
        <v>20.799627000000001</v>
      </c>
      <c r="J108">
        <f>'RIM &amp; TRC Benefits'!I108-'TRC Costs (Ach Pot)'!I108</f>
        <v>22.549627000000001</v>
      </c>
      <c r="K108">
        <f>'RIM &amp; TRC Benefits'!J108-'TRC Costs (Ach Pot)'!J108</f>
        <v>40.371893</v>
      </c>
      <c r="L108">
        <f>'RIM &amp; TRC Benefits'!K108-'TRC Costs (Ach Pot)'!K108</f>
        <v>45.852356999999998</v>
      </c>
      <c r="M108">
        <f>'RIM &amp; TRC Benefits'!L108-'TRC Costs (Ach Pot)'!L108</f>
        <v>47.466616999999999</v>
      </c>
      <c r="N108">
        <f>'RIM &amp; TRC Benefits'!M108-'TRC Costs (Ach Pot)'!M108</f>
        <v>55.901187</v>
      </c>
      <c r="O108">
        <f>'RIM &amp; TRC Benefits'!N108-'TRC Costs (Ach Pot)'!N108</f>
        <v>60.674627000000001</v>
      </c>
      <c r="P108">
        <f>'RIM &amp; TRC Benefits'!O108-'TRC Costs (Ach Pot)'!O108</f>
        <v>60.932437</v>
      </c>
      <c r="Q108">
        <f>'RIM &amp; TRC Benefits'!P108-'TRC Costs (Ach Pot)'!P108</f>
        <v>51.549627000000001</v>
      </c>
      <c r="R108">
        <f>'RIM &amp; TRC Benefits'!Q108-'TRC Costs (Ach Pot)'!Q108</f>
        <v>0</v>
      </c>
      <c r="S108">
        <f>'RIM &amp; TRC Benefits'!R108-'TRC Costs (Ach Pot)'!R108</f>
        <v>0</v>
      </c>
      <c r="T108">
        <f>'RIM &amp; TRC Benefits'!S108-'TRC Costs (Ach Pot)'!S108</f>
        <v>0</v>
      </c>
      <c r="U108">
        <f>'RIM &amp; TRC Benefits'!T108-'TRC Costs (Ach Pot)'!T108</f>
        <v>0</v>
      </c>
      <c r="V108">
        <f>'RIM &amp; TRC Benefits'!U108-'TRC Costs (Ach Pot)'!U108</f>
        <v>0</v>
      </c>
      <c r="W108">
        <f>'RIM &amp; TRC Benefits'!V108-'TRC Costs (Ach Pot)'!V108</f>
        <v>0</v>
      </c>
      <c r="X108">
        <f>'RIM &amp; TRC Benefits'!W108-'TRC Costs (Ach Pot)'!W108</f>
        <v>0</v>
      </c>
      <c r="Y108">
        <f>'RIM &amp; TRC Benefits'!X108-'TRC Costs (Ach Pot)'!X108</f>
        <v>0</v>
      </c>
      <c r="Z108">
        <f>'RIM &amp; TRC Benefits'!Y108-'TRC Costs (Ach Pot)'!Y108</f>
        <v>0</v>
      </c>
      <c r="AA108">
        <f>'RIM &amp; TRC Benefits'!Z108-'TRC Costs (Ach Pot)'!Z108</f>
        <v>0</v>
      </c>
      <c r="AB108">
        <f>'RIM &amp; TRC Benefits'!AA108-'TRC Costs (Ach Pot)'!AA108</f>
        <v>0</v>
      </c>
      <c r="AC108">
        <f>'RIM &amp; TRC Benefits'!AB108-'TRC Costs (Ach Pot)'!AB108</f>
        <v>0</v>
      </c>
      <c r="AD108">
        <f>'RIM &amp; TRC Benefits'!AC108-'TRC Costs (Ach Pot)'!AC108</f>
        <v>0</v>
      </c>
      <c r="AE108">
        <f>'RIM &amp; TRC Benefits'!AD108-'TRC Costs (Ach Pot)'!AD108</f>
        <v>0</v>
      </c>
      <c r="AF108">
        <f>'RIM &amp; TRC Benefits'!AE108-'TRC Costs (Ach Pot)'!AE108</f>
        <v>0</v>
      </c>
      <c r="AG108">
        <f>'RIM &amp; TRC Benefits'!AF108-'TRC Costs (Ach Pot)'!AF108</f>
        <v>0</v>
      </c>
      <c r="AH108">
        <f>'RIM &amp; TRC Benefits'!AG108-'TRC Costs (Ach Pot)'!AG108</f>
        <v>0</v>
      </c>
      <c r="AI108">
        <f>'RIM &amp; TRC Benefits'!AH108-'TRC Costs (Ach Pot)'!AH108</f>
        <v>0</v>
      </c>
      <c r="AJ108" s="2">
        <f t="shared" si="18"/>
        <v>-194.67737400000016</v>
      </c>
      <c r="AK108" s="2">
        <f t="shared" si="19"/>
        <v>-313.71358386535439</v>
      </c>
      <c r="AL108">
        <f>IF('TRC Costs (Ach Pot)'!AJ108=0,99999,'RIM &amp; TRC Benefits'!AJ108/'TRC Costs (Ach Pot)'!AJ108)</f>
        <v>0.49539394584951846</v>
      </c>
      <c r="AM108" s="17"/>
      <c r="AN108">
        <f>'Customer Costs'!G108</f>
        <v>584.70000000000005</v>
      </c>
      <c r="AO108" s="17">
        <f t="shared" si="20"/>
        <v>297.11051542277301</v>
      </c>
      <c r="AP108" s="18">
        <f t="shared" si="21"/>
        <v>16.451229127444215</v>
      </c>
      <c r="AQ108" s="76" t="str">
        <f t="shared" si="22"/>
        <v>No</v>
      </c>
      <c r="AR108" s="76" t="str">
        <f t="shared" si="23"/>
        <v>No</v>
      </c>
      <c r="AS108" s="76" t="str">
        <f t="shared" si="24"/>
        <v>No</v>
      </c>
      <c r="AU108" s="76" t="str">
        <f t="shared" si="25"/>
        <v>Drop</v>
      </c>
      <c r="AV108" s="59" t="str">
        <f t="shared" si="26"/>
        <v>NA</v>
      </c>
      <c r="AW108" s="41" t="str">
        <f t="shared" si="27"/>
        <v>NA</v>
      </c>
      <c r="AX108" s="23" t="str">
        <f t="shared" si="28"/>
        <v>NA</v>
      </c>
      <c r="AY108" s="23"/>
      <c r="AZ108" s="11" t="str">
        <f>IF(AV108="NA",AV108,'Program Costs'!G108)</f>
        <v>NA</v>
      </c>
      <c r="BA108" s="20"/>
      <c r="BB108" s="56">
        <f>IF(AW108&lt;=10,IF($BB$1="Residential",VLOOKUP(CEILING(AW108,0.05),'Payback-Acceptance'!$A$5:$C$205,2),VLOOKUP(CEILING(AW108,0.05),'Payback-Acceptance'!$A$5:$C$205,3)),IF($BB$1="Residential",VLOOKUP(10,'Payback-Acceptance'!$A$5:$C$205,2),VLOOKUP(10,'Payback-Acceptance'!$A$5:$C$205,3)))</f>
        <v>0.14294960495076253</v>
      </c>
      <c r="BC108" s="109"/>
      <c r="BD108" s="17">
        <f>'RIM Net Benefits (Ach Pot)'!BC108</f>
        <v>297.11051542277301</v>
      </c>
      <c r="BE108" s="18">
        <f>'RIM Net Benefits (Ach Pot)'!BD108</f>
        <v>171.33453877958047</v>
      </c>
      <c r="BF108" s="18">
        <f>'RIM Net Benefits (Ach Pot)'!BE108</f>
        <v>74.296692427884011</v>
      </c>
      <c r="BG108" s="42"/>
      <c r="BH108" s="22">
        <v>215783.16379077488</v>
      </c>
      <c r="BI108" s="27" t="str">
        <f t="shared" si="17"/>
        <v>NA</v>
      </c>
      <c r="BJ108" s="52" t="s">
        <v>527</v>
      </c>
      <c r="BK108" s="52"/>
      <c r="BL108" s="35" t="str">
        <f t="shared" si="29"/>
        <v>NA</v>
      </c>
      <c r="BM108" s="67" t="s">
        <v>499</v>
      </c>
      <c r="BN108" s="71" t="str">
        <f t="shared" si="31"/>
        <v>NA</v>
      </c>
      <c r="BO108" s="71" t="str">
        <f t="shared" si="31"/>
        <v>NA</v>
      </c>
      <c r="BP108" s="71" t="str">
        <f t="shared" si="31"/>
        <v>NA</v>
      </c>
      <c r="BQ108" s="71" t="str">
        <f t="shared" si="31"/>
        <v>NA</v>
      </c>
      <c r="BR108" s="71" t="str">
        <f t="shared" si="31"/>
        <v>NA</v>
      </c>
      <c r="BS108" s="71" t="str">
        <f t="shared" si="30"/>
        <v>NA</v>
      </c>
      <c r="BT108" s="71" t="str">
        <f t="shared" si="30"/>
        <v>NA</v>
      </c>
      <c r="BU108" s="71" t="str">
        <f t="shared" si="30"/>
        <v>NA</v>
      </c>
      <c r="BV108" s="71" t="str">
        <f t="shared" si="30"/>
        <v>NA</v>
      </c>
      <c r="BW108" s="71" t="str">
        <f t="shared" si="30"/>
        <v>NA</v>
      </c>
    </row>
    <row r="109" spans="1:75" x14ac:dyDescent="0.25">
      <c r="A109" s="13">
        <v>2</v>
      </c>
      <c r="B109" s="13">
        <v>100</v>
      </c>
      <c r="C109">
        <v>119</v>
      </c>
      <c r="D109" t="s">
        <v>143</v>
      </c>
      <c r="E109" t="s">
        <v>388</v>
      </c>
      <c r="F109">
        <f>'RIM &amp; TRC Benefits'!E109-'TRC Costs (Ach Pot)'!E109</f>
        <v>0</v>
      </c>
      <c r="G109">
        <f>'RIM &amp; TRC Benefits'!F109-'TRC Costs (Ach Pot)'!F109</f>
        <v>0</v>
      </c>
      <c r="H109">
        <f>'RIM &amp; TRC Benefits'!G109-'TRC Costs (Ach Pot)'!G109</f>
        <v>-122.30376999999999</v>
      </c>
      <c r="I109">
        <f>'RIM &amp; TRC Benefits'!H109-'TRC Costs (Ach Pot)'!H109</f>
        <v>30.921230000000001</v>
      </c>
      <c r="J109">
        <f>'RIM &amp; TRC Benefits'!I109-'TRC Costs (Ach Pot)'!I109</f>
        <v>32.921230000000001</v>
      </c>
      <c r="K109">
        <f>'RIM &amp; TRC Benefits'!J109-'TRC Costs (Ach Pot)'!J109</f>
        <v>70.679040000000001</v>
      </c>
      <c r="L109">
        <f>'RIM &amp; TRC Benefits'!K109-'TRC Costs (Ach Pot)'!K109</f>
        <v>85.346029999999999</v>
      </c>
      <c r="M109">
        <f>'RIM &amp; TRC Benefits'!L109-'TRC Costs (Ach Pot)'!L109</f>
        <v>86.22299000000001</v>
      </c>
      <c r="N109">
        <f>'RIM &amp; TRC Benefits'!M109-'TRC Costs (Ach Pot)'!M109</f>
        <v>104.90561</v>
      </c>
      <c r="O109">
        <f>'RIM &amp; TRC Benefits'!N109-'TRC Costs (Ach Pot)'!N109</f>
        <v>114.51498000000001</v>
      </c>
      <c r="P109">
        <f>'RIM &amp; TRC Benefits'!O109-'TRC Costs (Ach Pot)'!O109</f>
        <v>114.32748000000001</v>
      </c>
      <c r="Q109">
        <f>'RIM &amp; TRC Benefits'!P109-'TRC Costs (Ach Pot)'!P109</f>
        <v>90.827480000000008</v>
      </c>
      <c r="R109">
        <f>'RIM &amp; TRC Benefits'!Q109-'TRC Costs (Ach Pot)'!Q109</f>
        <v>0</v>
      </c>
      <c r="S109">
        <f>'RIM &amp; TRC Benefits'!R109-'TRC Costs (Ach Pot)'!R109</f>
        <v>0</v>
      </c>
      <c r="T109">
        <f>'RIM &amp; TRC Benefits'!S109-'TRC Costs (Ach Pot)'!S109</f>
        <v>0</v>
      </c>
      <c r="U109">
        <f>'RIM &amp; TRC Benefits'!T109-'TRC Costs (Ach Pot)'!T109</f>
        <v>0</v>
      </c>
      <c r="V109">
        <f>'RIM &amp; TRC Benefits'!U109-'TRC Costs (Ach Pot)'!U109</f>
        <v>0</v>
      </c>
      <c r="W109">
        <f>'RIM &amp; TRC Benefits'!V109-'TRC Costs (Ach Pot)'!V109</f>
        <v>0</v>
      </c>
      <c r="X109">
        <f>'RIM &amp; TRC Benefits'!W109-'TRC Costs (Ach Pot)'!W109</f>
        <v>0</v>
      </c>
      <c r="Y109">
        <f>'RIM &amp; TRC Benefits'!X109-'TRC Costs (Ach Pot)'!X109</f>
        <v>0</v>
      </c>
      <c r="Z109">
        <f>'RIM &amp; TRC Benefits'!Y109-'TRC Costs (Ach Pot)'!Y109</f>
        <v>0</v>
      </c>
      <c r="AA109">
        <f>'RIM &amp; TRC Benefits'!Z109-'TRC Costs (Ach Pot)'!Z109</f>
        <v>0</v>
      </c>
      <c r="AB109">
        <f>'RIM &amp; TRC Benefits'!AA109-'TRC Costs (Ach Pot)'!AA109</f>
        <v>0</v>
      </c>
      <c r="AC109">
        <f>'RIM &amp; TRC Benefits'!AB109-'TRC Costs (Ach Pot)'!AB109</f>
        <v>0</v>
      </c>
      <c r="AD109">
        <f>'RIM &amp; TRC Benefits'!AC109-'TRC Costs (Ach Pot)'!AC109</f>
        <v>0</v>
      </c>
      <c r="AE109">
        <f>'RIM &amp; TRC Benefits'!AD109-'TRC Costs (Ach Pot)'!AD109</f>
        <v>0</v>
      </c>
      <c r="AF109">
        <f>'RIM &amp; TRC Benefits'!AE109-'TRC Costs (Ach Pot)'!AE109</f>
        <v>0</v>
      </c>
      <c r="AG109">
        <f>'RIM &amp; TRC Benefits'!AF109-'TRC Costs (Ach Pot)'!AF109</f>
        <v>0</v>
      </c>
      <c r="AH109">
        <f>'RIM &amp; TRC Benefits'!AG109-'TRC Costs (Ach Pot)'!AG109</f>
        <v>0</v>
      </c>
      <c r="AI109">
        <f>'RIM &amp; TRC Benefits'!AH109-'TRC Costs (Ach Pot)'!AH109</f>
        <v>0</v>
      </c>
      <c r="AJ109" s="2">
        <f t="shared" si="18"/>
        <v>608.36230000000012</v>
      </c>
      <c r="AK109" s="2">
        <f t="shared" si="19"/>
        <v>390.69262070462923</v>
      </c>
      <c r="AL109">
        <f>IF('TRC Costs (Ach Pot)'!AJ109=0,99999,'RIM &amp; TRC Benefits'!AJ109/'TRC Costs (Ach Pot)'!AJ109)</f>
        <v>3.5518786460132548</v>
      </c>
      <c r="AM109" s="17"/>
      <c r="AN109">
        <f>'Customer Costs'!G109</f>
        <v>116.1</v>
      </c>
      <c r="AO109" s="17">
        <f t="shared" si="20"/>
        <v>376</v>
      </c>
      <c r="AP109" s="18">
        <f t="shared" si="21"/>
        <v>2.5812356514076016</v>
      </c>
      <c r="AQ109" s="76" t="str">
        <f t="shared" si="22"/>
        <v>No</v>
      </c>
      <c r="AR109" s="76" t="str">
        <f t="shared" si="23"/>
        <v>No</v>
      </c>
      <c r="AS109" s="76" t="str">
        <f t="shared" si="24"/>
        <v>Yes</v>
      </c>
      <c r="AU109" s="76" t="str">
        <f t="shared" si="25"/>
        <v>Keep</v>
      </c>
      <c r="AV109" s="59">
        <f t="shared" si="26"/>
        <v>26.143083484695978</v>
      </c>
      <c r="AW109" s="41">
        <f t="shared" si="27"/>
        <v>2</v>
      </c>
      <c r="AX109" s="23">
        <f t="shared" si="28"/>
        <v>0.22517729099652006</v>
      </c>
      <c r="AY109" s="23"/>
      <c r="AZ109" s="11">
        <f>IF(AV109="NA",AV109,'Program Costs'!G109)</f>
        <v>37</v>
      </c>
      <c r="BA109" s="20"/>
      <c r="BB109" s="56">
        <f>IF(AW109&lt;=10,IF($BB$1="Residential",VLOOKUP(CEILING(AW109,0.05),'Payback-Acceptance'!$A$5:$C$205,2),VLOOKUP(CEILING(AW109,0.05),'Payback-Acceptance'!$A$5:$C$205,3)),IF($BB$1="Residential",VLOOKUP(10,'Payback-Acceptance'!$A$5:$C$205,2),VLOOKUP(10,'Payback-Acceptance'!$A$5:$C$205,3)))</f>
        <v>0.41756058820718511</v>
      </c>
      <c r="BC109" s="109"/>
      <c r="BD109" s="17">
        <f>'RIM Net Benefits (Ach Pot)'!BC109</f>
        <v>376</v>
      </c>
      <c r="BE109" s="18">
        <f>'RIM Net Benefits (Ach Pot)'!BD109</f>
        <v>380</v>
      </c>
      <c r="BF109" s="18">
        <f>'RIM Net Benefits (Ach Pot)'!BE109</f>
        <v>0</v>
      </c>
      <c r="BG109" s="42"/>
      <c r="BH109" s="22">
        <v>204426.15517020778</v>
      </c>
      <c r="BI109" s="27">
        <f t="shared" si="17"/>
        <v>42680.152798902629</v>
      </c>
      <c r="BJ109" s="52" t="s">
        <v>527</v>
      </c>
      <c r="BK109" s="52"/>
      <c r="BL109" s="35" t="str">
        <f t="shared" si="29"/>
        <v>NA</v>
      </c>
      <c r="BM109" s="67" t="s">
        <v>499</v>
      </c>
      <c r="BN109" s="71" t="str">
        <f t="shared" si="31"/>
        <v>NA</v>
      </c>
      <c r="BO109" s="71" t="str">
        <f t="shared" si="31"/>
        <v>NA</v>
      </c>
      <c r="BP109" s="71" t="str">
        <f t="shared" si="31"/>
        <v>NA</v>
      </c>
      <c r="BQ109" s="71" t="str">
        <f t="shared" si="31"/>
        <v>NA</v>
      </c>
      <c r="BR109" s="71" t="str">
        <f t="shared" si="31"/>
        <v>NA</v>
      </c>
      <c r="BS109" s="71" t="str">
        <f t="shared" si="30"/>
        <v>NA</v>
      </c>
      <c r="BT109" s="71" t="str">
        <f t="shared" si="30"/>
        <v>NA</v>
      </c>
      <c r="BU109" s="71" t="str">
        <f t="shared" si="30"/>
        <v>NA</v>
      </c>
      <c r="BV109" s="71" t="str">
        <f t="shared" si="30"/>
        <v>NA</v>
      </c>
      <c r="BW109" s="71" t="str">
        <f t="shared" si="30"/>
        <v>NA</v>
      </c>
    </row>
    <row r="110" spans="1:75" x14ac:dyDescent="0.25">
      <c r="A110" s="13">
        <v>2</v>
      </c>
      <c r="B110" s="13">
        <v>100</v>
      </c>
      <c r="C110">
        <v>120</v>
      </c>
      <c r="D110" t="s">
        <v>144</v>
      </c>
      <c r="E110" t="s">
        <v>389</v>
      </c>
      <c r="F110">
        <f>'RIM &amp; TRC Benefits'!E110-'TRC Costs (Ach Pot)'!E110</f>
        <v>0</v>
      </c>
      <c r="G110">
        <f>'RIM &amp; TRC Benefits'!F110-'TRC Costs (Ach Pot)'!F110</f>
        <v>0</v>
      </c>
      <c r="H110">
        <f>'RIM &amp; TRC Benefits'!G110-'TRC Costs (Ach Pot)'!G110</f>
        <v>-145.74597299999999</v>
      </c>
      <c r="I110">
        <f>'RIM &amp; TRC Benefits'!H110-'TRC Costs (Ach Pot)'!H110</f>
        <v>7.2290270000000003</v>
      </c>
      <c r="J110">
        <f>'RIM &amp; TRC Benefits'!I110-'TRC Costs (Ach Pot)'!I110</f>
        <v>7.3540270000000003</v>
      </c>
      <c r="K110">
        <f>'RIM &amp; TRC Benefits'!J110-'TRC Costs (Ach Pot)'!J110</f>
        <v>13.101096999999999</v>
      </c>
      <c r="L110">
        <f>'RIM &amp; TRC Benefits'!K110-'TRC Costs (Ach Pot)'!K110</f>
        <v>14.709496</v>
      </c>
      <c r="M110">
        <f>'RIM &amp; TRC Benefits'!L110-'TRC Costs (Ach Pot)'!L110</f>
        <v>14.538596999999999</v>
      </c>
      <c r="N110">
        <f>'RIM &amp; TRC Benefits'!M110-'TRC Costs (Ach Pot)'!M110</f>
        <v>17.736840000000001</v>
      </c>
      <c r="O110">
        <f>'RIM &amp; TRC Benefits'!N110-'TRC Costs (Ach Pot)'!N110</f>
        <v>19.189965000000001</v>
      </c>
      <c r="P110">
        <f>'RIM &amp; TRC Benefits'!O110-'TRC Costs (Ach Pot)'!O110</f>
        <v>19.604027000000002</v>
      </c>
      <c r="Q110">
        <f>'RIM &amp; TRC Benefits'!P110-'TRC Costs (Ach Pot)'!P110</f>
        <v>16.916527000000002</v>
      </c>
      <c r="R110">
        <f>'RIM &amp; TRC Benefits'!Q110-'TRC Costs (Ach Pot)'!Q110</f>
        <v>17.510277000000002</v>
      </c>
      <c r="S110">
        <f>'RIM &amp; TRC Benefits'!R110-'TRC Costs (Ach Pot)'!R110</f>
        <v>15.963402</v>
      </c>
      <c r="T110">
        <f>'RIM &amp; TRC Benefits'!S110-'TRC Costs (Ach Pot)'!S110</f>
        <v>19.760277000000002</v>
      </c>
      <c r="U110">
        <f>'RIM &amp; TRC Benefits'!T110-'TRC Costs (Ach Pot)'!T110</f>
        <v>16.229027000000002</v>
      </c>
      <c r="V110">
        <f>'RIM &amp; TRC Benefits'!U110-'TRC Costs (Ach Pot)'!U110</f>
        <v>17.354027000000002</v>
      </c>
      <c r="W110">
        <f>'RIM &amp; TRC Benefits'!V110-'TRC Costs (Ach Pot)'!V110</f>
        <v>18.041527000000002</v>
      </c>
      <c r="X110">
        <f>'RIM &amp; TRC Benefits'!W110-'TRC Costs (Ach Pot)'!W110</f>
        <v>20.760277000000002</v>
      </c>
      <c r="Y110">
        <f>'RIM &amp; TRC Benefits'!X110-'TRC Costs (Ach Pot)'!X110</f>
        <v>20.760277000000002</v>
      </c>
      <c r="Z110">
        <f>'RIM &amp; TRC Benefits'!Y110-'TRC Costs (Ach Pot)'!Y110</f>
        <v>22.510277000000002</v>
      </c>
      <c r="AA110">
        <f>'RIM &amp; TRC Benefits'!Z110-'TRC Costs (Ach Pot)'!Z110</f>
        <v>22.666527000000002</v>
      </c>
      <c r="AB110">
        <f>'RIM &amp; TRC Benefits'!AA110-'TRC Costs (Ach Pot)'!AA110</f>
        <v>22.416527000000002</v>
      </c>
      <c r="AC110">
        <f>'RIM &amp; TRC Benefits'!AB110-'TRC Costs (Ach Pot)'!AB110</f>
        <v>19.416527000000002</v>
      </c>
      <c r="AD110">
        <f>'RIM &amp; TRC Benefits'!AC110-'TRC Costs (Ach Pot)'!AC110</f>
        <v>22.291526999999999</v>
      </c>
      <c r="AE110">
        <f>'RIM &amp; TRC Benefits'!AD110-'TRC Costs (Ach Pot)'!AD110</f>
        <v>19.166527000000002</v>
      </c>
      <c r="AF110">
        <f>'RIM &amp; TRC Benefits'!AE110-'TRC Costs (Ach Pot)'!AE110</f>
        <v>19.447777000000002</v>
      </c>
      <c r="AG110">
        <f>'RIM &amp; TRC Benefits'!AF110-'TRC Costs (Ach Pot)'!AF110</f>
        <v>21.510276999999999</v>
      </c>
      <c r="AH110">
        <f>'RIM &amp; TRC Benefits'!AG110-'TRC Costs (Ach Pot)'!AG110</f>
        <v>20.635276999999999</v>
      </c>
      <c r="AI110">
        <f>'RIM &amp; TRC Benefits'!AH110-'TRC Costs (Ach Pot)'!AH110</f>
        <v>27.541526999999999</v>
      </c>
      <c r="AJ110" s="2">
        <f t="shared" si="18"/>
        <v>348.61549099999991</v>
      </c>
      <c r="AK110" s="2">
        <f t="shared" si="19"/>
        <v>63.36750182573104</v>
      </c>
      <c r="AL110">
        <f>IF('TRC Costs (Ach Pot)'!AJ110=0,99999,'RIM &amp; TRC Benefits'!AJ110/'TRC Costs (Ach Pot)'!AJ110)</f>
        <v>1.4138961582346901</v>
      </c>
      <c r="AM110" s="17"/>
      <c r="AN110">
        <f>'Customer Costs'!G110</f>
        <v>116.1</v>
      </c>
      <c r="AO110" s="17">
        <f t="shared" si="20"/>
        <v>107.95922225721256</v>
      </c>
      <c r="AP110" s="18">
        <f t="shared" si="21"/>
        <v>8.989918458442931</v>
      </c>
      <c r="AQ110" s="76" t="str">
        <f t="shared" si="22"/>
        <v>No</v>
      </c>
      <c r="AR110" s="76" t="str">
        <f t="shared" si="23"/>
        <v>No</v>
      </c>
      <c r="AS110" s="76" t="str">
        <f t="shared" si="24"/>
        <v>No</v>
      </c>
      <c r="AU110" s="76" t="str">
        <f t="shared" si="25"/>
        <v>Keep</v>
      </c>
      <c r="AV110" s="59">
        <f t="shared" si="26"/>
        <v>90.271067171145688</v>
      </c>
      <c r="AW110" s="41">
        <f t="shared" si="27"/>
        <v>1.9999999999999998</v>
      </c>
      <c r="AX110" s="23">
        <f t="shared" si="28"/>
        <v>0.77752857167222822</v>
      </c>
      <c r="AY110" s="23"/>
      <c r="AZ110" s="11">
        <f>IF(AV110="NA",AV110,'Program Costs'!G110)</f>
        <v>37</v>
      </c>
      <c r="BA110" s="20"/>
      <c r="BB110" s="56">
        <f>IF(AW110&lt;=10,IF($BB$1="Residential",VLOOKUP(CEILING(AW110,0.05),'Payback-Acceptance'!$A$5:$C$205,2),VLOOKUP(CEILING(AW110,0.05),'Payback-Acceptance'!$A$5:$C$205,3)),IF($BB$1="Residential",VLOOKUP(10,'Payback-Acceptance'!$A$5:$C$205,2),VLOOKUP(10,'Payback-Acceptance'!$A$5:$C$205,3)))</f>
        <v>0.41756058820718511</v>
      </c>
      <c r="BC110" s="109"/>
      <c r="BD110" s="17">
        <f>'RIM Net Benefits (Ach Pot)'!BC110</f>
        <v>107.95922225721256</v>
      </c>
      <c r="BE110" s="18">
        <f>'RIM Net Benefits (Ach Pot)'!BD110</f>
        <v>50.22013027926107</v>
      </c>
      <c r="BF110" s="18">
        <f>'RIM Net Benefits (Ach Pot)'!BE110</f>
        <v>0</v>
      </c>
      <c r="BG110" s="42"/>
      <c r="BH110" s="22">
        <v>204426.15517020778</v>
      </c>
      <c r="BI110" s="27">
        <f t="shared" si="17"/>
        <v>42680.152798902629</v>
      </c>
      <c r="BJ110" s="52" t="s">
        <v>527</v>
      </c>
      <c r="BK110" s="52"/>
      <c r="BL110" s="35">
        <f t="shared" si="29"/>
        <v>42680.152798902629</v>
      </c>
      <c r="BM110" s="67">
        <v>42680.152798902629</v>
      </c>
      <c r="BN110" s="71">
        <f t="shared" si="31"/>
        <v>1280.4045839670789</v>
      </c>
      <c r="BO110" s="71">
        <f t="shared" si="31"/>
        <v>3414.4122239122103</v>
      </c>
      <c r="BP110" s="71">
        <f t="shared" si="31"/>
        <v>6828.8244478244205</v>
      </c>
      <c r="BQ110" s="71">
        <f t="shared" si="31"/>
        <v>12804.045839670791</v>
      </c>
      <c r="BR110" s="71">
        <f t="shared" si="31"/>
        <v>21340.076399451315</v>
      </c>
      <c r="BS110" s="71">
        <f t="shared" si="30"/>
        <v>29876.106959231838</v>
      </c>
      <c r="BT110" s="71">
        <f t="shared" si="30"/>
        <v>35851.328351078206</v>
      </c>
      <c r="BU110" s="71">
        <f t="shared" si="30"/>
        <v>39265.740574990414</v>
      </c>
      <c r="BV110" s="71">
        <f t="shared" si="30"/>
        <v>41399.748214935549</v>
      </c>
      <c r="BW110" s="71">
        <f t="shared" si="30"/>
        <v>42680.152798902629</v>
      </c>
    </row>
    <row r="111" spans="1:75" x14ac:dyDescent="0.25">
      <c r="A111" s="13">
        <v>2</v>
      </c>
      <c r="B111" s="13">
        <v>100</v>
      </c>
      <c r="C111">
        <v>121</v>
      </c>
      <c r="D111" t="s">
        <v>145</v>
      </c>
      <c r="E111" t="s">
        <v>390</v>
      </c>
      <c r="F111">
        <f>'RIM &amp; TRC Benefits'!E111-'TRC Costs (Ach Pot)'!E111</f>
        <v>0</v>
      </c>
      <c r="G111">
        <f>'RIM &amp; TRC Benefits'!F111-'TRC Costs (Ach Pot)'!F111</f>
        <v>0</v>
      </c>
      <c r="H111">
        <f>'RIM &amp; TRC Benefits'!G111-'TRC Costs (Ach Pot)'!G111</f>
        <v>-56.956597999999993</v>
      </c>
      <c r="I111">
        <f>'RIM &amp; TRC Benefits'!H111-'TRC Costs (Ach Pot)'!H111</f>
        <v>10.518402</v>
      </c>
      <c r="J111">
        <f>'RIM &amp; TRC Benefits'!I111-'TRC Costs (Ach Pot)'!I111</f>
        <v>11.643402</v>
      </c>
      <c r="K111">
        <f>'RIM &amp; TRC Benefits'!J111-'TRC Costs (Ach Pot)'!J111</f>
        <v>22.894379000000001</v>
      </c>
      <c r="L111">
        <f>'RIM &amp; TRC Benefits'!K111-'TRC Costs (Ach Pot)'!K111</f>
        <v>26.442230000000002</v>
      </c>
      <c r="M111">
        <f>'RIM &amp; TRC Benefits'!L111-'TRC Costs (Ach Pot)'!L111</f>
        <v>26.775238000000002</v>
      </c>
      <c r="N111">
        <f>'RIM &amp; TRC Benefits'!M111-'TRC Costs (Ach Pot)'!M111</f>
        <v>32.479342000000003</v>
      </c>
      <c r="O111">
        <f>'RIM &amp; TRC Benefits'!N111-'TRC Costs (Ach Pot)'!N111</f>
        <v>34.842503000000001</v>
      </c>
      <c r="P111">
        <f>'RIM &amp; TRC Benefits'!O111-'TRC Costs (Ach Pot)'!O111</f>
        <v>34.647182999999998</v>
      </c>
      <c r="Q111">
        <f>'RIM &amp; TRC Benefits'!P111-'TRC Costs (Ach Pot)'!P111</f>
        <v>29.358122999999999</v>
      </c>
      <c r="R111">
        <f>'RIM &amp; TRC Benefits'!Q111-'TRC Costs (Ach Pot)'!Q111</f>
        <v>0</v>
      </c>
      <c r="S111">
        <f>'RIM &amp; TRC Benefits'!R111-'TRC Costs (Ach Pot)'!R111</f>
        <v>0</v>
      </c>
      <c r="T111">
        <f>'RIM &amp; TRC Benefits'!S111-'TRC Costs (Ach Pot)'!S111</f>
        <v>0</v>
      </c>
      <c r="U111">
        <f>'RIM &amp; TRC Benefits'!T111-'TRC Costs (Ach Pot)'!T111</f>
        <v>0</v>
      </c>
      <c r="V111">
        <f>'RIM &amp; TRC Benefits'!U111-'TRC Costs (Ach Pot)'!U111</f>
        <v>0</v>
      </c>
      <c r="W111">
        <f>'RIM &amp; TRC Benefits'!V111-'TRC Costs (Ach Pot)'!V111</f>
        <v>0</v>
      </c>
      <c r="X111">
        <f>'RIM &amp; TRC Benefits'!W111-'TRC Costs (Ach Pot)'!W111</f>
        <v>0</v>
      </c>
      <c r="Y111">
        <f>'RIM &amp; TRC Benefits'!X111-'TRC Costs (Ach Pot)'!X111</f>
        <v>0</v>
      </c>
      <c r="Z111">
        <f>'RIM &amp; TRC Benefits'!Y111-'TRC Costs (Ach Pot)'!Y111</f>
        <v>0</v>
      </c>
      <c r="AA111">
        <f>'RIM &amp; TRC Benefits'!Z111-'TRC Costs (Ach Pot)'!Z111</f>
        <v>0</v>
      </c>
      <c r="AB111">
        <f>'RIM &amp; TRC Benefits'!AA111-'TRC Costs (Ach Pot)'!AA111</f>
        <v>0</v>
      </c>
      <c r="AC111">
        <f>'RIM &amp; TRC Benefits'!AB111-'TRC Costs (Ach Pot)'!AB111</f>
        <v>0</v>
      </c>
      <c r="AD111">
        <f>'RIM &amp; TRC Benefits'!AC111-'TRC Costs (Ach Pot)'!AC111</f>
        <v>0</v>
      </c>
      <c r="AE111">
        <f>'RIM &amp; TRC Benefits'!AD111-'TRC Costs (Ach Pot)'!AD111</f>
        <v>0</v>
      </c>
      <c r="AF111">
        <f>'RIM &amp; TRC Benefits'!AE111-'TRC Costs (Ach Pot)'!AE111</f>
        <v>0</v>
      </c>
      <c r="AG111">
        <f>'RIM &amp; TRC Benefits'!AF111-'TRC Costs (Ach Pot)'!AF111</f>
        <v>0</v>
      </c>
      <c r="AH111">
        <f>'RIM &amp; TRC Benefits'!AG111-'TRC Costs (Ach Pot)'!AG111</f>
        <v>0</v>
      </c>
      <c r="AI111">
        <f>'RIM &amp; TRC Benefits'!AH111-'TRC Costs (Ach Pot)'!AH111</f>
        <v>0</v>
      </c>
      <c r="AJ111" s="2">
        <f t="shared" si="18"/>
        <v>172.64420400000003</v>
      </c>
      <c r="AK111" s="2">
        <f t="shared" si="19"/>
        <v>104.80457834309252</v>
      </c>
      <c r="AL111">
        <f>IF('TRC Costs (Ach Pot)'!AJ111=0,99999,'RIM &amp; TRC Benefits'!AJ111/'TRC Costs (Ach Pot)'!AJ111)</f>
        <v>2.5389805924095818</v>
      </c>
      <c r="AM111" s="17"/>
      <c r="AN111">
        <f>'Customer Costs'!G111</f>
        <v>31.1</v>
      </c>
      <c r="AO111" s="17">
        <f t="shared" si="20"/>
        <v>141.44381428829297</v>
      </c>
      <c r="AP111" s="18">
        <f t="shared" si="21"/>
        <v>1.8380601087495816</v>
      </c>
      <c r="AQ111" s="76" t="str">
        <f t="shared" si="22"/>
        <v>No</v>
      </c>
      <c r="AR111" s="76" t="str">
        <f t="shared" si="23"/>
        <v>Yes</v>
      </c>
      <c r="AS111" s="76" t="str">
        <f t="shared" si="24"/>
        <v>Yes</v>
      </c>
      <c r="AU111" s="76" t="str">
        <f t="shared" si="25"/>
        <v>Drop</v>
      </c>
      <c r="AV111" s="59" t="str">
        <f t="shared" si="26"/>
        <v>NA</v>
      </c>
      <c r="AW111" s="41" t="str">
        <f t="shared" si="27"/>
        <v>NA</v>
      </c>
      <c r="AX111" s="23" t="str">
        <f t="shared" si="28"/>
        <v>NA</v>
      </c>
      <c r="AY111" s="23"/>
      <c r="AZ111" s="11" t="str">
        <f>IF(AV111="NA",AV111,'Program Costs'!G111)</f>
        <v>NA</v>
      </c>
      <c r="BA111" s="20"/>
      <c r="BB111" s="56">
        <f>IF(AW111&lt;=10,IF($BB$1="Residential",VLOOKUP(CEILING(AW111,0.05),'Payback-Acceptance'!$A$5:$C$205,2),VLOOKUP(CEILING(AW111,0.05),'Payback-Acceptance'!$A$5:$C$205,3)),IF($BB$1="Residential",VLOOKUP(10,'Payback-Acceptance'!$A$5:$C$205,2),VLOOKUP(10,'Payback-Acceptance'!$A$5:$C$205,3)))</f>
        <v>0.14294960495076253</v>
      </c>
      <c r="BC111" s="109"/>
      <c r="BD111" s="17">
        <f>'RIM Net Benefits (Ach Pot)'!BC111</f>
        <v>141.44381428829297</v>
      </c>
      <c r="BE111" s="18">
        <f>'RIM Net Benefits (Ach Pot)'!BD111</f>
        <v>107.77470472897549</v>
      </c>
      <c r="BF111" s="18">
        <f>'RIM Net Benefits (Ach Pot)'!BE111</f>
        <v>-14.1805230861774</v>
      </c>
      <c r="BG111" s="42"/>
      <c r="BH111" s="22">
        <v>287710.88505436655</v>
      </c>
      <c r="BI111" s="27" t="str">
        <f t="shared" si="17"/>
        <v>NA</v>
      </c>
      <c r="BJ111" s="52" t="s">
        <v>528</v>
      </c>
      <c r="BK111" s="52"/>
      <c r="BL111" s="35" t="str">
        <f t="shared" si="29"/>
        <v>NA</v>
      </c>
      <c r="BM111" s="67" t="s">
        <v>499</v>
      </c>
      <c r="BN111" s="71" t="str">
        <f t="shared" si="31"/>
        <v>NA</v>
      </c>
      <c r="BO111" s="71" t="str">
        <f t="shared" si="31"/>
        <v>NA</v>
      </c>
      <c r="BP111" s="71" t="str">
        <f t="shared" si="31"/>
        <v>NA</v>
      </c>
      <c r="BQ111" s="71" t="str">
        <f t="shared" si="31"/>
        <v>NA</v>
      </c>
      <c r="BR111" s="71" t="str">
        <f t="shared" si="31"/>
        <v>NA</v>
      </c>
      <c r="BS111" s="71" t="str">
        <f t="shared" si="30"/>
        <v>NA</v>
      </c>
      <c r="BT111" s="71" t="str">
        <f t="shared" si="30"/>
        <v>NA</v>
      </c>
      <c r="BU111" s="71" t="str">
        <f t="shared" si="30"/>
        <v>NA</v>
      </c>
      <c r="BV111" s="71" t="str">
        <f t="shared" si="30"/>
        <v>NA</v>
      </c>
      <c r="BW111" s="71" t="str">
        <f t="shared" si="30"/>
        <v>NA</v>
      </c>
    </row>
    <row r="112" spans="1:75" x14ac:dyDescent="0.25">
      <c r="A112" s="13">
        <v>2</v>
      </c>
      <c r="B112" s="13">
        <v>100</v>
      </c>
      <c r="C112">
        <v>122</v>
      </c>
      <c r="D112" t="s">
        <v>146</v>
      </c>
      <c r="E112" t="s">
        <v>391</v>
      </c>
      <c r="F112">
        <f>'RIM &amp; TRC Benefits'!E112-'TRC Costs (Ach Pot)'!E112</f>
        <v>0</v>
      </c>
      <c r="G112">
        <f>'RIM &amp; TRC Benefits'!F112-'TRC Costs (Ach Pot)'!F112</f>
        <v>0</v>
      </c>
      <c r="H112">
        <f>'RIM &amp; TRC Benefits'!G112-'TRC Costs (Ach Pot)'!G112</f>
        <v>-428.51997299999999</v>
      </c>
      <c r="I112">
        <f>'RIM &amp; TRC Benefits'!H112-'TRC Costs (Ach Pot)'!H112</f>
        <v>35.980027</v>
      </c>
      <c r="J112">
        <f>'RIM &amp; TRC Benefits'!I112-'TRC Costs (Ach Pot)'!I112</f>
        <v>38.730027</v>
      </c>
      <c r="K112">
        <f>'RIM &amp; TRC Benefits'!J112-'TRC Costs (Ach Pot)'!J112</f>
        <v>63.672407</v>
      </c>
      <c r="L112">
        <f>'RIM &amp; TRC Benefits'!K112-'TRC Costs (Ach Pot)'!K112</f>
        <v>72.157757000000004</v>
      </c>
      <c r="M112">
        <f>'RIM &amp; TRC Benefits'!L112-'TRC Costs (Ach Pot)'!L112</f>
        <v>74.228076999999999</v>
      </c>
      <c r="N112">
        <f>'RIM &amp; TRC Benefits'!M112-'TRC Costs (Ach Pot)'!M112</f>
        <v>85.980027000000007</v>
      </c>
      <c r="O112">
        <f>'RIM &amp; TRC Benefits'!N112-'TRC Costs (Ach Pot)'!N112</f>
        <v>93.425336999999999</v>
      </c>
      <c r="P112">
        <f>'RIM &amp; TRC Benefits'!O112-'TRC Costs (Ach Pot)'!O112</f>
        <v>95.034717000000001</v>
      </c>
      <c r="Q112">
        <f>'RIM &amp; TRC Benefits'!P112-'TRC Costs (Ach Pot)'!P112</f>
        <v>80.839406999999994</v>
      </c>
      <c r="R112">
        <f>'RIM &amp; TRC Benefits'!Q112-'TRC Costs (Ach Pot)'!Q112</f>
        <v>85.636277000000007</v>
      </c>
      <c r="S112">
        <f>'RIM &amp; TRC Benefits'!R112-'TRC Costs (Ach Pot)'!R112</f>
        <v>78.355027000000007</v>
      </c>
      <c r="T112">
        <f>'RIM &amp; TRC Benefits'!S112-'TRC Costs (Ach Pot)'!S112</f>
        <v>101.48002700000001</v>
      </c>
      <c r="U112">
        <f>'RIM &amp; TRC Benefits'!T112-'TRC Costs (Ach Pot)'!T112</f>
        <v>80.948777000000007</v>
      </c>
      <c r="V112">
        <f>'RIM &amp; TRC Benefits'!U112-'TRC Costs (Ach Pot)'!U112</f>
        <v>89.730027000000007</v>
      </c>
      <c r="W112">
        <f>'RIM &amp; TRC Benefits'!V112-'TRC Costs (Ach Pot)'!V112</f>
        <v>90.448777000000007</v>
      </c>
      <c r="X112">
        <f>'RIM &amp; TRC Benefits'!W112-'TRC Costs (Ach Pot)'!W112</f>
        <v>103.76127700000001</v>
      </c>
      <c r="Y112">
        <f>'RIM &amp; TRC Benefits'!X112-'TRC Costs (Ach Pot)'!X112</f>
        <v>105.98002700000001</v>
      </c>
      <c r="Z112">
        <f>'RIM &amp; TRC Benefits'!Y112-'TRC Costs (Ach Pot)'!Y112</f>
        <v>109.48002700000001</v>
      </c>
      <c r="AA112">
        <f>'RIM &amp; TRC Benefits'!Z112-'TRC Costs (Ach Pot)'!Z112</f>
        <v>110.91752700000001</v>
      </c>
      <c r="AB112">
        <f>'RIM &amp; TRC Benefits'!AA112-'TRC Costs (Ach Pot)'!AA112</f>
        <v>112.73002700000001</v>
      </c>
      <c r="AC112">
        <f>'RIM &amp; TRC Benefits'!AB112-'TRC Costs (Ach Pot)'!AB112</f>
        <v>101.91752700000001</v>
      </c>
      <c r="AD112">
        <f>'RIM &amp; TRC Benefits'!AC112-'TRC Costs (Ach Pot)'!AC112</f>
        <v>104.54252700000001</v>
      </c>
      <c r="AE112">
        <f>'RIM &amp; TRC Benefits'!AD112-'TRC Costs (Ach Pot)'!AD112</f>
        <v>97.198777000000007</v>
      </c>
      <c r="AF112">
        <f>'RIM &amp; TRC Benefits'!AE112-'TRC Costs (Ach Pot)'!AE112</f>
        <v>100.07377700000001</v>
      </c>
      <c r="AG112">
        <f>'RIM &amp; TRC Benefits'!AF112-'TRC Costs (Ach Pot)'!AF112</f>
        <v>107.01127700000001</v>
      </c>
      <c r="AH112">
        <f>'RIM &amp; TRC Benefits'!AG112-'TRC Costs (Ach Pot)'!AG112</f>
        <v>110.98002700000001</v>
      </c>
      <c r="AI112">
        <f>'RIM &amp; TRC Benefits'!AH112-'TRC Costs (Ach Pot)'!AH112</f>
        <v>140.16752700000001</v>
      </c>
      <c r="AJ112" s="2">
        <f t="shared" si="18"/>
        <v>2042.887046000001</v>
      </c>
      <c r="AK112" s="2">
        <f t="shared" si="19"/>
        <v>612.03506222547162</v>
      </c>
      <c r="AL112">
        <f>IF('TRC Costs (Ach Pot)'!AJ112=0,99999,'RIM &amp; TRC Benefits'!AJ112/'TRC Costs (Ach Pot)'!AJ112)</f>
        <v>2.3190410823824821</v>
      </c>
      <c r="AM112" s="17"/>
      <c r="AN112">
        <f>'Customer Costs'!G112</f>
        <v>427</v>
      </c>
      <c r="AO112" s="17">
        <f t="shared" si="20"/>
        <v>562.89307810600928</v>
      </c>
      <c r="AP112" s="18">
        <f t="shared" si="21"/>
        <v>6.3414014397453613</v>
      </c>
      <c r="AQ112" s="76" t="str">
        <f t="shared" si="22"/>
        <v>No</v>
      </c>
      <c r="AR112" s="76" t="str">
        <f t="shared" si="23"/>
        <v>No</v>
      </c>
      <c r="AS112" s="76" t="str">
        <f t="shared" si="24"/>
        <v>No</v>
      </c>
      <c r="AU112" s="76" t="str">
        <f t="shared" si="25"/>
        <v>Keep</v>
      </c>
      <c r="AV112" s="59">
        <f t="shared" si="26"/>
        <v>292.32945310046603</v>
      </c>
      <c r="AW112" s="41">
        <f t="shared" si="27"/>
        <v>2</v>
      </c>
      <c r="AX112" s="23">
        <f t="shared" si="28"/>
        <v>0.68461230234301174</v>
      </c>
      <c r="AY112" s="23"/>
      <c r="AZ112" s="11">
        <f>IF(AV112="NA",AV112,'Program Costs'!G112)</f>
        <v>37</v>
      </c>
      <c r="BA112" s="20"/>
      <c r="BB112" s="56">
        <f>IF(AW112&lt;=10,IF($BB$1="Residential",VLOOKUP(CEILING(AW112,0.05),'Payback-Acceptance'!$A$5:$C$205,2),VLOOKUP(CEILING(AW112,0.05),'Payback-Acceptance'!$A$5:$C$205,3)),IF($BB$1="Residential",VLOOKUP(10,'Payback-Acceptance'!$A$5:$C$205,2),VLOOKUP(10,'Payback-Acceptance'!$A$5:$C$205,3)))</f>
        <v>0.41756058820718511</v>
      </c>
      <c r="BC112" s="109"/>
      <c r="BD112" s="17">
        <f>'RIM Net Benefits (Ach Pot)'!BC112</f>
        <v>562.89307810600928</v>
      </c>
      <c r="BE112" s="18">
        <f>'RIM Net Benefits (Ach Pot)'!BD112</f>
        <v>235.86490773108534</v>
      </c>
      <c r="BF112" s="18">
        <f>'RIM Net Benefits (Ach Pot)'!BE112</f>
        <v>121.82827293038599</v>
      </c>
      <c r="BG112" s="42"/>
      <c r="BH112" s="22">
        <v>272568.20689361042</v>
      </c>
      <c r="BI112" s="27">
        <f t="shared" si="17"/>
        <v>56906.870398536848</v>
      </c>
      <c r="BJ112" s="52" t="s">
        <v>526</v>
      </c>
      <c r="BK112" s="52"/>
      <c r="BL112" s="35">
        <f t="shared" si="29"/>
        <v>5925.82</v>
      </c>
      <c r="BM112" s="67">
        <v>5925.82</v>
      </c>
      <c r="BN112" s="71">
        <f t="shared" si="31"/>
        <v>1240.5725972404666</v>
      </c>
      <c r="BO112" s="71">
        <f t="shared" si="31"/>
        <v>2398.6018730231767</v>
      </c>
      <c r="BP112" s="71">
        <f t="shared" si="31"/>
        <v>3407.6553099031166</v>
      </c>
      <c r="BQ112" s="71">
        <f t="shared" si="31"/>
        <v>4228.3958775719511</v>
      </c>
      <c r="BR112" s="71">
        <f t="shared" si="31"/>
        <v>4851.5485970932332</v>
      </c>
      <c r="BS112" s="71">
        <f t="shared" si="30"/>
        <v>5293.2000061695726</v>
      </c>
      <c r="BT112" s="71">
        <f t="shared" si="30"/>
        <v>5585.3869917615466</v>
      </c>
      <c r="BU112" s="71">
        <f t="shared" si="30"/>
        <v>5765.8290399510479</v>
      </c>
      <c r="BV112" s="71">
        <f t="shared" si="30"/>
        <v>5869.847325835638</v>
      </c>
      <c r="BW112" s="71">
        <f t="shared" si="30"/>
        <v>5925.82</v>
      </c>
    </row>
    <row r="113" spans="1:75" x14ac:dyDescent="0.25">
      <c r="A113" s="13">
        <v>2</v>
      </c>
      <c r="B113" s="13">
        <v>100</v>
      </c>
      <c r="C113">
        <v>124</v>
      </c>
      <c r="D113" t="s">
        <v>147</v>
      </c>
      <c r="E113" t="s">
        <v>392</v>
      </c>
      <c r="F113">
        <f>'RIM &amp; TRC Benefits'!E113-'TRC Costs (Ach Pot)'!E113</f>
        <v>0</v>
      </c>
      <c r="G113">
        <f>'RIM &amp; TRC Benefits'!F113-'TRC Costs (Ach Pot)'!F113</f>
        <v>0</v>
      </c>
      <c r="H113">
        <f>'RIM &amp; TRC Benefits'!G113-'TRC Costs (Ach Pot)'!G113</f>
        <v>-384.75962500000003</v>
      </c>
      <c r="I113">
        <f>'RIM &amp; TRC Benefits'!H113-'TRC Costs (Ach Pot)'!H113</f>
        <v>23.415375000000001</v>
      </c>
      <c r="J113">
        <f>'RIM &amp; TRC Benefits'!I113-'TRC Costs (Ach Pot)'!I113</f>
        <v>24.915375000000001</v>
      </c>
      <c r="K113">
        <f>'RIM &amp; TRC Benefits'!J113-'TRC Costs (Ach Pot)'!J113</f>
        <v>50.071624999999997</v>
      </c>
      <c r="L113">
        <f>'RIM &amp; TRC Benefits'!K113-'TRC Costs (Ach Pot)'!K113</f>
        <v>58.332364999999996</v>
      </c>
      <c r="M113">
        <f>'RIM &amp; TRC Benefits'!L113-'TRC Costs (Ach Pot)'!L113</f>
        <v>59.661465</v>
      </c>
      <c r="N113">
        <f>'RIM &amp; TRC Benefits'!M113-'TRC Costs (Ach Pot)'!M113</f>
        <v>71.649754999999999</v>
      </c>
      <c r="O113">
        <f>'RIM &amp; TRC Benefits'!N113-'TRC Costs (Ach Pot)'!N113</f>
        <v>78.134124999999997</v>
      </c>
      <c r="P113">
        <f>'RIM &amp; TRC Benefits'!O113-'TRC Costs (Ach Pot)'!O113</f>
        <v>79.009124999999997</v>
      </c>
      <c r="Q113">
        <f>'RIM &amp; TRC Benefits'!P113-'TRC Costs (Ach Pot)'!P113</f>
        <v>64.165374999999997</v>
      </c>
      <c r="R113">
        <f>'RIM &amp; TRC Benefits'!Q113-'TRC Costs (Ach Pot)'!Q113</f>
        <v>68.727874999999997</v>
      </c>
      <c r="S113">
        <f>'RIM &amp; TRC Benefits'!R113-'TRC Costs (Ach Pot)'!R113</f>
        <v>59.634124999999997</v>
      </c>
      <c r="T113">
        <f>'RIM &amp; TRC Benefits'!S113-'TRC Costs (Ach Pot)'!S113</f>
        <v>83.384124999999997</v>
      </c>
      <c r="U113">
        <f>'RIM &amp; TRC Benefits'!T113-'TRC Costs (Ach Pot)'!T113</f>
        <v>61.821624999999997</v>
      </c>
      <c r="V113">
        <f>'RIM &amp; TRC Benefits'!U113-'TRC Costs (Ach Pot)'!U113</f>
        <v>69.102874999999997</v>
      </c>
      <c r="W113">
        <f>'RIM &amp; TRC Benefits'!V113-'TRC Costs (Ach Pot)'!V113</f>
        <v>69.884124999999997</v>
      </c>
      <c r="X113">
        <f>'RIM &amp; TRC Benefits'!W113-'TRC Costs (Ach Pot)'!W113</f>
        <v>83.602874999999997</v>
      </c>
      <c r="Y113">
        <f>'RIM &amp; TRC Benefits'!X113-'TRC Costs (Ach Pot)'!X113</f>
        <v>84.884124999999997</v>
      </c>
      <c r="Z113">
        <f>'RIM &amp; TRC Benefits'!Y113-'TRC Costs (Ach Pot)'!Y113</f>
        <v>87.352874999999997</v>
      </c>
      <c r="AA113">
        <f>'RIM &amp; TRC Benefits'!Z113-'TRC Costs (Ach Pot)'!Z113</f>
        <v>87.852874999999997</v>
      </c>
      <c r="AB113">
        <f>'RIM &amp; TRC Benefits'!AA113-'TRC Costs (Ach Pot)'!AA113</f>
        <v>0</v>
      </c>
      <c r="AC113">
        <f>'RIM &amp; TRC Benefits'!AB113-'TRC Costs (Ach Pot)'!AB113</f>
        <v>0</v>
      </c>
      <c r="AD113">
        <f>'RIM &amp; TRC Benefits'!AC113-'TRC Costs (Ach Pot)'!AC113</f>
        <v>0</v>
      </c>
      <c r="AE113">
        <f>'RIM &amp; TRC Benefits'!AD113-'TRC Costs (Ach Pot)'!AD113</f>
        <v>0</v>
      </c>
      <c r="AF113">
        <f>'RIM &amp; TRC Benefits'!AE113-'TRC Costs (Ach Pot)'!AE113</f>
        <v>0</v>
      </c>
      <c r="AG113">
        <f>'RIM &amp; TRC Benefits'!AF113-'TRC Costs (Ach Pot)'!AF113</f>
        <v>0</v>
      </c>
      <c r="AH113">
        <f>'RIM &amp; TRC Benefits'!AG113-'TRC Costs (Ach Pot)'!AG113</f>
        <v>0</v>
      </c>
      <c r="AI113">
        <f>'RIM &amp; TRC Benefits'!AH113-'TRC Costs (Ach Pot)'!AH113</f>
        <v>0</v>
      </c>
      <c r="AJ113" s="2">
        <f t="shared" si="18"/>
        <v>880.84245999999996</v>
      </c>
      <c r="AK113" s="2">
        <f t="shared" si="19"/>
        <v>278.14636841094557</v>
      </c>
      <c r="AL113">
        <f>IF('TRC Costs (Ach Pot)'!AJ113=0,99999,'RIM &amp; TRC Benefits'!AJ113/'TRC Costs (Ach Pot)'!AJ113)</f>
        <v>1.681230390426024</v>
      </c>
      <c r="AM113" s="17"/>
      <c r="AN113">
        <f>'Customer Costs'!G113</f>
        <v>371.3</v>
      </c>
      <c r="AO113" s="17">
        <f t="shared" si="20"/>
        <v>306.82724328325219</v>
      </c>
      <c r="AP113" s="18">
        <f t="shared" si="21"/>
        <v>10.11612788991382</v>
      </c>
      <c r="AQ113" s="76" t="str">
        <f t="shared" si="22"/>
        <v>No</v>
      </c>
      <c r="AR113" s="76" t="str">
        <f t="shared" si="23"/>
        <v>No</v>
      </c>
      <c r="AS113" s="76" t="str">
        <f t="shared" si="24"/>
        <v>No</v>
      </c>
      <c r="AU113" s="76" t="str">
        <f t="shared" si="25"/>
        <v>Keep</v>
      </c>
      <c r="AV113" s="59">
        <f t="shared" si="26"/>
        <v>297.89246620039262</v>
      </c>
      <c r="AW113" s="41">
        <f t="shared" si="27"/>
        <v>1.9999999999999993</v>
      </c>
      <c r="AX113" s="23">
        <f t="shared" si="28"/>
        <v>0.80229589604199469</v>
      </c>
      <c r="AY113" s="23"/>
      <c r="AZ113" s="11">
        <f>IF(AV113="NA",AV113,'Program Costs'!G113)</f>
        <v>37</v>
      </c>
      <c r="BA113" s="20"/>
      <c r="BB113" s="56">
        <f>IF(AW113&lt;=10,IF($BB$1="Residential",VLOOKUP(CEILING(AW113,0.05),'Payback-Acceptance'!$A$5:$C$205,2),VLOOKUP(CEILING(AW113,0.05),'Payback-Acceptance'!$A$5:$C$205,3)),IF($BB$1="Residential",VLOOKUP(10,'Payback-Acceptance'!$A$5:$C$205,2),VLOOKUP(10,'Payback-Acceptance'!$A$5:$C$205,3)))</f>
        <v>0.41756058820718511</v>
      </c>
      <c r="BC113" s="109"/>
      <c r="BD113" s="17">
        <f>'RIM Net Benefits (Ach Pot)'!BC113</f>
        <v>306.82724328325219</v>
      </c>
      <c r="BE113" s="18">
        <f>'RIM Net Benefits (Ach Pot)'!BD113</f>
        <v>114.21582346495346</v>
      </c>
      <c r="BF113" s="18">
        <f>'RIM Net Benefits (Ach Pot)'!BE113</f>
        <v>261.9978638808505</v>
      </c>
      <c r="BG113" s="42"/>
      <c r="BH113" s="22">
        <v>31717.77182320541</v>
      </c>
      <c r="BI113" s="27">
        <f t="shared" si="17"/>
        <v>6622.045729559467</v>
      </c>
      <c r="BJ113" s="52" t="s">
        <v>526</v>
      </c>
      <c r="BK113" s="52"/>
      <c r="BL113" s="35">
        <f t="shared" si="29"/>
        <v>475</v>
      </c>
      <c r="BM113" s="67">
        <v>475</v>
      </c>
      <c r="BN113" s="71">
        <f t="shared" si="31"/>
        <v>99.441424763023804</v>
      </c>
      <c r="BO113" s="71">
        <f t="shared" si="31"/>
        <v>192.26636814584464</v>
      </c>
      <c r="BP113" s="71">
        <f t="shared" si="31"/>
        <v>273.1497534862653</v>
      </c>
      <c r="BQ113" s="71">
        <f t="shared" si="31"/>
        <v>338.93841558580533</v>
      </c>
      <c r="BR113" s="71">
        <f t="shared" si="31"/>
        <v>388.88889362472804</v>
      </c>
      <c r="BS113" s="71">
        <f t="shared" si="31"/>
        <v>424.2906471898483</v>
      </c>
      <c r="BT113" s="71">
        <f t="shared" si="31"/>
        <v>447.71167890464693</v>
      </c>
      <c r="BU113" s="71">
        <f t="shared" si="31"/>
        <v>462.17549537055601</v>
      </c>
      <c r="BV113" s="71">
        <f t="shared" si="31"/>
        <v>470.51336013782537</v>
      </c>
      <c r="BW113" s="71">
        <f t="shared" si="31"/>
        <v>475</v>
      </c>
    </row>
    <row r="114" spans="1:75" x14ac:dyDescent="0.25">
      <c r="A114" s="13">
        <v>2</v>
      </c>
      <c r="B114" s="13">
        <v>100</v>
      </c>
      <c r="C114">
        <v>125</v>
      </c>
      <c r="D114" t="s">
        <v>148</v>
      </c>
      <c r="E114" t="s">
        <v>393</v>
      </c>
      <c r="F114">
        <f>'RIM &amp; TRC Benefits'!E114-'TRC Costs (Ach Pot)'!E114</f>
        <v>0</v>
      </c>
      <c r="G114">
        <f>'RIM &amp; TRC Benefits'!F114-'TRC Costs (Ach Pot)'!F114</f>
        <v>0</v>
      </c>
      <c r="H114">
        <f>'RIM &amp; TRC Benefits'!G114-'TRC Costs (Ach Pot)'!G114</f>
        <v>-730.55018359999997</v>
      </c>
      <c r="I114">
        <f>'RIM &amp; TRC Benefits'!H114-'TRC Costs (Ach Pot)'!H114</f>
        <v>1.2498164</v>
      </c>
      <c r="J114">
        <f>'RIM &amp; TRC Benefits'!I114-'TRC Costs (Ach Pot)'!I114</f>
        <v>1.2498164</v>
      </c>
      <c r="K114">
        <f>'RIM &amp; TRC Benefits'!J114-'TRC Costs (Ach Pot)'!J114</f>
        <v>2.3230586</v>
      </c>
      <c r="L114">
        <f>'RIM &amp; TRC Benefits'!K114-'TRC Costs (Ach Pot)'!K114</f>
        <v>2.884582</v>
      </c>
      <c r="M114">
        <f>'RIM &amp; TRC Benefits'!L114-'TRC Costs (Ach Pot)'!L114</f>
        <v>2.6306758000000001</v>
      </c>
      <c r="N114">
        <f>'RIM &amp; TRC Benefits'!M114-'TRC Costs (Ach Pot)'!M114</f>
        <v>3.5779414000000003</v>
      </c>
      <c r="O114">
        <f>'RIM &amp; TRC Benefits'!N114-'TRC Costs (Ach Pot)'!N114</f>
        <v>2.9254750999999999</v>
      </c>
      <c r="P114">
        <f>'RIM &amp; TRC Benefits'!O114-'TRC Costs (Ach Pot)'!O114</f>
        <v>4.1286000999999999</v>
      </c>
      <c r="Q114">
        <f>'RIM &amp; TRC Benefits'!P114-'TRC Costs (Ach Pot)'!P114</f>
        <v>3.1832871000000003</v>
      </c>
      <c r="R114">
        <f>'RIM &amp; TRC Benefits'!Q114-'TRC Costs (Ach Pot)'!Q114</f>
        <v>3.2145371000000003</v>
      </c>
      <c r="S114">
        <f>'RIM &amp; TRC Benefits'!R114-'TRC Costs (Ach Pot)'!R114</f>
        <v>3.0426620999999998</v>
      </c>
      <c r="T114">
        <f>'RIM &amp; TRC Benefits'!S114-'TRC Costs (Ach Pot)'!S114</f>
        <v>3.4957871000000003</v>
      </c>
      <c r="U114">
        <f>'RIM &amp; TRC Benefits'!T114-'TRC Costs (Ach Pot)'!T114</f>
        <v>2.3395371000000003</v>
      </c>
      <c r="V114">
        <f>'RIM &amp; TRC Benefits'!U114-'TRC Costs (Ach Pot)'!U114</f>
        <v>3.3707870999999998</v>
      </c>
      <c r="W114">
        <f>'RIM &amp; TRC Benefits'!V114-'TRC Costs (Ach Pot)'!V114</f>
        <v>2.9332871000000003</v>
      </c>
      <c r="X114">
        <f>'RIM &amp; TRC Benefits'!W114-'TRC Costs (Ach Pot)'!W114</f>
        <v>4.2145370999999994</v>
      </c>
      <c r="Y114">
        <f>'RIM &amp; TRC Benefits'!X114-'TRC Costs (Ach Pot)'!X114</f>
        <v>3.2770371000000003</v>
      </c>
      <c r="Z114">
        <f>'RIM &amp; TRC Benefits'!Y114-'TRC Costs (Ach Pot)'!Y114</f>
        <v>4.8707870999999994</v>
      </c>
      <c r="AA114">
        <f>'RIM &amp; TRC Benefits'!Z114-'TRC Costs (Ach Pot)'!Z114</f>
        <v>4.3082870999999994</v>
      </c>
      <c r="AB114">
        <f>'RIM &amp; TRC Benefits'!AA114-'TRC Costs (Ach Pot)'!AA114</f>
        <v>0</v>
      </c>
      <c r="AC114">
        <f>'RIM &amp; TRC Benefits'!AB114-'TRC Costs (Ach Pot)'!AB114</f>
        <v>0</v>
      </c>
      <c r="AD114">
        <f>'RIM &amp; TRC Benefits'!AC114-'TRC Costs (Ach Pot)'!AC114</f>
        <v>0</v>
      </c>
      <c r="AE114">
        <f>'RIM &amp; TRC Benefits'!AD114-'TRC Costs (Ach Pot)'!AD114</f>
        <v>0</v>
      </c>
      <c r="AF114">
        <f>'RIM &amp; TRC Benefits'!AE114-'TRC Costs (Ach Pot)'!AE114</f>
        <v>0</v>
      </c>
      <c r="AG114">
        <f>'RIM &amp; TRC Benefits'!AF114-'TRC Costs (Ach Pot)'!AF114</f>
        <v>0</v>
      </c>
      <c r="AH114">
        <f>'RIM &amp; TRC Benefits'!AG114-'TRC Costs (Ach Pot)'!AG114</f>
        <v>0</v>
      </c>
      <c r="AI114">
        <f>'RIM &amp; TRC Benefits'!AH114-'TRC Costs (Ach Pot)'!AH114</f>
        <v>0</v>
      </c>
      <c r="AJ114" s="2">
        <f t="shared" si="18"/>
        <v>-671.3296846999998</v>
      </c>
      <c r="AK114" s="2">
        <f t="shared" si="19"/>
        <v>-699.47793467639042</v>
      </c>
      <c r="AL114">
        <f>IF('TRC Costs (Ach Pot)'!AJ114=0,99999,'RIM &amp; TRC Benefits'!AJ114/'TRC Costs (Ach Pot)'!AJ114)</f>
        <v>4.4167894675607465E-2</v>
      </c>
      <c r="AM114" s="17"/>
      <c r="AN114">
        <f>'Customer Costs'!G114</f>
        <v>694.8</v>
      </c>
      <c r="AO114" s="17">
        <f t="shared" si="20"/>
        <v>14.386109995999846</v>
      </c>
      <c r="AP114" s="18">
        <f t="shared" si="21"/>
        <v>403.73807985712375</v>
      </c>
      <c r="AQ114" s="76" t="str">
        <f t="shared" si="22"/>
        <v>No</v>
      </c>
      <c r="AR114" s="76" t="str">
        <f t="shared" si="23"/>
        <v>No</v>
      </c>
      <c r="AS114" s="76" t="str">
        <f t="shared" si="24"/>
        <v>No</v>
      </c>
      <c r="AU114" s="76" t="str">
        <f t="shared" si="25"/>
        <v>Drop</v>
      </c>
      <c r="AV114" s="59" t="str">
        <f t="shared" si="26"/>
        <v>NA</v>
      </c>
      <c r="AW114" s="41" t="str">
        <f t="shared" si="27"/>
        <v>NA</v>
      </c>
      <c r="AX114" s="23" t="str">
        <f t="shared" si="28"/>
        <v>NA</v>
      </c>
      <c r="AY114" s="23"/>
      <c r="AZ114" s="11" t="str">
        <f>IF(AV114="NA",AV114,'Program Costs'!G114)</f>
        <v>NA</v>
      </c>
      <c r="BA114" s="20"/>
      <c r="BB114" s="56">
        <f>IF(AW114&lt;=10,IF($BB$1="Residential",VLOOKUP(CEILING(AW114,0.05),'Payback-Acceptance'!$A$5:$C$205,2),VLOOKUP(CEILING(AW114,0.05),'Payback-Acceptance'!$A$5:$C$205,3)),IF($BB$1="Residential",VLOOKUP(10,'Payback-Acceptance'!$A$5:$C$205,2),VLOOKUP(10,'Payback-Acceptance'!$A$5:$C$205,3)))</f>
        <v>0.14294960495076253</v>
      </c>
      <c r="BC114" s="109"/>
      <c r="BD114" s="17">
        <f>'RIM Net Benefits (Ach Pot)'!BC114</f>
        <v>14.386109995999846</v>
      </c>
      <c r="BE114" s="18">
        <f>'RIM Net Benefits (Ach Pot)'!BD114</f>
        <v>5.3305664860036375</v>
      </c>
      <c r="BF114" s="18">
        <f>'RIM Net Benefits (Ach Pot)'!BE114</f>
        <v>12.28420934260841</v>
      </c>
      <c r="BG114" s="42"/>
      <c r="BH114" s="22">
        <v>220455.56673677402</v>
      </c>
      <c r="BI114" s="27" t="str">
        <f t="shared" si="17"/>
        <v>NA</v>
      </c>
      <c r="BJ114" s="52" t="s">
        <v>526</v>
      </c>
      <c r="BK114" s="52"/>
      <c r="BL114" s="35" t="str">
        <f t="shared" si="29"/>
        <v>NA</v>
      </c>
      <c r="BM114" s="67" t="s">
        <v>499</v>
      </c>
      <c r="BN114" s="71" t="str">
        <f t="shared" ref="BN114:BW139" si="32">IF($BL114="NA","NA",IF($BJ114="M",$BL114*BN$2,$BL114*BN$1))</f>
        <v>NA</v>
      </c>
      <c r="BO114" s="71" t="str">
        <f t="shared" si="32"/>
        <v>NA</v>
      </c>
      <c r="BP114" s="71" t="str">
        <f t="shared" si="32"/>
        <v>NA</v>
      </c>
      <c r="BQ114" s="71" t="str">
        <f t="shared" si="32"/>
        <v>NA</v>
      </c>
      <c r="BR114" s="71" t="str">
        <f t="shared" si="32"/>
        <v>NA</v>
      </c>
      <c r="BS114" s="71" t="str">
        <f t="shared" si="32"/>
        <v>NA</v>
      </c>
      <c r="BT114" s="71" t="str">
        <f t="shared" si="32"/>
        <v>NA</v>
      </c>
      <c r="BU114" s="71" t="str">
        <f t="shared" si="32"/>
        <v>NA</v>
      </c>
      <c r="BV114" s="71" t="str">
        <f t="shared" si="32"/>
        <v>NA</v>
      </c>
      <c r="BW114" s="71" t="str">
        <f t="shared" si="32"/>
        <v>NA</v>
      </c>
    </row>
    <row r="115" spans="1:75" x14ac:dyDescent="0.25">
      <c r="A115" s="13">
        <v>2</v>
      </c>
      <c r="B115" s="13">
        <v>100</v>
      </c>
      <c r="C115">
        <v>126</v>
      </c>
      <c r="D115" t="s">
        <v>149</v>
      </c>
      <c r="E115" t="s">
        <v>394</v>
      </c>
      <c r="F115">
        <f>'RIM &amp; TRC Benefits'!E115-'TRC Costs (Ach Pot)'!E115</f>
        <v>0</v>
      </c>
      <c r="G115">
        <f>'RIM &amp; TRC Benefits'!F115-'TRC Costs (Ach Pot)'!F115</f>
        <v>0</v>
      </c>
      <c r="H115">
        <f>'RIM &amp; TRC Benefits'!G115-'TRC Costs (Ach Pot)'!G115</f>
        <v>-893.59725390000006</v>
      </c>
      <c r="I115">
        <f>'RIM &amp; TRC Benefits'!H115-'TRC Costs (Ach Pot)'!H115</f>
        <v>3.1527460999999999</v>
      </c>
      <c r="J115">
        <f>'RIM &amp; TRC Benefits'!I115-'TRC Costs (Ach Pot)'!I115</f>
        <v>3.1527460999999999</v>
      </c>
      <c r="K115">
        <f>'RIM &amp; TRC Benefits'!J115-'TRC Costs (Ach Pot)'!J115</f>
        <v>6.5111441000000001</v>
      </c>
      <c r="L115">
        <f>'RIM &amp; TRC Benefits'!K115-'TRC Costs (Ach Pot)'!K115</f>
        <v>7.3197381000000004</v>
      </c>
      <c r="M115">
        <f>'RIM &amp; TRC Benefits'!L115-'TRC Costs (Ach Pot)'!L115</f>
        <v>6.8802851</v>
      </c>
      <c r="N115">
        <f>'RIM &amp; TRC Benefits'!M115-'TRC Costs (Ach Pot)'!M115</f>
        <v>9.2621210999999999</v>
      </c>
      <c r="O115">
        <f>'RIM &amp; TRC Benefits'!N115-'TRC Costs (Ach Pot)'!N115</f>
        <v>9.4183710999999999</v>
      </c>
      <c r="P115">
        <f>'RIM &amp; TRC Benefits'!O115-'TRC Costs (Ach Pot)'!O115</f>
        <v>9.7308710999999999</v>
      </c>
      <c r="Q115">
        <f>'RIM &amp; TRC Benefits'!P115-'TRC Costs (Ach Pot)'!P115</f>
        <v>7.7777460999999999</v>
      </c>
      <c r="R115">
        <f>'RIM &amp; TRC Benefits'!Q115-'TRC Costs (Ach Pot)'!Q115</f>
        <v>8.1058710999999999</v>
      </c>
      <c r="S115">
        <f>'RIM &amp; TRC Benefits'!R115-'TRC Costs (Ach Pot)'!R115</f>
        <v>7.5433710999999999</v>
      </c>
      <c r="T115">
        <f>'RIM &amp; TRC Benefits'!S115-'TRC Costs (Ach Pot)'!S115</f>
        <v>9.4339960999999999</v>
      </c>
      <c r="U115">
        <f>'RIM &amp; TRC Benefits'!T115-'TRC Costs (Ach Pot)'!T115</f>
        <v>6.6839960999999999</v>
      </c>
      <c r="V115">
        <f>'RIM &amp; TRC Benefits'!U115-'TRC Costs (Ach Pot)'!U115</f>
        <v>8.5277460999999999</v>
      </c>
      <c r="W115">
        <f>'RIM &amp; TRC Benefits'!V115-'TRC Costs (Ach Pot)'!V115</f>
        <v>8.2777460999999999</v>
      </c>
      <c r="X115">
        <f>'RIM &amp; TRC Benefits'!W115-'TRC Costs (Ach Pot)'!W115</f>
        <v>9.9652460999999999</v>
      </c>
      <c r="Y115">
        <f>'RIM &amp; TRC Benefits'!X115-'TRC Costs (Ach Pot)'!X115</f>
        <v>9.8714960999999999</v>
      </c>
      <c r="Z115">
        <f>'RIM &amp; TRC Benefits'!Y115-'TRC Costs (Ach Pot)'!Y115</f>
        <v>11.5277461</v>
      </c>
      <c r="AA115">
        <f>'RIM &amp; TRC Benefits'!Z115-'TRC Costs (Ach Pot)'!Z115</f>
        <v>10.5902461</v>
      </c>
      <c r="AB115">
        <f>'RIM &amp; TRC Benefits'!AA115-'TRC Costs (Ach Pot)'!AA115</f>
        <v>0</v>
      </c>
      <c r="AC115">
        <f>'RIM &amp; TRC Benefits'!AB115-'TRC Costs (Ach Pot)'!AB115</f>
        <v>0</v>
      </c>
      <c r="AD115">
        <f>'RIM &amp; TRC Benefits'!AC115-'TRC Costs (Ach Pot)'!AC115</f>
        <v>0</v>
      </c>
      <c r="AE115">
        <f>'RIM &amp; TRC Benefits'!AD115-'TRC Costs (Ach Pot)'!AD115</f>
        <v>0</v>
      </c>
      <c r="AF115">
        <f>'RIM &amp; TRC Benefits'!AE115-'TRC Costs (Ach Pot)'!AE115</f>
        <v>0</v>
      </c>
      <c r="AG115">
        <f>'RIM &amp; TRC Benefits'!AF115-'TRC Costs (Ach Pot)'!AF115</f>
        <v>0</v>
      </c>
      <c r="AH115">
        <f>'RIM &amp; TRC Benefits'!AG115-'TRC Costs (Ach Pot)'!AG115</f>
        <v>0</v>
      </c>
      <c r="AI115">
        <f>'RIM &amp; TRC Benefits'!AH115-'TRC Costs (Ach Pot)'!AH115</f>
        <v>0</v>
      </c>
      <c r="AJ115" s="2">
        <f t="shared" si="18"/>
        <v>-739.86402400000088</v>
      </c>
      <c r="AK115" s="2">
        <f t="shared" si="19"/>
        <v>-812.64307497269397</v>
      </c>
      <c r="AL115">
        <f>IF('TRC Costs (Ach Pot)'!AJ115=0,99999,'RIM &amp; TRC Benefits'!AJ115/'TRC Costs (Ach Pot)'!AJ115)</f>
        <v>9.353812049894715E-2</v>
      </c>
      <c r="AM115" s="17"/>
      <c r="AN115">
        <f>'Customer Costs'!G115</f>
        <v>859.5</v>
      </c>
      <c r="AO115" s="17">
        <f t="shared" si="20"/>
        <v>37.066181347181988</v>
      </c>
      <c r="AP115" s="18">
        <f t="shared" si="21"/>
        <v>193.84353218943619</v>
      </c>
      <c r="AQ115" s="76" t="str">
        <f t="shared" si="22"/>
        <v>No</v>
      </c>
      <c r="AR115" s="76" t="str">
        <f t="shared" si="23"/>
        <v>No</v>
      </c>
      <c r="AS115" s="76" t="str">
        <f t="shared" si="24"/>
        <v>No</v>
      </c>
      <c r="AU115" s="76" t="str">
        <f t="shared" si="25"/>
        <v>Drop</v>
      </c>
      <c r="AV115" s="59" t="str">
        <f t="shared" si="26"/>
        <v>NA</v>
      </c>
      <c r="AW115" s="41" t="str">
        <f t="shared" si="27"/>
        <v>NA</v>
      </c>
      <c r="AX115" s="23" t="str">
        <f t="shared" si="28"/>
        <v>NA</v>
      </c>
      <c r="AY115" s="23"/>
      <c r="AZ115" s="11" t="str">
        <f>IF(AV115="NA",AV115,'Program Costs'!G115)</f>
        <v>NA</v>
      </c>
      <c r="BA115" s="20"/>
      <c r="BB115" s="56">
        <f>IF(AW115&lt;=10,IF($BB$1="Residential",VLOOKUP(CEILING(AW115,0.05),'Payback-Acceptance'!$A$5:$C$205,2),VLOOKUP(CEILING(AW115,0.05),'Payback-Acceptance'!$A$5:$C$205,3)),IF($BB$1="Residential",VLOOKUP(10,'Payback-Acceptance'!$A$5:$C$205,2),VLOOKUP(10,'Payback-Acceptance'!$A$5:$C$205,3)))</f>
        <v>0.14294960495076253</v>
      </c>
      <c r="BC115" s="109"/>
      <c r="BD115" s="17">
        <f>'RIM Net Benefits (Ach Pot)'!BC115</f>
        <v>37.066181347181988</v>
      </c>
      <c r="BE115" s="18">
        <f>'RIM Net Benefits (Ach Pot)'!BD115</f>
        <v>13.735734048522934</v>
      </c>
      <c r="BF115" s="18">
        <f>'RIM Net Benefits (Ach Pot)'!BE115</f>
        <v>31.650580408913719</v>
      </c>
      <c r="BG115" s="42"/>
      <c r="BH115" s="22">
        <v>183716.31592093839</v>
      </c>
      <c r="BI115" s="27" t="str">
        <f t="shared" si="17"/>
        <v>NA</v>
      </c>
      <c r="BJ115" s="52" t="s">
        <v>526</v>
      </c>
      <c r="BK115" s="52"/>
      <c r="BL115" s="35" t="str">
        <f t="shared" si="29"/>
        <v>NA</v>
      </c>
      <c r="BM115" s="67" t="s">
        <v>499</v>
      </c>
      <c r="BN115" s="71" t="str">
        <f t="shared" si="32"/>
        <v>NA</v>
      </c>
      <c r="BO115" s="71" t="str">
        <f t="shared" si="32"/>
        <v>NA</v>
      </c>
      <c r="BP115" s="71" t="str">
        <f t="shared" si="32"/>
        <v>NA</v>
      </c>
      <c r="BQ115" s="71" t="str">
        <f t="shared" si="32"/>
        <v>NA</v>
      </c>
      <c r="BR115" s="71" t="str">
        <f t="shared" si="32"/>
        <v>NA</v>
      </c>
      <c r="BS115" s="71" t="str">
        <f t="shared" si="32"/>
        <v>NA</v>
      </c>
      <c r="BT115" s="71" t="str">
        <f t="shared" si="32"/>
        <v>NA</v>
      </c>
      <c r="BU115" s="71" t="str">
        <f t="shared" si="32"/>
        <v>NA</v>
      </c>
      <c r="BV115" s="71" t="str">
        <f t="shared" si="32"/>
        <v>NA</v>
      </c>
      <c r="BW115" s="71" t="str">
        <f t="shared" si="32"/>
        <v>NA</v>
      </c>
    </row>
    <row r="116" spans="1:75" x14ac:dyDescent="0.25">
      <c r="A116" s="13">
        <v>2</v>
      </c>
      <c r="B116" s="13">
        <v>100</v>
      </c>
      <c r="C116">
        <v>127</v>
      </c>
      <c r="D116" t="s">
        <v>150</v>
      </c>
      <c r="E116" t="s">
        <v>395</v>
      </c>
      <c r="F116">
        <f>'RIM &amp; TRC Benefits'!E116-'TRC Costs (Ach Pot)'!E116</f>
        <v>0</v>
      </c>
      <c r="G116">
        <f>'RIM &amp; TRC Benefits'!F116-'TRC Costs (Ach Pot)'!F116</f>
        <v>0</v>
      </c>
      <c r="H116">
        <f>'RIM &amp; TRC Benefits'!G116-'TRC Costs (Ach Pot)'!G116</f>
        <v>-432.84294920000002</v>
      </c>
      <c r="I116">
        <f>'RIM &amp; TRC Benefits'!H116-'TRC Costs (Ach Pot)'!H116</f>
        <v>4.4070508000000004</v>
      </c>
      <c r="J116">
        <f>'RIM &amp; TRC Benefits'!I116-'TRC Costs (Ach Pot)'!I116</f>
        <v>4.5320508000000004</v>
      </c>
      <c r="K116">
        <f>'RIM &amp; TRC Benefits'!J116-'TRC Costs (Ach Pot)'!J116</f>
        <v>6.1052930000000005</v>
      </c>
      <c r="L116">
        <f>'RIM &amp; TRC Benefits'!K116-'TRC Costs (Ach Pot)'!K116</f>
        <v>6.4168164000000001</v>
      </c>
      <c r="M116">
        <f>'RIM &amp; TRC Benefits'!L116-'TRC Costs (Ach Pot)'!L116</f>
        <v>0</v>
      </c>
      <c r="N116">
        <f>'RIM &amp; TRC Benefits'!M116-'TRC Costs (Ach Pot)'!M116</f>
        <v>0</v>
      </c>
      <c r="O116">
        <f>'RIM &amp; TRC Benefits'!N116-'TRC Costs (Ach Pot)'!N116</f>
        <v>0</v>
      </c>
      <c r="P116">
        <f>'RIM &amp; TRC Benefits'!O116-'TRC Costs (Ach Pot)'!O116</f>
        <v>0</v>
      </c>
      <c r="Q116">
        <f>'RIM &amp; TRC Benefits'!P116-'TRC Costs (Ach Pot)'!P116</f>
        <v>0</v>
      </c>
      <c r="R116">
        <f>'RIM &amp; TRC Benefits'!Q116-'TRC Costs (Ach Pot)'!Q116</f>
        <v>0</v>
      </c>
      <c r="S116">
        <f>'RIM &amp; TRC Benefits'!R116-'TRC Costs (Ach Pot)'!R116</f>
        <v>0</v>
      </c>
      <c r="T116">
        <f>'RIM &amp; TRC Benefits'!S116-'TRC Costs (Ach Pot)'!S116</f>
        <v>0</v>
      </c>
      <c r="U116">
        <f>'RIM &amp; TRC Benefits'!T116-'TRC Costs (Ach Pot)'!T116</f>
        <v>0</v>
      </c>
      <c r="V116">
        <f>'RIM &amp; TRC Benefits'!U116-'TRC Costs (Ach Pot)'!U116</f>
        <v>0</v>
      </c>
      <c r="W116">
        <f>'RIM &amp; TRC Benefits'!V116-'TRC Costs (Ach Pot)'!V116</f>
        <v>0</v>
      </c>
      <c r="X116">
        <f>'RIM &amp; TRC Benefits'!W116-'TRC Costs (Ach Pot)'!W116</f>
        <v>0</v>
      </c>
      <c r="Y116">
        <f>'RIM &amp; TRC Benefits'!X116-'TRC Costs (Ach Pot)'!X116</f>
        <v>0</v>
      </c>
      <c r="Z116">
        <f>'RIM &amp; TRC Benefits'!Y116-'TRC Costs (Ach Pot)'!Y116</f>
        <v>0</v>
      </c>
      <c r="AA116">
        <f>'RIM &amp; TRC Benefits'!Z116-'TRC Costs (Ach Pot)'!Z116</f>
        <v>0</v>
      </c>
      <c r="AB116">
        <f>'RIM &amp; TRC Benefits'!AA116-'TRC Costs (Ach Pot)'!AA116</f>
        <v>0</v>
      </c>
      <c r="AC116">
        <f>'RIM &amp; TRC Benefits'!AB116-'TRC Costs (Ach Pot)'!AB116</f>
        <v>0</v>
      </c>
      <c r="AD116">
        <f>'RIM &amp; TRC Benefits'!AC116-'TRC Costs (Ach Pot)'!AC116</f>
        <v>0</v>
      </c>
      <c r="AE116">
        <f>'RIM &amp; TRC Benefits'!AD116-'TRC Costs (Ach Pot)'!AD116</f>
        <v>0</v>
      </c>
      <c r="AF116">
        <f>'RIM &amp; TRC Benefits'!AE116-'TRC Costs (Ach Pot)'!AE116</f>
        <v>0</v>
      </c>
      <c r="AG116">
        <f>'RIM &amp; TRC Benefits'!AF116-'TRC Costs (Ach Pot)'!AF116</f>
        <v>0</v>
      </c>
      <c r="AH116">
        <f>'RIM &amp; TRC Benefits'!AG116-'TRC Costs (Ach Pot)'!AG116</f>
        <v>0</v>
      </c>
      <c r="AI116">
        <f>'RIM &amp; TRC Benefits'!AH116-'TRC Costs (Ach Pot)'!AH116</f>
        <v>0</v>
      </c>
      <c r="AJ116" s="2">
        <f t="shared" si="18"/>
        <v>-411.38173820000003</v>
      </c>
      <c r="AK116" s="2">
        <f t="shared" si="19"/>
        <v>-414.65090393237847</v>
      </c>
      <c r="AL116">
        <f>IF('TRC Costs (Ach Pot)'!AJ116=0,99999,'RIM &amp; TRC Benefits'!AJ116/'TRC Costs (Ach Pot)'!AJ116)</f>
        <v>5.1142096264580279E-2</v>
      </c>
      <c r="AM116" s="17"/>
      <c r="AN116">
        <f>'Customer Costs'!G116</f>
        <v>400</v>
      </c>
      <c r="AO116" s="17">
        <f t="shared" si="20"/>
        <v>75.102528187921493</v>
      </c>
      <c r="AP116" s="18">
        <f t="shared" si="21"/>
        <v>44.523440274863546</v>
      </c>
      <c r="AQ116" s="76" t="str">
        <f t="shared" si="22"/>
        <v>No</v>
      </c>
      <c r="AR116" s="76" t="str">
        <f t="shared" si="23"/>
        <v>No</v>
      </c>
      <c r="AS116" s="76" t="str">
        <f t="shared" si="24"/>
        <v>No</v>
      </c>
      <c r="AU116" s="76" t="str">
        <f t="shared" si="25"/>
        <v>Drop</v>
      </c>
      <c r="AV116" s="59" t="str">
        <f t="shared" si="26"/>
        <v>NA</v>
      </c>
      <c r="AW116" s="41" t="str">
        <f t="shared" si="27"/>
        <v>NA</v>
      </c>
      <c r="AX116" s="23" t="str">
        <f t="shared" si="28"/>
        <v>NA</v>
      </c>
      <c r="AY116" s="23"/>
      <c r="AZ116" s="11" t="str">
        <f>IF(AV116="NA",AV116,'Program Costs'!G116)</f>
        <v>NA</v>
      </c>
      <c r="BA116" s="20"/>
      <c r="BB116" s="56">
        <f>IF(AW116&lt;=10,IF($BB$1="Residential",VLOOKUP(CEILING(AW116,0.05),'Payback-Acceptance'!$A$5:$C$205,2),VLOOKUP(CEILING(AW116,0.05),'Payback-Acceptance'!$A$5:$C$205,3)),IF($BB$1="Residential",VLOOKUP(10,'Payback-Acceptance'!$A$5:$C$205,2),VLOOKUP(10,'Payback-Acceptance'!$A$5:$C$205,3)))</f>
        <v>0.14294960495076253</v>
      </c>
      <c r="BC116" s="109"/>
      <c r="BD116" s="17">
        <f>'RIM Net Benefits (Ach Pot)'!BC116</f>
        <v>75.102528187921493</v>
      </c>
      <c r="BE116" s="18">
        <f>'RIM Net Benefits (Ach Pot)'!BD116</f>
        <v>2.4028808865363094</v>
      </c>
      <c r="BF116" s="18">
        <f>'RIM Net Benefits (Ach Pot)'!BE116</f>
        <v>1.1976544764655124</v>
      </c>
      <c r="BG116" s="42"/>
      <c r="BH116" s="22">
        <v>90856.068964536797</v>
      </c>
      <c r="BI116" s="27" t="str">
        <f t="shared" si="17"/>
        <v>NA</v>
      </c>
      <c r="BJ116" s="52" t="s">
        <v>526</v>
      </c>
      <c r="BK116" s="52"/>
      <c r="BL116" s="35" t="str">
        <f t="shared" si="29"/>
        <v>NA</v>
      </c>
      <c r="BM116" s="67" t="s">
        <v>499</v>
      </c>
      <c r="BN116" s="71" t="str">
        <f t="shared" si="32"/>
        <v>NA</v>
      </c>
      <c r="BO116" s="71" t="str">
        <f t="shared" si="32"/>
        <v>NA</v>
      </c>
      <c r="BP116" s="71" t="str">
        <f t="shared" si="32"/>
        <v>NA</v>
      </c>
      <c r="BQ116" s="71" t="str">
        <f t="shared" si="32"/>
        <v>NA</v>
      </c>
      <c r="BR116" s="71" t="str">
        <f t="shared" si="32"/>
        <v>NA</v>
      </c>
      <c r="BS116" s="71" t="str">
        <f t="shared" si="32"/>
        <v>NA</v>
      </c>
      <c r="BT116" s="71" t="str">
        <f t="shared" si="32"/>
        <v>NA</v>
      </c>
      <c r="BU116" s="71" t="str">
        <f t="shared" si="32"/>
        <v>NA</v>
      </c>
      <c r="BV116" s="71" t="str">
        <f t="shared" si="32"/>
        <v>NA</v>
      </c>
      <c r="BW116" s="71" t="str">
        <f t="shared" si="32"/>
        <v>NA</v>
      </c>
    </row>
    <row r="117" spans="1:75" x14ac:dyDescent="0.25">
      <c r="A117" s="13">
        <v>2</v>
      </c>
      <c r="B117" s="13">
        <v>130</v>
      </c>
      <c r="C117">
        <v>132</v>
      </c>
      <c r="D117" t="s">
        <v>151</v>
      </c>
      <c r="E117" t="s">
        <v>375</v>
      </c>
      <c r="F117">
        <f>'RIM &amp; TRC Benefits'!E117-'TRC Costs (Ach Pot)'!E117</f>
        <v>0</v>
      </c>
      <c r="G117">
        <f>'RIM &amp; TRC Benefits'!F117-'TRC Costs (Ach Pot)'!F117</f>
        <v>0</v>
      </c>
      <c r="H117">
        <f>'RIM &amp; TRC Benefits'!G117-'TRC Costs (Ach Pot)'!G117</f>
        <v>-423.80787900000001</v>
      </c>
      <c r="I117">
        <f>'RIM &amp; TRC Benefits'!H117-'TRC Costs (Ach Pot)'!H117</f>
        <v>13.192121</v>
      </c>
      <c r="J117">
        <f>'RIM &amp; TRC Benefits'!I117-'TRC Costs (Ach Pot)'!I117</f>
        <v>14.192121</v>
      </c>
      <c r="K117">
        <f>'RIM &amp; TRC Benefits'!J117-'TRC Costs (Ach Pot)'!J117</f>
        <v>23.554425999999999</v>
      </c>
      <c r="L117">
        <f>'RIM &amp; TRC Benefits'!K117-'TRC Costs (Ach Pot)'!K117</f>
        <v>26.290754</v>
      </c>
      <c r="M117">
        <f>'RIM &amp; TRC Benefits'!L117-'TRC Costs (Ach Pot)'!L117</f>
        <v>27.117902000000001</v>
      </c>
      <c r="N117">
        <f>'RIM &amp; TRC Benefits'!M117-'TRC Costs (Ach Pot)'!M117</f>
        <v>31.746811000000001</v>
      </c>
      <c r="O117">
        <f>'RIM &amp; TRC Benefits'!N117-'TRC Costs (Ach Pot)'!N117</f>
        <v>34.293680999999999</v>
      </c>
      <c r="P117">
        <f>'RIM &amp; TRC Benefits'!O117-'TRC Costs (Ach Pot)'!O117</f>
        <v>34.809311000000001</v>
      </c>
      <c r="Q117">
        <f>'RIM &amp; TRC Benefits'!P117-'TRC Costs (Ach Pot)'!P117</f>
        <v>30.270246</v>
      </c>
      <c r="R117">
        <f>'RIM &amp; TRC Benefits'!Q117-'TRC Costs (Ach Pot)'!Q117</f>
        <v>31.707746</v>
      </c>
      <c r="S117">
        <f>'RIM &amp; TRC Benefits'!R117-'TRC Costs (Ach Pot)'!R117</f>
        <v>28.785871</v>
      </c>
      <c r="T117">
        <f>'RIM &amp; TRC Benefits'!S117-'TRC Costs (Ach Pot)'!S117</f>
        <v>37.160871</v>
      </c>
      <c r="U117">
        <f>'RIM &amp; TRC Benefits'!T117-'TRC Costs (Ach Pot)'!T117</f>
        <v>29.535871</v>
      </c>
      <c r="V117">
        <f>'RIM &amp; TRC Benefits'!U117-'TRC Costs (Ach Pot)'!U117</f>
        <v>32.473371</v>
      </c>
      <c r="W117">
        <f>'RIM &amp; TRC Benefits'!V117-'TRC Costs (Ach Pot)'!V117</f>
        <v>0</v>
      </c>
      <c r="X117">
        <f>'RIM &amp; TRC Benefits'!W117-'TRC Costs (Ach Pot)'!W117</f>
        <v>0</v>
      </c>
      <c r="Y117">
        <f>'RIM &amp; TRC Benefits'!X117-'TRC Costs (Ach Pot)'!X117</f>
        <v>0</v>
      </c>
      <c r="Z117">
        <f>'RIM &amp; TRC Benefits'!Y117-'TRC Costs (Ach Pot)'!Y117</f>
        <v>0</v>
      </c>
      <c r="AA117">
        <f>'RIM &amp; TRC Benefits'!Z117-'TRC Costs (Ach Pot)'!Z117</f>
        <v>0</v>
      </c>
      <c r="AB117">
        <f>'RIM &amp; TRC Benefits'!AA117-'TRC Costs (Ach Pot)'!AA117</f>
        <v>0</v>
      </c>
      <c r="AC117">
        <f>'RIM &amp; TRC Benefits'!AB117-'TRC Costs (Ach Pot)'!AB117</f>
        <v>0</v>
      </c>
      <c r="AD117">
        <f>'RIM &amp; TRC Benefits'!AC117-'TRC Costs (Ach Pot)'!AC117</f>
        <v>0</v>
      </c>
      <c r="AE117">
        <f>'RIM &amp; TRC Benefits'!AD117-'TRC Costs (Ach Pot)'!AD117</f>
        <v>0</v>
      </c>
      <c r="AF117">
        <f>'RIM &amp; TRC Benefits'!AE117-'TRC Costs (Ach Pot)'!AE117</f>
        <v>0</v>
      </c>
      <c r="AG117">
        <f>'RIM &amp; TRC Benefits'!AF117-'TRC Costs (Ach Pot)'!AF117</f>
        <v>0</v>
      </c>
      <c r="AH117">
        <f>'RIM &amp; TRC Benefits'!AG117-'TRC Costs (Ach Pot)'!AG117</f>
        <v>0</v>
      </c>
      <c r="AI117">
        <f>'RIM &amp; TRC Benefits'!AH117-'TRC Costs (Ach Pot)'!AH117</f>
        <v>0</v>
      </c>
      <c r="AJ117" s="2">
        <f t="shared" si="18"/>
        <v>-28.676776000000075</v>
      </c>
      <c r="AK117" s="2">
        <f t="shared" si="19"/>
        <v>-181.32520689517025</v>
      </c>
      <c r="AL117">
        <f>IF('TRC Costs (Ach Pot)'!AJ117=0,99999,'RIM &amp; TRC Benefits'!AJ117/'TRC Costs (Ach Pot)'!AJ117)</f>
        <v>0.58506817644125797</v>
      </c>
      <c r="AM117" s="17"/>
      <c r="AN117">
        <f>'Customer Costs'!G117</f>
        <v>400</v>
      </c>
      <c r="AO117" s="17">
        <f t="shared" si="20"/>
        <v>204.0876629890858</v>
      </c>
      <c r="AP117" s="18">
        <f t="shared" si="21"/>
        <v>16.384248216145231</v>
      </c>
      <c r="AQ117" s="76" t="str">
        <f t="shared" si="22"/>
        <v>No</v>
      </c>
      <c r="AR117" s="76" t="str">
        <f t="shared" si="23"/>
        <v>No</v>
      </c>
      <c r="AS117" s="76" t="str">
        <f t="shared" si="24"/>
        <v>No</v>
      </c>
      <c r="AU117" s="76" t="str">
        <f t="shared" si="25"/>
        <v>Drop</v>
      </c>
      <c r="AV117" s="59" t="str">
        <f t="shared" si="26"/>
        <v>NA</v>
      </c>
      <c r="AW117" s="41" t="str">
        <f t="shared" si="27"/>
        <v>NA</v>
      </c>
      <c r="AX117" s="23" t="str">
        <f t="shared" si="28"/>
        <v>NA</v>
      </c>
      <c r="AY117" s="23"/>
      <c r="AZ117" s="11" t="str">
        <f>IF(AV117="NA",AV117,'Program Costs'!G117)</f>
        <v>NA</v>
      </c>
      <c r="BA117" s="20"/>
      <c r="BB117" s="56">
        <f>IF(AW117&lt;=10,IF($BB$1="Residential",VLOOKUP(CEILING(AW117,0.05),'Payback-Acceptance'!$A$5:$C$205,2),VLOOKUP(CEILING(AW117,0.05),'Payback-Acceptance'!$A$5:$C$205,3)),IF($BB$1="Residential",VLOOKUP(10,'Payback-Acceptance'!$A$5:$C$205,2),VLOOKUP(10,'Payback-Acceptance'!$A$5:$C$205,3)))</f>
        <v>0.14294960495076253</v>
      </c>
      <c r="BC117" s="109"/>
      <c r="BD117" s="17">
        <f>'RIM Net Benefits (Ach Pot)'!BC117</f>
        <v>204.0876629890858</v>
      </c>
      <c r="BE117" s="18">
        <f>'RIM Net Benefits (Ach Pot)'!BD117</f>
        <v>87.659427750315018</v>
      </c>
      <c r="BF117" s="18">
        <f>'RIM Net Benefits (Ach Pot)'!BE117</f>
        <v>40.285155739572396</v>
      </c>
      <c r="BG117" s="42"/>
      <c r="BH117" s="22">
        <v>53403.320854176251</v>
      </c>
      <c r="BI117" s="27" t="str">
        <f t="shared" si="17"/>
        <v>NA</v>
      </c>
      <c r="BJ117" s="52" t="s">
        <v>526</v>
      </c>
      <c r="BK117" s="52"/>
      <c r="BL117" s="35" t="str">
        <f t="shared" si="29"/>
        <v>NA</v>
      </c>
      <c r="BM117" s="67" t="s">
        <v>499</v>
      </c>
      <c r="BN117" s="71" t="str">
        <f t="shared" si="32"/>
        <v>NA</v>
      </c>
      <c r="BO117" s="71" t="str">
        <f t="shared" si="32"/>
        <v>NA</v>
      </c>
      <c r="BP117" s="71" t="str">
        <f t="shared" si="32"/>
        <v>NA</v>
      </c>
      <c r="BQ117" s="71" t="str">
        <f t="shared" si="32"/>
        <v>NA</v>
      </c>
      <c r="BR117" s="71" t="str">
        <f t="shared" si="32"/>
        <v>NA</v>
      </c>
      <c r="BS117" s="71" t="str">
        <f t="shared" si="32"/>
        <v>NA</v>
      </c>
      <c r="BT117" s="71" t="str">
        <f t="shared" si="32"/>
        <v>NA</v>
      </c>
      <c r="BU117" s="71" t="str">
        <f t="shared" si="32"/>
        <v>NA</v>
      </c>
      <c r="BV117" s="71" t="str">
        <f t="shared" si="32"/>
        <v>NA</v>
      </c>
      <c r="BW117" s="71" t="str">
        <f t="shared" si="32"/>
        <v>NA</v>
      </c>
    </row>
    <row r="118" spans="1:75" x14ac:dyDescent="0.25">
      <c r="A118" s="13">
        <v>2</v>
      </c>
      <c r="B118" s="13">
        <v>130</v>
      </c>
      <c r="C118">
        <v>133</v>
      </c>
      <c r="D118" t="s">
        <v>152</v>
      </c>
      <c r="E118" t="s">
        <v>376</v>
      </c>
      <c r="F118">
        <f>'RIM &amp; TRC Benefits'!E118-'TRC Costs (Ach Pot)'!E118</f>
        <v>0</v>
      </c>
      <c r="G118">
        <f>'RIM &amp; TRC Benefits'!F118-'TRC Costs (Ach Pot)'!F118</f>
        <v>0</v>
      </c>
      <c r="H118">
        <f>'RIM &amp; TRC Benefits'!G118-'TRC Costs (Ach Pot)'!G118</f>
        <v>-2005.5762</v>
      </c>
      <c r="I118">
        <f>'RIM &amp; TRC Benefits'!H118-'TRC Costs (Ach Pot)'!H118</f>
        <v>31.7988</v>
      </c>
      <c r="J118">
        <f>'RIM &amp; TRC Benefits'!I118-'TRC Costs (Ach Pot)'!I118</f>
        <v>33.9238</v>
      </c>
      <c r="K118">
        <f>'RIM &amp; TRC Benefits'!J118-'TRC Costs (Ach Pot)'!J118</f>
        <v>57.338839999999998</v>
      </c>
      <c r="L118">
        <f>'RIM &amp; TRC Benefits'!K118-'TRC Costs (Ach Pot)'!K118</f>
        <v>66.030249999999995</v>
      </c>
      <c r="M118">
        <f>'RIM &amp; TRC Benefits'!L118-'TRC Costs (Ach Pot)'!L118</f>
        <v>67.104460000000003</v>
      </c>
      <c r="N118">
        <f>'RIM &amp; TRC Benefits'!M118-'TRC Costs (Ach Pot)'!M118</f>
        <v>78.845680000000002</v>
      </c>
      <c r="O118">
        <f>'RIM &amp; TRC Benefits'!N118-'TRC Costs (Ach Pot)'!N118</f>
        <v>85.283180000000002</v>
      </c>
      <c r="P118">
        <f>'RIM &amp; TRC Benefits'!O118-'TRC Costs (Ach Pot)'!O118</f>
        <v>86.572239999999994</v>
      </c>
      <c r="Q118">
        <f>'RIM &amp; TRC Benefits'!P118-'TRC Costs (Ach Pot)'!P118</f>
        <v>73.5488</v>
      </c>
      <c r="R118">
        <f>'RIM &amp; TRC Benefits'!Q118-'TRC Costs (Ach Pot)'!Q118</f>
        <v>77.58005</v>
      </c>
      <c r="S118">
        <f>'RIM &amp; TRC Benefits'!R118-'TRC Costs (Ach Pot)'!R118</f>
        <v>70.033180000000002</v>
      </c>
      <c r="T118">
        <f>'RIM &amp; TRC Benefits'!S118-'TRC Costs (Ach Pot)'!S118</f>
        <v>91.95505</v>
      </c>
      <c r="U118">
        <f>'RIM &amp; TRC Benefits'!T118-'TRC Costs (Ach Pot)'!T118</f>
        <v>73.08005</v>
      </c>
      <c r="V118">
        <f>'RIM &amp; TRC Benefits'!U118-'TRC Costs (Ach Pot)'!U118</f>
        <v>80.33005</v>
      </c>
      <c r="W118">
        <f>'RIM &amp; TRC Benefits'!V118-'TRC Costs (Ach Pot)'!V118</f>
        <v>0</v>
      </c>
      <c r="X118">
        <f>'RIM &amp; TRC Benefits'!W118-'TRC Costs (Ach Pot)'!W118</f>
        <v>0</v>
      </c>
      <c r="Y118">
        <f>'RIM &amp; TRC Benefits'!X118-'TRC Costs (Ach Pot)'!X118</f>
        <v>0</v>
      </c>
      <c r="Z118">
        <f>'RIM &amp; TRC Benefits'!Y118-'TRC Costs (Ach Pot)'!Y118</f>
        <v>0</v>
      </c>
      <c r="AA118">
        <f>'RIM &amp; TRC Benefits'!Z118-'TRC Costs (Ach Pot)'!Z118</f>
        <v>0</v>
      </c>
      <c r="AB118">
        <f>'RIM &amp; TRC Benefits'!AA118-'TRC Costs (Ach Pot)'!AA118</f>
        <v>0</v>
      </c>
      <c r="AC118">
        <f>'RIM &amp; TRC Benefits'!AB118-'TRC Costs (Ach Pot)'!AB118</f>
        <v>0</v>
      </c>
      <c r="AD118">
        <f>'RIM &amp; TRC Benefits'!AC118-'TRC Costs (Ach Pot)'!AC118</f>
        <v>0</v>
      </c>
      <c r="AE118">
        <f>'RIM &amp; TRC Benefits'!AD118-'TRC Costs (Ach Pot)'!AD118</f>
        <v>0</v>
      </c>
      <c r="AF118">
        <f>'RIM &amp; TRC Benefits'!AE118-'TRC Costs (Ach Pot)'!AE118</f>
        <v>0</v>
      </c>
      <c r="AG118">
        <f>'RIM &amp; TRC Benefits'!AF118-'TRC Costs (Ach Pot)'!AF118</f>
        <v>0</v>
      </c>
      <c r="AH118">
        <f>'RIM &amp; TRC Benefits'!AG118-'TRC Costs (Ach Pot)'!AG118</f>
        <v>0</v>
      </c>
      <c r="AI118">
        <f>'RIM &amp; TRC Benefits'!AH118-'TRC Costs (Ach Pot)'!AH118</f>
        <v>0</v>
      </c>
      <c r="AJ118" s="2">
        <f t="shared" si="18"/>
        <v>-1032.1517700000002</v>
      </c>
      <c r="AK118" s="2">
        <f t="shared" si="19"/>
        <v>-1408.5468222012469</v>
      </c>
      <c r="AL118">
        <f>IF('TRC Costs (Ach Pot)'!AJ118=0,99999,'RIM &amp; TRC Benefits'!AJ118/'TRC Costs (Ach Pot)'!AJ118)</f>
        <v>0.30851898762825392</v>
      </c>
      <c r="AM118" s="17"/>
      <c r="AN118">
        <f>'Customer Costs'!G118</f>
        <v>2000</v>
      </c>
      <c r="AO118" s="17">
        <f t="shared" si="20"/>
        <v>486.25076640204668</v>
      </c>
      <c r="AP118" s="18">
        <f t="shared" si="21"/>
        <v>34.383729130222136</v>
      </c>
      <c r="AQ118" s="76" t="str">
        <f t="shared" si="22"/>
        <v>No</v>
      </c>
      <c r="AR118" s="76" t="str">
        <f t="shared" si="23"/>
        <v>No</v>
      </c>
      <c r="AS118" s="76" t="str">
        <f t="shared" si="24"/>
        <v>No</v>
      </c>
      <c r="AU118" s="76" t="str">
        <f t="shared" si="25"/>
        <v>Drop</v>
      </c>
      <c r="AV118" s="59" t="str">
        <f t="shared" si="26"/>
        <v>NA</v>
      </c>
      <c r="AW118" s="41" t="str">
        <f t="shared" si="27"/>
        <v>NA</v>
      </c>
      <c r="AX118" s="23" t="str">
        <f t="shared" si="28"/>
        <v>NA</v>
      </c>
      <c r="AY118" s="23"/>
      <c r="AZ118" s="11" t="str">
        <f>IF(AV118="NA",AV118,'Program Costs'!G118)</f>
        <v>NA</v>
      </c>
      <c r="BA118" s="20"/>
      <c r="BB118" s="56">
        <f>IF(AW118&lt;=10,IF($BB$1="Residential",VLOOKUP(CEILING(AW118,0.05),'Payback-Acceptance'!$A$5:$C$205,2),VLOOKUP(CEILING(AW118,0.05),'Payback-Acceptance'!$A$5:$C$205,3)),IF($BB$1="Residential",VLOOKUP(10,'Payback-Acceptance'!$A$5:$C$205,2),VLOOKUP(10,'Payback-Acceptance'!$A$5:$C$205,3)))</f>
        <v>0.14294960495076253</v>
      </c>
      <c r="BC118" s="109"/>
      <c r="BD118" s="17">
        <f>'RIM Net Benefits (Ach Pot)'!BC118</f>
        <v>486.25076640204668</v>
      </c>
      <c r="BE118" s="18">
        <f>'RIM Net Benefits (Ach Pot)'!BD118</f>
        <v>222.10014110705941</v>
      </c>
      <c r="BF118" s="18">
        <f>'RIM Net Benefits (Ach Pot)'!BE118</f>
        <v>106.05808037559007</v>
      </c>
      <c r="BG118" s="42"/>
      <c r="BH118" s="22">
        <v>53714.581488805961</v>
      </c>
      <c r="BI118" s="27" t="str">
        <f t="shared" si="17"/>
        <v>NA</v>
      </c>
      <c r="BJ118" s="52" t="s">
        <v>526</v>
      </c>
      <c r="BK118" s="52"/>
      <c r="BL118" s="35" t="str">
        <f t="shared" si="29"/>
        <v>NA</v>
      </c>
      <c r="BM118" s="67" t="s">
        <v>499</v>
      </c>
      <c r="BN118" s="71" t="str">
        <f t="shared" si="32"/>
        <v>NA</v>
      </c>
      <c r="BO118" s="71" t="str">
        <f t="shared" si="32"/>
        <v>NA</v>
      </c>
      <c r="BP118" s="71" t="str">
        <f t="shared" si="32"/>
        <v>NA</v>
      </c>
      <c r="BQ118" s="71" t="str">
        <f t="shared" si="32"/>
        <v>NA</v>
      </c>
      <c r="BR118" s="71" t="str">
        <f t="shared" si="32"/>
        <v>NA</v>
      </c>
      <c r="BS118" s="71" t="str">
        <f t="shared" si="32"/>
        <v>NA</v>
      </c>
      <c r="BT118" s="71" t="str">
        <f t="shared" si="32"/>
        <v>NA</v>
      </c>
      <c r="BU118" s="71" t="str">
        <f t="shared" si="32"/>
        <v>NA</v>
      </c>
      <c r="BV118" s="71" t="str">
        <f t="shared" si="32"/>
        <v>NA</v>
      </c>
      <c r="BW118" s="71" t="str">
        <f t="shared" si="32"/>
        <v>NA</v>
      </c>
    </row>
    <row r="119" spans="1:75" x14ac:dyDescent="0.25">
      <c r="A119" s="13">
        <v>2</v>
      </c>
      <c r="B119" s="13">
        <v>130</v>
      </c>
      <c r="C119">
        <v>134</v>
      </c>
      <c r="D119" t="s">
        <v>153</v>
      </c>
      <c r="E119" t="s">
        <v>377</v>
      </c>
      <c r="F119">
        <f>'RIM &amp; TRC Benefits'!E119-'TRC Costs (Ach Pot)'!E119</f>
        <v>0</v>
      </c>
      <c r="G119">
        <f>'RIM &amp; TRC Benefits'!F119-'TRC Costs (Ach Pot)'!F119</f>
        <v>0</v>
      </c>
      <c r="H119">
        <f>'RIM &amp; TRC Benefits'!G119-'TRC Costs (Ach Pot)'!G119</f>
        <v>-11190.335082</v>
      </c>
      <c r="I119">
        <f>'RIM &amp; TRC Benefits'!H119-'TRC Costs (Ach Pot)'!H119</f>
        <v>31.814917999999999</v>
      </c>
      <c r="J119">
        <f>'RIM &amp; TRC Benefits'!I119-'TRC Costs (Ach Pot)'!I119</f>
        <v>33.939917999999999</v>
      </c>
      <c r="K119">
        <f>'RIM &amp; TRC Benefits'!J119-'TRC Costs (Ach Pot)'!J119</f>
        <v>57.653787999999999</v>
      </c>
      <c r="L119">
        <f>'RIM &amp; TRC Benefits'!K119-'TRC Costs (Ach Pot)'!K119</f>
        <v>66.102028000000004</v>
      </c>
      <c r="M119">
        <f>'RIM &amp; TRC Benefits'!L119-'TRC Costs (Ach Pot)'!L119</f>
        <v>67.422337999999996</v>
      </c>
      <c r="N119">
        <f>'RIM &amp; TRC Benefits'!M119-'TRC Costs (Ach Pot)'!M119</f>
        <v>79.252418000000006</v>
      </c>
      <c r="O119">
        <f>'RIM &amp; TRC Benefits'!N119-'TRC Costs (Ach Pot)'!N119</f>
        <v>85.670507000000001</v>
      </c>
      <c r="P119">
        <f>'RIM &amp; TRC Benefits'!O119-'TRC Costs (Ach Pot)'!O119</f>
        <v>86.990826999999996</v>
      </c>
      <c r="Q119">
        <f>'RIM &amp; TRC Benefits'!P119-'TRC Costs (Ach Pot)'!P119</f>
        <v>73.678326999999996</v>
      </c>
      <c r="R119">
        <f>'RIM &amp; TRC Benefits'!Q119-'TRC Costs (Ach Pot)'!Q119</f>
        <v>77.459576999999996</v>
      </c>
      <c r="S119">
        <f>'RIM &amp; TRC Benefits'!R119-'TRC Costs (Ach Pot)'!R119</f>
        <v>70.381447000000009</v>
      </c>
      <c r="T119">
        <f>'RIM &amp; TRC Benefits'!S119-'TRC Costs (Ach Pot)'!S119</f>
        <v>92.381447000000009</v>
      </c>
      <c r="U119">
        <f>'RIM &amp; TRC Benefits'!T119-'TRC Costs (Ach Pot)'!T119</f>
        <v>73.162697000000009</v>
      </c>
      <c r="V119">
        <f>'RIM &amp; TRC Benefits'!U119-'TRC Costs (Ach Pot)'!U119</f>
        <v>80.33408</v>
      </c>
      <c r="W119">
        <f>'RIM &amp; TRC Benefits'!V119-'TRC Costs (Ach Pot)'!V119</f>
        <v>0</v>
      </c>
      <c r="X119">
        <f>'RIM &amp; TRC Benefits'!W119-'TRC Costs (Ach Pot)'!W119</f>
        <v>0</v>
      </c>
      <c r="Y119">
        <f>'RIM &amp; TRC Benefits'!X119-'TRC Costs (Ach Pot)'!X119</f>
        <v>0</v>
      </c>
      <c r="Z119">
        <f>'RIM &amp; TRC Benefits'!Y119-'TRC Costs (Ach Pot)'!Y119</f>
        <v>0</v>
      </c>
      <c r="AA119">
        <f>'RIM &amp; TRC Benefits'!Z119-'TRC Costs (Ach Pot)'!Z119</f>
        <v>0</v>
      </c>
      <c r="AB119">
        <f>'RIM &amp; TRC Benefits'!AA119-'TRC Costs (Ach Pot)'!AA119</f>
        <v>0</v>
      </c>
      <c r="AC119">
        <f>'RIM &amp; TRC Benefits'!AB119-'TRC Costs (Ach Pot)'!AB119</f>
        <v>0</v>
      </c>
      <c r="AD119">
        <f>'RIM &amp; TRC Benefits'!AC119-'TRC Costs (Ach Pot)'!AC119</f>
        <v>0</v>
      </c>
      <c r="AE119">
        <f>'RIM &amp; TRC Benefits'!AD119-'TRC Costs (Ach Pot)'!AD119</f>
        <v>0</v>
      </c>
      <c r="AF119">
        <f>'RIM &amp; TRC Benefits'!AE119-'TRC Costs (Ach Pot)'!AE119</f>
        <v>0</v>
      </c>
      <c r="AG119">
        <f>'RIM &amp; TRC Benefits'!AF119-'TRC Costs (Ach Pot)'!AF119</f>
        <v>0</v>
      </c>
      <c r="AH119">
        <f>'RIM &amp; TRC Benefits'!AG119-'TRC Costs (Ach Pot)'!AG119</f>
        <v>0</v>
      </c>
      <c r="AI119">
        <f>'RIM &amp; TRC Benefits'!AH119-'TRC Costs (Ach Pot)'!AH119</f>
        <v>0</v>
      </c>
      <c r="AJ119" s="2">
        <f t="shared" si="18"/>
        <v>-10214.090765000001</v>
      </c>
      <c r="AK119" s="2">
        <f t="shared" si="19"/>
        <v>-10591.5207513843</v>
      </c>
      <c r="AL119">
        <f>IF('TRC Costs (Ach Pot)'!AJ119=0,99999,'RIM &amp; TRC Benefits'!AJ119/'TRC Costs (Ach Pot)'!AJ119)</f>
        <v>5.6174021209928753E-2</v>
      </c>
      <c r="AM119" s="17"/>
      <c r="AN119">
        <f>'Customer Costs'!G119</f>
        <v>11184.9</v>
      </c>
      <c r="AO119" s="17">
        <f t="shared" si="20"/>
        <v>486.79479377926396</v>
      </c>
      <c r="AP119" s="18">
        <f t="shared" si="21"/>
        <v>192.07438918976749</v>
      </c>
      <c r="AQ119" s="76" t="str">
        <f t="shared" si="22"/>
        <v>No</v>
      </c>
      <c r="AR119" s="76" t="str">
        <f t="shared" si="23"/>
        <v>No</v>
      </c>
      <c r="AS119" s="76" t="str">
        <f t="shared" si="24"/>
        <v>No</v>
      </c>
      <c r="AU119" s="76" t="str">
        <f t="shared" si="25"/>
        <v>Drop</v>
      </c>
      <c r="AV119" s="59" t="str">
        <f t="shared" si="26"/>
        <v>NA</v>
      </c>
      <c r="AW119" s="41" t="str">
        <f t="shared" si="27"/>
        <v>NA</v>
      </c>
      <c r="AX119" s="23" t="str">
        <f t="shared" si="28"/>
        <v>NA</v>
      </c>
      <c r="AY119" s="23"/>
      <c r="AZ119" s="11" t="str">
        <f>IF(AV119="NA",AV119,'Program Costs'!G119)</f>
        <v>NA</v>
      </c>
      <c r="BA119" s="20"/>
      <c r="BB119" s="56">
        <f>IF(AW119&lt;=10,IF($BB$1="Residential",VLOOKUP(CEILING(AW119,0.05),'Payback-Acceptance'!$A$5:$C$205,2),VLOOKUP(CEILING(AW119,0.05),'Payback-Acceptance'!$A$5:$C$205,3)),IF($BB$1="Residential",VLOOKUP(10,'Payback-Acceptance'!$A$5:$C$205,2),VLOOKUP(10,'Payback-Acceptance'!$A$5:$C$205,3)))</f>
        <v>0.14294960495076253</v>
      </c>
      <c r="BC119" s="109"/>
      <c r="BD119" s="17">
        <f>'RIM Net Benefits (Ach Pot)'!BC119</f>
        <v>486.79479377926396</v>
      </c>
      <c r="BE119" s="18">
        <f>'RIM Net Benefits (Ach Pot)'!BD119</f>
        <v>222.48926167422513</v>
      </c>
      <c r="BF119" s="18">
        <f>'RIM Net Benefits (Ach Pot)'!BE119</f>
        <v>106.17674034136527</v>
      </c>
      <c r="BG119" s="42"/>
      <c r="BH119" s="22">
        <v>26637.184644022742</v>
      </c>
      <c r="BI119" s="27" t="str">
        <f t="shared" si="17"/>
        <v>NA</v>
      </c>
      <c r="BJ119" s="52" t="s">
        <v>528</v>
      </c>
      <c r="BK119" s="52"/>
      <c r="BL119" s="35" t="str">
        <f t="shared" si="29"/>
        <v>NA</v>
      </c>
      <c r="BM119" s="67" t="s">
        <v>499</v>
      </c>
      <c r="BN119" s="71" t="str">
        <f t="shared" si="32"/>
        <v>NA</v>
      </c>
      <c r="BO119" s="71" t="str">
        <f t="shared" si="32"/>
        <v>NA</v>
      </c>
      <c r="BP119" s="71" t="str">
        <f t="shared" si="32"/>
        <v>NA</v>
      </c>
      <c r="BQ119" s="71" t="str">
        <f t="shared" si="32"/>
        <v>NA</v>
      </c>
      <c r="BR119" s="71" t="str">
        <f t="shared" si="32"/>
        <v>NA</v>
      </c>
      <c r="BS119" s="71" t="str">
        <f t="shared" si="32"/>
        <v>NA</v>
      </c>
      <c r="BT119" s="71" t="str">
        <f t="shared" si="32"/>
        <v>NA</v>
      </c>
      <c r="BU119" s="71" t="str">
        <f t="shared" si="32"/>
        <v>NA</v>
      </c>
      <c r="BV119" s="71" t="str">
        <f t="shared" si="32"/>
        <v>NA</v>
      </c>
      <c r="BW119" s="71" t="str">
        <f t="shared" si="32"/>
        <v>NA</v>
      </c>
    </row>
    <row r="120" spans="1:75" x14ac:dyDescent="0.25">
      <c r="A120" s="13">
        <v>2</v>
      </c>
      <c r="B120" s="13">
        <v>130</v>
      </c>
      <c r="C120">
        <v>136</v>
      </c>
      <c r="D120" t="s">
        <v>154</v>
      </c>
      <c r="E120" t="s">
        <v>379</v>
      </c>
      <c r="F120">
        <f>'RIM &amp; TRC Benefits'!E120-'TRC Costs (Ach Pot)'!E120</f>
        <v>0</v>
      </c>
      <c r="G120">
        <f>'RIM &amp; TRC Benefits'!F120-'TRC Costs (Ach Pot)'!F120</f>
        <v>0</v>
      </c>
      <c r="H120">
        <f>'RIM &amp; TRC Benefits'!G120-'TRC Costs (Ach Pot)'!G120</f>
        <v>-167.82362900000001</v>
      </c>
      <c r="I120">
        <f>'RIM &amp; TRC Benefits'!H120-'TRC Costs (Ach Pot)'!H120</f>
        <v>10.551371</v>
      </c>
      <c r="J120">
        <f>'RIM &amp; TRC Benefits'!I120-'TRC Costs (Ach Pot)'!I120</f>
        <v>10.926371</v>
      </c>
      <c r="K120">
        <f>'RIM &amp; TRC Benefits'!J120-'TRC Costs (Ach Pot)'!J120</f>
        <v>17.998636999999999</v>
      </c>
      <c r="L120">
        <f>'RIM &amp; TRC Benefits'!K120-'TRC Costs (Ach Pot)'!K120</f>
        <v>20.215433999999998</v>
      </c>
      <c r="M120">
        <f>'RIM &amp; TRC Benefits'!L120-'TRC Costs (Ach Pot)'!L120</f>
        <v>20.485941</v>
      </c>
      <c r="N120">
        <f>'RIM &amp; TRC Benefits'!M120-'TRC Costs (Ach Pot)'!M120</f>
        <v>24.535746</v>
      </c>
      <c r="O120">
        <f>'RIM &amp; TRC Benefits'!N120-'TRC Costs (Ach Pot)'!N120</f>
        <v>25.774149999999999</v>
      </c>
      <c r="P120">
        <f>'RIM &amp; TRC Benefits'!O120-'TRC Costs (Ach Pot)'!O120</f>
        <v>26.35228</v>
      </c>
      <c r="Q120">
        <f>'RIM &amp; TRC Benefits'!P120-'TRC Costs (Ach Pot)'!P120</f>
        <v>22.805399999999999</v>
      </c>
      <c r="R120">
        <f>'RIM &amp; TRC Benefits'!Q120-'TRC Costs (Ach Pot)'!Q120</f>
        <v>0</v>
      </c>
      <c r="S120">
        <f>'RIM &amp; TRC Benefits'!R120-'TRC Costs (Ach Pot)'!R120</f>
        <v>0</v>
      </c>
      <c r="T120">
        <f>'RIM &amp; TRC Benefits'!S120-'TRC Costs (Ach Pot)'!S120</f>
        <v>0</v>
      </c>
      <c r="U120">
        <f>'RIM &amp; TRC Benefits'!T120-'TRC Costs (Ach Pot)'!T120</f>
        <v>0</v>
      </c>
      <c r="V120">
        <f>'RIM &amp; TRC Benefits'!U120-'TRC Costs (Ach Pot)'!U120</f>
        <v>0</v>
      </c>
      <c r="W120">
        <f>'RIM &amp; TRC Benefits'!V120-'TRC Costs (Ach Pot)'!V120</f>
        <v>0</v>
      </c>
      <c r="X120">
        <f>'RIM &amp; TRC Benefits'!W120-'TRC Costs (Ach Pot)'!W120</f>
        <v>0</v>
      </c>
      <c r="Y120">
        <f>'RIM &amp; TRC Benefits'!X120-'TRC Costs (Ach Pot)'!X120</f>
        <v>0</v>
      </c>
      <c r="Z120">
        <f>'RIM &amp; TRC Benefits'!Y120-'TRC Costs (Ach Pot)'!Y120</f>
        <v>0</v>
      </c>
      <c r="AA120">
        <f>'RIM &amp; TRC Benefits'!Z120-'TRC Costs (Ach Pot)'!Z120</f>
        <v>0</v>
      </c>
      <c r="AB120">
        <f>'RIM &amp; TRC Benefits'!AA120-'TRC Costs (Ach Pot)'!AA120</f>
        <v>0</v>
      </c>
      <c r="AC120">
        <f>'RIM &amp; TRC Benefits'!AB120-'TRC Costs (Ach Pot)'!AB120</f>
        <v>0</v>
      </c>
      <c r="AD120">
        <f>'RIM &amp; TRC Benefits'!AC120-'TRC Costs (Ach Pot)'!AC120</f>
        <v>0</v>
      </c>
      <c r="AE120">
        <f>'RIM &amp; TRC Benefits'!AD120-'TRC Costs (Ach Pot)'!AD120</f>
        <v>0</v>
      </c>
      <c r="AF120">
        <f>'RIM &amp; TRC Benefits'!AE120-'TRC Costs (Ach Pot)'!AE120</f>
        <v>0</v>
      </c>
      <c r="AG120">
        <f>'RIM &amp; TRC Benefits'!AF120-'TRC Costs (Ach Pot)'!AF120</f>
        <v>0</v>
      </c>
      <c r="AH120">
        <f>'RIM &amp; TRC Benefits'!AG120-'TRC Costs (Ach Pot)'!AG120</f>
        <v>0</v>
      </c>
      <c r="AI120">
        <f>'RIM &amp; TRC Benefits'!AH120-'TRC Costs (Ach Pot)'!AH120</f>
        <v>0</v>
      </c>
      <c r="AJ120" s="2">
        <f t="shared" si="18"/>
        <v>11.821700999999969</v>
      </c>
      <c r="AK120" s="2">
        <f t="shared" si="19"/>
        <v>-40.22548693588648</v>
      </c>
      <c r="AL120">
        <f>IF('TRC Costs (Ach Pot)'!AJ120=0,99999,'RIM &amp; TRC Benefits'!AJ120/'TRC Costs (Ach Pot)'!AJ120)</f>
        <v>0.77401411833771649</v>
      </c>
      <c r="AM120" s="17"/>
      <c r="AN120">
        <f>'Customer Costs'!G120</f>
        <v>141</v>
      </c>
      <c r="AO120" s="17">
        <f t="shared" si="20"/>
        <v>162.92874628893316</v>
      </c>
      <c r="AP120" s="18">
        <f t="shared" si="21"/>
        <v>7.2344359670181184</v>
      </c>
      <c r="AQ120" s="76" t="str">
        <f t="shared" si="22"/>
        <v>No</v>
      </c>
      <c r="AR120" s="76" t="str">
        <f t="shared" si="23"/>
        <v>No</v>
      </c>
      <c r="AS120" s="76" t="str">
        <f t="shared" si="24"/>
        <v>No</v>
      </c>
      <c r="AU120" s="76" t="str">
        <f t="shared" si="25"/>
        <v>Drop</v>
      </c>
      <c r="AV120" s="59" t="str">
        <f t="shared" si="26"/>
        <v>NA</v>
      </c>
      <c r="AW120" s="41" t="str">
        <f t="shared" si="27"/>
        <v>NA</v>
      </c>
      <c r="AX120" s="23" t="str">
        <f t="shared" si="28"/>
        <v>NA</v>
      </c>
      <c r="AY120" s="23"/>
      <c r="AZ120" s="11" t="str">
        <f>IF(AV120="NA",AV120,'Program Costs'!G120)</f>
        <v>NA</v>
      </c>
      <c r="BA120" s="20"/>
      <c r="BB120" s="56">
        <f>IF(AW120&lt;=10,IF($BB$1="Residential",VLOOKUP(CEILING(AW120,0.05),'Payback-Acceptance'!$A$5:$C$205,2),VLOOKUP(CEILING(AW120,0.05),'Payback-Acceptance'!$A$5:$C$205,3)),IF($BB$1="Residential",VLOOKUP(10,'Payback-Acceptance'!$A$5:$C$205,2),VLOOKUP(10,'Payback-Acceptance'!$A$5:$C$205,3)))</f>
        <v>0.14294960495076253</v>
      </c>
      <c r="BC120" s="109"/>
      <c r="BD120" s="17">
        <f>'RIM Net Benefits (Ach Pot)'!BC120</f>
        <v>162.92874628893316</v>
      </c>
      <c r="BE120" s="18">
        <f>'RIM Net Benefits (Ach Pot)'!BD120</f>
        <v>35.238683261084795</v>
      </c>
      <c r="BF120" s="18">
        <f>'RIM Net Benefits (Ach Pot)'!BE120</f>
        <v>68.74098323360144</v>
      </c>
      <c r="BG120" s="42"/>
      <c r="BH120" s="22">
        <v>12207.859429274084</v>
      </c>
      <c r="BI120" s="27" t="str">
        <f t="shared" si="17"/>
        <v>NA</v>
      </c>
      <c r="BJ120" s="52" t="s">
        <v>528</v>
      </c>
      <c r="BK120" s="52"/>
      <c r="BL120" s="35" t="str">
        <f t="shared" si="29"/>
        <v>NA</v>
      </c>
      <c r="BM120" s="67" t="s">
        <v>499</v>
      </c>
      <c r="BN120" s="71" t="str">
        <f t="shared" si="32"/>
        <v>NA</v>
      </c>
      <c r="BO120" s="71" t="str">
        <f t="shared" si="32"/>
        <v>NA</v>
      </c>
      <c r="BP120" s="71" t="str">
        <f t="shared" si="32"/>
        <v>NA</v>
      </c>
      <c r="BQ120" s="71" t="str">
        <f t="shared" si="32"/>
        <v>NA</v>
      </c>
      <c r="BR120" s="71" t="str">
        <f t="shared" si="32"/>
        <v>NA</v>
      </c>
      <c r="BS120" s="71" t="str">
        <f t="shared" si="32"/>
        <v>NA</v>
      </c>
      <c r="BT120" s="71" t="str">
        <f t="shared" si="32"/>
        <v>NA</v>
      </c>
      <c r="BU120" s="71" t="str">
        <f t="shared" si="32"/>
        <v>NA</v>
      </c>
      <c r="BV120" s="71" t="str">
        <f t="shared" si="32"/>
        <v>NA</v>
      </c>
      <c r="BW120" s="71" t="str">
        <f t="shared" si="32"/>
        <v>NA</v>
      </c>
    </row>
    <row r="121" spans="1:75" x14ac:dyDescent="0.25">
      <c r="A121" s="13">
        <v>2</v>
      </c>
      <c r="B121" s="13">
        <v>130</v>
      </c>
      <c r="C121">
        <v>137</v>
      </c>
      <c r="D121" t="s">
        <v>155</v>
      </c>
      <c r="E121" t="s">
        <v>396</v>
      </c>
      <c r="F121">
        <f>'RIM &amp; TRC Benefits'!E121-'TRC Costs (Ach Pot)'!E121</f>
        <v>0</v>
      </c>
      <c r="G121">
        <f>'RIM &amp; TRC Benefits'!F121-'TRC Costs (Ach Pot)'!F121</f>
        <v>0</v>
      </c>
      <c r="H121">
        <f>'RIM &amp; TRC Benefits'!G121-'TRC Costs (Ach Pot)'!G121</f>
        <v>-2308.2215350000001</v>
      </c>
      <c r="I121">
        <f>'RIM &amp; TRC Benefits'!H121-'TRC Costs (Ach Pot)'!H121</f>
        <v>26.078465000000001</v>
      </c>
      <c r="J121">
        <f>'RIM &amp; TRC Benefits'!I121-'TRC Costs (Ach Pot)'!I121</f>
        <v>27.703465000000001</v>
      </c>
      <c r="K121">
        <f>'RIM &amp; TRC Benefits'!J121-'TRC Costs (Ach Pot)'!J121</f>
        <v>65.259124999999997</v>
      </c>
      <c r="L121">
        <f>'RIM &amp; TRC Benefits'!K121-'TRC Costs (Ach Pot)'!K121</f>
        <v>79.378264999999999</v>
      </c>
      <c r="M121">
        <f>'RIM &amp; TRC Benefits'!L121-'TRC Costs (Ach Pot)'!L121</f>
        <v>80.806984999999997</v>
      </c>
      <c r="N121">
        <f>'RIM &amp; TRC Benefits'!M121-'TRC Costs (Ach Pot)'!M121</f>
        <v>99.359714999999994</v>
      </c>
      <c r="O121">
        <f>'RIM &amp; TRC Benefits'!N121-'TRC Costs (Ach Pot)'!N121</f>
        <v>108.68381500000001</v>
      </c>
      <c r="P121">
        <f>'RIM &amp; TRC Benefits'!O121-'TRC Costs (Ach Pot)'!O121</f>
        <v>108.10568499999999</v>
      </c>
      <c r="Q121">
        <f>'RIM &amp; TRC Benefits'!P121-'TRC Costs (Ach Pot)'!P121</f>
        <v>83.93381500000001</v>
      </c>
      <c r="R121">
        <f>'RIM &amp; TRC Benefits'!Q121-'TRC Costs (Ach Pot)'!Q121</f>
        <v>91.605684999999994</v>
      </c>
      <c r="S121">
        <f>'RIM &amp; TRC Benefits'!R121-'TRC Costs (Ach Pot)'!R121</f>
        <v>76.80881500000001</v>
      </c>
      <c r="T121">
        <f>'RIM &amp; TRC Benefits'!S121-'TRC Costs (Ach Pot)'!S121</f>
        <v>114.85568499999999</v>
      </c>
      <c r="U121">
        <f>'RIM &amp; TRC Benefits'!T121-'TRC Costs (Ach Pot)'!T121</f>
        <v>80.293184999999994</v>
      </c>
      <c r="V121">
        <f>'RIM &amp; TRC Benefits'!U121-'TRC Costs (Ach Pot)'!U121</f>
        <v>91.136934999999994</v>
      </c>
      <c r="W121">
        <f>'RIM &amp; TRC Benefits'!V121-'TRC Costs (Ach Pot)'!V121</f>
        <v>91.730684999999994</v>
      </c>
      <c r="X121">
        <f>'RIM &amp; TRC Benefits'!W121-'TRC Costs (Ach Pot)'!W121</f>
        <v>112.29318499999999</v>
      </c>
      <c r="Y121">
        <f>'RIM &amp; TRC Benefits'!X121-'TRC Costs (Ach Pot)'!X121</f>
        <v>113.26193499999999</v>
      </c>
      <c r="Z121">
        <f>'RIM &amp; TRC Benefits'!Y121-'TRC Costs (Ach Pot)'!Y121</f>
        <v>117.32443499999999</v>
      </c>
      <c r="AA121">
        <f>'RIM &amp; TRC Benefits'!Z121-'TRC Costs (Ach Pot)'!Z121</f>
        <v>116.38693499999999</v>
      </c>
      <c r="AB121">
        <f>'RIM &amp; TRC Benefits'!AA121-'TRC Costs (Ach Pot)'!AA121</f>
        <v>118.07443499999999</v>
      </c>
      <c r="AC121">
        <f>'RIM &amp; TRC Benefits'!AB121-'TRC Costs (Ach Pot)'!AB121</f>
        <v>100.44943499999999</v>
      </c>
      <c r="AD121">
        <f>'RIM &amp; TRC Benefits'!AC121-'TRC Costs (Ach Pot)'!AC121</f>
        <v>101.44943499999999</v>
      </c>
      <c r="AE121">
        <f>'RIM &amp; TRC Benefits'!AD121-'TRC Costs (Ach Pot)'!AD121</f>
        <v>87.324434999999994</v>
      </c>
      <c r="AF121">
        <f>'RIM &amp; TRC Benefits'!AE121-'TRC Costs (Ach Pot)'!AE121</f>
        <v>90.136934999999994</v>
      </c>
      <c r="AG121">
        <f>'RIM &amp; TRC Benefits'!AF121-'TRC Costs (Ach Pot)'!AF121</f>
        <v>98.793184999999994</v>
      </c>
      <c r="AH121">
        <f>'RIM &amp; TRC Benefits'!AG121-'TRC Costs (Ach Pot)'!AG121</f>
        <v>103.82443499999999</v>
      </c>
      <c r="AI121">
        <f>'RIM &amp; TRC Benefits'!AH121-'TRC Costs (Ach Pot)'!AH121</f>
        <v>149.82443499999999</v>
      </c>
      <c r="AJ121" s="2">
        <f t="shared" si="18"/>
        <v>226.66201000000001</v>
      </c>
      <c r="AK121" s="2">
        <f t="shared" si="19"/>
        <v>-1232.4094553671462</v>
      </c>
      <c r="AL121">
        <f>IF('TRC Costs (Ach Pot)'!AJ121=0,99999,'RIM &amp; TRC Benefits'!AJ121/'TRC Costs (Ach Pot)'!AJ121)</f>
        <v>0.47204324407010834</v>
      </c>
      <c r="AM121" s="17"/>
      <c r="AN121">
        <f>'Customer Costs'!G121</f>
        <v>2297.3000000000002</v>
      </c>
      <c r="AO121" s="17">
        <f t="shared" si="20"/>
        <v>293.13781858090505</v>
      </c>
      <c r="AP121" s="18">
        <f t="shared" si="21"/>
        <v>65.513249452882789</v>
      </c>
      <c r="AQ121" s="76" t="str">
        <f t="shared" si="22"/>
        <v>No</v>
      </c>
      <c r="AR121" s="76" t="str">
        <f t="shared" si="23"/>
        <v>No</v>
      </c>
      <c r="AS121" s="76" t="str">
        <f t="shared" si="24"/>
        <v>No</v>
      </c>
      <c r="AU121" s="76" t="str">
        <f t="shared" si="25"/>
        <v>Drop</v>
      </c>
      <c r="AV121" s="59" t="str">
        <f t="shared" si="26"/>
        <v>NA</v>
      </c>
      <c r="AW121" s="41" t="str">
        <f t="shared" si="27"/>
        <v>NA</v>
      </c>
      <c r="AX121" s="23" t="str">
        <f t="shared" si="28"/>
        <v>NA</v>
      </c>
      <c r="AY121" s="23"/>
      <c r="AZ121" s="11" t="str">
        <f>IF(AV121="NA",AV121,'Program Costs'!G121)</f>
        <v>NA</v>
      </c>
      <c r="BA121" s="20"/>
      <c r="BB121" s="56">
        <f>IF(AW121&lt;=10,IF($BB$1="Residential",VLOOKUP(CEILING(AW121,0.05),'Payback-Acceptance'!$A$5:$C$205,2),VLOOKUP(CEILING(AW121,0.05),'Payback-Acceptance'!$A$5:$C$205,3)),IF($BB$1="Residential",VLOOKUP(10,'Payback-Acceptance'!$A$5:$C$205,2),VLOOKUP(10,'Payback-Acceptance'!$A$5:$C$205,3)))</f>
        <v>0.14294960495076253</v>
      </c>
      <c r="BC121" s="109"/>
      <c r="BD121" s="17">
        <f>'RIM Net Benefits (Ach Pot)'!BC121</f>
        <v>293.13781858090505</v>
      </c>
      <c r="BE121" s="18">
        <f>'RIM Net Benefits (Ach Pot)'!BD121</f>
        <v>104.87656004071957</v>
      </c>
      <c r="BF121" s="18">
        <f>'RIM Net Benefits (Ach Pot)'!BE121</f>
        <v>410.64266986354755</v>
      </c>
      <c r="BG121" s="42"/>
      <c r="BH121" s="22">
        <v>41235.436294436899</v>
      </c>
      <c r="BI121" s="27" t="str">
        <f t="shared" si="17"/>
        <v>NA</v>
      </c>
      <c r="BJ121" s="52" t="s">
        <v>527</v>
      </c>
      <c r="BK121" s="52"/>
      <c r="BL121" s="35" t="str">
        <f t="shared" si="29"/>
        <v>NA</v>
      </c>
      <c r="BM121" s="67" t="s">
        <v>499</v>
      </c>
      <c r="BN121" s="71" t="str">
        <f t="shared" si="32"/>
        <v>NA</v>
      </c>
      <c r="BO121" s="71" t="str">
        <f t="shared" si="32"/>
        <v>NA</v>
      </c>
      <c r="BP121" s="71" t="str">
        <f t="shared" si="32"/>
        <v>NA</v>
      </c>
      <c r="BQ121" s="71" t="str">
        <f t="shared" si="32"/>
        <v>NA</v>
      </c>
      <c r="BR121" s="71" t="str">
        <f t="shared" si="32"/>
        <v>NA</v>
      </c>
      <c r="BS121" s="71" t="str">
        <f t="shared" si="32"/>
        <v>NA</v>
      </c>
      <c r="BT121" s="71" t="str">
        <f t="shared" si="32"/>
        <v>NA</v>
      </c>
      <c r="BU121" s="71" t="str">
        <f t="shared" si="32"/>
        <v>NA</v>
      </c>
      <c r="BV121" s="71" t="str">
        <f t="shared" si="32"/>
        <v>NA</v>
      </c>
      <c r="BW121" s="71" t="str">
        <f t="shared" si="32"/>
        <v>NA</v>
      </c>
    </row>
    <row r="122" spans="1:75" x14ac:dyDescent="0.25">
      <c r="A122" s="13">
        <v>2</v>
      </c>
      <c r="B122" s="13">
        <v>130</v>
      </c>
      <c r="C122">
        <v>138</v>
      </c>
      <c r="D122" t="s">
        <v>156</v>
      </c>
      <c r="E122" t="s">
        <v>381</v>
      </c>
      <c r="F122">
        <f>'RIM &amp; TRC Benefits'!E122-'TRC Costs (Ach Pot)'!E122</f>
        <v>0</v>
      </c>
      <c r="G122">
        <f>'RIM &amp; TRC Benefits'!F122-'TRC Costs (Ach Pot)'!F122</f>
        <v>0</v>
      </c>
      <c r="H122">
        <f>'RIM &amp; TRC Benefits'!G122-'TRC Costs (Ach Pot)'!G122</f>
        <v>-83.685090000000002</v>
      </c>
      <c r="I122">
        <f>'RIM &amp; TRC Benefits'!H122-'TRC Costs (Ach Pot)'!H122</f>
        <v>32.189909999999998</v>
      </c>
      <c r="J122">
        <f>'RIM &amp; TRC Benefits'!I122-'TRC Costs (Ach Pot)'!I122</f>
        <v>33.939909999999998</v>
      </c>
      <c r="K122">
        <f>'RIM &amp; TRC Benefits'!J122-'TRC Costs (Ach Pot)'!J122</f>
        <v>80.205539999999999</v>
      </c>
      <c r="L122">
        <f>'RIM &amp; TRC Benefits'!K122-'TRC Costs (Ach Pot)'!K122</f>
        <v>0</v>
      </c>
      <c r="M122">
        <f>'RIM &amp; TRC Benefits'!L122-'TRC Costs (Ach Pot)'!L122</f>
        <v>0</v>
      </c>
      <c r="N122">
        <f>'RIM &amp; TRC Benefits'!M122-'TRC Costs (Ach Pot)'!M122</f>
        <v>0</v>
      </c>
      <c r="O122">
        <f>'RIM &amp; TRC Benefits'!N122-'TRC Costs (Ach Pot)'!N122</f>
        <v>0</v>
      </c>
      <c r="P122">
        <f>'RIM &amp; TRC Benefits'!O122-'TRC Costs (Ach Pot)'!O122</f>
        <v>0</v>
      </c>
      <c r="Q122">
        <f>'RIM &amp; TRC Benefits'!P122-'TRC Costs (Ach Pot)'!P122</f>
        <v>0</v>
      </c>
      <c r="R122">
        <f>'RIM &amp; TRC Benefits'!Q122-'TRC Costs (Ach Pot)'!Q122</f>
        <v>0</v>
      </c>
      <c r="S122">
        <f>'RIM &amp; TRC Benefits'!R122-'TRC Costs (Ach Pot)'!R122</f>
        <v>0</v>
      </c>
      <c r="T122">
        <f>'RIM &amp; TRC Benefits'!S122-'TRC Costs (Ach Pot)'!S122</f>
        <v>0</v>
      </c>
      <c r="U122">
        <f>'RIM &amp; TRC Benefits'!T122-'TRC Costs (Ach Pot)'!T122</f>
        <v>0</v>
      </c>
      <c r="V122">
        <f>'RIM &amp; TRC Benefits'!U122-'TRC Costs (Ach Pot)'!U122</f>
        <v>0</v>
      </c>
      <c r="W122">
        <f>'RIM &amp; TRC Benefits'!V122-'TRC Costs (Ach Pot)'!V122</f>
        <v>0</v>
      </c>
      <c r="X122">
        <f>'RIM &amp; TRC Benefits'!W122-'TRC Costs (Ach Pot)'!W122</f>
        <v>0</v>
      </c>
      <c r="Y122">
        <f>'RIM &amp; TRC Benefits'!X122-'TRC Costs (Ach Pot)'!X122</f>
        <v>0</v>
      </c>
      <c r="Z122">
        <f>'RIM &amp; TRC Benefits'!Y122-'TRC Costs (Ach Pot)'!Y122</f>
        <v>0</v>
      </c>
      <c r="AA122">
        <f>'RIM &amp; TRC Benefits'!Z122-'TRC Costs (Ach Pot)'!Z122</f>
        <v>0</v>
      </c>
      <c r="AB122">
        <f>'RIM &amp; TRC Benefits'!AA122-'TRC Costs (Ach Pot)'!AA122</f>
        <v>0</v>
      </c>
      <c r="AC122">
        <f>'RIM &amp; TRC Benefits'!AB122-'TRC Costs (Ach Pot)'!AB122</f>
        <v>0</v>
      </c>
      <c r="AD122">
        <f>'RIM &amp; TRC Benefits'!AC122-'TRC Costs (Ach Pot)'!AC122</f>
        <v>0</v>
      </c>
      <c r="AE122">
        <f>'RIM &amp; TRC Benefits'!AD122-'TRC Costs (Ach Pot)'!AD122</f>
        <v>0</v>
      </c>
      <c r="AF122">
        <f>'RIM &amp; TRC Benefits'!AE122-'TRC Costs (Ach Pot)'!AE122</f>
        <v>0</v>
      </c>
      <c r="AG122">
        <f>'RIM &amp; TRC Benefits'!AF122-'TRC Costs (Ach Pot)'!AF122</f>
        <v>0</v>
      </c>
      <c r="AH122">
        <f>'RIM &amp; TRC Benefits'!AG122-'TRC Costs (Ach Pot)'!AG122</f>
        <v>0</v>
      </c>
      <c r="AI122">
        <f>'RIM &amp; TRC Benefits'!AH122-'TRC Costs (Ach Pot)'!AH122</f>
        <v>0</v>
      </c>
      <c r="AJ122" s="2">
        <f t="shared" si="18"/>
        <v>62.650269999999992</v>
      </c>
      <c r="AK122" s="2">
        <f t="shared" si="19"/>
        <v>42.959923369401395</v>
      </c>
      <c r="AL122">
        <f>IF('TRC Costs (Ach Pot)'!AJ122=0,99999,'RIM &amp; TRC Benefits'!AJ122/'TRC Costs (Ach Pot)'!AJ122)</f>
        <v>1.3703441669775982</v>
      </c>
      <c r="AM122" s="17"/>
      <c r="AN122">
        <f>'Customer Costs'!G122</f>
        <v>79</v>
      </c>
      <c r="AO122" s="17">
        <f t="shared" si="20"/>
        <v>358</v>
      </c>
      <c r="AP122" s="18">
        <f t="shared" si="21"/>
        <v>1.8447067830518722</v>
      </c>
      <c r="AQ122" s="76" t="str">
        <f t="shared" si="22"/>
        <v>No</v>
      </c>
      <c r="AR122" s="76" t="str">
        <f t="shared" si="23"/>
        <v>Yes</v>
      </c>
      <c r="AS122" s="76" t="str">
        <f t="shared" si="24"/>
        <v>Yes</v>
      </c>
      <c r="AU122" s="76" t="str">
        <f t="shared" si="25"/>
        <v>Drop</v>
      </c>
      <c r="AV122" s="59" t="str">
        <f t="shared" si="26"/>
        <v>NA</v>
      </c>
      <c r="AW122" s="41" t="str">
        <f t="shared" si="27"/>
        <v>NA</v>
      </c>
      <c r="AX122" s="23" t="str">
        <f t="shared" si="28"/>
        <v>NA</v>
      </c>
      <c r="AY122" s="23"/>
      <c r="AZ122" s="11" t="str">
        <f>IF(AV122="NA",AV122,'Program Costs'!G122)</f>
        <v>NA</v>
      </c>
      <c r="BA122" s="20"/>
      <c r="BB122" s="56">
        <f>IF(AW122&lt;=10,IF($BB$1="Residential",VLOOKUP(CEILING(AW122,0.05),'Payback-Acceptance'!$A$5:$C$205,2),VLOOKUP(CEILING(AW122,0.05),'Payback-Acceptance'!$A$5:$C$205,3)),IF($BB$1="Residential",VLOOKUP(10,'Payback-Acceptance'!$A$5:$C$205,2),VLOOKUP(10,'Payback-Acceptance'!$A$5:$C$205,3)))</f>
        <v>0.14294960495076253</v>
      </c>
      <c r="BC122" s="109"/>
      <c r="BD122" s="17">
        <f>'RIM Net Benefits (Ach Pot)'!BC122</f>
        <v>358</v>
      </c>
      <c r="BE122" s="18">
        <f>'RIM Net Benefits (Ach Pot)'!BD122</f>
        <v>190</v>
      </c>
      <c r="BF122" s="18">
        <f>'RIM Net Benefits (Ach Pot)'!BE122</f>
        <v>530</v>
      </c>
      <c r="BG122" s="42"/>
      <c r="BH122" s="22">
        <v>32554.291811397554</v>
      </c>
      <c r="BI122" s="27" t="str">
        <f t="shared" si="17"/>
        <v>NA</v>
      </c>
      <c r="BJ122" s="52" t="s">
        <v>527</v>
      </c>
      <c r="BK122" s="52"/>
      <c r="BL122" s="35" t="str">
        <f t="shared" si="29"/>
        <v>NA</v>
      </c>
      <c r="BM122" s="67" t="s">
        <v>499</v>
      </c>
      <c r="BN122" s="71" t="str">
        <f t="shared" si="32"/>
        <v>NA</v>
      </c>
      <c r="BO122" s="71" t="str">
        <f t="shared" si="32"/>
        <v>NA</v>
      </c>
      <c r="BP122" s="71" t="str">
        <f t="shared" si="32"/>
        <v>NA</v>
      </c>
      <c r="BQ122" s="71" t="str">
        <f t="shared" si="32"/>
        <v>NA</v>
      </c>
      <c r="BR122" s="71" t="str">
        <f t="shared" si="32"/>
        <v>NA</v>
      </c>
      <c r="BS122" s="71" t="str">
        <f t="shared" si="32"/>
        <v>NA</v>
      </c>
      <c r="BT122" s="71" t="str">
        <f t="shared" si="32"/>
        <v>NA</v>
      </c>
      <c r="BU122" s="71" t="str">
        <f t="shared" si="32"/>
        <v>NA</v>
      </c>
      <c r="BV122" s="71" t="str">
        <f t="shared" si="32"/>
        <v>NA</v>
      </c>
      <c r="BW122" s="71" t="str">
        <f t="shared" si="32"/>
        <v>NA</v>
      </c>
    </row>
    <row r="123" spans="1:75" x14ac:dyDescent="0.25">
      <c r="A123" s="13">
        <v>2</v>
      </c>
      <c r="B123" s="13">
        <v>130</v>
      </c>
      <c r="C123">
        <v>139</v>
      </c>
      <c r="D123" t="s">
        <v>157</v>
      </c>
      <c r="E123" t="s">
        <v>382</v>
      </c>
      <c r="F123">
        <f>'RIM &amp; TRC Benefits'!E123-'TRC Costs (Ach Pot)'!E123</f>
        <v>0</v>
      </c>
      <c r="G123">
        <f>'RIM &amp; TRC Benefits'!F123-'TRC Costs (Ach Pot)'!F123</f>
        <v>0</v>
      </c>
      <c r="H123">
        <f>'RIM &amp; TRC Benefits'!G123-'TRC Costs (Ach Pot)'!G123</f>
        <v>-83.685090000000002</v>
      </c>
      <c r="I123">
        <f>'RIM &amp; TRC Benefits'!H123-'TRC Costs (Ach Pot)'!H123</f>
        <v>32.189909999999998</v>
      </c>
      <c r="J123">
        <f>'RIM &amp; TRC Benefits'!I123-'TRC Costs (Ach Pot)'!I123</f>
        <v>33.939909999999998</v>
      </c>
      <c r="K123">
        <f>'RIM &amp; TRC Benefits'!J123-'TRC Costs (Ach Pot)'!J123</f>
        <v>80.205539999999999</v>
      </c>
      <c r="L123">
        <f>'RIM &amp; TRC Benefits'!K123-'TRC Costs (Ach Pot)'!K123</f>
        <v>0</v>
      </c>
      <c r="M123">
        <f>'RIM &amp; TRC Benefits'!L123-'TRC Costs (Ach Pot)'!L123</f>
        <v>0</v>
      </c>
      <c r="N123">
        <f>'RIM &amp; TRC Benefits'!M123-'TRC Costs (Ach Pot)'!M123</f>
        <v>0</v>
      </c>
      <c r="O123">
        <f>'RIM &amp; TRC Benefits'!N123-'TRC Costs (Ach Pot)'!N123</f>
        <v>0</v>
      </c>
      <c r="P123">
        <f>'RIM &amp; TRC Benefits'!O123-'TRC Costs (Ach Pot)'!O123</f>
        <v>0</v>
      </c>
      <c r="Q123">
        <f>'RIM &amp; TRC Benefits'!P123-'TRC Costs (Ach Pot)'!P123</f>
        <v>0</v>
      </c>
      <c r="R123">
        <f>'RIM &amp; TRC Benefits'!Q123-'TRC Costs (Ach Pot)'!Q123</f>
        <v>0</v>
      </c>
      <c r="S123">
        <f>'RIM &amp; TRC Benefits'!R123-'TRC Costs (Ach Pot)'!R123</f>
        <v>0</v>
      </c>
      <c r="T123">
        <f>'RIM &amp; TRC Benefits'!S123-'TRC Costs (Ach Pot)'!S123</f>
        <v>0</v>
      </c>
      <c r="U123">
        <f>'RIM &amp; TRC Benefits'!T123-'TRC Costs (Ach Pot)'!T123</f>
        <v>0</v>
      </c>
      <c r="V123">
        <f>'RIM &amp; TRC Benefits'!U123-'TRC Costs (Ach Pot)'!U123</f>
        <v>0</v>
      </c>
      <c r="W123">
        <f>'RIM &amp; TRC Benefits'!V123-'TRC Costs (Ach Pot)'!V123</f>
        <v>0</v>
      </c>
      <c r="X123">
        <f>'RIM &amp; TRC Benefits'!W123-'TRC Costs (Ach Pot)'!W123</f>
        <v>0</v>
      </c>
      <c r="Y123">
        <f>'RIM &amp; TRC Benefits'!X123-'TRC Costs (Ach Pot)'!X123</f>
        <v>0</v>
      </c>
      <c r="Z123">
        <f>'RIM &amp; TRC Benefits'!Y123-'TRC Costs (Ach Pot)'!Y123</f>
        <v>0</v>
      </c>
      <c r="AA123">
        <f>'RIM &amp; TRC Benefits'!Z123-'TRC Costs (Ach Pot)'!Z123</f>
        <v>0</v>
      </c>
      <c r="AB123">
        <f>'RIM &amp; TRC Benefits'!AA123-'TRC Costs (Ach Pot)'!AA123</f>
        <v>0</v>
      </c>
      <c r="AC123">
        <f>'RIM &amp; TRC Benefits'!AB123-'TRC Costs (Ach Pot)'!AB123</f>
        <v>0</v>
      </c>
      <c r="AD123">
        <f>'RIM &amp; TRC Benefits'!AC123-'TRC Costs (Ach Pot)'!AC123</f>
        <v>0</v>
      </c>
      <c r="AE123">
        <f>'RIM &amp; TRC Benefits'!AD123-'TRC Costs (Ach Pot)'!AD123</f>
        <v>0</v>
      </c>
      <c r="AF123">
        <f>'RIM &amp; TRC Benefits'!AE123-'TRC Costs (Ach Pot)'!AE123</f>
        <v>0</v>
      </c>
      <c r="AG123">
        <f>'RIM &amp; TRC Benefits'!AF123-'TRC Costs (Ach Pot)'!AF123</f>
        <v>0</v>
      </c>
      <c r="AH123">
        <f>'RIM &amp; TRC Benefits'!AG123-'TRC Costs (Ach Pot)'!AG123</f>
        <v>0</v>
      </c>
      <c r="AI123">
        <f>'RIM &amp; TRC Benefits'!AH123-'TRC Costs (Ach Pot)'!AH123</f>
        <v>0</v>
      </c>
      <c r="AJ123" s="2">
        <f t="shared" si="18"/>
        <v>62.650269999999992</v>
      </c>
      <c r="AK123" s="2">
        <f t="shared" si="19"/>
        <v>42.959923369401395</v>
      </c>
      <c r="AL123">
        <f>IF('TRC Costs (Ach Pot)'!AJ123=0,99999,'RIM &amp; TRC Benefits'!AJ123/'TRC Costs (Ach Pot)'!AJ123)</f>
        <v>1.3703441669775982</v>
      </c>
      <c r="AM123" s="17"/>
      <c r="AN123">
        <f>'Customer Costs'!G123</f>
        <v>79</v>
      </c>
      <c r="AO123" s="17">
        <f t="shared" si="20"/>
        <v>358</v>
      </c>
      <c r="AP123" s="18">
        <f t="shared" si="21"/>
        <v>1.8447067830518722</v>
      </c>
      <c r="AQ123" s="76" t="str">
        <f t="shared" si="22"/>
        <v>No</v>
      </c>
      <c r="AR123" s="76" t="str">
        <f t="shared" si="23"/>
        <v>Yes</v>
      </c>
      <c r="AS123" s="76" t="str">
        <f t="shared" si="24"/>
        <v>Yes</v>
      </c>
      <c r="AU123" s="76" t="str">
        <f t="shared" si="25"/>
        <v>Drop</v>
      </c>
      <c r="AV123" s="59" t="str">
        <f t="shared" si="26"/>
        <v>NA</v>
      </c>
      <c r="AW123" s="41" t="str">
        <f t="shared" si="27"/>
        <v>NA</v>
      </c>
      <c r="AX123" s="23" t="str">
        <f t="shared" si="28"/>
        <v>NA</v>
      </c>
      <c r="AY123" s="23"/>
      <c r="AZ123" s="11" t="str">
        <f>IF(AV123="NA",AV123,'Program Costs'!G123)</f>
        <v>NA</v>
      </c>
      <c r="BA123" s="20"/>
      <c r="BB123" s="56">
        <f>IF(AW123&lt;=10,IF($BB$1="Residential",VLOOKUP(CEILING(AW123,0.05),'Payback-Acceptance'!$A$5:$C$205,2),VLOOKUP(CEILING(AW123,0.05),'Payback-Acceptance'!$A$5:$C$205,3)),IF($BB$1="Residential",VLOOKUP(10,'Payback-Acceptance'!$A$5:$C$205,2),VLOOKUP(10,'Payback-Acceptance'!$A$5:$C$205,3)))</f>
        <v>0.14294960495076253</v>
      </c>
      <c r="BC123" s="109"/>
      <c r="BD123" s="17">
        <f>'RIM Net Benefits (Ach Pot)'!BC123</f>
        <v>358</v>
      </c>
      <c r="BE123" s="18">
        <f>'RIM Net Benefits (Ach Pot)'!BD123</f>
        <v>190</v>
      </c>
      <c r="BF123" s="18">
        <f>'RIM Net Benefits (Ach Pot)'!BE123</f>
        <v>530</v>
      </c>
      <c r="BG123" s="42"/>
      <c r="BH123" s="22">
        <v>34724.577932157394</v>
      </c>
      <c r="BI123" s="27" t="str">
        <f t="shared" si="17"/>
        <v>NA</v>
      </c>
      <c r="BJ123" s="52" t="s">
        <v>527</v>
      </c>
      <c r="BK123" s="52"/>
      <c r="BL123" s="35" t="str">
        <f t="shared" si="29"/>
        <v>NA</v>
      </c>
      <c r="BM123" s="67" t="s">
        <v>499</v>
      </c>
      <c r="BN123" s="71" t="str">
        <f t="shared" si="32"/>
        <v>NA</v>
      </c>
      <c r="BO123" s="71" t="str">
        <f t="shared" si="32"/>
        <v>NA</v>
      </c>
      <c r="BP123" s="71" t="str">
        <f t="shared" si="32"/>
        <v>NA</v>
      </c>
      <c r="BQ123" s="71" t="str">
        <f t="shared" si="32"/>
        <v>NA</v>
      </c>
      <c r="BR123" s="71" t="str">
        <f t="shared" si="32"/>
        <v>NA</v>
      </c>
      <c r="BS123" s="71" t="str">
        <f t="shared" si="32"/>
        <v>NA</v>
      </c>
      <c r="BT123" s="71" t="str">
        <f t="shared" si="32"/>
        <v>NA</v>
      </c>
      <c r="BU123" s="71" t="str">
        <f t="shared" si="32"/>
        <v>NA</v>
      </c>
      <c r="BV123" s="71" t="str">
        <f t="shared" si="32"/>
        <v>NA</v>
      </c>
      <c r="BW123" s="71" t="str">
        <f t="shared" si="32"/>
        <v>NA</v>
      </c>
    </row>
    <row r="124" spans="1:75" x14ac:dyDescent="0.25">
      <c r="A124" s="13">
        <v>2</v>
      </c>
      <c r="B124" s="13">
        <v>130</v>
      </c>
      <c r="C124">
        <v>140</v>
      </c>
      <c r="D124" t="s">
        <v>158</v>
      </c>
      <c r="E124" t="s">
        <v>383</v>
      </c>
      <c r="F124">
        <f>'RIM &amp; TRC Benefits'!E124-'TRC Costs (Ach Pot)'!E124</f>
        <v>0</v>
      </c>
      <c r="G124">
        <f>'RIM &amp; TRC Benefits'!F124-'TRC Costs (Ach Pot)'!F124</f>
        <v>0</v>
      </c>
      <c r="H124">
        <f>'RIM &amp; TRC Benefits'!G124-'TRC Costs (Ach Pot)'!G124</f>
        <v>-96.469785000000002</v>
      </c>
      <c r="I124">
        <f>'RIM &amp; TRC Benefits'!H124-'TRC Costs (Ach Pot)'!H124</f>
        <v>19.155214999999998</v>
      </c>
      <c r="J124">
        <f>'RIM &amp; TRC Benefits'!I124-'TRC Costs (Ach Pot)'!I124</f>
        <v>21.280214999999998</v>
      </c>
      <c r="K124">
        <f>'RIM &amp; TRC Benefits'!J124-'TRC Costs (Ach Pot)'!J124</f>
        <v>34.517519999999998</v>
      </c>
      <c r="L124">
        <f>'RIM &amp; TRC Benefits'!K124-'TRC Costs (Ach Pot)'!K124</f>
        <v>38.666933999999998</v>
      </c>
      <c r="M124">
        <f>'RIM &amp; TRC Benefits'!L124-'TRC Costs (Ach Pot)'!L124</f>
        <v>39.958925999999998</v>
      </c>
      <c r="N124">
        <f>'RIM &amp; TRC Benefits'!M124-'TRC Costs (Ach Pot)'!M124</f>
        <v>46.975524999999998</v>
      </c>
      <c r="O124">
        <f>'RIM &amp; TRC Benefits'!N124-'TRC Costs (Ach Pot)'!N124</f>
        <v>50.116154999999999</v>
      </c>
      <c r="P124">
        <f>'RIM &amp; TRC Benefits'!O124-'TRC Costs (Ach Pot)'!O124</f>
        <v>51.155214999999998</v>
      </c>
      <c r="Q124">
        <f>'RIM &amp; TRC Benefits'!P124-'TRC Costs (Ach Pot)'!P124</f>
        <v>44.623964999999998</v>
      </c>
      <c r="R124">
        <f>'RIM &amp; TRC Benefits'!Q124-'TRC Costs (Ach Pot)'!Q124</f>
        <v>0</v>
      </c>
      <c r="S124">
        <f>'RIM &amp; TRC Benefits'!R124-'TRC Costs (Ach Pot)'!R124</f>
        <v>0</v>
      </c>
      <c r="T124">
        <f>'RIM &amp; TRC Benefits'!S124-'TRC Costs (Ach Pot)'!S124</f>
        <v>0</v>
      </c>
      <c r="U124">
        <f>'RIM &amp; TRC Benefits'!T124-'TRC Costs (Ach Pot)'!T124</f>
        <v>0</v>
      </c>
      <c r="V124">
        <f>'RIM &amp; TRC Benefits'!U124-'TRC Costs (Ach Pot)'!U124</f>
        <v>0</v>
      </c>
      <c r="W124">
        <f>'RIM &amp; TRC Benefits'!V124-'TRC Costs (Ach Pot)'!V124</f>
        <v>0</v>
      </c>
      <c r="X124">
        <f>'RIM &amp; TRC Benefits'!W124-'TRC Costs (Ach Pot)'!W124</f>
        <v>0</v>
      </c>
      <c r="Y124">
        <f>'RIM &amp; TRC Benefits'!X124-'TRC Costs (Ach Pot)'!X124</f>
        <v>0</v>
      </c>
      <c r="Z124">
        <f>'RIM &amp; TRC Benefits'!Y124-'TRC Costs (Ach Pot)'!Y124</f>
        <v>0</v>
      </c>
      <c r="AA124">
        <f>'RIM &amp; TRC Benefits'!Z124-'TRC Costs (Ach Pot)'!Z124</f>
        <v>0</v>
      </c>
      <c r="AB124">
        <f>'RIM &amp; TRC Benefits'!AA124-'TRC Costs (Ach Pot)'!AA124</f>
        <v>0</v>
      </c>
      <c r="AC124">
        <f>'RIM &amp; TRC Benefits'!AB124-'TRC Costs (Ach Pot)'!AB124</f>
        <v>0</v>
      </c>
      <c r="AD124">
        <f>'RIM &amp; TRC Benefits'!AC124-'TRC Costs (Ach Pot)'!AC124</f>
        <v>0</v>
      </c>
      <c r="AE124">
        <f>'RIM &amp; TRC Benefits'!AD124-'TRC Costs (Ach Pot)'!AD124</f>
        <v>0</v>
      </c>
      <c r="AF124">
        <f>'RIM &amp; TRC Benefits'!AE124-'TRC Costs (Ach Pot)'!AE124</f>
        <v>0</v>
      </c>
      <c r="AG124">
        <f>'RIM &amp; TRC Benefits'!AF124-'TRC Costs (Ach Pot)'!AF124</f>
        <v>0</v>
      </c>
      <c r="AH124">
        <f>'RIM &amp; TRC Benefits'!AG124-'TRC Costs (Ach Pot)'!AG124</f>
        <v>0</v>
      </c>
      <c r="AI124">
        <f>'RIM &amp; TRC Benefits'!AH124-'TRC Costs (Ach Pot)'!AH124</f>
        <v>0</v>
      </c>
      <c r="AJ124" s="2">
        <f t="shared" si="18"/>
        <v>249.97988499999997</v>
      </c>
      <c r="AK124" s="2">
        <f t="shared" si="19"/>
        <v>149.18877706725729</v>
      </c>
      <c r="AL124">
        <f>IF('TRC Costs (Ach Pot)'!AJ124=0,99999,'RIM &amp; TRC Benefits'!AJ124/'TRC Costs (Ach Pot)'!AJ124)</f>
        <v>2.2861101471315286</v>
      </c>
      <c r="AM124" s="17"/>
      <c r="AN124">
        <f>'Customer Costs'!G124</f>
        <v>79</v>
      </c>
      <c r="AO124" s="17">
        <f t="shared" si="20"/>
        <v>311.02609369203492</v>
      </c>
      <c r="AP124" s="18">
        <f t="shared" si="21"/>
        <v>2.1233106859081601</v>
      </c>
      <c r="AQ124" s="76" t="str">
        <f t="shared" si="22"/>
        <v>No</v>
      </c>
      <c r="AR124" s="76" t="str">
        <f t="shared" si="23"/>
        <v>No</v>
      </c>
      <c r="AS124" s="76" t="str">
        <f t="shared" si="24"/>
        <v>Yes</v>
      </c>
      <c r="AU124" s="76" t="str">
        <f t="shared" si="25"/>
        <v>Keep</v>
      </c>
      <c r="AV124" s="59">
        <f t="shared" si="26"/>
        <v>4.5879033395332272</v>
      </c>
      <c r="AW124" s="41">
        <f t="shared" si="27"/>
        <v>2</v>
      </c>
      <c r="AX124" s="23">
        <f t="shared" si="28"/>
        <v>5.8074725816876296E-2</v>
      </c>
      <c r="AY124" s="23"/>
      <c r="AZ124" s="11">
        <f>IF(AV124="NA",AV124,'Program Costs'!G124)</f>
        <v>37</v>
      </c>
      <c r="BA124" s="20"/>
      <c r="BB124" s="56">
        <f>IF(AW124&lt;=10,IF($BB$1="Residential",VLOOKUP(CEILING(AW124,0.05),'Payback-Acceptance'!$A$5:$C$205,2),VLOOKUP(CEILING(AW124,0.05),'Payback-Acceptance'!$A$5:$C$205,3)),IF($BB$1="Residential",VLOOKUP(10,'Payback-Acceptance'!$A$5:$C$205,2),VLOOKUP(10,'Payback-Acceptance'!$A$5:$C$205,3)))</f>
        <v>0.41756058820718511</v>
      </c>
      <c r="BC124" s="109"/>
      <c r="BD124" s="17">
        <f>'RIM Net Benefits (Ach Pot)'!BC124</f>
        <v>311.02609369203492</v>
      </c>
      <c r="BE124" s="18">
        <f>'RIM Net Benefits (Ach Pot)'!BD124</f>
        <v>125.43883235863004</v>
      </c>
      <c r="BF124" s="18">
        <f>'RIM Net Benefits (Ach Pot)'!BE124</f>
        <v>0</v>
      </c>
      <c r="BG124" s="42"/>
      <c r="BH124" s="22">
        <v>21702.861207598369</v>
      </c>
      <c r="BI124" s="27">
        <f t="shared" si="17"/>
        <v>4531.129745811837</v>
      </c>
      <c r="BJ124" s="52" t="s">
        <v>527</v>
      </c>
      <c r="BK124" s="52"/>
      <c r="BL124" s="35">
        <f t="shared" si="29"/>
        <v>21703</v>
      </c>
      <c r="BM124" s="67">
        <v>21703</v>
      </c>
      <c r="BN124" s="71">
        <f t="shared" si="32"/>
        <v>651.09</v>
      </c>
      <c r="BO124" s="71">
        <f t="shared" si="32"/>
        <v>1736.24</v>
      </c>
      <c r="BP124" s="71">
        <f t="shared" si="32"/>
        <v>3472.48</v>
      </c>
      <c r="BQ124" s="71">
        <f t="shared" si="32"/>
        <v>6510.9000000000005</v>
      </c>
      <c r="BR124" s="71">
        <f t="shared" si="32"/>
        <v>10851.5</v>
      </c>
      <c r="BS124" s="71">
        <f t="shared" si="32"/>
        <v>15192.099999999999</v>
      </c>
      <c r="BT124" s="71">
        <f t="shared" si="32"/>
        <v>18230.52</v>
      </c>
      <c r="BU124" s="71">
        <f t="shared" si="32"/>
        <v>19966.759999999998</v>
      </c>
      <c r="BV124" s="71">
        <f t="shared" si="32"/>
        <v>21051.91</v>
      </c>
      <c r="BW124" s="71">
        <f t="shared" si="32"/>
        <v>21703</v>
      </c>
    </row>
    <row r="125" spans="1:75" x14ac:dyDescent="0.25">
      <c r="A125" s="13">
        <v>2</v>
      </c>
      <c r="B125" s="13">
        <v>130</v>
      </c>
      <c r="C125">
        <v>141</v>
      </c>
      <c r="D125" t="s">
        <v>159</v>
      </c>
      <c r="E125" t="s">
        <v>384</v>
      </c>
      <c r="F125">
        <f>'RIM &amp; TRC Benefits'!E125-'TRC Costs (Ach Pot)'!E125</f>
        <v>0</v>
      </c>
      <c r="G125">
        <f>'RIM &amp; TRC Benefits'!F125-'TRC Costs (Ach Pot)'!F125</f>
        <v>0</v>
      </c>
      <c r="H125">
        <f>'RIM &amp; TRC Benefits'!G125-'TRC Costs (Ach Pot)'!G125</f>
        <v>-99.11713300000001</v>
      </c>
      <c r="I125">
        <f>'RIM &amp; TRC Benefits'!H125-'TRC Costs (Ach Pot)'!H125</f>
        <v>28.157867</v>
      </c>
      <c r="J125">
        <f>'RIM &amp; TRC Benefits'!I125-'TRC Costs (Ach Pot)'!I125</f>
        <v>30.157867</v>
      </c>
      <c r="K125">
        <f>'RIM &amp; TRC Benefits'!J125-'TRC Costs (Ach Pot)'!J125</f>
        <v>51.899077000000005</v>
      </c>
      <c r="L125">
        <f>'RIM &amp; TRC Benefits'!K125-'TRC Costs (Ach Pot)'!K125</f>
        <v>59.553377000000005</v>
      </c>
      <c r="M125">
        <f>'RIM &amp; TRC Benefits'!L125-'TRC Costs (Ach Pot)'!L125</f>
        <v>61.129547000000002</v>
      </c>
      <c r="N125">
        <f>'RIM &amp; TRC Benefits'!M125-'TRC Costs (Ach Pot)'!M125</f>
        <v>72.03286700000001</v>
      </c>
      <c r="O125">
        <f>'RIM &amp; TRC Benefits'!N125-'TRC Costs (Ach Pot)'!N125</f>
        <v>78.193145999999999</v>
      </c>
      <c r="P125">
        <f>'RIM &amp; TRC Benefits'!O125-'TRC Costs (Ach Pot)'!O125</f>
        <v>79.208776</v>
      </c>
      <c r="Q125">
        <f>'RIM &amp; TRC Benefits'!P125-'TRC Costs (Ach Pot)'!P125</f>
        <v>66.521276</v>
      </c>
      <c r="R125">
        <f>'RIM &amp; TRC Benefits'!Q125-'TRC Costs (Ach Pot)'!Q125</f>
        <v>70.771276</v>
      </c>
      <c r="S125">
        <f>'RIM &amp; TRC Benefits'!R125-'TRC Costs (Ach Pot)'!R125</f>
        <v>63.911895999999999</v>
      </c>
      <c r="T125">
        <f>'RIM &amp; TRC Benefits'!S125-'TRC Costs (Ach Pot)'!S125</f>
        <v>84.536895999999999</v>
      </c>
      <c r="U125">
        <f>'RIM &amp; TRC Benefits'!T125-'TRC Costs (Ach Pot)'!T125</f>
        <v>65.099395999999999</v>
      </c>
      <c r="V125">
        <f>'RIM &amp; TRC Benefits'!U125-'TRC Costs (Ach Pot)'!U125</f>
        <v>73.099395999999999</v>
      </c>
      <c r="W125">
        <f>'RIM &amp; TRC Benefits'!V125-'TRC Costs (Ach Pot)'!V125</f>
        <v>0</v>
      </c>
      <c r="X125">
        <f>'RIM &amp; TRC Benefits'!W125-'TRC Costs (Ach Pot)'!W125</f>
        <v>0</v>
      </c>
      <c r="Y125">
        <f>'RIM &amp; TRC Benefits'!X125-'TRC Costs (Ach Pot)'!X125</f>
        <v>0</v>
      </c>
      <c r="Z125">
        <f>'RIM &amp; TRC Benefits'!Y125-'TRC Costs (Ach Pot)'!Y125</f>
        <v>0</v>
      </c>
      <c r="AA125">
        <f>'RIM &amp; TRC Benefits'!Z125-'TRC Costs (Ach Pot)'!Z125</f>
        <v>0</v>
      </c>
      <c r="AB125">
        <f>'RIM &amp; TRC Benefits'!AA125-'TRC Costs (Ach Pot)'!AA125</f>
        <v>0</v>
      </c>
      <c r="AC125">
        <f>'RIM &amp; TRC Benefits'!AB125-'TRC Costs (Ach Pot)'!AB125</f>
        <v>0</v>
      </c>
      <c r="AD125">
        <f>'RIM &amp; TRC Benefits'!AC125-'TRC Costs (Ach Pot)'!AC125</f>
        <v>0</v>
      </c>
      <c r="AE125">
        <f>'RIM &amp; TRC Benefits'!AD125-'TRC Costs (Ach Pot)'!AD125</f>
        <v>0</v>
      </c>
      <c r="AF125">
        <f>'RIM &amp; TRC Benefits'!AE125-'TRC Costs (Ach Pot)'!AE125</f>
        <v>0</v>
      </c>
      <c r="AG125">
        <f>'RIM &amp; TRC Benefits'!AF125-'TRC Costs (Ach Pot)'!AF125</f>
        <v>0</v>
      </c>
      <c r="AH125">
        <f>'RIM &amp; TRC Benefits'!AG125-'TRC Costs (Ach Pot)'!AG125</f>
        <v>0</v>
      </c>
      <c r="AI125">
        <f>'RIM &amp; TRC Benefits'!AH125-'TRC Costs (Ach Pot)'!AH125</f>
        <v>0</v>
      </c>
      <c r="AJ125" s="2">
        <f t="shared" si="18"/>
        <v>785.15552699999989</v>
      </c>
      <c r="AK125" s="2">
        <f t="shared" si="19"/>
        <v>442.78460123087888</v>
      </c>
      <c r="AL125">
        <f>IF('TRC Costs (Ach Pot)'!AJ125=0,99999,'RIM &amp; TRC Benefits'!AJ125/'TRC Costs (Ach Pot)'!AJ125)</f>
        <v>4.4892403564293053</v>
      </c>
      <c r="AM125" s="17"/>
      <c r="AN125">
        <f>'Customer Costs'!G125</f>
        <v>89.9</v>
      </c>
      <c r="AO125" s="17">
        <f t="shared" si="20"/>
        <v>415.74624774299934</v>
      </c>
      <c r="AP125" s="18">
        <f t="shared" si="21"/>
        <v>1.8076511987966064</v>
      </c>
      <c r="AQ125" s="76" t="str">
        <f t="shared" si="22"/>
        <v>No</v>
      </c>
      <c r="AR125" s="76" t="str">
        <f t="shared" si="23"/>
        <v>Yes</v>
      </c>
      <c r="AS125" s="76" t="str">
        <f t="shared" si="24"/>
        <v>Yes</v>
      </c>
      <c r="AU125" s="76" t="str">
        <f t="shared" si="25"/>
        <v>Drop</v>
      </c>
      <c r="AV125" s="59" t="str">
        <f t="shared" si="26"/>
        <v>NA</v>
      </c>
      <c r="AW125" s="41" t="str">
        <f t="shared" si="27"/>
        <v>NA</v>
      </c>
      <c r="AX125" s="23" t="str">
        <f t="shared" si="28"/>
        <v>NA</v>
      </c>
      <c r="AY125" s="23"/>
      <c r="AZ125" s="11" t="str">
        <f>IF(AV125="NA",AV125,'Program Costs'!G125)</f>
        <v>NA</v>
      </c>
      <c r="BA125" s="20"/>
      <c r="BB125" s="56">
        <f>IF(AW125&lt;=10,IF($BB$1="Residential",VLOOKUP(CEILING(AW125,0.05),'Payback-Acceptance'!$A$5:$C$205,2),VLOOKUP(CEILING(AW125,0.05),'Payback-Acceptance'!$A$5:$C$205,3)),IF($BB$1="Residential",VLOOKUP(10,'Payback-Acceptance'!$A$5:$C$205,2),VLOOKUP(10,'Payback-Acceptance'!$A$5:$C$205,3)))</f>
        <v>0.14294960495076253</v>
      </c>
      <c r="BC125" s="109"/>
      <c r="BD125" s="17">
        <f>'RIM Net Benefits (Ach Pot)'!BC125</f>
        <v>415.74624774299934</v>
      </c>
      <c r="BE125" s="18">
        <f>'RIM Net Benefits (Ach Pot)'!BD125</f>
        <v>139.18893050013492</v>
      </c>
      <c r="BF125" s="18">
        <f>'RIM Net Benefits (Ach Pot)'!BE125</f>
        <v>225.61204943027653</v>
      </c>
      <c r="BG125" s="42"/>
      <c r="BH125" s="22">
        <v>28877.290342883116</v>
      </c>
      <c r="BI125" s="27" t="str">
        <f t="shared" si="17"/>
        <v>NA</v>
      </c>
      <c r="BJ125" s="52" t="s">
        <v>526</v>
      </c>
      <c r="BK125" s="52"/>
      <c r="BL125" s="35" t="str">
        <f t="shared" si="29"/>
        <v>NA</v>
      </c>
      <c r="BM125" s="67" t="s">
        <v>499</v>
      </c>
      <c r="BN125" s="71" t="str">
        <f t="shared" si="32"/>
        <v>NA</v>
      </c>
      <c r="BO125" s="71" t="str">
        <f t="shared" si="32"/>
        <v>NA</v>
      </c>
      <c r="BP125" s="71" t="str">
        <f t="shared" si="32"/>
        <v>NA</v>
      </c>
      <c r="BQ125" s="71" t="str">
        <f t="shared" si="32"/>
        <v>NA</v>
      </c>
      <c r="BR125" s="71" t="str">
        <f t="shared" si="32"/>
        <v>NA</v>
      </c>
      <c r="BS125" s="71" t="str">
        <f t="shared" si="32"/>
        <v>NA</v>
      </c>
      <c r="BT125" s="71" t="str">
        <f t="shared" si="32"/>
        <v>NA</v>
      </c>
      <c r="BU125" s="71" t="str">
        <f t="shared" si="32"/>
        <v>NA</v>
      </c>
      <c r="BV125" s="71" t="str">
        <f t="shared" si="32"/>
        <v>NA</v>
      </c>
      <c r="BW125" s="71" t="str">
        <f t="shared" si="32"/>
        <v>NA</v>
      </c>
    </row>
    <row r="126" spans="1:75" x14ac:dyDescent="0.25">
      <c r="A126" s="13">
        <v>2</v>
      </c>
      <c r="B126" s="13">
        <v>130</v>
      </c>
      <c r="C126">
        <v>142</v>
      </c>
      <c r="D126" t="s">
        <v>160</v>
      </c>
      <c r="E126" t="s">
        <v>385</v>
      </c>
      <c r="F126">
        <f>'RIM &amp; TRC Benefits'!E126-'TRC Costs (Ach Pot)'!E126</f>
        <v>0</v>
      </c>
      <c r="G126">
        <f>'RIM &amp; TRC Benefits'!F126-'TRC Costs (Ach Pot)'!F126</f>
        <v>0</v>
      </c>
      <c r="H126">
        <f>'RIM &amp; TRC Benefits'!G126-'TRC Costs (Ach Pot)'!G126</f>
        <v>-182.52566000000002</v>
      </c>
      <c r="I126">
        <f>'RIM &amp; TRC Benefits'!H126-'TRC Costs (Ach Pot)'!H126</f>
        <v>39.474339999999998</v>
      </c>
      <c r="J126">
        <f>'RIM &amp; TRC Benefits'!I126-'TRC Costs (Ach Pot)'!I126</f>
        <v>41.224339999999998</v>
      </c>
      <c r="K126">
        <f>'RIM &amp; TRC Benefits'!J126-'TRC Costs (Ach Pot)'!J126</f>
        <v>97.011449999999996</v>
      </c>
      <c r="L126">
        <f>'RIM &amp; TRC Benefits'!K126-'TRC Costs (Ach Pot)'!K126</f>
        <v>118.16575</v>
      </c>
      <c r="M126">
        <f>'RIM &amp; TRC Benefits'!L126-'TRC Costs (Ach Pot)'!L126</f>
        <v>118.905</v>
      </c>
      <c r="N126">
        <f>'RIM &amp; TRC Benefits'!M126-'TRC Costs (Ach Pot)'!M126</f>
        <v>146.47433999999998</v>
      </c>
      <c r="O126">
        <f>'RIM &amp; TRC Benefits'!N126-'TRC Costs (Ach Pot)'!N126</f>
        <v>160.32589999999999</v>
      </c>
      <c r="P126">
        <f>'RIM &amp; TRC Benefits'!O126-'TRC Costs (Ach Pot)'!O126</f>
        <v>159.50558999999998</v>
      </c>
      <c r="Q126">
        <f>'RIM &amp; TRC Benefits'!P126-'TRC Costs (Ach Pot)'!P126</f>
        <v>124.39622</v>
      </c>
      <c r="R126">
        <f>'RIM &amp; TRC Benefits'!Q126-'TRC Costs (Ach Pot)'!Q126</f>
        <v>135.70872</v>
      </c>
      <c r="S126">
        <f>'RIM &amp; TRC Benefits'!R126-'TRC Costs (Ach Pot)'!R126</f>
        <v>114.23997</v>
      </c>
      <c r="T126">
        <f>'RIM &amp; TRC Benefits'!S126-'TRC Costs (Ach Pot)'!S126</f>
        <v>169.69308999999998</v>
      </c>
      <c r="U126">
        <f>'RIM &amp; TRC Benefits'!T126-'TRC Costs (Ach Pot)'!T126</f>
        <v>118.50559</v>
      </c>
      <c r="V126">
        <f>'RIM &amp; TRC Benefits'!U126-'TRC Costs (Ach Pot)'!U126</f>
        <v>136.25558999999998</v>
      </c>
      <c r="W126">
        <f>'RIM &amp; TRC Benefits'!V126-'TRC Costs (Ach Pot)'!V126</f>
        <v>145.69308999999998</v>
      </c>
      <c r="X126">
        <f>'RIM &amp; TRC Benefits'!W126-'TRC Costs (Ach Pot)'!W126</f>
        <v>165.53683999999998</v>
      </c>
      <c r="Y126">
        <f>'RIM &amp; TRC Benefits'!X126-'TRC Costs (Ach Pot)'!X126</f>
        <v>168.13058999999998</v>
      </c>
      <c r="Z126">
        <f>'RIM &amp; TRC Benefits'!Y126-'TRC Costs (Ach Pot)'!Y126</f>
        <v>0</v>
      </c>
      <c r="AA126">
        <f>'RIM &amp; TRC Benefits'!Z126-'TRC Costs (Ach Pot)'!Z126</f>
        <v>0</v>
      </c>
      <c r="AB126">
        <f>'RIM &amp; TRC Benefits'!AA126-'TRC Costs (Ach Pot)'!AA126</f>
        <v>0</v>
      </c>
      <c r="AC126">
        <f>'RIM &amp; TRC Benefits'!AB126-'TRC Costs (Ach Pot)'!AB126</f>
        <v>0</v>
      </c>
      <c r="AD126">
        <f>'RIM &amp; TRC Benefits'!AC126-'TRC Costs (Ach Pot)'!AC126</f>
        <v>0</v>
      </c>
      <c r="AE126">
        <f>'RIM &amp; TRC Benefits'!AD126-'TRC Costs (Ach Pot)'!AD126</f>
        <v>0</v>
      </c>
      <c r="AF126">
        <f>'RIM &amp; TRC Benefits'!AE126-'TRC Costs (Ach Pot)'!AE126</f>
        <v>0</v>
      </c>
      <c r="AG126">
        <f>'RIM &amp; TRC Benefits'!AF126-'TRC Costs (Ach Pot)'!AF126</f>
        <v>0</v>
      </c>
      <c r="AH126">
        <f>'RIM &amp; TRC Benefits'!AG126-'TRC Costs (Ach Pot)'!AG126</f>
        <v>0</v>
      </c>
      <c r="AI126">
        <f>'RIM &amp; TRC Benefits'!AH126-'TRC Costs (Ach Pot)'!AH126</f>
        <v>0</v>
      </c>
      <c r="AJ126" s="2">
        <f t="shared" si="18"/>
        <v>1976.7207499999997</v>
      </c>
      <c r="AK126" s="2">
        <f t="shared" si="19"/>
        <v>1016.4523163462613</v>
      </c>
      <c r="AL126">
        <f>IF('TRC Costs (Ach Pot)'!AJ126=0,99999,'RIM &amp; TRC Benefits'!AJ126/'TRC Costs (Ach Pot)'!AJ126)</f>
        <v>5.5786140375957718</v>
      </c>
      <c r="AM126" s="17"/>
      <c r="AN126">
        <f>'Customer Costs'!G126</f>
        <v>185</v>
      </c>
      <c r="AO126" s="17">
        <f t="shared" si="20"/>
        <v>430</v>
      </c>
      <c r="AP126" s="18">
        <f t="shared" si="21"/>
        <v>3.5965537309839708</v>
      </c>
      <c r="AQ126" s="76" t="str">
        <f t="shared" si="22"/>
        <v>No</v>
      </c>
      <c r="AR126" s="76" t="str">
        <f t="shared" si="23"/>
        <v>No</v>
      </c>
      <c r="AS126" s="76" t="str">
        <f t="shared" si="24"/>
        <v>No</v>
      </c>
      <c r="AU126" s="76" t="str">
        <f t="shared" si="25"/>
        <v>Keep</v>
      </c>
      <c r="AV126" s="59">
        <f t="shared" si="26"/>
        <v>82.123739091540628</v>
      </c>
      <c r="AW126" s="41">
        <f t="shared" si="27"/>
        <v>2</v>
      </c>
      <c r="AX126" s="23">
        <f t="shared" si="28"/>
        <v>0.44391210319751689</v>
      </c>
      <c r="AY126" s="23"/>
      <c r="AZ126" s="11">
        <f>IF(AV126="NA",AV126,'Program Costs'!G126)</f>
        <v>37</v>
      </c>
      <c r="BA126" s="20"/>
      <c r="BB126" s="56">
        <f>IF(AW126&lt;=10,IF($BB$1="Residential",VLOOKUP(CEILING(AW126,0.05),'Payback-Acceptance'!$A$5:$C$205,2),VLOOKUP(CEILING(AW126,0.05),'Payback-Acceptance'!$A$5:$C$205,3)),IF($BB$1="Residential",VLOOKUP(10,'Payback-Acceptance'!$A$5:$C$205,2),VLOOKUP(10,'Payback-Acceptance'!$A$5:$C$205,3)))</f>
        <v>0.41756058820718511</v>
      </c>
      <c r="BC126" s="109"/>
      <c r="BD126" s="17">
        <f>'RIM Net Benefits (Ach Pot)'!BC126</f>
        <v>430</v>
      </c>
      <c r="BE126" s="18">
        <f>'RIM Net Benefits (Ach Pot)'!BD126</f>
        <v>390</v>
      </c>
      <c r="BF126" s="18">
        <f>'RIM Net Benefits (Ach Pot)'!BE126</f>
        <v>750</v>
      </c>
      <c r="BG126" s="42"/>
      <c r="BH126" s="22">
        <v>48831.437717096334</v>
      </c>
      <c r="BI126" s="27">
        <f t="shared" si="17"/>
        <v>10195.041928076635</v>
      </c>
      <c r="BJ126" s="52" t="s">
        <v>526</v>
      </c>
      <c r="BK126" s="52"/>
      <c r="BL126" s="35">
        <f t="shared" si="29"/>
        <v>3268</v>
      </c>
      <c r="BM126" s="67">
        <v>3268</v>
      </c>
      <c r="BN126" s="71">
        <f t="shared" si="32"/>
        <v>684.15700236960367</v>
      </c>
      <c r="BO126" s="71">
        <f t="shared" si="32"/>
        <v>1322.7926128434112</v>
      </c>
      <c r="BP126" s="71">
        <f t="shared" si="32"/>
        <v>1879.2703039855051</v>
      </c>
      <c r="BQ126" s="71">
        <f t="shared" si="32"/>
        <v>2331.8962992303409</v>
      </c>
      <c r="BR126" s="71">
        <f t="shared" si="32"/>
        <v>2675.5555881381288</v>
      </c>
      <c r="BS126" s="71">
        <f t="shared" si="32"/>
        <v>2919.1196526661565</v>
      </c>
      <c r="BT126" s="71">
        <f t="shared" si="32"/>
        <v>3080.2563508639705</v>
      </c>
      <c r="BU126" s="71">
        <f t="shared" si="32"/>
        <v>3179.7674081494251</v>
      </c>
      <c r="BV126" s="71">
        <f t="shared" si="32"/>
        <v>3237.1319177482383</v>
      </c>
      <c r="BW126" s="71">
        <f t="shared" si="32"/>
        <v>3268</v>
      </c>
    </row>
    <row r="127" spans="1:75" x14ac:dyDescent="0.25">
      <c r="A127" s="13">
        <v>2</v>
      </c>
      <c r="B127" s="13">
        <v>130</v>
      </c>
      <c r="C127">
        <v>143</v>
      </c>
      <c r="D127" t="s">
        <v>161</v>
      </c>
      <c r="E127" t="s">
        <v>386</v>
      </c>
      <c r="F127">
        <f>'RIM &amp; TRC Benefits'!E127-'TRC Costs (Ach Pot)'!E127</f>
        <v>0</v>
      </c>
      <c r="G127">
        <f>'RIM &amp; TRC Benefits'!F127-'TRC Costs (Ach Pot)'!F127</f>
        <v>0</v>
      </c>
      <c r="H127">
        <f>'RIM &amp; TRC Benefits'!G127-'TRC Costs (Ach Pot)'!G127</f>
        <v>-833.28407900000002</v>
      </c>
      <c r="I127">
        <f>'RIM &amp; TRC Benefits'!H127-'TRC Costs (Ach Pot)'!H127</f>
        <v>38.990921</v>
      </c>
      <c r="J127">
        <f>'RIM &amp; TRC Benefits'!I127-'TRC Costs (Ach Pot)'!I127</f>
        <v>41.615921</v>
      </c>
      <c r="K127">
        <f>'RIM &amp; TRC Benefits'!J127-'TRC Costs (Ach Pot)'!J127</f>
        <v>73.696000999999995</v>
      </c>
      <c r="L127">
        <f>'RIM &amp; TRC Benefits'!K127-'TRC Costs (Ach Pot)'!K127</f>
        <v>84.592480999999992</v>
      </c>
      <c r="M127">
        <f>'RIM &amp; TRC Benefits'!L127-'TRC Costs (Ach Pot)'!L127</f>
        <v>86.255571000000003</v>
      </c>
      <c r="N127">
        <f>'RIM &amp; TRC Benefits'!M127-'TRC Costs (Ach Pot)'!M127</f>
        <v>102.88936100000001</v>
      </c>
      <c r="O127">
        <f>'RIM &amp; TRC Benefits'!N127-'TRC Costs (Ach Pot)'!N127</f>
        <v>111.79561100000001</v>
      </c>
      <c r="P127">
        <f>'RIM &amp; TRC Benefits'!O127-'TRC Costs (Ach Pot)'!O127</f>
        <v>112.73311100000001</v>
      </c>
      <c r="Q127">
        <f>'RIM &amp; TRC Benefits'!P127-'TRC Costs (Ach Pot)'!P127</f>
        <v>93.834671</v>
      </c>
      <c r="R127">
        <f>'RIM &amp; TRC Benefits'!Q127-'TRC Costs (Ach Pot)'!Q127</f>
        <v>100.787801</v>
      </c>
      <c r="S127">
        <f>'RIM &amp; TRC Benefits'!R127-'TRC Costs (Ach Pot)'!R127</f>
        <v>89.834671</v>
      </c>
      <c r="T127">
        <f>'RIM &amp; TRC Benefits'!S127-'TRC Costs (Ach Pot)'!S127</f>
        <v>120.053421</v>
      </c>
      <c r="U127">
        <f>'RIM &amp; TRC Benefits'!T127-'TRC Costs (Ach Pot)'!T127</f>
        <v>92.865921</v>
      </c>
      <c r="V127">
        <f>'RIM &amp; TRC Benefits'!U127-'TRC Costs (Ach Pot)'!U127</f>
        <v>103.084671</v>
      </c>
      <c r="W127">
        <f>'RIM &amp; TRC Benefits'!V127-'TRC Costs (Ach Pot)'!V127</f>
        <v>0</v>
      </c>
      <c r="X127">
        <f>'RIM &amp; TRC Benefits'!W127-'TRC Costs (Ach Pot)'!W127</f>
        <v>0</v>
      </c>
      <c r="Y127">
        <f>'RIM &amp; TRC Benefits'!X127-'TRC Costs (Ach Pot)'!X127</f>
        <v>0</v>
      </c>
      <c r="Z127">
        <f>'RIM &amp; TRC Benefits'!Y127-'TRC Costs (Ach Pot)'!Y127</f>
        <v>0</v>
      </c>
      <c r="AA127">
        <f>'RIM &amp; TRC Benefits'!Z127-'TRC Costs (Ach Pot)'!Z127</f>
        <v>0</v>
      </c>
      <c r="AB127">
        <f>'RIM &amp; TRC Benefits'!AA127-'TRC Costs (Ach Pot)'!AA127</f>
        <v>0</v>
      </c>
      <c r="AC127">
        <f>'RIM &amp; TRC Benefits'!AB127-'TRC Costs (Ach Pot)'!AB127</f>
        <v>0</v>
      </c>
      <c r="AD127">
        <f>'RIM &amp; TRC Benefits'!AC127-'TRC Costs (Ach Pot)'!AC127</f>
        <v>0</v>
      </c>
      <c r="AE127">
        <f>'RIM &amp; TRC Benefits'!AD127-'TRC Costs (Ach Pot)'!AD127</f>
        <v>0</v>
      </c>
      <c r="AF127">
        <f>'RIM &amp; TRC Benefits'!AE127-'TRC Costs (Ach Pot)'!AE127</f>
        <v>0</v>
      </c>
      <c r="AG127">
        <f>'RIM &amp; TRC Benefits'!AF127-'TRC Costs (Ach Pot)'!AF127</f>
        <v>0</v>
      </c>
      <c r="AH127">
        <f>'RIM &amp; TRC Benefits'!AG127-'TRC Costs (Ach Pot)'!AG127</f>
        <v>0</v>
      </c>
      <c r="AI127">
        <f>'RIM &amp; TRC Benefits'!AH127-'TRC Costs (Ach Pot)'!AH127</f>
        <v>0</v>
      </c>
      <c r="AJ127" s="2">
        <f t="shared" si="18"/>
        <v>419.74605500000001</v>
      </c>
      <c r="AK127" s="2">
        <f t="shared" si="19"/>
        <v>-65.869164276896981</v>
      </c>
      <c r="AL127">
        <f>IF('TRC Costs (Ach Pot)'!AJ127=0,99999,'RIM &amp; TRC Benefits'!AJ127/'TRC Costs (Ach Pot)'!AJ127)</f>
        <v>0.92449660215853169</v>
      </c>
      <c r="AM127" s="17"/>
      <c r="AN127">
        <f>'Customer Costs'!G127</f>
        <v>835.4</v>
      </c>
      <c r="AO127" s="17">
        <f t="shared" si="20"/>
        <v>560</v>
      </c>
      <c r="AP127" s="18">
        <f t="shared" si="21"/>
        <v>12.470668188721275</v>
      </c>
      <c r="AQ127" s="76" t="str">
        <f t="shared" si="22"/>
        <v>No</v>
      </c>
      <c r="AR127" s="76" t="str">
        <f t="shared" si="23"/>
        <v>No</v>
      </c>
      <c r="AS127" s="76" t="str">
        <f t="shared" si="24"/>
        <v>No</v>
      </c>
      <c r="AU127" s="76" t="str">
        <f t="shared" si="25"/>
        <v>Drop</v>
      </c>
      <c r="AV127" s="59" t="str">
        <f t="shared" si="26"/>
        <v>NA</v>
      </c>
      <c r="AW127" s="41" t="str">
        <f t="shared" si="27"/>
        <v>NA</v>
      </c>
      <c r="AX127" s="23" t="str">
        <f t="shared" si="28"/>
        <v>NA</v>
      </c>
      <c r="AY127" s="23"/>
      <c r="AZ127" s="11" t="str">
        <f>IF(AV127="NA",AV127,'Program Costs'!G127)</f>
        <v>NA</v>
      </c>
      <c r="BA127" s="20"/>
      <c r="BB127" s="56">
        <f>IF(AW127&lt;=10,IF($BB$1="Residential",VLOOKUP(CEILING(AW127,0.05),'Payback-Acceptance'!$A$5:$C$205,2),VLOOKUP(CEILING(AW127,0.05),'Payback-Acceptance'!$A$5:$C$205,3)),IF($BB$1="Residential",VLOOKUP(10,'Payback-Acceptance'!$A$5:$C$205,2),VLOOKUP(10,'Payback-Acceptance'!$A$5:$C$205,3)))</f>
        <v>0.14294960495076253</v>
      </c>
      <c r="BC127" s="109"/>
      <c r="BD127" s="17">
        <f>'RIM Net Benefits (Ach Pot)'!BC127</f>
        <v>560</v>
      </c>
      <c r="BE127" s="18">
        <f>'RIM Net Benefits (Ach Pot)'!BD127</f>
        <v>310</v>
      </c>
      <c r="BF127" s="18">
        <f>'RIM Net Benefits (Ach Pot)'!BE127</f>
        <v>10</v>
      </c>
      <c r="BG127" s="42"/>
      <c r="BH127" s="22">
        <v>18382.323442835819</v>
      </c>
      <c r="BI127" s="27" t="str">
        <f t="shared" si="17"/>
        <v>NA</v>
      </c>
      <c r="BJ127" s="52" t="s">
        <v>527</v>
      </c>
      <c r="BK127" s="52"/>
      <c r="BL127" s="35" t="str">
        <f t="shared" si="29"/>
        <v>NA</v>
      </c>
      <c r="BM127" s="67" t="s">
        <v>499</v>
      </c>
      <c r="BN127" s="71" t="str">
        <f t="shared" si="32"/>
        <v>NA</v>
      </c>
      <c r="BO127" s="71" t="str">
        <f t="shared" si="32"/>
        <v>NA</v>
      </c>
      <c r="BP127" s="71" t="str">
        <f t="shared" si="32"/>
        <v>NA</v>
      </c>
      <c r="BQ127" s="71" t="str">
        <f t="shared" si="32"/>
        <v>NA</v>
      </c>
      <c r="BR127" s="71" t="str">
        <f t="shared" si="32"/>
        <v>NA</v>
      </c>
      <c r="BS127" s="71" t="str">
        <f t="shared" si="32"/>
        <v>NA</v>
      </c>
      <c r="BT127" s="71" t="str">
        <f t="shared" si="32"/>
        <v>NA</v>
      </c>
      <c r="BU127" s="71" t="str">
        <f t="shared" si="32"/>
        <v>NA</v>
      </c>
      <c r="BV127" s="71" t="str">
        <f t="shared" si="32"/>
        <v>NA</v>
      </c>
      <c r="BW127" s="71" t="str">
        <f t="shared" si="32"/>
        <v>NA</v>
      </c>
    </row>
    <row r="128" spans="1:75" x14ac:dyDescent="0.25">
      <c r="A128" s="13">
        <v>2</v>
      </c>
      <c r="B128" s="13">
        <v>130</v>
      </c>
      <c r="C128">
        <v>144</v>
      </c>
      <c r="D128" t="s">
        <v>539</v>
      </c>
      <c r="E128" t="s">
        <v>387</v>
      </c>
      <c r="F128">
        <f>'RIM &amp; TRC Benefits'!E128-'TRC Costs (Ach Pot)'!E128</f>
        <v>0</v>
      </c>
      <c r="G128">
        <f>'RIM &amp; TRC Benefits'!F128-'TRC Costs (Ach Pot)'!F128</f>
        <v>0</v>
      </c>
      <c r="H128">
        <f>'RIM &amp; TRC Benefits'!G128-'TRC Costs (Ach Pot)'!G128</f>
        <v>-603.371801</v>
      </c>
      <c r="I128">
        <f>'RIM &amp; TRC Benefits'!H128-'TRC Costs (Ach Pot)'!H128</f>
        <v>18.453199000000001</v>
      </c>
      <c r="J128">
        <f>'RIM &amp; TRC Benefits'!I128-'TRC Costs (Ach Pot)'!I128</f>
        <v>20.078199000000001</v>
      </c>
      <c r="K128">
        <f>'RIM &amp; TRC Benefits'!J128-'TRC Costs (Ach Pot)'!J128</f>
        <v>35.708082000000005</v>
      </c>
      <c r="L128">
        <f>'RIM &amp; TRC Benefits'!K128-'TRC Costs (Ach Pot)'!K128</f>
        <v>40.386792999999997</v>
      </c>
      <c r="M128">
        <f>'RIM &amp; TRC Benefits'!L128-'TRC Costs (Ach Pot)'!L128</f>
        <v>41.231518999999999</v>
      </c>
      <c r="N128">
        <f>'RIM &amp; TRC Benefits'!M128-'TRC Costs (Ach Pot)'!M128</f>
        <v>49.007889000000006</v>
      </c>
      <c r="O128">
        <f>'RIM &amp; TRC Benefits'!N128-'TRC Costs (Ach Pot)'!N128</f>
        <v>52.996288</v>
      </c>
      <c r="P128">
        <f>'RIM &amp; TRC Benefits'!O128-'TRC Costs (Ach Pot)'!O128</f>
        <v>53.925978000000001</v>
      </c>
      <c r="Q128">
        <f>'RIM &amp; TRC Benefits'!P128-'TRC Costs (Ach Pot)'!P128</f>
        <v>45.316608000000002</v>
      </c>
      <c r="R128">
        <f>'RIM &amp; TRC Benefits'!Q128-'TRC Costs (Ach Pot)'!Q128</f>
        <v>0</v>
      </c>
      <c r="S128">
        <f>'RIM &amp; TRC Benefits'!R128-'TRC Costs (Ach Pot)'!R128</f>
        <v>0</v>
      </c>
      <c r="T128">
        <f>'RIM &amp; TRC Benefits'!S128-'TRC Costs (Ach Pot)'!S128</f>
        <v>0</v>
      </c>
      <c r="U128">
        <f>'RIM &amp; TRC Benefits'!T128-'TRC Costs (Ach Pot)'!T128</f>
        <v>0</v>
      </c>
      <c r="V128">
        <f>'RIM &amp; TRC Benefits'!U128-'TRC Costs (Ach Pot)'!U128</f>
        <v>0</v>
      </c>
      <c r="W128">
        <f>'RIM &amp; TRC Benefits'!V128-'TRC Costs (Ach Pot)'!V128</f>
        <v>0</v>
      </c>
      <c r="X128">
        <f>'RIM &amp; TRC Benefits'!W128-'TRC Costs (Ach Pot)'!W128</f>
        <v>0</v>
      </c>
      <c r="Y128">
        <f>'RIM &amp; TRC Benefits'!X128-'TRC Costs (Ach Pot)'!X128</f>
        <v>0</v>
      </c>
      <c r="Z128">
        <f>'RIM &amp; TRC Benefits'!Y128-'TRC Costs (Ach Pot)'!Y128</f>
        <v>0</v>
      </c>
      <c r="AA128">
        <f>'RIM &amp; TRC Benefits'!Z128-'TRC Costs (Ach Pot)'!Z128</f>
        <v>0</v>
      </c>
      <c r="AB128">
        <f>'RIM &amp; TRC Benefits'!AA128-'TRC Costs (Ach Pot)'!AA128</f>
        <v>0</v>
      </c>
      <c r="AC128">
        <f>'RIM &amp; TRC Benefits'!AB128-'TRC Costs (Ach Pot)'!AB128</f>
        <v>0</v>
      </c>
      <c r="AD128">
        <f>'RIM &amp; TRC Benefits'!AC128-'TRC Costs (Ach Pot)'!AC128</f>
        <v>0</v>
      </c>
      <c r="AE128">
        <f>'RIM &amp; TRC Benefits'!AD128-'TRC Costs (Ach Pot)'!AD128</f>
        <v>0</v>
      </c>
      <c r="AF128">
        <f>'RIM &amp; TRC Benefits'!AE128-'TRC Costs (Ach Pot)'!AE128</f>
        <v>0</v>
      </c>
      <c r="AG128">
        <f>'RIM &amp; TRC Benefits'!AF128-'TRC Costs (Ach Pot)'!AF128</f>
        <v>0</v>
      </c>
      <c r="AH128">
        <f>'RIM &amp; TRC Benefits'!AG128-'TRC Costs (Ach Pot)'!AG128</f>
        <v>0</v>
      </c>
      <c r="AI128">
        <f>'RIM &amp; TRC Benefits'!AH128-'TRC Costs (Ach Pot)'!AH128</f>
        <v>0</v>
      </c>
      <c r="AJ128" s="2">
        <f t="shared" si="18"/>
        <v>-246.26724599999991</v>
      </c>
      <c r="AK128" s="2">
        <f t="shared" si="19"/>
        <v>-350.85100059394171</v>
      </c>
      <c r="AL128">
        <f>IF('TRC Costs (Ach Pot)'!AJ128=0,99999,'RIM &amp; TRC Benefits'!AJ128/'TRC Costs (Ach Pot)'!AJ128)</f>
        <v>0.43565867686353266</v>
      </c>
      <c r="AM128" s="17"/>
      <c r="AN128">
        <f>'Customer Costs'!G128</f>
        <v>584.70000000000005</v>
      </c>
      <c r="AO128" s="17">
        <f t="shared" si="20"/>
        <v>260.44577302076868</v>
      </c>
      <c r="AP128" s="18">
        <f t="shared" si="21"/>
        <v>18.767181777234359</v>
      </c>
      <c r="AQ128" s="76" t="str">
        <f t="shared" si="22"/>
        <v>No</v>
      </c>
      <c r="AR128" s="76" t="str">
        <f t="shared" si="23"/>
        <v>No</v>
      </c>
      <c r="AS128" s="76" t="str">
        <f t="shared" si="24"/>
        <v>No</v>
      </c>
      <c r="AU128" s="76" t="str">
        <f t="shared" si="25"/>
        <v>Drop</v>
      </c>
      <c r="AV128" s="59" t="str">
        <f t="shared" si="26"/>
        <v>NA</v>
      </c>
      <c r="AW128" s="41" t="str">
        <f t="shared" si="27"/>
        <v>NA</v>
      </c>
      <c r="AX128" s="23" t="str">
        <f t="shared" si="28"/>
        <v>NA</v>
      </c>
      <c r="AY128" s="23"/>
      <c r="AZ128" s="11" t="str">
        <f>IF(AV128="NA",AV128,'Program Costs'!G128)</f>
        <v>NA</v>
      </c>
      <c r="BA128" s="20"/>
      <c r="BB128" s="56">
        <f>IF(AW128&lt;=10,IF($BB$1="Residential",VLOOKUP(CEILING(AW128,0.05),'Payback-Acceptance'!$A$5:$C$205,2),VLOOKUP(CEILING(AW128,0.05),'Payback-Acceptance'!$A$5:$C$205,3)),IF($BB$1="Residential",VLOOKUP(10,'Payback-Acceptance'!$A$5:$C$205,2),VLOOKUP(10,'Payback-Acceptance'!$A$5:$C$205,3)))</f>
        <v>0.14294960495076253</v>
      </c>
      <c r="BC128" s="109"/>
      <c r="BD128" s="17">
        <f>'RIM Net Benefits (Ach Pot)'!BC128</f>
        <v>260.44577302076868</v>
      </c>
      <c r="BE128" s="18">
        <f>'RIM Net Benefits (Ach Pot)'!BD128</f>
        <v>150.20090242188587</v>
      </c>
      <c r="BF128" s="18">
        <f>'RIM Net Benefits (Ach Pot)'!BE128</f>
        <v>65.128154298854483</v>
      </c>
      <c r="BG128" s="42"/>
      <c r="BH128" s="22">
        <v>38658.221526034591</v>
      </c>
      <c r="BI128" s="27" t="str">
        <f t="shared" si="17"/>
        <v>NA</v>
      </c>
      <c r="BJ128" s="52" t="s">
        <v>527</v>
      </c>
      <c r="BK128" s="52"/>
      <c r="BL128" s="35" t="str">
        <f t="shared" si="29"/>
        <v>NA</v>
      </c>
      <c r="BM128" s="67" t="s">
        <v>499</v>
      </c>
      <c r="BN128" s="71" t="str">
        <f t="shared" si="32"/>
        <v>NA</v>
      </c>
      <c r="BO128" s="71" t="str">
        <f t="shared" si="32"/>
        <v>NA</v>
      </c>
      <c r="BP128" s="71" t="str">
        <f t="shared" si="32"/>
        <v>NA</v>
      </c>
      <c r="BQ128" s="71" t="str">
        <f t="shared" si="32"/>
        <v>NA</v>
      </c>
      <c r="BR128" s="71" t="str">
        <f t="shared" si="32"/>
        <v>NA</v>
      </c>
      <c r="BS128" s="71" t="str">
        <f t="shared" si="32"/>
        <v>NA</v>
      </c>
      <c r="BT128" s="71" t="str">
        <f t="shared" si="32"/>
        <v>NA</v>
      </c>
      <c r="BU128" s="71" t="str">
        <f t="shared" si="32"/>
        <v>NA</v>
      </c>
      <c r="BV128" s="71" t="str">
        <f t="shared" si="32"/>
        <v>NA</v>
      </c>
      <c r="BW128" s="71" t="str">
        <f t="shared" si="32"/>
        <v>NA</v>
      </c>
    </row>
    <row r="129" spans="1:75" x14ac:dyDescent="0.25">
      <c r="A129" s="13">
        <v>2</v>
      </c>
      <c r="B129" s="13">
        <v>130</v>
      </c>
      <c r="C129">
        <v>145</v>
      </c>
      <c r="D129" t="s">
        <v>163</v>
      </c>
      <c r="E129" t="s">
        <v>388</v>
      </c>
      <c r="F129">
        <f>'RIM &amp; TRC Benefits'!E129-'TRC Costs (Ach Pot)'!E129</f>
        <v>0</v>
      </c>
      <c r="G129">
        <f>'RIM &amp; TRC Benefits'!F129-'TRC Costs (Ach Pot)'!F129</f>
        <v>0</v>
      </c>
      <c r="H129">
        <f>'RIM &amp; TRC Benefits'!G129-'TRC Costs (Ach Pot)'!G129</f>
        <v>-122.30376999999999</v>
      </c>
      <c r="I129">
        <f>'RIM &amp; TRC Benefits'!H129-'TRC Costs (Ach Pot)'!H129</f>
        <v>30.921230000000001</v>
      </c>
      <c r="J129">
        <f>'RIM &amp; TRC Benefits'!I129-'TRC Costs (Ach Pot)'!I129</f>
        <v>32.921230000000001</v>
      </c>
      <c r="K129">
        <f>'RIM &amp; TRC Benefits'!J129-'TRC Costs (Ach Pot)'!J129</f>
        <v>70.679040000000001</v>
      </c>
      <c r="L129">
        <f>'RIM &amp; TRC Benefits'!K129-'TRC Costs (Ach Pot)'!K129</f>
        <v>85.346029999999999</v>
      </c>
      <c r="M129">
        <f>'RIM &amp; TRC Benefits'!L129-'TRC Costs (Ach Pot)'!L129</f>
        <v>86.22299000000001</v>
      </c>
      <c r="N129">
        <f>'RIM &amp; TRC Benefits'!M129-'TRC Costs (Ach Pot)'!M129</f>
        <v>104.90561</v>
      </c>
      <c r="O129">
        <f>'RIM &amp; TRC Benefits'!N129-'TRC Costs (Ach Pot)'!N129</f>
        <v>114.51498000000001</v>
      </c>
      <c r="P129">
        <f>'RIM &amp; TRC Benefits'!O129-'TRC Costs (Ach Pot)'!O129</f>
        <v>114.32748000000001</v>
      </c>
      <c r="Q129">
        <f>'RIM &amp; TRC Benefits'!P129-'TRC Costs (Ach Pot)'!P129</f>
        <v>90.827480000000008</v>
      </c>
      <c r="R129">
        <f>'RIM &amp; TRC Benefits'!Q129-'TRC Costs (Ach Pot)'!Q129</f>
        <v>0</v>
      </c>
      <c r="S129">
        <f>'RIM &amp; TRC Benefits'!R129-'TRC Costs (Ach Pot)'!R129</f>
        <v>0</v>
      </c>
      <c r="T129">
        <f>'RIM &amp; TRC Benefits'!S129-'TRC Costs (Ach Pot)'!S129</f>
        <v>0</v>
      </c>
      <c r="U129">
        <f>'RIM &amp; TRC Benefits'!T129-'TRC Costs (Ach Pot)'!T129</f>
        <v>0</v>
      </c>
      <c r="V129">
        <f>'RIM &amp; TRC Benefits'!U129-'TRC Costs (Ach Pot)'!U129</f>
        <v>0</v>
      </c>
      <c r="W129">
        <f>'RIM &amp; TRC Benefits'!V129-'TRC Costs (Ach Pot)'!V129</f>
        <v>0</v>
      </c>
      <c r="X129">
        <f>'RIM &amp; TRC Benefits'!W129-'TRC Costs (Ach Pot)'!W129</f>
        <v>0</v>
      </c>
      <c r="Y129">
        <f>'RIM &amp; TRC Benefits'!X129-'TRC Costs (Ach Pot)'!X129</f>
        <v>0</v>
      </c>
      <c r="Z129">
        <f>'RIM &amp; TRC Benefits'!Y129-'TRC Costs (Ach Pot)'!Y129</f>
        <v>0</v>
      </c>
      <c r="AA129">
        <f>'RIM &amp; TRC Benefits'!Z129-'TRC Costs (Ach Pot)'!Z129</f>
        <v>0</v>
      </c>
      <c r="AB129">
        <f>'RIM &amp; TRC Benefits'!AA129-'TRC Costs (Ach Pot)'!AA129</f>
        <v>0</v>
      </c>
      <c r="AC129">
        <f>'RIM &amp; TRC Benefits'!AB129-'TRC Costs (Ach Pot)'!AB129</f>
        <v>0</v>
      </c>
      <c r="AD129">
        <f>'RIM &amp; TRC Benefits'!AC129-'TRC Costs (Ach Pot)'!AC129</f>
        <v>0</v>
      </c>
      <c r="AE129">
        <f>'RIM &amp; TRC Benefits'!AD129-'TRC Costs (Ach Pot)'!AD129</f>
        <v>0</v>
      </c>
      <c r="AF129">
        <f>'RIM &amp; TRC Benefits'!AE129-'TRC Costs (Ach Pot)'!AE129</f>
        <v>0</v>
      </c>
      <c r="AG129">
        <f>'RIM &amp; TRC Benefits'!AF129-'TRC Costs (Ach Pot)'!AF129</f>
        <v>0</v>
      </c>
      <c r="AH129">
        <f>'RIM &amp; TRC Benefits'!AG129-'TRC Costs (Ach Pot)'!AG129</f>
        <v>0</v>
      </c>
      <c r="AI129">
        <f>'RIM &amp; TRC Benefits'!AH129-'TRC Costs (Ach Pot)'!AH129</f>
        <v>0</v>
      </c>
      <c r="AJ129" s="2">
        <f t="shared" si="18"/>
        <v>608.36230000000012</v>
      </c>
      <c r="AK129" s="2">
        <f t="shared" si="19"/>
        <v>390.69262070462923</v>
      </c>
      <c r="AL129">
        <f>IF('TRC Costs (Ach Pot)'!AJ129=0,99999,'RIM &amp; TRC Benefits'!AJ129/'TRC Costs (Ach Pot)'!AJ129)</f>
        <v>3.5518786460132548</v>
      </c>
      <c r="AM129" s="17"/>
      <c r="AN129">
        <f>'Customer Costs'!G129</f>
        <v>116.1</v>
      </c>
      <c r="AO129" s="17">
        <f t="shared" si="20"/>
        <v>376</v>
      </c>
      <c r="AP129" s="18">
        <f t="shared" si="21"/>
        <v>2.5812356514076016</v>
      </c>
      <c r="AQ129" s="76" t="str">
        <f t="shared" si="22"/>
        <v>No</v>
      </c>
      <c r="AR129" s="76" t="str">
        <f t="shared" si="23"/>
        <v>No</v>
      </c>
      <c r="AS129" s="76" t="str">
        <f t="shared" si="24"/>
        <v>Yes</v>
      </c>
      <c r="AU129" s="76" t="str">
        <f t="shared" si="25"/>
        <v>Keep</v>
      </c>
      <c r="AV129" s="59">
        <f t="shared" si="26"/>
        <v>26.143083484695978</v>
      </c>
      <c r="AW129" s="41">
        <f t="shared" si="27"/>
        <v>2</v>
      </c>
      <c r="AX129" s="23">
        <f t="shared" si="28"/>
        <v>0.22517729099652006</v>
      </c>
      <c r="AY129" s="23"/>
      <c r="AZ129" s="11">
        <f>IF(AV129="NA",AV129,'Program Costs'!G129)</f>
        <v>37</v>
      </c>
      <c r="BA129" s="20"/>
      <c r="BB129" s="56">
        <f>IF(AW129&lt;=10,IF($BB$1="Residential",VLOOKUP(CEILING(AW129,0.05),'Payback-Acceptance'!$A$5:$C$205,2),VLOOKUP(CEILING(AW129,0.05),'Payback-Acceptance'!$A$5:$C$205,3)),IF($BB$1="Residential",VLOOKUP(10,'Payback-Acceptance'!$A$5:$C$205,2),VLOOKUP(10,'Payback-Acceptance'!$A$5:$C$205,3)))</f>
        <v>0.41756058820718511</v>
      </c>
      <c r="BC129" s="109"/>
      <c r="BD129" s="17">
        <f>'RIM Net Benefits (Ach Pot)'!BC129</f>
        <v>376</v>
      </c>
      <c r="BE129" s="18">
        <f>'RIM Net Benefits (Ach Pot)'!BD129</f>
        <v>380</v>
      </c>
      <c r="BF129" s="18">
        <f>'RIM Net Benefits (Ach Pot)'!BE129</f>
        <v>0</v>
      </c>
      <c r="BG129" s="42"/>
      <c r="BH129" s="22">
        <v>36623.578287822245</v>
      </c>
      <c r="BI129" s="27">
        <f t="shared" si="17"/>
        <v>7646.2814460574755</v>
      </c>
      <c r="BJ129" s="52" t="s">
        <v>527</v>
      </c>
      <c r="BK129" s="52"/>
      <c r="BL129" s="35">
        <f t="shared" si="29"/>
        <v>7646.2814460574755</v>
      </c>
      <c r="BM129" s="67">
        <v>-1</v>
      </c>
      <c r="BN129" s="71">
        <f t="shared" si="32"/>
        <v>229.38844338172424</v>
      </c>
      <c r="BO129" s="71">
        <f t="shared" si="32"/>
        <v>611.7025156845981</v>
      </c>
      <c r="BP129" s="71">
        <f t="shared" si="32"/>
        <v>1223.4050313691962</v>
      </c>
      <c r="BQ129" s="71">
        <f t="shared" si="32"/>
        <v>2293.884433817243</v>
      </c>
      <c r="BR129" s="71">
        <f t="shared" si="32"/>
        <v>3823.1407230287377</v>
      </c>
      <c r="BS129" s="71">
        <f t="shared" si="32"/>
        <v>5352.3970122402325</v>
      </c>
      <c r="BT129" s="71">
        <f t="shared" si="32"/>
        <v>6422.8764146882795</v>
      </c>
      <c r="BU129" s="71">
        <f t="shared" si="32"/>
        <v>7034.578930372877</v>
      </c>
      <c r="BV129" s="71">
        <f t="shared" si="32"/>
        <v>7416.8930026757507</v>
      </c>
      <c r="BW129" s="71">
        <f t="shared" si="32"/>
        <v>7646.2814460574755</v>
      </c>
    </row>
    <row r="130" spans="1:75" x14ac:dyDescent="0.25">
      <c r="A130" s="13">
        <v>2</v>
      </c>
      <c r="B130" s="13">
        <v>130</v>
      </c>
      <c r="C130">
        <v>146</v>
      </c>
      <c r="D130" t="s">
        <v>164</v>
      </c>
      <c r="E130" t="s">
        <v>389</v>
      </c>
      <c r="F130">
        <f>'RIM &amp; TRC Benefits'!E130-'TRC Costs (Ach Pot)'!E130</f>
        <v>0</v>
      </c>
      <c r="G130">
        <f>'RIM &amp; TRC Benefits'!F130-'TRC Costs (Ach Pot)'!F130</f>
        <v>0</v>
      </c>
      <c r="H130">
        <f>'RIM &amp; TRC Benefits'!G130-'TRC Costs (Ach Pot)'!G130</f>
        <v>-146.14514800000001</v>
      </c>
      <c r="I130">
        <f>'RIM &amp; TRC Benefits'!H130-'TRC Costs (Ach Pot)'!H130</f>
        <v>7.2048519999999998</v>
      </c>
      <c r="J130">
        <f>'RIM &amp; TRC Benefits'!I130-'TRC Costs (Ach Pot)'!I130</f>
        <v>7.3298519999999998</v>
      </c>
      <c r="K130">
        <f>'RIM &amp; TRC Benefits'!J130-'TRC Costs (Ach Pot)'!J130</f>
        <v>12.773211</v>
      </c>
      <c r="L130">
        <f>'RIM &amp; TRC Benefits'!K130-'TRC Costs (Ach Pot)'!K130</f>
        <v>14.185321</v>
      </c>
      <c r="M130">
        <f>'RIM &amp; TRC Benefits'!L130-'TRC Costs (Ach Pot)'!L130</f>
        <v>14.463641000000001</v>
      </c>
      <c r="N130">
        <f>'RIM &amp; TRC Benefits'!M130-'TRC Costs (Ach Pot)'!M130</f>
        <v>17.579852000000002</v>
      </c>
      <c r="O130">
        <f>'RIM &amp; TRC Benefits'!N130-'TRC Costs (Ach Pot)'!N130</f>
        <v>18.521380999999998</v>
      </c>
      <c r="P130">
        <f>'RIM &amp; TRC Benefits'!O130-'TRC Costs (Ach Pot)'!O130</f>
        <v>19.333880999999998</v>
      </c>
      <c r="Q130">
        <f>'RIM &amp; TRC Benefits'!P130-'TRC Costs (Ach Pot)'!P130</f>
        <v>16.037005999999998</v>
      </c>
      <c r="R130">
        <f>'RIM &amp; TRC Benefits'!Q130-'TRC Costs (Ach Pot)'!Q130</f>
        <v>16.896380999999998</v>
      </c>
      <c r="S130">
        <f>'RIM &amp; TRC Benefits'!R130-'TRC Costs (Ach Pot)'!R130</f>
        <v>15.130756</v>
      </c>
      <c r="T130">
        <f>'RIM &amp; TRC Benefits'!S130-'TRC Costs (Ach Pot)'!S130</f>
        <v>19.333880999999998</v>
      </c>
      <c r="U130">
        <f>'RIM &amp; TRC Benefits'!T130-'TRC Costs (Ach Pot)'!T130</f>
        <v>15.646381</v>
      </c>
      <c r="V130">
        <f>'RIM &amp; TRC Benefits'!U130-'TRC Costs (Ach Pot)'!U130</f>
        <v>17.240130999999998</v>
      </c>
      <c r="W130">
        <f>'RIM &amp; TRC Benefits'!V130-'TRC Costs (Ach Pot)'!V130</f>
        <v>17.365130999999998</v>
      </c>
      <c r="X130">
        <f>'RIM &amp; TRC Benefits'!W130-'TRC Costs (Ach Pot)'!W130</f>
        <v>20.365130999999998</v>
      </c>
      <c r="Y130">
        <f>'RIM &amp; TRC Benefits'!X130-'TRC Costs (Ach Pot)'!X130</f>
        <v>20.615130999999998</v>
      </c>
      <c r="Z130">
        <f>'RIM &amp; TRC Benefits'!Y130-'TRC Costs (Ach Pot)'!Y130</f>
        <v>22.333880999999998</v>
      </c>
      <c r="AA130">
        <f>'RIM &amp; TRC Benefits'!Z130-'TRC Costs (Ach Pot)'!Z130</f>
        <v>21.958880999999998</v>
      </c>
      <c r="AB130">
        <f>'RIM &amp; TRC Benefits'!AA130-'TRC Costs (Ach Pot)'!AA130</f>
        <v>22.271380999999998</v>
      </c>
      <c r="AC130">
        <f>'RIM &amp; TRC Benefits'!AB130-'TRC Costs (Ach Pot)'!AB130</f>
        <v>19.833880999999998</v>
      </c>
      <c r="AD130">
        <f>'RIM &amp; TRC Benefits'!AC130-'TRC Costs (Ach Pot)'!AC130</f>
        <v>21.177631000000002</v>
      </c>
      <c r="AE130">
        <f>'RIM &amp; TRC Benefits'!AD130-'TRC Costs (Ach Pot)'!AD130</f>
        <v>18.583880999999998</v>
      </c>
      <c r="AF130">
        <f>'RIM &amp; TRC Benefits'!AE130-'TRC Costs (Ach Pot)'!AE130</f>
        <v>19.333880999999998</v>
      </c>
      <c r="AG130">
        <f>'RIM &amp; TRC Benefits'!AF130-'TRC Costs (Ach Pot)'!AF130</f>
        <v>20.927631000000002</v>
      </c>
      <c r="AH130">
        <f>'RIM &amp; TRC Benefits'!AG130-'TRC Costs (Ach Pot)'!AG130</f>
        <v>20.490131000000002</v>
      </c>
      <c r="AI130">
        <f>'RIM &amp; TRC Benefits'!AH130-'TRC Costs (Ach Pot)'!AH130</f>
        <v>26.771381000000002</v>
      </c>
      <c r="AJ130" s="2">
        <f t="shared" si="18"/>
        <v>337.55933199999993</v>
      </c>
      <c r="AK130" s="2">
        <f t="shared" si="19"/>
        <v>58.336190139738051</v>
      </c>
      <c r="AL130">
        <f>IF('TRC Costs (Ach Pot)'!AJ130=0,99999,'RIM &amp; TRC Benefits'!AJ130/'TRC Costs (Ach Pot)'!AJ130)</f>
        <v>1.3810332471570088</v>
      </c>
      <c r="AM130" s="17"/>
      <c r="AN130">
        <f>'Customer Costs'!G130</f>
        <v>116.1</v>
      </c>
      <c r="AO130" s="17">
        <f t="shared" si="20"/>
        <v>104.62553695384474</v>
      </c>
      <c r="AP130" s="18">
        <f t="shared" si="21"/>
        <v>9.2763643866163488</v>
      </c>
      <c r="AQ130" s="76" t="str">
        <f t="shared" si="22"/>
        <v>No</v>
      </c>
      <c r="AR130" s="76" t="str">
        <f t="shared" si="23"/>
        <v>No</v>
      </c>
      <c r="AS130" s="76" t="str">
        <f t="shared" si="24"/>
        <v>No</v>
      </c>
      <c r="AU130" s="76" t="str">
        <f t="shared" si="25"/>
        <v>Keep</v>
      </c>
      <c r="AV130" s="59">
        <f t="shared" si="26"/>
        <v>91.068641773601414</v>
      </c>
      <c r="AW130" s="41">
        <f t="shared" si="27"/>
        <v>2</v>
      </c>
      <c r="AX130" s="23">
        <f t="shared" si="28"/>
        <v>0.7843982926236126</v>
      </c>
      <c r="AY130" s="23"/>
      <c r="AZ130" s="11">
        <f>IF(AV130="NA",AV130,'Program Costs'!G130)</f>
        <v>37</v>
      </c>
      <c r="BA130" s="20"/>
      <c r="BB130" s="56">
        <f>IF(AW130&lt;=10,IF($BB$1="Residential",VLOOKUP(CEILING(AW130,0.05),'Payback-Acceptance'!$A$5:$C$205,2),VLOOKUP(CEILING(AW130,0.05),'Payback-Acceptance'!$A$5:$C$205,3)),IF($BB$1="Residential",VLOOKUP(10,'Payback-Acceptance'!$A$5:$C$205,2),VLOOKUP(10,'Payback-Acceptance'!$A$5:$C$205,3)))</f>
        <v>0.41756058820718511</v>
      </c>
      <c r="BC130" s="109"/>
      <c r="BD130" s="17">
        <f>'RIM Net Benefits (Ach Pot)'!BC130</f>
        <v>104.62553695384474</v>
      </c>
      <c r="BE130" s="18">
        <f>'RIM Net Benefits (Ach Pot)'!BD130</f>
        <v>48.672897563909096</v>
      </c>
      <c r="BF130" s="18">
        <f>'RIM Net Benefits (Ach Pot)'!BE130</f>
        <v>0</v>
      </c>
      <c r="BG130" s="42"/>
      <c r="BH130" s="22">
        <v>36623.578287822245</v>
      </c>
      <c r="BI130" s="27">
        <f t="shared" si="17"/>
        <v>7646.2814460574755</v>
      </c>
      <c r="BJ130" s="52" t="s">
        <v>527</v>
      </c>
      <c r="BK130" s="52"/>
      <c r="BL130" s="35">
        <f t="shared" si="29"/>
        <v>7646.2814460574755</v>
      </c>
      <c r="BM130" s="67">
        <v>7646.2814460574755</v>
      </c>
      <c r="BN130" s="71">
        <f t="shared" si="32"/>
        <v>229.38844338172424</v>
      </c>
      <c r="BO130" s="71">
        <f t="shared" si="32"/>
        <v>611.7025156845981</v>
      </c>
      <c r="BP130" s="71">
        <f t="shared" si="32"/>
        <v>1223.4050313691962</v>
      </c>
      <c r="BQ130" s="71">
        <f t="shared" si="32"/>
        <v>2293.884433817243</v>
      </c>
      <c r="BR130" s="71">
        <f t="shared" si="32"/>
        <v>3823.1407230287377</v>
      </c>
      <c r="BS130" s="71">
        <f t="shared" si="32"/>
        <v>5352.3970122402325</v>
      </c>
      <c r="BT130" s="71">
        <f t="shared" si="32"/>
        <v>6422.8764146882795</v>
      </c>
      <c r="BU130" s="71">
        <f t="shared" si="32"/>
        <v>7034.578930372877</v>
      </c>
      <c r="BV130" s="71">
        <f t="shared" si="32"/>
        <v>7416.8930026757507</v>
      </c>
      <c r="BW130" s="71">
        <f t="shared" si="32"/>
        <v>7646.2814460574755</v>
      </c>
    </row>
    <row r="131" spans="1:75" x14ac:dyDescent="0.25">
      <c r="A131" s="13">
        <v>2</v>
      </c>
      <c r="B131" s="13">
        <v>130</v>
      </c>
      <c r="C131">
        <v>147</v>
      </c>
      <c r="D131" t="s">
        <v>165</v>
      </c>
      <c r="E131" t="s">
        <v>390</v>
      </c>
      <c r="F131">
        <f>'RIM &amp; TRC Benefits'!E131-'TRC Costs (Ach Pot)'!E131</f>
        <v>0</v>
      </c>
      <c r="G131">
        <f>'RIM &amp; TRC Benefits'!F131-'TRC Costs (Ach Pot)'!F131</f>
        <v>0</v>
      </c>
      <c r="H131">
        <f>'RIM &amp; TRC Benefits'!G131-'TRC Costs (Ach Pot)'!G131</f>
        <v>-58.512823999999995</v>
      </c>
      <c r="I131">
        <f>'RIM &amp; TRC Benefits'!H131-'TRC Costs (Ach Pot)'!H131</f>
        <v>9.0871759999999995</v>
      </c>
      <c r="J131">
        <f>'RIM &amp; TRC Benefits'!I131-'TRC Costs (Ach Pot)'!I131</f>
        <v>10.087175999999999</v>
      </c>
      <c r="K131">
        <f>'RIM &amp; TRC Benefits'!J131-'TRC Costs (Ach Pot)'!J131</f>
        <v>20.066668</v>
      </c>
      <c r="L131">
        <f>'RIM &amp; TRC Benefits'!K131-'TRC Costs (Ach Pot)'!K131</f>
        <v>22.813738999999998</v>
      </c>
      <c r="M131">
        <f>'RIM &amp; TRC Benefits'!L131-'TRC Costs (Ach Pot)'!L131</f>
        <v>22.901629</v>
      </c>
      <c r="N131">
        <f>'RIM &amp; TRC Benefits'!M131-'TRC Costs (Ach Pot)'!M131</f>
        <v>28.344985999999999</v>
      </c>
      <c r="O131">
        <f>'RIM &amp; TRC Benefits'!N131-'TRC Costs (Ach Pot)'!N131</f>
        <v>29.923116</v>
      </c>
      <c r="P131">
        <f>'RIM &amp; TRC Benefits'!O131-'TRC Costs (Ach Pot)'!O131</f>
        <v>30.969985999999999</v>
      </c>
      <c r="Q131">
        <f>'RIM &amp; TRC Benefits'!P131-'TRC Costs (Ach Pot)'!P131</f>
        <v>25.602806000000001</v>
      </c>
      <c r="R131">
        <f>'RIM &amp; TRC Benefits'!Q131-'TRC Costs (Ach Pot)'!Q131</f>
        <v>0</v>
      </c>
      <c r="S131">
        <f>'RIM &amp; TRC Benefits'!R131-'TRC Costs (Ach Pot)'!R131</f>
        <v>0</v>
      </c>
      <c r="T131">
        <f>'RIM &amp; TRC Benefits'!S131-'TRC Costs (Ach Pot)'!S131</f>
        <v>0</v>
      </c>
      <c r="U131">
        <f>'RIM &amp; TRC Benefits'!T131-'TRC Costs (Ach Pot)'!T131</f>
        <v>0</v>
      </c>
      <c r="V131">
        <f>'RIM &amp; TRC Benefits'!U131-'TRC Costs (Ach Pot)'!U131</f>
        <v>0</v>
      </c>
      <c r="W131">
        <f>'RIM &amp; TRC Benefits'!V131-'TRC Costs (Ach Pot)'!V131</f>
        <v>0</v>
      </c>
      <c r="X131">
        <f>'RIM &amp; TRC Benefits'!W131-'TRC Costs (Ach Pot)'!W131</f>
        <v>0</v>
      </c>
      <c r="Y131">
        <f>'RIM &amp; TRC Benefits'!X131-'TRC Costs (Ach Pot)'!X131</f>
        <v>0</v>
      </c>
      <c r="Z131">
        <f>'RIM &amp; TRC Benefits'!Y131-'TRC Costs (Ach Pot)'!Y131</f>
        <v>0</v>
      </c>
      <c r="AA131">
        <f>'RIM &amp; TRC Benefits'!Z131-'TRC Costs (Ach Pot)'!Z131</f>
        <v>0</v>
      </c>
      <c r="AB131">
        <f>'RIM &amp; TRC Benefits'!AA131-'TRC Costs (Ach Pot)'!AA131</f>
        <v>0</v>
      </c>
      <c r="AC131">
        <f>'RIM &amp; TRC Benefits'!AB131-'TRC Costs (Ach Pot)'!AB131</f>
        <v>0</v>
      </c>
      <c r="AD131">
        <f>'RIM &amp; TRC Benefits'!AC131-'TRC Costs (Ach Pot)'!AC131</f>
        <v>0</v>
      </c>
      <c r="AE131">
        <f>'RIM &amp; TRC Benefits'!AD131-'TRC Costs (Ach Pot)'!AD131</f>
        <v>0</v>
      </c>
      <c r="AF131">
        <f>'RIM &amp; TRC Benefits'!AE131-'TRC Costs (Ach Pot)'!AE131</f>
        <v>0</v>
      </c>
      <c r="AG131">
        <f>'RIM &amp; TRC Benefits'!AF131-'TRC Costs (Ach Pot)'!AF131</f>
        <v>0</v>
      </c>
      <c r="AH131">
        <f>'RIM &amp; TRC Benefits'!AG131-'TRC Costs (Ach Pot)'!AG131</f>
        <v>0</v>
      </c>
      <c r="AI131">
        <f>'RIM &amp; TRC Benefits'!AH131-'TRC Costs (Ach Pot)'!AH131</f>
        <v>0</v>
      </c>
      <c r="AJ131" s="2">
        <f t="shared" si="18"/>
        <v>141.28445800000003</v>
      </c>
      <c r="AK131" s="2">
        <f t="shared" si="19"/>
        <v>82.153903323011662</v>
      </c>
      <c r="AL131">
        <f>IF('TRC Costs (Ach Pot)'!AJ131=0,99999,'RIM &amp; TRC Benefits'!AJ131/'TRC Costs (Ach Pot)'!AJ131)</f>
        <v>2.2063715612777042</v>
      </c>
      <c r="AM131" s="17"/>
      <c r="AN131">
        <f>'Customer Costs'!G131</f>
        <v>31.1</v>
      </c>
      <c r="AO131" s="17">
        <f t="shared" si="20"/>
        <v>123.99326076109725</v>
      </c>
      <c r="AP131" s="18">
        <f t="shared" si="21"/>
        <v>2.0967448640100974</v>
      </c>
      <c r="AQ131" s="76" t="str">
        <f t="shared" si="22"/>
        <v>No</v>
      </c>
      <c r="AR131" s="76" t="str">
        <f t="shared" si="23"/>
        <v>No</v>
      </c>
      <c r="AS131" s="76" t="str">
        <f t="shared" si="24"/>
        <v>Yes</v>
      </c>
      <c r="AU131" s="76" t="str">
        <f t="shared" si="25"/>
        <v>Keep</v>
      </c>
      <c r="AV131" s="59">
        <f t="shared" si="26"/>
        <v>1.4349696629086566</v>
      </c>
      <c r="AW131" s="41">
        <f t="shared" si="27"/>
        <v>2</v>
      </c>
      <c r="AX131" s="23">
        <f t="shared" si="28"/>
        <v>4.6140503630503427E-2</v>
      </c>
      <c r="AY131" s="23"/>
      <c r="AZ131" s="11">
        <f>IF(AV131="NA",AV131,'Program Costs'!G131)</f>
        <v>37</v>
      </c>
      <c r="BA131" s="20"/>
      <c r="BB131" s="56">
        <f>IF(AW131&lt;=10,IF($BB$1="Residential",VLOOKUP(CEILING(AW131,0.05),'Payback-Acceptance'!$A$5:$C$205,2),VLOOKUP(CEILING(AW131,0.05),'Payback-Acceptance'!$A$5:$C$205,3)),IF($BB$1="Residential",VLOOKUP(10,'Payback-Acceptance'!$A$5:$C$205,2),VLOOKUP(10,'Payback-Acceptance'!$A$5:$C$205,3)))</f>
        <v>0.41756058820718511</v>
      </c>
      <c r="BC131" s="109"/>
      <c r="BD131" s="17">
        <f>'RIM Net Benefits (Ach Pot)'!BC131</f>
        <v>123.99326076109725</v>
      </c>
      <c r="BE131" s="18">
        <f>'RIM Net Benefits (Ach Pot)'!BD131</f>
        <v>94.480992004181786</v>
      </c>
      <c r="BF131" s="18">
        <f>'RIM Net Benefits (Ach Pot)'!BE131</f>
        <v>-12.431008776173</v>
      </c>
      <c r="BG131" s="42"/>
      <c r="BH131" s="22">
        <v>51544.295368046121</v>
      </c>
      <c r="BI131" s="27">
        <f t="shared" si="17"/>
        <v>10761.433146303112</v>
      </c>
      <c r="BJ131" s="52" t="s">
        <v>528</v>
      </c>
      <c r="BK131" s="52"/>
      <c r="BL131" s="35">
        <f t="shared" si="29"/>
        <v>8</v>
      </c>
      <c r="BM131" s="67">
        <v>8</v>
      </c>
      <c r="BN131" s="71">
        <f t="shared" si="32"/>
        <v>0.24</v>
      </c>
      <c r="BO131" s="71">
        <f t="shared" si="32"/>
        <v>0.64</v>
      </c>
      <c r="BP131" s="71">
        <f t="shared" si="32"/>
        <v>1.28</v>
      </c>
      <c r="BQ131" s="71">
        <f t="shared" si="32"/>
        <v>2.4000000000000004</v>
      </c>
      <c r="BR131" s="71">
        <f t="shared" si="32"/>
        <v>4</v>
      </c>
      <c r="BS131" s="71">
        <f t="shared" si="32"/>
        <v>5.6</v>
      </c>
      <c r="BT131" s="71">
        <f t="shared" si="32"/>
        <v>6.72</v>
      </c>
      <c r="BU131" s="71">
        <f t="shared" si="32"/>
        <v>7.3599999999999994</v>
      </c>
      <c r="BV131" s="71">
        <f t="shared" si="32"/>
        <v>7.76</v>
      </c>
      <c r="BW131" s="71">
        <f t="shared" si="32"/>
        <v>8</v>
      </c>
    </row>
    <row r="132" spans="1:75" x14ac:dyDescent="0.25">
      <c r="A132" s="13">
        <v>2</v>
      </c>
      <c r="B132" s="13">
        <v>130</v>
      </c>
      <c r="C132">
        <v>148</v>
      </c>
      <c r="D132" t="s">
        <v>166</v>
      </c>
      <c r="E132" t="s">
        <v>391</v>
      </c>
      <c r="F132">
        <f>'RIM &amp; TRC Benefits'!E132-'TRC Costs (Ach Pot)'!E132</f>
        <v>0</v>
      </c>
      <c r="G132">
        <f>'RIM &amp; TRC Benefits'!F132-'TRC Costs (Ach Pot)'!F132</f>
        <v>0</v>
      </c>
      <c r="H132">
        <f>'RIM &amp; TRC Benefits'!G132-'TRC Costs (Ach Pot)'!G132</f>
        <v>-433.04771900000003</v>
      </c>
      <c r="I132">
        <f>'RIM &amp; TRC Benefits'!H132-'TRC Costs (Ach Pot)'!H132</f>
        <v>31.702280999999999</v>
      </c>
      <c r="J132">
        <f>'RIM &amp; TRC Benefits'!I132-'TRC Costs (Ach Pot)'!I132</f>
        <v>33.827280999999999</v>
      </c>
      <c r="K132">
        <f>'RIM &amp; TRC Benefits'!J132-'TRC Costs (Ach Pot)'!J132</f>
        <v>55.613410999999999</v>
      </c>
      <c r="L132">
        <f>'RIM &amp; TRC Benefits'!K132-'TRC Costs (Ach Pot)'!K132</f>
        <v>63.761851</v>
      </c>
      <c r="M132">
        <f>'RIM &amp; TRC Benefits'!L132-'TRC Costs (Ach Pot)'!L132</f>
        <v>64.826301000000001</v>
      </c>
      <c r="N132">
        <f>'RIM &amp; TRC Benefits'!M132-'TRC Costs (Ach Pot)'!M132</f>
        <v>75.671030999999999</v>
      </c>
      <c r="O132">
        <f>'RIM &amp; TRC Benefits'!N132-'TRC Costs (Ach Pot)'!N132</f>
        <v>82.280411000000001</v>
      </c>
      <c r="P132">
        <f>'RIM &amp; TRC Benefits'!O132-'TRC Costs (Ach Pot)'!O132</f>
        <v>82.803841000000006</v>
      </c>
      <c r="Q132">
        <f>'RIM &amp; TRC Benefits'!P132-'TRC Costs (Ach Pot)'!P132</f>
        <v>71.296030999999999</v>
      </c>
      <c r="R132">
        <f>'RIM &amp; TRC Benefits'!Q132-'TRC Costs (Ach Pot)'!Q132</f>
        <v>75.280411000000001</v>
      </c>
      <c r="S132">
        <f>'RIM &amp; TRC Benefits'!R132-'TRC Costs (Ach Pot)'!R132</f>
        <v>68.796030999999999</v>
      </c>
      <c r="T132">
        <f>'RIM &amp; TRC Benefits'!S132-'TRC Costs (Ach Pot)'!S132</f>
        <v>88.796030999999999</v>
      </c>
      <c r="U132">
        <f>'RIM &amp; TRC Benefits'!T132-'TRC Costs (Ach Pot)'!T132</f>
        <v>71.233530999999999</v>
      </c>
      <c r="V132">
        <f>'RIM &amp; TRC Benefits'!U132-'TRC Costs (Ach Pot)'!U132</f>
        <v>78.202280999999999</v>
      </c>
      <c r="W132">
        <f>'RIM &amp; TRC Benefits'!V132-'TRC Costs (Ach Pot)'!V132</f>
        <v>79.358530999999999</v>
      </c>
      <c r="X132">
        <f>'RIM &amp; TRC Benefits'!W132-'TRC Costs (Ach Pot)'!W132</f>
        <v>90.702280999999999</v>
      </c>
      <c r="Y132">
        <f>'RIM &amp; TRC Benefits'!X132-'TRC Costs (Ach Pot)'!X132</f>
        <v>92.546030999999999</v>
      </c>
      <c r="Z132">
        <f>'RIM &amp; TRC Benefits'!Y132-'TRC Costs (Ach Pot)'!Y132</f>
        <v>95.389780999999999</v>
      </c>
      <c r="AA132">
        <f>'RIM &amp; TRC Benefits'!Z132-'TRC Costs (Ach Pot)'!Z132</f>
        <v>97.264780999999999</v>
      </c>
      <c r="AB132">
        <f>'RIM &amp; TRC Benefits'!AA132-'TRC Costs (Ach Pot)'!AA132</f>
        <v>98.389780999999999</v>
      </c>
      <c r="AC132">
        <f>'RIM &amp; TRC Benefits'!AB132-'TRC Costs (Ach Pot)'!AB132</f>
        <v>89.514780999999999</v>
      </c>
      <c r="AD132">
        <f>'RIM &amp; TRC Benefits'!AC132-'TRC Costs (Ach Pot)'!AC132</f>
        <v>91.608530999999999</v>
      </c>
      <c r="AE132">
        <f>'RIM &amp; TRC Benefits'!AD132-'TRC Costs (Ach Pot)'!AD132</f>
        <v>84.421030999999999</v>
      </c>
      <c r="AF132">
        <f>'RIM &amp; TRC Benefits'!AE132-'TRC Costs (Ach Pot)'!AE132</f>
        <v>87.671030999999999</v>
      </c>
      <c r="AG132">
        <f>'RIM &amp; TRC Benefits'!AF132-'TRC Costs (Ach Pot)'!AF132</f>
        <v>93.014780999999999</v>
      </c>
      <c r="AH132">
        <f>'RIM &amp; TRC Benefits'!AG132-'TRC Costs (Ach Pot)'!AG132</f>
        <v>95.983530999999999</v>
      </c>
      <c r="AI132">
        <f>'RIM &amp; TRC Benefits'!AH132-'TRC Costs (Ach Pot)'!AH132</f>
        <v>122.827281</v>
      </c>
      <c r="AJ132" s="2">
        <f t="shared" si="18"/>
        <v>1729.7351580000004</v>
      </c>
      <c r="AK132" s="2">
        <f t="shared" si="19"/>
        <v>478.54041562006444</v>
      </c>
      <c r="AL132">
        <f>IF('TRC Costs (Ach Pot)'!AJ132=0,99999,'RIM &amp; TRC Benefits'!AJ132/'TRC Costs (Ach Pot)'!AJ132)</f>
        <v>2.0313371026294491</v>
      </c>
      <c r="AM132" s="17"/>
      <c r="AN132">
        <f>'Customer Costs'!G132</f>
        <v>427</v>
      </c>
      <c r="AO132" s="17">
        <f t="shared" si="20"/>
        <v>493.33995174052183</v>
      </c>
      <c r="AP132" s="18">
        <f t="shared" si="21"/>
        <v>7.2354386936040891</v>
      </c>
      <c r="AQ132" s="76" t="str">
        <f t="shared" si="22"/>
        <v>No</v>
      </c>
      <c r="AR132" s="76" t="str">
        <f t="shared" si="23"/>
        <v>No</v>
      </c>
      <c r="AS132" s="76" t="str">
        <f t="shared" si="24"/>
        <v>No</v>
      </c>
      <c r="AU132" s="76" t="str">
        <f t="shared" si="25"/>
        <v>Keep</v>
      </c>
      <c r="AV132" s="59">
        <f t="shared" si="26"/>
        <v>308.96983815854725</v>
      </c>
      <c r="AW132" s="41">
        <f t="shared" si="27"/>
        <v>2.0000000000000004</v>
      </c>
      <c r="AX132" s="23">
        <f t="shared" si="28"/>
        <v>0.72358275915350645</v>
      </c>
      <c r="AY132" s="23"/>
      <c r="AZ132" s="11">
        <f>IF(AV132="NA",AV132,'Program Costs'!G132)</f>
        <v>37</v>
      </c>
      <c r="BA132" s="20"/>
      <c r="BB132" s="56">
        <f>IF(AW132&lt;=10,IF($BB$1="Residential",VLOOKUP(CEILING(AW132,0.05),'Payback-Acceptance'!$A$5:$C$205,2),VLOOKUP(CEILING(AW132,0.05),'Payback-Acceptance'!$A$5:$C$205,3)),IF($BB$1="Residential",VLOOKUP(10,'Payback-Acceptance'!$A$5:$C$205,2),VLOOKUP(10,'Payback-Acceptance'!$A$5:$C$205,3)))</f>
        <v>0.41756058820718511</v>
      </c>
      <c r="BC132" s="109"/>
      <c r="BD132" s="17">
        <f>'RIM Net Benefits (Ach Pot)'!BC132</f>
        <v>493.33995174052183</v>
      </c>
      <c r="BE132" s="18">
        <f>'RIM Net Benefits (Ach Pot)'!BD132</f>
        <v>206.77161824863384</v>
      </c>
      <c r="BF132" s="18">
        <f>'RIM Net Benefits (Ach Pot)'!BE132</f>
        <v>106.77472618838749</v>
      </c>
      <c r="BG132" s="42"/>
      <c r="BH132" s="22">
        <v>48831.437717096334</v>
      </c>
      <c r="BI132" s="27">
        <f t="shared" ref="BI132:BI195" si="33">IF(AW132="NA","NA",BH132/2*BB132)</f>
        <v>10195.041928076635</v>
      </c>
      <c r="BJ132" s="52" t="s">
        <v>526</v>
      </c>
      <c r="BK132" s="52"/>
      <c r="BL132" s="35">
        <f t="shared" si="29"/>
        <v>1061.6300000000001</v>
      </c>
      <c r="BM132" s="67">
        <v>1061.6300000000001</v>
      </c>
      <c r="BN132" s="71">
        <f t="shared" si="32"/>
        <v>222.25263109719782</v>
      </c>
      <c r="BO132" s="71">
        <f t="shared" si="32"/>
        <v>429.71735666246963</v>
      </c>
      <c r="BP132" s="71">
        <f t="shared" si="32"/>
        <v>610.49257430236594</v>
      </c>
      <c r="BQ132" s="71">
        <f t="shared" si="32"/>
        <v>757.53092660707068</v>
      </c>
      <c r="BR132" s="71">
        <f t="shared" si="32"/>
        <v>869.17077081856849</v>
      </c>
      <c r="BS132" s="71">
        <f t="shared" si="32"/>
        <v>948.29406268664991</v>
      </c>
      <c r="BT132" s="71">
        <f t="shared" si="32"/>
        <v>1000.6403151064007</v>
      </c>
      <c r="BU132" s="71">
        <f t="shared" si="32"/>
        <v>1032.9670971584071</v>
      </c>
      <c r="BV132" s="71">
        <f t="shared" si="32"/>
        <v>1051.6023126802518</v>
      </c>
      <c r="BW132" s="71">
        <f t="shared" si="32"/>
        <v>1061.6300000000001</v>
      </c>
    </row>
    <row r="133" spans="1:75" x14ac:dyDescent="0.25">
      <c r="A133" s="13">
        <v>2</v>
      </c>
      <c r="B133" s="13">
        <v>130</v>
      </c>
      <c r="C133">
        <v>150</v>
      </c>
      <c r="D133" t="s">
        <v>167</v>
      </c>
      <c r="E133" t="s">
        <v>392</v>
      </c>
      <c r="F133">
        <f>'RIM &amp; TRC Benefits'!E133-'TRC Costs (Ach Pot)'!E133</f>
        <v>0</v>
      </c>
      <c r="G133">
        <f>'RIM &amp; TRC Benefits'!F133-'TRC Costs (Ach Pot)'!F133</f>
        <v>0</v>
      </c>
      <c r="H133">
        <f>'RIM &amp; TRC Benefits'!G133-'TRC Costs (Ach Pot)'!G133</f>
        <v>-383.81796300000002</v>
      </c>
      <c r="I133">
        <f>'RIM &amp; TRC Benefits'!H133-'TRC Costs (Ach Pot)'!H133</f>
        <v>24.607036999999998</v>
      </c>
      <c r="J133">
        <f>'RIM &amp; TRC Benefits'!I133-'TRC Costs (Ach Pot)'!I133</f>
        <v>26.232036999999998</v>
      </c>
      <c r="K133">
        <f>'RIM &amp; TRC Benefits'!J133-'TRC Costs (Ach Pot)'!J133</f>
        <v>61.856057</v>
      </c>
      <c r="L133">
        <f>'RIM &amp; TRC Benefits'!K133-'TRC Costs (Ach Pot)'!K133</f>
        <v>75.401956999999996</v>
      </c>
      <c r="M133">
        <f>'RIM &amp; TRC Benefits'!L133-'TRC Costs (Ach Pot)'!L133</f>
        <v>76.577736999999999</v>
      </c>
      <c r="N133">
        <f>'RIM &amp; TRC Benefits'!M133-'TRC Costs (Ach Pot)'!M133</f>
        <v>93.942976999999999</v>
      </c>
      <c r="O133">
        <f>'RIM &amp; TRC Benefits'!N133-'TRC Costs (Ach Pot)'!N133</f>
        <v>102.474227</v>
      </c>
      <c r="P133">
        <f>'RIM &amp; TRC Benefits'!O133-'TRC Costs (Ach Pot)'!O133</f>
        <v>101.567977</v>
      </c>
      <c r="Q133">
        <f>'RIM &amp; TRC Benefits'!P133-'TRC Costs (Ach Pot)'!P133</f>
        <v>79.232036999999991</v>
      </c>
      <c r="R133">
        <f>'RIM &amp; TRC Benefits'!Q133-'TRC Costs (Ach Pot)'!Q133</f>
        <v>87.060167000000007</v>
      </c>
      <c r="S133">
        <f>'RIM &amp; TRC Benefits'!R133-'TRC Costs (Ach Pot)'!R133</f>
        <v>72.810167000000007</v>
      </c>
      <c r="T133">
        <f>'RIM &amp; TRC Benefits'!S133-'TRC Costs (Ach Pot)'!S133</f>
        <v>108.57578699999999</v>
      </c>
      <c r="U133">
        <f>'RIM &amp; TRC Benefits'!T133-'TRC Costs (Ach Pot)'!T133</f>
        <v>75.888286999999991</v>
      </c>
      <c r="V133">
        <f>'RIM &amp; TRC Benefits'!U133-'TRC Costs (Ach Pot)'!U133</f>
        <v>86.529404</v>
      </c>
      <c r="W133">
        <f>'RIM &amp; TRC Benefits'!V133-'TRC Costs (Ach Pot)'!V133</f>
        <v>87.591904</v>
      </c>
      <c r="X133">
        <f>'RIM &amp; TRC Benefits'!W133-'TRC Costs (Ach Pot)'!W133</f>
        <v>106.498154</v>
      </c>
      <c r="Y133">
        <f>'RIM &amp; TRC Benefits'!X133-'TRC Costs (Ach Pot)'!X133</f>
        <v>107.810654</v>
      </c>
      <c r="Z133">
        <f>'RIM &amp; TRC Benefits'!Y133-'TRC Costs (Ach Pot)'!Y133</f>
        <v>110.810654</v>
      </c>
      <c r="AA133">
        <f>'RIM &amp; TRC Benefits'!Z133-'TRC Costs (Ach Pot)'!Z133</f>
        <v>110.873154</v>
      </c>
      <c r="AB133">
        <f>'RIM &amp; TRC Benefits'!AA133-'TRC Costs (Ach Pot)'!AA133</f>
        <v>0</v>
      </c>
      <c r="AC133">
        <f>'RIM &amp; TRC Benefits'!AB133-'TRC Costs (Ach Pot)'!AB133</f>
        <v>0</v>
      </c>
      <c r="AD133">
        <f>'RIM &amp; TRC Benefits'!AC133-'TRC Costs (Ach Pot)'!AC133</f>
        <v>0</v>
      </c>
      <c r="AE133">
        <f>'RIM &amp; TRC Benefits'!AD133-'TRC Costs (Ach Pot)'!AD133</f>
        <v>0</v>
      </c>
      <c r="AF133">
        <f>'RIM &amp; TRC Benefits'!AE133-'TRC Costs (Ach Pot)'!AE133</f>
        <v>0</v>
      </c>
      <c r="AG133">
        <f>'RIM &amp; TRC Benefits'!AF133-'TRC Costs (Ach Pot)'!AF133</f>
        <v>0</v>
      </c>
      <c r="AH133">
        <f>'RIM &amp; TRC Benefits'!AG133-'TRC Costs (Ach Pot)'!AG133</f>
        <v>0</v>
      </c>
      <c r="AI133">
        <f>'RIM &amp; TRC Benefits'!AH133-'TRC Costs (Ach Pot)'!AH133</f>
        <v>0</v>
      </c>
      <c r="AJ133" s="2">
        <f t="shared" ref="AJ133:AJ196" si="34">SUM(F133:AI133)</f>
        <v>1212.5224119999998</v>
      </c>
      <c r="AK133" s="2">
        <f t="shared" ref="AK133:AK196" si="35">H133+(NPV(6.463858/100,I133:AI133))</f>
        <v>449.64752898961098</v>
      </c>
      <c r="AL133">
        <f>IF('TRC Costs (Ach Pot)'!AJ133=0,99999,'RIM &amp; TRC Benefits'!AJ133/'TRC Costs (Ach Pot)'!AJ133)</f>
        <v>2.1012675214048762</v>
      </c>
      <c r="AM133" s="17"/>
      <c r="AN133">
        <f>'Customer Costs'!G133</f>
        <v>371.3</v>
      </c>
      <c r="AO133" s="17">
        <f t="shared" ref="AO133:AO196" si="36">BD133</f>
        <v>277.27032104999523</v>
      </c>
      <c r="AP133" s="18">
        <f t="shared" ref="AP133:AP196" si="37">AN133/(AO133*$AP$1/100)</f>
        <v>11.194503693755989</v>
      </c>
      <c r="AQ133" s="76" t="str">
        <f t="shared" ref="AQ133:AQ196" si="38">IF($AP133&lt;1,"Yes","No")</f>
        <v>No</v>
      </c>
      <c r="AR133" s="76" t="str">
        <f t="shared" ref="AR133:AR196" si="39">IF($AP133&lt;2,"Yes","No")</f>
        <v>No</v>
      </c>
      <c r="AS133" s="76" t="str">
        <f t="shared" ref="AS133:AS196" si="40">IF($AP133&lt;3,"Yes","No")</f>
        <v>No</v>
      </c>
      <c r="AU133" s="76" t="str">
        <f t="shared" ref="AU133:AU196" si="41">IF(OR(AL133&lt;1,AP133&lt;2),"Drop","Keep")</f>
        <v>Keep</v>
      </c>
      <c r="AV133" s="59">
        <f t="shared" ref="AV133:AV196" si="42">IF(AND(AP133&gt;2,AU133="KEEP"),AN133-(2*(AO133*($AP$1/100))),"NA")</f>
        <v>304.96387467322882</v>
      </c>
      <c r="AW133" s="41">
        <f t="shared" ref="AW133:AW196" si="43">IF(AV133="NA",AV133,(AN133-AV133)/(AO133*($AP$1/100)))</f>
        <v>2.0000000000000004</v>
      </c>
      <c r="AX133" s="23">
        <f t="shared" ref="AX133:AX196" si="44">IF(AV133="NA",AV133,AV133/AN133)</f>
        <v>0.82134089596883597</v>
      </c>
      <c r="AY133" s="23"/>
      <c r="AZ133" s="11">
        <f>IF(AV133="NA",AV133,'Program Costs'!G133)</f>
        <v>37</v>
      </c>
      <c r="BA133" s="20"/>
      <c r="BB133" s="56">
        <f>IF(AW133&lt;=10,IF($BB$1="Residential",VLOOKUP(CEILING(AW133,0.05),'Payback-Acceptance'!$A$5:$C$205,2),VLOOKUP(CEILING(AW133,0.05),'Payback-Acceptance'!$A$5:$C$205,3)),IF($BB$1="Residential",VLOOKUP(10,'Payback-Acceptance'!$A$5:$C$205,2),VLOOKUP(10,'Payback-Acceptance'!$A$5:$C$205,3)))</f>
        <v>0.41756058820718511</v>
      </c>
      <c r="BC133" s="109"/>
      <c r="BD133" s="17">
        <f>'RIM Net Benefits (Ach Pot)'!BC133</f>
        <v>277.27032104999523</v>
      </c>
      <c r="BE133" s="18">
        <f>'RIM Net Benefits (Ach Pot)'!BD133</f>
        <v>99.758082749559563</v>
      </c>
      <c r="BF133" s="18">
        <f>'RIM Net Benefits (Ach Pot)'!BE133</f>
        <v>388.41465581305852</v>
      </c>
      <c r="BG133" s="42"/>
      <c r="BH133" s="22">
        <v>5682.3369715840308</v>
      </c>
      <c r="BI133" s="27">
        <f t="shared" si="33"/>
        <v>1186.3599841230314</v>
      </c>
      <c r="BJ133" s="52" t="s">
        <v>526</v>
      </c>
      <c r="BK133" s="52"/>
      <c r="BL133" s="35">
        <f t="shared" ref="BL133:BL196" si="45">IF(BI133="NA",BI133,IF(AND(BI133&gt;=0,BM133&gt;=0),BM133,BI133))</f>
        <v>85</v>
      </c>
      <c r="BM133" s="67">
        <v>85</v>
      </c>
      <c r="BN133" s="71">
        <f t="shared" si="32"/>
        <v>17.794781273383204</v>
      </c>
      <c r="BO133" s="71">
        <f t="shared" si="32"/>
        <v>34.405560615572199</v>
      </c>
      <c r="BP133" s="71">
        <f t="shared" si="32"/>
        <v>48.879429571226417</v>
      </c>
      <c r="BQ133" s="71">
        <f t="shared" si="32"/>
        <v>60.652137525880953</v>
      </c>
      <c r="BR133" s="71">
        <f t="shared" si="32"/>
        <v>69.590644122319745</v>
      </c>
      <c r="BS133" s="71">
        <f t="shared" si="32"/>
        <v>75.92569476028865</v>
      </c>
      <c r="BT133" s="71">
        <f t="shared" si="32"/>
        <v>80.116826751357863</v>
      </c>
      <c r="BU133" s="71">
        <f t="shared" si="32"/>
        <v>82.705088645257391</v>
      </c>
      <c r="BV133" s="71">
        <f t="shared" si="32"/>
        <v>84.197127603610852</v>
      </c>
      <c r="BW133" s="71">
        <f t="shared" si="32"/>
        <v>85</v>
      </c>
    </row>
    <row r="134" spans="1:75" x14ac:dyDescent="0.25">
      <c r="A134" s="13">
        <v>2</v>
      </c>
      <c r="B134" s="13">
        <v>130</v>
      </c>
      <c r="C134">
        <v>151</v>
      </c>
      <c r="D134" t="s">
        <v>168</v>
      </c>
      <c r="E134" t="s">
        <v>393</v>
      </c>
      <c r="F134">
        <f>'RIM &amp; TRC Benefits'!E134-'TRC Costs (Ach Pot)'!E134</f>
        <v>0</v>
      </c>
      <c r="G134">
        <f>'RIM &amp; TRC Benefits'!F134-'TRC Costs (Ach Pot)'!F134</f>
        <v>0</v>
      </c>
      <c r="H134">
        <f>'RIM &amp; TRC Benefits'!G134-'TRC Costs (Ach Pot)'!G134</f>
        <v>-730.67930469999999</v>
      </c>
      <c r="I134">
        <f>'RIM &amp; TRC Benefits'!H134-'TRC Costs (Ach Pot)'!H134</f>
        <v>1.3706952999999999</v>
      </c>
      <c r="J134">
        <f>'RIM &amp; TRC Benefits'!I134-'TRC Costs (Ach Pot)'!I134</f>
        <v>1.3706952999999999</v>
      </c>
      <c r="K134">
        <f>'RIM &amp; TRC Benefits'!J134-'TRC Costs (Ach Pot)'!J134</f>
        <v>3.0064375000000001</v>
      </c>
      <c r="L134">
        <f>'RIM &amp; TRC Benefits'!K134-'TRC Costs (Ach Pot)'!K134</f>
        <v>3.5777266000000001</v>
      </c>
      <c r="M134">
        <f>'RIM &amp; TRC Benefits'!L134-'TRC Costs (Ach Pot)'!L134</f>
        <v>3.3326093999999999</v>
      </c>
      <c r="N134">
        <f>'RIM &amp; TRC Benefits'!M134-'TRC Costs (Ach Pot)'!M134</f>
        <v>4.5425702999999995</v>
      </c>
      <c r="O134">
        <f>'RIM &amp; TRC Benefits'!N134-'TRC Costs (Ach Pot)'!N134</f>
        <v>4.4175702999999995</v>
      </c>
      <c r="P134">
        <f>'RIM &amp; TRC Benefits'!O134-'TRC Costs (Ach Pot)'!O134</f>
        <v>5.0972583</v>
      </c>
      <c r="Q134">
        <f>'RIM &amp; TRC Benefits'!P134-'TRC Costs (Ach Pot)'!P134</f>
        <v>4.1519452999999995</v>
      </c>
      <c r="R134">
        <f>'RIM &amp; TRC Benefits'!Q134-'TRC Costs (Ach Pot)'!Q134</f>
        <v>4.4175702999999995</v>
      </c>
      <c r="S134">
        <f>'RIM &amp; TRC Benefits'!R134-'TRC Costs (Ach Pot)'!R134</f>
        <v>3.0738202999999999</v>
      </c>
      <c r="T134">
        <f>'RIM &amp; TRC Benefits'!S134-'TRC Costs (Ach Pot)'!S134</f>
        <v>4.3706952999999995</v>
      </c>
      <c r="U134">
        <f>'RIM &amp; TRC Benefits'!T134-'TRC Costs (Ach Pot)'!T134</f>
        <v>3.4019452999999999</v>
      </c>
      <c r="V134">
        <f>'RIM &amp; TRC Benefits'!U134-'TRC Costs (Ach Pot)'!U134</f>
        <v>4.4331952999999995</v>
      </c>
      <c r="W134">
        <f>'RIM &amp; TRC Benefits'!V134-'TRC Costs (Ach Pot)'!V134</f>
        <v>4.0269452999999995</v>
      </c>
      <c r="X134">
        <f>'RIM &amp; TRC Benefits'!W134-'TRC Costs (Ach Pot)'!W134</f>
        <v>5.1206952999999995</v>
      </c>
      <c r="Y134">
        <f>'RIM &amp; TRC Benefits'!X134-'TRC Costs (Ach Pot)'!X134</f>
        <v>4.2144452999999995</v>
      </c>
      <c r="Z134">
        <f>'RIM &amp; TRC Benefits'!Y134-'TRC Costs (Ach Pot)'!Y134</f>
        <v>5.8081952999999995</v>
      </c>
      <c r="AA134">
        <f>'RIM &amp; TRC Benefits'!Z134-'TRC Costs (Ach Pot)'!Z134</f>
        <v>5.3081952999999995</v>
      </c>
      <c r="AB134">
        <f>'RIM &amp; TRC Benefits'!AA134-'TRC Costs (Ach Pot)'!AA134</f>
        <v>0</v>
      </c>
      <c r="AC134">
        <f>'RIM &amp; TRC Benefits'!AB134-'TRC Costs (Ach Pot)'!AB134</f>
        <v>0</v>
      </c>
      <c r="AD134">
        <f>'RIM &amp; TRC Benefits'!AC134-'TRC Costs (Ach Pot)'!AC134</f>
        <v>0</v>
      </c>
      <c r="AE134">
        <f>'RIM &amp; TRC Benefits'!AD134-'TRC Costs (Ach Pot)'!AD134</f>
        <v>0</v>
      </c>
      <c r="AF134">
        <f>'RIM &amp; TRC Benefits'!AE134-'TRC Costs (Ach Pot)'!AE134</f>
        <v>0</v>
      </c>
      <c r="AG134">
        <f>'RIM &amp; TRC Benefits'!AF134-'TRC Costs (Ach Pot)'!AF134</f>
        <v>0</v>
      </c>
      <c r="AH134">
        <f>'RIM &amp; TRC Benefits'!AG134-'TRC Costs (Ach Pot)'!AG134</f>
        <v>0</v>
      </c>
      <c r="AI134">
        <f>'RIM &amp; TRC Benefits'!AH134-'TRC Costs (Ach Pot)'!AH134</f>
        <v>0</v>
      </c>
      <c r="AJ134" s="2">
        <f t="shared" si="34"/>
        <v>-655.6360934000005</v>
      </c>
      <c r="AK134" s="2">
        <f t="shared" si="35"/>
        <v>-691.32980173629392</v>
      </c>
      <c r="AL134">
        <f>IF('TRC Costs (Ach Pot)'!AJ134=0,99999,'RIM &amp; TRC Benefits'!AJ134/'TRC Costs (Ach Pot)'!AJ134)</f>
        <v>5.5302266006704161E-2</v>
      </c>
      <c r="AM134" s="17"/>
      <c r="AN134">
        <f>'Customer Costs'!G134</f>
        <v>694.8</v>
      </c>
      <c r="AO134" s="17">
        <f t="shared" si="36"/>
        <v>12.989392346832091</v>
      </c>
      <c r="AP134" s="18">
        <f t="shared" si="37"/>
        <v>447.15104997308708</v>
      </c>
      <c r="AQ134" s="76" t="str">
        <f t="shared" si="38"/>
        <v>No</v>
      </c>
      <c r="AR134" s="76" t="str">
        <f t="shared" si="39"/>
        <v>No</v>
      </c>
      <c r="AS134" s="76" t="str">
        <f t="shared" si="40"/>
        <v>No</v>
      </c>
      <c r="AU134" s="76" t="str">
        <f t="shared" si="41"/>
        <v>Drop</v>
      </c>
      <c r="AV134" s="59" t="str">
        <f t="shared" si="42"/>
        <v>NA</v>
      </c>
      <c r="AW134" s="41" t="str">
        <f t="shared" si="43"/>
        <v>NA</v>
      </c>
      <c r="AX134" s="23" t="str">
        <f t="shared" si="44"/>
        <v>NA</v>
      </c>
      <c r="AY134" s="23"/>
      <c r="AZ134" s="11" t="str">
        <f>IF(AV134="NA",AV134,'Program Costs'!G134)</f>
        <v>NA</v>
      </c>
      <c r="BA134" s="20"/>
      <c r="BB134" s="56">
        <f>IF(AW134&lt;=10,IF($BB$1="Residential",VLOOKUP(CEILING(AW134,0.05),'Payback-Acceptance'!$A$5:$C$205,2),VLOOKUP(CEILING(AW134,0.05),'Payback-Acceptance'!$A$5:$C$205,3)),IF($BB$1="Residential",VLOOKUP(10,'Payback-Acceptance'!$A$5:$C$205,2),VLOOKUP(10,'Payback-Acceptance'!$A$5:$C$205,3)))</f>
        <v>0.14294960495076253</v>
      </c>
      <c r="BC134" s="109"/>
      <c r="BD134" s="17">
        <f>'RIM Net Benefits (Ach Pot)'!BC134</f>
        <v>12.989392346832091</v>
      </c>
      <c r="BE134" s="18">
        <f>'RIM Net Benefits (Ach Pot)'!BD134</f>
        <v>4.6456766092630764</v>
      </c>
      <c r="BF134" s="18">
        <f>'RIM Net Benefits (Ach Pot)'!BE134</f>
        <v>18.196214937500788</v>
      </c>
      <c r="BG134" s="42"/>
      <c r="BH134" s="22">
        <v>39495.296972386226</v>
      </c>
      <c r="BI134" s="27" t="str">
        <f t="shared" si="33"/>
        <v>NA</v>
      </c>
      <c r="BJ134" s="52" t="s">
        <v>526</v>
      </c>
      <c r="BK134" s="52"/>
      <c r="BL134" s="35" t="str">
        <f t="shared" si="45"/>
        <v>NA</v>
      </c>
      <c r="BM134" s="67" t="s">
        <v>499</v>
      </c>
      <c r="BN134" s="71" t="str">
        <f t="shared" si="32"/>
        <v>NA</v>
      </c>
      <c r="BO134" s="71" t="str">
        <f t="shared" si="32"/>
        <v>NA</v>
      </c>
      <c r="BP134" s="71" t="str">
        <f t="shared" si="32"/>
        <v>NA</v>
      </c>
      <c r="BQ134" s="71" t="str">
        <f t="shared" si="32"/>
        <v>NA</v>
      </c>
      <c r="BR134" s="71" t="str">
        <f t="shared" si="32"/>
        <v>NA</v>
      </c>
      <c r="BS134" s="71" t="str">
        <f t="shared" si="32"/>
        <v>NA</v>
      </c>
      <c r="BT134" s="71" t="str">
        <f t="shared" si="32"/>
        <v>NA</v>
      </c>
      <c r="BU134" s="71" t="str">
        <f t="shared" si="32"/>
        <v>NA</v>
      </c>
      <c r="BV134" s="71" t="str">
        <f t="shared" si="32"/>
        <v>NA</v>
      </c>
      <c r="BW134" s="71" t="str">
        <f t="shared" si="32"/>
        <v>NA</v>
      </c>
    </row>
    <row r="135" spans="1:75" x14ac:dyDescent="0.25">
      <c r="A135" s="13">
        <v>2</v>
      </c>
      <c r="B135" s="13">
        <v>130</v>
      </c>
      <c r="C135">
        <v>152</v>
      </c>
      <c r="D135" t="s">
        <v>169</v>
      </c>
      <c r="E135" t="s">
        <v>394</v>
      </c>
      <c r="F135">
        <f>'RIM &amp; TRC Benefits'!E135-'TRC Costs (Ach Pot)'!E135</f>
        <v>0</v>
      </c>
      <c r="G135">
        <f>'RIM &amp; TRC Benefits'!F135-'TRC Costs (Ach Pot)'!F135</f>
        <v>0</v>
      </c>
      <c r="H135">
        <f>'RIM &amp; TRC Benefits'!G135-'TRC Costs (Ach Pot)'!G135</f>
        <v>-893.30714460000002</v>
      </c>
      <c r="I135">
        <f>'RIM &amp; TRC Benefits'!H135-'TRC Costs (Ach Pot)'!H135</f>
        <v>3.3178554</v>
      </c>
      <c r="J135">
        <f>'RIM &amp; TRC Benefits'!I135-'TRC Costs (Ach Pot)'!I135</f>
        <v>3.4428554</v>
      </c>
      <c r="K135">
        <f>'RIM &amp; TRC Benefits'!J135-'TRC Costs (Ach Pot)'!J135</f>
        <v>7.5307464</v>
      </c>
      <c r="L135">
        <f>'RIM &amp; TRC Benefits'!K135-'TRC Costs (Ach Pot)'!K135</f>
        <v>8.8657073999999998</v>
      </c>
      <c r="M135">
        <f>'RIM &amp; TRC Benefits'!L135-'TRC Costs (Ach Pot)'!L135</f>
        <v>8.6928553999999991</v>
      </c>
      <c r="N135">
        <f>'RIM &amp; TRC Benefits'!M135-'TRC Costs (Ach Pot)'!M135</f>
        <v>10.989730399999999</v>
      </c>
      <c r="O135">
        <f>'RIM &amp; TRC Benefits'!N135-'TRC Costs (Ach Pot)'!N135</f>
        <v>12.149764099999999</v>
      </c>
      <c r="P135">
        <f>'RIM &amp; TRC Benefits'!O135-'TRC Costs (Ach Pot)'!O135</f>
        <v>11.774764099999999</v>
      </c>
      <c r="Q135">
        <f>'RIM &amp; TRC Benefits'!P135-'TRC Costs (Ach Pot)'!P135</f>
        <v>9.9388261</v>
      </c>
      <c r="R135">
        <f>'RIM &amp; TRC Benefits'!Q135-'TRC Costs (Ach Pot)'!Q135</f>
        <v>9.7825761</v>
      </c>
      <c r="S135">
        <f>'RIM &amp; TRC Benefits'!R135-'TRC Costs (Ach Pot)'!R135</f>
        <v>8.5169511</v>
      </c>
      <c r="T135">
        <f>'RIM &amp; TRC Benefits'!S135-'TRC Costs (Ach Pot)'!S135</f>
        <v>11.8138261</v>
      </c>
      <c r="U135">
        <f>'RIM &amp; TRC Benefits'!T135-'TRC Costs (Ach Pot)'!T135</f>
        <v>8.4700761</v>
      </c>
      <c r="V135">
        <f>'RIM &amp; TRC Benefits'!U135-'TRC Costs (Ach Pot)'!U135</f>
        <v>10.3450761</v>
      </c>
      <c r="W135">
        <f>'RIM &amp; TRC Benefits'!V135-'TRC Costs (Ach Pot)'!V135</f>
        <v>10.2200761</v>
      </c>
      <c r="X135">
        <f>'RIM &amp; TRC Benefits'!W135-'TRC Costs (Ach Pot)'!W135</f>
        <v>12.8138261</v>
      </c>
      <c r="Y135">
        <f>'RIM &amp; TRC Benefits'!X135-'TRC Costs (Ach Pot)'!X135</f>
        <v>12.0325761</v>
      </c>
      <c r="Z135">
        <f>'RIM &amp; TRC Benefits'!Y135-'TRC Costs (Ach Pot)'!Y135</f>
        <v>13.7513261</v>
      </c>
      <c r="AA135">
        <f>'RIM &amp; TRC Benefits'!Z135-'TRC Costs (Ach Pot)'!Z135</f>
        <v>13.3138261</v>
      </c>
      <c r="AB135">
        <f>'RIM &amp; TRC Benefits'!AA135-'TRC Costs (Ach Pot)'!AA135</f>
        <v>0</v>
      </c>
      <c r="AC135">
        <f>'RIM &amp; TRC Benefits'!AB135-'TRC Costs (Ach Pot)'!AB135</f>
        <v>0</v>
      </c>
      <c r="AD135">
        <f>'RIM &amp; TRC Benefits'!AC135-'TRC Costs (Ach Pot)'!AC135</f>
        <v>0</v>
      </c>
      <c r="AE135">
        <f>'RIM &amp; TRC Benefits'!AD135-'TRC Costs (Ach Pot)'!AD135</f>
        <v>0</v>
      </c>
      <c r="AF135">
        <f>'RIM &amp; TRC Benefits'!AE135-'TRC Costs (Ach Pot)'!AE135</f>
        <v>0</v>
      </c>
      <c r="AG135">
        <f>'RIM &amp; TRC Benefits'!AF135-'TRC Costs (Ach Pot)'!AF135</f>
        <v>0</v>
      </c>
      <c r="AH135">
        <f>'RIM &amp; TRC Benefits'!AG135-'TRC Costs (Ach Pot)'!AG135</f>
        <v>0</v>
      </c>
      <c r="AI135">
        <f>'RIM &amp; TRC Benefits'!AH135-'TRC Costs (Ach Pot)'!AH135</f>
        <v>0</v>
      </c>
      <c r="AJ135" s="2">
        <f t="shared" si="34"/>
        <v>-705.5439038999998</v>
      </c>
      <c r="AK135" s="2">
        <f t="shared" si="35"/>
        <v>-794.99874267082259</v>
      </c>
      <c r="AL135">
        <f>IF('TRC Costs (Ach Pot)'!AJ135=0,99999,'RIM &amp; TRC Benefits'!AJ135/'TRC Costs (Ach Pot)'!AJ135)</f>
        <v>0.1132194727598187</v>
      </c>
      <c r="AM135" s="17"/>
      <c r="AN135">
        <f>'Customer Costs'!G135</f>
        <v>859.5</v>
      </c>
      <c r="AO135" s="17">
        <f t="shared" si="36"/>
        <v>32.493189397678428</v>
      </c>
      <c r="AP135" s="18">
        <f t="shared" si="37"/>
        <v>221.12447716890813</v>
      </c>
      <c r="AQ135" s="76" t="str">
        <f t="shared" si="38"/>
        <v>No</v>
      </c>
      <c r="AR135" s="76" t="str">
        <f t="shared" si="39"/>
        <v>No</v>
      </c>
      <c r="AS135" s="76" t="str">
        <f t="shared" si="40"/>
        <v>No</v>
      </c>
      <c r="AU135" s="76" t="str">
        <f t="shared" si="41"/>
        <v>Drop</v>
      </c>
      <c r="AV135" s="59" t="str">
        <f t="shared" si="42"/>
        <v>NA</v>
      </c>
      <c r="AW135" s="41" t="str">
        <f t="shared" si="43"/>
        <v>NA</v>
      </c>
      <c r="AX135" s="23" t="str">
        <f t="shared" si="44"/>
        <v>NA</v>
      </c>
      <c r="AY135" s="23"/>
      <c r="AZ135" s="11" t="str">
        <f>IF(AV135="NA",AV135,'Program Costs'!G135)</f>
        <v>NA</v>
      </c>
      <c r="BA135" s="20"/>
      <c r="BB135" s="56">
        <f>IF(AW135&lt;=10,IF($BB$1="Residential",VLOOKUP(CEILING(AW135,0.05),'Payback-Acceptance'!$A$5:$C$205,2),VLOOKUP(CEILING(AW135,0.05),'Payback-Acceptance'!$A$5:$C$205,3)),IF($BB$1="Residential",VLOOKUP(10,'Payback-Acceptance'!$A$5:$C$205,2),VLOOKUP(10,'Payback-Acceptance'!$A$5:$C$205,3)))</f>
        <v>0.14294960495076253</v>
      </c>
      <c r="BC135" s="109"/>
      <c r="BD135" s="17">
        <f>'RIM Net Benefits (Ach Pot)'!BC135</f>
        <v>32.493189397678428</v>
      </c>
      <c r="BE135" s="18">
        <f>'RIM Net Benefits (Ach Pot)'!BD135</f>
        <v>11.622705410974733</v>
      </c>
      <c r="BF135" s="18">
        <f>'RIM Net Benefits (Ach Pot)'!BE135</f>
        <v>45.518146076269375</v>
      </c>
      <c r="BG135" s="42"/>
      <c r="BH135" s="22">
        <v>32913.346500493848</v>
      </c>
      <c r="BI135" s="27" t="str">
        <f t="shared" si="33"/>
        <v>NA</v>
      </c>
      <c r="BJ135" s="52" t="s">
        <v>526</v>
      </c>
      <c r="BK135" s="52"/>
      <c r="BL135" s="35" t="str">
        <f t="shared" si="45"/>
        <v>NA</v>
      </c>
      <c r="BM135" s="67" t="s">
        <v>499</v>
      </c>
      <c r="BN135" s="71" t="str">
        <f t="shared" si="32"/>
        <v>NA</v>
      </c>
      <c r="BO135" s="71" t="str">
        <f t="shared" si="32"/>
        <v>NA</v>
      </c>
      <c r="BP135" s="71" t="str">
        <f t="shared" si="32"/>
        <v>NA</v>
      </c>
      <c r="BQ135" s="71" t="str">
        <f t="shared" si="32"/>
        <v>NA</v>
      </c>
      <c r="BR135" s="71" t="str">
        <f t="shared" si="32"/>
        <v>NA</v>
      </c>
      <c r="BS135" s="71" t="str">
        <f t="shared" si="32"/>
        <v>NA</v>
      </c>
      <c r="BT135" s="71" t="str">
        <f t="shared" si="32"/>
        <v>NA</v>
      </c>
      <c r="BU135" s="71" t="str">
        <f t="shared" si="32"/>
        <v>NA</v>
      </c>
      <c r="BV135" s="71" t="str">
        <f t="shared" si="32"/>
        <v>NA</v>
      </c>
      <c r="BW135" s="71" t="str">
        <f t="shared" si="32"/>
        <v>NA</v>
      </c>
    </row>
    <row r="136" spans="1:75" x14ac:dyDescent="0.25">
      <c r="A136" s="13">
        <v>2</v>
      </c>
      <c r="B136" s="13">
        <v>130</v>
      </c>
      <c r="C136">
        <v>153</v>
      </c>
      <c r="D136" t="s">
        <v>170</v>
      </c>
      <c r="E136" t="s">
        <v>395</v>
      </c>
      <c r="F136">
        <f>'RIM &amp; TRC Benefits'!E136-'TRC Costs (Ach Pot)'!E136</f>
        <v>0</v>
      </c>
      <c r="G136">
        <f>'RIM &amp; TRC Benefits'!F136-'TRC Costs (Ach Pot)'!F136</f>
        <v>0</v>
      </c>
      <c r="H136">
        <f>'RIM &amp; TRC Benefits'!G136-'TRC Costs (Ach Pot)'!G136</f>
        <v>-433.38333399999999</v>
      </c>
      <c r="I136">
        <f>'RIM &amp; TRC Benefits'!H136-'TRC Costs (Ach Pot)'!H136</f>
        <v>3.8666659999999999</v>
      </c>
      <c r="J136">
        <f>'RIM &amp; TRC Benefits'!I136-'TRC Costs (Ach Pot)'!I136</f>
        <v>4.1166660000000004</v>
      </c>
      <c r="K136">
        <f>'RIM &amp; TRC Benefits'!J136-'TRC Costs (Ach Pot)'!J136</f>
        <v>6.5024082000000005</v>
      </c>
      <c r="L136">
        <f>'RIM &amp; TRC Benefits'!K136-'TRC Costs (Ach Pot)'!K136</f>
        <v>6.8236973000000001</v>
      </c>
      <c r="M136">
        <f>'RIM &amp; TRC Benefits'!L136-'TRC Costs (Ach Pot)'!L136</f>
        <v>0</v>
      </c>
      <c r="N136">
        <f>'RIM &amp; TRC Benefits'!M136-'TRC Costs (Ach Pot)'!M136</f>
        <v>0</v>
      </c>
      <c r="O136">
        <f>'RIM &amp; TRC Benefits'!N136-'TRC Costs (Ach Pot)'!N136</f>
        <v>0</v>
      </c>
      <c r="P136">
        <f>'RIM &amp; TRC Benefits'!O136-'TRC Costs (Ach Pot)'!O136</f>
        <v>0</v>
      </c>
      <c r="Q136">
        <f>'RIM &amp; TRC Benefits'!P136-'TRC Costs (Ach Pot)'!P136</f>
        <v>0</v>
      </c>
      <c r="R136">
        <f>'RIM &amp; TRC Benefits'!Q136-'TRC Costs (Ach Pot)'!Q136</f>
        <v>0</v>
      </c>
      <c r="S136">
        <f>'RIM &amp; TRC Benefits'!R136-'TRC Costs (Ach Pot)'!R136</f>
        <v>0</v>
      </c>
      <c r="T136">
        <f>'RIM &amp; TRC Benefits'!S136-'TRC Costs (Ach Pot)'!S136</f>
        <v>0</v>
      </c>
      <c r="U136">
        <f>'RIM &amp; TRC Benefits'!T136-'TRC Costs (Ach Pot)'!T136</f>
        <v>0</v>
      </c>
      <c r="V136">
        <f>'RIM &amp; TRC Benefits'!U136-'TRC Costs (Ach Pot)'!U136</f>
        <v>0</v>
      </c>
      <c r="W136">
        <f>'RIM &amp; TRC Benefits'!V136-'TRC Costs (Ach Pot)'!V136</f>
        <v>0</v>
      </c>
      <c r="X136">
        <f>'RIM &amp; TRC Benefits'!W136-'TRC Costs (Ach Pot)'!W136</f>
        <v>0</v>
      </c>
      <c r="Y136">
        <f>'RIM &amp; TRC Benefits'!X136-'TRC Costs (Ach Pot)'!X136</f>
        <v>0</v>
      </c>
      <c r="Z136">
        <f>'RIM &amp; TRC Benefits'!Y136-'TRC Costs (Ach Pot)'!Y136</f>
        <v>0</v>
      </c>
      <c r="AA136">
        <f>'RIM &amp; TRC Benefits'!Z136-'TRC Costs (Ach Pot)'!Z136</f>
        <v>0</v>
      </c>
      <c r="AB136">
        <f>'RIM &amp; TRC Benefits'!AA136-'TRC Costs (Ach Pot)'!AA136</f>
        <v>0</v>
      </c>
      <c r="AC136">
        <f>'RIM &amp; TRC Benefits'!AB136-'TRC Costs (Ach Pot)'!AB136</f>
        <v>0</v>
      </c>
      <c r="AD136">
        <f>'RIM &amp; TRC Benefits'!AC136-'TRC Costs (Ach Pot)'!AC136</f>
        <v>0</v>
      </c>
      <c r="AE136">
        <f>'RIM &amp; TRC Benefits'!AD136-'TRC Costs (Ach Pot)'!AD136</f>
        <v>0</v>
      </c>
      <c r="AF136">
        <f>'RIM &amp; TRC Benefits'!AE136-'TRC Costs (Ach Pot)'!AE136</f>
        <v>0</v>
      </c>
      <c r="AG136">
        <f>'RIM &amp; TRC Benefits'!AF136-'TRC Costs (Ach Pot)'!AF136</f>
        <v>0</v>
      </c>
      <c r="AH136">
        <f>'RIM &amp; TRC Benefits'!AG136-'TRC Costs (Ach Pot)'!AG136</f>
        <v>0</v>
      </c>
      <c r="AI136">
        <f>'RIM &amp; TRC Benefits'!AH136-'TRC Costs (Ach Pot)'!AH136</f>
        <v>0</v>
      </c>
      <c r="AJ136" s="2">
        <f t="shared" si="34"/>
        <v>-412.07389649999999</v>
      </c>
      <c r="AK136" s="2">
        <f t="shared" si="35"/>
        <v>-415.4195471156259</v>
      </c>
      <c r="AL136">
        <f>IF('TRC Costs (Ach Pot)'!AJ136=0,99999,'RIM &amp; TRC Benefits'!AJ136/'TRC Costs (Ach Pot)'!AJ136)</f>
        <v>4.9383187378430379E-2</v>
      </c>
      <c r="AM136" s="17"/>
      <c r="AN136">
        <f>'Customer Costs'!G136</f>
        <v>400</v>
      </c>
      <c r="AO136" s="17">
        <f t="shared" si="36"/>
        <v>65.825833944997683</v>
      </c>
      <c r="AP136" s="18">
        <f t="shared" si="37"/>
        <v>50.798033657426778</v>
      </c>
      <c r="AQ136" s="76" t="str">
        <f t="shared" si="38"/>
        <v>No</v>
      </c>
      <c r="AR136" s="76" t="str">
        <f t="shared" si="39"/>
        <v>No</v>
      </c>
      <c r="AS136" s="76" t="str">
        <f t="shared" si="40"/>
        <v>No</v>
      </c>
      <c r="AU136" s="76" t="str">
        <f t="shared" si="41"/>
        <v>Drop</v>
      </c>
      <c r="AV136" s="59" t="str">
        <f t="shared" si="42"/>
        <v>NA</v>
      </c>
      <c r="AW136" s="41" t="str">
        <f t="shared" si="43"/>
        <v>NA</v>
      </c>
      <c r="AX136" s="23" t="str">
        <f t="shared" si="44"/>
        <v>NA</v>
      </c>
      <c r="AY136" s="23"/>
      <c r="AZ136" s="11" t="str">
        <f>IF(AV136="NA",AV136,'Program Costs'!G136)</f>
        <v>NA</v>
      </c>
      <c r="BA136" s="20"/>
      <c r="BB136" s="56">
        <f>IF(AW136&lt;=10,IF($BB$1="Residential",VLOOKUP(CEILING(AW136,0.05),'Payback-Acceptance'!$A$5:$C$205,2),VLOOKUP(CEILING(AW136,0.05),'Payback-Acceptance'!$A$5:$C$205,3)),IF($BB$1="Residential",VLOOKUP(10,'Payback-Acceptance'!$A$5:$C$205,2),VLOOKUP(10,'Payback-Acceptance'!$A$5:$C$205,3)))</f>
        <v>0.14294960495076253</v>
      </c>
      <c r="BC136" s="109"/>
      <c r="BD136" s="17">
        <f>'RIM Net Benefits (Ach Pot)'!BC136</f>
        <v>65.825833944997683</v>
      </c>
      <c r="BE136" s="18">
        <f>'RIM Net Benefits (Ach Pot)'!BD136</f>
        <v>2.1064921421517115</v>
      </c>
      <c r="BF136" s="18">
        <f>'RIM Net Benefits (Ach Pot)'!BE136</f>
        <v>1.0497197177442157</v>
      </c>
      <c r="BG136" s="42"/>
      <c r="BH136" s="22">
        <v>16277.145905698775</v>
      </c>
      <c r="BI136" s="27" t="str">
        <f t="shared" si="33"/>
        <v>NA</v>
      </c>
      <c r="BJ136" s="52" t="s">
        <v>526</v>
      </c>
      <c r="BK136" s="52"/>
      <c r="BL136" s="35" t="str">
        <f t="shared" si="45"/>
        <v>NA</v>
      </c>
      <c r="BM136" s="67" t="s">
        <v>499</v>
      </c>
      <c r="BN136" s="71" t="str">
        <f t="shared" si="32"/>
        <v>NA</v>
      </c>
      <c r="BO136" s="71" t="str">
        <f t="shared" si="32"/>
        <v>NA</v>
      </c>
      <c r="BP136" s="71" t="str">
        <f t="shared" si="32"/>
        <v>NA</v>
      </c>
      <c r="BQ136" s="71" t="str">
        <f t="shared" si="32"/>
        <v>NA</v>
      </c>
      <c r="BR136" s="71" t="str">
        <f t="shared" si="32"/>
        <v>NA</v>
      </c>
      <c r="BS136" s="71" t="str">
        <f t="shared" si="32"/>
        <v>NA</v>
      </c>
      <c r="BT136" s="71" t="str">
        <f t="shared" si="32"/>
        <v>NA</v>
      </c>
      <c r="BU136" s="71" t="str">
        <f t="shared" si="32"/>
        <v>NA</v>
      </c>
      <c r="BV136" s="71" t="str">
        <f t="shared" si="32"/>
        <v>NA</v>
      </c>
      <c r="BW136" s="71" t="str">
        <f t="shared" si="32"/>
        <v>NA</v>
      </c>
    </row>
    <row r="137" spans="1:75" x14ac:dyDescent="0.25">
      <c r="A137" s="13">
        <v>2</v>
      </c>
      <c r="B137" s="13">
        <v>190</v>
      </c>
      <c r="C137">
        <v>191</v>
      </c>
      <c r="D137" t="s">
        <v>171</v>
      </c>
      <c r="E137" t="s">
        <v>397</v>
      </c>
      <c r="F137">
        <f>'RIM &amp; TRC Benefits'!E137-'TRC Costs (Ach Pot)'!E137</f>
        <v>0</v>
      </c>
      <c r="G137">
        <f>'RIM &amp; TRC Benefits'!F137-'TRC Costs (Ach Pot)'!F137</f>
        <v>0</v>
      </c>
      <c r="H137">
        <f>'RIM &amp; TRC Benefits'!G137-'TRC Costs (Ach Pot)'!G137</f>
        <v>-123.896799</v>
      </c>
      <c r="I137">
        <f>'RIM &amp; TRC Benefits'!H137-'TRC Costs (Ach Pot)'!H137</f>
        <v>13.228201</v>
      </c>
      <c r="J137">
        <f>'RIM &amp; TRC Benefits'!I137-'TRC Costs (Ach Pot)'!I137</f>
        <v>13.978201</v>
      </c>
      <c r="K137">
        <f>'RIM &amp; TRC Benefits'!J137-'TRC Costs (Ach Pot)'!J137</f>
        <v>24.569020999999999</v>
      </c>
      <c r="L137">
        <f>'RIM &amp; TRC Benefits'!K137-'TRC Costs (Ach Pot)'!K137</f>
        <v>28.093434999999999</v>
      </c>
      <c r="M137">
        <f>'RIM &amp; TRC Benefits'!L137-'TRC Costs (Ach Pot)'!L137</f>
        <v>28.926442999999999</v>
      </c>
      <c r="N137">
        <f>'RIM &amp; TRC Benefits'!M137-'TRC Costs (Ach Pot)'!M137</f>
        <v>34.470390999999999</v>
      </c>
      <c r="O137">
        <f>'RIM &amp; TRC Benefits'!N137-'TRC Costs (Ach Pot)'!N137</f>
        <v>36.548510999999998</v>
      </c>
      <c r="P137">
        <f>'RIM &amp; TRC Benefits'!O137-'TRC Costs (Ach Pot)'!O137</f>
        <v>37.345390999999999</v>
      </c>
      <c r="Q137">
        <f>'RIM &amp; TRC Benefits'!P137-'TRC Costs (Ach Pot)'!P137</f>
        <v>31.431331</v>
      </c>
      <c r="R137">
        <f>'RIM &amp; TRC Benefits'!Q137-'TRC Costs (Ach Pot)'!Q137</f>
        <v>33.150081</v>
      </c>
      <c r="S137">
        <f>'RIM &amp; TRC Benefits'!R137-'TRC Costs (Ach Pot)'!R137</f>
        <v>30.009450999999999</v>
      </c>
      <c r="T137">
        <f>'RIM &amp; TRC Benefits'!S137-'TRC Costs (Ach Pot)'!S137</f>
        <v>39.228200999999999</v>
      </c>
      <c r="U137">
        <f>'RIM &amp; TRC Benefits'!T137-'TRC Costs (Ach Pot)'!T137</f>
        <v>30.571950999999999</v>
      </c>
      <c r="V137">
        <f>'RIM &amp; TRC Benefits'!U137-'TRC Costs (Ach Pot)'!U137</f>
        <v>34.321950999999999</v>
      </c>
      <c r="W137">
        <f>'RIM &amp; TRC Benefits'!V137-'TRC Costs (Ach Pot)'!V137</f>
        <v>0</v>
      </c>
      <c r="X137">
        <f>'RIM &amp; TRC Benefits'!W137-'TRC Costs (Ach Pot)'!W137</f>
        <v>0</v>
      </c>
      <c r="Y137">
        <f>'RIM &amp; TRC Benefits'!X137-'TRC Costs (Ach Pot)'!X137</f>
        <v>0</v>
      </c>
      <c r="Z137">
        <f>'RIM &amp; TRC Benefits'!Y137-'TRC Costs (Ach Pot)'!Y137</f>
        <v>0</v>
      </c>
      <c r="AA137">
        <f>'RIM &amp; TRC Benefits'!Z137-'TRC Costs (Ach Pot)'!Z137</f>
        <v>0</v>
      </c>
      <c r="AB137">
        <f>'RIM &amp; TRC Benefits'!AA137-'TRC Costs (Ach Pot)'!AA137</f>
        <v>0</v>
      </c>
      <c r="AC137">
        <f>'RIM &amp; TRC Benefits'!AB137-'TRC Costs (Ach Pot)'!AB137</f>
        <v>0</v>
      </c>
      <c r="AD137">
        <f>'RIM &amp; TRC Benefits'!AC137-'TRC Costs (Ach Pot)'!AC137</f>
        <v>0</v>
      </c>
      <c r="AE137">
        <f>'RIM &amp; TRC Benefits'!AD137-'TRC Costs (Ach Pot)'!AD137</f>
        <v>0</v>
      </c>
      <c r="AF137">
        <f>'RIM &amp; TRC Benefits'!AE137-'TRC Costs (Ach Pot)'!AE137</f>
        <v>0</v>
      </c>
      <c r="AG137">
        <f>'RIM &amp; TRC Benefits'!AF137-'TRC Costs (Ach Pot)'!AF137</f>
        <v>0</v>
      </c>
      <c r="AH137">
        <f>'RIM &amp; TRC Benefits'!AG137-'TRC Costs (Ach Pot)'!AG137</f>
        <v>0</v>
      </c>
      <c r="AI137">
        <f>'RIM &amp; TRC Benefits'!AH137-'TRC Costs (Ach Pot)'!AH137</f>
        <v>0</v>
      </c>
      <c r="AJ137" s="2">
        <f t="shared" si="34"/>
        <v>291.97576100000003</v>
      </c>
      <c r="AK137" s="2">
        <f t="shared" si="35"/>
        <v>131.10773634997992</v>
      </c>
      <c r="AL137">
        <f>IF('TRC Costs (Ach Pot)'!AJ137=0,99999,'RIM &amp; TRC Benefits'!AJ137/'TRC Costs (Ach Pot)'!AJ137)</f>
        <v>1.9569907762772256</v>
      </c>
      <c r="AM137" s="17"/>
      <c r="AN137">
        <f>'Customer Costs'!G137</f>
        <v>100</v>
      </c>
      <c r="AO137" s="17">
        <f t="shared" si="36"/>
        <v>192.24524232669819</v>
      </c>
      <c r="AP137" s="18">
        <f t="shared" si="37"/>
        <v>4.348381899854437</v>
      </c>
      <c r="AQ137" s="76" t="str">
        <f t="shared" si="38"/>
        <v>No</v>
      </c>
      <c r="AR137" s="76" t="str">
        <f t="shared" si="39"/>
        <v>No</v>
      </c>
      <c r="AS137" s="76" t="str">
        <f t="shared" si="40"/>
        <v>No</v>
      </c>
      <c r="AU137" s="76" t="str">
        <f t="shared" si="41"/>
        <v>Keep</v>
      </c>
      <c r="AV137" s="59">
        <f t="shared" si="42"/>
        <v>54.005879748810699</v>
      </c>
      <c r="AW137" s="41">
        <f t="shared" si="43"/>
        <v>2</v>
      </c>
      <c r="AX137" s="23">
        <f t="shared" si="44"/>
        <v>0.54005879748810703</v>
      </c>
      <c r="AY137" s="23"/>
      <c r="AZ137" s="11">
        <f>IF(AV137="NA",AV137,'Program Costs'!G137)</f>
        <v>37</v>
      </c>
      <c r="BA137" s="20"/>
      <c r="BB137" s="56">
        <f>IF(AW137&lt;=10,IF($BB$1="Residential",VLOOKUP(CEILING(AW137,0.05),'Payback-Acceptance'!$A$5:$C$205,2),VLOOKUP(CEILING(AW137,0.05),'Payback-Acceptance'!$A$5:$C$205,3)),IF($BB$1="Residential",VLOOKUP(10,'Payback-Acceptance'!$A$5:$C$205,2),VLOOKUP(10,'Payback-Acceptance'!$A$5:$C$205,3)))</f>
        <v>0.41756058820718511</v>
      </c>
      <c r="BC137" s="109"/>
      <c r="BD137" s="17">
        <f>'RIM Net Benefits (Ach Pot)'!BC137</f>
        <v>192.24524232669819</v>
      </c>
      <c r="BE137" s="18">
        <f>'RIM Net Benefits (Ach Pot)'!BD137</f>
        <v>100.6483109180156</v>
      </c>
      <c r="BF137" s="18">
        <f>'RIM Net Benefits (Ach Pot)'!BE137</f>
        <v>0</v>
      </c>
      <c r="BG137" s="42"/>
      <c r="BH137" s="22">
        <v>32899.000725326681</v>
      </c>
      <c r="BI137" s="27">
        <f t="shared" si="33"/>
        <v>6868.6630471480094</v>
      </c>
      <c r="BJ137" s="52" t="s">
        <v>528</v>
      </c>
      <c r="BK137" s="52"/>
      <c r="BL137" s="35">
        <f t="shared" si="45"/>
        <v>6868.6630471480094</v>
      </c>
      <c r="BM137" s="67">
        <v>6868.6630471480094</v>
      </c>
      <c r="BN137" s="71">
        <f t="shared" si="32"/>
        <v>206.05989141444027</v>
      </c>
      <c r="BO137" s="71">
        <f t="shared" si="32"/>
        <v>549.4930437718408</v>
      </c>
      <c r="BP137" s="71">
        <f t="shared" si="32"/>
        <v>1098.9860875436816</v>
      </c>
      <c r="BQ137" s="71">
        <f t="shared" si="32"/>
        <v>2060.5989141444029</v>
      </c>
      <c r="BR137" s="71">
        <f t="shared" si="32"/>
        <v>3434.3315235740047</v>
      </c>
      <c r="BS137" s="71">
        <f t="shared" si="32"/>
        <v>4808.064133003606</v>
      </c>
      <c r="BT137" s="71">
        <f t="shared" si="32"/>
        <v>5769.6769596043277</v>
      </c>
      <c r="BU137" s="71">
        <f t="shared" si="32"/>
        <v>6319.1700033761681</v>
      </c>
      <c r="BV137" s="71">
        <f t="shared" si="32"/>
        <v>6662.6031557335691</v>
      </c>
      <c r="BW137" s="71">
        <f t="shared" si="32"/>
        <v>6868.6630471480094</v>
      </c>
    </row>
    <row r="138" spans="1:75" x14ac:dyDescent="0.25">
      <c r="A138" s="13">
        <v>2</v>
      </c>
      <c r="B138" s="13">
        <v>190</v>
      </c>
      <c r="C138">
        <v>192</v>
      </c>
      <c r="D138" t="s">
        <v>172</v>
      </c>
      <c r="E138" t="s">
        <v>398</v>
      </c>
      <c r="F138">
        <f>'RIM &amp; TRC Benefits'!E138-'TRC Costs (Ach Pot)'!E138</f>
        <v>0</v>
      </c>
      <c r="G138">
        <f>'RIM &amp; TRC Benefits'!F138-'TRC Costs (Ach Pot)'!F138</f>
        <v>0</v>
      </c>
      <c r="H138">
        <f>'RIM &amp; TRC Benefits'!G138-'TRC Costs (Ach Pot)'!G138</f>
        <v>-222.91429299999999</v>
      </c>
      <c r="I138">
        <f>'RIM &amp; TRC Benefits'!H138-'TRC Costs (Ach Pot)'!H138</f>
        <v>23.960706999999999</v>
      </c>
      <c r="J138">
        <f>'RIM &amp; TRC Benefits'!I138-'TRC Costs (Ach Pot)'!I138</f>
        <v>26.085706999999999</v>
      </c>
      <c r="K138">
        <f>'RIM &amp; TRC Benefits'!J138-'TRC Costs (Ach Pot)'!J138</f>
        <v>45.135506999999997</v>
      </c>
      <c r="L138">
        <f>'RIM &amp; TRC Benefits'!K138-'TRC Costs (Ach Pot)'!K138</f>
        <v>51.154066999999998</v>
      </c>
      <c r="M138">
        <f>'RIM &amp; TRC Benefits'!L138-'TRC Costs (Ach Pot)'!L138</f>
        <v>53.019297000000002</v>
      </c>
      <c r="N138">
        <f>'RIM &amp; TRC Benefits'!M138-'TRC Costs (Ach Pot)'!M138</f>
        <v>62.116956999999999</v>
      </c>
      <c r="O138">
        <f>'RIM &amp; TRC Benefits'!N138-'TRC Costs (Ach Pot)'!N138</f>
        <v>67.679456999999999</v>
      </c>
      <c r="P138">
        <f>'RIM &amp; TRC Benefits'!O138-'TRC Costs (Ach Pot)'!O138</f>
        <v>67.968516999999991</v>
      </c>
      <c r="Q138">
        <f>'RIM &amp; TRC Benefits'!P138-'TRC Costs (Ach Pot)'!P138</f>
        <v>57.695087000000001</v>
      </c>
      <c r="R138">
        <f>'RIM &amp; TRC Benefits'!Q138-'TRC Costs (Ach Pot)'!Q138</f>
        <v>61.366956999999999</v>
      </c>
      <c r="S138">
        <f>'RIM &amp; TRC Benefits'!R138-'TRC Costs (Ach Pot)'!R138</f>
        <v>55.210706999999999</v>
      </c>
      <c r="T138">
        <f>'RIM &amp; TRC Benefits'!S138-'TRC Costs (Ach Pot)'!S138</f>
        <v>72.616956999999999</v>
      </c>
      <c r="U138">
        <f>'RIM &amp; TRC Benefits'!T138-'TRC Costs (Ach Pot)'!T138</f>
        <v>56.273206999999999</v>
      </c>
      <c r="V138">
        <f>'RIM &amp; TRC Benefits'!U138-'TRC Costs (Ach Pot)'!U138</f>
        <v>62.679456999999999</v>
      </c>
      <c r="W138">
        <f>'RIM &amp; TRC Benefits'!V138-'TRC Costs (Ach Pot)'!V138</f>
        <v>0</v>
      </c>
      <c r="X138">
        <f>'RIM &amp; TRC Benefits'!W138-'TRC Costs (Ach Pot)'!W138</f>
        <v>0</v>
      </c>
      <c r="Y138">
        <f>'RIM &amp; TRC Benefits'!X138-'TRC Costs (Ach Pot)'!X138</f>
        <v>0</v>
      </c>
      <c r="Z138">
        <f>'RIM &amp; TRC Benefits'!Y138-'TRC Costs (Ach Pot)'!Y138</f>
        <v>0</v>
      </c>
      <c r="AA138">
        <f>'RIM &amp; TRC Benefits'!Z138-'TRC Costs (Ach Pot)'!Z138</f>
        <v>0</v>
      </c>
      <c r="AB138">
        <f>'RIM &amp; TRC Benefits'!AA138-'TRC Costs (Ach Pot)'!AA138</f>
        <v>0</v>
      </c>
      <c r="AC138">
        <f>'RIM &amp; TRC Benefits'!AB138-'TRC Costs (Ach Pot)'!AB138</f>
        <v>0</v>
      </c>
      <c r="AD138">
        <f>'RIM &amp; TRC Benefits'!AC138-'TRC Costs (Ach Pot)'!AC138</f>
        <v>0</v>
      </c>
      <c r="AE138">
        <f>'RIM &amp; TRC Benefits'!AD138-'TRC Costs (Ach Pot)'!AD138</f>
        <v>0</v>
      </c>
      <c r="AF138">
        <f>'RIM &amp; TRC Benefits'!AE138-'TRC Costs (Ach Pot)'!AE138</f>
        <v>0</v>
      </c>
      <c r="AG138">
        <f>'RIM &amp; TRC Benefits'!AF138-'TRC Costs (Ach Pot)'!AF138</f>
        <v>0</v>
      </c>
      <c r="AH138">
        <f>'RIM &amp; TRC Benefits'!AG138-'TRC Costs (Ach Pot)'!AG138</f>
        <v>0</v>
      </c>
      <c r="AI138">
        <f>'RIM &amp; TRC Benefits'!AH138-'TRC Costs (Ach Pot)'!AH138</f>
        <v>0</v>
      </c>
      <c r="AJ138" s="2">
        <f t="shared" si="34"/>
        <v>540.04829500000005</v>
      </c>
      <c r="AK138" s="2">
        <f t="shared" si="35"/>
        <v>244.69343758544983</v>
      </c>
      <c r="AL138">
        <f>IF('TRC Costs (Ach Pot)'!AJ138=0,99999,'RIM &amp; TRC Benefits'!AJ138/'TRC Costs (Ach Pot)'!AJ138)</f>
        <v>1.9906616906293515</v>
      </c>
      <c r="AM138" s="17"/>
      <c r="AN138">
        <f>'Customer Costs'!G138</f>
        <v>210</v>
      </c>
      <c r="AO138" s="17">
        <f t="shared" si="36"/>
        <v>352.30176336715471</v>
      </c>
      <c r="AP138" s="18">
        <f t="shared" si="37"/>
        <v>4.9829640946481017</v>
      </c>
      <c r="AQ138" s="76" t="str">
        <f t="shared" si="38"/>
        <v>No</v>
      </c>
      <c r="AR138" s="76" t="str">
        <f t="shared" si="39"/>
        <v>No</v>
      </c>
      <c r="AS138" s="76" t="str">
        <f t="shared" si="40"/>
        <v>No</v>
      </c>
      <c r="AU138" s="76" t="str">
        <f t="shared" si="41"/>
        <v>Keep</v>
      </c>
      <c r="AV138" s="59">
        <f t="shared" si="42"/>
        <v>125.71281831007042</v>
      </c>
      <c r="AW138" s="41">
        <f t="shared" si="43"/>
        <v>2</v>
      </c>
      <c r="AX138" s="23">
        <f t="shared" si="44"/>
        <v>0.59863246814319249</v>
      </c>
      <c r="AY138" s="23"/>
      <c r="AZ138" s="11">
        <f>IF(AV138="NA",AV138,'Program Costs'!G138)</f>
        <v>37</v>
      </c>
      <c r="BA138" s="20"/>
      <c r="BB138" s="56">
        <f>IF(AW138&lt;=10,IF($BB$1="Residential",VLOOKUP(CEILING(AW138,0.05),'Payback-Acceptance'!$A$5:$C$205,2),VLOOKUP(CEILING(AW138,0.05),'Payback-Acceptance'!$A$5:$C$205,3)),IF($BB$1="Residential",VLOOKUP(10,'Payback-Acceptance'!$A$5:$C$205,2),VLOOKUP(10,'Payback-Acceptance'!$A$5:$C$205,3)))</f>
        <v>0.41756058820718511</v>
      </c>
      <c r="BC138" s="109"/>
      <c r="BD138" s="17">
        <f>'RIM Net Benefits (Ach Pot)'!BC138</f>
        <v>352.30176336715471</v>
      </c>
      <c r="BE138" s="18">
        <f>'RIM Net Benefits (Ach Pot)'!BD138</f>
        <v>184.36709394397738</v>
      </c>
      <c r="BF138" s="18">
        <f>'RIM Net Benefits (Ach Pot)'!BE138</f>
        <v>0</v>
      </c>
      <c r="BG138" s="42"/>
      <c r="BH138" s="22">
        <v>33083.82657209818</v>
      </c>
      <c r="BI138" s="27">
        <f t="shared" si="33"/>
        <v>6907.2510417949088</v>
      </c>
      <c r="BJ138" s="52" t="s">
        <v>528</v>
      </c>
      <c r="BK138" s="52"/>
      <c r="BL138" s="35">
        <f t="shared" si="45"/>
        <v>222</v>
      </c>
      <c r="BM138" s="67">
        <v>222</v>
      </c>
      <c r="BN138" s="71">
        <f t="shared" si="32"/>
        <v>6.66</v>
      </c>
      <c r="BO138" s="71">
        <f t="shared" si="32"/>
        <v>17.760000000000002</v>
      </c>
      <c r="BP138" s="71">
        <f t="shared" si="32"/>
        <v>35.520000000000003</v>
      </c>
      <c r="BQ138" s="71">
        <f t="shared" si="32"/>
        <v>66.600000000000009</v>
      </c>
      <c r="BR138" s="71">
        <f t="shared" si="32"/>
        <v>111</v>
      </c>
      <c r="BS138" s="71">
        <f t="shared" si="32"/>
        <v>155.39999999999998</v>
      </c>
      <c r="BT138" s="71">
        <f t="shared" si="32"/>
        <v>186.48</v>
      </c>
      <c r="BU138" s="71">
        <f t="shared" si="32"/>
        <v>204.23999999999998</v>
      </c>
      <c r="BV138" s="71">
        <f t="shared" si="32"/>
        <v>215.34</v>
      </c>
      <c r="BW138" s="71">
        <f t="shared" si="32"/>
        <v>222</v>
      </c>
    </row>
    <row r="139" spans="1:75" x14ac:dyDescent="0.25">
      <c r="A139" s="13">
        <v>2</v>
      </c>
      <c r="B139" s="13">
        <v>190</v>
      </c>
      <c r="C139">
        <v>196</v>
      </c>
      <c r="D139" t="s">
        <v>173</v>
      </c>
      <c r="E139" t="s">
        <v>386</v>
      </c>
      <c r="F139">
        <f>'RIM &amp; TRC Benefits'!E139-'TRC Costs (Ach Pot)'!E139</f>
        <v>0</v>
      </c>
      <c r="G139">
        <f>'RIM &amp; TRC Benefits'!F139-'TRC Costs (Ach Pot)'!F139</f>
        <v>0</v>
      </c>
      <c r="H139">
        <f>'RIM &amp; TRC Benefits'!G139-'TRC Costs (Ach Pot)'!G139</f>
        <v>-852.57949199999996</v>
      </c>
      <c r="I139">
        <f>'RIM &amp; TRC Benefits'!H139-'TRC Costs (Ach Pot)'!H139</f>
        <v>19.820508</v>
      </c>
      <c r="J139">
        <f>'RIM &amp; TRC Benefits'!I139-'TRC Costs (Ach Pot)'!I139</f>
        <v>21.820508</v>
      </c>
      <c r="K139">
        <f>'RIM &amp; TRC Benefits'!J139-'TRC Costs (Ach Pot)'!J139</f>
        <v>35.161327999999997</v>
      </c>
      <c r="L139">
        <f>'RIM &amp; TRC Benefits'!K139-'TRC Costs (Ach Pot)'!K139</f>
        <v>39.262891000000003</v>
      </c>
      <c r="M139">
        <f>'RIM &amp; TRC Benefits'!L139-'TRC Costs (Ach Pot)'!L139</f>
        <v>40.601757999999997</v>
      </c>
      <c r="N139">
        <f>'RIM &amp; TRC Benefits'!M139-'TRC Costs (Ach Pot)'!M139</f>
        <v>48.047067999999996</v>
      </c>
      <c r="O139">
        <f>'RIM &amp; TRC Benefits'!N139-'TRC Costs (Ach Pot)'!N139</f>
        <v>50.945508000000004</v>
      </c>
      <c r="P139">
        <f>'RIM &amp; TRC Benefits'!O139-'TRC Costs (Ach Pot)'!O139</f>
        <v>52.351757999999997</v>
      </c>
      <c r="Q139">
        <f>'RIM &amp; TRC Benefits'!P139-'TRC Costs (Ach Pot)'!P139</f>
        <v>44.851758000000004</v>
      </c>
      <c r="R139">
        <f>'RIM &amp; TRC Benefits'!Q139-'TRC Costs (Ach Pot)'!Q139</f>
        <v>47.898637999999998</v>
      </c>
      <c r="S139">
        <f>'RIM &amp; TRC Benefits'!R139-'TRC Costs (Ach Pot)'!R139</f>
        <v>43.804882999999997</v>
      </c>
      <c r="T139">
        <f>'RIM &amp; TRC Benefits'!S139-'TRC Costs (Ach Pot)'!S139</f>
        <v>56.101757999999997</v>
      </c>
      <c r="U139">
        <f>'RIM &amp; TRC Benefits'!T139-'TRC Costs (Ach Pot)'!T139</f>
        <v>44.508007999999997</v>
      </c>
      <c r="V139">
        <f>'RIM &amp; TRC Benefits'!U139-'TRC Costs (Ach Pot)'!U139</f>
        <v>48.820507999999997</v>
      </c>
      <c r="W139">
        <f>'RIM &amp; TRC Benefits'!V139-'TRC Costs (Ach Pot)'!V139</f>
        <v>0</v>
      </c>
      <c r="X139">
        <f>'RIM &amp; TRC Benefits'!W139-'TRC Costs (Ach Pot)'!W139</f>
        <v>0</v>
      </c>
      <c r="Y139">
        <f>'RIM &amp; TRC Benefits'!X139-'TRC Costs (Ach Pot)'!X139</f>
        <v>0</v>
      </c>
      <c r="Z139">
        <f>'RIM &amp; TRC Benefits'!Y139-'TRC Costs (Ach Pot)'!Y139</f>
        <v>0</v>
      </c>
      <c r="AA139">
        <f>'RIM &amp; TRC Benefits'!Z139-'TRC Costs (Ach Pot)'!Z139</f>
        <v>0</v>
      </c>
      <c r="AB139">
        <f>'RIM &amp; TRC Benefits'!AA139-'TRC Costs (Ach Pot)'!AA139</f>
        <v>0</v>
      </c>
      <c r="AC139">
        <f>'RIM &amp; TRC Benefits'!AB139-'TRC Costs (Ach Pot)'!AB139</f>
        <v>0</v>
      </c>
      <c r="AD139">
        <f>'RIM &amp; TRC Benefits'!AC139-'TRC Costs (Ach Pot)'!AC139</f>
        <v>0</v>
      </c>
      <c r="AE139">
        <f>'RIM &amp; TRC Benefits'!AD139-'TRC Costs (Ach Pot)'!AD139</f>
        <v>0</v>
      </c>
      <c r="AF139">
        <f>'RIM &amp; TRC Benefits'!AE139-'TRC Costs (Ach Pot)'!AE139</f>
        <v>0</v>
      </c>
      <c r="AG139">
        <f>'RIM &amp; TRC Benefits'!AF139-'TRC Costs (Ach Pot)'!AF139</f>
        <v>0</v>
      </c>
      <c r="AH139">
        <f>'RIM &amp; TRC Benefits'!AG139-'TRC Costs (Ach Pot)'!AG139</f>
        <v>0</v>
      </c>
      <c r="AI139">
        <f>'RIM &amp; TRC Benefits'!AH139-'TRC Costs (Ach Pot)'!AH139</f>
        <v>0</v>
      </c>
      <c r="AJ139" s="2">
        <f t="shared" si="34"/>
        <v>-258.58261199999981</v>
      </c>
      <c r="AK139" s="2">
        <f t="shared" si="35"/>
        <v>-488.14320441285201</v>
      </c>
      <c r="AL139">
        <f>IF('TRC Costs (Ach Pot)'!AJ139=0,99999,'RIM &amp; TRC Benefits'!AJ139/'TRC Costs (Ach Pot)'!AJ139)</f>
        <v>0.44045941722506643</v>
      </c>
      <c r="AM139" s="17"/>
      <c r="AN139">
        <f>'Customer Costs'!G139</f>
        <v>835.4</v>
      </c>
      <c r="AO139" s="17">
        <f t="shared" si="36"/>
        <v>318.01129734291487</v>
      </c>
      <c r="AP139" s="18">
        <f t="shared" si="37"/>
        <v>21.960144950930637</v>
      </c>
      <c r="AQ139" s="76" t="str">
        <f t="shared" si="38"/>
        <v>No</v>
      </c>
      <c r="AR139" s="76" t="str">
        <f t="shared" si="39"/>
        <v>No</v>
      </c>
      <c r="AS139" s="76" t="str">
        <f t="shared" si="40"/>
        <v>No</v>
      </c>
      <c r="AU139" s="76" t="str">
        <f t="shared" si="41"/>
        <v>Drop</v>
      </c>
      <c r="AV139" s="59" t="str">
        <f t="shared" si="42"/>
        <v>NA</v>
      </c>
      <c r="AW139" s="41" t="str">
        <f t="shared" si="43"/>
        <v>NA</v>
      </c>
      <c r="AX139" s="23" t="str">
        <f t="shared" si="44"/>
        <v>NA</v>
      </c>
      <c r="AY139" s="23"/>
      <c r="AZ139" s="11" t="str">
        <f>IF(AV139="NA",AV139,'Program Costs'!G139)</f>
        <v>NA</v>
      </c>
      <c r="BA139" s="20"/>
      <c r="BB139" s="56">
        <f>IF(AW139&lt;=10,IF($BB$1="Residential",VLOOKUP(CEILING(AW139,0.05),'Payback-Acceptance'!$A$5:$C$205,2),VLOOKUP(CEILING(AW139,0.05),'Payback-Acceptance'!$A$5:$C$205,3)),IF($BB$1="Residential",VLOOKUP(10,'Payback-Acceptance'!$A$5:$C$205,2),VLOOKUP(10,'Payback-Acceptance'!$A$5:$C$205,3)))</f>
        <v>0.14294960495076253</v>
      </c>
      <c r="BC139" s="109"/>
      <c r="BD139" s="17">
        <f>'RIM Net Benefits (Ach Pot)'!BC139</f>
        <v>318.01129734291487</v>
      </c>
      <c r="BE139" s="18">
        <f>'RIM Net Benefits (Ach Pot)'!BD139</f>
        <v>127.08792180000236</v>
      </c>
      <c r="BF139" s="18">
        <f>'RIM Net Benefits (Ach Pot)'!BE139</f>
        <v>0</v>
      </c>
      <c r="BG139" s="42"/>
      <c r="BH139" s="22">
        <v>11208.800442626865</v>
      </c>
      <c r="BI139" s="27" t="str">
        <f t="shared" si="33"/>
        <v>NA</v>
      </c>
      <c r="BJ139" s="52" t="s">
        <v>527</v>
      </c>
      <c r="BK139" s="52"/>
      <c r="BL139" s="35" t="str">
        <f t="shared" si="45"/>
        <v>NA</v>
      </c>
      <c r="BM139" s="67" t="s">
        <v>499</v>
      </c>
      <c r="BN139" s="71" t="str">
        <f t="shared" si="32"/>
        <v>NA</v>
      </c>
      <c r="BO139" s="71" t="str">
        <f t="shared" si="32"/>
        <v>NA</v>
      </c>
      <c r="BP139" s="71" t="str">
        <f t="shared" si="32"/>
        <v>NA</v>
      </c>
      <c r="BQ139" s="71" t="str">
        <f t="shared" si="32"/>
        <v>NA</v>
      </c>
      <c r="BR139" s="71" t="str">
        <f t="shared" si="32"/>
        <v>NA</v>
      </c>
      <c r="BS139" s="71" t="str">
        <f t="shared" ref="BS139:BW170" si="46">IF($BL139="NA","NA",IF($BJ139="M",$BL139*BS$2,$BL139*BS$1))</f>
        <v>NA</v>
      </c>
      <c r="BT139" s="71" t="str">
        <f t="shared" si="46"/>
        <v>NA</v>
      </c>
      <c r="BU139" s="71" t="str">
        <f t="shared" si="46"/>
        <v>NA</v>
      </c>
      <c r="BV139" s="71" t="str">
        <f t="shared" si="46"/>
        <v>NA</v>
      </c>
      <c r="BW139" s="71" t="str">
        <f t="shared" si="46"/>
        <v>NA</v>
      </c>
    </row>
    <row r="140" spans="1:75" x14ac:dyDescent="0.25">
      <c r="A140" s="13">
        <v>2</v>
      </c>
      <c r="B140" s="13">
        <v>190</v>
      </c>
      <c r="C140">
        <v>197</v>
      </c>
      <c r="D140" t="s">
        <v>174</v>
      </c>
      <c r="E140" t="s">
        <v>388</v>
      </c>
      <c r="F140">
        <f>'RIM &amp; TRC Benefits'!E140-'TRC Costs (Ach Pot)'!E140</f>
        <v>0</v>
      </c>
      <c r="G140">
        <f>'RIM &amp; TRC Benefits'!F140-'TRC Costs (Ach Pot)'!F140</f>
        <v>0</v>
      </c>
      <c r="H140">
        <f>'RIM &amp; TRC Benefits'!G140-'TRC Costs (Ach Pot)'!G140</f>
        <v>-41.8978945</v>
      </c>
      <c r="I140">
        <f>'RIM &amp; TRC Benefits'!H140-'TRC Costs (Ach Pot)'!H140</f>
        <v>4.1771054999999997</v>
      </c>
      <c r="J140">
        <f>'RIM &amp; TRC Benefits'!I140-'TRC Costs (Ach Pot)'!I140</f>
        <v>4.1771054999999997</v>
      </c>
      <c r="K140">
        <f>'RIM &amp; TRC Benefits'!J140-'TRC Costs (Ach Pot)'!J140</f>
        <v>6.7190975000000002</v>
      </c>
      <c r="L140">
        <f>'RIM &amp; TRC Benefits'!K140-'TRC Costs (Ach Pot)'!K140</f>
        <v>7.0394104999999998</v>
      </c>
      <c r="M140">
        <f>'RIM &amp; TRC Benefits'!L140-'TRC Costs (Ach Pot)'!L140</f>
        <v>6.8050354999999998</v>
      </c>
      <c r="N140">
        <f>'RIM &amp; TRC Benefits'!M140-'TRC Costs (Ach Pot)'!M140</f>
        <v>8.2708554999999997</v>
      </c>
      <c r="O140">
        <f>'RIM &amp; TRC Benefits'!N140-'TRC Costs (Ach Pot)'!N140</f>
        <v>8.1302304999999997</v>
      </c>
      <c r="P140">
        <f>'RIM &amp; TRC Benefits'!O140-'TRC Costs (Ach Pot)'!O140</f>
        <v>9.3177304999999997</v>
      </c>
      <c r="Q140">
        <f>'RIM &amp; TRC Benefits'!P140-'TRC Costs (Ach Pot)'!P140</f>
        <v>7.9896054999999997</v>
      </c>
      <c r="R140">
        <f>'RIM &amp; TRC Benefits'!Q140-'TRC Costs (Ach Pot)'!Q140</f>
        <v>0</v>
      </c>
      <c r="S140">
        <f>'RIM &amp; TRC Benefits'!R140-'TRC Costs (Ach Pot)'!R140</f>
        <v>0</v>
      </c>
      <c r="T140">
        <f>'RIM &amp; TRC Benefits'!S140-'TRC Costs (Ach Pot)'!S140</f>
        <v>0</v>
      </c>
      <c r="U140">
        <f>'RIM &amp; TRC Benefits'!T140-'TRC Costs (Ach Pot)'!T140</f>
        <v>0</v>
      </c>
      <c r="V140">
        <f>'RIM &amp; TRC Benefits'!U140-'TRC Costs (Ach Pot)'!U140</f>
        <v>0</v>
      </c>
      <c r="W140">
        <f>'RIM &amp; TRC Benefits'!V140-'TRC Costs (Ach Pot)'!V140</f>
        <v>0</v>
      </c>
      <c r="X140">
        <f>'RIM &amp; TRC Benefits'!W140-'TRC Costs (Ach Pot)'!W140</f>
        <v>0</v>
      </c>
      <c r="Y140">
        <f>'RIM &amp; TRC Benefits'!X140-'TRC Costs (Ach Pot)'!X140</f>
        <v>0</v>
      </c>
      <c r="Z140">
        <f>'RIM &amp; TRC Benefits'!Y140-'TRC Costs (Ach Pot)'!Y140</f>
        <v>0</v>
      </c>
      <c r="AA140">
        <f>'RIM &amp; TRC Benefits'!Z140-'TRC Costs (Ach Pot)'!Z140</f>
        <v>0</v>
      </c>
      <c r="AB140">
        <f>'RIM &amp; TRC Benefits'!AA140-'TRC Costs (Ach Pot)'!AA140</f>
        <v>0</v>
      </c>
      <c r="AC140">
        <f>'RIM &amp; TRC Benefits'!AB140-'TRC Costs (Ach Pot)'!AB140</f>
        <v>0</v>
      </c>
      <c r="AD140">
        <f>'RIM &amp; TRC Benefits'!AC140-'TRC Costs (Ach Pot)'!AC140</f>
        <v>0</v>
      </c>
      <c r="AE140">
        <f>'RIM &amp; TRC Benefits'!AD140-'TRC Costs (Ach Pot)'!AD140</f>
        <v>0</v>
      </c>
      <c r="AF140">
        <f>'RIM &amp; TRC Benefits'!AE140-'TRC Costs (Ach Pot)'!AE140</f>
        <v>0</v>
      </c>
      <c r="AG140">
        <f>'RIM &amp; TRC Benefits'!AF140-'TRC Costs (Ach Pot)'!AF140</f>
        <v>0</v>
      </c>
      <c r="AH140">
        <f>'RIM &amp; TRC Benefits'!AG140-'TRC Costs (Ach Pot)'!AG140</f>
        <v>0</v>
      </c>
      <c r="AI140">
        <f>'RIM &amp; TRC Benefits'!AH140-'TRC Costs (Ach Pot)'!AH140</f>
        <v>0</v>
      </c>
      <c r="AJ140" s="2">
        <f t="shared" si="34"/>
        <v>20.728281999999997</v>
      </c>
      <c r="AK140" s="2">
        <f t="shared" si="35"/>
        <v>2.8499063436677616</v>
      </c>
      <c r="AL140">
        <f>IF('TRC Costs (Ach Pot)'!AJ140=0,99999,'RIM &amp; TRC Benefits'!AJ140/'TRC Costs (Ach Pot)'!AJ140)</f>
        <v>1.0623611891393383</v>
      </c>
      <c r="AM140" s="17"/>
      <c r="AN140">
        <f>'Customer Costs'!G140</f>
        <v>8.6999999999999993</v>
      </c>
      <c r="AO140" s="17">
        <f t="shared" si="36"/>
        <v>67.17634987733814</v>
      </c>
      <c r="AP140" s="18">
        <f t="shared" si="37"/>
        <v>1.0826451395854142</v>
      </c>
      <c r="AQ140" s="76" t="str">
        <f t="shared" si="38"/>
        <v>No</v>
      </c>
      <c r="AR140" s="76" t="str">
        <f t="shared" si="39"/>
        <v>Yes</v>
      </c>
      <c r="AS140" s="76" t="str">
        <f t="shared" si="40"/>
        <v>Yes</v>
      </c>
      <c r="AU140" s="76" t="str">
        <f t="shared" si="41"/>
        <v>Drop</v>
      </c>
      <c r="AV140" s="59" t="str">
        <f t="shared" si="42"/>
        <v>NA</v>
      </c>
      <c r="AW140" s="41" t="str">
        <f t="shared" si="43"/>
        <v>NA</v>
      </c>
      <c r="AX140" s="23" t="str">
        <f t="shared" si="44"/>
        <v>NA</v>
      </c>
      <c r="AY140" s="23"/>
      <c r="AZ140" s="11" t="str">
        <f>IF(AV140="NA",AV140,'Program Costs'!G140)</f>
        <v>NA</v>
      </c>
      <c r="BA140" s="20"/>
      <c r="BB140" s="56">
        <f>IF(AW140&lt;=10,IF($BB$1="Residential",VLOOKUP(CEILING(AW140,0.05),'Payback-Acceptance'!$A$5:$C$205,2),VLOOKUP(CEILING(AW140,0.05),'Payback-Acceptance'!$A$5:$C$205,3)),IF($BB$1="Residential",VLOOKUP(10,'Payback-Acceptance'!$A$5:$C$205,2),VLOOKUP(10,'Payback-Acceptance'!$A$5:$C$205,3)))</f>
        <v>0.14294960495076253</v>
      </c>
      <c r="BC140" s="109"/>
      <c r="BD140" s="17">
        <f>'RIM Net Benefits (Ach Pot)'!BC140</f>
        <v>67.17634987733814</v>
      </c>
      <c r="BE140" s="18">
        <f>'RIM Net Benefits (Ach Pot)'!BD140</f>
        <v>19.235731221217424</v>
      </c>
      <c r="BF140" s="18">
        <f>'RIM Net Benefits (Ach Pot)'!BE140</f>
        <v>-5.4835155901025079</v>
      </c>
      <c r="BG140" s="42"/>
      <c r="BH140" s="22">
        <v>22331.582936166273</v>
      </c>
      <c r="BI140" s="27" t="str">
        <f t="shared" si="33"/>
        <v>NA</v>
      </c>
      <c r="BJ140" s="52" t="s">
        <v>527</v>
      </c>
      <c r="BK140" s="52"/>
      <c r="BL140" s="35" t="str">
        <f t="shared" si="45"/>
        <v>NA</v>
      </c>
      <c r="BM140" s="67" t="s">
        <v>499</v>
      </c>
      <c r="BN140" s="71" t="str">
        <f t="shared" ref="BN140:BW171" si="47">IF($BL140="NA","NA",IF($BJ140="M",$BL140*BN$2,$BL140*BN$1))</f>
        <v>NA</v>
      </c>
      <c r="BO140" s="71" t="str">
        <f t="shared" si="47"/>
        <v>NA</v>
      </c>
      <c r="BP140" s="71" t="str">
        <f t="shared" si="47"/>
        <v>NA</v>
      </c>
      <c r="BQ140" s="71" t="str">
        <f t="shared" si="47"/>
        <v>NA</v>
      </c>
      <c r="BR140" s="71" t="str">
        <f t="shared" si="47"/>
        <v>NA</v>
      </c>
      <c r="BS140" s="71" t="str">
        <f t="shared" si="46"/>
        <v>NA</v>
      </c>
      <c r="BT140" s="71" t="str">
        <f t="shared" si="46"/>
        <v>NA</v>
      </c>
      <c r="BU140" s="71" t="str">
        <f t="shared" si="46"/>
        <v>NA</v>
      </c>
      <c r="BV140" s="71" t="str">
        <f t="shared" si="46"/>
        <v>NA</v>
      </c>
      <c r="BW140" s="71" t="str">
        <f t="shared" si="46"/>
        <v>NA</v>
      </c>
    </row>
    <row r="141" spans="1:75" x14ac:dyDescent="0.25">
      <c r="A141" s="13">
        <v>2</v>
      </c>
      <c r="B141" s="13">
        <v>190</v>
      </c>
      <c r="C141">
        <v>198</v>
      </c>
      <c r="D141" t="s">
        <v>175</v>
      </c>
      <c r="E141" t="s">
        <v>389</v>
      </c>
      <c r="F141">
        <f>'RIM &amp; TRC Benefits'!E141-'TRC Costs (Ach Pot)'!E141</f>
        <v>0</v>
      </c>
      <c r="G141">
        <f>'RIM &amp; TRC Benefits'!F141-'TRC Costs (Ach Pot)'!F141</f>
        <v>0</v>
      </c>
      <c r="H141">
        <f>'RIM &amp; TRC Benefits'!G141-'TRC Costs (Ach Pot)'!G141</f>
        <v>-148.5319609</v>
      </c>
      <c r="I141">
        <f>'RIM &amp; TRC Benefits'!H141-'TRC Costs (Ach Pot)'!H141</f>
        <v>4.8180391</v>
      </c>
      <c r="J141">
        <f>'RIM &amp; TRC Benefits'!I141-'TRC Costs (Ach Pot)'!I141</f>
        <v>4.6930391</v>
      </c>
      <c r="K141">
        <f>'RIM &amp; TRC Benefits'!J141-'TRC Costs (Ach Pot)'!J141</f>
        <v>8.1549531000000002</v>
      </c>
      <c r="L141">
        <f>'RIM &amp; TRC Benefits'!K141-'TRC Costs (Ach Pot)'!K141</f>
        <v>9.4713591000000008</v>
      </c>
      <c r="M141">
        <f>'RIM &amp; TRC Benefits'!L141-'TRC Costs (Ach Pot)'!L141</f>
        <v>8.7799531000000002</v>
      </c>
      <c r="N141">
        <f>'RIM &amp; TRC Benefits'!M141-'TRC Costs (Ach Pot)'!M141</f>
        <v>11.0836641</v>
      </c>
      <c r="O141">
        <f>'RIM &amp; TRC Benefits'!N141-'TRC Costs (Ach Pot)'!N141</f>
        <v>11.966477099999999</v>
      </c>
      <c r="P141">
        <f>'RIM &amp; TRC Benefits'!O141-'TRC Costs (Ach Pot)'!O141</f>
        <v>12.575852099999999</v>
      </c>
      <c r="Q141">
        <f>'RIM &amp; TRC Benefits'!P141-'TRC Costs (Ach Pot)'!P141</f>
        <v>10.2711641</v>
      </c>
      <c r="R141">
        <f>'RIM &amp; TRC Benefits'!Q141-'TRC Costs (Ach Pot)'!Q141</f>
        <v>10.5992891</v>
      </c>
      <c r="S141">
        <f>'RIM &amp; TRC Benefits'!R141-'TRC Costs (Ach Pot)'!R141</f>
        <v>9.9586641</v>
      </c>
      <c r="T141">
        <f>'RIM &amp; TRC Benefits'!S141-'TRC Costs (Ach Pot)'!S141</f>
        <v>12.0680391</v>
      </c>
      <c r="U141">
        <f>'RIM &amp; TRC Benefits'!T141-'TRC Costs (Ach Pot)'!T141</f>
        <v>9.3805391</v>
      </c>
      <c r="V141">
        <f>'RIM &amp; TRC Benefits'!U141-'TRC Costs (Ach Pot)'!U141</f>
        <v>10.7242891</v>
      </c>
      <c r="W141">
        <f>'RIM &amp; TRC Benefits'!V141-'TRC Costs (Ach Pot)'!V141</f>
        <v>11.2555391</v>
      </c>
      <c r="X141">
        <f>'RIM &amp; TRC Benefits'!W141-'TRC Costs (Ach Pot)'!W141</f>
        <v>12.7555391</v>
      </c>
      <c r="Y141">
        <f>'RIM &amp; TRC Benefits'!X141-'TRC Costs (Ach Pot)'!X141</f>
        <v>13.1617891</v>
      </c>
      <c r="Z141">
        <f>'RIM &amp; TRC Benefits'!Y141-'TRC Costs (Ach Pot)'!Y141</f>
        <v>14.3492891</v>
      </c>
      <c r="AA141">
        <f>'RIM &amp; TRC Benefits'!Z141-'TRC Costs (Ach Pot)'!Z141</f>
        <v>14.3805391</v>
      </c>
      <c r="AB141">
        <f>'RIM &amp; TRC Benefits'!AA141-'TRC Costs (Ach Pot)'!AA141</f>
        <v>14.0680391</v>
      </c>
      <c r="AC141">
        <f>'RIM &amp; TRC Benefits'!AB141-'TRC Costs (Ach Pot)'!AB141</f>
        <v>12.5055391</v>
      </c>
      <c r="AD141">
        <f>'RIM &amp; TRC Benefits'!AC141-'TRC Costs (Ach Pot)'!AC141</f>
        <v>13.6305391</v>
      </c>
      <c r="AE141">
        <f>'RIM &amp; TRC Benefits'!AD141-'TRC Costs (Ach Pot)'!AD141</f>
        <v>12.4430391</v>
      </c>
      <c r="AF141">
        <f>'RIM &amp; TRC Benefits'!AE141-'TRC Costs (Ach Pot)'!AE141</f>
        <v>12.0680391</v>
      </c>
      <c r="AG141">
        <f>'RIM &amp; TRC Benefits'!AF141-'TRC Costs (Ach Pot)'!AF141</f>
        <v>13.1305391</v>
      </c>
      <c r="AH141">
        <f>'RIM &amp; TRC Benefits'!AG141-'TRC Costs (Ach Pot)'!AG141</f>
        <v>13.1305391</v>
      </c>
      <c r="AI141">
        <f>'RIM &amp; TRC Benefits'!AH141-'TRC Costs (Ach Pot)'!AH141</f>
        <v>16.6930391</v>
      </c>
      <c r="AJ141" s="2">
        <f t="shared" si="34"/>
        <v>159.58536879999991</v>
      </c>
      <c r="AK141" s="2">
        <f t="shared" si="35"/>
        <v>-18.067716810093174</v>
      </c>
      <c r="AL141">
        <f>IF('TRC Costs (Ach Pot)'!AJ141=0,99999,'RIM &amp; TRC Benefits'!AJ141/'TRC Costs (Ach Pot)'!AJ141)</f>
        <v>0.88198748001245475</v>
      </c>
      <c r="AM141" s="17"/>
      <c r="AN141">
        <f>'Customer Costs'!G141</f>
        <v>116.1</v>
      </c>
      <c r="AO141" s="17">
        <f t="shared" si="36"/>
        <v>67.176395818849556</v>
      </c>
      <c r="AP141" s="18">
        <f t="shared" si="37"/>
        <v>14.447702844113072</v>
      </c>
      <c r="AQ141" s="76" t="str">
        <f t="shared" si="38"/>
        <v>No</v>
      </c>
      <c r="AR141" s="76" t="str">
        <f t="shared" si="39"/>
        <v>No</v>
      </c>
      <c r="AS141" s="76" t="str">
        <f t="shared" si="40"/>
        <v>No</v>
      </c>
      <c r="AU141" s="76" t="str">
        <f t="shared" si="41"/>
        <v>Drop</v>
      </c>
      <c r="AV141" s="59" t="str">
        <f t="shared" si="42"/>
        <v>NA</v>
      </c>
      <c r="AW141" s="41" t="str">
        <f t="shared" si="43"/>
        <v>NA</v>
      </c>
      <c r="AX141" s="23" t="str">
        <f t="shared" si="44"/>
        <v>NA</v>
      </c>
      <c r="AY141" s="23"/>
      <c r="AZ141" s="11" t="str">
        <f>IF(AV141="NA",AV141,'Program Costs'!G141)</f>
        <v>NA</v>
      </c>
      <c r="BA141" s="20"/>
      <c r="BB141" s="56">
        <f>IF(AW141&lt;=10,IF($BB$1="Residential",VLOOKUP(CEILING(AW141,0.05),'Payback-Acceptance'!$A$5:$C$205,2),VLOOKUP(CEILING(AW141,0.05),'Payback-Acceptance'!$A$5:$C$205,3)),IF($BB$1="Residential",VLOOKUP(10,'Payback-Acceptance'!$A$5:$C$205,2),VLOOKUP(10,'Payback-Acceptance'!$A$5:$C$205,3)))</f>
        <v>0.14294960495076253</v>
      </c>
      <c r="BC141" s="109"/>
      <c r="BD141" s="17">
        <f>'RIM Net Benefits (Ach Pot)'!BC141</f>
        <v>67.176395818849556</v>
      </c>
      <c r="BE141" s="18">
        <f>'RIM Net Benefits (Ach Pot)'!BD141</f>
        <v>31.252115863466059</v>
      </c>
      <c r="BF141" s="18">
        <f>'RIM Net Benefits (Ach Pot)'!BE141</f>
        <v>0</v>
      </c>
      <c r="BG141" s="42"/>
      <c r="BH141" s="22">
        <v>22331.582936166273</v>
      </c>
      <c r="BI141" s="27" t="str">
        <f t="shared" si="33"/>
        <v>NA</v>
      </c>
      <c r="BJ141" s="52" t="s">
        <v>527</v>
      </c>
      <c r="BK141" s="52"/>
      <c r="BL141" s="35" t="str">
        <f t="shared" si="45"/>
        <v>NA</v>
      </c>
      <c r="BM141" s="67" t="s">
        <v>499</v>
      </c>
      <c r="BN141" s="71" t="str">
        <f t="shared" si="47"/>
        <v>NA</v>
      </c>
      <c r="BO141" s="71" t="str">
        <f t="shared" si="47"/>
        <v>NA</v>
      </c>
      <c r="BP141" s="71" t="str">
        <f t="shared" si="47"/>
        <v>NA</v>
      </c>
      <c r="BQ141" s="71" t="str">
        <f t="shared" si="47"/>
        <v>NA</v>
      </c>
      <c r="BR141" s="71" t="str">
        <f t="shared" si="47"/>
        <v>NA</v>
      </c>
      <c r="BS141" s="71" t="str">
        <f t="shared" si="46"/>
        <v>NA</v>
      </c>
      <c r="BT141" s="71" t="str">
        <f t="shared" si="46"/>
        <v>NA</v>
      </c>
      <c r="BU141" s="71" t="str">
        <f t="shared" si="46"/>
        <v>NA</v>
      </c>
      <c r="BV141" s="71" t="str">
        <f t="shared" si="46"/>
        <v>NA</v>
      </c>
      <c r="BW141" s="71" t="str">
        <f t="shared" si="46"/>
        <v>NA</v>
      </c>
    </row>
    <row r="142" spans="1:75" x14ac:dyDescent="0.25">
      <c r="A142" s="13">
        <v>2</v>
      </c>
      <c r="B142" s="13">
        <v>190</v>
      </c>
      <c r="C142">
        <v>199</v>
      </c>
      <c r="D142" t="s">
        <v>176</v>
      </c>
      <c r="E142" t="s">
        <v>390</v>
      </c>
      <c r="F142">
        <f>'RIM &amp; TRC Benefits'!E142-'TRC Costs (Ach Pot)'!E142</f>
        <v>0</v>
      </c>
      <c r="G142">
        <f>'RIM &amp; TRC Benefits'!F142-'TRC Costs (Ach Pot)'!F142</f>
        <v>0</v>
      </c>
      <c r="H142">
        <f>'RIM &amp; TRC Benefits'!G142-'TRC Costs (Ach Pot)'!G142</f>
        <v>-146.25027699999998</v>
      </c>
      <c r="I142">
        <f>'RIM &amp; TRC Benefits'!H142-'TRC Costs (Ach Pot)'!H142</f>
        <v>6.849723</v>
      </c>
      <c r="J142">
        <f>'RIM &amp; TRC Benefits'!I142-'TRC Costs (Ach Pot)'!I142</f>
        <v>6.974723</v>
      </c>
      <c r="K142">
        <f>'RIM &amp; TRC Benefits'!J142-'TRC Costs (Ach Pot)'!J142</f>
        <v>14.155387000000001</v>
      </c>
      <c r="L142">
        <f>'RIM &amp; TRC Benefits'!K142-'TRC Costs (Ach Pot)'!K142</f>
        <v>16.624137000000001</v>
      </c>
      <c r="M142">
        <f>'RIM &amp; TRC Benefits'!L142-'TRC Costs (Ach Pot)'!L142</f>
        <v>16.398551000000001</v>
      </c>
      <c r="N142">
        <f>'RIM &amp; TRC Benefits'!M142-'TRC Costs (Ach Pot)'!M142</f>
        <v>20.334098000000001</v>
      </c>
      <c r="O142">
        <f>'RIM &amp; TRC Benefits'!N142-'TRC Costs (Ach Pot)'!N142</f>
        <v>21.084102999999999</v>
      </c>
      <c r="P142">
        <f>'RIM &amp; TRC Benefits'!O142-'TRC Costs (Ach Pot)'!O142</f>
        <v>22.170033</v>
      </c>
      <c r="Q142">
        <f>'RIM &amp; TRC Benefits'!P142-'TRC Costs (Ach Pot)'!P142</f>
        <v>18.052848000000001</v>
      </c>
      <c r="R142">
        <f>'RIM &amp; TRC Benefits'!Q142-'TRC Costs (Ach Pot)'!Q142</f>
        <v>0</v>
      </c>
      <c r="S142">
        <f>'RIM &amp; TRC Benefits'!R142-'TRC Costs (Ach Pot)'!R142</f>
        <v>0</v>
      </c>
      <c r="T142">
        <f>'RIM &amp; TRC Benefits'!S142-'TRC Costs (Ach Pot)'!S142</f>
        <v>0</v>
      </c>
      <c r="U142">
        <f>'RIM &amp; TRC Benefits'!T142-'TRC Costs (Ach Pot)'!T142</f>
        <v>0</v>
      </c>
      <c r="V142">
        <f>'RIM &amp; TRC Benefits'!U142-'TRC Costs (Ach Pot)'!U142</f>
        <v>0</v>
      </c>
      <c r="W142">
        <f>'RIM &amp; TRC Benefits'!V142-'TRC Costs (Ach Pot)'!V142</f>
        <v>0</v>
      </c>
      <c r="X142">
        <f>'RIM &amp; TRC Benefits'!W142-'TRC Costs (Ach Pot)'!W142</f>
        <v>0</v>
      </c>
      <c r="Y142">
        <f>'RIM &amp; TRC Benefits'!X142-'TRC Costs (Ach Pot)'!X142</f>
        <v>0</v>
      </c>
      <c r="Z142">
        <f>'RIM &amp; TRC Benefits'!Y142-'TRC Costs (Ach Pot)'!Y142</f>
        <v>0</v>
      </c>
      <c r="AA142">
        <f>'RIM &amp; TRC Benefits'!Z142-'TRC Costs (Ach Pot)'!Z142</f>
        <v>0</v>
      </c>
      <c r="AB142">
        <f>'RIM &amp; TRC Benefits'!AA142-'TRC Costs (Ach Pot)'!AA142</f>
        <v>0</v>
      </c>
      <c r="AC142">
        <f>'RIM &amp; TRC Benefits'!AB142-'TRC Costs (Ach Pot)'!AB142</f>
        <v>0</v>
      </c>
      <c r="AD142">
        <f>'RIM &amp; TRC Benefits'!AC142-'TRC Costs (Ach Pot)'!AC142</f>
        <v>0</v>
      </c>
      <c r="AE142">
        <f>'RIM &amp; TRC Benefits'!AD142-'TRC Costs (Ach Pot)'!AD142</f>
        <v>0</v>
      </c>
      <c r="AF142">
        <f>'RIM &amp; TRC Benefits'!AE142-'TRC Costs (Ach Pot)'!AE142</f>
        <v>0</v>
      </c>
      <c r="AG142">
        <f>'RIM &amp; TRC Benefits'!AF142-'TRC Costs (Ach Pot)'!AF142</f>
        <v>0</v>
      </c>
      <c r="AH142">
        <f>'RIM &amp; TRC Benefits'!AG142-'TRC Costs (Ach Pot)'!AG142</f>
        <v>0</v>
      </c>
      <c r="AI142">
        <f>'RIM &amp; TRC Benefits'!AH142-'TRC Costs (Ach Pot)'!AH142</f>
        <v>0</v>
      </c>
      <c r="AJ142" s="2">
        <f t="shared" si="34"/>
        <v>-3.6066739999999555</v>
      </c>
      <c r="AK142" s="2">
        <f t="shared" si="35"/>
        <v>-45.733248646321769</v>
      </c>
      <c r="AL142">
        <f>IF('TRC Costs (Ach Pot)'!AJ142=0,99999,'RIM &amp; TRC Benefits'!AJ142/'TRC Costs (Ach Pot)'!AJ142)</f>
        <v>0.70128511661448867</v>
      </c>
      <c r="AM142" s="17"/>
      <c r="AN142">
        <f>'Customer Costs'!G142</f>
        <v>116.1</v>
      </c>
      <c r="AO142" s="17">
        <f t="shared" si="36"/>
        <v>88.01491986206409</v>
      </c>
      <c r="AP142" s="18">
        <f t="shared" si="37"/>
        <v>11.027046396795951</v>
      </c>
      <c r="AQ142" s="76" t="str">
        <f t="shared" si="38"/>
        <v>No</v>
      </c>
      <c r="AR142" s="76" t="str">
        <f t="shared" si="39"/>
        <v>No</v>
      </c>
      <c r="AS142" s="76" t="str">
        <f t="shared" si="40"/>
        <v>No</v>
      </c>
      <c r="AU142" s="76" t="str">
        <f t="shared" si="41"/>
        <v>Drop</v>
      </c>
      <c r="AV142" s="59" t="str">
        <f t="shared" si="42"/>
        <v>NA</v>
      </c>
      <c r="AW142" s="41" t="str">
        <f t="shared" si="43"/>
        <v>NA</v>
      </c>
      <c r="AX142" s="23" t="str">
        <f t="shared" si="44"/>
        <v>NA</v>
      </c>
      <c r="AY142" s="23"/>
      <c r="AZ142" s="11" t="str">
        <f>IF(AV142="NA",AV142,'Program Costs'!G142)</f>
        <v>NA</v>
      </c>
      <c r="BA142" s="20"/>
      <c r="BB142" s="56">
        <f>IF(AW142&lt;=10,IF($BB$1="Residential",VLOOKUP(CEILING(AW142,0.05),'Payback-Acceptance'!$A$5:$C$205,2),VLOOKUP(CEILING(AW142,0.05),'Payback-Acceptance'!$A$5:$C$205,3)),IF($BB$1="Residential",VLOOKUP(10,'Payback-Acceptance'!$A$5:$C$205,2),VLOOKUP(10,'Payback-Acceptance'!$A$5:$C$205,3)))</f>
        <v>0.14294960495076253</v>
      </c>
      <c r="BC142" s="109"/>
      <c r="BD142" s="17">
        <f>'RIM Net Benefits (Ach Pot)'!BC142</f>
        <v>88.01491986206409</v>
      </c>
      <c r="BE142" s="18">
        <f>'RIM Net Benefits (Ach Pot)'!BD142</f>
        <v>67.068470505827179</v>
      </c>
      <c r="BF142" s="18">
        <f>'RIM Net Benefits (Ach Pot)'!BE142</f>
        <v>-8.8239815174112994</v>
      </c>
      <c r="BG142" s="42"/>
      <c r="BH142" s="22">
        <v>31429.635243493271</v>
      </c>
      <c r="BI142" s="27" t="str">
        <f t="shared" si="33"/>
        <v>NA</v>
      </c>
      <c r="BJ142" s="52" t="s">
        <v>528</v>
      </c>
      <c r="BK142" s="52"/>
      <c r="BL142" s="35" t="str">
        <f t="shared" si="45"/>
        <v>NA</v>
      </c>
      <c r="BM142" s="67" t="s">
        <v>499</v>
      </c>
      <c r="BN142" s="71" t="str">
        <f t="shared" si="47"/>
        <v>NA</v>
      </c>
      <c r="BO142" s="71" t="str">
        <f t="shared" si="47"/>
        <v>NA</v>
      </c>
      <c r="BP142" s="71" t="str">
        <f t="shared" si="47"/>
        <v>NA</v>
      </c>
      <c r="BQ142" s="71" t="str">
        <f t="shared" si="47"/>
        <v>NA</v>
      </c>
      <c r="BR142" s="71" t="str">
        <f t="shared" si="47"/>
        <v>NA</v>
      </c>
      <c r="BS142" s="71" t="str">
        <f t="shared" si="46"/>
        <v>NA</v>
      </c>
      <c r="BT142" s="71" t="str">
        <f t="shared" si="46"/>
        <v>NA</v>
      </c>
      <c r="BU142" s="71" t="str">
        <f t="shared" si="46"/>
        <v>NA</v>
      </c>
      <c r="BV142" s="71" t="str">
        <f t="shared" si="46"/>
        <v>NA</v>
      </c>
      <c r="BW142" s="71" t="str">
        <f t="shared" si="46"/>
        <v>NA</v>
      </c>
    </row>
    <row r="143" spans="1:75" x14ac:dyDescent="0.25">
      <c r="A143" s="13">
        <v>2</v>
      </c>
      <c r="B143" s="13">
        <v>190</v>
      </c>
      <c r="C143">
        <v>200</v>
      </c>
      <c r="D143" t="s">
        <v>177</v>
      </c>
      <c r="E143" t="s">
        <v>391</v>
      </c>
      <c r="F143">
        <f>'RIM &amp; TRC Benefits'!E143-'TRC Costs (Ach Pot)'!E143</f>
        <v>0</v>
      </c>
      <c r="G143">
        <f>'RIM &amp; TRC Benefits'!F143-'TRC Costs (Ach Pot)'!F143</f>
        <v>0</v>
      </c>
      <c r="H143">
        <f>'RIM &amp; TRC Benefits'!G143-'TRC Costs (Ach Pot)'!G143</f>
        <v>-139.277387</v>
      </c>
      <c r="I143">
        <f>'RIM &amp; TRC Benefits'!H143-'TRC Costs (Ach Pot)'!H143</f>
        <v>22.122613000000001</v>
      </c>
      <c r="J143">
        <f>'RIM &amp; TRC Benefits'!I143-'TRC Costs (Ach Pot)'!I143</f>
        <v>24.247613000000001</v>
      </c>
      <c r="K143">
        <f>'RIM &amp; TRC Benefits'!J143-'TRC Costs (Ach Pot)'!J143</f>
        <v>39.922418</v>
      </c>
      <c r="L143">
        <f>'RIM &amp; TRC Benefits'!K143-'TRC Costs (Ach Pot)'!K143</f>
        <v>44.639215</v>
      </c>
      <c r="M143">
        <f>'RIM &amp; TRC Benefits'!L143-'TRC Costs (Ach Pot)'!L143</f>
        <v>46.184136000000002</v>
      </c>
      <c r="N143">
        <f>'RIM &amp; TRC Benefits'!M143-'TRC Costs (Ach Pot)'!M143</f>
        <v>54.114803000000002</v>
      </c>
      <c r="O143">
        <f>'RIM &amp; TRC Benefits'!N143-'TRC Costs (Ach Pot)'!N143</f>
        <v>58.079771999999998</v>
      </c>
      <c r="P143">
        <f>'RIM &amp; TRC Benefits'!O143-'TRC Costs (Ach Pot)'!O143</f>
        <v>58.673521999999998</v>
      </c>
      <c r="Q143">
        <f>'RIM &amp; TRC Benefits'!P143-'TRC Costs (Ach Pot)'!P143</f>
        <v>50.345391999999997</v>
      </c>
      <c r="R143">
        <f>'RIM &amp; TRC Benefits'!Q143-'TRC Costs (Ach Pot)'!Q143</f>
        <v>53.423521999999998</v>
      </c>
      <c r="S143">
        <f>'RIM &amp; TRC Benefits'!R143-'TRC Costs (Ach Pot)'!R143</f>
        <v>48.126641999999997</v>
      </c>
      <c r="T143">
        <f>'RIM &amp; TRC Benefits'!S143-'TRC Costs (Ach Pot)'!S143</f>
        <v>63.251641999999997</v>
      </c>
      <c r="U143">
        <f>'RIM &amp; TRC Benefits'!T143-'TRC Costs (Ach Pot)'!T143</f>
        <v>49.970391999999997</v>
      </c>
      <c r="V143">
        <f>'RIM &amp; TRC Benefits'!U143-'TRC Costs (Ach Pot)'!U143</f>
        <v>55.314141999999997</v>
      </c>
      <c r="W143">
        <f>'RIM &amp; TRC Benefits'!V143-'TRC Costs (Ach Pot)'!V143</f>
        <v>56.282891999999997</v>
      </c>
      <c r="X143">
        <f>'RIM &amp; TRC Benefits'!W143-'TRC Costs (Ach Pot)'!W143</f>
        <v>64.751642000000004</v>
      </c>
      <c r="Y143">
        <f>'RIM &amp; TRC Benefits'!X143-'TRC Costs (Ach Pot)'!X143</f>
        <v>66.001642000000004</v>
      </c>
      <c r="Z143">
        <f>'RIM &amp; TRC Benefits'!Y143-'TRC Costs (Ach Pot)'!Y143</f>
        <v>68.126642000000004</v>
      </c>
      <c r="AA143">
        <f>'RIM &amp; TRC Benefits'!Z143-'TRC Costs (Ach Pot)'!Z143</f>
        <v>68.689142000000004</v>
      </c>
      <c r="AB143">
        <f>'RIM &amp; TRC Benefits'!AA143-'TRC Costs (Ach Pot)'!AA143</f>
        <v>69.501642000000004</v>
      </c>
      <c r="AC143">
        <f>'RIM &amp; TRC Benefits'!AB143-'TRC Costs (Ach Pot)'!AB143</f>
        <v>63.189141999999997</v>
      </c>
      <c r="AD143">
        <f>'RIM &amp; TRC Benefits'!AC143-'TRC Costs (Ach Pot)'!AC143</f>
        <v>65.095392000000004</v>
      </c>
      <c r="AE143">
        <f>'RIM &amp; TRC Benefits'!AD143-'TRC Costs (Ach Pot)'!AD143</f>
        <v>60.282891999999997</v>
      </c>
      <c r="AF143">
        <f>'RIM &amp; TRC Benefits'!AE143-'TRC Costs (Ach Pot)'!AE143</f>
        <v>62.626641999999997</v>
      </c>
      <c r="AG143">
        <f>'RIM &amp; TRC Benefits'!AF143-'TRC Costs (Ach Pot)'!AF143</f>
        <v>66.407892000000004</v>
      </c>
      <c r="AH143">
        <f>'RIM &amp; TRC Benefits'!AG143-'TRC Costs (Ach Pot)'!AG143</f>
        <v>68.220392000000004</v>
      </c>
      <c r="AI143">
        <f>'RIM &amp; TRC Benefits'!AH143-'TRC Costs (Ach Pot)'!AH143</f>
        <v>86.501642000000004</v>
      </c>
      <c r="AJ143" s="2">
        <f t="shared" si="34"/>
        <v>1394.8160329999994</v>
      </c>
      <c r="AK143" s="2">
        <f t="shared" si="35"/>
        <v>507.12890462078747</v>
      </c>
      <c r="AL143">
        <f>IF('TRC Costs (Ach Pot)'!AJ143=0,99999,'RIM &amp; TRC Benefits'!AJ143/'TRC Costs (Ach Pot)'!AJ143)</f>
        <v>4.1420626060767498</v>
      </c>
      <c r="AM143" s="17"/>
      <c r="AN143">
        <f>'Customer Costs'!G143</f>
        <v>124.4</v>
      </c>
      <c r="AO143" s="17">
        <f t="shared" si="36"/>
        <v>350.10217924706666</v>
      </c>
      <c r="AP143" s="18">
        <f t="shared" si="37"/>
        <v>2.9703583477465445</v>
      </c>
      <c r="AQ143" s="76" t="str">
        <f t="shared" si="38"/>
        <v>No</v>
      </c>
      <c r="AR143" s="76" t="str">
        <f t="shared" si="39"/>
        <v>No</v>
      </c>
      <c r="AS143" s="76" t="str">
        <f t="shared" si="40"/>
        <v>Yes</v>
      </c>
      <c r="AU143" s="76" t="str">
        <f t="shared" si="41"/>
        <v>Keep</v>
      </c>
      <c r="AV143" s="59">
        <f t="shared" si="42"/>
        <v>40.639062472461774</v>
      </c>
      <c r="AW143" s="41">
        <f t="shared" si="43"/>
        <v>2</v>
      </c>
      <c r="AX143" s="23">
        <f t="shared" si="44"/>
        <v>0.32668056649888882</v>
      </c>
      <c r="AY143" s="23"/>
      <c r="AZ143" s="11">
        <f>IF(AV143="NA",AV143,'Program Costs'!G143)</f>
        <v>37</v>
      </c>
      <c r="BA143" s="20"/>
      <c r="BB143" s="56">
        <f>IF(AW143&lt;=10,IF($BB$1="Residential",VLOOKUP(CEILING(AW143,0.05),'Payback-Acceptance'!$A$5:$C$205,2),VLOOKUP(CEILING(AW143,0.05),'Payback-Acceptance'!$A$5:$C$205,3)),IF($BB$1="Residential",VLOOKUP(10,'Payback-Acceptance'!$A$5:$C$205,2),VLOOKUP(10,'Payback-Acceptance'!$A$5:$C$205,3)))</f>
        <v>0.41756058820718511</v>
      </c>
      <c r="BC143" s="109"/>
      <c r="BD143" s="17">
        <f>'RIM Net Benefits (Ach Pot)'!BC143</f>
        <v>350.10217924706666</v>
      </c>
      <c r="BE143" s="18">
        <f>'RIM Net Benefits (Ach Pot)'!BD143</f>
        <v>146.77933274789748</v>
      </c>
      <c r="BF143" s="18">
        <f>'RIM Net Benefits (Ach Pot)'!BE143</f>
        <v>75.773438164044848</v>
      </c>
      <c r="BG143" s="42"/>
      <c r="BH143" s="22">
        <v>29775.443914888361</v>
      </c>
      <c r="BI143" s="27">
        <f t="shared" si="33"/>
        <v>6216.5259376154172</v>
      </c>
      <c r="BJ143" s="52" t="s">
        <v>526</v>
      </c>
      <c r="BK143" s="52"/>
      <c r="BL143" s="35">
        <f t="shared" si="45"/>
        <v>647.34</v>
      </c>
      <c r="BM143" s="67">
        <v>647.34</v>
      </c>
      <c r="BN143" s="71">
        <f t="shared" si="47"/>
        <v>135.52086717072805</v>
      </c>
      <c r="BO143" s="71">
        <f t="shared" si="47"/>
        <v>262.02465422217068</v>
      </c>
      <c r="BP143" s="71">
        <f t="shared" si="47"/>
        <v>372.25423457220836</v>
      </c>
      <c r="BQ143" s="71">
        <f t="shared" si="47"/>
        <v>461.91240830592682</v>
      </c>
      <c r="BR143" s="71">
        <f t="shared" si="47"/>
        <v>529.98597136638193</v>
      </c>
      <c r="BS143" s="71">
        <f t="shared" si="46"/>
        <v>578.23222642500298</v>
      </c>
      <c r="BT143" s="71">
        <f t="shared" si="46"/>
        <v>610.15090152028245</v>
      </c>
      <c r="BU143" s="71">
        <f t="shared" si="46"/>
        <v>629.86249510142261</v>
      </c>
      <c r="BV143" s="71">
        <f t="shared" si="46"/>
        <v>641.22551274025238</v>
      </c>
      <c r="BW143" s="71">
        <f t="shared" si="46"/>
        <v>647.34</v>
      </c>
    </row>
    <row r="144" spans="1:75" x14ac:dyDescent="0.25">
      <c r="A144" s="13">
        <v>2</v>
      </c>
      <c r="B144" s="13">
        <v>190</v>
      </c>
      <c r="C144">
        <v>202</v>
      </c>
      <c r="D144" t="s">
        <v>178</v>
      </c>
      <c r="E144" t="s">
        <v>392</v>
      </c>
      <c r="F144">
        <f>'RIM &amp; TRC Benefits'!E144-'TRC Costs (Ach Pot)'!E144</f>
        <v>0</v>
      </c>
      <c r="G144">
        <f>'RIM &amp; TRC Benefits'!F144-'TRC Costs (Ach Pot)'!F144</f>
        <v>0</v>
      </c>
      <c r="H144">
        <f>'RIM &amp; TRC Benefits'!G144-'TRC Costs (Ach Pot)'!G144</f>
        <v>-6187.3266519999997</v>
      </c>
      <c r="I144">
        <f>'RIM &amp; TRC Benefits'!H144-'TRC Costs (Ach Pot)'!H144</f>
        <v>18.123348</v>
      </c>
      <c r="J144">
        <f>'RIM &amp; TRC Benefits'!I144-'TRC Costs (Ach Pot)'!I144</f>
        <v>19.248348</v>
      </c>
      <c r="K144">
        <f>'RIM &amp; TRC Benefits'!J144-'TRC Costs (Ach Pot)'!J144</f>
        <v>30.38702</v>
      </c>
      <c r="L144">
        <f>'RIM &amp; TRC Benefits'!K144-'TRC Costs (Ach Pot)'!K144</f>
        <v>33.964168000000001</v>
      </c>
      <c r="M144">
        <f>'RIM &amp; TRC Benefits'!L144-'TRC Costs (Ach Pot)'!L144</f>
        <v>34.753231</v>
      </c>
      <c r="N144">
        <f>'RIM &amp; TRC Benefits'!M144-'TRC Costs (Ach Pot)'!M144</f>
        <v>40.599907999999999</v>
      </c>
      <c r="O144">
        <f>'RIM &amp; TRC Benefits'!N144-'TRC Costs (Ach Pot)'!N144</f>
        <v>43.455258000000001</v>
      </c>
      <c r="P144">
        <f>'RIM &amp; TRC Benefits'!O144-'TRC Costs (Ach Pot)'!O144</f>
        <v>44.634948000000001</v>
      </c>
      <c r="Q144">
        <f>'RIM &amp; TRC Benefits'!P144-'TRC Costs (Ach Pot)'!P144</f>
        <v>39.275568</v>
      </c>
      <c r="R144">
        <f>'RIM &amp; TRC Benefits'!Q144-'TRC Costs (Ach Pot)'!Q144</f>
        <v>41.525568</v>
      </c>
      <c r="S144">
        <f>'RIM &amp; TRC Benefits'!R144-'TRC Costs (Ach Pot)'!R144</f>
        <v>37.853693</v>
      </c>
      <c r="T144">
        <f>'RIM &amp; TRC Benefits'!S144-'TRC Costs (Ach Pot)'!S144</f>
        <v>47.181818</v>
      </c>
      <c r="U144">
        <f>'RIM &amp; TRC Benefits'!T144-'TRC Costs (Ach Pot)'!T144</f>
        <v>38.681818</v>
      </c>
      <c r="V144">
        <f>'RIM &amp; TRC Benefits'!U144-'TRC Costs (Ach Pot)'!U144</f>
        <v>42.321950999999999</v>
      </c>
      <c r="W144">
        <f>'RIM &amp; TRC Benefits'!V144-'TRC Costs (Ach Pot)'!V144</f>
        <v>43.103200999999999</v>
      </c>
      <c r="X144">
        <f>'RIM &amp; TRC Benefits'!W144-'TRC Costs (Ach Pot)'!W144</f>
        <v>49.259450999999999</v>
      </c>
      <c r="Y144">
        <f>'RIM &amp; TRC Benefits'!X144-'TRC Costs (Ach Pot)'!X144</f>
        <v>49.259450999999999</v>
      </c>
      <c r="Z144">
        <f>'RIM &amp; TRC Benefits'!Y144-'TRC Costs (Ach Pot)'!Y144</f>
        <v>51.728200999999999</v>
      </c>
      <c r="AA144">
        <f>'RIM &amp; TRC Benefits'!Z144-'TRC Costs (Ach Pot)'!Z144</f>
        <v>52.540700999999999</v>
      </c>
      <c r="AB144">
        <f>'RIM &amp; TRC Benefits'!AA144-'TRC Costs (Ach Pot)'!AA144</f>
        <v>0</v>
      </c>
      <c r="AC144">
        <f>'RIM &amp; TRC Benefits'!AB144-'TRC Costs (Ach Pot)'!AB144</f>
        <v>0</v>
      </c>
      <c r="AD144">
        <f>'RIM &amp; TRC Benefits'!AC144-'TRC Costs (Ach Pot)'!AC144</f>
        <v>0</v>
      </c>
      <c r="AE144">
        <f>'RIM &amp; TRC Benefits'!AD144-'TRC Costs (Ach Pot)'!AD144</f>
        <v>0</v>
      </c>
      <c r="AF144">
        <f>'RIM &amp; TRC Benefits'!AE144-'TRC Costs (Ach Pot)'!AE144</f>
        <v>0</v>
      </c>
      <c r="AG144">
        <f>'RIM &amp; TRC Benefits'!AF144-'TRC Costs (Ach Pot)'!AF144</f>
        <v>0</v>
      </c>
      <c r="AH144">
        <f>'RIM &amp; TRC Benefits'!AG144-'TRC Costs (Ach Pot)'!AG144</f>
        <v>0</v>
      </c>
      <c r="AI144">
        <f>'RIM &amp; TRC Benefits'!AH144-'TRC Costs (Ach Pot)'!AH144</f>
        <v>0</v>
      </c>
      <c r="AJ144" s="2">
        <f t="shared" si="34"/>
        <v>-5429.4290019999999</v>
      </c>
      <c r="AK144" s="2">
        <f t="shared" si="35"/>
        <v>-5788.1433508846249</v>
      </c>
      <c r="AL144">
        <f>IF('TRC Costs (Ach Pot)'!AJ144=0,99999,'RIM &amp; TRC Benefits'!AJ144/'TRC Costs (Ach Pot)'!AJ144)</f>
        <v>6.7210831095754361E-2</v>
      </c>
      <c r="AM144" s="17"/>
      <c r="AN144">
        <f>'Customer Costs'!G144</f>
        <v>6168.2</v>
      </c>
      <c r="AO144" s="17">
        <f t="shared" si="36"/>
        <v>297.74618970631587</v>
      </c>
      <c r="AP144" s="18">
        <f t="shared" si="37"/>
        <v>173.17911445378547</v>
      </c>
      <c r="AQ144" s="76" t="str">
        <f t="shared" si="38"/>
        <v>No</v>
      </c>
      <c r="AR144" s="76" t="str">
        <f t="shared" si="39"/>
        <v>No</v>
      </c>
      <c r="AS144" s="76" t="str">
        <f t="shared" si="40"/>
        <v>No</v>
      </c>
      <c r="AU144" s="76" t="str">
        <f t="shared" si="41"/>
        <v>Drop</v>
      </c>
      <c r="AV144" s="59" t="str">
        <f t="shared" si="42"/>
        <v>NA</v>
      </c>
      <c r="AW144" s="41" t="str">
        <f t="shared" si="43"/>
        <v>NA</v>
      </c>
      <c r="AX144" s="23" t="str">
        <f t="shared" si="44"/>
        <v>NA</v>
      </c>
      <c r="AY144" s="23"/>
      <c r="AZ144" s="11" t="str">
        <f>IF(AV144="NA",AV144,'Program Costs'!G144)</f>
        <v>NA</v>
      </c>
      <c r="BA144" s="20"/>
      <c r="BB144" s="56">
        <f>IF(AW144&lt;=10,IF($BB$1="Residential",VLOOKUP(CEILING(AW144,0.05),'Payback-Acceptance'!$A$5:$C$205,2),VLOOKUP(CEILING(AW144,0.05),'Payback-Acceptance'!$A$5:$C$205,3)),IF($BB$1="Residential",VLOOKUP(10,'Payback-Acceptance'!$A$5:$C$205,2),VLOOKUP(10,'Payback-Acceptance'!$A$5:$C$205,3)))</f>
        <v>0.14294960495076253</v>
      </c>
      <c r="BC144" s="109"/>
      <c r="BD144" s="17">
        <f>'RIM Net Benefits (Ach Pot)'!BC144</f>
        <v>297.74618970631587</v>
      </c>
      <c r="BE144" s="18">
        <f>'RIM Net Benefits (Ach Pot)'!BD144</f>
        <v>100.94592005214263</v>
      </c>
      <c r="BF144" s="18">
        <f>'RIM Net Benefits (Ach Pot)'!BE144</f>
        <v>93.970470636439686</v>
      </c>
      <c r="BG144" s="42"/>
      <c r="BH144" s="22">
        <v>3464.8602153210932</v>
      </c>
      <c r="BI144" s="27" t="str">
        <f t="shared" si="33"/>
        <v>NA</v>
      </c>
      <c r="BJ144" s="52" t="s">
        <v>526</v>
      </c>
      <c r="BK144" s="52"/>
      <c r="BL144" s="35" t="str">
        <f t="shared" si="45"/>
        <v>NA</v>
      </c>
      <c r="BM144" s="67" t="s">
        <v>499</v>
      </c>
      <c r="BN144" s="71" t="str">
        <f t="shared" si="47"/>
        <v>NA</v>
      </c>
      <c r="BO144" s="71" t="str">
        <f t="shared" si="47"/>
        <v>NA</v>
      </c>
      <c r="BP144" s="71" t="str">
        <f t="shared" si="47"/>
        <v>NA</v>
      </c>
      <c r="BQ144" s="71" t="str">
        <f t="shared" si="47"/>
        <v>NA</v>
      </c>
      <c r="BR144" s="71" t="str">
        <f t="shared" si="47"/>
        <v>NA</v>
      </c>
      <c r="BS144" s="71" t="str">
        <f t="shared" si="46"/>
        <v>NA</v>
      </c>
      <c r="BT144" s="71" t="str">
        <f t="shared" si="46"/>
        <v>NA</v>
      </c>
      <c r="BU144" s="71" t="str">
        <f t="shared" si="46"/>
        <v>NA</v>
      </c>
      <c r="BV144" s="71" t="str">
        <f t="shared" si="46"/>
        <v>NA</v>
      </c>
      <c r="BW144" s="71" t="str">
        <f t="shared" si="46"/>
        <v>NA</v>
      </c>
    </row>
    <row r="145" spans="1:75" x14ac:dyDescent="0.25">
      <c r="A145" s="13">
        <v>2</v>
      </c>
      <c r="B145" s="13">
        <v>190</v>
      </c>
      <c r="C145">
        <v>203</v>
      </c>
      <c r="D145" t="s">
        <v>179</v>
      </c>
      <c r="E145" t="s">
        <v>393</v>
      </c>
      <c r="F145">
        <f>'RIM &amp; TRC Benefits'!E145-'TRC Costs (Ach Pot)'!E145</f>
        <v>0</v>
      </c>
      <c r="G145">
        <f>'RIM &amp; TRC Benefits'!F145-'TRC Costs (Ach Pot)'!F145</f>
        <v>0</v>
      </c>
      <c r="H145">
        <f>'RIM &amp; TRC Benefits'!G145-'TRC Costs (Ach Pot)'!G145</f>
        <v>-407.46941407000003</v>
      </c>
      <c r="I145">
        <f>'RIM &amp; TRC Benefits'!H145-'TRC Costs (Ach Pot)'!H145</f>
        <v>0.95558593000000003</v>
      </c>
      <c r="J145">
        <f>'RIM &amp; TRC Benefits'!I145-'TRC Costs (Ach Pot)'!I145</f>
        <v>1.08058593</v>
      </c>
      <c r="K145">
        <f>'RIM &amp; TRC Benefits'!J145-'TRC Costs (Ach Pot)'!J145</f>
        <v>1.24367183</v>
      </c>
      <c r="L145">
        <f>'RIM &amp; TRC Benefits'!K145-'TRC Costs (Ach Pot)'!K145</f>
        <v>1.7817578300000001</v>
      </c>
      <c r="M145">
        <f>'RIM &amp; TRC Benefits'!L145-'TRC Costs (Ach Pot)'!L145</f>
        <v>1.27687503</v>
      </c>
      <c r="N145">
        <f>'RIM &amp; TRC Benefits'!M145-'TRC Costs (Ach Pot)'!M145</f>
        <v>1.57277343</v>
      </c>
      <c r="O145">
        <f>'RIM &amp; TRC Benefits'!N145-'TRC Costs (Ach Pot)'!N145</f>
        <v>1.65871093</v>
      </c>
      <c r="P145">
        <f>'RIM &amp; TRC Benefits'!O145-'TRC Costs (Ach Pot)'!O145</f>
        <v>2.2993359299999998</v>
      </c>
      <c r="Q145">
        <f>'RIM &amp; TRC Benefits'!P145-'TRC Costs (Ach Pot)'!P145</f>
        <v>1.73683593</v>
      </c>
      <c r="R145">
        <f>'RIM &amp; TRC Benefits'!Q145-'TRC Costs (Ach Pot)'!Q145</f>
        <v>1.72121093</v>
      </c>
      <c r="S145">
        <f>'RIM &amp; TRC Benefits'!R145-'TRC Costs (Ach Pot)'!R145</f>
        <v>1.09621093</v>
      </c>
      <c r="T145">
        <f>'RIM &amp; TRC Benefits'!S145-'TRC Costs (Ach Pot)'!S145</f>
        <v>1.23683593</v>
      </c>
      <c r="U145">
        <f>'RIM &amp; TRC Benefits'!T145-'TRC Costs (Ach Pot)'!T145</f>
        <v>1.86183593</v>
      </c>
      <c r="V145">
        <f>'RIM &amp; TRC Benefits'!U145-'TRC Costs (Ach Pot)'!U145</f>
        <v>1.61183593</v>
      </c>
      <c r="W145">
        <f>'RIM &amp; TRC Benefits'!V145-'TRC Costs (Ach Pot)'!V145</f>
        <v>1.36183593</v>
      </c>
      <c r="X145">
        <f>'RIM &amp; TRC Benefits'!W145-'TRC Costs (Ach Pot)'!W145</f>
        <v>1.76808593</v>
      </c>
      <c r="Y145">
        <f>'RIM &amp; TRC Benefits'!X145-'TRC Costs (Ach Pot)'!X145</f>
        <v>1.51808593</v>
      </c>
      <c r="Z145">
        <f>'RIM &amp; TRC Benefits'!Y145-'TRC Costs (Ach Pot)'!Y145</f>
        <v>2.1118359299999998</v>
      </c>
      <c r="AA145">
        <f>'RIM &amp; TRC Benefits'!Z145-'TRC Costs (Ach Pot)'!Z145</f>
        <v>2.5180859299999998</v>
      </c>
      <c r="AB145">
        <f>'RIM &amp; TRC Benefits'!AA145-'TRC Costs (Ach Pot)'!AA145</f>
        <v>0</v>
      </c>
      <c r="AC145">
        <f>'RIM &amp; TRC Benefits'!AB145-'TRC Costs (Ach Pot)'!AB145</f>
        <v>0</v>
      </c>
      <c r="AD145">
        <f>'RIM &amp; TRC Benefits'!AC145-'TRC Costs (Ach Pot)'!AC145</f>
        <v>0</v>
      </c>
      <c r="AE145">
        <f>'RIM &amp; TRC Benefits'!AD145-'TRC Costs (Ach Pot)'!AD145</f>
        <v>0</v>
      </c>
      <c r="AF145">
        <f>'RIM &amp; TRC Benefits'!AE145-'TRC Costs (Ach Pot)'!AE145</f>
        <v>0</v>
      </c>
      <c r="AG145">
        <f>'RIM &amp; TRC Benefits'!AF145-'TRC Costs (Ach Pot)'!AF145</f>
        <v>0</v>
      </c>
      <c r="AH145">
        <f>'RIM &amp; TRC Benefits'!AG145-'TRC Costs (Ach Pot)'!AG145</f>
        <v>0</v>
      </c>
      <c r="AI145">
        <f>'RIM &amp; TRC Benefits'!AH145-'TRC Costs (Ach Pot)'!AH145</f>
        <v>0</v>
      </c>
      <c r="AJ145" s="2">
        <f t="shared" si="34"/>
        <v>-377.05742200000032</v>
      </c>
      <c r="AK145" s="2">
        <f t="shared" si="35"/>
        <v>-391.03217572055479</v>
      </c>
      <c r="AL145">
        <f>IF('TRC Costs (Ach Pot)'!AJ145=0,99999,'RIM &amp; TRC Benefits'!AJ145/'TRC Costs (Ach Pot)'!AJ145)</f>
        <v>4.2292001664083367E-2</v>
      </c>
      <c r="AM145" s="17"/>
      <c r="AN145">
        <f>'Customer Costs'!G145</f>
        <v>371.3</v>
      </c>
      <c r="AO145" s="17">
        <f t="shared" si="36"/>
        <v>13.539011194833313</v>
      </c>
      <c r="AP145" s="18">
        <f t="shared" si="37"/>
        <v>229.25630154937579</v>
      </c>
      <c r="AQ145" s="76" t="str">
        <f t="shared" si="38"/>
        <v>No</v>
      </c>
      <c r="AR145" s="76" t="str">
        <f t="shared" si="39"/>
        <v>No</v>
      </c>
      <c r="AS145" s="76" t="str">
        <f t="shared" si="40"/>
        <v>No</v>
      </c>
      <c r="AU145" s="76" t="str">
        <f t="shared" si="41"/>
        <v>Drop</v>
      </c>
      <c r="AV145" s="59" t="str">
        <f t="shared" si="42"/>
        <v>NA</v>
      </c>
      <c r="AW145" s="41" t="str">
        <f t="shared" si="43"/>
        <v>NA</v>
      </c>
      <c r="AX145" s="23" t="str">
        <f t="shared" si="44"/>
        <v>NA</v>
      </c>
      <c r="AY145" s="23"/>
      <c r="AZ145" s="11" t="str">
        <f>IF(AV145="NA",AV145,'Program Costs'!G145)</f>
        <v>NA</v>
      </c>
      <c r="BA145" s="20"/>
      <c r="BB145" s="56">
        <f>IF(AW145&lt;=10,IF($BB$1="Residential",VLOOKUP(CEILING(AW145,0.05),'Payback-Acceptance'!$A$5:$C$205,2),VLOOKUP(CEILING(AW145,0.05),'Payback-Acceptance'!$A$5:$C$205,3)),IF($BB$1="Residential",VLOOKUP(10,'Payback-Acceptance'!$A$5:$C$205,2),VLOOKUP(10,'Payback-Acceptance'!$A$5:$C$205,3)))</f>
        <v>0.14294960495076253</v>
      </c>
      <c r="BC145" s="109"/>
      <c r="BD145" s="17">
        <f>'RIM Net Benefits (Ach Pot)'!BC145</f>
        <v>13.539011194833313</v>
      </c>
      <c r="BE145" s="18">
        <f>'RIM Net Benefits (Ach Pot)'!BD145</f>
        <v>4.5393606115618681</v>
      </c>
      <c r="BF145" s="18">
        <f>'RIM Net Benefits (Ach Pot)'!BE145</f>
        <v>4.2729925618373885</v>
      </c>
      <c r="BG145" s="42"/>
      <c r="BH145" s="22">
        <v>24082.641324554355</v>
      </c>
      <c r="BI145" s="27" t="str">
        <f t="shared" si="33"/>
        <v>NA</v>
      </c>
      <c r="BJ145" s="52" t="s">
        <v>526</v>
      </c>
      <c r="BK145" s="52"/>
      <c r="BL145" s="35" t="str">
        <f t="shared" si="45"/>
        <v>NA</v>
      </c>
      <c r="BM145" s="67" t="s">
        <v>499</v>
      </c>
      <c r="BN145" s="71" t="str">
        <f t="shared" si="47"/>
        <v>NA</v>
      </c>
      <c r="BO145" s="71" t="str">
        <f t="shared" si="47"/>
        <v>NA</v>
      </c>
      <c r="BP145" s="71" t="str">
        <f t="shared" si="47"/>
        <v>NA</v>
      </c>
      <c r="BQ145" s="71" t="str">
        <f t="shared" si="47"/>
        <v>NA</v>
      </c>
      <c r="BR145" s="71" t="str">
        <f t="shared" si="47"/>
        <v>NA</v>
      </c>
      <c r="BS145" s="71" t="str">
        <f t="shared" si="46"/>
        <v>NA</v>
      </c>
      <c r="BT145" s="71" t="str">
        <f t="shared" si="46"/>
        <v>NA</v>
      </c>
      <c r="BU145" s="71" t="str">
        <f t="shared" si="46"/>
        <v>NA</v>
      </c>
      <c r="BV145" s="71" t="str">
        <f t="shared" si="46"/>
        <v>NA</v>
      </c>
      <c r="BW145" s="71" t="str">
        <f t="shared" si="46"/>
        <v>NA</v>
      </c>
    </row>
    <row r="146" spans="1:75" x14ac:dyDescent="0.25">
      <c r="A146" s="13">
        <v>2</v>
      </c>
      <c r="B146" s="13">
        <v>190</v>
      </c>
      <c r="C146">
        <v>204</v>
      </c>
      <c r="D146" t="s">
        <v>180</v>
      </c>
      <c r="E146" t="s">
        <v>394</v>
      </c>
      <c r="F146">
        <f>'RIM &amp; TRC Benefits'!E146-'TRC Costs (Ach Pot)'!E146</f>
        <v>0</v>
      </c>
      <c r="G146">
        <f>'RIM &amp; TRC Benefits'!F146-'TRC Costs (Ach Pot)'!F146</f>
        <v>0</v>
      </c>
      <c r="H146">
        <f>'RIM &amp; TRC Benefits'!G146-'TRC Costs (Ach Pot)'!G146</f>
        <v>-419.0291211</v>
      </c>
      <c r="I146">
        <f>'RIM &amp; TRC Benefits'!H146-'TRC Costs (Ach Pot)'!H146</f>
        <v>1.3708788999999999</v>
      </c>
      <c r="J146">
        <f>'RIM &amp; TRC Benefits'!I146-'TRC Costs (Ach Pot)'!I146</f>
        <v>1.6208788999999999</v>
      </c>
      <c r="K146">
        <f>'RIM &amp; TRC Benefits'!J146-'TRC Costs (Ach Pot)'!J146</f>
        <v>2.1306444999999998</v>
      </c>
      <c r="L146">
        <f>'RIM &amp; TRC Benefits'!K146-'TRC Costs (Ach Pot)'!K146</f>
        <v>2.6716602000000003</v>
      </c>
      <c r="M146">
        <f>'RIM &amp; TRC Benefits'!L146-'TRC Costs (Ach Pot)'!L146</f>
        <v>2.1697069999999998</v>
      </c>
      <c r="N146">
        <f>'RIM &amp; TRC Benefits'!M146-'TRC Costs (Ach Pot)'!M146</f>
        <v>2.6365039000000001</v>
      </c>
      <c r="O146">
        <f>'RIM &amp; TRC Benefits'!N146-'TRC Costs (Ach Pot)'!N146</f>
        <v>2.4920957000000001</v>
      </c>
      <c r="P146">
        <f>'RIM &amp; TRC Benefits'!O146-'TRC Costs (Ach Pot)'!O146</f>
        <v>3.1483462000000002</v>
      </c>
      <c r="Q146">
        <f>'RIM &amp; TRC Benefits'!P146-'TRC Costs (Ach Pot)'!P146</f>
        <v>2.7186582000000001</v>
      </c>
      <c r="R146">
        <f>'RIM &amp; TRC Benefits'!Q146-'TRC Costs (Ach Pot)'!Q146</f>
        <v>2.7342832000000001</v>
      </c>
      <c r="S146">
        <f>'RIM &amp; TRC Benefits'!R146-'TRC Costs (Ach Pot)'!R146</f>
        <v>2.2655332000000001</v>
      </c>
      <c r="T146">
        <f>'RIM &amp; TRC Benefits'!S146-'TRC Costs (Ach Pot)'!S146</f>
        <v>2.6249082000000001</v>
      </c>
      <c r="U146">
        <f>'RIM &amp; TRC Benefits'!T146-'TRC Costs (Ach Pot)'!T146</f>
        <v>2.2811582000000001</v>
      </c>
      <c r="V146">
        <f>'RIM &amp; TRC Benefits'!U146-'TRC Costs (Ach Pot)'!U146</f>
        <v>2.8124082000000001</v>
      </c>
      <c r="W146">
        <f>'RIM &amp; TRC Benefits'!V146-'TRC Costs (Ach Pot)'!V146</f>
        <v>2.5624082000000001</v>
      </c>
      <c r="X146">
        <f>'RIM &amp; TRC Benefits'!W146-'TRC Costs (Ach Pot)'!W146</f>
        <v>3.0936582000000001</v>
      </c>
      <c r="Y146">
        <f>'RIM &amp; TRC Benefits'!X146-'TRC Costs (Ach Pot)'!X146</f>
        <v>2.8749082000000001</v>
      </c>
      <c r="Z146">
        <f>'RIM &amp; TRC Benefits'!Y146-'TRC Costs (Ach Pot)'!Y146</f>
        <v>2.9374082000000001</v>
      </c>
      <c r="AA146">
        <f>'RIM &amp; TRC Benefits'!Z146-'TRC Costs (Ach Pot)'!Z146</f>
        <v>3.3749082000000001</v>
      </c>
      <c r="AB146">
        <f>'RIM &amp; TRC Benefits'!AA146-'TRC Costs (Ach Pot)'!AA146</f>
        <v>0</v>
      </c>
      <c r="AC146">
        <f>'RIM &amp; TRC Benefits'!AB146-'TRC Costs (Ach Pot)'!AB146</f>
        <v>0</v>
      </c>
      <c r="AD146">
        <f>'RIM &amp; TRC Benefits'!AC146-'TRC Costs (Ach Pot)'!AC146</f>
        <v>0</v>
      </c>
      <c r="AE146">
        <f>'RIM &amp; TRC Benefits'!AD146-'TRC Costs (Ach Pot)'!AD146</f>
        <v>0</v>
      </c>
      <c r="AF146">
        <f>'RIM &amp; TRC Benefits'!AE146-'TRC Costs (Ach Pot)'!AE146</f>
        <v>0</v>
      </c>
      <c r="AG146">
        <f>'RIM &amp; TRC Benefits'!AF146-'TRC Costs (Ach Pot)'!AF146</f>
        <v>0</v>
      </c>
      <c r="AH146">
        <f>'RIM &amp; TRC Benefits'!AG146-'TRC Costs (Ach Pot)'!AG146</f>
        <v>0</v>
      </c>
      <c r="AI146">
        <f>'RIM &amp; TRC Benefits'!AH146-'TRC Costs (Ach Pot)'!AH146</f>
        <v>0</v>
      </c>
      <c r="AJ146" s="2">
        <f t="shared" si="34"/>
        <v>-370.5081656000001</v>
      </c>
      <c r="AK146" s="2">
        <f t="shared" si="35"/>
        <v>-392.88330627873529</v>
      </c>
      <c r="AL146">
        <f>IF('TRC Costs (Ach Pot)'!AJ146=0,99999,'RIM &amp; TRC Benefits'!AJ146/'TRC Costs (Ach Pot)'!AJ146)</f>
        <v>6.5453600669040643E-2</v>
      </c>
      <c r="AM146" s="17"/>
      <c r="AN146">
        <f>'Customer Costs'!G146</f>
        <v>383.4</v>
      </c>
      <c r="AO146" s="17">
        <f t="shared" si="36"/>
        <v>23.064799361123615</v>
      </c>
      <c r="AP146" s="18">
        <f t="shared" si="37"/>
        <v>138.95868880374235</v>
      </c>
      <c r="AQ146" s="76" t="str">
        <f t="shared" si="38"/>
        <v>No</v>
      </c>
      <c r="AR146" s="76" t="str">
        <f t="shared" si="39"/>
        <v>No</v>
      </c>
      <c r="AS146" s="76" t="str">
        <f t="shared" si="40"/>
        <v>No</v>
      </c>
      <c r="AU146" s="76" t="str">
        <f t="shared" si="41"/>
        <v>Drop</v>
      </c>
      <c r="AV146" s="59" t="str">
        <f t="shared" si="42"/>
        <v>NA</v>
      </c>
      <c r="AW146" s="41" t="str">
        <f t="shared" si="43"/>
        <v>NA</v>
      </c>
      <c r="AX146" s="23" t="str">
        <f t="shared" si="44"/>
        <v>NA</v>
      </c>
      <c r="AY146" s="23"/>
      <c r="AZ146" s="11" t="str">
        <f>IF(AV146="NA",AV146,'Program Costs'!G146)</f>
        <v>NA</v>
      </c>
      <c r="BA146" s="20"/>
      <c r="BB146" s="56">
        <f>IF(AW146&lt;=10,IF($BB$1="Residential",VLOOKUP(CEILING(AW146,0.05),'Payback-Acceptance'!$A$5:$C$205,2),VLOOKUP(CEILING(AW146,0.05),'Payback-Acceptance'!$A$5:$C$205,3)),IF($BB$1="Residential",VLOOKUP(10,'Payback-Acceptance'!$A$5:$C$205,2),VLOOKUP(10,'Payback-Acceptance'!$A$5:$C$205,3)))</f>
        <v>0.14294960495076253</v>
      </c>
      <c r="BC146" s="109"/>
      <c r="BD146" s="17">
        <f>'RIM Net Benefits (Ach Pot)'!BC146</f>
        <v>23.064799361123615</v>
      </c>
      <c r="BE146" s="18">
        <f>'RIM Net Benefits (Ach Pot)'!BD146</f>
        <v>7.7342385494519439</v>
      </c>
      <c r="BF146" s="18">
        <f>'RIM Net Benefits (Ach Pot)'!BE146</f>
        <v>7.2793880359566669</v>
      </c>
      <c r="BG146" s="42"/>
      <c r="BH146" s="22">
        <v>20069.233030868385</v>
      </c>
      <c r="BI146" s="27" t="str">
        <f t="shared" si="33"/>
        <v>NA</v>
      </c>
      <c r="BJ146" s="52" t="s">
        <v>526</v>
      </c>
      <c r="BK146" s="52"/>
      <c r="BL146" s="35" t="str">
        <f t="shared" si="45"/>
        <v>NA</v>
      </c>
      <c r="BM146" s="67" t="s">
        <v>499</v>
      </c>
      <c r="BN146" s="71" t="str">
        <f t="shared" si="47"/>
        <v>NA</v>
      </c>
      <c r="BO146" s="71" t="str">
        <f t="shared" si="47"/>
        <v>NA</v>
      </c>
      <c r="BP146" s="71" t="str">
        <f t="shared" si="47"/>
        <v>NA</v>
      </c>
      <c r="BQ146" s="71" t="str">
        <f t="shared" si="47"/>
        <v>NA</v>
      </c>
      <c r="BR146" s="71" t="str">
        <f t="shared" si="47"/>
        <v>NA</v>
      </c>
      <c r="BS146" s="71" t="str">
        <f t="shared" si="46"/>
        <v>NA</v>
      </c>
      <c r="BT146" s="71" t="str">
        <f t="shared" si="46"/>
        <v>NA</v>
      </c>
      <c r="BU146" s="71" t="str">
        <f t="shared" si="46"/>
        <v>NA</v>
      </c>
      <c r="BV146" s="71" t="str">
        <f t="shared" si="46"/>
        <v>NA</v>
      </c>
      <c r="BW146" s="71" t="str">
        <f t="shared" si="46"/>
        <v>NA</v>
      </c>
    </row>
    <row r="147" spans="1:75" x14ac:dyDescent="0.25">
      <c r="A147" s="13">
        <v>2</v>
      </c>
      <c r="B147" s="13">
        <v>190</v>
      </c>
      <c r="C147">
        <v>205</v>
      </c>
      <c r="D147" t="s">
        <v>181</v>
      </c>
      <c r="E147" t="s">
        <v>395</v>
      </c>
      <c r="F147">
        <f>'RIM &amp; TRC Benefits'!E147-'TRC Costs (Ach Pot)'!E147</f>
        <v>0</v>
      </c>
      <c r="G147">
        <f>'RIM &amp; TRC Benefits'!F147-'TRC Costs (Ach Pot)'!F147</f>
        <v>0</v>
      </c>
      <c r="H147">
        <f>'RIM &amp; TRC Benefits'!G147-'TRC Costs (Ach Pot)'!G147</f>
        <v>-434.25018360000001</v>
      </c>
      <c r="I147">
        <f>'RIM &amp; TRC Benefits'!H147-'TRC Costs (Ach Pot)'!H147</f>
        <v>2.9998163999999998</v>
      </c>
      <c r="J147">
        <f>'RIM &amp; TRC Benefits'!I147-'TRC Costs (Ach Pot)'!I147</f>
        <v>2.9998163999999998</v>
      </c>
      <c r="K147">
        <f>'RIM &amp; TRC Benefits'!J147-'TRC Costs (Ach Pot)'!J147</f>
        <v>4.3230585999999995</v>
      </c>
      <c r="L147">
        <f>'RIM &amp; TRC Benefits'!K147-'TRC Costs (Ach Pot)'!K147</f>
        <v>4.5789179999999998</v>
      </c>
      <c r="M147">
        <f>'RIM &amp; TRC Benefits'!L147-'TRC Costs (Ach Pot)'!L147</f>
        <v>0</v>
      </c>
      <c r="N147">
        <f>'RIM &amp; TRC Benefits'!M147-'TRC Costs (Ach Pot)'!M147</f>
        <v>0</v>
      </c>
      <c r="O147">
        <f>'RIM &amp; TRC Benefits'!N147-'TRC Costs (Ach Pot)'!N147</f>
        <v>0</v>
      </c>
      <c r="P147">
        <f>'RIM &amp; TRC Benefits'!O147-'TRC Costs (Ach Pot)'!O147</f>
        <v>0</v>
      </c>
      <c r="Q147">
        <f>'RIM &amp; TRC Benefits'!P147-'TRC Costs (Ach Pot)'!P147</f>
        <v>0</v>
      </c>
      <c r="R147">
        <f>'RIM &amp; TRC Benefits'!Q147-'TRC Costs (Ach Pot)'!Q147</f>
        <v>0</v>
      </c>
      <c r="S147">
        <f>'RIM &amp; TRC Benefits'!R147-'TRC Costs (Ach Pot)'!R147</f>
        <v>0</v>
      </c>
      <c r="T147">
        <f>'RIM &amp; TRC Benefits'!S147-'TRC Costs (Ach Pot)'!S147</f>
        <v>0</v>
      </c>
      <c r="U147">
        <f>'RIM &amp; TRC Benefits'!T147-'TRC Costs (Ach Pot)'!T147</f>
        <v>0</v>
      </c>
      <c r="V147">
        <f>'RIM &amp; TRC Benefits'!U147-'TRC Costs (Ach Pot)'!U147</f>
        <v>0</v>
      </c>
      <c r="W147">
        <f>'RIM &amp; TRC Benefits'!V147-'TRC Costs (Ach Pot)'!V147</f>
        <v>0</v>
      </c>
      <c r="X147">
        <f>'RIM &amp; TRC Benefits'!W147-'TRC Costs (Ach Pot)'!W147</f>
        <v>0</v>
      </c>
      <c r="Y147">
        <f>'RIM &amp; TRC Benefits'!X147-'TRC Costs (Ach Pot)'!X147</f>
        <v>0</v>
      </c>
      <c r="Z147">
        <f>'RIM &amp; TRC Benefits'!Y147-'TRC Costs (Ach Pot)'!Y147</f>
        <v>0</v>
      </c>
      <c r="AA147">
        <f>'RIM &amp; TRC Benefits'!Z147-'TRC Costs (Ach Pot)'!Z147</f>
        <v>0</v>
      </c>
      <c r="AB147">
        <f>'RIM &amp; TRC Benefits'!AA147-'TRC Costs (Ach Pot)'!AA147</f>
        <v>0</v>
      </c>
      <c r="AC147">
        <f>'RIM &amp; TRC Benefits'!AB147-'TRC Costs (Ach Pot)'!AB147</f>
        <v>0</v>
      </c>
      <c r="AD147">
        <f>'RIM &amp; TRC Benefits'!AC147-'TRC Costs (Ach Pot)'!AC147</f>
        <v>0</v>
      </c>
      <c r="AE147">
        <f>'RIM &amp; TRC Benefits'!AD147-'TRC Costs (Ach Pot)'!AD147</f>
        <v>0</v>
      </c>
      <c r="AF147">
        <f>'RIM &amp; TRC Benefits'!AE147-'TRC Costs (Ach Pot)'!AE147</f>
        <v>0</v>
      </c>
      <c r="AG147">
        <f>'RIM &amp; TRC Benefits'!AF147-'TRC Costs (Ach Pot)'!AF147</f>
        <v>0</v>
      </c>
      <c r="AH147">
        <f>'RIM &amp; TRC Benefits'!AG147-'TRC Costs (Ach Pot)'!AG147</f>
        <v>0</v>
      </c>
      <c r="AI147">
        <f>'RIM &amp; TRC Benefits'!AH147-'TRC Costs (Ach Pot)'!AH147</f>
        <v>0</v>
      </c>
      <c r="AJ147" s="2">
        <f t="shared" si="34"/>
        <v>-419.34857420000003</v>
      </c>
      <c r="AK147" s="2">
        <f t="shared" si="35"/>
        <v>-421.63926586241769</v>
      </c>
      <c r="AL147">
        <f>IF('TRC Costs (Ach Pot)'!AJ147=0,99999,'RIM &amp; TRC Benefits'!AJ147/'TRC Costs (Ach Pot)'!AJ147)</f>
        <v>3.5150421367465316E-2</v>
      </c>
      <c r="AM147" s="17"/>
      <c r="AN147">
        <f>'Customer Costs'!G147</f>
        <v>400</v>
      </c>
      <c r="AO147" s="17">
        <f t="shared" si="36"/>
        <v>46.716465005723506</v>
      </c>
      <c r="AP147" s="18">
        <f t="shared" si="37"/>
        <v>71.576968160080327</v>
      </c>
      <c r="AQ147" s="76" t="str">
        <f t="shared" si="38"/>
        <v>No</v>
      </c>
      <c r="AR147" s="76" t="str">
        <f t="shared" si="39"/>
        <v>No</v>
      </c>
      <c r="AS147" s="76" t="str">
        <f t="shared" si="40"/>
        <v>No</v>
      </c>
      <c r="AU147" s="76" t="str">
        <f t="shared" si="41"/>
        <v>Drop</v>
      </c>
      <c r="AV147" s="59" t="str">
        <f t="shared" si="42"/>
        <v>NA</v>
      </c>
      <c r="AW147" s="41" t="str">
        <f t="shared" si="43"/>
        <v>NA</v>
      </c>
      <c r="AX147" s="23" t="str">
        <f t="shared" si="44"/>
        <v>NA</v>
      </c>
      <c r="AY147" s="23"/>
      <c r="AZ147" s="11" t="str">
        <f>IF(AV147="NA",AV147,'Program Costs'!G147)</f>
        <v>NA</v>
      </c>
      <c r="BA147" s="20"/>
      <c r="BB147" s="56">
        <f>IF(AW147&lt;=10,IF($BB$1="Residential",VLOOKUP(CEILING(AW147,0.05),'Payback-Acceptance'!$A$5:$C$205,2),VLOOKUP(CEILING(AW147,0.05),'Payback-Acceptance'!$A$5:$C$205,3)),IF($BB$1="Residential",VLOOKUP(10,'Payback-Acceptance'!$A$5:$C$205,2),VLOOKUP(10,'Payback-Acceptance'!$A$5:$C$205,3)))</f>
        <v>0.14294960495076253</v>
      </c>
      <c r="BC147" s="109"/>
      <c r="BD147" s="17">
        <f>'RIM Net Benefits (Ach Pot)'!BC147</f>
        <v>46.716465005723506</v>
      </c>
      <c r="BE147" s="18">
        <f>'RIM Net Benefits (Ach Pot)'!BD147</f>
        <v>1.4953188771413441</v>
      </c>
      <c r="BF147" s="18">
        <f>'RIM Net Benefits (Ach Pot)'!BE147</f>
        <v>0.7449840210272376</v>
      </c>
      <c r="BG147" s="42"/>
      <c r="BH147" s="22">
        <v>9925.1479716294562</v>
      </c>
      <c r="BI147" s="27" t="str">
        <f t="shared" si="33"/>
        <v>NA</v>
      </c>
      <c r="BJ147" s="52" t="s">
        <v>526</v>
      </c>
      <c r="BK147" s="52"/>
      <c r="BL147" s="35" t="str">
        <f t="shared" si="45"/>
        <v>NA</v>
      </c>
      <c r="BM147" s="67" t="s">
        <v>499</v>
      </c>
      <c r="BN147" s="71" t="str">
        <f t="shared" si="47"/>
        <v>NA</v>
      </c>
      <c r="BO147" s="71" t="str">
        <f t="shared" si="47"/>
        <v>NA</v>
      </c>
      <c r="BP147" s="71" t="str">
        <f t="shared" si="47"/>
        <v>NA</v>
      </c>
      <c r="BQ147" s="71" t="str">
        <f t="shared" si="47"/>
        <v>NA</v>
      </c>
      <c r="BR147" s="71" t="str">
        <f t="shared" si="47"/>
        <v>NA</v>
      </c>
      <c r="BS147" s="71" t="str">
        <f t="shared" si="46"/>
        <v>NA</v>
      </c>
      <c r="BT147" s="71" t="str">
        <f t="shared" si="46"/>
        <v>NA</v>
      </c>
      <c r="BU147" s="71" t="str">
        <f t="shared" si="46"/>
        <v>NA</v>
      </c>
      <c r="BV147" s="71" t="str">
        <f t="shared" si="46"/>
        <v>NA</v>
      </c>
      <c r="BW147" s="71" t="str">
        <f t="shared" si="46"/>
        <v>NA</v>
      </c>
    </row>
    <row r="148" spans="1:75" x14ac:dyDescent="0.25">
      <c r="A148" s="13">
        <v>2</v>
      </c>
      <c r="B148" s="13">
        <v>220</v>
      </c>
      <c r="C148">
        <v>221</v>
      </c>
      <c r="D148" t="s">
        <v>182</v>
      </c>
      <c r="E148" t="s">
        <v>399</v>
      </c>
      <c r="F148">
        <f>'RIM &amp; TRC Benefits'!E148-'TRC Costs (Ach Pot)'!E148</f>
        <v>0</v>
      </c>
      <c r="G148">
        <f>'RIM &amp; TRC Benefits'!F148-'TRC Costs (Ach Pot)'!F148</f>
        <v>0</v>
      </c>
      <c r="H148">
        <f>'RIM &amp; TRC Benefits'!G148-'TRC Costs (Ach Pot)'!G148</f>
        <v>-49.393535200000002</v>
      </c>
      <c r="I148">
        <f>'RIM &amp; TRC Benefits'!H148-'TRC Costs (Ach Pot)'!H148</f>
        <v>2.4514648000000001</v>
      </c>
      <c r="J148">
        <f>'RIM &amp; TRC Benefits'!I148-'TRC Costs (Ach Pot)'!I148</f>
        <v>2.4514648000000001</v>
      </c>
      <c r="K148">
        <f>'RIM &amp; TRC Benefits'!J148-'TRC Costs (Ach Pot)'!J148</f>
        <v>3.1663086000000003</v>
      </c>
      <c r="L148">
        <f>'RIM &amp; TRC Benefits'!K148-'TRC Costs (Ach Pot)'!K148</f>
        <v>3.7131836000000003</v>
      </c>
      <c r="M148">
        <f>'RIM &amp; TRC Benefits'!L148-'TRC Costs (Ach Pot)'!L148</f>
        <v>3.4788086000000003</v>
      </c>
      <c r="N148">
        <f>'RIM &amp; TRC Benefits'!M148-'TRC Costs (Ach Pot)'!M148</f>
        <v>4.5295898000000001</v>
      </c>
      <c r="O148">
        <f>'RIM &amp; TRC Benefits'!N148-'TRC Costs (Ach Pot)'!N148</f>
        <v>4.3695570999999997</v>
      </c>
      <c r="P148">
        <f>'RIM &amp; TRC Benefits'!O148-'TRC Costs (Ach Pot)'!O148</f>
        <v>5.0492441000000001</v>
      </c>
      <c r="Q148">
        <f>'RIM &amp; TRC Benefits'!P148-'TRC Costs (Ach Pot)'!P148</f>
        <v>4.4398691000000001</v>
      </c>
      <c r="R148">
        <f>'RIM &amp; TRC Benefits'!Q148-'TRC Costs (Ach Pot)'!Q148</f>
        <v>4.4554941000000001</v>
      </c>
      <c r="S148">
        <f>'RIM &amp; TRC Benefits'!R148-'TRC Costs (Ach Pot)'!R148</f>
        <v>4.3773691000000001</v>
      </c>
      <c r="T148">
        <f>'RIM &amp; TRC Benefits'!S148-'TRC Costs (Ach Pot)'!S148</f>
        <v>4.8617441000000001</v>
      </c>
      <c r="U148">
        <f>'RIM &amp; TRC Benefits'!T148-'TRC Costs (Ach Pot)'!T148</f>
        <v>3.8929941000000001</v>
      </c>
      <c r="V148">
        <f>'RIM &amp; TRC Benefits'!U148-'TRC Costs (Ach Pot)'!U148</f>
        <v>4.6742441000000001</v>
      </c>
      <c r="W148">
        <f>'RIM &amp; TRC Benefits'!V148-'TRC Costs (Ach Pot)'!V148</f>
        <v>4.7367441000000001</v>
      </c>
      <c r="X148">
        <f>'RIM &amp; TRC Benefits'!W148-'TRC Costs (Ach Pot)'!W148</f>
        <v>5.4242441000000001</v>
      </c>
      <c r="Y148">
        <f>'RIM &amp; TRC Benefits'!X148-'TRC Costs (Ach Pot)'!X148</f>
        <v>4.9554941000000001</v>
      </c>
      <c r="Z148">
        <f>'RIM &amp; TRC Benefits'!Y148-'TRC Costs (Ach Pot)'!Y148</f>
        <v>6.0492441000000001</v>
      </c>
      <c r="AA148">
        <f>'RIM &amp; TRC Benefits'!Z148-'TRC Costs (Ach Pot)'!Z148</f>
        <v>5.5179941000000001</v>
      </c>
      <c r="AB148">
        <f>'RIM &amp; TRC Benefits'!AA148-'TRC Costs (Ach Pot)'!AA148</f>
        <v>5.5804941000000001</v>
      </c>
      <c r="AC148">
        <f>'RIM &amp; TRC Benefits'!AB148-'TRC Costs (Ach Pot)'!AB148</f>
        <v>5.0804941000000001</v>
      </c>
      <c r="AD148">
        <f>'RIM &amp; TRC Benefits'!AC148-'TRC Costs (Ach Pot)'!AC148</f>
        <v>5.5492441000000001</v>
      </c>
      <c r="AE148">
        <f>'RIM &amp; TRC Benefits'!AD148-'TRC Costs (Ach Pot)'!AD148</f>
        <v>5.8617441000000001</v>
      </c>
      <c r="AF148">
        <f>'RIM &amp; TRC Benefits'!AE148-'TRC Costs (Ach Pot)'!AE148</f>
        <v>4.8617441000000001</v>
      </c>
      <c r="AG148">
        <f>'RIM &amp; TRC Benefits'!AF148-'TRC Costs (Ach Pot)'!AF148</f>
        <v>5.8929941000000001</v>
      </c>
      <c r="AH148">
        <f>'RIM &amp; TRC Benefits'!AG148-'TRC Costs (Ach Pot)'!AG148</f>
        <v>4.8929941000000001</v>
      </c>
      <c r="AI148">
        <f>'RIM &amp; TRC Benefits'!AH148-'TRC Costs (Ach Pot)'!AH148</f>
        <v>0</v>
      </c>
      <c r="AJ148" s="2">
        <f t="shared" si="34"/>
        <v>70.921229999999994</v>
      </c>
      <c r="AK148" s="2">
        <f t="shared" si="35"/>
        <v>3.3920356156569582</v>
      </c>
      <c r="AL148">
        <f>IF('TRC Costs (Ach Pot)'!AJ148=0,99999,'RIM &amp; TRC Benefits'!AJ148/'TRC Costs (Ach Pot)'!AJ148)</f>
        <v>1.065584602004195</v>
      </c>
      <c r="AM148" s="17"/>
      <c r="AN148">
        <f>'Customer Costs'!G148</f>
        <v>14.72</v>
      </c>
      <c r="AO148" s="17">
        <f t="shared" si="36"/>
        <v>37.117895033797083</v>
      </c>
      <c r="AP148" s="18">
        <f t="shared" si="37"/>
        <v>3.3151848629388003</v>
      </c>
      <c r="AQ148" s="76" t="str">
        <f t="shared" si="38"/>
        <v>No</v>
      </c>
      <c r="AR148" s="76" t="str">
        <f t="shared" si="39"/>
        <v>No</v>
      </c>
      <c r="AS148" s="76" t="str">
        <f t="shared" si="40"/>
        <v>No</v>
      </c>
      <c r="AU148" s="76" t="str">
        <f t="shared" si="41"/>
        <v>Keep</v>
      </c>
      <c r="AV148" s="59">
        <f t="shared" si="42"/>
        <v>5.8396505723960068</v>
      </c>
      <c r="AW148" s="41">
        <f t="shared" si="43"/>
        <v>2</v>
      </c>
      <c r="AX148" s="23">
        <f t="shared" si="44"/>
        <v>0.39671539214646784</v>
      </c>
      <c r="AY148" s="23"/>
      <c r="AZ148" s="11">
        <f>IF(AV148="NA",AV148,'Program Costs'!G148)</f>
        <v>37</v>
      </c>
      <c r="BA148" s="20"/>
      <c r="BB148" s="56">
        <f>IF(AW148&lt;=10,IF($BB$1="Residential",VLOOKUP(CEILING(AW148,0.05),'Payback-Acceptance'!$A$5:$C$205,2),VLOOKUP(CEILING(AW148,0.05),'Payback-Acceptance'!$A$5:$C$205,3)),IF($BB$1="Residential",VLOOKUP(10,'Payback-Acceptance'!$A$5:$C$205,2),VLOOKUP(10,'Payback-Acceptance'!$A$5:$C$205,3)))</f>
        <v>0.41756058820718511</v>
      </c>
      <c r="BC148" s="109"/>
      <c r="BD148" s="17">
        <f>'RIM Net Benefits (Ach Pot)'!BC148</f>
        <v>37.117895033797083</v>
      </c>
      <c r="BE148" s="18">
        <f>'RIM Net Benefits (Ach Pot)'!BD148</f>
        <v>1.9646464342931711</v>
      </c>
      <c r="BF148" s="18">
        <f>'RIM Net Benefits (Ach Pot)'!BE148</f>
        <v>2.7689780507056212</v>
      </c>
      <c r="BG148" s="42"/>
      <c r="BH148" s="22">
        <v>282432.69311648369</v>
      </c>
      <c r="BI148" s="27">
        <f t="shared" si="33"/>
        <v>58966.380733329162</v>
      </c>
      <c r="BJ148" s="52" t="s">
        <v>528</v>
      </c>
      <c r="BK148" s="52"/>
      <c r="BL148" s="35">
        <f t="shared" si="45"/>
        <v>58966.380733329162</v>
      </c>
      <c r="BM148" s="67">
        <f>BI148</f>
        <v>58966.380733329162</v>
      </c>
      <c r="BN148" s="71">
        <f t="shared" si="47"/>
        <v>1768.9914219998748</v>
      </c>
      <c r="BO148" s="71">
        <f t="shared" si="47"/>
        <v>4717.310458666333</v>
      </c>
      <c r="BP148" s="71">
        <f t="shared" si="47"/>
        <v>9434.6209173326661</v>
      </c>
      <c r="BQ148" s="71">
        <f t="shared" si="47"/>
        <v>17689.914219998751</v>
      </c>
      <c r="BR148" s="71">
        <f t="shared" si="47"/>
        <v>29483.190366664581</v>
      </c>
      <c r="BS148" s="71">
        <f t="shared" si="46"/>
        <v>41276.466513330408</v>
      </c>
      <c r="BT148" s="71">
        <f t="shared" si="46"/>
        <v>49531.759815996498</v>
      </c>
      <c r="BU148" s="71">
        <f t="shared" si="46"/>
        <v>54249.070274662823</v>
      </c>
      <c r="BV148" s="71">
        <f t="shared" si="46"/>
        <v>57197.389311329287</v>
      </c>
      <c r="BW148" s="71">
        <f t="shared" si="46"/>
        <v>58966.380733329162</v>
      </c>
    </row>
    <row r="149" spans="1:75" x14ac:dyDescent="0.25">
      <c r="A149" s="13">
        <v>2</v>
      </c>
      <c r="B149" s="13">
        <v>230</v>
      </c>
      <c r="C149">
        <v>231</v>
      </c>
      <c r="D149" t="s">
        <v>183</v>
      </c>
      <c r="E149" t="s">
        <v>400</v>
      </c>
      <c r="F149">
        <f>'RIM &amp; TRC Benefits'!E149-'TRC Costs (Ach Pot)'!E149</f>
        <v>0</v>
      </c>
      <c r="G149">
        <f>'RIM &amp; TRC Benefits'!F149-'TRC Costs (Ach Pot)'!F149</f>
        <v>0</v>
      </c>
      <c r="H149">
        <f>'RIM &amp; TRC Benefits'!G149-'TRC Costs (Ach Pot)'!G149</f>
        <v>-46.256705000000004</v>
      </c>
      <c r="I149">
        <f>'RIM &amp; TRC Benefits'!H149-'TRC Costs (Ach Pot)'!H149</f>
        <v>16.503295000000001</v>
      </c>
      <c r="J149">
        <f>'RIM &amp; TRC Benefits'!I149-'TRC Costs (Ach Pot)'!I149</f>
        <v>18.253295000000001</v>
      </c>
      <c r="K149">
        <f>'RIM &amp; TRC Benefits'!J149-'TRC Costs (Ach Pot)'!J149</f>
        <v>24.196654000000002</v>
      </c>
      <c r="L149">
        <f>'RIM &amp; TRC Benefits'!K149-'TRC Costs (Ach Pot)'!K149</f>
        <v>25.608764000000001</v>
      </c>
      <c r="M149">
        <f>'RIM &amp; TRC Benefits'!L149-'TRC Costs (Ach Pot)'!L149</f>
        <v>0</v>
      </c>
      <c r="N149">
        <f>'RIM &amp; TRC Benefits'!M149-'TRC Costs (Ach Pot)'!M149</f>
        <v>0</v>
      </c>
      <c r="O149">
        <f>'RIM &amp; TRC Benefits'!N149-'TRC Costs (Ach Pot)'!N149</f>
        <v>0</v>
      </c>
      <c r="P149">
        <f>'RIM &amp; TRC Benefits'!O149-'TRC Costs (Ach Pot)'!O149</f>
        <v>0</v>
      </c>
      <c r="Q149">
        <f>'RIM &amp; TRC Benefits'!P149-'TRC Costs (Ach Pot)'!P149</f>
        <v>0</v>
      </c>
      <c r="R149">
        <f>'RIM &amp; TRC Benefits'!Q149-'TRC Costs (Ach Pot)'!Q149</f>
        <v>0</v>
      </c>
      <c r="S149">
        <f>'RIM &amp; TRC Benefits'!R149-'TRC Costs (Ach Pot)'!R149</f>
        <v>0</v>
      </c>
      <c r="T149">
        <f>'RIM &amp; TRC Benefits'!S149-'TRC Costs (Ach Pot)'!S149</f>
        <v>0</v>
      </c>
      <c r="U149">
        <f>'RIM &amp; TRC Benefits'!T149-'TRC Costs (Ach Pot)'!T149</f>
        <v>0</v>
      </c>
      <c r="V149">
        <f>'RIM &amp; TRC Benefits'!U149-'TRC Costs (Ach Pot)'!U149</f>
        <v>0</v>
      </c>
      <c r="W149">
        <f>'RIM &amp; TRC Benefits'!V149-'TRC Costs (Ach Pot)'!V149</f>
        <v>0</v>
      </c>
      <c r="X149">
        <f>'RIM &amp; TRC Benefits'!W149-'TRC Costs (Ach Pot)'!W149</f>
        <v>0</v>
      </c>
      <c r="Y149">
        <f>'RIM &amp; TRC Benefits'!X149-'TRC Costs (Ach Pot)'!X149</f>
        <v>0</v>
      </c>
      <c r="Z149">
        <f>'RIM &amp; TRC Benefits'!Y149-'TRC Costs (Ach Pot)'!Y149</f>
        <v>0</v>
      </c>
      <c r="AA149">
        <f>'RIM &amp; TRC Benefits'!Z149-'TRC Costs (Ach Pot)'!Z149</f>
        <v>0</v>
      </c>
      <c r="AB149">
        <f>'RIM &amp; TRC Benefits'!AA149-'TRC Costs (Ach Pot)'!AA149</f>
        <v>0</v>
      </c>
      <c r="AC149">
        <f>'RIM &amp; TRC Benefits'!AB149-'TRC Costs (Ach Pot)'!AB149</f>
        <v>0</v>
      </c>
      <c r="AD149">
        <f>'RIM &amp; TRC Benefits'!AC149-'TRC Costs (Ach Pot)'!AC149</f>
        <v>0</v>
      </c>
      <c r="AE149">
        <f>'RIM &amp; TRC Benefits'!AD149-'TRC Costs (Ach Pot)'!AD149</f>
        <v>0</v>
      </c>
      <c r="AF149">
        <f>'RIM &amp; TRC Benefits'!AE149-'TRC Costs (Ach Pot)'!AE149</f>
        <v>0</v>
      </c>
      <c r="AG149">
        <f>'RIM &amp; TRC Benefits'!AF149-'TRC Costs (Ach Pot)'!AF149</f>
        <v>0</v>
      </c>
      <c r="AH149">
        <f>'RIM &amp; TRC Benefits'!AG149-'TRC Costs (Ach Pot)'!AG149</f>
        <v>0</v>
      </c>
      <c r="AI149">
        <f>'RIM &amp; TRC Benefits'!AH149-'TRC Costs (Ach Pot)'!AH149</f>
        <v>0</v>
      </c>
      <c r="AJ149" s="2">
        <f t="shared" si="34"/>
        <v>38.305303000000002</v>
      </c>
      <c r="AK149" s="2">
        <f t="shared" si="35"/>
        <v>25.333636101082895</v>
      </c>
      <c r="AL149">
        <f>IF('TRC Costs (Ach Pot)'!AJ149=0,99999,'RIM &amp; TRC Benefits'!AJ149/'TRC Costs (Ach Pot)'!AJ149)</f>
        <v>1.4036589563588733</v>
      </c>
      <c r="AM149" s="17"/>
      <c r="AN149">
        <f>'Customer Costs'!G149</f>
        <v>25.76</v>
      </c>
      <c r="AO149" s="17">
        <f t="shared" si="36"/>
        <v>324.78158154572446</v>
      </c>
      <c r="AP149" s="18">
        <f t="shared" si="37"/>
        <v>0.66303697258776018</v>
      </c>
      <c r="AQ149" s="76" t="str">
        <f t="shared" si="38"/>
        <v>Yes</v>
      </c>
      <c r="AR149" s="76" t="str">
        <f t="shared" si="39"/>
        <v>Yes</v>
      </c>
      <c r="AS149" s="76" t="str">
        <f t="shared" si="40"/>
        <v>Yes</v>
      </c>
      <c r="AU149" s="76" t="str">
        <f t="shared" si="41"/>
        <v>Drop</v>
      </c>
      <c r="AV149" s="59" t="str">
        <f t="shared" si="42"/>
        <v>NA</v>
      </c>
      <c r="AW149" s="41" t="str">
        <f t="shared" si="43"/>
        <v>NA</v>
      </c>
      <c r="AX149" s="23" t="str">
        <f t="shared" si="44"/>
        <v>NA</v>
      </c>
      <c r="AY149" s="23"/>
      <c r="AZ149" s="11" t="str">
        <f>IF(AV149="NA",AV149,'Program Costs'!G149)</f>
        <v>NA</v>
      </c>
      <c r="BA149" s="20"/>
      <c r="BB149" s="56">
        <f>IF(AW149&lt;=10,IF($BB$1="Residential",VLOOKUP(CEILING(AW149,0.05),'Payback-Acceptance'!$A$5:$C$205,2),VLOOKUP(CEILING(AW149,0.05),'Payback-Acceptance'!$A$5:$C$205,3)),IF($BB$1="Residential",VLOOKUP(10,'Payback-Acceptance'!$A$5:$C$205,2),VLOOKUP(10,'Payback-Acceptance'!$A$5:$C$205,3)))</f>
        <v>0.14294960495076253</v>
      </c>
      <c r="BC149" s="109"/>
      <c r="BD149" s="17">
        <f>'RIM Net Benefits (Ach Pot)'!BC149</f>
        <v>324.78158154572446</v>
      </c>
      <c r="BE149" s="18">
        <f>'RIM Net Benefits (Ach Pot)'!BD149</f>
        <v>17.190656175323227</v>
      </c>
      <c r="BF149" s="18">
        <f>'RIM Net Benefits (Ach Pot)'!BE149</f>
        <v>24.228557943674183</v>
      </c>
      <c r="BG149" s="42"/>
      <c r="BH149" s="22">
        <v>282432.69311648369</v>
      </c>
      <c r="BI149" s="27" t="str">
        <f t="shared" si="33"/>
        <v>NA</v>
      </c>
      <c r="BJ149" s="52" t="s">
        <v>528</v>
      </c>
      <c r="BK149" s="52"/>
      <c r="BL149" s="35" t="str">
        <f t="shared" si="45"/>
        <v>NA</v>
      </c>
      <c r="BM149" s="67" t="s">
        <v>499</v>
      </c>
      <c r="BN149" s="71" t="str">
        <f t="shared" si="47"/>
        <v>NA</v>
      </c>
      <c r="BO149" s="71" t="str">
        <f t="shared" si="47"/>
        <v>NA</v>
      </c>
      <c r="BP149" s="71" t="str">
        <f t="shared" si="47"/>
        <v>NA</v>
      </c>
      <c r="BQ149" s="71" t="str">
        <f t="shared" si="47"/>
        <v>NA</v>
      </c>
      <c r="BR149" s="71" t="str">
        <f t="shared" si="47"/>
        <v>NA</v>
      </c>
      <c r="BS149" s="71" t="str">
        <f t="shared" si="46"/>
        <v>NA</v>
      </c>
      <c r="BT149" s="71" t="str">
        <f t="shared" si="46"/>
        <v>NA</v>
      </c>
      <c r="BU149" s="71" t="str">
        <f t="shared" si="46"/>
        <v>NA</v>
      </c>
      <c r="BV149" s="71" t="str">
        <f t="shared" si="46"/>
        <v>NA</v>
      </c>
      <c r="BW149" s="71" t="str">
        <f t="shared" si="46"/>
        <v>NA</v>
      </c>
    </row>
    <row r="150" spans="1:75" x14ac:dyDescent="0.25">
      <c r="A150" s="13">
        <v>2</v>
      </c>
      <c r="B150" s="13">
        <v>240</v>
      </c>
      <c r="C150">
        <v>241</v>
      </c>
      <c r="D150" t="s">
        <v>184</v>
      </c>
      <c r="E150" t="s">
        <v>401</v>
      </c>
      <c r="F150">
        <f>'RIM &amp; TRC Benefits'!E150-'TRC Costs (Ach Pot)'!E150</f>
        <v>0</v>
      </c>
      <c r="G150">
        <f>'RIM &amp; TRC Benefits'!F150-'TRC Costs (Ach Pot)'!F150</f>
        <v>0</v>
      </c>
      <c r="H150">
        <f>'RIM &amp; TRC Benefits'!G150-'TRC Costs (Ach Pot)'!G150</f>
        <v>-33.867162100000002</v>
      </c>
      <c r="I150">
        <f>'RIM &amp; TRC Benefits'!H150-'TRC Costs (Ach Pot)'!H150</f>
        <v>8.9028378999999997</v>
      </c>
      <c r="J150">
        <f>'RIM &amp; TRC Benefits'!I150-'TRC Costs (Ach Pot)'!I150</f>
        <v>0</v>
      </c>
      <c r="K150">
        <f>'RIM &amp; TRC Benefits'!J150-'TRC Costs (Ach Pot)'!J150</f>
        <v>0</v>
      </c>
      <c r="L150">
        <f>'RIM &amp; TRC Benefits'!K150-'TRC Costs (Ach Pot)'!K150</f>
        <v>0</v>
      </c>
      <c r="M150">
        <f>'RIM &amp; TRC Benefits'!L150-'TRC Costs (Ach Pot)'!L150</f>
        <v>0</v>
      </c>
      <c r="N150">
        <f>'RIM &amp; TRC Benefits'!M150-'TRC Costs (Ach Pot)'!M150</f>
        <v>0</v>
      </c>
      <c r="O150">
        <f>'RIM &amp; TRC Benefits'!N150-'TRC Costs (Ach Pot)'!N150</f>
        <v>0</v>
      </c>
      <c r="P150">
        <f>'RIM &amp; TRC Benefits'!O150-'TRC Costs (Ach Pot)'!O150</f>
        <v>0</v>
      </c>
      <c r="Q150">
        <f>'RIM &amp; TRC Benefits'!P150-'TRC Costs (Ach Pot)'!P150</f>
        <v>0</v>
      </c>
      <c r="R150">
        <f>'RIM &amp; TRC Benefits'!Q150-'TRC Costs (Ach Pot)'!Q150</f>
        <v>0</v>
      </c>
      <c r="S150">
        <f>'RIM &amp; TRC Benefits'!R150-'TRC Costs (Ach Pot)'!R150</f>
        <v>0</v>
      </c>
      <c r="T150">
        <f>'RIM &amp; TRC Benefits'!S150-'TRC Costs (Ach Pot)'!S150</f>
        <v>0</v>
      </c>
      <c r="U150">
        <f>'RIM &amp; TRC Benefits'!T150-'TRC Costs (Ach Pot)'!T150</f>
        <v>0</v>
      </c>
      <c r="V150">
        <f>'RIM &amp; TRC Benefits'!U150-'TRC Costs (Ach Pot)'!U150</f>
        <v>0</v>
      </c>
      <c r="W150">
        <f>'RIM &amp; TRC Benefits'!V150-'TRC Costs (Ach Pot)'!V150</f>
        <v>0</v>
      </c>
      <c r="X150">
        <f>'RIM &amp; TRC Benefits'!W150-'TRC Costs (Ach Pot)'!W150</f>
        <v>0</v>
      </c>
      <c r="Y150">
        <f>'RIM &amp; TRC Benefits'!X150-'TRC Costs (Ach Pot)'!X150</f>
        <v>0</v>
      </c>
      <c r="Z150">
        <f>'RIM &amp; TRC Benefits'!Y150-'TRC Costs (Ach Pot)'!Y150</f>
        <v>0</v>
      </c>
      <c r="AA150">
        <f>'RIM &amp; TRC Benefits'!Z150-'TRC Costs (Ach Pot)'!Z150</f>
        <v>0</v>
      </c>
      <c r="AB150">
        <f>'RIM &amp; TRC Benefits'!AA150-'TRC Costs (Ach Pot)'!AA150</f>
        <v>0</v>
      </c>
      <c r="AC150">
        <f>'RIM &amp; TRC Benefits'!AB150-'TRC Costs (Ach Pot)'!AB150</f>
        <v>0</v>
      </c>
      <c r="AD150">
        <f>'RIM &amp; TRC Benefits'!AC150-'TRC Costs (Ach Pot)'!AC150</f>
        <v>0</v>
      </c>
      <c r="AE150">
        <f>'RIM &amp; TRC Benefits'!AD150-'TRC Costs (Ach Pot)'!AD150</f>
        <v>0</v>
      </c>
      <c r="AF150">
        <f>'RIM &amp; TRC Benefits'!AE150-'TRC Costs (Ach Pot)'!AE150</f>
        <v>0</v>
      </c>
      <c r="AG150">
        <f>'RIM &amp; TRC Benefits'!AF150-'TRC Costs (Ach Pot)'!AF150</f>
        <v>0</v>
      </c>
      <c r="AH150">
        <f>'RIM &amp; TRC Benefits'!AG150-'TRC Costs (Ach Pot)'!AG150</f>
        <v>0</v>
      </c>
      <c r="AI150">
        <f>'RIM &amp; TRC Benefits'!AH150-'TRC Costs (Ach Pot)'!AH150</f>
        <v>0</v>
      </c>
      <c r="AJ150" s="2">
        <f t="shared" si="34"/>
        <v>-24.9643242</v>
      </c>
      <c r="AK150" s="2">
        <f t="shared" si="35"/>
        <v>-25.504852047324661</v>
      </c>
      <c r="AL150">
        <f>IF('TRC Costs (Ach Pot)'!AJ150=0,99999,'RIM &amp; TRC Benefits'!AJ150/'TRC Costs (Ach Pot)'!AJ150)</f>
        <v>0.40016810801211994</v>
      </c>
      <c r="AM150" s="17"/>
      <c r="AN150">
        <f>'Customer Costs'!G150</f>
        <v>5.5200000000000005</v>
      </c>
      <c r="AO150" s="17">
        <f t="shared" si="36"/>
        <v>167.03052765208685</v>
      </c>
      <c r="AP150" s="18">
        <f t="shared" si="37"/>
        <v>0.27626540524490012</v>
      </c>
      <c r="AQ150" s="76" t="str">
        <f t="shared" si="38"/>
        <v>Yes</v>
      </c>
      <c r="AR150" s="76" t="str">
        <f t="shared" si="39"/>
        <v>Yes</v>
      </c>
      <c r="AS150" s="76" t="str">
        <f t="shared" si="40"/>
        <v>Yes</v>
      </c>
      <c r="AU150" s="76" t="str">
        <f t="shared" si="41"/>
        <v>Drop</v>
      </c>
      <c r="AV150" s="59" t="str">
        <f t="shared" si="42"/>
        <v>NA</v>
      </c>
      <c r="AW150" s="41" t="str">
        <f t="shared" si="43"/>
        <v>NA</v>
      </c>
      <c r="AX150" s="23" t="str">
        <f t="shared" si="44"/>
        <v>NA</v>
      </c>
      <c r="AY150" s="23"/>
      <c r="AZ150" s="11" t="str">
        <f>IF(AV150="NA",AV150,'Program Costs'!G150)</f>
        <v>NA</v>
      </c>
      <c r="BA150" s="20"/>
      <c r="BB150" s="56">
        <f>IF(AW150&lt;=10,IF($BB$1="Residential",VLOOKUP(CEILING(AW150,0.05),'Payback-Acceptance'!$A$5:$C$205,2),VLOOKUP(CEILING(AW150,0.05),'Payback-Acceptance'!$A$5:$C$205,3)),IF($BB$1="Residential",VLOOKUP(10,'Payback-Acceptance'!$A$5:$C$205,2),VLOOKUP(10,'Payback-Acceptance'!$A$5:$C$205,3)))</f>
        <v>0.14294960495076253</v>
      </c>
      <c r="BC150" s="109"/>
      <c r="BD150" s="17">
        <f>'RIM Net Benefits (Ach Pot)'!BC150</f>
        <v>167.03052765208685</v>
      </c>
      <c r="BE150" s="18">
        <f>'RIM Net Benefits (Ach Pot)'!BD150</f>
        <v>8.8409088711579216</v>
      </c>
      <c r="BF150" s="18">
        <f>'RIM Net Benefits (Ach Pot)'!BE150</f>
        <v>12.460401228175293</v>
      </c>
      <c r="BG150" s="42"/>
      <c r="BH150" s="22">
        <v>282432.69311648369</v>
      </c>
      <c r="BI150" s="27" t="str">
        <f t="shared" si="33"/>
        <v>NA</v>
      </c>
      <c r="BJ150" s="52" t="s">
        <v>528</v>
      </c>
      <c r="BK150" s="52"/>
      <c r="BL150" s="35" t="str">
        <f t="shared" si="45"/>
        <v>NA</v>
      </c>
      <c r="BM150" s="67" t="s">
        <v>499</v>
      </c>
      <c r="BN150" s="71" t="str">
        <f t="shared" si="47"/>
        <v>NA</v>
      </c>
      <c r="BO150" s="71" t="str">
        <f t="shared" si="47"/>
        <v>NA</v>
      </c>
      <c r="BP150" s="71" t="str">
        <f t="shared" si="47"/>
        <v>NA</v>
      </c>
      <c r="BQ150" s="71" t="str">
        <f t="shared" si="47"/>
        <v>NA</v>
      </c>
      <c r="BR150" s="71" t="str">
        <f t="shared" si="47"/>
        <v>NA</v>
      </c>
      <c r="BS150" s="71" t="str">
        <f t="shared" si="46"/>
        <v>NA</v>
      </c>
      <c r="BT150" s="71" t="str">
        <f t="shared" si="46"/>
        <v>NA</v>
      </c>
      <c r="BU150" s="71" t="str">
        <f t="shared" si="46"/>
        <v>NA</v>
      </c>
      <c r="BV150" s="71" t="str">
        <f t="shared" si="46"/>
        <v>NA</v>
      </c>
      <c r="BW150" s="71" t="str">
        <f t="shared" si="46"/>
        <v>NA</v>
      </c>
    </row>
    <row r="151" spans="1:75" x14ac:dyDescent="0.25">
      <c r="A151" s="13">
        <v>2</v>
      </c>
      <c r="B151" s="13">
        <v>250</v>
      </c>
      <c r="C151">
        <v>251</v>
      </c>
      <c r="D151" t="s">
        <v>185</v>
      </c>
      <c r="E151" t="s">
        <v>402</v>
      </c>
      <c r="F151">
        <f>'RIM &amp; TRC Benefits'!E151-'TRC Costs (Ach Pot)'!E151</f>
        <v>0</v>
      </c>
      <c r="G151">
        <f>'RIM &amp; TRC Benefits'!F151-'TRC Costs (Ach Pot)'!F151</f>
        <v>0</v>
      </c>
      <c r="H151">
        <f>'RIM &amp; TRC Benefits'!G151-'TRC Costs (Ach Pot)'!G151</f>
        <v>-36.994414070000005</v>
      </c>
      <c r="I151">
        <f>'RIM &amp; TRC Benefits'!H151-'TRC Costs (Ach Pot)'!H151</f>
        <v>0.95558593000000003</v>
      </c>
      <c r="J151">
        <f>'RIM &amp; TRC Benefits'!I151-'TRC Costs (Ach Pot)'!I151</f>
        <v>0.83058593000000003</v>
      </c>
      <c r="K151">
        <f>'RIM &amp; TRC Benefits'!J151-'TRC Costs (Ach Pot)'!J151</f>
        <v>1.24367183</v>
      </c>
      <c r="L151">
        <f>'RIM &amp; TRC Benefits'!K151-'TRC Costs (Ach Pot)'!K151</f>
        <v>1.46535153</v>
      </c>
      <c r="M151">
        <f>'RIM &amp; TRC Benefits'!L151-'TRC Costs (Ach Pot)'!L151</f>
        <v>0.77687503000000002</v>
      </c>
      <c r="N151">
        <f>'RIM &amp; TRC Benefits'!M151-'TRC Costs (Ach Pot)'!M151</f>
        <v>1.32277343</v>
      </c>
      <c r="O151">
        <f>'RIM &amp; TRC Benefits'!N151-'TRC Costs (Ach Pot)'!N151</f>
        <v>1.65871093</v>
      </c>
      <c r="P151">
        <f>'RIM &amp; TRC Benefits'!O151-'TRC Costs (Ach Pot)'!O151</f>
        <v>1.90089843</v>
      </c>
      <c r="Q151">
        <f>'RIM &amp; TRC Benefits'!P151-'TRC Costs (Ach Pot)'!P151</f>
        <v>1.48683593</v>
      </c>
      <c r="R151">
        <f>'RIM &amp; TRC Benefits'!Q151-'TRC Costs (Ach Pot)'!Q151</f>
        <v>1.22121093</v>
      </c>
      <c r="S151">
        <f>'RIM &amp; TRC Benefits'!R151-'TRC Costs (Ach Pot)'!R151</f>
        <v>1.09621093</v>
      </c>
      <c r="T151">
        <f>'RIM &amp; TRC Benefits'!S151-'TRC Costs (Ach Pot)'!S151</f>
        <v>1.23683593</v>
      </c>
      <c r="U151">
        <f>'RIM &amp; TRC Benefits'!T151-'TRC Costs (Ach Pot)'!T151</f>
        <v>1.61183593</v>
      </c>
      <c r="V151">
        <f>'RIM &amp; TRC Benefits'!U151-'TRC Costs (Ach Pot)'!U151</f>
        <v>1.0019687500000001</v>
      </c>
      <c r="W151">
        <f>'RIM &amp; TRC Benefits'!V151-'TRC Costs (Ach Pot)'!V151</f>
        <v>1.0332187500000001</v>
      </c>
      <c r="X151">
        <f>'RIM &amp; TRC Benefits'!W151-'TRC Costs (Ach Pot)'!W151</f>
        <v>1.8769687500000001</v>
      </c>
      <c r="Y151">
        <f>'RIM &amp; TRC Benefits'!X151-'TRC Costs (Ach Pot)'!X151</f>
        <v>1.4082187500000001</v>
      </c>
      <c r="Z151">
        <f>'RIM &amp; TRC Benefits'!Y151-'TRC Costs (Ach Pot)'!Y151</f>
        <v>2.4394687500000001</v>
      </c>
      <c r="AA151">
        <f>'RIM &amp; TRC Benefits'!Z151-'TRC Costs (Ach Pot)'!Z151</f>
        <v>1.8769687500000001</v>
      </c>
      <c r="AB151">
        <f>'RIM &amp; TRC Benefits'!AA151-'TRC Costs (Ach Pot)'!AA151</f>
        <v>1.3769687500000001</v>
      </c>
      <c r="AC151">
        <f>'RIM &amp; TRC Benefits'!AB151-'TRC Costs (Ach Pot)'!AB151</f>
        <v>1.7519687500000001</v>
      </c>
      <c r="AD151">
        <f>'RIM &amp; TRC Benefits'!AC151-'TRC Costs (Ach Pot)'!AC151</f>
        <v>0.78321874999999996</v>
      </c>
      <c r="AE151">
        <f>'RIM &amp; TRC Benefits'!AD151-'TRC Costs (Ach Pot)'!AD151</f>
        <v>1.7519687500000001</v>
      </c>
      <c r="AF151">
        <f>'RIM &amp; TRC Benefits'!AE151-'TRC Costs (Ach Pot)'!AE151</f>
        <v>1.7519687500000001</v>
      </c>
      <c r="AG151">
        <f>'RIM &amp; TRC Benefits'!AF151-'TRC Costs (Ach Pot)'!AF151</f>
        <v>2.2207187500000001</v>
      </c>
      <c r="AH151">
        <f>'RIM &amp; TRC Benefits'!AG151-'TRC Costs (Ach Pot)'!AG151</f>
        <v>1.7207187500000001</v>
      </c>
      <c r="AI151">
        <f>'RIM &amp; TRC Benefits'!AH151-'TRC Costs (Ach Pot)'!AH151</f>
        <v>1.6269687500000001</v>
      </c>
      <c r="AJ151" s="2">
        <f t="shared" si="34"/>
        <v>2.4342811199999961</v>
      </c>
      <c r="AK151" s="2">
        <f t="shared" si="35"/>
        <v>-19.824983546935648</v>
      </c>
      <c r="AL151">
        <f>IF('TRC Costs (Ach Pot)'!AJ151=0,99999,'RIM &amp; TRC Benefits'!AJ151/'TRC Costs (Ach Pot)'!AJ151)</f>
        <v>0.47413836745528798</v>
      </c>
      <c r="AM151" s="17"/>
      <c r="AN151">
        <f>'Customer Costs'!G151</f>
        <v>0.7</v>
      </c>
      <c r="AO151" s="17">
        <f t="shared" si="36"/>
        <v>12.350453174107729</v>
      </c>
      <c r="AP151" s="18">
        <f t="shared" si="37"/>
        <v>0.47380367683460106</v>
      </c>
      <c r="AQ151" s="76" t="str">
        <f t="shared" si="38"/>
        <v>Yes</v>
      </c>
      <c r="AR151" s="76" t="str">
        <f t="shared" si="39"/>
        <v>Yes</v>
      </c>
      <c r="AS151" s="76" t="str">
        <f t="shared" si="40"/>
        <v>Yes</v>
      </c>
      <c r="AU151" s="76" t="str">
        <f t="shared" si="41"/>
        <v>Drop</v>
      </c>
      <c r="AV151" s="59" t="str">
        <f t="shared" si="42"/>
        <v>NA</v>
      </c>
      <c r="AW151" s="41" t="str">
        <f t="shared" si="43"/>
        <v>NA</v>
      </c>
      <c r="AX151" s="23" t="str">
        <f t="shared" si="44"/>
        <v>NA</v>
      </c>
      <c r="AY151" s="23"/>
      <c r="AZ151" s="11" t="str">
        <f>IF(AV151="NA",AV151,'Program Costs'!G151)</f>
        <v>NA</v>
      </c>
      <c r="BA151" s="20"/>
      <c r="BB151" s="56">
        <f>IF(AW151&lt;=10,IF($BB$1="Residential",VLOOKUP(CEILING(AW151,0.05),'Payback-Acceptance'!$A$5:$C$205,2),VLOOKUP(CEILING(AW151,0.05),'Payback-Acceptance'!$A$5:$C$205,3)),IF($BB$1="Residential",VLOOKUP(10,'Payback-Acceptance'!$A$5:$C$205,2),VLOOKUP(10,'Payback-Acceptance'!$A$5:$C$205,3)))</f>
        <v>0.14294960495076253</v>
      </c>
      <c r="BC151" s="109"/>
      <c r="BD151" s="17">
        <f>'RIM Net Benefits (Ach Pot)'!BC151</f>
        <v>12.350453174107729</v>
      </c>
      <c r="BE151" s="18">
        <f>'RIM Net Benefits (Ach Pot)'!BD151</f>
        <v>0.6507705638838247</v>
      </c>
      <c r="BF151" s="18">
        <f>'RIM Net Benefits (Ach Pot)'!BE151</f>
        <v>0.92133817729247114</v>
      </c>
      <c r="BG151" s="42"/>
      <c r="BH151" s="22">
        <v>372635.76149999996</v>
      </c>
      <c r="BI151" s="27" t="str">
        <f t="shared" si="33"/>
        <v>NA</v>
      </c>
      <c r="BJ151" s="52" t="s">
        <v>528</v>
      </c>
      <c r="BK151" s="52"/>
      <c r="BL151" s="35" t="str">
        <f t="shared" si="45"/>
        <v>NA</v>
      </c>
      <c r="BM151" s="67" t="s">
        <v>499</v>
      </c>
      <c r="BN151" s="71" t="str">
        <f t="shared" si="47"/>
        <v>NA</v>
      </c>
      <c r="BO151" s="71" t="str">
        <f t="shared" si="47"/>
        <v>NA</v>
      </c>
      <c r="BP151" s="71" t="str">
        <f t="shared" si="47"/>
        <v>NA</v>
      </c>
      <c r="BQ151" s="71" t="str">
        <f t="shared" si="47"/>
        <v>NA</v>
      </c>
      <c r="BR151" s="71" t="str">
        <f t="shared" si="47"/>
        <v>NA</v>
      </c>
      <c r="BS151" s="71" t="str">
        <f t="shared" si="46"/>
        <v>NA</v>
      </c>
      <c r="BT151" s="71" t="str">
        <f t="shared" si="46"/>
        <v>NA</v>
      </c>
      <c r="BU151" s="71" t="str">
        <f t="shared" si="46"/>
        <v>NA</v>
      </c>
      <c r="BV151" s="71" t="str">
        <f t="shared" si="46"/>
        <v>NA</v>
      </c>
      <c r="BW151" s="71" t="str">
        <f t="shared" si="46"/>
        <v>NA</v>
      </c>
    </row>
    <row r="152" spans="1:75" x14ac:dyDescent="0.25">
      <c r="A152" s="13">
        <v>2</v>
      </c>
      <c r="B152" s="13">
        <v>250</v>
      </c>
      <c r="C152">
        <v>252</v>
      </c>
      <c r="D152" t="s">
        <v>186</v>
      </c>
      <c r="E152" t="s">
        <v>403</v>
      </c>
      <c r="F152">
        <f>'RIM &amp; TRC Benefits'!E152-'TRC Costs (Ach Pot)'!E152</f>
        <v>0</v>
      </c>
      <c r="G152">
        <f>'RIM &amp; TRC Benefits'!F152-'TRC Costs (Ach Pot)'!F152</f>
        <v>0</v>
      </c>
      <c r="H152">
        <f>'RIM &amp; TRC Benefits'!G152-'TRC Costs (Ach Pot)'!G152</f>
        <v>-36.994414070000005</v>
      </c>
      <c r="I152">
        <f>'RIM &amp; TRC Benefits'!H152-'TRC Costs (Ach Pot)'!H152</f>
        <v>0.95558593000000003</v>
      </c>
      <c r="J152">
        <f>'RIM &amp; TRC Benefits'!I152-'TRC Costs (Ach Pot)'!I152</f>
        <v>0.83058593000000003</v>
      </c>
      <c r="K152">
        <f>'RIM &amp; TRC Benefits'!J152-'TRC Costs (Ach Pot)'!J152</f>
        <v>1.24367183</v>
      </c>
      <c r="L152">
        <f>'RIM &amp; TRC Benefits'!K152-'TRC Costs (Ach Pot)'!K152</f>
        <v>1.46535153</v>
      </c>
      <c r="M152">
        <f>'RIM &amp; TRC Benefits'!L152-'TRC Costs (Ach Pot)'!L152</f>
        <v>0.77687503000000002</v>
      </c>
      <c r="N152">
        <f>'RIM &amp; TRC Benefits'!M152-'TRC Costs (Ach Pot)'!M152</f>
        <v>1.32277343</v>
      </c>
      <c r="O152">
        <f>'RIM &amp; TRC Benefits'!N152-'TRC Costs (Ach Pot)'!N152</f>
        <v>1.65871093</v>
      </c>
      <c r="P152">
        <f>'RIM &amp; TRC Benefits'!O152-'TRC Costs (Ach Pot)'!O152</f>
        <v>1.90089843</v>
      </c>
      <c r="Q152">
        <f>'RIM &amp; TRC Benefits'!P152-'TRC Costs (Ach Pot)'!P152</f>
        <v>1.48683593</v>
      </c>
      <c r="R152">
        <f>'RIM &amp; TRC Benefits'!Q152-'TRC Costs (Ach Pot)'!Q152</f>
        <v>1.22121093</v>
      </c>
      <c r="S152">
        <f>'RIM &amp; TRC Benefits'!R152-'TRC Costs (Ach Pot)'!R152</f>
        <v>1.09621093</v>
      </c>
      <c r="T152">
        <f>'RIM &amp; TRC Benefits'!S152-'TRC Costs (Ach Pot)'!S152</f>
        <v>1.23683593</v>
      </c>
      <c r="U152">
        <f>'RIM &amp; TRC Benefits'!T152-'TRC Costs (Ach Pot)'!T152</f>
        <v>1.61183593</v>
      </c>
      <c r="V152">
        <f>'RIM &amp; TRC Benefits'!U152-'TRC Costs (Ach Pot)'!U152</f>
        <v>1.0019687500000001</v>
      </c>
      <c r="W152">
        <f>'RIM &amp; TRC Benefits'!V152-'TRC Costs (Ach Pot)'!V152</f>
        <v>1.0332187500000001</v>
      </c>
      <c r="X152">
        <f>'RIM &amp; TRC Benefits'!W152-'TRC Costs (Ach Pot)'!W152</f>
        <v>1.8769687500000001</v>
      </c>
      <c r="Y152">
        <f>'RIM &amp; TRC Benefits'!X152-'TRC Costs (Ach Pot)'!X152</f>
        <v>1.4082187500000001</v>
      </c>
      <c r="Z152">
        <f>'RIM &amp; TRC Benefits'!Y152-'TRC Costs (Ach Pot)'!Y152</f>
        <v>2.4394687500000001</v>
      </c>
      <c r="AA152">
        <f>'RIM &amp; TRC Benefits'!Z152-'TRC Costs (Ach Pot)'!Z152</f>
        <v>1.8769687500000001</v>
      </c>
      <c r="AB152">
        <f>'RIM &amp; TRC Benefits'!AA152-'TRC Costs (Ach Pot)'!AA152</f>
        <v>1.3769687500000001</v>
      </c>
      <c r="AC152">
        <f>'RIM &amp; TRC Benefits'!AB152-'TRC Costs (Ach Pot)'!AB152</f>
        <v>1.7519687500000001</v>
      </c>
      <c r="AD152">
        <f>'RIM &amp; TRC Benefits'!AC152-'TRC Costs (Ach Pot)'!AC152</f>
        <v>0.78321874999999996</v>
      </c>
      <c r="AE152">
        <f>'RIM &amp; TRC Benefits'!AD152-'TRC Costs (Ach Pot)'!AD152</f>
        <v>1.7519687500000001</v>
      </c>
      <c r="AF152">
        <f>'RIM &amp; TRC Benefits'!AE152-'TRC Costs (Ach Pot)'!AE152</f>
        <v>1.7519687500000001</v>
      </c>
      <c r="AG152">
        <f>'RIM &amp; TRC Benefits'!AF152-'TRC Costs (Ach Pot)'!AF152</f>
        <v>2.2207187500000001</v>
      </c>
      <c r="AH152">
        <f>'RIM &amp; TRC Benefits'!AG152-'TRC Costs (Ach Pot)'!AG152</f>
        <v>1.7207187500000001</v>
      </c>
      <c r="AI152">
        <f>'RIM &amp; TRC Benefits'!AH152-'TRC Costs (Ach Pot)'!AH152</f>
        <v>1.6269687500000001</v>
      </c>
      <c r="AJ152" s="2">
        <f t="shared" si="34"/>
        <v>2.4342811199999961</v>
      </c>
      <c r="AK152" s="2">
        <f t="shared" si="35"/>
        <v>-19.824983546935648</v>
      </c>
      <c r="AL152">
        <f>IF('TRC Costs (Ach Pot)'!AJ152=0,99999,'RIM &amp; TRC Benefits'!AJ152/'TRC Costs (Ach Pot)'!AJ152)</f>
        <v>0.47413836745528798</v>
      </c>
      <c r="AM152" s="17"/>
      <c r="AN152">
        <f>'Customer Costs'!G152</f>
        <v>0.7</v>
      </c>
      <c r="AO152" s="17">
        <f t="shared" si="36"/>
        <v>12.350453174107729</v>
      </c>
      <c r="AP152" s="18">
        <f t="shared" si="37"/>
        <v>0.47380367683460106</v>
      </c>
      <c r="AQ152" s="76" t="str">
        <f t="shared" si="38"/>
        <v>Yes</v>
      </c>
      <c r="AR152" s="76" t="str">
        <f t="shared" si="39"/>
        <v>Yes</v>
      </c>
      <c r="AS152" s="76" t="str">
        <f t="shared" si="40"/>
        <v>Yes</v>
      </c>
      <c r="AU152" s="76" t="str">
        <f t="shared" si="41"/>
        <v>Drop</v>
      </c>
      <c r="AV152" s="59" t="str">
        <f t="shared" si="42"/>
        <v>NA</v>
      </c>
      <c r="AW152" s="41" t="str">
        <f t="shared" si="43"/>
        <v>NA</v>
      </c>
      <c r="AX152" s="23" t="str">
        <f t="shared" si="44"/>
        <v>NA</v>
      </c>
      <c r="AY152" s="23"/>
      <c r="AZ152" s="11" t="str">
        <f>IF(AV152="NA",AV152,'Program Costs'!G152)</f>
        <v>NA</v>
      </c>
      <c r="BA152" s="20"/>
      <c r="BB152" s="56">
        <f>IF(AW152&lt;=10,IF($BB$1="Residential",VLOOKUP(CEILING(AW152,0.05),'Payback-Acceptance'!$A$5:$C$205,2),VLOOKUP(CEILING(AW152,0.05),'Payback-Acceptance'!$A$5:$C$205,3)),IF($BB$1="Residential",VLOOKUP(10,'Payback-Acceptance'!$A$5:$C$205,2),VLOOKUP(10,'Payback-Acceptance'!$A$5:$C$205,3)))</f>
        <v>0.14294960495076253</v>
      </c>
      <c r="BC152" s="109"/>
      <c r="BD152" s="17">
        <f>'RIM Net Benefits (Ach Pot)'!BC152</f>
        <v>12.350453174107729</v>
      </c>
      <c r="BE152" s="18">
        <f>'RIM Net Benefits (Ach Pot)'!BD152</f>
        <v>0.6507705638838247</v>
      </c>
      <c r="BF152" s="18">
        <f>'RIM Net Benefits (Ach Pot)'!BE152</f>
        <v>0.92133817729247114</v>
      </c>
      <c r="BG152" s="42"/>
      <c r="BH152" s="22">
        <v>372635.76149999996</v>
      </c>
      <c r="BI152" s="27" t="str">
        <f t="shared" si="33"/>
        <v>NA</v>
      </c>
      <c r="BJ152" s="52" t="s">
        <v>528</v>
      </c>
      <c r="BK152" s="52"/>
      <c r="BL152" s="35" t="str">
        <f t="shared" si="45"/>
        <v>NA</v>
      </c>
      <c r="BM152" s="67" t="s">
        <v>499</v>
      </c>
      <c r="BN152" s="71" t="str">
        <f t="shared" si="47"/>
        <v>NA</v>
      </c>
      <c r="BO152" s="71" t="str">
        <f t="shared" si="47"/>
        <v>NA</v>
      </c>
      <c r="BP152" s="71" t="str">
        <f t="shared" si="47"/>
        <v>NA</v>
      </c>
      <c r="BQ152" s="71" t="str">
        <f t="shared" si="47"/>
        <v>NA</v>
      </c>
      <c r="BR152" s="71" t="str">
        <f t="shared" si="47"/>
        <v>NA</v>
      </c>
      <c r="BS152" s="71" t="str">
        <f t="shared" si="46"/>
        <v>NA</v>
      </c>
      <c r="BT152" s="71" t="str">
        <f t="shared" si="46"/>
        <v>NA</v>
      </c>
      <c r="BU152" s="71" t="str">
        <f t="shared" si="46"/>
        <v>NA</v>
      </c>
      <c r="BV152" s="71" t="str">
        <f t="shared" si="46"/>
        <v>NA</v>
      </c>
      <c r="BW152" s="71" t="str">
        <f t="shared" si="46"/>
        <v>NA</v>
      </c>
    </row>
    <row r="153" spans="1:75" x14ac:dyDescent="0.25">
      <c r="A153" s="13">
        <v>2</v>
      </c>
      <c r="B153" s="13">
        <v>260</v>
      </c>
      <c r="C153">
        <v>261</v>
      </c>
      <c r="D153" t="s">
        <v>187</v>
      </c>
      <c r="E153" t="s">
        <v>404</v>
      </c>
      <c r="F153">
        <f>'RIM &amp; TRC Benefits'!E153-'TRC Costs (Ach Pot)'!E153</f>
        <v>0</v>
      </c>
      <c r="G153">
        <f>'RIM &amp; TRC Benefits'!F153-'TRC Costs (Ach Pot)'!F153</f>
        <v>0</v>
      </c>
      <c r="H153">
        <f>'RIM &amp; TRC Benefits'!G153-'TRC Costs (Ach Pot)'!G153</f>
        <v>-41.226007799999998</v>
      </c>
      <c r="I153">
        <f>'RIM &amp; TRC Benefits'!H153-'TRC Costs (Ach Pot)'!H153</f>
        <v>4.1489922000000004</v>
      </c>
      <c r="J153">
        <f>'RIM &amp; TRC Benefits'!I153-'TRC Costs (Ach Pot)'!I153</f>
        <v>0</v>
      </c>
      <c r="K153">
        <f>'RIM &amp; TRC Benefits'!J153-'TRC Costs (Ach Pot)'!J153</f>
        <v>0</v>
      </c>
      <c r="L153">
        <f>'RIM &amp; TRC Benefits'!K153-'TRC Costs (Ach Pot)'!K153</f>
        <v>0</v>
      </c>
      <c r="M153">
        <f>'RIM &amp; TRC Benefits'!L153-'TRC Costs (Ach Pot)'!L153</f>
        <v>0</v>
      </c>
      <c r="N153">
        <f>'RIM &amp; TRC Benefits'!M153-'TRC Costs (Ach Pot)'!M153</f>
        <v>0</v>
      </c>
      <c r="O153">
        <f>'RIM &amp; TRC Benefits'!N153-'TRC Costs (Ach Pot)'!N153</f>
        <v>0</v>
      </c>
      <c r="P153">
        <f>'RIM &amp; TRC Benefits'!O153-'TRC Costs (Ach Pot)'!O153</f>
        <v>0</v>
      </c>
      <c r="Q153">
        <f>'RIM &amp; TRC Benefits'!P153-'TRC Costs (Ach Pot)'!P153</f>
        <v>0</v>
      </c>
      <c r="R153">
        <f>'RIM &amp; TRC Benefits'!Q153-'TRC Costs (Ach Pot)'!Q153</f>
        <v>0</v>
      </c>
      <c r="S153">
        <f>'RIM &amp; TRC Benefits'!R153-'TRC Costs (Ach Pot)'!R153</f>
        <v>0</v>
      </c>
      <c r="T153">
        <f>'RIM &amp; TRC Benefits'!S153-'TRC Costs (Ach Pot)'!S153</f>
        <v>0</v>
      </c>
      <c r="U153">
        <f>'RIM &amp; TRC Benefits'!T153-'TRC Costs (Ach Pot)'!T153</f>
        <v>0</v>
      </c>
      <c r="V153">
        <f>'RIM &amp; TRC Benefits'!U153-'TRC Costs (Ach Pot)'!U153</f>
        <v>0</v>
      </c>
      <c r="W153">
        <f>'RIM &amp; TRC Benefits'!V153-'TRC Costs (Ach Pot)'!V153</f>
        <v>0</v>
      </c>
      <c r="X153">
        <f>'RIM &amp; TRC Benefits'!W153-'TRC Costs (Ach Pot)'!W153</f>
        <v>0</v>
      </c>
      <c r="Y153">
        <f>'RIM &amp; TRC Benefits'!X153-'TRC Costs (Ach Pot)'!X153</f>
        <v>0</v>
      </c>
      <c r="Z153">
        <f>'RIM &amp; TRC Benefits'!Y153-'TRC Costs (Ach Pot)'!Y153</f>
        <v>0</v>
      </c>
      <c r="AA153">
        <f>'RIM &amp; TRC Benefits'!Z153-'TRC Costs (Ach Pot)'!Z153</f>
        <v>0</v>
      </c>
      <c r="AB153">
        <f>'RIM &amp; TRC Benefits'!AA153-'TRC Costs (Ach Pot)'!AA153</f>
        <v>0</v>
      </c>
      <c r="AC153">
        <f>'RIM &amp; TRC Benefits'!AB153-'TRC Costs (Ach Pot)'!AB153</f>
        <v>0</v>
      </c>
      <c r="AD153">
        <f>'RIM &amp; TRC Benefits'!AC153-'TRC Costs (Ach Pot)'!AC153</f>
        <v>0</v>
      </c>
      <c r="AE153">
        <f>'RIM &amp; TRC Benefits'!AD153-'TRC Costs (Ach Pot)'!AD153</f>
        <v>0</v>
      </c>
      <c r="AF153">
        <f>'RIM &amp; TRC Benefits'!AE153-'TRC Costs (Ach Pot)'!AE153</f>
        <v>0</v>
      </c>
      <c r="AG153">
        <f>'RIM &amp; TRC Benefits'!AF153-'TRC Costs (Ach Pot)'!AF153</f>
        <v>0</v>
      </c>
      <c r="AH153">
        <f>'RIM &amp; TRC Benefits'!AG153-'TRC Costs (Ach Pot)'!AG153</f>
        <v>0</v>
      </c>
      <c r="AI153">
        <f>'RIM &amp; TRC Benefits'!AH153-'TRC Costs (Ach Pot)'!AH153</f>
        <v>0</v>
      </c>
      <c r="AJ153" s="2">
        <f t="shared" si="34"/>
        <v>-37.077015599999996</v>
      </c>
      <c r="AK153" s="2">
        <f t="shared" si="35"/>
        <v>-37.328917953791347</v>
      </c>
      <c r="AL153">
        <f>IF('TRC Costs (Ach Pot)'!AJ153=0,99999,'RIM &amp; TRC Benefits'!AJ153/'TRC Costs (Ach Pot)'!AJ153)</f>
        <v>0.1704684899157479</v>
      </c>
      <c r="AM153" s="17"/>
      <c r="AN153">
        <f>'Customer Costs'!G153</f>
        <v>8</v>
      </c>
      <c r="AO153" s="17">
        <f t="shared" si="36"/>
        <v>69.412393183997722</v>
      </c>
      <c r="AP153" s="18">
        <f t="shared" si="37"/>
        <v>0.96346567950838513</v>
      </c>
      <c r="AQ153" s="76" t="str">
        <f t="shared" si="38"/>
        <v>Yes</v>
      </c>
      <c r="AR153" s="76" t="str">
        <f t="shared" si="39"/>
        <v>Yes</v>
      </c>
      <c r="AS153" s="76" t="str">
        <f t="shared" si="40"/>
        <v>Yes</v>
      </c>
      <c r="AU153" s="76" t="str">
        <f t="shared" si="41"/>
        <v>Drop</v>
      </c>
      <c r="AV153" s="59" t="str">
        <f t="shared" si="42"/>
        <v>NA</v>
      </c>
      <c r="AW153" s="41" t="str">
        <f t="shared" si="43"/>
        <v>NA</v>
      </c>
      <c r="AX153" s="23" t="str">
        <f t="shared" si="44"/>
        <v>NA</v>
      </c>
      <c r="AY153" s="23"/>
      <c r="AZ153" s="11" t="str">
        <f>IF(AV153="NA",AV153,'Program Costs'!G153)</f>
        <v>NA</v>
      </c>
      <c r="BA153" s="20"/>
      <c r="BB153" s="56">
        <f>IF(AW153&lt;=10,IF($BB$1="Residential",VLOOKUP(CEILING(AW153,0.05),'Payback-Acceptance'!$A$5:$C$205,2),VLOOKUP(CEILING(AW153,0.05),'Payback-Acceptance'!$A$5:$C$205,3)),IF($BB$1="Residential",VLOOKUP(10,'Payback-Acceptance'!$A$5:$C$205,2),VLOOKUP(10,'Payback-Acceptance'!$A$5:$C$205,3)))</f>
        <v>0.14294960495076253</v>
      </c>
      <c r="BC153" s="109"/>
      <c r="BD153" s="17">
        <f>'RIM Net Benefits (Ach Pot)'!BC153</f>
        <v>69.412393183997722</v>
      </c>
      <c r="BE153" s="18">
        <f>'RIM Net Benefits (Ach Pot)'!BD153</f>
        <v>3.6672208571009164</v>
      </c>
      <c r="BF153" s="18">
        <f>'RIM Net Benefits (Ach Pot)'!BE153</f>
        <v>5.1781328924615035</v>
      </c>
      <c r="BG153" s="42"/>
      <c r="BH153" s="22">
        <v>284269.74117977527</v>
      </c>
      <c r="BI153" s="27" t="str">
        <f t="shared" si="33"/>
        <v>NA</v>
      </c>
      <c r="BJ153" s="52" t="s">
        <v>528</v>
      </c>
      <c r="BK153" s="52"/>
      <c r="BL153" s="35" t="str">
        <f t="shared" si="45"/>
        <v>NA</v>
      </c>
      <c r="BM153" s="67" t="s">
        <v>499</v>
      </c>
      <c r="BN153" s="71" t="str">
        <f t="shared" si="47"/>
        <v>NA</v>
      </c>
      <c r="BO153" s="71" t="str">
        <f t="shared" si="47"/>
        <v>NA</v>
      </c>
      <c r="BP153" s="71" t="str">
        <f t="shared" si="47"/>
        <v>NA</v>
      </c>
      <c r="BQ153" s="71" t="str">
        <f t="shared" si="47"/>
        <v>NA</v>
      </c>
      <c r="BR153" s="71" t="str">
        <f t="shared" si="47"/>
        <v>NA</v>
      </c>
      <c r="BS153" s="71" t="str">
        <f t="shared" si="46"/>
        <v>NA</v>
      </c>
      <c r="BT153" s="71" t="str">
        <f t="shared" si="46"/>
        <v>NA</v>
      </c>
      <c r="BU153" s="71" t="str">
        <f t="shared" si="46"/>
        <v>NA</v>
      </c>
      <c r="BV153" s="71" t="str">
        <f t="shared" si="46"/>
        <v>NA</v>
      </c>
      <c r="BW153" s="71" t="str">
        <f t="shared" si="46"/>
        <v>NA</v>
      </c>
    </row>
    <row r="154" spans="1:75" x14ac:dyDescent="0.25">
      <c r="A154" s="13">
        <v>2</v>
      </c>
      <c r="B154" s="13">
        <v>260</v>
      </c>
      <c r="C154">
        <v>262</v>
      </c>
      <c r="D154" t="s">
        <v>188</v>
      </c>
      <c r="E154" t="s">
        <v>405</v>
      </c>
      <c r="F154">
        <f>'RIM &amp; TRC Benefits'!E154-'TRC Costs (Ach Pot)'!E154</f>
        <v>0</v>
      </c>
      <c r="G154">
        <f>'RIM &amp; TRC Benefits'!F154-'TRC Costs (Ach Pot)'!F154</f>
        <v>0</v>
      </c>
      <c r="H154">
        <f>'RIM &amp; TRC Benefits'!G154-'TRC Costs (Ach Pot)'!G154</f>
        <v>-43.794414070000002</v>
      </c>
      <c r="I154">
        <f>'RIM &amp; TRC Benefits'!H154-'TRC Costs (Ach Pot)'!H154</f>
        <v>1.08058593</v>
      </c>
      <c r="J154">
        <f>'RIM &amp; TRC Benefits'!I154-'TRC Costs (Ach Pot)'!I154</f>
        <v>1.08058593</v>
      </c>
      <c r="K154">
        <f>'RIM &amp; TRC Benefits'!J154-'TRC Costs (Ach Pot)'!J154</f>
        <v>1.24367183</v>
      </c>
      <c r="L154">
        <f>'RIM &amp; TRC Benefits'!K154-'TRC Costs (Ach Pot)'!K154</f>
        <v>1.5317578300000001</v>
      </c>
      <c r="M154">
        <f>'RIM &amp; TRC Benefits'!L154-'TRC Costs (Ach Pot)'!L154</f>
        <v>1.27687503</v>
      </c>
      <c r="N154">
        <f>'RIM &amp; TRC Benefits'!M154-'TRC Costs (Ach Pot)'!M154</f>
        <v>1.82277343</v>
      </c>
      <c r="O154">
        <f>'RIM &amp; TRC Benefits'!N154-'TRC Costs (Ach Pot)'!N154</f>
        <v>1.65871093</v>
      </c>
      <c r="P154">
        <f>'RIM &amp; TRC Benefits'!O154-'TRC Costs (Ach Pot)'!O154</f>
        <v>2.2993359299999998</v>
      </c>
      <c r="Q154">
        <f>'RIM &amp; TRC Benefits'!P154-'TRC Costs (Ach Pot)'!P154</f>
        <v>1.73683593</v>
      </c>
      <c r="R154">
        <f>'RIM &amp; TRC Benefits'!Q154-'TRC Costs (Ach Pot)'!Q154</f>
        <v>1.47121093</v>
      </c>
      <c r="S154">
        <f>'RIM &amp; TRC Benefits'!R154-'TRC Costs (Ach Pot)'!R154</f>
        <v>1.34621093</v>
      </c>
      <c r="T154">
        <f>'RIM &amp; TRC Benefits'!S154-'TRC Costs (Ach Pot)'!S154</f>
        <v>1.48683593</v>
      </c>
      <c r="U154">
        <f>'RIM &amp; TRC Benefits'!T154-'TRC Costs (Ach Pot)'!T154</f>
        <v>1.86183593</v>
      </c>
      <c r="V154">
        <f>'RIM &amp; TRC Benefits'!U154-'TRC Costs (Ach Pot)'!U154</f>
        <v>1.61183593</v>
      </c>
      <c r="W154">
        <f>'RIM &amp; TRC Benefits'!V154-'TRC Costs (Ach Pot)'!V154</f>
        <v>1.36183593</v>
      </c>
      <c r="X154">
        <f>'RIM &amp; TRC Benefits'!W154-'TRC Costs (Ach Pot)'!W154</f>
        <v>2.0180859299999998</v>
      </c>
      <c r="Y154">
        <f>'RIM &amp; TRC Benefits'!X154-'TRC Costs (Ach Pot)'!X154</f>
        <v>1.51808593</v>
      </c>
      <c r="Z154">
        <f>'RIM &amp; TRC Benefits'!Y154-'TRC Costs (Ach Pot)'!Y154</f>
        <v>2.6118359299999998</v>
      </c>
      <c r="AA154">
        <f>'RIM &amp; TRC Benefits'!Z154-'TRC Costs (Ach Pot)'!Z154</f>
        <v>2.0180859299999998</v>
      </c>
      <c r="AB154">
        <f>'RIM &amp; TRC Benefits'!AA154-'TRC Costs (Ach Pot)'!AA154</f>
        <v>1.58058593</v>
      </c>
      <c r="AC154">
        <f>'RIM &amp; TRC Benefits'!AB154-'TRC Costs (Ach Pot)'!AB154</f>
        <v>1.89308593</v>
      </c>
      <c r="AD154">
        <f>'RIM &amp; TRC Benefits'!AC154-'TRC Costs (Ach Pot)'!AC154</f>
        <v>1.89308593</v>
      </c>
      <c r="AE154">
        <f>'RIM &amp; TRC Benefits'!AD154-'TRC Costs (Ach Pot)'!AD154</f>
        <v>1.33058593</v>
      </c>
      <c r="AF154">
        <f>'RIM &amp; TRC Benefits'!AE154-'TRC Costs (Ach Pot)'!AE154</f>
        <v>1.83058593</v>
      </c>
      <c r="AG154">
        <f>'RIM &amp; TRC Benefits'!AF154-'TRC Costs (Ach Pot)'!AF154</f>
        <v>2.7993359299999998</v>
      </c>
      <c r="AH154">
        <f>'RIM &amp; TRC Benefits'!AG154-'TRC Costs (Ach Pot)'!AG154</f>
        <v>2.2993359299999998</v>
      </c>
      <c r="AI154">
        <f>'RIM &amp; TRC Benefits'!AH154-'TRC Costs (Ach Pot)'!AH154</f>
        <v>1.83058593</v>
      </c>
      <c r="AJ154" s="2">
        <f t="shared" si="34"/>
        <v>2.6997654400000002</v>
      </c>
      <c r="AK154" s="2">
        <f t="shared" si="35"/>
        <v>-23.518825425527083</v>
      </c>
      <c r="AL154">
        <f>IF('TRC Costs (Ach Pot)'!AJ154=0,99999,'RIM &amp; TRC Benefits'!AJ154/'TRC Costs (Ach Pot)'!AJ154)</f>
        <v>0.47735943498828709</v>
      </c>
      <c r="AM154" s="17"/>
      <c r="AN154">
        <f>'Customer Costs'!G154</f>
        <v>8</v>
      </c>
      <c r="AO154" s="17">
        <f t="shared" si="36"/>
        <v>14.730941705479221</v>
      </c>
      <c r="AP154" s="18">
        <f t="shared" si="37"/>
        <v>4.5398630924218955</v>
      </c>
      <c r="AQ154" s="76" t="str">
        <f t="shared" si="38"/>
        <v>No</v>
      </c>
      <c r="AR154" s="76" t="str">
        <f t="shared" si="39"/>
        <v>No</v>
      </c>
      <c r="AS154" s="76" t="str">
        <f t="shared" si="40"/>
        <v>No</v>
      </c>
      <c r="AU154" s="76" t="str">
        <f t="shared" si="41"/>
        <v>Drop</v>
      </c>
      <c r="AV154" s="59" t="str">
        <f t="shared" si="42"/>
        <v>NA</v>
      </c>
      <c r="AW154" s="41" t="str">
        <f t="shared" si="43"/>
        <v>NA</v>
      </c>
      <c r="AX154" s="23" t="str">
        <f t="shared" si="44"/>
        <v>NA</v>
      </c>
      <c r="AY154" s="23"/>
      <c r="AZ154" s="11" t="str">
        <f>IF(AV154="NA",AV154,'Program Costs'!G154)</f>
        <v>NA</v>
      </c>
      <c r="BA154" s="20"/>
      <c r="BB154" s="56">
        <f>IF(AW154&lt;=10,IF($BB$1="Residential",VLOOKUP(CEILING(AW154,0.05),'Payback-Acceptance'!$A$5:$C$205,2),VLOOKUP(CEILING(AW154,0.05),'Payback-Acceptance'!$A$5:$C$205,3)),IF($BB$1="Residential",VLOOKUP(10,'Payback-Acceptance'!$A$5:$C$205,2),VLOOKUP(10,'Payback-Acceptance'!$A$5:$C$205,3)))</f>
        <v>0.14294960495076253</v>
      </c>
      <c r="BC154" s="109"/>
      <c r="BD154" s="17">
        <f>'RIM Net Benefits (Ach Pot)'!BC154</f>
        <v>14.730941705479221</v>
      </c>
      <c r="BE154" s="18">
        <f>'RIM Net Benefits (Ach Pot)'!BD154</f>
        <v>0.77308903940674434</v>
      </c>
      <c r="BF154" s="18">
        <f>'RIM Net Benefits (Ach Pot)'!BE154</f>
        <v>1.0989215366753866</v>
      </c>
      <c r="BG154" s="42"/>
      <c r="BH154" s="22">
        <v>279476.82112500002</v>
      </c>
      <c r="BI154" s="27" t="str">
        <f t="shared" si="33"/>
        <v>NA</v>
      </c>
      <c r="BJ154" s="52" t="s">
        <v>528</v>
      </c>
      <c r="BK154" s="52"/>
      <c r="BL154" s="35" t="str">
        <f t="shared" si="45"/>
        <v>NA</v>
      </c>
      <c r="BM154" s="67" t="s">
        <v>499</v>
      </c>
      <c r="BN154" s="71" t="str">
        <f t="shared" si="47"/>
        <v>NA</v>
      </c>
      <c r="BO154" s="71" t="str">
        <f t="shared" si="47"/>
        <v>NA</v>
      </c>
      <c r="BP154" s="71" t="str">
        <f t="shared" si="47"/>
        <v>NA</v>
      </c>
      <c r="BQ154" s="71" t="str">
        <f t="shared" si="47"/>
        <v>NA</v>
      </c>
      <c r="BR154" s="71" t="str">
        <f t="shared" si="47"/>
        <v>NA</v>
      </c>
      <c r="BS154" s="71" t="str">
        <f t="shared" si="46"/>
        <v>NA</v>
      </c>
      <c r="BT154" s="71" t="str">
        <f t="shared" si="46"/>
        <v>NA</v>
      </c>
      <c r="BU154" s="71" t="str">
        <f t="shared" si="46"/>
        <v>NA</v>
      </c>
      <c r="BV154" s="71" t="str">
        <f t="shared" si="46"/>
        <v>NA</v>
      </c>
      <c r="BW154" s="71" t="str">
        <f t="shared" si="46"/>
        <v>NA</v>
      </c>
    </row>
    <row r="155" spans="1:75" x14ac:dyDescent="0.25">
      <c r="A155" s="13">
        <v>2</v>
      </c>
      <c r="B155" s="13">
        <v>300</v>
      </c>
      <c r="C155">
        <v>301</v>
      </c>
      <c r="D155" t="s">
        <v>189</v>
      </c>
      <c r="E155" t="s">
        <v>406</v>
      </c>
      <c r="F155">
        <f>'RIM &amp; TRC Benefits'!E155-'TRC Costs (Ach Pot)'!E155</f>
        <v>0</v>
      </c>
      <c r="G155">
        <f>'RIM &amp; TRC Benefits'!F155-'TRC Costs (Ach Pot)'!F155</f>
        <v>0</v>
      </c>
      <c r="H155">
        <f>'RIM &amp; TRC Benefits'!G155-'TRC Costs (Ach Pot)'!G155</f>
        <v>-104.95778519999999</v>
      </c>
      <c r="I155">
        <f>'RIM &amp; TRC Benefits'!H155-'TRC Costs (Ach Pot)'!H155</f>
        <v>11.592214800000001</v>
      </c>
      <c r="J155">
        <f>'RIM &amp; TRC Benefits'!I155-'TRC Costs (Ach Pot)'!I155</f>
        <v>12.967214800000001</v>
      </c>
      <c r="K155">
        <f>'RIM &amp; TRC Benefits'!J155-'TRC Costs (Ach Pot)'!J155</f>
        <v>16.786550800000001</v>
      </c>
      <c r="L155">
        <f>'RIM &amp; TRC Benefits'!K155-'TRC Costs (Ach Pot)'!K155</f>
        <v>18.162527799999999</v>
      </c>
      <c r="M155">
        <f>'RIM &amp; TRC Benefits'!L155-'TRC Costs (Ach Pot)'!L155</f>
        <v>18.4183868</v>
      </c>
      <c r="N155">
        <f>'RIM &amp; TRC Benefits'!M155-'TRC Costs (Ach Pot)'!M155</f>
        <v>20.889089800000001</v>
      </c>
      <c r="O155">
        <f>'RIM &amp; TRC Benefits'!N155-'TRC Costs (Ach Pot)'!N155</f>
        <v>21.787527799999999</v>
      </c>
      <c r="P155">
        <f>'RIM &amp; TRC Benefits'!O155-'TRC Costs (Ach Pot)'!O155</f>
        <v>22.264089800000001</v>
      </c>
      <c r="Q155">
        <f>'RIM &amp; TRC Benefits'!P155-'TRC Costs (Ach Pot)'!P155</f>
        <v>21.248464800000001</v>
      </c>
      <c r="R155">
        <f>'RIM &amp; TRC Benefits'!Q155-'TRC Costs (Ach Pot)'!Q155</f>
        <v>21.810964800000001</v>
      </c>
      <c r="S155">
        <f>'RIM &amp; TRC Benefits'!R155-'TRC Costs (Ach Pot)'!R155</f>
        <v>21.123464800000001</v>
      </c>
      <c r="T155">
        <f>'RIM &amp; TRC Benefits'!S155-'TRC Costs (Ach Pot)'!S155</f>
        <v>24.154714800000001</v>
      </c>
      <c r="U155">
        <f>'RIM &amp; TRC Benefits'!T155-'TRC Costs (Ach Pot)'!T155</f>
        <v>22.029714800000001</v>
      </c>
      <c r="V155">
        <f>'RIM &amp; TRC Benefits'!U155-'TRC Costs (Ach Pot)'!U155</f>
        <v>0</v>
      </c>
      <c r="W155">
        <f>'RIM &amp; TRC Benefits'!V155-'TRC Costs (Ach Pot)'!V155</f>
        <v>0</v>
      </c>
      <c r="X155">
        <f>'RIM &amp; TRC Benefits'!W155-'TRC Costs (Ach Pot)'!W155</f>
        <v>0</v>
      </c>
      <c r="Y155">
        <f>'RIM &amp; TRC Benefits'!X155-'TRC Costs (Ach Pot)'!X155</f>
        <v>0</v>
      </c>
      <c r="Z155">
        <f>'RIM &amp; TRC Benefits'!Y155-'TRC Costs (Ach Pot)'!Y155</f>
        <v>0</v>
      </c>
      <c r="AA155">
        <f>'RIM &amp; TRC Benefits'!Z155-'TRC Costs (Ach Pot)'!Z155</f>
        <v>0</v>
      </c>
      <c r="AB155">
        <f>'RIM &amp; TRC Benefits'!AA155-'TRC Costs (Ach Pot)'!AA155</f>
        <v>0</v>
      </c>
      <c r="AC155">
        <f>'RIM &amp; TRC Benefits'!AB155-'TRC Costs (Ach Pot)'!AB155</f>
        <v>0</v>
      </c>
      <c r="AD155">
        <f>'RIM &amp; TRC Benefits'!AC155-'TRC Costs (Ach Pot)'!AC155</f>
        <v>0</v>
      </c>
      <c r="AE155">
        <f>'RIM &amp; TRC Benefits'!AD155-'TRC Costs (Ach Pot)'!AD155</f>
        <v>0</v>
      </c>
      <c r="AF155">
        <f>'RIM &amp; TRC Benefits'!AE155-'TRC Costs (Ach Pot)'!AE155</f>
        <v>0</v>
      </c>
      <c r="AG155">
        <f>'RIM &amp; TRC Benefits'!AF155-'TRC Costs (Ach Pot)'!AF155</f>
        <v>0</v>
      </c>
      <c r="AH155">
        <f>'RIM &amp; TRC Benefits'!AG155-'TRC Costs (Ach Pot)'!AG155</f>
        <v>0</v>
      </c>
      <c r="AI155">
        <f>'RIM &amp; TRC Benefits'!AH155-'TRC Costs (Ach Pot)'!AH155</f>
        <v>0</v>
      </c>
      <c r="AJ155" s="2">
        <f t="shared" si="34"/>
        <v>148.27714119999999</v>
      </c>
      <c r="AK155" s="2">
        <f t="shared" si="35"/>
        <v>56.280094260112605</v>
      </c>
      <c r="AL155">
        <f>IF('TRC Costs (Ach Pot)'!AJ155=0,99999,'RIM &amp; TRC Benefits'!AJ155/'TRC Costs (Ach Pot)'!AJ155)</f>
        <v>1.483921704730117</v>
      </c>
      <c r="AM155" s="17"/>
      <c r="AN155">
        <f>'Customer Costs'!G155</f>
        <v>79.3</v>
      </c>
      <c r="AO155" s="17">
        <f t="shared" si="36"/>
        <v>220.8797686698299</v>
      </c>
      <c r="AP155" s="18">
        <f t="shared" si="37"/>
        <v>3.0012386354844884</v>
      </c>
      <c r="AQ155" s="76" t="str">
        <f t="shared" si="38"/>
        <v>No</v>
      </c>
      <c r="AR155" s="76" t="str">
        <f t="shared" si="39"/>
        <v>No</v>
      </c>
      <c r="AS155" s="76" t="str">
        <f t="shared" si="40"/>
        <v>No</v>
      </c>
      <c r="AU155" s="76" t="str">
        <f t="shared" si="41"/>
        <v>Keep</v>
      </c>
      <c r="AV155" s="59">
        <f t="shared" si="42"/>
        <v>26.455151834703322</v>
      </c>
      <c r="AW155" s="41">
        <f t="shared" si="43"/>
        <v>2</v>
      </c>
      <c r="AX155" s="23">
        <f t="shared" si="44"/>
        <v>0.33360847206435462</v>
      </c>
      <c r="AY155" s="23"/>
      <c r="AZ155" s="11">
        <f>IF(AV155="NA",AV155,'Program Costs'!G155)</f>
        <v>37</v>
      </c>
      <c r="BA155" s="20"/>
      <c r="BB155" s="56">
        <f>IF(AW155&lt;=10,IF($BB$1="Residential",VLOOKUP(CEILING(AW155,0.05),'Payback-Acceptance'!$A$5:$C$205,2),VLOOKUP(CEILING(AW155,0.05),'Payback-Acceptance'!$A$5:$C$205,3)),IF($BB$1="Residential",VLOOKUP(10,'Payback-Acceptance'!$A$5:$C$205,2),VLOOKUP(10,'Payback-Acceptance'!$A$5:$C$205,3)))</f>
        <v>0.41756058820718511</v>
      </c>
      <c r="BC155" s="109"/>
      <c r="BD155" s="17">
        <f>'RIM Net Benefits (Ach Pot)'!BC155</f>
        <v>220.8797686698299</v>
      </c>
      <c r="BE155" s="18">
        <f>'RIM Net Benefits (Ach Pot)'!BD155</f>
        <v>29.445491712051894</v>
      </c>
      <c r="BF155" s="18">
        <f>'RIM Net Benefits (Ach Pot)'!BE155</f>
        <v>27.272951750688687</v>
      </c>
      <c r="BG155" s="42"/>
      <c r="BH155" s="22">
        <v>331972.0690393105</v>
      </c>
      <c r="BI155" s="27">
        <f t="shared" si="33"/>
        <v>69309.226208205378</v>
      </c>
      <c r="BJ155" s="52" t="s">
        <v>528</v>
      </c>
      <c r="BK155" s="52"/>
      <c r="BL155" s="35">
        <f t="shared" si="45"/>
        <v>69309.226208205378</v>
      </c>
      <c r="BM155" s="67">
        <v>-1</v>
      </c>
      <c r="BN155" s="71">
        <f t="shared" si="47"/>
        <v>2079.2767862461615</v>
      </c>
      <c r="BO155" s="71">
        <f t="shared" si="47"/>
        <v>5544.7380966564306</v>
      </c>
      <c r="BP155" s="71">
        <f t="shared" si="47"/>
        <v>11089.476193312861</v>
      </c>
      <c r="BQ155" s="71">
        <f t="shared" si="47"/>
        <v>20792.767862461616</v>
      </c>
      <c r="BR155" s="71">
        <f t="shared" si="47"/>
        <v>34654.613104102689</v>
      </c>
      <c r="BS155" s="71">
        <f t="shared" si="46"/>
        <v>48516.458345743762</v>
      </c>
      <c r="BT155" s="71">
        <f t="shared" si="46"/>
        <v>58219.750014892517</v>
      </c>
      <c r="BU155" s="71">
        <f t="shared" si="46"/>
        <v>63764.488111548941</v>
      </c>
      <c r="BV155" s="71">
        <f t="shared" si="46"/>
        <v>67229.949421959216</v>
      </c>
      <c r="BW155" s="71">
        <f t="shared" si="46"/>
        <v>69309.226208205378</v>
      </c>
    </row>
    <row r="156" spans="1:75" x14ac:dyDescent="0.25">
      <c r="A156" s="13">
        <v>2</v>
      </c>
      <c r="B156" s="13">
        <v>350</v>
      </c>
      <c r="C156">
        <v>351</v>
      </c>
      <c r="D156" t="s">
        <v>190</v>
      </c>
      <c r="E156" t="s">
        <v>407</v>
      </c>
      <c r="F156">
        <f>'RIM &amp; TRC Benefits'!E156-'TRC Costs (Ach Pot)'!E156</f>
        <v>0</v>
      </c>
      <c r="G156">
        <f>'RIM &amp; TRC Benefits'!F156-'TRC Costs (Ach Pot)'!F156</f>
        <v>0</v>
      </c>
      <c r="H156">
        <f>'RIM &amp; TRC Benefits'!G156-'TRC Costs (Ach Pot)'!G156</f>
        <v>-73.868773399999995</v>
      </c>
      <c r="I156">
        <f>'RIM &amp; TRC Benefits'!H156-'TRC Costs (Ach Pot)'!H156</f>
        <v>3.4312266</v>
      </c>
      <c r="J156">
        <f>'RIM &amp; TRC Benefits'!I156-'TRC Costs (Ach Pot)'!I156</f>
        <v>3.5562266</v>
      </c>
      <c r="K156">
        <f>'RIM &amp; TRC Benefits'!J156-'TRC Costs (Ach Pot)'!J156</f>
        <v>5.0357188000000006</v>
      </c>
      <c r="L156">
        <f>'RIM &amp; TRC Benefits'!K156-'TRC Costs (Ach Pot)'!K156</f>
        <v>5.8462657</v>
      </c>
      <c r="M156">
        <f>'RIM &amp; TRC Benefits'!L156-'TRC Costs (Ach Pot)'!L156</f>
        <v>5.6021250000000009</v>
      </c>
      <c r="N156">
        <f>'RIM &amp; TRC Benefits'!M156-'TRC Costs (Ach Pot)'!M156</f>
        <v>6.814039600000001</v>
      </c>
      <c r="O156">
        <f>'RIM &amp; TRC Benefits'!N156-'TRC Costs (Ach Pot)'!N156</f>
        <v>6.9156016000000005</v>
      </c>
      <c r="P156">
        <f>'RIM &amp; TRC Benefits'!O156-'TRC Costs (Ach Pot)'!O156</f>
        <v>7.610914600000001</v>
      </c>
      <c r="Q156">
        <f>'RIM &amp; TRC Benefits'!P156-'TRC Costs (Ach Pot)'!P156</f>
        <v>6.7906016000000005</v>
      </c>
      <c r="R156">
        <f>'RIM &amp; TRC Benefits'!Q156-'TRC Costs (Ach Pot)'!Q156</f>
        <v>6.5562266000000005</v>
      </c>
      <c r="S156">
        <f>'RIM &amp; TRC Benefits'!R156-'TRC Costs (Ach Pot)'!R156</f>
        <v>0</v>
      </c>
      <c r="T156">
        <f>'RIM &amp; TRC Benefits'!S156-'TRC Costs (Ach Pot)'!S156</f>
        <v>0</v>
      </c>
      <c r="U156">
        <f>'RIM &amp; TRC Benefits'!T156-'TRC Costs (Ach Pot)'!T156</f>
        <v>0</v>
      </c>
      <c r="V156">
        <f>'RIM &amp; TRC Benefits'!U156-'TRC Costs (Ach Pot)'!U156</f>
        <v>0</v>
      </c>
      <c r="W156">
        <f>'RIM &amp; TRC Benefits'!V156-'TRC Costs (Ach Pot)'!V156</f>
        <v>0</v>
      </c>
      <c r="X156">
        <f>'RIM &amp; TRC Benefits'!W156-'TRC Costs (Ach Pot)'!W156</f>
        <v>0</v>
      </c>
      <c r="Y156">
        <f>'RIM &amp; TRC Benefits'!X156-'TRC Costs (Ach Pot)'!X156</f>
        <v>0</v>
      </c>
      <c r="Z156">
        <f>'RIM &amp; TRC Benefits'!Y156-'TRC Costs (Ach Pot)'!Y156</f>
        <v>0</v>
      </c>
      <c r="AA156">
        <f>'RIM &amp; TRC Benefits'!Z156-'TRC Costs (Ach Pot)'!Z156</f>
        <v>0</v>
      </c>
      <c r="AB156">
        <f>'RIM &amp; TRC Benefits'!AA156-'TRC Costs (Ach Pot)'!AA156</f>
        <v>0</v>
      </c>
      <c r="AC156">
        <f>'RIM &amp; TRC Benefits'!AB156-'TRC Costs (Ach Pot)'!AB156</f>
        <v>0</v>
      </c>
      <c r="AD156">
        <f>'RIM &amp; TRC Benefits'!AC156-'TRC Costs (Ach Pot)'!AC156</f>
        <v>0</v>
      </c>
      <c r="AE156">
        <f>'RIM &amp; TRC Benefits'!AD156-'TRC Costs (Ach Pot)'!AD156</f>
        <v>0</v>
      </c>
      <c r="AF156">
        <f>'RIM &amp; TRC Benefits'!AE156-'TRC Costs (Ach Pot)'!AE156</f>
        <v>0</v>
      </c>
      <c r="AG156">
        <f>'RIM &amp; TRC Benefits'!AF156-'TRC Costs (Ach Pot)'!AF156</f>
        <v>0</v>
      </c>
      <c r="AH156">
        <f>'RIM &amp; TRC Benefits'!AG156-'TRC Costs (Ach Pot)'!AG156</f>
        <v>0</v>
      </c>
      <c r="AI156">
        <f>'RIM &amp; TRC Benefits'!AH156-'TRC Costs (Ach Pot)'!AH156</f>
        <v>0</v>
      </c>
      <c r="AJ156" s="2">
        <f t="shared" si="34"/>
        <v>-15.709826699999981</v>
      </c>
      <c r="AK156" s="2">
        <f t="shared" si="35"/>
        <v>-33.568365880374714</v>
      </c>
      <c r="AL156">
        <f>IF('TRC Costs (Ach Pot)'!AJ156=0,99999,'RIM &amp; TRC Benefits'!AJ156/'TRC Costs (Ach Pot)'!AJ156)</f>
        <v>0.56291190259928758</v>
      </c>
      <c r="AM156" s="17"/>
      <c r="AN156">
        <f>'Customer Costs'!G156</f>
        <v>39.799999999999997</v>
      </c>
      <c r="AO156" s="17">
        <f t="shared" si="36"/>
        <v>55.918191595346435</v>
      </c>
      <c r="AP156" s="18">
        <f t="shared" si="37"/>
        <v>5.9499488783570254</v>
      </c>
      <c r="AQ156" s="76" t="str">
        <f t="shared" si="38"/>
        <v>No</v>
      </c>
      <c r="AR156" s="76" t="str">
        <f t="shared" si="39"/>
        <v>No</v>
      </c>
      <c r="AS156" s="76" t="str">
        <f t="shared" si="40"/>
        <v>No</v>
      </c>
      <c r="AU156" s="76" t="str">
        <f t="shared" si="41"/>
        <v>Drop</v>
      </c>
      <c r="AV156" s="59" t="str">
        <f t="shared" si="42"/>
        <v>NA</v>
      </c>
      <c r="AW156" s="41" t="str">
        <f t="shared" si="43"/>
        <v>NA</v>
      </c>
      <c r="AX156" s="23" t="str">
        <f t="shared" si="44"/>
        <v>NA</v>
      </c>
      <c r="AY156" s="23"/>
      <c r="AZ156" s="11" t="str">
        <f>IF(AV156="NA",AV156,'Program Costs'!G156)</f>
        <v>NA</v>
      </c>
      <c r="BA156" s="20"/>
      <c r="BB156" s="56">
        <f>IF(AW156&lt;=10,IF($BB$1="Residential",VLOOKUP(CEILING(AW156,0.05),'Payback-Acceptance'!$A$5:$C$205,2),VLOOKUP(CEILING(AW156,0.05),'Payback-Acceptance'!$A$5:$C$205,3)),IF($BB$1="Residential",VLOOKUP(10,'Payback-Acceptance'!$A$5:$C$205,2),VLOOKUP(10,'Payback-Acceptance'!$A$5:$C$205,3)))</f>
        <v>0.14294960495076253</v>
      </c>
      <c r="BC156" s="109"/>
      <c r="BD156" s="17">
        <f>'RIM Net Benefits (Ach Pot)'!BC156</f>
        <v>55.918191595346435</v>
      </c>
      <c r="BE156" s="18">
        <f>'RIM Net Benefits (Ach Pot)'!BD156</f>
        <v>7.4516274838702508</v>
      </c>
      <c r="BF156" s="18">
        <f>'RIM Net Benefits (Ach Pot)'!BE156</f>
        <v>6.904453724076892</v>
      </c>
      <c r="BG156" s="42"/>
      <c r="BH156" s="22">
        <v>28110.257083811714</v>
      </c>
      <c r="BI156" s="27" t="str">
        <f t="shared" si="33"/>
        <v>NA</v>
      </c>
      <c r="BJ156" s="52" t="s">
        <v>528</v>
      </c>
      <c r="BK156" s="52"/>
      <c r="BL156" s="35" t="str">
        <f t="shared" si="45"/>
        <v>NA</v>
      </c>
      <c r="BM156" s="67" t="s">
        <v>499</v>
      </c>
      <c r="BN156" s="71" t="str">
        <f t="shared" si="47"/>
        <v>NA</v>
      </c>
      <c r="BO156" s="71" t="str">
        <f t="shared" si="47"/>
        <v>NA</v>
      </c>
      <c r="BP156" s="71" t="str">
        <f t="shared" si="47"/>
        <v>NA</v>
      </c>
      <c r="BQ156" s="71" t="str">
        <f t="shared" si="47"/>
        <v>NA</v>
      </c>
      <c r="BR156" s="71" t="str">
        <f t="shared" si="47"/>
        <v>NA</v>
      </c>
      <c r="BS156" s="71" t="str">
        <f t="shared" si="46"/>
        <v>NA</v>
      </c>
      <c r="BT156" s="71" t="str">
        <f t="shared" si="46"/>
        <v>NA</v>
      </c>
      <c r="BU156" s="71" t="str">
        <f t="shared" si="46"/>
        <v>NA</v>
      </c>
      <c r="BV156" s="71" t="str">
        <f t="shared" si="46"/>
        <v>NA</v>
      </c>
      <c r="BW156" s="71" t="str">
        <f t="shared" si="46"/>
        <v>NA</v>
      </c>
    </row>
    <row r="157" spans="1:75" x14ac:dyDescent="0.25">
      <c r="A157" s="13">
        <v>2</v>
      </c>
      <c r="B157" s="13">
        <v>400</v>
      </c>
      <c r="C157">
        <v>401</v>
      </c>
      <c r="D157" t="s">
        <v>191</v>
      </c>
      <c r="E157" t="s">
        <v>408</v>
      </c>
      <c r="F157">
        <f>'RIM &amp; TRC Benefits'!E157-'TRC Costs (Ach Pot)'!E157</f>
        <v>0</v>
      </c>
      <c r="G157">
        <f>'RIM &amp; TRC Benefits'!F157-'TRC Costs (Ach Pot)'!F157</f>
        <v>0</v>
      </c>
      <c r="H157">
        <f>'RIM &amp; TRC Benefits'!G157-'TRC Costs (Ach Pot)'!G157</f>
        <v>-862.54854499999999</v>
      </c>
      <c r="I157">
        <f>'RIM &amp; TRC Benefits'!H157-'TRC Costs (Ach Pot)'!H157</f>
        <v>66.076454999999996</v>
      </c>
      <c r="J157">
        <f>'RIM &amp; TRC Benefits'!I157-'TRC Costs (Ach Pot)'!I157</f>
        <v>72.201454999999996</v>
      </c>
      <c r="K157">
        <f>'RIM &amp; TRC Benefits'!J157-'TRC Costs (Ach Pot)'!J157</f>
        <v>101.336225</v>
      </c>
      <c r="L157">
        <f>'RIM &amp; TRC Benefits'!K157-'TRC Costs (Ach Pot)'!K157</f>
        <v>110.13504499999999</v>
      </c>
      <c r="M157">
        <f>'RIM &amp; TRC Benefits'!L157-'TRC Costs (Ach Pot)'!L157</f>
        <v>115.46317499999999</v>
      </c>
      <c r="N157">
        <f>'RIM &amp; TRC Benefits'!M157-'TRC Costs (Ach Pot)'!M157</f>
        <v>129.61551499999999</v>
      </c>
      <c r="O157">
        <f>'RIM &amp; TRC Benefits'!N157-'TRC Costs (Ach Pot)'!N157</f>
        <v>139.38895500000001</v>
      </c>
      <c r="P157">
        <f>'RIM &amp; TRC Benefits'!O157-'TRC Costs (Ach Pot)'!O157</f>
        <v>142.55301499999999</v>
      </c>
      <c r="Q157">
        <f>'RIM &amp; TRC Benefits'!P157-'TRC Costs (Ach Pot)'!P157</f>
        <v>128.07645500000001</v>
      </c>
      <c r="R157">
        <f>'RIM &amp; TRC Benefits'!Q157-'TRC Costs (Ach Pot)'!Q157</f>
        <v>0</v>
      </c>
      <c r="S157">
        <f>'RIM &amp; TRC Benefits'!R157-'TRC Costs (Ach Pot)'!R157</f>
        <v>0</v>
      </c>
      <c r="T157">
        <f>'RIM &amp; TRC Benefits'!S157-'TRC Costs (Ach Pot)'!S157</f>
        <v>0</v>
      </c>
      <c r="U157">
        <f>'RIM &amp; TRC Benefits'!T157-'TRC Costs (Ach Pot)'!T157</f>
        <v>0</v>
      </c>
      <c r="V157">
        <f>'RIM &amp; TRC Benefits'!U157-'TRC Costs (Ach Pot)'!U157</f>
        <v>0</v>
      </c>
      <c r="W157">
        <f>'RIM &amp; TRC Benefits'!V157-'TRC Costs (Ach Pot)'!V157</f>
        <v>0</v>
      </c>
      <c r="X157">
        <f>'RIM &amp; TRC Benefits'!W157-'TRC Costs (Ach Pot)'!W157</f>
        <v>0</v>
      </c>
      <c r="Y157">
        <f>'RIM &amp; TRC Benefits'!X157-'TRC Costs (Ach Pot)'!X157</f>
        <v>0</v>
      </c>
      <c r="Z157">
        <f>'RIM &amp; TRC Benefits'!Y157-'TRC Costs (Ach Pot)'!Y157</f>
        <v>0</v>
      </c>
      <c r="AA157">
        <f>'RIM &amp; TRC Benefits'!Z157-'TRC Costs (Ach Pot)'!Z157</f>
        <v>0</v>
      </c>
      <c r="AB157">
        <f>'RIM &amp; TRC Benefits'!AA157-'TRC Costs (Ach Pot)'!AA157</f>
        <v>0</v>
      </c>
      <c r="AC157">
        <f>'RIM &amp; TRC Benefits'!AB157-'TRC Costs (Ach Pot)'!AB157</f>
        <v>0</v>
      </c>
      <c r="AD157">
        <f>'RIM &amp; TRC Benefits'!AC157-'TRC Costs (Ach Pot)'!AC157</f>
        <v>0</v>
      </c>
      <c r="AE157">
        <f>'RIM &amp; TRC Benefits'!AD157-'TRC Costs (Ach Pot)'!AD157</f>
        <v>0</v>
      </c>
      <c r="AF157">
        <f>'RIM &amp; TRC Benefits'!AE157-'TRC Costs (Ach Pot)'!AE157</f>
        <v>0</v>
      </c>
      <c r="AG157">
        <f>'RIM &amp; TRC Benefits'!AF157-'TRC Costs (Ach Pot)'!AF157</f>
        <v>0</v>
      </c>
      <c r="AH157">
        <f>'RIM &amp; TRC Benefits'!AG157-'TRC Costs (Ach Pot)'!AG157</f>
        <v>0</v>
      </c>
      <c r="AI157">
        <f>'RIM &amp; TRC Benefits'!AH157-'TRC Costs (Ach Pot)'!AH157</f>
        <v>0</v>
      </c>
      <c r="AJ157" s="2">
        <f t="shared" si="34"/>
        <v>142.29774999999998</v>
      </c>
      <c r="AK157" s="2">
        <f t="shared" si="35"/>
        <v>-144.48452261239345</v>
      </c>
      <c r="AL157">
        <f>IF('TRC Costs (Ach Pot)'!AJ157=0,99999,'RIM &amp; TRC Benefits'!AJ157/'TRC Costs (Ach Pot)'!AJ157)</f>
        <v>0.84430547132285194</v>
      </c>
      <c r="AM157" s="17"/>
      <c r="AN157">
        <f>'Customer Costs'!G157</f>
        <v>891</v>
      </c>
      <c r="AO157" s="17">
        <f t="shared" si="36"/>
        <v>1191.6101118142435</v>
      </c>
      <c r="AP157" s="18">
        <f t="shared" si="37"/>
        <v>6.2506733526897218</v>
      </c>
      <c r="AQ157" s="76" t="str">
        <f t="shared" si="38"/>
        <v>No</v>
      </c>
      <c r="AR157" s="76" t="str">
        <f t="shared" si="39"/>
        <v>No</v>
      </c>
      <c r="AS157" s="76" t="str">
        <f t="shared" si="40"/>
        <v>No</v>
      </c>
      <c r="AU157" s="76" t="str">
        <f t="shared" si="41"/>
        <v>Drop</v>
      </c>
      <c r="AV157" s="59" t="str">
        <f t="shared" si="42"/>
        <v>NA</v>
      </c>
      <c r="AW157" s="41" t="str">
        <f t="shared" si="43"/>
        <v>NA</v>
      </c>
      <c r="AX157" s="23" t="str">
        <f t="shared" si="44"/>
        <v>NA</v>
      </c>
      <c r="AY157" s="23"/>
      <c r="AZ157" s="11" t="str">
        <f>IF(AV157="NA",AV157,'Program Costs'!G157)</f>
        <v>NA</v>
      </c>
      <c r="BA157" s="20"/>
      <c r="BB157" s="56">
        <f>IF(AW157&lt;=10,IF($BB$1="Residential",VLOOKUP(CEILING(AW157,0.05),'Payback-Acceptance'!$A$5:$C$205,2),VLOOKUP(CEILING(AW157,0.05),'Payback-Acceptance'!$A$5:$C$205,3)),IF($BB$1="Residential",VLOOKUP(10,'Payback-Acceptance'!$A$5:$C$205,2),VLOOKUP(10,'Payback-Acceptance'!$A$5:$C$205,3)))</f>
        <v>0.14294960495076253</v>
      </c>
      <c r="BC157" s="109"/>
      <c r="BD157" s="17">
        <f>'RIM Net Benefits (Ach Pot)'!BC157</f>
        <v>1191.6101118142435</v>
      </c>
      <c r="BE157" s="18">
        <f>'RIM Net Benefits (Ach Pot)'!BD157</f>
        <v>107.3301425723273</v>
      </c>
      <c r="BF157" s="18">
        <f>'RIM Net Benefits (Ach Pot)'!BE157</f>
        <v>275.83681625083761</v>
      </c>
      <c r="BG157" s="42"/>
      <c r="BH157" s="22">
        <v>170137.64373749998</v>
      </c>
      <c r="BI157" s="27" t="str">
        <f t="shared" si="33"/>
        <v>NA</v>
      </c>
      <c r="BJ157" s="52" t="s">
        <v>528</v>
      </c>
      <c r="BK157" s="52"/>
      <c r="BL157" s="35" t="str">
        <f t="shared" si="45"/>
        <v>NA</v>
      </c>
      <c r="BM157" s="67" t="s">
        <v>499</v>
      </c>
      <c r="BN157" s="71" t="str">
        <f t="shared" si="47"/>
        <v>NA</v>
      </c>
      <c r="BO157" s="71" t="str">
        <f t="shared" si="47"/>
        <v>NA</v>
      </c>
      <c r="BP157" s="71" t="str">
        <f t="shared" si="47"/>
        <v>NA</v>
      </c>
      <c r="BQ157" s="71" t="str">
        <f t="shared" si="47"/>
        <v>NA</v>
      </c>
      <c r="BR157" s="71" t="str">
        <f t="shared" si="47"/>
        <v>NA</v>
      </c>
      <c r="BS157" s="71" t="str">
        <f t="shared" si="46"/>
        <v>NA</v>
      </c>
      <c r="BT157" s="71" t="str">
        <f t="shared" si="46"/>
        <v>NA</v>
      </c>
      <c r="BU157" s="71" t="str">
        <f t="shared" si="46"/>
        <v>NA</v>
      </c>
      <c r="BV157" s="71" t="str">
        <f t="shared" si="46"/>
        <v>NA</v>
      </c>
      <c r="BW157" s="71" t="str">
        <f t="shared" si="46"/>
        <v>NA</v>
      </c>
    </row>
    <row r="158" spans="1:75" x14ac:dyDescent="0.25">
      <c r="A158" s="13">
        <v>2</v>
      </c>
      <c r="B158" s="13">
        <v>400</v>
      </c>
      <c r="C158">
        <v>403</v>
      </c>
      <c r="D158" t="s">
        <v>192</v>
      </c>
      <c r="E158" t="s">
        <v>409</v>
      </c>
      <c r="F158">
        <f>'RIM &amp; TRC Benefits'!E158-'TRC Costs (Ach Pot)'!E158</f>
        <v>0</v>
      </c>
      <c r="G158">
        <f>'RIM &amp; TRC Benefits'!F158-'TRC Costs (Ach Pot)'!F158</f>
        <v>0</v>
      </c>
      <c r="H158">
        <f>'RIM &amp; TRC Benefits'!G158-'TRC Costs (Ach Pot)'!G158</f>
        <v>-3869.7891089999998</v>
      </c>
      <c r="I158">
        <f>'RIM &amp; TRC Benefits'!H158-'TRC Costs (Ach Pot)'!H158</f>
        <v>60.835891000000004</v>
      </c>
      <c r="J158">
        <f>'RIM &amp; TRC Benefits'!I158-'TRC Costs (Ach Pot)'!I158</f>
        <v>67.085891000000004</v>
      </c>
      <c r="K158">
        <f>'RIM &amp; TRC Benefits'!J158-'TRC Costs (Ach Pot)'!J158</f>
        <v>87.573195999999996</v>
      </c>
      <c r="L158">
        <f>'RIM &amp; TRC Benefits'!K158-'TRC Costs (Ach Pot)'!K158</f>
        <v>94.082961000000012</v>
      </c>
      <c r="M158">
        <f>'RIM &amp; TRC Benefits'!L158-'TRC Costs (Ach Pot)'!L158</f>
        <v>99.443311000000008</v>
      </c>
      <c r="N158">
        <f>'RIM &amp; TRC Benefits'!M158-'TRC Costs (Ach Pot)'!M158</f>
        <v>111.023391</v>
      </c>
      <c r="O158">
        <f>'RIM &amp; TRC Benefits'!N158-'TRC Costs (Ach Pot)'!N158</f>
        <v>117.56648000000001</v>
      </c>
      <c r="P158">
        <f>'RIM &amp; TRC Benefits'!O158-'TRC Costs (Ach Pot)'!O158</f>
        <v>120.85555000000001</v>
      </c>
      <c r="Q158">
        <f>'RIM &amp; TRC Benefits'!P158-'TRC Costs (Ach Pot)'!P158</f>
        <v>111.63680000000001</v>
      </c>
      <c r="R158">
        <f>'RIM &amp; TRC Benefits'!Q158-'TRC Costs (Ach Pot)'!Q158</f>
        <v>117.77742000000001</v>
      </c>
      <c r="S158">
        <f>'RIM &amp; TRC Benefits'!R158-'TRC Costs (Ach Pot)'!R158</f>
        <v>113.55867000000001</v>
      </c>
      <c r="T158">
        <f>'RIM &amp; TRC Benefits'!S158-'TRC Costs (Ach Pot)'!S158</f>
        <v>132.58992000000001</v>
      </c>
      <c r="U158">
        <f>'RIM &amp; TRC Benefits'!T158-'TRC Costs (Ach Pot)'!T158</f>
        <v>118.58992000000001</v>
      </c>
      <c r="V158">
        <f>'RIM &amp; TRC Benefits'!U158-'TRC Costs (Ach Pot)'!U158</f>
        <v>125.886303</v>
      </c>
      <c r="W158">
        <f>'RIM &amp; TRC Benefits'!V158-'TRC Costs (Ach Pot)'!V158</f>
        <v>0</v>
      </c>
      <c r="X158">
        <f>'RIM &amp; TRC Benefits'!W158-'TRC Costs (Ach Pot)'!W158</f>
        <v>0</v>
      </c>
      <c r="Y158">
        <f>'RIM &amp; TRC Benefits'!X158-'TRC Costs (Ach Pot)'!X158</f>
        <v>0</v>
      </c>
      <c r="Z158">
        <f>'RIM &amp; TRC Benefits'!Y158-'TRC Costs (Ach Pot)'!Y158</f>
        <v>0</v>
      </c>
      <c r="AA158">
        <f>'RIM &amp; TRC Benefits'!Z158-'TRC Costs (Ach Pot)'!Z158</f>
        <v>0</v>
      </c>
      <c r="AB158">
        <f>'RIM &amp; TRC Benefits'!AA158-'TRC Costs (Ach Pot)'!AA158</f>
        <v>0</v>
      </c>
      <c r="AC158">
        <f>'RIM &amp; TRC Benefits'!AB158-'TRC Costs (Ach Pot)'!AB158</f>
        <v>0</v>
      </c>
      <c r="AD158">
        <f>'RIM &amp; TRC Benefits'!AC158-'TRC Costs (Ach Pot)'!AC158</f>
        <v>0</v>
      </c>
      <c r="AE158">
        <f>'RIM &amp; TRC Benefits'!AD158-'TRC Costs (Ach Pot)'!AD158</f>
        <v>0</v>
      </c>
      <c r="AF158">
        <f>'RIM &amp; TRC Benefits'!AE158-'TRC Costs (Ach Pot)'!AE158</f>
        <v>0</v>
      </c>
      <c r="AG158">
        <f>'RIM &amp; TRC Benefits'!AF158-'TRC Costs (Ach Pot)'!AF158</f>
        <v>0</v>
      </c>
      <c r="AH158">
        <f>'RIM &amp; TRC Benefits'!AG158-'TRC Costs (Ach Pot)'!AG158</f>
        <v>0</v>
      </c>
      <c r="AI158">
        <f>'RIM &amp; TRC Benefits'!AH158-'TRC Costs (Ach Pot)'!AH158</f>
        <v>0</v>
      </c>
      <c r="AJ158" s="2">
        <f t="shared" si="34"/>
        <v>-2391.2834049999992</v>
      </c>
      <c r="AK158" s="2">
        <f t="shared" si="35"/>
        <v>-2958.7077638205174</v>
      </c>
      <c r="AL158">
        <f>IF('TRC Costs (Ach Pot)'!AJ158=0,99999,'RIM &amp; TRC Benefits'!AJ158/'TRC Costs (Ach Pot)'!AJ158)</f>
        <v>0.2469565375870405</v>
      </c>
      <c r="AM158" s="17"/>
      <c r="AN158">
        <f>'Customer Costs'!G158</f>
        <v>3892</v>
      </c>
      <c r="AO158" s="17">
        <f t="shared" si="36"/>
        <v>1180.584709101591</v>
      </c>
      <c r="AP158" s="18">
        <f t="shared" si="37"/>
        <v>27.558714627761791</v>
      </c>
      <c r="AQ158" s="76" t="str">
        <f t="shared" si="38"/>
        <v>No</v>
      </c>
      <c r="AR158" s="76" t="str">
        <f t="shared" si="39"/>
        <v>No</v>
      </c>
      <c r="AS158" s="76" t="str">
        <f t="shared" si="40"/>
        <v>No</v>
      </c>
      <c r="AU158" s="76" t="str">
        <f t="shared" si="41"/>
        <v>Drop</v>
      </c>
      <c r="AV158" s="59" t="str">
        <f t="shared" si="42"/>
        <v>NA</v>
      </c>
      <c r="AW158" s="41" t="str">
        <f t="shared" si="43"/>
        <v>NA</v>
      </c>
      <c r="AX158" s="23" t="str">
        <f t="shared" si="44"/>
        <v>NA</v>
      </c>
      <c r="AY158" s="23"/>
      <c r="AZ158" s="11" t="str">
        <f>IF(AV158="NA",AV158,'Program Costs'!G158)</f>
        <v>NA</v>
      </c>
      <c r="BA158" s="20"/>
      <c r="BB158" s="56">
        <f>IF(AW158&lt;=10,IF($BB$1="Residential",VLOOKUP(CEILING(AW158,0.05),'Payback-Acceptance'!$A$5:$C$205,2),VLOOKUP(CEILING(AW158,0.05),'Payback-Acceptance'!$A$5:$C$205,3)),IF($BB$1="Residential",VLOOKUP(10,'Payback-Acceptance'!$A$5:$C$205,2),VLOOKUP(10,'Payback-Acceptance'!$A$5:$C$205,3)))</f>
        <v>0.14294960495076253</v>
      </c>
      <c r="BC158" s="109"/>
      <c r="BD158" s="17">
        <f>'RIM Net Benefits (Ach Pot)'!BC158</f>
        <v>1180.584709101591</v>
      </c>
      <c r="BE158" s="18">
        <f>'RIM Net Benefits (Ach Pot)'!BD158</f>
        <v>151.83419803152259</v>
      </c>
      <c r="BF158" s="18">
        <f>'RIM Net Benefits (Ach Pot)'!BE158</f>
        <v>0</v>
      </c>
      <c r="BG158" s="42"/>
      <c r="BH158" s="22">
        <v>268638.38484868419</v>
      </c>
      <c r="BI158" s="27" t="str">
        <f t="shared" si="33"/>
        <v>NA</v>
      </c>
      <c r="BJ158" s="52" t="s">
        <v>528</v>
      </c>
      <c r="BK158" s="52"/>
      <c r="BL158" s="35" t="str">
        <f t="shared" si="45"/>
        <v>NA</v>
      </c>
      <c r="BM158" s="67" t="s">
        <v>499</v>
      </c>
      <c r="BN158" s="71" t="str">
        <f t="shared" si="47"/>
        <v>NA</v>
      </c>
      <c r="BO158" s="71" t="str">
        <f t="shared" si="47"/>
        <v>NA</v>
      </c>
      <c r="BP158" s="71" t="str">
        <f t="shared" si="47"/>
        <v>NA</v>
      </c>
      <c r="BQ158" s="71" t="str">
        <f t="shared" si="47"/>
        <v>NA</v>
      </c>
      <c r="BR158" s="71" t="str">
        <f t="shared" si="47"/>
        <v>NA</v>
      </c>
      <c r="BS158" s="71" t="str">
        <f t="shared" si="46"/>
        <v>NA</v>
      </c>
      <c r="BT158" s="71" t="str">
        <f t="shared" si="46"/>
        <v>NA</v>
      </c>
      <c r="BU158" s="71" t="str">
        <f t="shared" si="46"/>
        <v>NA</v>
      </c>
      <c r="BV158" s="71" t="str">
        <f t="shared" si="46"/>
        <v>NA</v>
      </c>
      <c r="BW158" s="71" t="str">
        <f t="shared" si="46"/>
        <v>NA</v>
      </c>
    </row>
    <row r="159" spans="1:75" x14ac:dyDescent="0.25">
      <c r="A159" s="13">
        <v>2</v>
      </c>
      <c r="B159" s="13">
        <v>400</v>
      </c>
      <c r="C159">
        <v>404</v>
      </c>
      <c r="D159" t="s">
        <v>193</v>
      </c>
      <c r="E159" t="s">
        <v>410</v>
      </c>
      <c r="F159">
        <f>'RIM &amp; TRC Benefits'!E159-'TRC Costs (Ach Pot)'!E159</f>
        <v>0</v>
      </c>
      <c r="G159">
        <f>'RIM &amp; TRC Benefits'!F159-'TRC Costs (Ach Pot)'!F159</f>
        <v>0</v>
      </c>
      <c r="H159">
        <f>'RIM &amp; TRC Benefits'!G159-'TRC Costs (Ach Pot)'!G159</f>
        <v>-24.678666</v>
      </c>
      <c r="I159">
        <f>'RIM &amp; TRC Benefits'!H159-'TRC Costs (Ach Pot)'!H159</f>
        <v>11.946334</v>
      </c>
      <c r="J159">
        <f>'RIM &amp; TRC Benefits'!I159-'TRC Costs (Ach Pot)'!I159</f>
        <v>12.946334</v>
      </c>
      <c r="K159">
        <f>'RIM &amp; TRC Benefits'!J159-'TRC Costs (Ach Pot)'!J159</f>
        <v>21.193404000000001</v>
      </c>
      <c r="L159">
        <f>'RIM &amp; TRC Benefits'!K159-'TRC Costs (Ach Pot)'!K159</f>
        <v>23.389693000000001</v>
      </c>
      <c r="M159">
        <f>'RIM &amp; TRC Benefits'!L159-'TRC Costs (Ach Pot)'!L159</f>
        <v>24.470748</v>
      </c>
      <c r="N159">
        <f>'RIM &amp; TRC Benefits'!M159-'TRC Costs (Ach Pot)'!M159</f>
        <v>29.071334</v>
      </c>
      <c r="O159">
        <f>'RIM &amp; TRC Benefits'!N159-'TRC Costs (Ach Pot)'!N159</f>
        <v>30.586964000000002</v>
      </c>
      <c r="P159">
        <f>'RIM &amp; TRC Benefits'!O159-'TRC Costs (Ach Pot)'!O159</f>
        <v>31.579143999999999</v>
      </c>
      <c r="Q159">
        <f>'RIM &amp; TRC Benefits'!P159-'TRC Costs (Ach Pot)'!P159</f>
        <v>26.852584</v>
      </c>
      <c r="R159">
        <f>'RIM &amp; TRC Benefits'!Q159-'TRC Costs (Ach Pot)'!Q159</f>
        <v>0</v>
      </c>
      <c r="S159">
        <f>'RIM &amp; TRC Benefits'!R159-'TRC Costs (Ach Pot)'!R159</f>
        <v>0</v>
      </c>
      <c r="T159">
        <f>'RIM &amp; TRC Benefits'!S159-'TRC Costs (Ach Pot)'!S159</f>
        <v>0</v>
      </c>
      <c r="U159">
        <f>'RIM &amp; TRC Benefits'!T159-'TRC Costs (Ach Pot)'!T159</f>
        <v>0</v>
      </c>
      <c r="V159">
        <f>'RIM &amp; TRC Benefits'!U159-'TRC Costs (Ach Pot)'!U159</f>
        <v>0</v>
      </c>
      <c r="W159">
        <f>'RIM &amp; TRC Benefits'!V159-'TRC Costs (Ach Pot)'!V159</f>
        <v>0</v>
      </c>
      <c r="X159">
        <f>'RIM &amp; TRC Benefits'!W159-'TRC Costs (Ach Pot)'!W159</f>
        <v>0</v>
      </c>
      <c r="Y159">
        <f>'RIM &amp; TRC Benefits'!X159-'TRC Costs (Ach Pot)'!X159</f>
        <v>0</v>
      </c>
      <c r="Z159">
        <f>'RIM &amp; TRC Benefits'!Y159-'TRC Costs (Ach Pot)'!Y159</f>
        <v>0</v>
      </c>
      <c r="AA159">
        <f>'RIM &amp; TRC Benefits'!Z159-'TRC Costs (Ach Pot)'!Z159</f>
        <v>0</v>
      </c>
      <c r="AB159">
        <f>'RIM &amp; TRC Benefits'!AA159-'TRC Costs (Ach Pot)'!AA159</f>
        <v>0</v>
      </c>
      <c r="AC159">
        <f>'RIM &amp; TRC Benefits'!AB159-'TRC Costs (Ach Pot)'!AB159</f>
        <v>0</v>
      </c>
      <c r="AD159">
        <f>'RIM &amp; TRC Benefits'!AC159-'TRC Costs (Ach Pot)'!AC159</f>
        <v>0</v>
      </c>
      <c r="AE159">
        <f>'RIM &amp; TRC Benefits'!AD159-'TRC Costs (Ach Pot)'!AD159</f>
        <v>0</v>
      </c>
      <c r="AF159">
        <f>'RIM &amp; TRC Benefits'!AE159-'TRC Costs (Ach Pot)'!AE159</f>
        <v>0</v>
      </c>
      <c r="AG159">
        <f>'RIM &amp; TRC Benefits'!AF159-'TRC Costs (Ach Pot)'!AF159</f>
        <v>0</v>
      </c>
      <c r="AH159">
        <f>'RIM &amp; TRC Benefits'!AG159-'TRC Costs (Ach Pot)'!AG159</f>
        <v>0</v>
      </c>
      <c r="AI159">
        <f>'RIM &amp; TRC Benefits'!AH159-'TRC Costs (Ach Pot)'!AH159</f>
        <v>0</v>
      </c>
      <c r="AJ159" s="2">
        <f t="shared" si="34"/>
        <v>187.35787300000001</v>
      </c>
      <c r="AK159" s="2">
        <f t="shared" si="35"/>
        <v>125.73270685565748</v>
      </c>
      <c r="AL159">
        <f>IF('TRC Costs (Ach Pot)'!AJ159=0,99999,'RIM &amp; TRC Benefits'!AJ159/'TRC Costs (Ach Pot)'!AJ159)</f>
        <v>4.3981812663691215</v>
      </c>
      <c r="AM159" s="17"/>
      <c r="AN159">
        <f>'Customer Costs'!G159</f>
        <v>0</v>
      </c>
      <c r="AO159" s="17">
        <f t="shared" si="36"/>
        <v>192.07598816618125</v>
      </c>
      <c r="AP159" s="18">
        <f t="shared" si="37"/>
        <v>0</v>
      </c>
      <c r="AQ159" s="76" t="str">
        <f t="shared" si="38"/>
        <v>Yes</v>
      </c>
      <c r="AR159" s="76" t="str">
        <f t="shared" si="39"/>
        <v>Yes</v>
      </c>
      <c r="AS159" s="76" t="str">
        <f t="shared" si="40"/>
        <v>Yes</v>
      </c>
      <c r="AU159" s="76" t="str">
        <f t="shared" si="41"/>
        <v>Drop</v>
      </c>
      <c r="AV159" s="59" t="str">
        <f t="shared" si="42"/>
        <v>NA</v>
      </c>
      <c r="AW159" s="41" t="str">
        <f t="shared" si="43"/>
        <v>NA</v>
      </c>
      <c r="AX159" s="23" t="str">
        <f t="shared" si="44"/>
        <v>NA</v>
      </c>
      <c r="AY159" s="23"/>
      <c r="AZ159" s="11" t="str">
        <f>IF(AV159="NA",AV159,'Program Costs'!G159)</f>
        <v>NA</v>
      </c>
      <c r="BA159" s="20"/>
      <c r="BB159" s="56">
        <f>IF(AW159&lt;=10,IF($BB$1="Residential",VLOOKUP(CEILING(AW159,0.05),'Payback-Acceptance'!$A$5:$C$205,2),VLOOKUP(CEILING(AW159,0.05),'Payback-Acceptance'!$A$5:$C$205,3)),IF($BB$1="Residential",VLOOKUP(10,'Payback-Acceptance'!$A$5:$C$205,2),VLOOKUP(10,'Payback-Acceptance'!$A$5:$C$205,3)))</f>
        <v>0.14294960495076253</v>
      </c>
      <c r="BC159" s="109"/>
      <c r="BD159" s="17">
        <f>'RIM Net Benefits (Ach Pot)'!BC159</f>
        <v>192.07598816618125</v>
      </c>
      <c r="BE159" s="18">
        <f>'RIM Net Benefits (Ach Pot)'!BD159</f>
        <v>76.427009483343213</v>
      </c>
      <c r="BF159" s="18">
        <f>'RIM Net Benefits (Ach Pot)'!BE159</f>
        <v>0</v>
      </c>
      <c r="BG159" s="42"/>
      <c r="BH159" s="22">
        <v>260579.23330322365</v>
      </c>
      <c r="BI159" s="27" t="str">
        <f t="shared" si="33"/>
        <v>NA</v>
      </c>
      <c r="BJ159" s="52" t="s">
        <v>528</v>
      </c>
      <c r="BK159" s="52"/>
      <c r="BL159" s="35" t="str">
        <f t="shared" si="45"/>
        <v>NA</v>
      </c>
      <c r="BM159" s="67" t="s">
        <v>499</v>
      </c>
      <c r="BN159" s="71" t="str">
        <f t="shared" si="47"/>
        <v>NA</v>
      </c>
      <c r="BO159" s="71" t="str">
        <f t="shared" si="47"/>
        <v>NA</v>
      </c>
      <c r="BP159" s="71" t="str">
        <f t="shared" si="47"/>
        <v>NA</v>
      </c>
      <c r="BQ159" s="71" t="str">
        <f t="shared" si="47"/>
        <v>NA</v>
      </c>
      <c r="BR159" s="71" t="str">
        <f t="shared" si="47"/>
        <v>NA</v>
      </c>
      <c r="BS159" s="71" t="str">
        <f t="shared" si="46"/>
        <v>NA</v>
      </c>
      <c r="BT159" s="71" t="str">
        <f t="shared" si="46"/>
        <v>NA</v>
      </c>
      <c r="BU159" s="71" t="str">
        <f t="shared" si="46"/>
        <v>NA</v>
      </c>
      <c r="BV159" s="71" t="str">
        <f t="shared" si="46"/>
        <v>NA</v>
      </c>
      <c r="BW159" s="71" t="str">
        <f t="shared" si="46"/>
        <v>NA</v>
      </c>
    </row>
    <row r="160" spans="1:75" x14ac:dyDescent="0.25">
      <c r="A160" s="13">
        <v>2</v>
      </c>
      <c r="B160" s="13">
        <v>400</v>
      </c>
      <c r="C160">
        <v>405</v>
      </c>
      <c r="D160" t="s">
        <v>194</v>
      </c>
      <c r="E160" t="s">
        <v>411</v>
      </c>
      <c r="F160">
        <f>'RIM &amp; TRC Benefits'!E160-'TRC Costs (Ach Pot)'!E160</f>
        <v>0</v>
      </c>
      <c r="G160">
        <f>'RIM &amp; TRC Benefits'!F160-'TRC Costs (Ach Pot)'!F160</f>
        <v>0</v>
      </c>
      <c r="H160">
        <f>'RIM &amp; TRC Benefits'!G160-'TRC Costs (Ach Pot)'!G160</f>
        <v>-42.637546900000004</v>
      </c>
      <c r="I160">
        <f>'RIM &amp; TRC Benefits'!H160-'TRC Costs (Ach Pot)'!H160</f>
        <v>7.4874530999999998</v>
      </c>
      <c r="J160">
        <f>'RIM &amp; TRC Benefits'!I160-'TRC Costs (Ach Pot)'!I160</f>
        <v>7.6124530999999998</v>
      </c>
      <c r="K160">
        <f>'RIM &amp; TRC Benefits'!J160-'TRC Costs (Ach Pot)'!J160</f>
        <v>11.1192891</v>
      </c>
      <c r="L160">
        <f>'RIM &amp; TRC Benefits'!K160-'TRC Costs (Ach Pot)'!K160</f>
        <v>11.919094099999999</v>
      </c>
      <c r="M160">
        <f>'RIM &amp; TRC Benefits'!L160-'TRC Costs (Ach Pot)'!L160</f>
        <v>12.481594099999999</v>
      </c>
      <c r="N160">
        <f>'RIM &amp; TRC Benefits'!M160-'TRC Costs (Ach Pot)'!M160</f>
        <v>13.7218281</v>
      </c>
      <c r="O160">
        <f>'RIM &amp; TRC Benefits'!N160-'TRC Costs (Ach Pot)'!N160</f>
        <v>14.339016099999998</v>
      </c>
      <c r="P160">
        <f>'RIM &amp; TRC Benefits'!O160-'TRC Costs (Ach Pot)'!O160</f>
        <v>15.6749531</v>
      </c>
      <c r="Q160">
        <f>'RIM &amp; TRC Benefits'!P160-'TRC Costs (Ach Pot)'!P160</f>
        <v>14.0655781</v>
      </c>
      <c r="R160">
        <f>'RIM &amp; TRC Benefits'!Q160-'TRC Costs (Ach Pot)'!Q160</f>
        <v>0</v>
      </c>
      <c r="S160">
        <f>'RIM &amp; TRC Benefits'!R160-'TRC Costs (Ach Pot)'!R160</f>
        <v>0</v>
      </c>
      <c r="T160">
        <f>'RIM &amp; TRC Benefits'!S160-'TRC Costs (Ach Pot)'!S160</f>
        <v>0</v>
      </c>
      <c r="U160">
        <f>'RIM &amp; TRC Benefits'!T160-'TRC Costs (Ach Pot)'!T160</f>
        <v>0</v>
      </c>
      <c r="V160">
        <f>'RIM &amp; TRC Benefits'!U160-'TRC Costs (Ach Pot)'!U160</f>
        <v>0</v>
      </c>
      <c r="W160">
        <f>'RIM &amp; TRC Benefits'!V160-'TRC Costs (Ach Pot)'!V160</f>
        <v>0</v>
      </c>
      <c r="X160">
        <f>'RIM &amp; TRC Benefits'!W160-'TRC Costs (Ach Pot)'!W160</f>
        <v>0</v>
      </c>
      <c r="Y160">
        <f>'RIM &amp; TRC Benefits'!X160-'TRC Costs (Ach Pot)'!X160</f>
        <v>0</v>
      </c>
      <c r="Z160">
        <f>'RIM &amp; TRC Benefits'!Y160-'TRC Costs (Ach Pot)'!Y160</f>
        <v>0</v>
      </c>
      <c r="AA160">
        <f>'RIM &amp; TRC Benefits'!Z160-'TRC Costs (Ach Pot)'!Z160</f>
        <v>0</v>
      </c>
      <c r="AB160">
        <f>'RIM &amp; TRC Benefits'!AA160-'TRC Costs (Ach Pot)'!AA160</f>
        <v>0</v>
      </c>
      <c r="AC160">
        <f>'RIM &amp; TRC Benefits'!AB160-'TRC Costs (Ach Pot)'!AB160</f>
        <v>0</v>
      </c>
      <c r="AD160">
        <f>'RIM &amp; TRC Benefits'!AC160-'TRC Costs (Ach Pot)'!AC160</f>
        <v>0</v>
      </c>
      <c r="AE160">
        <f>'RIM &amp; TRC Benefits'!AD160-'TRC Costs (Ach Pot)'!AD160</f>
        <v>0</v>
      </c>
      <c r="AF160">
        <f>'RIM &amp; TRC Benefits'!AE160-'TRC Costs (Ach Pot)'!AE160</f>
        <v>0</v>
      </c>
      <c r="AG160">
        <f>'RIM &amp; TRC Benefits'!AF160-'TRC Costs (Ach Pot)'!AF160</f>
        <v>0</v>
      </c>
      <c r="AH160">
        <f>'RIM &amp; TRC Benefits'!AG160-'TRC Costs (Ach Pot)'!AG160</f>
        <v>0</v>
      </c>
      <c r="AI160">
        <f>'RIM &amp; TRC Benefits'!AH160-'TRC Costs (Ach Pot)'!AH160</f>
        <v>0</v>
      </c>
      <c r="AJ160" s="2">
        <f t="shared" si="34"/>
        <v>65.78371199999998</v>
      </c>
      <c r="AK160" s="2">
        <f t="shared" si="35"/>
        <v>34.903073299956461</v>
      </c>
      <c r="AL160">
        <f>IF('TRC Costs (Ach Pot)'!AJ160=0,99999,'RIM &amp; TRC Benefits'!AJ160/'TRC Costs (Ach Pot)'!AJ160)</f>
        <v>1.6980614659991291</v>
      </c>
      <c r="AM160" s="17"/>
      <c r="AN160">
        <f>'Customer Costs'!G160</f>
        <v>13</v>
      </c>
      <c r="AO160" s="17">
        <f t="shared" si="36"/>
        <v>126.58202515271572</v>
      </c>
      <c r="AP160" s="18">
        <f t="shared" si="37"/>
        <v>0.858528254999397</v>
      </c>
      <c r="AQ160" s="76" t="str">
        <f t="shared" si="38"/>
        <v>Yes</v>
      </c>
      <c r="AR160" s="76" t="str">
        <f t="shared" si="39"/>
        <v>Yes</v>
      </c>
      <c r="AS160" s="76" t="str">
        <f t="shared" si="40"/>
        <v>Yes</v>
      </c>
      <c r="AU160" s="76" t="str">
        <f t="shared" si="41"/>
        <v>Drop</v>
      </c>
      <c r="AV160" s="59" t="str">
        <f t="shared" si="42"/>
        <v>NA</v>
      </c>
      <c r="AW160" s="41" t="str">
        <f t="shared" si="43"/>
        <v>NA</v>
      </c>
      <c r="AX160" s="23" t="str">
        <f t="shared" si="44"/>
        <v>NA</v>
      </c>
      <c r="AY160" s="23"/>
      <c r="AZ160" s="11" t="str">
        <f>IF(AV160="NA",AV160,'Program Costs'!G160)</f>
        <v>NA</v>
      </c>
      <c r="BA160" s="20"/>
      <c r="BB160" s="56">
        <f>IF(AW160&lt;=10,IF($BB$1="Residential",VLOOKUP(CEILING(AW160,0.05),'Payback-Acceptance'!$A$5:$C$205,2),VLOOKUP(CEILING(AW160,0.05),'Payback-Acceptance'!$A$5:$C$205,3)),IF($BB$1="Residential",VLOOKUP(10,'Payback-Acceptance'!$A$5:$C$205,2),VLOOKUP(10,'Payback-Acceptance'!$A$5:$C$205,3)))</f>
        <v>0.14294960495076253</v>
      </c>
      <c r="BC160" s="109"/>
      <c r="BD160" s="17">
        <f>'RIM Net Benefits (Ach Pot)'!BC160</f>
        <v>126.58202515271572</v>
      </c>
      <c r="BE160" s="18">
        <f>'RIM Net Benefits (Ach Pot)'!BD160</f>
        <v>11.401496982913802</v>
      </c>
      <c r="BF160" s="18">
        <f>'RIM Net Benefits (Ach Pot)'!BE160</f>
        <v>29.301516046677776</v>
      </c>
      <c r="BG160" s="42"/>
      <c r="BH160" s="22">
        <v>222291.47966468899</v>
      </c>
      <c r="BI160" s="27" t="str">
        <f t="shared" si="33"/>
        <v>NA</v>
      </c>
      <c r="BJ160" s="52" t="s">
        <v>528</v>
      </c>
      <c r="BK160" s="52"/>
      <c r="BL160" s="35" t="str">
        <f t="shared" si="45"/>
        <v>NA</v>
      </c>
      <c r="BM160" s="67" t="s">
        <v>499</v>
      </c>
      <c r="BN160" s="71" t="str">
        <f t="shared" si="47"/>
        <v>NA</v>
      </c>
      <c r="BO160" s="71" t="str">
        <f t="shared" si="47"/>
        <v>NA</v>
      </c>
      <c r="BP160" s="71" t="str">
        <f t="shared" si="47"/>
        <v>NA</v>
      </c>
      <c r="BQ160" s="71" t="str">
        <f t="shared" si="47"/>
        <v>NA</v>
      </c>
      <c r="BR160" s="71" t="str">
        <f t="shared" si="47"/>
        <v>NA</v>
      </c>
      <c r="BS160" s="71" t="str">
        <f t="shared" si="46"/>
        <v>NA</v>
      </c>
      <c r="BT160" s="71" t="str">
        <f t="shared" si="46"/>
        <v>NA</v>
      </c>
      <c r="BU160" s="71" t="str">
        <f t="shared" si="46"/>
        <v>NA</v>
      </c>
      <c r="BV160" s="71" t="str">
        <f t="shared" si="46"/>
        <v>NA</v>
      </c>
      <c r="BW160" s="71" t="str">
        <f t="shared" si="46"/>
        <v>NA</v>
      </c>
    </row>
    <row r="161" spans="1:75" x14ac:dyDescent="0.25">
      <c r="A161" s="13">
        <v>2</v>
      </c>
      <c r="B161" s="13">
        <v>400</v>
      </c>
      <c r="C161">
        <v>406</v>
      </c>
      <c r="D161" t="s">
        <v>195</v>
      </c>
      <c r="E161" t="s">
        <v>412</v>
      </c>
      <c r="F161">
        <f>'RIM &amp; TRC Benefits'!E161-'TRC Costs (Ach Pot)'!E161</f>
        <v>0</v>
      </c>
      <c r="G161">
        <f>'RIM &amp; TRC Benefits'!F161-'TRC Costs (Ach Pot)'!F161</f>
        <v>0</v>
      </c>
      <c r="H161">
        <f>'RIM &amp; TRC Benefits'!G161-'TRC Costs (Ach Pot)'!G161</f>
        <v>-35.8146524</v>
      </c>
      <c r="I161">
        <f>'RIM &amp; TRC Benefits'!H161-'TRC Costs (Ach Pot)'!H161</f>
        <v>2.3103476000000001</v>
      </c>
      <c r="J161">
        <f>'RIM &amp; TRC Benefits'!I161-'TRC Costs (Ach Pot)'!I161</f>
        <v>2.4353476000000001</v>
      </c>
      <c r="K161">
        <f>'RIM &amp; TRC Benefits'!J161-'TRC Costs (Ach Pot)'!J161</f>
        <v>3.1023398000000002</v>
      </c>
      <c r="L161">
        <f>'RIM &amp; TRC Benefits'!K161-'TRC Costs (Ach Pot)'!K161</f>
        <v>3.1531210000000001</v>
      </c>
      <c r="M161">
        <f>'RIM &amp; TRC Benefits'!L161-'TRC Costs (Ach Pot)'!L161</f>
        <v>3.1492148000000002</v>
      </c>
      <c r="N161">
        <f>'RIM &amp; TRC Benefits'!M161-'TRC Costs (Ach Pot)'!M161</f>
        <v>3.8728476000000001</v>
      </c>
      <c r="O161">
        <f>'RIM &amp; TRC Benefits'!N161-'TRC Costs (Ach Pot)'!N161</f>
        <v>3.9587856000000001</v>
      </c>
      <c r="P161">
        <f>'RIM &amp; TRC Benefits'!O161-'TRC Costs (Ach Pot)'!O161</f>
        <v>4.6228476000000001</v>
      </c>
      <c r="Q161">
        <f>'RIM &amp; TRC Benefits'!P161-'TRC Costs (Ach Pot)'!P161</f>
        <v>3.8103476000000001</v>
      </c>
      <c r="R161">
        <f>'RIM &amp; TRC Benefits'!Q161-'TRC Costs (Ach Pot)'!Q161</f>
        <v>3.8259726000000001</v>
      </c>
      <c r="S161">
        <f>'RIM &amp; TRC Benefits'!R161-'TRC Costs (Ach Pot)'!R161</f>
        <v>4.0290976000000001</v>
      </c>
      <c r="T161">
        <f>'RIM &amp; TRC Benefits'!S161-'TRC Costs (Ach Pot)'!S161</f>
        <v>4.4665976000000001</v>
      </c>
      <c r="U161">
        <f>'RIM &amp; TRC Benefits'!T161-'TRC Costs (Ach Pot)'!T161</f>
        <v>0</v>
      </c>
      <c r="V161">
        <f>'RIM &amp; TRC Benefits'!U161-'TRC Costs (Ach Pot)'!U161</f>
        <v>0</v>
      </c>
      <c r="W161">
        <f>'RIM &amp; TRC Benefits'!V161-'TRC Costs (Ach Pot)'!V161</f>
        <v>0</v>
      </c>
      <c r="X161">
        <f>'RIM &amp; TRC Benefits'!W161-'TRC Costs (Ach Pot)'!W161</f>
        <v>0</v>
      </c>
      <c r="Y161">
        <f>'RIM &amp; TRC Benefits'!X161-'TRC Costs (Ach Pot)'!X161</f>
        <v>0</v>
      </c>
      <c r="Z161">
        <f>'RIM &amp; TRC Benefits'!Y161-'TRC Costs (Ach Pot)'!Y161</f>
        <v>0</v>
      </c>
      <c r="AA161">
        <f>'RIM &amp; TRC Benefits'!Z161-'TRC Costs (Ach Pot)'!Z161</f>
        <v>0</v>
      </c>
      <c r="AB161">
        <f>'RIM &amp; TRC Benefits'!AA161-'TRC Costs (Ach Pot)'!AA161</f>
        <v>0</v>
      </c>
      <c r="AC161">
        <f>'RIM &amp; TRC Benefits'!AB161-'TRC Costs (Ach Pot)'!AB161</f>
        <v>0</v>
      </c>
      <c r="AD161">
        <f>'RIM &amp; TRC Benefits'!AC161-'TRC Costs (Ach Pot)'!AC161</f>
        <v>0</v>
      </c>
      <c r="AE161">
        <f>'RIM &amp; TRC Benefits'!AD161-'TRC Costs (Ach Pot)'!AD161</f>
        <v>0</v>
      </c>
      <c r="AF161">
        <f>'RIM &amp; TRC Benefits'!AE161-'TRC Costs (Ach Pot)'!AE161</f>
        <v>0</v>
      </c>
      <c r="AG161">
        <f>'RIM &amp; TRC Benefits'!AF161-'TRC Costs (Ach Pot)'!AF161</f>
        <v>0</v>
      </c>
      <c r="AH161">
        <f>'RIM &amp; TRC Benefits'!AG161-'TRC Costs (Ach Pot)'!AG161</f>
        <v>0</v>
      </c>
      <c r="AI161">
        <f>'RIM &amp; TRC Benefits'!AH161-'TRC Costs (Ach Pot)'!AH161</f>
        <v>0</v>
      </c>
      <c r="AJ161" s="2">
        <f t="shared" si="34"/>
        <v>6.9222145999999984</v>
      </c>
      <c r="AK161" s="2">
        <f t="shared" si="35"/>
        <v>-7.8113322387742876</v>
      </c>
      <c r="AL161">
        <f>IF('TRC Costs (Ach Pot)'!AJ161=0,99999,'RIM &amp; TRC Benefits'!AJ161/'TRC Costs (Ach Pot)'!AJ161)</f>
        <v>0.79443862529541354</v>
      </c>
      <c r="AM161" s="17"/>
      <c r="AN161">
        <f>'Customer Costs'!G161</f>
        <v>1</v>
      </c>
      <c r="AO161" s="17">
        <f t="shared" si="36"/>
        <v>33.294352129899693</v>
      </c>
      <c r="AP161" s="18">
        <f t="shared" si="37"/>
        <v>0.25108034203669699</v>
      </c>
      <c r="AQ161" s="76" t="str">
        <f t="shared" si="38"/>
        <v>Yes</v>
      </c>
      <c r="AR161" s="76" t="str">
        <f t="shared" si="39"/>
        <v>Yes</v>
      </c>
      <c r="AS161" s="76" t="str">
        <f t="shared" si="40"/>
        <v>Yes</v>
      </c>
      <c r="AU161" s="76" t="str">
        <f t="shared" si="41"/>
        <v>Drop</v>
      </c>
      <c r="AV161" s="59" t="str">
        <f t="shared" si="42"/>
        <v>NA</v>
      </c>
      <c r="AW161" s="41" t="str">
        <f t="shared" si="43"/>
        <v>NA</v>
      </c>
      <c r="AX161" s="23" t="str">
        <f t="shared" si="44"/>
        <v>NA</v>
      </c>
      <c r="AY161" s="23"/>
      <c r="AZ161" s="11" t="str">
        <f>IF(AV161="NA",AV161,'Program Costs'!G161)</f>
        <v>NA</v>
      </c>
      <c r="BA161" s="20"/>
      <c r="BB161" s="56">
        <f>IF(AW161&lt;=10,IF($BB$1="Residential",VLOOKUP(CEILING(AW161,0.05),'Payback-Acceptance'!$A$5:$C$205,2),VLOOKUP(CEILING(AW161,0.05),'Payback-Acceptance'!$A$5:$C$205,3)),IF($BB$1="Residential",VLOOKUP(10,'Payback-Acceptance'!$A$5:$C$205,2),VLOOKUP(10,'Payback-Acceptance'!$A$5:$C$205,3)))</f>
        <v>0.14294960495076253</v>
      </c>
      <c r="BC161" s="109"/>
      <c r="BD161" s="17">
        <f>'RIM Net Benefits (Ach Pot)'!BC161</f>
        <v>33.294352129899693</v>
      </c>
      <c r="BE161" s="18">
        <f>'RIM Net Benefits (Ach Pot)'!BD161</f>
        <v>2.9976223897771783</v>
      </c>
      <c r="BF161" s="18">
        <f>'RIM Net Benefits (Ach Pot)'!BE161</f>
        <v>7.7070578703493435</v>
      </c>
      <c r="BG161" s="42"/>
      <c r="BH161" s="22">
        <v>231191.82211220093</v>
      </c>
      <c r="BI161" s="27" t="str">
        <f t="shared" si="33"/>
        <v>NA</v>
      </c>
      <c r="BJ161" s="52" t="s">
        <v>528</v>
      </c>
      <c r="BK161" s="52"/>
      <c r="BL161" s="35" t="str">
        <f t="shared" si="45"/>
        <v>NA</v>
      </c>
      <c r="BM161" s="67" t="s">
        <v>499</v>
      </c>
      <c r="BN161" s="71" t="str">
        <f t="shared" si="47"/>
        <v>NA</v>
      </c>
      <c r="BO161" s="71" t="str">
        <f t="shared" si="47"/>
        <v>NA</v>
      </c>
      <c r="BP161" s="71" t="str">
        <f t="shared" si="47"/>
        <v>NA</v>
      </c>
      <c r="BQ161" s="71" t="str">
        <f t="shared" si="47"/>
        <v>NA</v>
      </c>
      <c r="BR161" s="71" t="str">
        <f t="shared" si="47"/>
        <v>NA</v>
      </c>
      <c r="BS161" s="71" t="str">
        <f t="shared" si="46"/>
        <v>NA</v>
      </c>
      <c r="BT161" s="71" t="str">
        <f t="shared" si="46"/>
        <v>NA</v>
      </c>
      <c r="BU161" s="71" t="str">
        <f t="shared" si="46"/>
        <v>NA</v>
      </c>
      <c r="BV161" s="71" t="str">
        <f t="shared" si="46"/>
        <v>NA</v>
      </c>
      <c r="BW161" s="71" t="str">
        <f t="shared" si="46"/>
        <v>NA</v>
      </c>
    </row>
    <row r="162" spans="1:75" x14ac:dyDescent="0.25">
      <c r="A162" s="13">
        <v>2</v>
      </c>
      <c r="B162" s="13">
        <v>400</v>
      </c>
      <c r="C162">
        <v>407</v>
      </c>
      <c r="D162" t="s">
        <v>196</v>
      </c>
      <c r="E162" t="s">
        <v>413</v>
      </c>
      <c r="F162">
        <f>'RIM &amp; TRC Benefits'!E162-'TRC Costs (Ach Pot)'!E162</f>
        <v>0</v>
      </c>
      <c r="G162">
        <f>'RIM &amp; TRC Benefits'!F162-'TRC Costs (Ach Pot)'!F162</f>
        <v>0</v>
      </c>
      <c r="H162">
        <f>'RIM &amp; TRC Benefits'!G162-'TRC Costs (Ach Pot)'!G162</f>
        <v>-38.133242199999998</v>
      </c>
      <c r="I162">
        <f>'RIM &amp; TRC Benefits'!H162-'TRC Costs (Ach Pot)'!H162</f>
        <v>3.2417577999999998</v>
      </c>
      <c r="J162">
        <f>'RIM &amp; TRC Benefits'!I162-'TRC Costs (Ach Pot)'!I162</f>
        <v>3.4917577999999998</v>
      </c>
      <c r="K162">
        <f>'RIM &amp; TRC Benefits'!J162-'TRC Costs (Ach Pot)'!J162</f>
        <v>4.3149999999999995</v>
      </c>
      <c r="L162">
        <f>'RIM &amp; TRC Benefits'!K162-'TRC Costs (Ach Pot)'!K162</f>
        <v>4.6265234</v>
      </c>
      <c r="M162">
        <f>'RIM &amp; TRC Benefits'!L162-'TRC Costs (Ach Pot)'!L162</f>
        <v>4.6226171999999996</v>
      </c>
      <c r="N162">
        <f>'RIM &amp; TRC Benefits'!M162-'TRC Costs (Ach Pot)'!M162</f>
        <v>5.3198828000000002</v>
      </c>
      <c r="O162">
        <f>'RIM &amp; TRC Benefits'!N162-'TRC Costs (Ach Pot)'!N162</f>
        <v>5.9254750999999999</v>
      </c>
      <c r="P162">
        <f>'RIM &amp; TRC Benefits'!O162-'TRC Costs (Ach Pot)'!O162</f>
        <v>6.3786000999999999</v>
      </c>
      <c r="Q162">
        <f>'RIM &amp; TRC Benefits'!P162-'TRC Costs (Ach Pot)'!P162</f>
        <v>5.4332871000000003</v>
      </c>
      <c r="R162">
        <f>'RIM &amp; TRC Benefits'!Q162-'TRC Costs (Ach Pot)'!Q162</f>
        <v>0</v>
      </c>
      <c r="S162">
        <f>'RIM &amp; TRC Benefits'!R162-'TRC Costs (Ach Pot)'!R162</f>
        <v>0</v>
      </c>
      <c r="T162">
        <f>'RIM &amp; TRC Benefits'!S162-'TRC Costs (Ach Pot)'!S162</f>
        <v>0</v>
      </c>
      <c r="U162">
        <f>'RIM &amp; TRC Benefits'!T162-'TRC Costs (Ach Pot)'!T162</f>
        <v>0</v>
      </c>
      <c r="V162">
        <f>'RIM &amp; TRC Benefits'!U162-'TRC Costs (Ach Pot)'!U162</f>
        <v>0</v>
      </c>
      <c r="W162">
        <f>'RIM &amp; TRC Benefits'!V162-'TRC Costs (Ach Pot)'!V162</f>
        <v>0</v>
      </c>
      <c r="X162">
        <f>'RIM &amp; TRC Benefits'!W162-'TRC Costs (Ach Pot)'!W162</f>
        <v>0</v>
      </c>
      <c r="Y162">
        <f>'RIM &amp; TRC Benefits'!X162-'TRC Costs (Ach Pot)'!X162</f>
        <v>0</v>
      </c>
      <c r="Z162">
        <f>'RIM &amp; TRC Benefits'!Y162-'TRC Costs (Ach Pot)'!Y162</f>
        <v>0</v>
      </c>
      <c r="AA162">
        <f>'RIM &amp; TRC Benefits'!Z162-'TRC Costs (Ach Pot)'!Z162</f>
        <v>0</v>
      </c>
      <c r="AB162">
        <f>'RIM &amp; TRC Benefits'!AA162-'TRC Costs (Ach Pot)'!AA162</f>
        <v>0</v>
      </c>
      <c r="AC162">
        <f>'RIM &amp; TRC Benefits'!AB162-'TRC Costs (Ach Pot)'!AB162</f>
        <v>0</v>
      </c>
      <c r="AD162">
        <f>'RIM &amp; TRC Benefits'!AC162-'TRC Costs (Ach Pot)'!AC162</f>
        <v>0</v>
      </c>
      <c r="AE162">
        <f>'RIM &amp; TRC Benefits'!AD162-'TRC Costs (Ach Pot)'!AD162</f>
        <v>0</v>
      </c>
      <c r="AF162">
        <f>'RIM &amp; TRC Benefits'!AE162-'TRC Costs (Ach Pot)'!AE162</f>
        <v>0</v>
      </c>
      <c r="AG162">
        <f>'RIM &amp; TRC Benefits'!AF162-'TRC Costs (Ach Pot)'!AF162</f>
        <v>0</v>
      </c>
      <c r="AH162">
        <f>'RIM &amp; TRC Benefits'!AG162-'TRC Costs (Ach Pot)'!AG162</f>
        <v>0</v>
      </c>
      <c r="AI162">
        <f>'RIM &amp; TRC Benefits'!AH162-'TRC Costs (Ach Pot)'!AH162</f>
        <v>0</v>
      </c>
      <c r="AJ162" s="2">
        <f t="shared" si="34"/>
        <v>5.2216591000000045</v>
      </c>
      <c r="AK162" s="2">
        <f t="shared" si="35"/>
        <v>-7.0188528073434142</v>
      </c>
      <c r="AL162">
        <f>IF('TRC Costs (Ach Pot)'!AJ162=0,99999,'RIM &amp; TRC Benefits'!AJ162/'TRC Costs (Ach Pot)'!AJ162)</f>
        <v>0.82880846811357523</v>
      </c>
      <c r="AM162" s="17"/>
      <c r="AN162">
        <f>'Customer Costs'!G162</f>
        <v>4</v>
      </c>
      <c r="AO162" s="17">
        <f t="shared" si="36"/>
        <v>50.071459879279878</v>
      </c>
      <c r="AP162" s="18">
        <f t="shared" si="37"/>
        <v>0.66781015299493784</v>
      </c>
      <c r="AQ162" s="76" t="str">
        <f t="shared" si="38"/>
        <v>Yes</v>
      </c>
      <c r="AR162" s="76" t="str">
        <f t="shared" si="39"/>
        <v>Yes</v>
      </c>
      <c r="AS162" s="76" t="str">
        <f t="shared" si="40"/>
        <v>Yes</v>
      </c>
      <c r="AU162" s="76" t="str">
        <f t="shared" si="41"/>
        <v>Drop</v>
      </c>
      <c r="AV162" s="59" t="str">
        <f t="shared" si="42"/>
        <v>NA</v>
      </c>
      <c r="AW162" s="41" t="str">
        <f t="shared" si="43"/>
        <v>NA</v>
      </c>
      <c r="AX162" s="23" t="str">
        <f t="shared" si="44"/>
        <v>NA</v>
      </c>
      <c r="AY162" s="23"/>
      <c r="AZ162" s="11" t="str">
        <f>IF(AV162="NA",AV162,'Program Costs'!G162)</f>
        <v>NA</v>
      </c>
      <c r="BA162" s="20"/>
      <c r="BB162" s="56">
        <f>IF(AW162&lt;=10,IF($BB$1="Residential",VLOOKUP(CEILING(AW162,0.05),'Payback-Acceptance'!$A$5:$C$205,2),VLOOKUP(CEILING(AW162,0.05),'Payback-Acceptance'!$A$5:$C$205,3)),IF($BB$1="Residential",VLOOKUP(10,'Payback-Acceptance'!$A$5:$C$205,2),VLOOKUP(10,'Payback-Acceptance'!$A$5:$C$205,3)))</f>
        <v>0.14294960495076253</v>
      </c>
      <c r="BC162" s="109"/>
      <c r="BD162" s="17">
        <f>'RIM Net Benefits (Ach Pot)'!BC162</f>
        <v>50.071459879279878</v>
      </c>
      <c r="BE162" s="18">
        <f>'RIM Net Benefits (Ach Pot)'!BD162</f>
        <v>4.5084895972985493</v>
      </c>
      <c r="BF162" s="18">
        <f>'RIM Net Benefits (Ach Pot)'!BE162</f>
        <v>11.590663708873556</v>
      </c>
      <c r="BG162" s="42"/>
      <c r="BH162" s="22">
        <v>263754.05057870806</v>
      </c>
      <c r="BI162" s="27" t="str">
        <f t="shared" si="33"/>
        <v>NA</v>
      </c>
      <c r="BJ162" s="52" t="s">
        <v>528</v>
      </c>
      <c r="BK162" s="52"/>
      <c r="BL162" s="35" t="str">
        <f t="shared" si="45"/>
        <v>NA</v>
      </c>
      <c r="BM162" s="67" t="s">
        <v>499</v>
      </c>
      <c r="BN162" s="71" t="str">
        <f t="shared" si="47"/>
        <v>NA</v>
      </c>
      <c r="BO162" s="71" t="str">
        <f t="shared" si="47"/>
        <v>NA</v>
      </c>
      <c r="BP162" s="71" t="str">
        <f t="shared" si="47"/>
        <v>NA</v>
      </c>
      <c r="BQ162" s="71" t="str">
        <f t="shared" si="47"/>
        <v>NA</v>
      </c>
      <c r="BR162" s="71" t="str">
        <f t="shared" si="47"/>
        <v>NA</v>
      </c>
      <c r="BS162" s="71" t="str">
        <f t="shared" si="46"/>
        <v>NA</v>
      </c>
      <c r="BT162" s="71" t="str">
        <f t="shared" si="46"/>
        <v>NA</v>
      </c>
      <c r="BU162" s="71" t="str">
        <f t="shared" si="46"/>
        <v>NA</v>
      </c>
      <c r="BV162" s="71" t="str">
        <f t="shared" si="46"/>
        <v>NA</v>
      </c>
      <c r="BW162" s="71" t="str">
        <f t="shared" si="46"/>
        <v>NA</v>
      </c>
    </row>
    <row r="163" spans="1:75" x14ac:dyDescent="0.25">
      <c r="A163" s="13">
        <v>2</v>
      </c>
      <c r="B163" s="13">
        <v>400</v>
      </c>
      <c r="C163">
        <v>408</v>
      </c>
      <c r="D163" t="s">
        <v>197</v>
      </c>
      <c r="E163" t="s">
        <v>414</v>
      </c>
      <c r="F163">
        <f>'RIM &amp; TRC Benefits'!E163-'TRC Costs (Ach Pot)'!E163</f>
        <v>0</v>
      </c>
      <c r="G163">
        <f>'RIM &amp; TRC Benefits'!F163-'TRC Costs (Ach Pot)'!F163</f>
        <v>0</v>
      </c>
      <c r="H163">
        <f>'RIM &amp; TRC Benefits'!G163-'TRC Costs (Ach Pot)'!G163</f>
        <v>-48.3070527</v>
      </c>
      <c r="I163">
        <f>'RIM &amp; TRC Benefits'!H163-'TRC Costs (Ach Pot)'!H163</f>
        <v>9.5679473000000002</v>
      </c>
      <c r="J163">
        <f>'RIM &amp; TRC Benefits'!I163-'TRC Costs (Ach Pot)'!I163</f>
        <v>10.3179473</v>
      </c>
      <c r="K163">
        <f>'RIM &amp; TRC Benefits'!J163-'TRC Costs (Ach Pot)'!J163</f>
        <v>15.0923613</v>
      </c>
      <c r="L163">
        <f>'RIM &amp; TRC Benefits'!K163-'TRC Costs (Ach Pot)'!K163</f>
        <v>15.9741973</v>
      </c>
      <c r="M163">
        <f>'RIM &amp; TRC Benefits'!L163-'TRC Costs (Ach Pot)'!L163</f>
        <v>16.4859163</v>
      </c>
      <c r="N163">
        <f>'RIM &amp; TRC Benefits'!M163-'TRC Costs (Ach Pot)'!M163</f>
        <v>18.7710723</v>
      </c>
      <c r="O163">
        <f>'RIM &amp; TRC Benefits'!N163-'TRC Costs (Ach Pot)'!N163</f>
        <v>0</v>
      </c>
      <c r="P163">
        <f>'RIM &amp; TRC Benefits'!O163-'TRC Costs (Ach Pot)'!O163</f>
        <v>0</v>
      </c>
      <c r="Q163">
        <f>'RIM &amp; TRC Benefits'!P163-'TRC Costs (Ach Pot)'!P163</f>
        <v>0</v>
      </c>
      <c r="R163">
        <f>'RIM &amp; TRC Benefits'!Q163-'TRC Costs (Ach Pot)'!Q163</f>
        <v>0</v>
      </c>
      <c r="S163">
        <f>'RIM &amp; TRC Benefits'!R163-'TRC Costs (Ach Pot)'!R163</f>
        <v>0</v>
      </c>
      <c r="T163">
        <f>'RIM &amp; TRC Benefits'!S163-'TRC Costs (Ach Pot)'!S163</f>
        <v>0</v>
      </c>
      <c r="U163">
        <f>'RIM &amp; TRC Benefits'!T163-'TRC Costs (Ach Pot)'!T163</f>
        <v>0</v>
      </c>
      <c r="V163">
        <f>'RIM &amp; TRC Benefits'!U163-'TRC Costs (Ach Pot)'!U163</f>
        <v>0</v>
      </c>
      <c r="W163">
        <f>'RIM &amp; TRC Benefits'!V163-'TRC Costs (Ach Pot)'!V163</f>
        <v>0</v>
      </c>
      <c r="X163">
        <f>'RIM &amp; TRC Benefits'!W163-'TRC Costs (Ach Pot)'!W163</f>
        <v>0</v>
      </c>
      <c r="Y163">
        <f>'RIM &amp; TRC Benefits'!X163-'TRC Costs (Ach Pot)'!X163</f>
        <v>0</v>
      </c>
      <c r="Z163">
        <f>'RIM &amp; TRC Benefits'!Y163-'TRC Costs (Ach Pot)'!Y163</f>
        <v>0</v>
      </c>
      <c r="AA163">
        <f>'RIM &amp; TRC Benefits'!Z163-'TRC Costs (Ach Pot)'!Z163</f>
        <v>0</v>
      </c>
      <c r="AB163">
        <f>'RIM &amp; TRC Benefits'!AA163-'TRC Costs (Ach Pot)'!AA163</f>
        <v>0</v>
      </c>
      <c r="AC163">
        <f>'RIM &amp; TRC Benefits'!AB163-'TRC Costs (Ach Pot)'!AB163</f>
        <v>0</v>
      </c>
      <c r="AD163">
        <f>'RIM &amp; TRC Benefits'!AC163-'TRC Costs (Ach Pot)'!AC163</f>
        <v>0</v>
      </c>
      <c r="AE163">
        <f>'RIM &amp; TRC Benefits'!AD163-'TRC Costs (Ach Pot)'!AD163</f>
        <v>0</v>
      </c>
      <c r="AF163">
        <f>'RIM &amp; TRC Benefits'!AE163-'TRC Costs (Ach Pot)'!AE163</f>
        <v>0</v>
      </c>
      <c r="AG163">
        <f>'RIM &amp; TRC Benefits'!AF163-'TRC Costs (Ach Pot)'!AF163</f>
        <v>0</v>
      </c>
      <c r="AH163">
        <f>'RIM &amp; TRC Benefits'!AG163-'TRC Costs (Ach Pot)'!AG163</f>
        <v>0</v>
      </c>
      <c r="AI163">
        <f>'RIM &amp; TRC Benefits'!AH163-'TRC Costs (Ach Pot)'!AH163</f>
        <v>0</v>
      </c>
      <c r="AJ163" s="2">
        <f t="shared" si="34"/>
        <v>37.902389100000001</v>
      </c>
      <c r="AK163" s="2">
        <f t="shared" si="35"/>
        <v>19.667859439963024</v>
      </c>
      <c r="AL163">
        <f>IF('TRC Costs (Ach Pot)'!AJ163=0,99999,'RIM &amp; TRC Benefits'!AJ163/'TRC Costs (Ach Pot)'!AJ163)</f>
        <v>1.3391010248269486</v>
      </c>
      <c r="AM163" s="17"/>
      <c r="AN163">
        <f>'Customer Costs'!G163</f>
        <v>21</v>
      </c>
      <c r="AO163" s="17">
        <f t="shared" si="36"/>
        <v>170.99984165484341</v>
      </c>
      <c r="AP163" s="18">
        <f t="shared" si="37"/>
        <v>1.0266132531766707</v>
      </c>
      <c r="AQ163" s="76" t="str">
        <f t="shared" si="38"/>
        <v>No</v>
      </c>
      <c r="AR163" s="76" t="str">
        <f t="shared" si="39"/>
        <v>Yes</v>
      </c>
      <c r="AS163" s="76" t="str">
        <f t="shared" si="40"/>
        <v>Yes</v>
      </c>
      <c r="AU163" s="76" t="str">
        <f t="shared" si="41"/>
        <v>Drop</v>
      </c>
      <c r="AV163" s="59" t="str">
        <f t="shared" si="42"/>
        <v>NA</v>
      </c>
      <c r="AW163" s="41" t="str">
        <f t="shared" si="43"/>
        <v>NA</v>
      </c>
      <c r="AX163" s="23" t="str">
        <f t="shared" si="44"/>
        <v>NA</v>
      </c>
      <c r="AY163" s="23"/>
      <c r="AZ163" s="11" t="str">
        <f>IF(AV163="NA",AV163,'Program Costs'!G163)</f>
        <v>NA</v>
      </c>
      <c r="BA163" s="20"/>
      <c r="BB163" s="56">
        <f>IF(AW163&lt;=10,IF($BB$1="Residential",VLOOKUP(CEILING(AW163,0.05),'Payback-Acceptance'!$A$5:$C$205,2),VLOOKUP(CEILING(AW163,0.05),'Payback-Acceptance'!$A$5:$C$205,3)),IF($BB$1="Residential",VLOOKUP(10,'Payback-Acceptance'!$A$5:$C$205,2),VLOOKUP(10,'Payback-Acceptance'!$A$5:$C$205,3)))</f>
        <v>0.14294960495076253</v>
      </c>
      <c r="BC163" s="109"/>
      <c r="BD163" s="17">
        <f>'RIM Net Benefits (Ach Pot)'!BC163</f>
        <v>170.99984165484341</v>
      </c>
      <c r="BE163" s="18">
        <f>'RIM Net Benefits (Ach Pot)'!BD163</f>
        <v>15.408584093161751</v>
      </c>
      <c r="BF163" s="18">
        <f>'RIM Net Benefits (Ach Pot)'!BE163</f>
        <v>39.583460591531356</v>
      </c>
      <c r="BG163" s="42"/>
      <c r="BH163" s="22">
        <v>150437.49551526314</v>
      </c>
      <c r="BI163" s="27" t="str">
        <f t="shared" si="33"/>
        <v>NA</v>
      </c>
      <c r="BJ163" s="52" t="s">
        <v>528</v>
      </c>
      <c r="BK163" s="52"/>
      <c r="BL163" s="35" t="str">
        <f t="shared" si="45"/>
        <v>NA</v>
      </c>
      <c r="BM163" s="67" t="s">
        <v>499</v>
      </c>
      <c r="BN163" s="71" t="str">
        <f t="shared" si="47"/>
        <v>NA</v>
      </c>
      <c r="BO163" s="71" t="str">
        <f t="shared" si="47"/>
        <v>NA</v>
      </c>
      <c r="BP163" s="71" t="str">
        <f t="shared" si="47"/>
        <v>NA</v>
      </c>
      <c r="BQ163" s="71" t="str">
        <f t="shared" si="47"/>
        <v>NA</v>
      </c>
      <c r="BR163" s="71" t="str">
        <f t="shared" si="47"/>
        <v>NA</v>
      </c>
      <c r="BS163" s="71" t="str">
        <f t="shared" si="46"/>
        <v>NA</v>
      </c>
      <c r="BT163" s="71" t="str">
        <f t="shared" si="46"/>
        <v>NA</v>
      </c>
      <c r="BU163" s="71" t="str">
        <f t="shared" si="46"/>
        <v>NA</v>
      </c>
      <c r="BV163" s="71" t="str">
        <f t="shared" si="46"/>
        <v>NA</v>
      </c>
      <c r="BW163" s="71" t="str">
        <f t="shared" si="46"/>
        <v>NA</v>
      </c>
    </row>
    <row r="164" spans="1:75" x14ac:dyDescent="0.25">
      <c r="A164" s="13">
        <v>2</v>
      </c>
      <c r="B164" s="13">
        <v>400</v>
      </c>
      <c r="C164">
        <v>409</v>
      </c>
      <c r="D164" t="s">
        <v>198</v>
      </c>
      <c r="E164" t="s">
        <v>415</v>
      </c>
      <c r="F164">
        <f>'RIM &amp; TRC Benefits'!E164-'TRC Costs (Ach Pot)'!E164</f>
        <v>0</v>
      </c>
      <c r="G164">
        <f>'RIM &amp; TRC Benefits'!F164-'TRC Costs (Ach Pot)'!F164</f>
        <v>0</v>
      </c>
      <c r="H164">
        <f>'RIM &amp; TRC Benefits'!G164-'TRC Costs (Ach Pot)'!G164</f>
        <v>-36.040384770000003</v>
      </c>
      <c r="I164">
        <f>'RIM &amp; TRC Benefits'!H164-'TRC Costs (Ach Pot)'!H164</f>
        <v>1.33461523</v>
      </c>
      <c r="J164">
        <f>'RIM &amp; TRC Benefits'!I164-'TRC Costs (Ach Pot)'!I164</f>
        <v>1.33461523</v>
      </c>
      <c r="K164">
        <f>'RIM &amp; TRC Benefits'!J164-'TRC Costs (Ach Pot)'!J164</f>
        <v>1.24770113</v>
      </c>
      <c r="L164">
        <f>'RIM &amp; TRC Benefits'!K164-'TRC Costs (Ach Pot)'!K164</f>
        <v>1.71938083</v>
      </c>
      <c r="M164">
        <f>'RIM &amp; TRC Benefits'!L164-'TRC Costs (Ach Pot)'!L164</f>
        <v>0</v>
      </c>
      <c r="N164">
        <f>'RIM &amp; TRC Benefits'!M164-'TRC Costs (Ach Pot)'!M164</f>
        <v>0</v>
      </c>
      <c r="O164">
        <f>'RIM &amp; TRC Benefits'!N164-'TRC Costs (Ach Pot)'!N164</f>
        <v>0</v>
      </c>
      <c r="P164">
        <f>'RIM &amp; TRC Benefits'!O164-'TRC Costs (Ach Pot)'!O164</f>
        <v>0</v>
      </c>
      <c r="Q164">
        <f>'RIM &amp; TRC Benefits'!P164-'TRC Costs (Ach Pot)'!P164</f>
        <v>0</v>
      </c>
      <c r="R164">
        <f>'RIM &amp; TRC Benefits'!Q164-'TRC Costs (Ach Pot)'!Q164</f>
        <v>0</v>
      </c>
      <c r="S164">
        <f>'RIM &amp; TRC Benefits'!R164-'TRC Costs (Ach Pot)'!R164</f>
        <v>0</v>
      </c>
      <c r="T164">
        <f>'RIM &amp; TRC Benefits'!S164-'TRC Costs (Ach Pot)'!S164</f>
        <v>0</v>
      </c>
      <c r="U164">
        <f>'RIM &amp; TRC Benefits'!T164-'TRC Costs (Ach Pot)'!T164</f>
        <v>0</v>
      </c>
      <c r="V164">
        <f>'RIM &amp; TRC Benefits'!U164-'TRC Costs (Ach Pot)'!U164</f>
        <v>0</v>
      </c>
      <c r="W164">
        <f>'RIM &amp; TRC Benefits'!V164-'TRC Costs (Ach Pot)'!V164</f>
        <v>0</v>
      </c>
      <c r="X164">
        <f>'RIM &amp; TRC Benefits'!W164-'TRC Costs (Ach Pot)'!W164</f>
        <v>0</v>
      </c>
      <c r="Y164">
        <f>'RIM &amp; TRC Benefits'!X164-'TRC Costs (Ach Pot)'!X164</f>
        <v>0</v>
      </c>
      <c r="Z164">
        <f>'RIM &amp; TRC Benefits'!Y164-'TRC Costs (Ach Pot)'!Y164</f>
        <v>0</v>
      </c>
      <c r="AA164">
        <f>'RIM &amp; TRC Benefits'!Z164-'TRC Costs (Ach Pot)'!Z164</f>
        <v>0</v>
      </c>
      <c r="AB164">
        <f>'RIM &amp; TRC Benefits'!AA164-'TRC Costs (Ach Pot)'!AA164</f>
        <v>0</v>
      </c>
      <c r="AC164">
        <f>'RIM &amp; TRC Benefits'!AB164-'TRC Costs (Ach Pot)'!AB164</f>
        <v>0</v>
      </c>
      <c r="AD164">
        <f>'RIM &amp; TRC Benefits'!AC164-'TRC Costs (Ach Pot)'!AC164</f>
        <v>0</v>
      </c>
      <c r="AE164">
        <f>'RIM &amp; TRC Benefits'!AD164-'TRC Costs (Ach Pot)'!AD164</f>
        <v>0</v>
      </c>
      <c r="AF164">
        <f>'RIM &amp; TRC Benefits'!AE164-'TRC Costs (Ach Pot)'!AE164</f>
        <v>0</v>
      </c>
      <c r="AG164">
        <f>'RIM &amp; TRC Benefits'!AF164-'TRC Costs (Ach Pot)'!AF164</f>
        <v>0</v>
      </c>
      <c r="AH164">
        <f>'RIM &amp; TRC Benefits'!AG164-'TRC Costs (Ach Pot)'!AG164</f>
        <v>0</v>
      </c>
      <c r="AI164">
        <f>'RIM &amp; TRC Benefits'!AH164-'TRC Costs (Ach Pot)'!AH164</f>
        <v>0</v>
      </c>
      <c r="AJ164" s="2">
        <f t="shared" si="34"/>
        <v>-30.404072350000007</v>
      </c>
      <c r="AK164" s="2">
        <f t="shared" si="35"/>
        <v>-31.237033803897223</v>
      </c>
      <c r="AL164">
        <f>IF('TRC Costs (Ach Pot)'!AJ164=0,99999,'RIM &amp; TRC Benefits'!AJ164/'TRC Costs (Ach Pot)'!AJ164)</f>
        <v>0.15575584313791294</v>
      </c>
      <c r="AM164" s="17"/>
      <c r="AN164">
        <f>'Customer Costs'!G164</f>
        <v>0</v>
      </c>
      <c r="AO164" s="17">
        <f t="shared" si="36"/>
        <v>16.683088218482656</v>
      </c>
      <c r="AP164" s="18">
        <f t="shared" si="37"/>
        <v>0</v>
      </c>
      <c r="AQ164" s="76" t="str">
        <f t="shared" si="38"/>
        <v>Yes</v>
      </c>
      <c r="AR164" s="76" t="str">
        <f t="shared" si="39"/>
        <v>Yes</v>
      </c>
      <c r="AS164" s="76" t="str">
        <f t="shared" si="40"/>
        <v>Yes</v>
      </c>
      <c r="AU164" s="76" t="str">
        <f t="shared" si="41"/>
        <v>Drop</v>
      </c>
      <c r="AV164" s="59" t="str">
        <f t="shared" si="42"/>
        <v>NA</v>
      </c>
      <c r="AW164" s="41" t="str">
        <f t="shared" si="43"/>
        <v>NA</v>
      </c>
      <c r="AX164" s="23" t="str">
        <f t="shared" si="44"/>
        <v>NA</v>
      </c>
      <c r="AY164" s="23"/>
      <c r="AZ164" s="11" t="str">
        <f>IF(AV164="NA",AV164,'Program Costs'!G164)</f>
        <v>NA</v>
      </c>
      <c r="BA164" s="20"/>
      <c r="BB164" s="56">
        <f>IF(AW164&lt;=10,IF($BB$1="Residential",VLOOKUP(CEILING(AW164,0.05),'Payback-Acceptance'!$A$5:$C$205,2),VLOOKUP(CEILING(AW164,0.05),'Payback-Acceptance'!$A$5:$C$205,3)),IF($BB$1="Residential",VLOOKUP(10,'Payback-Acceptance'!$A$5:$C$205,2),VLOOKUP(10,'Payback-Acceptance'!$A$5:$C$205,3)))</f>
        <v>0.14294960495076253</v>
      </c>
      <c r="BC164" s="109"/>
      <c r="BD164" s="17">
        <f>'RIM Net Benefits (Ach Pot)'!BC164</f>
        <v>16.683088218482656</v>
      </c>
      <c r="BE164" s="18">
        <f>'RIM Net Benefits (Ach Pot)'!BD164</f>
        <v>1.5021433610439339</v>
      </c>
      <c r="BF164" s="18">
        <f>'RIM Net Benefits (Ach Pot)'!BE164</f>
        <v>3.8618419681012885</v>
      </c>
      <c r="BG164" s="42"/>
      <c r="BH164" s="22">
        <v>107455.35393947367</v>
      </c>
      <c r="BI164" s="27" t="str">
        <f t="shared" si="33"/>
        <v>NA</v>
      </c>
      <c r="BJ164" s="52" t="s">
        <v>528</v>
      </c>
      <c r="BK164" s="52"/>
      <c r="BL164" s="35" t="str">
        <f t="shared" si="45"/>
        <v>NA</v>
      </c>
      <c r="BM164" s="67" t="s">
        <v>499</v>
      </c>
      <c r="BN164" s="71" t="str">
        <f t="shared" si="47"/>
        <v>NA</v>
      </c>
      <c r="BO164" s="71" t="str">
        <f t="shared" si="47"/>
        <v>NA</v>
      </c>
      <c r="BP164" s="71" t="str">
        <f t="shared" si="47"/>
        <v>NA</v>
      </c>
      <c r="BQ164" s="71" t="str">
        <f t="shared" si="47"/>
        <v>NA</v>
      </c>
      <c r="BR164" s="71" t="str">
        <f t="shared" si="47"/>
        <v>NA</v>
      </c>
      <c r="BS164" s="71" t="str">
        <f t="shared" si="46"/>
        <v>NA</v>
      </c>
      <c r="BT164" s="71" t="str">
        <f t="shared" si="46"/>
        <v>NA</v>
      </c>
      <c r="BU164" s="71" t="str">
        <f t="shared" si="46"/>
        <v>NA</v>
      </c>
      <c r="BV164" s="71" t="str">
        <f t="shared" si="46"/>
        <v>NA</v>
      </c>
      <c r="BW164" s="71" t="str">
        <f t="shared" si="46"/>
        <v>NA</v>
      </c>
    </row>
    <row r="165" spans="1:75" x14ac:dyDescent="0.25">
      <c r="A165" s="13">
        <v>2</v>
      </c>
      <c r="B165" s="13">
        <v>400</v>
      </c>
      <c r="C165">
        <v>410</v>
      </c>
      <c r="D165" t="s">
        <v>199</v>
      </c>
      <c r="E165" t="s">
        <v>416</v>
      </c>
      <c r="F165">
        <f>'RIM &amp; TRC Benefits'!E165-'TRC Costs (Ach Pot)'!E165</f>
        <v>0</v>
      </c>
      <c r="G165">
        <f>'RIM &amp; TRC Benefits'!F165-'TRC Costs (Ach Pot)'!F165</f>
        <v>0</v>
      </c>
      <c r="H165">
        <f>'RIM &amp; TRC Benefits'!G165-'TRC Costs (Ach Pot)'!G165</f>
        <v>-78.343040999999999</v>
      </c>
      <c r="I165">
        <f>'RIM &amp; TRC Benefits'!H165-'TRC Costs (Ach Pot)'!H165</f>
        <v>5.0319589999999996</v>
      </c>
      <c r="J165">
        <f>'RIM &amp; TRC Benefits'!I165-'TRC Costs (Ach Pot)'!I165</f>
        <v>5.1569589999999996</v>
      </c>
      <c r="K165">
        <f>'RIM &amp; TRC Benefits'!J165-'TRC Costs (Ach Pot)'!J165</f>
        <v>7.6462167999999995</v>
      </c>
      <c r="L165">
        <f>'RIM &amp; TRC Benefits'!K165-'TRC Costs (Ach Pot)'!K165</f>
        <v>8.474342</v>
      </c>
      <c r="M165">
        <f>'RIM &amp; TRC Benefits'!L165-'TRC Costs (Ach Pot)'!L165</f>
        <v>7.4782479999999998</v>
      </c>
      <c r="N165">
        <f>'RIM &amp; TRC Benefits'!M165-'TRC Costs (Ach Pot)'!M165</f>
        <v>9.3600840000000005</v>
      </c>
      <c r="O165">
        <f>'RIM &amp; TRC Benefits'!N165-'TRC Costs (Ach Pot)'!N165</f>
        <v>9.4928969999999993</v>
      </c>
      <c r="P165">
        <f>'RIM &amp; TRC Benefits'!O165-'TRC Costs (Ach Pot)'!O165</f>
        <v>10.180396999999999</v>
      </c>
      <c r="Q165">
        <f>'RIM &amp; TRC Benefits'!P165-'TRC Costs (Ach Pot)'!P165</f>
        <v>9.6257090000000005</v>
      </c>
      <c r="R165">
        <f>'RIM &amp; TRC Benefits'!Q165-'TRC Costs (Ach Pot)'!Q165</f>
        <v>0</v>
      </c>
      <c r="S165">
        <f>'RIM &amp; TRC Benefits'!R165-'TRC Costs (Ach Pot)'!R165</f>
        <v>0</v>
      </c>
      <c r="T165">
        <f>'RIM &amp; TRC Benefits'!S165-'TRC Costs (Ach Pot)'!S165</f>
        <v>0</v>
      </c>
      <c r="U165">
        <f>'RIM &amp; TRC Benefits'!T165-'TRC Costs (Ach Pot)'!T165</f>
        <v>0</v>
      </c>
      <c r="V165">
        <f>'RIM &amp; TRC Benefits'!U165-'TRC Costs (Ach Pot)'!U165</f>
        <v>0</v>
      </c>
      <c r="W165">
        <f>'RIM &amp; TRC Benefits'!V165-'TRC Costs (Ach Pot)'!V165</f>
        <v>0</v>
      </c>
      <c r="X165">
        <f>'RIM &amp; TRC Benefits'!W165-'TRC Costs (Ach Pot)'!W165</f>
        <v>0</v>
      </c>
      <c r="Y165">
        <f>'RIM &amp; TRC Benefits'!X165-'TRC Costs (Ach Pot)'!X165</f>
        <v>0</v>
      </c>
      <c r="Z165">
        <f>'RIM &amp; TRC Benefits'!Y165-'TRC Costs (Ach Pot)'!Y165</f>
        <v>0</v>
      </c>
      <c r="AA165">
        <f>'RIM &amp; TRC Benefits'!Z165-'TRC Costs (Ach Pot)'!Z165</f>
        <v>0</v>
      </c>
      <c r="AB165">
        <f>'RIM &amp; TRC Benefits'!AA165-'TRC Costs (Ach Pot)'!AA165</f>
        <v>0</v>
      </c>
      <c r="AC165">
        <f>'RIM &amp; TRC Benefits'!AB165-'TRC Costs (Ach Pot)'!AB165</f>
        <v>0</v>
      </c>
      <c r="AD165">
        <f>'RIM &amp; TRC Benefits'!AC165-'TRC Costs (Ach Pot)'!AC165</f>
        <v>0</v>
      </c>
      <c r="AE165">
        <f>'RIM &amp; TRC Benefits'!AD165-'TRC Costs (Ach Pot)'!AD165</f>
        <v>0</v>
      </c>
      <c r="AF165">
        <f>'RIM &amp; TRC Benefits'!AE165-'TRC Costs (Ach Pot)'!AE165</f>
        <v>0</v>
      </c>
      <c r="AG165">
        <f>'RIM &amp; TRC Benefits'!AF165-'TRC Costs (Ach Pot)'!AF165</f>
        <v>0</v>
      </c>
      <c r="AH165">
        <f>'RIM &amp; TRC Benefits'!AG165-'TRC Costs (Ach Pot)'!AG165</f>
        <v>0</v>
      </c>
      <c r="AI165">
        <f>'RIM &amp; TRC Benefits'!AH165-'TRC Costs (Ach Pot)'!AH165</f>
        <v>0</v>
      </c>
      <c r="AJ165" s="2">
        <f t="shared" si="34"/>
        <v>-5.8962292000000005</v>
      </c>
      <c r="AK165" s="2">
        <f t="shared" si="35"/>
        <v>-26.469654347324628</v>
      </c>
      <c r="AL165">
        <f>IF('TRC Costs (Ach Pot)'!AJ165=0,99999,'RIM &amp; TRC Benefits'!AJ165/'TRC Costs (Ach Pot)'!AJ165)</f>
        <v>0.68108850183946235</v>
      </c>
      <c r="AM165" s="17"/>
      <c r="AN165">
        <f>'Customer Costs'!G165</f>
        <v>46</v>
      </c>
      <c r="AO165" s="17">
        <f t="shared" si="36"/>
        <v>83.415441092413303</v>
      </c>
      <c r="AP165" s="18">
        <f t="shared" si="37"/>
        <v>4.6099335052917993</v>
      </c>
      <c r="AQ165" s="76" t="str">
        <f t="shared" si="38"/>
        <v>No</v>
      </c>
      <c r="AR165" s="76" t="str">
        <f t="shared" si="39"/>
        <v>No</v>
      </c>
      <c r="AS165" s="76" t="str">
        <f t="shared" si="40"/>
        <v>No</v>
      </c>
      <c r="AU165" s="76" t="str">
        <f t="shared" si="41"/>
        <v>Drop</v>
      </c>
      <c r="AV165" s="59" t="str">
        <f t="shared" si="42"/>
        <v>NA</v>
      </c>
      <c r="AW165" s="41" t="str">
        <f t="shared" si="43"/>
        <v>NA</v>
      </c>
      <c r="AX165" s="23" t="str">
        <f t="shared" si="44"/>
        <v>NA</v>
      </c>
      <c r="AY165" s="23"/>
      <c r="AZ165" s="11" t="str">
        <f>IF(AV165="NA",AV165,'Program Costs'!G165)</f>
        <v>NA</v>
      </c>
      <c r="BA165" s="20"/>
      <c r="BB165" s="56">
        <f>IF(AW165&lt;=10,IF($BB$1="Residential",VLOOKUP(CEILING(AW165,0.05),'Payback-Acceptance'!$A$5:$C$205,2),VLOOKUP(CEILING(AW165,0.05),'Payback-Acceptance'!$A$5:$C$205,3)),IF($BB$1="Residential",VLOOKUP(10,'Payback-Acceptance'!$A$5:$C$205,2),VLOOKUP(10,'Payback-Acceptance'!$A$5:$C$205,3)))</f>
        <v>0.14294960495076253</v>
      </c>
      <c r="BC165" s="109"/>
      <c r="BD165" s="17">
        <f>'RIM Net Benefits (Ach Pot)'!BC165</f>
        <v>83.415441092413303</v>
      </c>
      <c r="BE165" s="18">
        <f>'RIM Net Benefits (Ach Pot)'!BD165</f>
        <v>7.51071680521967</v>
      </c>
      <c r="BF165" s="18">
        <f>'RIM Net Benefits (Ach Pot)'!BE165</f>
        <v>19.309209840506448</v>
      </c>
      <c r="BG165" s="42"/>
      <c r="BH165" s="22">
        <v>193419.6370910526</v>
      </c>
      <c r="BI165" s="27" t="str">
        <f t="shared" si="33"/>
        <v>NA</v>
      </c>
      <c r="BJ165" s="52" t="s">
        <v>528</v>
      </c>
      <c r="BK165" s="52"/>
      <c r="BL165" s="35" t="str">
        <f t="shared" si="45"/>
        <v>NA</v>
      </c>
      <c r="BM165" s="67" t="s">
        <v>499</v>
      </c>
      <c r="BN165" s="71" t="str">
        <f t="shared" si="47"/>
        <v>NA</v>
      </c>
      <c r="BO165" s="71" t="str">
        <f t="shared" si="47"/>
        <v>NA</v>
      </c>
      <c r="BP165" s="71" t="str">
        <f t="shared" si="47"/>
        <v>NA</v>
      </c>
      <c r="BQ165" s="71" t="str">
        <f t="shared" si="47"/>
        <v>NA</v>
      </c>
      <c r="BR165" s="71" t="str">
        <f t="shared" si="47"/>
        <v>NA</v>
      </c>
      <c r="BS165" s="71" t="str">
        <f t="shared" si="46"/>
        <v>NA</v>
      </c>
      <c r="BT165" s="71" t="str">
        <f t="shared" si="46"/>
        <v>NA</v>
      </c>
      <c r="BU165" s="71" t="str">
        <f t="shared" si="46"/>
        <v>NA</v>
      </c>
      <c r="BV165" s="71" t="str">
        <f t="shared" si="46"/>
        <v>NA</v>
      </c>
      <c r="BW165" s="71" t="str">
        <f t="shared" si="46"/>
        <v>NA</v>
      </c>
    </row>
    <row r="166" spans="1:75" x14ac:dyDescent="0.25">
      <c r="A166" s="13">
        <v>2</v>
      </c>
      <c r="B166" s="13">
        <v>400</v>
      </c>
      <c r="C166">
        <v>411</v>
      </c>
      <c r="D166" t="s">
        <v>200</v>
      </c>
      <c r="E166" t="s">
        <v>417</v>
      </c>
      <c r="F166">
        <f>'RIM &amp; TRC Benefits'!E166-'TRC Costs (Ach Pot)'!E166</f>
        <v>0</v>
      </c>
      <c r="G166">
        <f>'RIM &amp; TRC Benefits'!F166-'TRC Costs (Ach Pot)'!F166</f>
        <v>0</v>
      </c>
      <c r="H166">
        <f>'RIM &amp; TRC Benefits'!G166-'TRC Costs (Ach Pot)'!G166</f>
        <v>-45.516667999999996</v>
      </c>
      <c r="I166">
        <f>'RIM &amp; TRC Benefits'!H166-'TRC Costs (Ach Pot)'!H166</f>
        <v>8.7333320000000008</v>
      </c>
      <c r="J166">
        <f>'RIM &amp; TRC Benefits'!I166-'TRC Costs (Ach Pot)'!I166</f>
        <v>9.2333320000000008</v>
      </c>
      <c r="K166">
        <f>'RIM &amp; TRC Benefits'!J166-'TRC Costs (Ach Pot)'!J166</f>
        <v>13.552668000000001</v>
      </c>
      <c r="L166">
        <f>'RIM &amp; TRC Benefits'!K166-'TRC Costs (Ach Pot)'!K166</f>
        <v>14.428645000000001</v>
      </c>
      <c r="M166">
        <f>'RIM &amp; TRC Benefits'!L166-'TRC Costs (Ach Pot)'!L166</f>
        <v>14.684504</v>
      </c>
      <c r="N166">
        <f>'RIM &amp; TRC Benefits'!M166-'TRC Costs (Ach Pot)'!M166</f>
        <v>16.655207000000001</v>
      </c>
      <c r="O166">
        <f>'RIM &amp; TRC Benefits'!N166-'TRC Costs (Ach Pot)'!N166</f>
        <v>17.553644999999999</v>
      </c>
      <c r="P166">
        <f>'RIM &amp; TRC Benefits'!O166-'TRC Costs (Ach Pot)'!O166</f>
        <v>18.280207000000001</v>
      </c>
      <c r="Q166">
        <f>'RIM &amp; TRC Benefits'!P166-'TRC Costs (Ach Pot)'!P166</f>
        <v>16.514582000000001</v>
      </c>
      <c r="R166">
        <f>'RIM &amp; TRC Benefits'!Q166-'TRC Costs (Ach Pot)'!Q166</f>
        <v>0</v>
      </c>
      <c r="S166">
        <f>'RIM &amp; TRC Benefits'!R166-'TRC Costs (Ach Pot)'!R166</f>
        <v>0</v>
      </c>
      <c r="T166">
        <f>'RIM &amp; TRC Benefits'!S166-'TRC Costs (Ach Pot)'!S166</f>
        <v>0</v>
      </c>
      <c r="U166">
        <f>'RIM &amp; TRC Benefits'!T166-'TRC Costs (Ach Pot)'!T166</f>
        <v>0</v>
      </c>
      <c r="V166">
        <f>'RIM &amp; TRC Benefits'!U166-'TRC Costs (Ach Pot)'!U166</f>
        <v>0</v>
      </c>
      <c r="W166">
        <f>'RIM &amp; TRC Benefits'!V166-'TRC Costs (Ach Pot)'!V166</f>
        <v>0</v>
      </c>
      <c r="X166">
        <f>'RIM &amp; TRC Benefits'!W166-'TRC Costs (Ach Pot)'!W166</f>
        <v>0</v>
      </c>
      <c r="Y166">
        <f>'RIM &amp; TRC Benefits'!X166-'TRC Costs (Ach Pot)'!X166</f>
        <v>0</v>
      </c>
      <c r="Z166">
        <f>'RIM &amp; TRC Benefits'!Y166-'TRC Costs (Ach Pot)'!Y166</f>
        <v>0</v>
      </c>
      <c r="AA166">
        <f>'RIM &amp; TRC Benefits'!Z166-'TRC Costs (Ach Pot)'!Z166</f>
        <v>0</v>
      </c>
      <c r="AB166">
        <f>'RIM &amp; TRC Benefits'!AA166-'TRC Costs (Ach Pot)'!AA166</f>
        <v>0</v>
      </c>
      <c r="AC166">
        <f>'RIM &amp; TRC Benefits'!AB166-'TRC Costs (Ach Pot)'!AB166</f>
        <v>0</v>
      </c>
      <c r="AD166">
        <f>'RIM &amp; TRC Benefits'!AC166-'TRC Costs (Ach Pot)'!AC166</f>
        <v>0</v>
      </c>
      <c r="AE166">
        <f>'RIM &amp; TRC Benefits'!AD166-'TRC Costs (Ach Pot)'!AD166</f>
        <v>0</v>
      </c>
      <c r="AF166">
        <f>'RIM &amp; TRC Benefits'!AE166-'TRC Costs (Ach Pot)'!AE166</f>
        <v>0</v>
      </c>
      <c r="AG166">
        <f>'RIM &amp; TRC Benefits'!AF166-'TRC Costs (Ach Pot)'!AF166</f>
        <v>0</v>
      </c>
      <c r="AH166">
        <f>'RIM &amp; TRC Benefits'!AG166-'TRC Costs (Ach Pot)'!AG166</f>
        <v>0</v>
      </c>
      <c r="AI166">
        <f>'RIM &amp; TRC Benefits'!AH166-'TRC Costs (Ach Pot)'!AH166</f>
        <v>0</v>
      </c>
      <c r="AJ166" s="2">
        <f t="shared" si="34"/>
        <v>84.119454000000019</v>
      </c>
      <c r="AK166" s="2">
        <f t="shared" si="35"/>
        <v>47.26487418488324</v>
      </c>
      <c r="AL166">
        <f>IF('TRC Costs (Ach Pot)'!AJ166=0,99999,'RIM &amp; TRC Benefits'!AJ166/'TRC Costs (Ach Pot)'!AJ166)</f>
        <v>1.8752754478682081</v>
      </c>
      <c r="AM166" s="17"/>
      <c r="AN166">
        <f>'Customer Costs'!G166</f>
        <v>17</v>
      </c>
      <c r="AO166" s="17">
        <f t="shared" si="36"/>
        <v>150.73578175274375</v>
      </c>
      <c r="AP166" s="18">
        <f t="shared" si="37"/>
        <v>0.94279190248552769</v>
      </c>
      <c r="AQ166" s="76" t="str">
        <f t="shared" si="38"/>
        <v>Yes</v>
      </c>
      <c r="AR166" s="76" t="str">
        <f t="shared" si="39"/>
        <v>Yes</v>
      </c>
      <c r="AS166" s="76" t="str">
        <f t="shared" si="40"/>
        <v>Yes</v>
      </c>
      <c r="AU166" s="76" t="str">
        <f t="shared" si="41"/>
        <v>Drop</v>
      </c>
      <c r="AV166" s="59" t="str">
        <f t="shared" si="42"/>
        <v>NA</v>
      </c>
      <c r="AW166" s="41" t="str">
        <f t="shared" si="43"/>
        <v>NA</v>
      </c>
      <c r="AX166" s="23" t="str">
        <f t="shared" si="44"/>
        <v>NA</v>
      </c>
      <c r="AY166" s="23"/>
      <c r="AZ166" s="11" t="str">
        <f>IF(AV166="NA",AV166,'Program Costs'!G166)</f>
        <v>NA</v>
      </c>
      <c r="BA166" s="20"/>
      <c r="BB166" s="56">
        <f>IF(AW166&lt;=10,IF($BB$1="Residential",VLOOKUP(CEILING(AW166,0.05),'Payback-Acceptance'!$A$5:$C$205,2),VLOOKUP(CEILING(AW166,0.05),'Payback-Acceptance'!$A$5:$C$205,3)),IF($BB$1="Residential",VLOOKUP(10,'Payback-Acceptance'!$A$5:$C$205,2),VLOOKUP(10,'Payback-Acceptance'!$A$5:$C$205,3)))</f>
        <v>0.14294960495076253</v>
      </c>
      <c r="BC166" s="109"/>
      <c r="BD166" s="17">
        <f>'RIM Net Benefits (Ach Pot)'!BC166</f>
        <v>150.73578175274375</v>
      </c>
      <c r="BE166" s="18">
        <f>'RIM Net Benefits (Ach Pot)'!BD166</f>
        <v>13.573858576206238</v>
      </c>
      <c r="BF166" s="18">
        <f>'RIM Net Benefits (Ach Pot)'!BE166</f>
        <v>34.892686560417076</v>
      </c>
      <c r="BG166" s="42"/>
      <c r="BH166" s="22">
        <v>193419.6370910526</v>
      </c>
      <c r="BI166" s="27" t="str">
        <f t="shared" si="33"/>
        <v>NA</v>
      </c>
      <c r="BJ166" s="52" t="s">
        <v>528</v>
      </c>
      <c r="BK166" s="52"/>
      <c r="BL166" s="35" t="str">
        <f t="shared" si="45"/>
        <v>NA</v>
      </c>
      <c r="BM166" s="67" t="s">
        <v>499</v>
      </c>
      <c r="BN166" s="71" t="str">
        <f t="shared" si="47"/>
        <v>NA</v>
      </c>
      <c r="BO166" s="71" t="str">
        <f t="shared" si="47"/>
        <v>NA</v>
      </c>
      <c r="BP166" s="71" t="str">
        <f t="shared" si="47"/>
        <v>NA</v>
      </c>
      <c r="BQ166" s="71" t="str">
        <f t="shared" si="47"/>
        <v>NA</v>
      </c>
      <c r="BR166" s="71" t="str">
        <f t="shared" si="47"/>
        <v>NA</v>
      </c>
      <c r="BS166" s="71" t="str">
        <f t="shared" si="46"/>
        <v>NA</v>
      </c>
      <c r="BT166" s="71" t="str">
        <f t="shared" si="46"/>
        <v>NA</v>
      </c>
      <c r="BU166" s="71" t="str">
        <f t="shared" si="46"/>
        <v>NA</v>
      </c>
      <c r="BV166" s="71" t="str">
        <f t="shared" si="46"/>
        <v>NA</v>
      </c>
      <c r="BW166" s="71" t="str">
        <f t="shared" si="46"/>
        <v>NA</v>
      </c>
    </row>
    <row r="167" spans="1:75" x14ac:dyDescent="0.25">
      <c r="A167" s="13">
        <v>2</v>
      </c>
      <c r="B167" s="13">
        <v>500</v>
      </c>
      <c r="C167">
        <v>502</v>
      </c>
      <c r="D167" t="s">
        <v>201</v>
      </c>
      <c r="E167" t="s">
        <v>418</v>
      </c>
      <c r="F167">
        <f>'RIM &amp; TRC Benefits'!E167-'TRC Costs (Ach Pot)'!E167</f>
        <v>0</v>
      </c>
      <c r="G167">
        <f>'RIM &amp; TRC Benefits'!F167-'TRC Costs (Ach Pot)'!F167</f>
        <v>0</v>
      </c>
      <c r="H167">
        <f>'RIM &amp; TRC Benefits'!G167-'TRC Costs (Ach Pot)'!G167</f>
        <v>-212.8996348</v>
      </c>
      <c r="I167">
        <f>'RIM &amp; TRC Benefits'!H167-'TRC Costs (Ach Pot)'!H167</f>
        <v>9.6003652000000006</v>
      </c>
      <c r="J167">
        <f>'RIM &amp; TRC Benefits'!I167-'TRC Costs (Ach Pot)'!I167</f>
        <v>10.100365200000001</v>
      </c>
      <c r="K167">
        <f>'RIM &amp; TRC Benefits'!J167-'TRC Costs (Ach Pot)'!J167</f>
        <v>14.1072012</v>
      </c>
      <c r="L167">
        <f>'RIM &amp; TRC Benefits'!K167-'TRC Costs (Ach Pot)'!K167</f>
        <v>14.962670200000002</v>
      </c>
      <c r="M167">
        <f>'RIM &amp; TRC Benefits'!L167-'TRC Costs (Ach Pot)'!L167</f>
        <v>14.969506200000001</v>
      </c>
      <c r="N167">
        <f>'RIM &amp; TRC Benefits'!M167-'TRC Costs (Ach Pot)'!M167</f>
        <v>16.959740199999999</v>
      </c>
      <c r="O167">
        <f>'RIM &amp; TRC Benefits'!N167-'TRC Costs (Ach Pot)'!N167</f>
        <v>17.826928200000001</v>
      </c>
      <c r="P167">
        <f>'RIM &amp; TRC Benefits'!O167-'TRC Costs (Ach Pot)'!O167</f>
        <v>18.811303200000001</v>
      </c>
      <c r="Q167">
        <f>'RIM &amp; TRC Benefits'!P167-'TRC Costs (Ach Pot)'!P167</f>
        <v>17.553490199999999</v>
      </c>
      <c r="R167">
        <f>'RIM &amp; TRC Benefits'!Q167-'TRC Costs (Ach Pot)'!Q167</f>
        <v>17.865990199999999</v>
      </c>
      <c r="S167">
        <f>'RIM &amp; TRC Benefits'!R167-'TRC Costs (Ach Pot)'!R167</f>
        <v>0</v>
      </c>
      <c r="T167">
        <f>'RIM &amp; TRC Benefits'!S167-'TRC Costs (Ach Pot)'!S167</f>
        <v>0</v>
      </c>
      <c r="U167">
        <f>'RIM &amp; TRC Benefits'!T167-'TRC Costs (Ach Pot)'!T167</f>
        <v>0</v>
      </c>
      <c r="V167">
        <f>'RIM &amp; TRC Benefits'!U167-'TRC Costs (Ach Pot)'!U167</f>
        <v>0</v>
      </c>
      <c r="W167">
        <f>'RIM &amp; TRC Benefits'!V167-'TRC Costs (Ach Pot)'!V167</f>
        <v>0</v>
      </c>
      <c r="X167">
        <f>'RIM &amp; TRC Benefits'!W167-'TRC Costs (Ach Pot)'!W167</f>
        <v>0</v>
      </c>
      <c r="Y167">
        <f>'RIM &amp; TRC Benefits'!X167-'TRC Costs (Ach Pot)'!X167</f>
        <v>0</v>
      </c>
      <c r="Z167">
        <f>'RIM &amp; TRC Benefits'!Y167-'TRC Costs (Ach Pot)'!Y167</f>
        <v>0</v>
      </c>
      <c r="AA167">
        <f>'RIM &amp; TRC Benefits'!Z167-'TRC Costs (Ach Pot)'!Z167</f>
        <v>0</v>
      </c>
      <c r="AB167">
        <f>'RIM &amp; TRC Benefits'!AA167-'TRC Costs (Ach Pot)'!AA167</f>
        <v>0</v>
      </c>
      <c r="AC167">
        <f>'RIM &amp; TRC Benefits'!AB167-'TRC Costs (Ach Pot)'!AB167</f>
        <v>0</v>
      </c>
      <c r="AD167">
        <f>'RIM &amp; TRC Benefits'!AC167-'TRC Costs (Ach Pot)'!AC167</f>
        <v>0</v>
      </c>
      <c r="AE167">
        <f>'RIM &amp; TRC Benefits'!AD167-'TRC Costs (Ach Pot)'!AD167</f>
        <v>0</v>
      </c>
      <c r="AF167">
        <f>'RIM &amp; TRC Benefits'!AE167-'TRC Costs (Ach Pot)'!AE167</f>
        <v>0</v>
      </c>
      <c r="AG167">
        <f>'RIM &amp; TRC Benefits'!AF167-'TRC Costs (Ach Pot)'!AF167</f>
        <v>0</v>
      </c>
      <c r="AH167">
        <f>'RIM &amp; TRC Benefits'!AG167-'TRC Costs (Ach Pot)'!AG167</f>
        <v>0</v>
      </c>
      <c r="AI167">
        <f>'RIM &amp; TRC Benefits'!AH167-'TRC Costs (Ach Pot)'!AH167</f>
        <v>0</v>
      </c>
      <c r="AJ167" s="2">
        <f t="shared" si="34"/>
        <v>-60.142074800000017</v>
      </c>
      <c r="AK167" s="2">
        <f t="shared" si="35"/>
        <v>-106.60671429899377</v>
      </c>
      <c r="AL167">
        <f>IF('TRC Costs (Ach Pot)'!AJ167=0,99999,'RIM &amp; TRC Benefits'!AJ167/'TRC Costs (Ach Pot)'!AJ167)</f>
        <v>0.52032974443647351</v>
      </c>
      <c r="AM167" s="17"/>
      <c r="AN167">
        <f>'Customer Costs'!G167</f>
        <v>185.25</v>
      </c>
      <c r="AO167" s="17">
        <f t="shared" si="36"/>
        <v>179.01897536430758</v>
      </c>
      <c r="AP167" s="18">
        <f t="shared" si="37"/>
        <v>8.6505242838186422</v>
      </c>
      <c r="AQ167" s="76" t="str">
        <f t="shared" si="38"/>
        <v>No</v>
      </c>
      <c r="AR167" s="76" t="str">
        <f t="shared" si="39"/>
        <v>No</v>
      </c>
      <c r="AS167" s="76" t="str">
        <f t="shared" si="40"/>
        <v>No</v>
      </c>
      <c r="AU167" s="76" t="str">
        <f t="shared" si="41"/>
        <v>Drop</v>
      </c>
      <c r="AV167" s="59" t="str">
        <f t="shared" si="42"/>
        <v>NA</v>
      </c>
      <c r="AW167" s="41" t="str">
        <f t="shared" si="43"/>
        <v>NA</v>
      </c>
      <c r="AX167" s="23" t="str">
        <f t="shared" si="44"/>
        <v>NA</v>
      </c>
      <c r="AY167" s="23"/>
      <c r="AZ167" s="11" t="str">
        <f>IF(AV167="NA",AV167,'Program Costs'!G167)</f>
        <v>NA</v>
      </c>
      <c r="BA167" s="20"/>
      <c r="BB167" s="56">
        <f>IF(AW167&lt;=10,IF($BB$1="Residential",VLOOKUP(CEILING(AW167,0.05),'Payback-Acceptance'!$A$5:$C$205,2),VLOOKUP(CEILING(AW167,0.05),'Payback-Acceptance'!$A$5:$C$205,3)),IF($BB$1="Residential",VLOOKUP(10,'Payback-Acceptance'!$A$5:$C$205,2),VLOOKUP(10,'Payback-Acceptance'!$A$5:$C$205,3)))</f>
        <v>0.14294960495076253</v>
      </c>
      <c r="BC167" s="109"/>
      <c r="BD167" s="17">
        <f>'RIM Net Benefits (Ach Pot)'!BC167</f>
        <v>179.01897536430758</v>
      </c>
      <c r="BE167" s="18">
        <f>'RIM Net Benefits (Ach Pot)'!BD167</f>
        <v>25.152544332536309</v>
      </c>
      <c r="BF167" s="18">
        <f>'RIM Net Benefits (Ach Pot)'!BE167</f>
        <v>25.094255134725518</v>
      </c>
      <c r="BG167" s="42"/>
      <c r="BH167" s="22">
        <v>231738.6576492537</v>
      </c>
      <c r="BI167" s="27" t="str">
        <f t="shared" si="33"/>
        <v>NA</v>
      </c>
      <c r="BJ167" s="52" t="s">
        <v>528</v>
      </c>
      <c r="BK167" s="52"/>
      <c r="BL167" s="35" t="str">
        <f t="shared" si="45"/>
        <v>NA</v>
      </c>
      <c r="BM167" s="67" t="s">
        <v>499</v>
      </c>
      <c r="BN167" s="71" t="str">
        <f t="shared" si="47"/>
        <v>NA</v>
      </c>
      <c r="BO167" s="71" t="str">
        <f t="shared" si="47"/>
        <v>NA</v>
      </c>
      <c r="BP167" s="71" t="str">
        <f t="shared" si="47"/>
        <v>NA</v>
      </c>
      <c r="BQ167" s="71" t="str">
        <f t="shared" si="47"/>
        <v>NA</v>
      </c>
      <c r="BR167" s="71" t="str">
        <f t="shared" si="47"/>
        <v>NA</v>
      </c>
      <c r="BS167" s="71" t="str">
        <f t="shared" si="46"/>
        <v>NA</v>
      </c>
      <c r="BT167" s="71" t="str">
        <f t="shared" si="46"/>
        <v>NA</v>
      </c>
      <c r="BU167" s="71" t="str">
        <f t="shared" si="46"/>
        <v>NA</v>
      </c>
      <c r="BV167" s="71" t="str">
        <f t="shared" si="46"/>
        <v>NA</v>
      </c>
      <c r="BW167" s="71" t="str">
        <f t="shared" si="46"/>
        <v>NA</v>
      </c>
    </row>
    <row r="168" spans="1:75" x14ac:dyDescent="0.25">
      <c r="A168" s="13">
        <v>2</v>
      </c>
      <c r="B168" s="13">
        <v>500</v>
      </c>
      <c r="C168">
        <v>503</v>
      </c>
      <c r="D168" t="s">
        <v>202</v>
      </c>
      <c r="E168" t="s">
        <v>419</v>
      </c>
      <c r="F168">
        <f>'RIM &amp; TRC Benefits'!E168-'TRC Costs (Ach Pot)'!E168</f>
        <v>0</v>
      </c>
      <c r="G168">
        <f>'RIM &amp; TRC Benefits'!F168-'TRC Costs (Ach Pot)'!F168</f>
        <v>0</v>
      </c>
      <c r="H168">
        <f>'RIM &amp; TRC Benefits'!G168-'TRC Costs (Ach Pot)'!G168</f>
        <v>-338.11414070000001</v>
      </c>
      <c r="I168">
        <f>'RIM &amp; TRC Benefits'!H168-'TRC Costs (Ach Pot)'!H168</f>
        <v>12.5558593</v>
      </c>
      <c r="J168">
        <f>'RIM &amp; TRC Benefits'!I168-'TRC Costs (Ach Pot)'!I168</f>
        <v>13.8058593</v>
      </c>
      <c r="K168">
        <f>'RIM &amp; TRC Benefits'!J168-'TRC Costs (Ach Pot)'!J168</f>
        <v>18.330273300000002</v>
      </c>
      <c r="L168">
        <f>'RIM &amp; TRC Benefits'!K168-'TRC Costs (Ach Pot)'!K168</f>
        <v>19.462109300000002</v>
      </c>
      <c r="M168">
        <f>'RIM &amp; TRC Benefits'!L168-'TRC Costs (Ach Pot)'!L168</f>
        <v>20.223828300000001</v>
      </c>
      <c r="N168">
        <f>'RIM &amp; TRC Benefits'!M168-'TRC Costs (Ach Pot)'!M168</f>
        <v>23.258984300000002</v>
      </c>
      <c r="O168">
        <f>'RIM &amp; TRC Benefits'!N168-'TRC Costs (Ach Pot)'!N168</f>
        <v>23.9230473</v>
      </c>
      <c r="P168">
        <f>'RIM &amp; TRC Benefits'!O168-'TRC Costs (Ach Pot)'!O168</f>
        <v>24.9542973</v>
      </c>
      <c r="Q168">
        <f>'RIM &amp; TRC Benefits'!P168-'TRC Costs (Ach Pot)'!P168</f>
        <v>22.993359300000002</v>
      </c>
      <c r="R168">
        <f>'RIM &amp; TRC Benefits'!Q168-'TRC Costs (Ach Pot)'!Q168</f>
        <v>23.805859300000002</v>
      </c>
      <c r="S168">
        <f>'RIM &amp; TRC Benefits'!R168-'TRC Costs (Ach Pot)'!R168</f>
        <v>0</v>
      </c>
      <c r="T168">
        <f>'RIM &amp; TRC Benefits'!S168-'TRC Costs (Ach Pot)'!S168</f>
        <v>0</v>
      </c>
      <c r="U168">
        <f>'RIM &amp; TRC Benefits'!T168-'TRC Costs (Ach Pot)'!T168</f>
        <v>0</v>
      </c>
      <c r="V168">
        <f>'RIM &amp; TRC Benefits'!U168-'TRC Costs (Ach Pot)'!U168</f>
        <v>0</v>
      </c>
      <c r="W168">
        <f>'RIM &amp; TRC Benefits'!V168-'TRC Costs (Ach Pot)'!V168</f>
        <v>0</v>
      </c>
      <c r="X168">
        <f>'RIM &amp; TRC Benefits'!W168-'TRC Costs (Ach Pot)'!W168</f>
        <v>0</v>
      </c>
      <c r="Y168">
        <f>'RIM &amp; TRC Benefits'!X168-'TRC Costs (Ach Pot)'!X168</f>
        <v>0</v>
      </c>
      <c r="Z168">
        <f>'RIM &amp; TRC Benefits'!Y168-'TRC Costs (Ach Pot)'!Y168</f>
        <v>0</v>
      </c>
      <c r="AA168">
        <f>'RIM &amp; TRC Benefits'!Z168-'TRC Costs (Ach Pot)'!Z168</f>
        <v>0</v>
      </c>
      <c r="AB168">
        <f>'RIM &amp; TRC Benefits'!AA168-'TRC Costs (Ach Pot)'!AA168</f>
        <v>0</v>
      </c>
      <c r="AC168">
        <f>'RIM &amp; TRC Benefits'!AB168-'TRC Costs (Ach Pot)'!AB168</f>
        <v>0</v>
      </c>
      <c r="AD168">
        <f>'RIM &amp; TRC Benefits'!AC168-'TRC Costs (Ach Pot)'!AC168</f>
        <v>0</v>
      </c>
      <c r="AE168">
        <f>'RIM &amp; TRC Benefits'!AD168-'TRC Costs (Ach Pot)'!AD168</f>
        <v>0</v>
      </c>
      <c r="AF168">
        <f>'RIM &amp; TRC Benefits'!AE168-'TRC Costs (Ach Pot)'!AE168</f>
        <v>0</v>
      </c>
      <c r="AG168">
        <f>'RIM &amp; TRC Benefits'!AF168-'TRC Costs (Ach Pot)'!AF168</f>
        <v>0</v>
      </c>
      <c r="AH168">
        <f>'RIM &amp; TRC Benefits'!AG168-'TRC Costs (Ach Pot)'!AG168</f>
        <v>0</v>
      </c>
      <c r="AI168">
        <f>'RIM &amp; TRC Benefits'!AH168-'TRC Costs (Ach Pot)'!AH168</f>
        <v>0</v>
      </c>
      <c r="AJ168" s="2">
        <f t="shared" si="34"/>
        <v>-134.80066369999994</v>
      </c>
      <c r="AK168" s="2">
        <f t="shared" si="35"/>
        <v>-196.68168166104167</v>
      </c>
      <c r="AL168">
        <f>IF('TRC Costs (Ach Pot)'!AJ168=0,99999,'RIM &amp; TRC Benefits'!AJ168/'TRC Costs (Ach Pot)'!AJ168)</f>
        <v>0.43912601117563049</v>
      </c>
      <c r="AM168" s="17"/>
      <c r="AN168">
        <f>'Customer Costs'!G168</f>
        <v>313.67</v>
      </c>
      <c r="AO168" s="17">
        <f t="shared" si="36"/>
        <v>242.33653456272816</v>
      </c>
      <c r="AP168" s="18">
        <f t="shared" si="37"/>
        <v>10.820251884448714</v>
      </c>
      <c r="AQ168" s="76" t="str">
        <f t="shared" si="38"/>
        <v>No</v>
      </c>
      <c r="AR168" s="76" t="str">
        <f t="shared" si="39"/>
        <v>No</v>
      </c>
      <c r="AS168" s="76" t="str">
        <f t="shared" si="40"/>
        <v>No</v>
      </c>
      <c r="AU168" s="76" t="str">
        <f t="shared" si="41"/>
        <v>Drop</v>
      </c>
      <c r="AV168" s="59" t="str">
        <f t="shared" si="42"/>
        <v>NA</v>
      </c>
      <c r="AW168" s="41" t="str">
        <f t="shared" si="43"/>
        <v>NA</v>
      </c>
      <c r="AX168" s="23" t="str">
        <f t="shared" si="44"/>
        <v>NA</v>
      </c>
      <c r="AY168" s="23"/>
      <c r="AZ168" s="11" t="str">
        <f>IF(AV168="NA",AV168,'Program Costs'!G168)</f>
        <v>NA</v>
      </c>
      <c r="BA168" s="20"/>
      <c r="BB168" s="56">
        <f>IF(AW168&lt;=10,IF($BB$1="Residential",VLOOKUP(CEILING(AW168,0.05),'Payback-Acceptance'!$A$5:$C$205,2),VLOOKUP(CEILING(AW168,0.05),'Payback-Acceptance'!$A$5:$C$205,3)),IF($BB$1="Residential",VLOOKUP(10,'Payback-Acceptance'!$A$5:$C$205,2),VLOOKUP(10,'Payback-Acceptance'!$A$5:$C$205,3)))</f>
        <v>0.14294960495076253</v>
      </c>
      <c r="BC168" s="109"/>
      <c r="BD168" s="17">
        <f>'RIM Net Benefits (Ach Pot)'!BC168</f>
        <v>242.33653456272816</v>
      </c>
      <c r="BE168" s="18">
        <f>'RIM Net Benefits (Ach Pot)'!BD168</f>
        <v>34.048795020380979</v>
      </c>
      <c r="BF168" s="18">
        <f>'RIM Net Benefits (Ach Pot)'!BE168</f>
        <v>33.969889585206488</v>
      </c>
      <c r="BG168" s="42"/>
      <c r="BH168" s="22">
        <v>241496.07481343279</v>
      </c>
      <c r="BI168" s="27" t="str">
        <f t="shared" si="33"/>
        <v>NA</v>
      </c>
      <c r="BJ168" s="52" t="s">
        <v>528</v>
      </c>
      <c r="BK168" s="52"/>
      <c r="BL168" s="35" t="str">
        <f t="shared" si="45"/>
        <v>NA</v>
      </c>
      <c r="BM168" s="67" t="s">
        <v>499</v>
      </c>
      <c r="BN168" s="71" t="str">
        <f t="shared" si="47"/>
        <v>NA</v>
      </c>
      <c r="BO168" s="71" t="str">
        <f t="shared" si="47"/>
        <v>NA</v>
      </c>
      <c r="BP168" s="71" t="str">
        <f t="shared" si="47"/>
        <v>NA</v>
      </c>
      <c r="BQ168" s="71" t="str">
        <f t="shared" si="47"/>
        <v>NA</v>
      </c>
      <c r="BR168" s="71" t="str">
        <f t="shared" si="47"/>
        <v>NA</v>
      </c>
      <c r="BS168" s="71" t="str">
        <f t="shared" si="46"/>
        <v>NA</v>
      </c>
      <c r="BT168" s="71" t="str">
        <f t="shared" si="46"/>
        <v>NA</v>
      </c>
      <c r="BU168" s="71" t="str">
        <f t="shared" si="46"/>
        <v>NA</v>
      </c>
      <c r="BV168" s="71" t="str">
        <f t="shared" si="46"/>
        <v>NA</v>
      </c>
      <c r="BW168" s="71" t="str">
        <f t="shared" si="46"/>
        <v>NA</v>
      </c>
    </row>
    <row r="169" spans="1:75" x14ac:dyDescent="0.25">
      <c r="A169" s="13">
        <v>2</v>
      </c>
      <c r="B169" s="13">
        <v>700</v>
      </c>
      <c r="C169">
        <v>701</v>
      </c>
      <c r="D169" t="s">
        <v>203</v>
      </c>
      <c r="E169" t="s">
        <v>420</v>
      </c>
      <c r="F169">
        <f>'RIM &amp; TRC Benefits'!E169-'TRC Costs (Ach Pot)'!E169</f>
        <v>0</v>
      </c>
      <c r="G169">
        <f>'RIM &amp; TRC Benefits'!F169-'TRC Costs (Ach Pot)'!F169</f>
        <v>0</v>
      </c>
      <c r="H169">
        <f>'RIM &amp; TRC Benefits'!G169-'TRC Costs (Ach Pot)'!G169</f>
        <v>-291.09313279999998</v>
      </c>
      <c r="I169">
        <f>'RIM &amp; TRC Benefits'!H169-'TRC Costs (Ach Pot)'!H169</f>
        <v>9.4068672000000007</v>
      </c>
      <c r="J169">
        <f>'RIM &amp; TRC Benefits'!I169-'TRC Costs (Ach Pot)'!I169</f>
        <v>9.7818672000000007</v>
      </c>
      <c r="K169">
        <f>'RIM &amp; TRC Benefits'!J169-'TRC Costs (Ach Pot)'!J169</f>
        <v>13.430305200000001</v>
      </c>
      <c r="L169">
        <f>'RIM &amp; TRC Benefits'!K169-'TRC Costs (Ach Pot)'!K169</f>
        <v>13.977180200000001</v>
      </c>
      <c r="M169">
        <f>'RIM &amp; TRC Benefits'!L169-'TRC Costs (Ach Pot)'!L169</f>
        <v>14.292609200000001</v>
      </c>
      <c r="N169">
        <f>'RIM &amp; TRC Benefits'!M169-'TRC Costs (Ach Pot)'!M169</f>
        <v>16.578742200000001</v>
      </c>
      <c r="O169">
        <f>'RIM &amp; TRC Benefits'!N169-'TRC Costs (Ach Pot)'!N169</f>
        <v>16.969367200000001</v>
      </c>
      <c r="P169">
        <f>'RIM &amp; TRC Benefits'!O169-'TRC Costs (Ach Pot)'!O169</f>
        <v>17.789680199999999</v>
      </c>
      <c r="Q169">
        <f>'RIM &amp; TRC Benefits'!P169-'TRC Costs (Ach Pot)'!P169</f>
        <v>17.031867200000001</v>
      </c>
      <c r="R169">
        <f>'RIM &amp; TRC Benefits'!Q169-'TRC Costs (Ach Pot)'!Q169</f>
        <v>17.078742200000001</v>
      </c>
      <c r="S169">
        <f>'RIM &amp; TRC Benefits'!R169-'TRC Costs (Ach Pot)'!R169</f>
        <v>16.656867200000001</v>
      </c>
      <c r="T169">
        <f>'RIM &amp; TRC Benefits'!S169-'TRC Costs (Ach Pot)'!S169</f>
        <v>18.656867200000001</v>
      </c>
      <c r="U169">
        <f>'RIM &amp; TRC Benefits'!T169-'TRC Costs (Ach Pot)'!T169</f>
        <v>0</v>
      </c>
      <c r="V169">
        <f>'RIM &amp; TRC Benefits'!U169-'TRC Costs (Ach Pot)'!U169</f>
        <v>0</v>
      </c>
      <c r="W169">
        <f>'RIM &amp; TRC Benefits'!V169-'TRC Costs (Ach Pot)'!V169</f>
        <v>0</v>
      </c>
      <c r="X169">
        <f>'RIM &amp; TRC Benefits'!W169-'TRC Costs (Ach Pot)'!W169</f>
        <v>0</v>
      </c>
      <c r="Y169">
        <f>'RIM &amp; TRC Benefits'!X169-'TRC Costs (Ach Pot)'!X169</f>
        <v>0</v>
      </c>
      <c r="Z169">
        <f>'RIM &amp; TRC Benefits'!Y169-'TRC Costs (Ach Pot)'!Y169</f>
        <v>0</v>
      </c>
      <c r="AA169">
        <f>'RIM &amp; TRC Benefits'!Z169-'TRC Costs (Ach Pot)'!Z169</f>
        <v>0</v>
      </c>
      <c r="AB169">
        <f>'RIM &amp; TRC Benefits'!AA169-'TRC Costs (Ach Pot)'!AA169</f>
        <v>0</v>
      </c>
      <c r="AC169">
        <f>'RIM &amp; TRC Benefits'!AB169-'TRC Costs (Ach Pot)'!AB169</f>
        <v>0</v>
      </c>
      <c r="AD169">
        <f>'RIM &amp; TRC Benefits'!AC169-'TRC Costs (Ach Pot)'!AC169</f>
        <v>0</v>
      </c>
      <c r="AE169">
        <f>'RIM &amp; TRC Benefits'!AD169-'TRC Costs (Ach Pot)'!AD169</f>
        <v>0</v>
      </c>
      <c r="AF169">
        <f>'RIM &amp; TRC Benefits'!AE169-'TRC Costs (Ach Pot)'!AE169</f>
        <v>0</v>
      </c>
      <c r="AG169">
        <f>'RIM &amp; TRC Benefits'!AF169-'TRC Costs (Ach Pot)'!AF169</f>
        <v>0</v>
      </c>
      <c r="AH169">
        <f>'RIM &amp; TRC Benefits'!AG169-'TRC Costs (Ach Pot)'!AG169</f>
        <v>0</v>
      </c>
      <c r="AI169">
        <f>'RIM &amp; TRC Benefits'!AH169-'TRC Costs (Ach Pot)'!AH169</f>
        <v>0</v>
      </c>
      <c r="AJ169" s="2">
        <f t="shared" si="34"/>
        <v>-109.44217039999998</v>
      </c>
      <c r="AK169" s="2">
        <f t="shared" si="35"/>
        <v>-172.07560656736393</v>
      </c>
      <c r="AL169">
        <f>IF('TRC Costs (Ach Pot)'!AJ169=0,99999,'RIM &amp; TRC Benefits'!AJ169/'TRC Costs (Ach Pot)'!AJ169)</f>
        <v>0.42641464477545354</v>
      </c>
      <c r="AM169" s="17"/>
      <c r="AN169">
        <f>'Customer Costs'!G169</f>
        <v>263</v>
      </c>
      <c r="AO169" s="17">
        <f t="shared" si="36"/>
        <v>175.23432382302985</v>
      </c>
      <c r="AP169" s="18">
        <f t="shared" si="37"/>
        <v>12.546420857339308</v>
      </c>
      <c r="AQ169" s="76" t="str">
        <f t="shared" si="38"/>
        <v>No</v>
      </c>
      <c r="AR169" s="76" t="str">
        <f t="shared" si="39"/>
        <v>No</v>
      </c>
      <c r="AS169" s="76" t="str">
        <f t="shared" si="40"/>
        <v>No</v>
      </c>
      <c r="AU169" s="76" t="str">
        <f t="shared" si="41"/>
        <v>Drop</v>
      </c>
      <c r="AV169" s="59" t="str">
        <f t="shared" si="42"/>
        <v>NA</v>
      </c>
      <c r="AW169" s="41" t="str">
        <f t="shared" si="43"/>
        <v>NA</v>
      </c>
      <c r="AX169" s="23" t="str">
        <f t="shared" si="44"/>
        <v>NA</v>
      </c>
      <c r="AY169" s="23"/>
      <c r="AZ169" s="11" t="str">
        <f>IF(AV169="NA",AV169,'Program Costs'!G169)</f>
        <v>NA</v>
      </c>
      <c r="BA169" s="20"/>
      <c r="BB169" s="56">
        <f>IF(AW169&lt;=10,IF($BB$1="Residential",VLOOKUP(CEILING(AW169,0.05),'Payback-Acceptance'!$A$5:$C$205,2),VLOOKUP(CEILING(AW169,0.05),'Payback-Acceptance'!$A$5:$C$205,3)),IF($BB$1="Residential",VLOOKUP(10,'Payback-Acceptance'!$A$5:$C$205,2),VLOOKUP(10,'Payback-Acceptance'!$A$5:$C$205,3)))</f>
        <v>0.14294960495076253</v>
      </c>
      <c r="BC169" s="109"/>
      <c r="BD169" s="17">
        <f>'RIM Net Benefits (Ach Pot)'!BC169</f>
        <v>175.23432382302985</v>
      </c>
      <c r="BE169" s="18">
        <f>'RIM Net Benefits (Ach Pot)'!BD169</f>
        <v>17.184483964320318</v>
      </c>
      <c r="BF169" s="18">
        <f>'RIM Net Benefits (Ach Pot)'!BE169</f>
        <v>12.443216719079864</v>
      </c>
      <c r="BG169" s="42"/>
      <c r="BH169" s="22">
        <v>233734.49297829036</v>
      </c>
      <c r="BI169" s="27" t="str">
        <f t="shared" si="33"/>
        <v>NA</v>
      </c>
      <c r="BJ169" s="52" t="s">
        <v>528</v>
      </c>
      <c r="BK169" s="52"/>
      <c r="BL169" s="35" t="str">
        <f t="shared" si="45"/>
        <v>NA</v>
      </c>
      <c r="BM169" s="67" t="s">
        <v>499</v>
      </c>
      <c r="BN169" s="71" t="str">
        <f t="shared" si="47"/>
        <v>NA</v>
      </c>
      <c r="BO169" s="71" t="str">
        <f t="shared" si="47"/>
        <v>NA</v>
      </c>
      <c r="BP169" s="71" t="str">
        <f t="shared" si="47"/>
        <v>NA</v>
      </c>
      <c r="BQ169" s="71" t="str">
        <f t="shared" si="47"/>
        <v>NA</v>
      </c>
      <c r="BR169" s="71" t="str">
        <f t="shared" si="47"/>
        <v>NA</v>
      </c>
      <c r="BS169" s="71" t="str">
        <f t="shared" si="46"/>
        <v>NA</v>
      </c>
      <c r="BT169" s="71" t="str">
        <f t="shared" si="46"/>
        <v>NA</v>
      </c>
      <c r="BU169" s="71" t="str">
        <f t="shared" si="46"/>
        <v>NA</v>
      </c>
      <c r="BV169" s="71" t="str">
        <f t="shared" si="46"/>
        <v>NA</v>
      </c>
      <c r="BW169" s="71" t="str">
        <f t="shared" si="46"/>
        <v>NA</v>
      </c>
    </row>
    <row r="170" spans="1:75" x14ac:dyDescent="0.25">
      <c r="A170" s="13">
        <v>2</v>
      </c>
      <c r="B170" s="13">
        <v>800</v>
      </c>
      <c r="C170">
        <v>801</v>
      </c>
      <c r="D170" t="s">
        <v>204</v>
      </c>
      <c r="E170" t="s">
        <v>421</v>
      </c>
      <c r="F170">
        <f>'RIM &amp; TRC Benefits'!E170-'TRC Costs (Ach Pot)'!E170</f>
        <v>0</v>
      </c>
      <c r="G170">
        <f>'RIM &amp; TRC Benefits'!F170-'TRC Costs (Ach Pot)'!F170</f>
        <v>0</v>
      </c>
      <c r="H170">
        <f>'RIM &amp; TRC Benefits'!G170-'TRC Costs (Ach Pot)'!G170</f>
        <v>-195.582065</v>
      </c>
      <c r="I170">
        <f>'RIM &amp; TRC Benefits'!H170-'TRC Costs (Ach Pot)'!H170</f>
        <v>86.792935</v>
      </c>
      <c r="J170">
        <f>'RIM &amp; TRC Benefits'!I170-'TRC Costs (Ach Pot)'!I170</f>
        <v>94.917935</v>
      </c>
      <c r="K170">
        <f>'RIM &amp; TRC Benefits'!J170-'TRC Costs (Ach Pot)'!J170</f>
        <v>132.13961499999999</v>
      </c>
      <c r="L170">
        <f>'RIM &amp; TRC Benefits'!K170-'TRC Costs (Ach Pot)'!K170</f>
        <v>144.676725</v>
      </c>
      <c r="M170">
        <f>'RIM &amp; TRC Benefits'!L170-'TRC Costs (Ach Pot)'!L170</f>
        <v>0</v>
      </c>
      <c r="N170">
        <f>'RIM &amp; TRC Benefits'!M170-'TRC Costs (Ach Pot)'!M170</f>
        <v>0</v>
      </c>
      <c r="O170">
        <f>'RIM &amp; TRC Benefits'!N170-'TRC Costs (Ach Pot)'!N170</f>
        <v>0</v>
      </c>
      <c r="P170">
        <f>'RIM &amp; TRC Benefits'!O170-'TRC Costs (Ach Pot)'!O170</f>
        <v>0</v>
      </c>
      <c r="Q170">
        <f>'RIM &amp; TRC Benefits'!P170-'TRC Costs (Ach Pot)'!P170</f>
        <v>0</v>
      </c>
      <c r="R170">
        <f>'RIM &amp; TRC Benefits'!Q170-'TRC Costs (Ach Pot)'!Q170</f>
        <v>0</v>
      </c>
      <c r="S170">
        <f>'RIM &amp; TRC Benefits'!R170-'TRC Costs (Ach Pot)'!R170</f>
        <v>0</v>
      </c>
      <c r="T170">
        <f>'RIM &amp; TRC Benefits'!S170-'TRC Costs (Ach Pot)'!S170</f>
        <v>0</v>
      </c>
      <c r="U170">
        <f>'RIM &amp; TRC Benefits'!T170-'TRC Costs (Ach Pot)'!T170</f>
        <v>0</v>
      </c>
      <c r="V170">
        <f>'RIM &amp; TRC Benefits'!U170-'TRC Costs (Ach Pot)'!U170</f>
        <v>0</v>
      </c>
      <c r="W170">
        <f>'RIM &amp; TRC Benefits'!V170-'TRC Costs (Ach Pot)'!V170</f>
        <v>0</v>
      </c>
      <c r="X170">
        <f>'RIM &amp; TRC Benefits'!W170-'TRC Costs (Ach Pot)'!W170</f>
        <v>0</v>
      </c>
      <c r="Y170">
        <f>'RIM &amp; TRC Benefits'!X170-'TRC Costs (Ach Pot)'!X170</f>
        <v>0</v>
      </c>
      <c r="Z170">
        <f>'RIM &amp; TRC Benefits'!Y170-'TRC Costs (Ach Pot)'!Y170</f>
        <v>0</v>
      </c>
      <c r="AA170">
        <f>'RIM &amp; TRC Benefits'!Z170-'TRC Costs (Ach Pot)'!Z170</f>
        <v>0</v>
      </c>
      <c r="AB170">
        <f>'RIM &amp; TRC Benefits'!AA170-'TRC Costs (Ach Pot)'!AA170</f>
        <v>0</v>
      </c>
      <c r="AC170">
        <f>'RIM &amp; TRC Benefits'!AB170-'TRC Costs (Ach Pot)'!AB170</f>
        <v>0</v>
      </c>
      <c r="AD170">
        <f>'RIM &amp; TRC Benefits'!AC170-'TRC Costs (Ach Pot)'!AC170</f>
        <v>0</v>
      </c>
      <c r="AE170">
        <f>'RIM &amp; TRC Benefits'!AD170-'TRC Costs (Ach Pot)'!AD170</f>
        <v>0</v>
      </c>
      <c r="AF170">
        <f>'RIM &amp; TRC Benefits'!AE170-'TRC Costs (Ach Pot)'!AE170</f>
        <v>0</v>
      </c>
      <c r="AG170">
        <f>'RIM &amp; TRC Benefits'!AF170-'TRC Costs (Ach Pot)'!AF170</f>
        <v>0</v>
      </c>
      <c r="AH170">
        <f>'RIM &amp; TRC Benefits'!AG170-'TRC Costs (Ach Pot)'!AG170</f>
        <v>0</v>
      </c>
      <c r="AI170">
        <f>'RIM &amp; TRC Benefits'!AH170-'TRC Costs (Ach Pot)'!AH170</f>
        <v>0</v>
      </c>
      <c r="AJ170" s="2">
        <f t="shared" si="34"/>
        <v>262.94514500000002</v>
      </c>
      <c r="AK170" s="2">
        <f t="shared" si="35"/>
        <v>191.7998747103868</v>
      </c>
      <c r="AL170">
        <f>IF('TRC Costs (Ach Pot)'!AJ170=0,99999,'RIM &amp; TRC Benefits'!AJ170/'TRC Costs (Ach Pot)'!AJ170)</f>
        <v>1.6801413996822228</v>
      </c>
      <c r="AM170" s="17"/>
      <c r="AN170">
        <f>'Customer Costs'!G170</f>
        <v>245</v>
      </c>
      <c r="AO170" s="17">
        <f t="shared" si="36"/>
        <v>1567.698617161012</v>
      </c>
      <c r="AP170" s="18">
        <f t="shared" si="37"/>
        <v>1.3064319386030834</v>
      </c>
      <c r="AQ170" s="76" t="str">
        <f t="shared" si="38"/>
        <v>No</v>
      </c>
      <c r="AR170" s="76" t="str">
        <f t="shared" si="39"/>
        <v>Yes</v>
      </c>
      <c r="AS170" s="76" t="str">
        <f t="shared" si="40"/>
        <v>Yes</v>
      </c>
      <c r="AU170" s="76" t="str">
        <f t="shared" si="41"/>
        <v>Drop</v>
      </c>
      <c r="AV170" s="59" t="str">
        <f t="shared" si="42"/>
        <v>NA</v>
      </c>
      <c r="AW170" s="41" t="str">
        <f t="shared" si="43"/>
        <v>NA</v>
      </c>
      <c r="AX170" s="23" t="str">
        <f t="shared" si="44"/>
        <v>NA</v>
      </c>
      <c r="AY170" s="23"/>
      <c r="AZ170" s="11" t="str">
        <f>IF(AV170="NA",AV170,'Program Costs'!G170)</f>
        <v>NA</v>
      </c>
      <c r="BA170" s="20"/>
      <c r="BB170" s="56">
        <f>IF(AW170&lt;=10,IF($BB$1="Residential",VLOOKUP(CEILING(AW170,0.05),'Payback-Acceptance'!$A$5:$C$205,2),VLOOKUP(CEILING(AW170,0.05),'Payback-Acceptance'!$A$5:$C$205,3)),IF($BB$1="Residential",VLOOKUP(10,'Payback-Acceptance'!$A$5:$C$205,2),VLOOKUP(10,'Payback-Acceptance'!$A$5:$C$205,3)))</f>
        <v>0.14294960495076253</v>
      </c>
      <c r="BC170" s="109"/>
      <c r="BD170" s="17">
        <f>'RIM Net Benefits (Ach Pot)'!BC170</f>
        <v>1567.698617161012</v>
      </c>
      <c r="BE170" s="18">
        <f>'RIM Net Benefits (Ach Pot)'!BD170</f>
        <v>334.70687297297206</v>
      </c>
      <c r="BF170" s="18">
        <f>'RIM Net Benefits (Ach Pot)'!BE170</f>
        <v>65.080991330802476</v>
      </c>
      <c r="BG170" s="42"/>
      <c r="BH170" s="22">
        <v>926.9546305970149</v>
      </c>
      <c r="BI170" s="27" t="str">
        <f t="shared" si="33"/>
        <v>NA</v>
      </c>
      <c r="BJ170" s="52" t="s">
        <v>528</v>
      </c>
      <c r="BK170" s="52"/>
      <c r="BL170" s="35" t="str">
        <f t="shared" si="45"/>
        <v>NA</v>
      </c>
      <c r="BM170" s="67" t="s">
        <v>499</v>
      </c>
      <c r="BN170" s="71" t="str">
        <f t="shared" si="47"/>
        <v>NA</v>
      </c>
      <c r="BO170" s="71" t="str">
        <f t="shared" si="47"/>
        <v>NA</v>
      </c>
      <c r="BP170" s="71" t="str">
        <f t="shared" si="47"/>
        <v>NA</v>
      </c>
      <c r="BQ170" s="71" t="str">
        <f t="shared" si="47"/>
        <v>NA</v>
      </c>
      <c r="BR170" s="71" t="str">
        <f t="shared" si="47"/>
        <v>NA</v>
      </c>
      <c r="BS170" s="71" t="str">
        <f t="shared" si="46"/>
        <v>NA</v>
      </c>
      <c r="BT170" s="71" t="str">
        <f t="shared" si="46"/>
        <v>NA</v>
      </c>
      <c r="BU170" s="71" t="str">
        <f t="shared" si="46"/>
        <v>NA</v>
      </c>
      <c r="BV170" s="71" t="str">
        <f t="shared" si="46"/>
        <v>NA</v>
      </c>
      <c r="BW170" s="71" t="str">
        <f t="shared" si="46"/>
        <v>NA</v>
      </c>
    </row>
    <row r="171" spans="1:75" x14ac:dyDescent="0.25">
      <c r="A171" s="13">
        <v>2</v>
      </c>
      <c r="B171" s="13">
        <v>800</v>
      </c>
      <c r="C171">
        <v>802</v>
      </c>
      <c r="D171" t="s">
        <v>205</v>
      </c>
      <c r="E171" t="s">
        <v>422</v>
      </c>
      <c r="F171">
        <f>'RIM &amp; TRC Benefits'!E171-'TRC Costs (Ach Pot)'!E171</f>
        <v>0</v>
      </c>
      <c r="G171">
        <f>'RIM &amp; TRC Benefits'!F171-'TRC Costs (Ach Pot)'!F171</f>
        <v>0</v>
      </c>
      <c r="H171">
        <f>'RIM &amp; TRC Benefits'!G171-'TRC Costs (Ach Pot)'!G171</f>
        <v>-73.510812999999999</v>
      </c>
      <c r="I171">
        <f>'RIM &amp; TRC Benefits'!H171-'TRC Costs (Ach Pot)'!H171</f>
        <v>43.864187000000001</v>
      </c>
      <c r="J171">
        <f>'RIM &amp; TRC Benefits'!I171-'TRC Costs (Ach Pot)'!I171</f>
        <v>48.239187000000001</v>
      </c>
      <c r="K171">
        <f>'RIM &amp; TRC Benefits'!J171-'TRC Costs (Ach Pot)'!J171</f>
        <v>66.655203</v>
      </c>
      <c r="L171">
        <f>'RIM &amp; TRC Benefits'!K171-'TRC Costs (Ach Pot)'!K171</f>
        <v>72.624929000000009</v>
      </c>
      <c r="M171">
        <f>'RIM &amp; TRC Benefits'!L171-'TRC Costs (Ach Pot)'!L171</f>
        <v>0</v>
      </c>
      <c r="N171">
        <f>'RIM &amp; TRC Benefits'!M171-'TRC Costs (Ach Pot)'!M171</f>
        <v>0</v>
      </c>
      <c r="O171">
        <f>'RIM &amp; TRC Benefits'!N171-'TRC Costs (Ach Pot)'!N171</f>
        <v>0</v>
      </c>
      <c r="P171">
        <f>'RIM &amp; TRC Benefits'!O171-'TRC Costs (Ach Pot)'!O171</f>
        <v>0</v>
      </c>
      <c r="Q171">
        <f>'RIM &amp; TRC Benefits'!P171-'TRC Costs (Ach Pot)'!P171</f>
        <v>0</v>
      </c>
      <c r="R171">
        <f>'RIM &amp; TRC Benefits'!Q171-'TRC Costs (Ach Pot)'!Q171</f>
        <v>0</v>
      </c>
      <c r="S171">
        <f>'RIM &amp; TRC Benefits'!R171-'TRC Costs (Ach Pot)'!R171</f>
        <v>0</v>
      </c>
      <c r="T171">
        <f>'RIM &amp; TRC Benefits'!S171-'TRC Costs (Ach Pot)'!S171</f>
        <v>0</v>
      </c>
      <c r="U171">
        <f>'RIM &amp; TRC Benefits'!T171-'TRC Costs (Ach Pot)'!T171</f>
        <v>0</v>
      </c>
      <c r="V171">
        <f>'RIM &amp; TRC Benefits'!U171-'TRC Costs (Ach Pot)'!U171</f>
        <v>0</v>
      </c>
      <c r="W171">
        <f>'RIM &amp; TRC Benefits'!V171-'TRC Costs (Ach Pot)'!V171</f>
        <v>0</v>
      </c>
      <c r="X171">
        <f>'RIM &amp; TRC Benefits'!W171-'TRC Costs (Ach Pot)'!W171</f>
        <v>0</v>
      </c>
      <c r="Y171">
        <f>'RIM &amp; TRC Benefits'!X171-'TRC Costs (Ach Pot)'!X171</f>
        <v>0</v>
      </c>
      <c r="Z171">
        <f>'RIM &amp; TRC Benefits'!Y171-'TRC Costs (Ach Pot)'!Y171</f>
        <v>0</v>
      </c>
      <c r="AA171">
        <f>'RIM &amp; TRC Benefits'!Z171-'TRC Costs (Ach Pot)'!Z171</f>
        <v>0</v>
      </c>
      <c r="AB171">
        <f>'RIM &amp; TRC Benefits'!AA171-'TRC Costs (Ach Pot)'!AA171</f>
        <v>0</v>
      </c>
      <c r="AC171">
        <f>'RIM &amp; TRC Benefits'!AB171-'TRC Costs (Ach Pot)'!AB171</f>
        <v>0</v>
      </c>
      <c r="AD171">
        <f>'RIM &amp; TRC Benefits'!AC171-'TRC Costs (Ach Pot)'!AC171</f>
        <v>0</v>
      </c>
      <c r="AE171">
        <f>'RIM &amp; TRC Benefits'!AD171-'TRC Costs (Ach Pot)'!AD171</f>
        <v>0</v>
      </c>
      <c r="AF171">
        <f>'RIM &amp; TRC Benefits'!AE171-'TRC Costs (Ach Pot)'!AE171</f>
        <v>0</v>
      </c>
      <c r="AG171">
        <f>'RIM &amp; TRC Benefits'!AF171-'TRC Costs (Ach Pot)'!AF171</f>
        <v>0</v>
      </c>
      <c r="AH171">
        <f>'RIM &amp; TRC Benefits'!AG171-'TRC Costs (Ach Pot)'!AG171</f>
        <v>0</v>
      </c>
      <c r="AI171">
        <f>'RIM &amp; TRC Benefits'!AH171-'TRC Costs (Ach Pot)'!AH171</f>
        <v>0</v>
      </c>
      <c r="AJ171" s="2">
        <f t="shared" si="34"/>
        <v>157.87269300000003</v>
      </c>
      <c r="AK171" s="2">
        <f t="shared" si="35"/>
        <v>122.01600431461908</v>
      </c>
      <c r="AL171">
        <f>IF('TRC Costs (Ach Pot)'!AJ171=0,99999,'RIM &amp; TRC Benefits'!AJ171/'TRC Costs (Ach Pot)'!AJ171)</f>
        <v>2.0428718317488808</v>
      </c>
      <c r="AM171" s="17"/>
      <c r="AN171">
        <f>'Customer Costs'!G171</f>
        <v>80</v>
      </c>
      <c r="AO171" s="17">
        <f t="shared" si="36"/>
        <v>790.12658254944472</v>
      </c>
      <c r="AP171" s="18">
        <f t="shared" si="37"/>
        <v>0.84640183031860661</v>
      </c>
      <c r="AQ171" s="76" t="str">
        <f t="shared" si="38"/>
        <v>Yes</v>
      </c>
      <c r="AR171" s="76" t="str">
        <f t="shared" si="39"/>
        <v>Yes</v>
      </c>
      <c r="AS171" s="76" t="str">
        <f t="shared" si="40"/>
        <v>Yes</v>
      </c>
      <c r="AU171" s="76" t="str">
        <f t="shared" si="41"/>
        <v>Drop</v>
      </c>
      <c r="AV171" s="59" t="str">
        <f t="shared" si="42"/>
        <v>NA</v>
      </c>
      <c r="AW171" s="41" t="str">
        <f t="shared" si="43"/>
        <v>NA</v>
      </c>
      <c r="AX171" s="23" t="str">
        <f t="shared" si="44"/>
        <v>NA</v>
      </c>
      <c r="AY171" s="23"/>
      <c r="AZ171" s="11" t="str">
        <f>IF(AV171="NA",AV171,'Program Costs'!G171)</f>
        <v>NA</v>
      </c>
      <c r="BA171" s="20"/>
      <c r="BB171" s="56">
        <f>IF(AW171&lt;=10,IF($BB$1="Residential",VLOOKUP(CEILING(AW171,0.05),'Payback-Acceptance'!$A$5:$C$205,2),VLOOKUP(CEILING(AW171,0.05),'Payback-Acceptance'!$A$5:$C$205,3)),IF($BB$1="Residential",VLOOKUP(10,'Payback-Acceptance'!$A$5:$C$205,2),VLOOKUP(10,'Payback-Acceptance'!$A$5:$C$205,3)))</f>
        <v>0.14294960495076253</v>
      </c>
      <c r="BC171" s="109"/>
      <c r="BD171" s="17">
        <f>'RIM Net Benefits (Ach Pot)'!BC171</f>
        <v>790.12658254944472</v>
      </c>
      <c r="BE171" s="18">
        <f>'RIM Net Benefits (Ach Pot)'!BD171</f>
        <v>168.69364424826648</v>
      </c>
      <c r="BF171" s="18">
        <f>'RIM Net Benefits (Ach Pot)'!BE171</f>
        <v>32.80108861884365</v>
      </c>
      <c r="BG171" s="42"/>
      <c r="BH171" s="22">
        <v>926.9546305970149</v>
      </c>
      <c r="BI171" s="27" t="str">
        <f t="shared" si="33"/>
        <v>NA</v>
      </c>
      <c r="BJ171" s="52" t="s">
        <v>528</v>
      </c>
      <c r="BK171" s="52"/>
      <c r="BL171" s="35" t="str">
        <f t="shared" si="45"/>
        <v>NA</v>
      </c>
      <c r="BM171" s="67" t="s">
        <v>499</v>
      </c>
      <c r="BN171" s="71" t="str">
        <f t="shared" si="47"/>
        <v>NA</v>
      </c>
      <c r="BO171" s="71" t="str">
        <f t="shared" si="47"/>
        <v>NA</v>
      </c>
      <c r="BP171" s="71" t="str">
        <f t="shared" si="47"/>
        <v>NA</v>
      </c>
      <c r="BQ171" s="71" t="str">
        <f t="shared" si="47"/>
        <v>NA</v>
      </c>
      <c r="BR171" s="71" t="str">
        <f t="shared" si="47"/>
        <v>NA</v>
      </c>
      <c r="BS171" s="71" t="str">
        <f t="shared" si="47"/>
        <v>NA</v>
      </c>
      <c r="BT171" s="71" t="str">
        <f t="shared" si="47"/>
        <v>NA</v>
      </c>
      <c r="BU171" s="71" t="str">
        <f t="shared" si="47"/>
        <v>NA</v>
      </c>
      <c r="BV171" s="71" t="str">
        <f t="shared" si="47"/>
        <v>NA</v>
      </c>
      <c r="BW171" s="71" t="str">
        <f t="shared" si="47"/>
        <v>NA</v>
      </c>
    </row>
    <row r="172" spans="1:75" x14ac:dyDescent="0.25">
      <c r="A172" s="13">
        <v>2</v>
      </c>
      <c r="B172" s="13">
        <v>800</v>
      </c>
      <c r="C172">
        <v>803</v>
      </c>
      <c r="D172" t="s">
        <v>206</v>
      </c>
      <c r="E172" t="s">
        <v>423</v>
      </c>
      <c r="F172">
        <f>'RIM &amp; TRC Benefits'!E172-'TRC Costs (Ach Pot)'!E172</f>
        <v>0</v>
      </c>
      <c r="G172">
        <f>'RIM &amp; TRC Benefits'!F172-'TRC Costs (Ach Pot)'!F172</f>
        <v>0</v>
      </c>
      <c r="H172">
        <f>'RIM &amp; TRC Benefits'!G172-'TRC Costs (Ach Pot)'!G172</f>
        <v>-756.96384999999998</v>
      </c>
      <c r="I172">
        <f>'RIM &amp; TRC Benefits'!H172-'TRC Costs (Ach Pot)'!H172</f>
        <v>130.41114999999999</v>
      </c>
      <c r="J172">
        <f>'RIM &amp; TRC Benefits'!I172-'TRC Costs (Ach Pot)'!I172</f>
        <v>143.16114999999999</v>
      </c>
      <c r="K172">
        <f>'RIM &amp; TRC Benefits'!J172-'TRC Costs (Ach Pot)'!J172</f>
        <v>199.35059999999999</v>
      </c>
      <c r="L172">
        <f>'RIM &amp; TRC Benefits'!K172-'TRC Costs (Ach Pot)'!K172</f>
        <v>217.08790999999999</v>
      </c>
      <c r="M172">
        <f>'RIM &amp; TRC Benefits'!L172-'TRC Costs (Ach Pot)'!L172</f>
        <v>227.80958999999999</v>
      </c>
      <c r="N172">
        <f>'RIM &amp; TRC Benefits'!M172-'TRC Costs (Ach Pot)'!M172</f>
        <v>256.38770999999997</v>
      </c>
      <c r="O172">
        <f>'RIM &amp; TRC Benefits'!N172-'TRC Costs (Ach Pot)'!N172</f>
        <v>274.82900000000001</v>
      </c>
      <c r="P172">
        <f>'RIM &amp; TRC Benefits'!O172-'TRC Costs (Ach Pot)'!O172</f>
        <v>281.09461999999996</v>
      </c>
      <c r="Q172">
        <f>'RIM &amp; TRC Benefits'!P172-'TRC Costs (Ach Pot)'!P172</f>
        <v>252.93836999999999</v>
      </c>
      <c r="R172">
        <f>'RIM &amp; TRC Benefits'!Q172-'TRC Costs (Ach Pot)'!Q172</f>
        <v>0</v>
      </c>
      <c r="S172">
        <f>'RIM &amp; TRC Benefits'!R172-'TRC Costs (Ach Pot)'!R172</f>
        <v>0</v>
      </c>
      <c r="T172">
        <f>'RIM &amp; TRC Benefits'!S172-'TRC Costs (Ach Pot)'!S172</f>
        <v>0</v>
      </c>
      <c r="U172">
        <f>'RIM &amp; TRC Benefits'!T172-'TRC Costs (Ach Pot)'!T172</f>
        <v>0</v>
      </c>
      <c r="V172">
        <f>'RIM &amp; TRC Benefits'!U172-'TRC Costs (Ach Pot)'!U172</f>
        <v>0</v>
      </c>
      <c r="W172">
        <f>'RIM &amp; TRC Benefits'!V172-'TRC Costs (Ach Pot)'!V172</f>
        <v>0</v>
      </c>
      <c r="X172">
        <f>'RIM &amp; TRC Benefits'!W172-'TRC Costs (Ach Pot)'!W172</f>
        <v>0</v>
      </c>
      <c r="Y172">
        <f>'RIM &amp; TRC Benefits'!X172-'TRC Costs (Ach Pot)'!X172</f>
        <v>0</v>
      </c>
      <c r="Z172">
        <f>'RIM &amp; TRC Benefits'!Y172-'TRC Costs (Ach Pot)'!Y172</f>
        <v>0</v>
      </c>
      <c r="AA172">
        <f>'RIM &amp; TRC Benefits'!Z172-'TRC Costs (Ach Pot)'!Z172</f>
        <v>0</v>
      </c>
      <c r="AB172">
        <f>'RIM &amp; TRC Benefits'!AA172-'TRC Costs (Ach Pot)'!AA172</f>
        <v>0</v>
      </c>
      <c r="AC172">
        <f>'RIM &amp; TRC Benefits'!AB172-'TRC Costs (Ach Pot)'!AB172</f>
        <v>0</v>
      </c>
      <c r="AD172">
        <f>'RIM &amp; TRC Benefits'!AC172-'TRC Costs (Ach Pot)'!AC172</f>
        <v>0</v>
      </c>
      <c r="AE172">
        <f>'RIM &amp; TRC Benefits'!AD172-'TRC Costs (Ach Pot)'!AD172</f>
        <v>0</v>
      </c>
      <c r="AF172">
        <f>'RIM &amp; TRC Benefits'!AE172-'TRC Costs (Ach Pot)'!AE172</f>
        <v>0</v>
      </c>
      <c r="AG172">
        <f>'RIM &amp; TRC Benefits'!AF172-'TRC Costs (Ach Pot)'!AF172</f>
        <v>0</v>
      </c>
      <c r="AH172">
        <f>'RIM &amp; TRC Benefits'!AG172-'TRC Costs (Ach Pot)'!AG172</f>
        <v>0</v>
      </c>
      <c r="AI172">
        <f>'RIM &amp; TRC Benefits'!AH172-'TRC Costs (Ach Pot)'!AH172</f>
        <v>0</v>
      </c>
      <c r="AJ172" s="2">
        <f t="shared" si="34"/>
        <v>1226.10625</v>
      </c>
      <c r="AK172" s="2">
        <f t="shared" si="35"/>
        <v>660.1646109875602</v>
      </c>
      <c r="AL172">
        <f>IF('TRC Costs (Ach Pot)'!AJ172=0,99999,'RIM &amp; TRC Benefits'!AJ172/'TRC Costs (Ach Pot)'!AJ172)</f>
        <v>1.7442667542137091</v>
      </c>
      <c r="AM172" s="17"/>
      <c r="AN172">
        <f>'Customer Costs'!G172</f>
        <v>850</v>
      </c>
      <c r="AO172" s="17">
        <f t="shared" si="36"/>
        <v>2358.4382876364853</v>
      </c>
      <c r="AP172" s="18">
        <f t="shared" si="37"/>
        <v>3.0128512413553747</v>
      </c>
      <c r="AQ172" s="76" t="str">
        <f t="shared" si="38"/>
        <v>No</v>
      </c>
      <c r="AR172" s="76" t="str">
        <f t="shared" si="39"/>
        <v>No</v>
      </c>
      <c r="AS172" s="76" t="str">
        <f t="shared" si="40"/>
        <v>No</v>
      </c>
      <c r="AU172" s="76" t="str">
        <f t="shared" si="41"/>
        <v>Keep</v>
      </c>
      <c r="AV172" s="59">
        <f t="shared" si="42"/>
        <v>285.75043577815995</v>
      </c>
      <c r="AW172" s="41">
        <f t="shared" si="43"/>
        <v>2</v>
      </c>
      <c r="AX172" s="23">
        <f t="shared" si="44"/>
        <v>0.33617698326842349</v>
      </c>
      <c r="AY172" s="23"/>
      <c r="AZ172" s="11">
        <f>IF(AV172="NA",AV172,'Program Costs'!G172)</f>
        <v>37</v>
      </c>
      <c r="BA172" s="20"/>
      <c r="BB172" s="56">
        <f>IF(AW172&lt;=10,IF($BB$1="Residential",VLOOKUP(CEILING(AW172,0.05),'Payback-Acceptance'!$A$5:$C$205,2),VLOOKUP(CEILING(AW172,0.05),'Payback-Acceptance'!$A$5:$C$205,3)),IF($BB$1="Residential",VLOOKUP(10,'Payback-Acceptance'!$A$5:$C$205,2),VLOOKUP(10,'Payback-Acceptance'!$A$5:$C$205,3)))</f>
        <v>0.41756058820718511</v>
      </c>
      <c r="BC172" s="109"/>
      <c r="BD172" s="17">
        <f>'RIM Net Benefits (Ach Pot)'!BC172</f>
        <v>2358.4382876364853</v>
      </c>
      <c r="BE172" s="18">
        <f>'RIM Net Benefits (Ach Pot)'!BD172</f>
        <v>503.53141805800834</v>
      </c>
      <c r="BF172" s="18">
        <f>'RIM Net Benefits (Ach Pot)'!BE172</f>
        <v>97.907531506190296</v>
      </c>
      <c r="BG172" s="42"/>
      <c r="BH172" s="22">
        <v>965.98429925373136</v>
      </c>
      <c r="BI172" s="27">
        <f t="shared" si="33"/>
        <v>201.67848609764681</v>
      </c>
      <c r="BJ172" s="52" t="s">
        <v>528</v>
      </c>
      <c r="BK172" s="52"/>
      <c r="BL172" s="35">
        <f t="shared" si="45"/>
        <v>38.412030000000001</v>
      </c>
      <c r="BM172" s="67">
        <v>38.412030000000001</v>
      </c>
      <c r="BN172" s="71">
        <f t="shared" ref="BN172:BW197" si="48">IF($BL172="NA","NA",IF($BJ172="M",$BL172*BN$2,$BL172*BN$1))</f>
        <v>1.1523608999999999</v>
      </c>
      <c r="BO172" s="71">
        <f t="shared" si="48"/>
        <v>3.0729624000000002</v>
      </c>
      <c r="BP172" s="71">
        <f t="shared" si="48"/>
        <v>6.1459248000000004</v>
      </c>
      <c r="BQ172" s="71">
        <f t="shared" si="48"/>
        <v>11.523609000000002</v>
      </c>
      <c r="BR172" s="71">
        <f t="shared" si="48"/>
        <v>19.206015000000001</v>
      </c>
      <c r="BS172" s="71">
        <f t="shared" si="48"/>
        <v>26.888421000000001</v>
      </c>
      <c r="BT172" s="71">
        <f t="shared" si="48"/>
        <v>32.266105199999998</v>
      </c>
      <c r="BU172" s="71">
        <f t="shared" si="48"/>
        <v>35.3390676</v>
      </c>
      <c r="BV172" s="71">
        <f t="shared" si="48"/>
        <v>37.259669100000004</v>
      </c>
      <c r="BW172" s="71">
        <f t="shared" si="48"/>
        <v>38.412030000000001</v>
      </c>
    </row>
    <row r="173" spans="1:75" x14ac:dyDescent="0.25">
      <c r="A173" s="13">
        <v>2</v>
      </c>
      <c r="B173" s="13">
        <v>800</v>
      </c>
      <c r="C173">
        <v>804</v>
      </c>
      <c r="D173" t="s">
        <v>207</v>
      </c>
      <c r="E173" t="s">
        <v>424</v>
      </c>
      <c r="F173">
        <f>'RIM &amp; TRC Benefits'!E173-'TRC Costs (Ach Pot)'!E173</f>
        <v>0</v>
      </c>
      <c r="G173">
        <f>'RIM &amp; TRC Benefits'!F173-'TRC Costs (Ach Pot)'!F173</f>
        <v>0</v>
      </c>
      <c r="H173">
        <f>'RIM &amp; TRC Benefits'!G173-'TRC Costs (Ach Pot)'!G173</f>
        <v>-4763.5835399999996</v>
      </c>
      <c r="I173">
        <f>'RIM &amp; TRC Benefits'!H173-'TRC Costs (Ach Pot)'!H173</f>
        <v>174.41646</v>
      </c>
      <c r="J173">
        <f>'RIM &amp; TRC Benefits'!I173-'TRC Costs (Ach Pot)'!I173</f>
        <v>191.16646</v>
      </c>
      <c r="K173">
        <f>'RIM &amp; TRC Benefits'!J173-'TRC Costs (Ach Pot)'!J173</f>
        <v>267.11763000000002</v>
      </c>
      <c r="L173">
        <f>'RIM &amp; TRC Benefits'!K173-'TRC Costs (Ach Pot)'!K173</f>
        <v>289.87153999999998</v>
      </c>
      <c r="M173">
        <f>'RIM &amp; TRC Benefits'!L173-'TRC Costs (Ach Pot)'!L173</f>
        <v>304.14009000000004</v>
      </c>
      <c r="N173">
        <f>'RIM &amp; TRC Benefits'!M173-'TRC Costs (Ach Pot)'!M173</f>
        <v>343.53366</v>
      </c>
      <c r="O173">
        <f>'RIM &amp; TRC Benefits'!N173-'TRC Costs (Ach Pot)'!N173</f>
        <v>367.42828999999995</v>
      </c>
      <c r="P173">
        <f>'RIM &amp; TRC Benefits'!O173-'TRC Costs (Ach Pot)'!O173</f>
        <v>373.94388999999995</v>
      </c>
      <c r="Q173">
        <f>'RIM &amp; TRC Benefits'!P173-'TRC Costs (Ach Pot)'!P173</f>
        <v>337.99861999999996</v>
      </c>
      <c r="R173">
        <f>'RIM &amp; TRC Benefits'!Q173-'TRC Costs (Ach Pot)'!Q173</f>
        <v>0</v>
      </c>
      <c r="S173">
        <f>'RIM &amp; TRC Benefits'!R173-'TRC Costs (Ach Pot)'!R173</f>
        <v>0</v>
      </c>
      <c r="T173">
        <f>'RIM &amp; TRC Benefits'!S173-'TRC Costs (Ach Pot)'!S173</f>
        <v>0</v>
      </c>
      <c r="U173">
        <f>'RIM &amp; TRC Benefits'!T173-'TRC Costs (Ach Pot)'!T173</f>
        <v>0</v>
      </c>
      <c r="V173">
        <f>'RIM &amp; TRC Benefits'!U173-'TRC Costs (Ach Pot)'!U173</f>
        <v>0</v>
      </c>
      <c r="W173">
        <f>'RIM &amp; TRC Benefits'!V173-'TRC Costs (Ach Pot)'!V173</f>
        <v>0</v>
      </c>
      <c r="X173">
        <f>'RIM &amp; TRC Benefits'!W173-'TRC Costs (Ach Pot)'!W173</f>
        <v>0</v>
      </c>
      <c r="Y173">
        <f>'RIM &amp; TRC Benefits'!X173-'TRC Costs (Ach Pot)'!X173</f>
        <v>0</v>
      </c>
      <c r="Z173">
        <f>'RIM &amp; TRC Benefits'!Y173-'TRC Costs (Ach Pot)'!Y173</f>
        <v>0</v>
      </c>
      <c r="AA173">
        <f>'RIM &amp; TRC Benefits'!Z173-'TRC Costs (Ach Pot)'!Z173</f>
        <v>0</v>
      </c>
      <c r="AB173">
        <f>'RIM &amp; TRC Benefits'!AA173-'TRC Costs (Ach Pot)'!AA173</f>
        <v>0</v>
      </c>
      <c r="AC173">
        <f>'RIM &amp; TRC Benefits'!AB173-'TRC Costs (Ach Pot)'!AB173</f>
        <v>0</v>
      </c>
      <c r="AD173">
        <f>'RIM &amp; TRC Benefits'!AC173-'TRC Costs (Ach Pot)'!AC173</f>
        <v>0</v>
      </c>
      <c r="AE173">
        <f>'RIM &amp; TRC Benefits'!AD173-'TRC Costs (Ach Pot)'!AD173</f>
        <v>0</v>
      </c>
      <c r="AF173">
        <f>'RIM &amp; TRC Benefits'!AE173-'TRC Costs (Ach Pot)'!AE173</f>
        <v>0</v>
      </c>
      <c r="AG173">
        <f>'RIM &amp; TRC Benefits'!AF173-'TRC Costs (Ach Pot)'!AF173</f>
        <v>0</v>
      </c>
      <c r="AH173">
        <f>'RIM &amp; TRC Benefits'!AG173-'TRC Costs (Ach Pot)'!AG173</f>
        <v>0</v>
      </c>
      <c r="AI173">
        <f>'RIM &amp; TRC Benefits'!AH173-'TRC Costs (Ach Pot)'!AH173</f>
        <v>0</v>
      </c>
      <c r="AJ173" s="2">
        <f t="shared" si="34"/>
        <v>-2113.9668999999994</v>
      </c>
      <c r="AK173" s="2">
        <f t="shared" si="35"/>
        <v>-2869.9127225477914</v>
      </c>
      <c r="AL173">
        <f>IF('TRC Costs (Ach Pot)'!AJ173=0,99999,'RIM &amp; TRC Benefits'!AJ173/'TRC Costs (Ach Pot)'!AJ173)</f>
        <v>0.4186929871282577</v>
      </c>
      <c r="AM173" s="17"/>
      <c r="AN173">
        <f>'Customer Costs'!G173</f>
        <v>4900</v>
      </c>
      <c r="AO173" s="17">
        <f t="shared" si="36"/>
        <v>3152.5252533879625</v>
      </c>
      <c r="AP173" s="18">
        <f t="shared" si="37"/>
        <v>12.993339491012717</v>
      </c>
      <c r="AQ173" s="76" t="str">
        <f t="shared" si="38"/>
        <v>No</v>
      </c>
      <c r="AR173" s="76" t="str">
        <f t="shared" si="39"/>
        <v>No</v>
      </c>
      <c r="AS173" s="76" t="str">
        <f t="shared" si="40"/>
        <v>No</v>
      </c>
      <c r="AU173" s="76" t="str">
        <f t="shared" si="41"/>
        <v>Drop</v>
      </c>
      <c r="AV173" s="59" t="str">
        <f t="shared" si="42"/>
        <v>NA</v>
      </c>
      <c r="AW173" s="41" t="str">
        <f t="shared" si="43"/>
        <v>NA</v>
      </c>
      <c r="AX173" s="23" t="str">
        <f t="shared" si="44"/>
        <v>NA</v>
      </c>
      <c r="AY173" s="23"/>
      <c r="AZ173" s="11" t="str">
        <f>IF(AV173="NA",AV173,'Program Costs'!G173)</f>
        <v>NA</v>
      </c>
      <c r="BA173" s="20"/>
      <c r="BB173" s="56">
        <f>IF(AW173&lt;=10,IF($BB$1="Residential",VLOOKUP(CEILING(AW173,0.05),'Payback-Acceptance'!$A$5:$C$205,2),VLOOKUP(CEILING(AW173,0.05),'Payback-Acceptance'!$A$5:$C$205,3)),IF($BB$1="Residential",VLOOKUP(10,'Payback-Acceptance'!$A$5:$C$205,2),VLOOKUP(10,'Payback-Acceptance'!$A$5:$C$205,3)))</f>
        <v>0.14294960495076253</v>
      </c>
      <c r="BC173" s="109"/>
      <c r="BD173" s="17">
        <f>'RIM Net Benefits (Ach Pot)'!BC173</f>
        <v>3152.5252533879625</v>
      </c>
      <c r="BE173" s="18">
        <f>'RIM Net Benefits (Ach Pot)'!BD173</f>
        <v>673.07057419976604</v>
      </c>
      <c r="BF173" s="18">
        <f>'RIM Net Benefits (Ach Pot)'!BE173</f>
        <v>130.87303033884461</v>
      </c>
      <c r="BG173" s="42"/>
      <c r="BH173" s="22">
        <v>637.54963750746265</v>
      </c>
      <c r="BI173" s="27" t="str">
        <f t="shared" si="33"/>
        <v>NA</v>
      </c>
      <c r="BJ173" s="52" t="s">
        <v>528</v>
      </c>
      <c r="BK173" s="52"/>
      <c r="BL173" s="35" t="str">
        <f t="shared" si="45"/>
        <v>NA</v>
      </c>
      <c r="BM173" s="67" t="s">
        <v>499</v>
      </c>
      <c r="BN173" s="71" t="str">
        <f t="shared" si="48"/>
        <v>NA</v>
      </c>
      <c r="BO173" s="71" t="str">
        <f t="shared" si="48"/>
        <v>NA</v>
      </c>
      <c r="BP173" s="71" t="str">
        <f t="shared" si="48"/>
        <v>NA</v>
      </c>
      <c r="BQ173" s="71" t="str">
        <f t="shared" si="48"/>
        <v>NA</v>
      </c>
      <c r="BR173" s="71" t="str">
        <f t="shared" si="48"/>
        <v>NA</v>
      </c>
      <c r="BS173" s="71" t="str">
        <f t="shared" si="48"/>
        <v>NA</v>
      </c>
      <c r="BT173" s="71" t="str">
        <f t="shared" si="48"/>
        <v>NA</v>
      </c>
      <c r="BU173" s="71" t="str">
        <f t="shared" si="48"/>
        <v>NA</v>
      </c>
      <c r="BV173" s="71" t="str">
        <f t="shared" si="48"/>
        <v>NA</v>
      </c>
      <c r="BW173" s="71" t="str">
        <f t="shared" si="48"/>
        <v>NA</v>
      </c>
    </row>
    <row r="174" spans="1:75" x14ac:dyDescent="0.25">
      <c r="A174" s="13">
        <v>2</v>
      </c>
      <c r="B174" s="13">
        <v>900</v>
      </c>
      <c r="C174">
        <v>901</v>
      </c>
      <c r="D174" t="s">
        <v>208</v>
      </c>
      <c r="E174" t="s">
        <v>425</v>
      </c>
      <c r="F174">
        <f>'RIM &amp; TRC Benefits'!E174-'TRC Costs (Ach Pot)'!E174</f>
        <v>0</v>
      </c>
      <c r="G174">
        <f>'RIM &amp; TRC Benefits'!F174-'TRC Costs (Ach Pot)'!F174</f>
        <v>0</v>
      </c>
      <c r="H174">
        <f>'RIM &amp; TRC Benefits'!G174-'TRC Costs (Ach Pot)'!G174</f>
        <v>-36.310531249999997</v>
      </c>
      <c r="I174">
        <f>'RIM &amp; TRC Benefits'!H174-'TRC Costs (Ach Pot)'!H174</f>
        <v>0.93946874999999996</v>
      </c>
      <c r="J174">
        <f>'RIM &amp; TRC Benefits'!I174-'TRC Costs (Ach Pot)'!I174</f>
        <v>1.0644687500000001</v>
      </c>
      <c r="K174">
        <f>'RIM &amp; TRC Benefits'!J174-'TRC Costs (Ach Pot)'!J174</f>
        <v>0.91798435</v>
      </c>
      <c r="L174">
        <f>'RIM &amp; TRC Benefits'!K174-'TRC Costs (Ach Pot)'!K174</f>
        <v>1.1435703100000001</v>
      </c>
      <c r="M174">
        <f>'RIM &amp; TRC Benefits'!L174-'TRC Costs (Ach Pot)'!L174</f>
        <v>0.70900004999999999</v>
      </c>
      <c r="N174">
        <f>'RIM &amp; TRC Benefits'!M174-'TRC Costs (Ach Pot)'!M174</f>
        <v>1.6894687500000001</v>
      </c>
      <c r="O174">
        <f>'RIM &amp; TRC Benefits'!N174-'TRC Costs (Ach Pot)'!N174</f>
        <v>0</v>
      </c>
      <c r="P174">
        <f>'RIM &amp; TRC Benefits'!O174-'TRC Costs (Ach Pot)'!O174</f>
        <v>0</v>
      </c>
      <c r="Q174">
        <f>'RIM &amp; TRC Benefits'!P174-'TRC Costs (Ach Pot)'!P174</f>
        <v>0</v>
      </c>
      <c r="R174">
        <f>'RIM &amp; TRC Benefits'!Q174-'TRC Costs (Ach Pot)'!Q174</f>
        <v>0</v>
      </c>
      <c r="S174">
        <f>'RIM &amp; TRC Benefits'!R174-'TRC Costs (Ach Pot)'!R174</f>
        <v>0</v>
      </c>
      <c r="T174">
        <f>'RIM &amp; TRC Benefits'!S174-'TRC Costs (Ach Pot)'!S174</f>
        <v>0</v>
      </c>
      <c r="U174">
        <f>'RIM &amp; TRC Benefits'!T174-'TRC Costs (Ach Pot)'!T174</f>
        <v>0</v>
      </c>
      <c r="V174">
        <f>'RIM &amp; TRC Benefits'!U174-'TRC Costs (Ach Pot)'!U174</f>
        <v>0</v>
      </c>
      <c r="W174">
        <f>'RIM &amp; TRC Benefits'!V174-'TRC Costs (Ach Pot)'!V174</f>
        <v>0</v>
      </c>
      <c r="X174">
        <f>'RIM &amp; TRC Benefits'!W174-'TRC Costs (Ach Pot)'!W174</f>
        <v>0</v>
      </c>
      <c r="Y174">
        <f>'RIM &amp; TRC Benefits'!X174-'TRC Costs (Ach Pot)'!X174</f>
        <v>0</v>
      </c>
      <c r="Z174">
        <f>'RIM &amp; TRC Benefits'!Y174-'TRC Costs (Ach Pot)'!Y174</f>
        <v>0</v>
      </c>
      <c r="AA174">
        <f>'RIM &amp; TRC Benefits'!Z174-'TRC Costs (Ach Pot)'!Z174</f>
        <v>0</v>
      </c>
      <c r="AB174">
        <f>'RIM &amp; TRC Benefits'!AA174-'TRC Costs (Ach Pot)'!AA174</f>
        <v>0</v>
      </c>
      <c r="AC174">
        <f>'RIM &amp; TRC Benefits'!AB174-'TRC Costs (Ach Pot)'!AB174</f>
        <v>0</v>
      </c>
      <c r="AD174">
        <f>'RIM &amp; TRC Benefits'!AC174-'TRC Costs (Ach Pot)'!AC174</f>
        <v>0</v>
      </c>
      <c r="AE174">
        <f>'RIM &amp; TRC Benefits'!AD174-'TRC Costs (Ach Pot)'!AD174</f>
        <v>0</v>
      </c>
      <c r="AF174">
        <f>'RIM &amp; TRC Benefits'!AE174-'TRC Costs (Ach Pot)'!AE174</f>
        <v>0</v>
      </c>
      <c r="AG174">
        <f>'RIM &amp; TRC Benefits'!AF174-'TRC Costs (Ach Pot)'!AF174</f>
        <v>0</v>
      </c>
      <c r="AH174">
        <f>'RIM &amp; TRC Benefits'!AG174-'TRC Costs (Ach Pot)'!AG174</f>
        <v>0</v>
      </c>
      <c r="AI174">
        <f>'RIM &amp; TRC Benefits'!AH174-'TRC Costs (Ach Pot)'!AH174</f>
        <v>0</v>
      </c>
      <c r="AJ174" s="2">
        <f t="shared" si="34"/>
        <v>-29.846570289999992</v>
      </c>
      <c r="AK174" s="2">
        <f t="shared" si="35"/>
        <v>-31.15953193898693</v>
      </c>
      <c r="AL174">
        <f>IF('TRC Costs (Ach Pot)'!AJ174=0,99999,'RIM &amp; TRC Benefits'!AJ174/'TRC Costs (Ach Pot)'!AJ174)</f>
        <v>0.15785048813548833</v>
      </c>
      <c r="AM174" s="17"/>
      <c r="AN174">
        <f>'Customer Costs'!G174</f>
        <v>0</v>
      </c>
      <c r="AO174" s="17">
        <f t="shared" si="36"/>
        <v>11.89013466797689</v>
      </c>
      <c r="AP174" s="18">
        <f t="shared" si="37"/>
        <v>0</v>
      </c>
      <c r="AQ174" s="76" t="str">
        <f t="shared" si="38"/>
        <v>Yes</v>
      </c>
      <c r="AR174" s="76" t="str">
        <f t="shared" si="39"/>
        <v>Yes</v>
      </c>
      <c r="AS174" s="76" t="str">
        <f t="shared" si="40"/>
        <v>Yes</v>
      </c>
      <c r="AU174" s="76" t="str">
        <f t="shared" si="41"/>
        <v>Drop</v>
      </c>
      <c r="AV174" s="59" t="str">
        <f t="shared" si="42"/>
        <v>NA</v>
      </c>
      <c r="AW174" s="41" t="str">
        <f t="shared" si="43"/>
        <v>NA</v>
      </c>
      <c r="AX174" s="23" t="str">
        <f t="shared" si="44"/>
        <v>NA</v>
      </c>
      <c r="AY174" s="23"/>
      <c r="AZ174" s="11" t="str">
        <f>IF(AV174="NA",AV174,'Program Costs'!G174)</f>
        <v>NA</v>
      </c>
      <c r="BA174" s="20"/>
      <c r="BB174" s="56">
        <f>IF(AW174&lt;=10,IF($BB$1="Residential",VLOOKUP(CEILING(AW174,0.05),'Payback-Acceptance'!$A$5:$C$205,2),VLOOKUP(CEILING(AW174,0.05),'Payback-Acceptance'!$A$5:$C$205,3)),IF($BB$1="Residential",VLOOKUP(10,'Payback-Acceptance'!$A$5:$C$205,2),VLOOKUP(10,'Payback-Acceptance'!$A$5:$C$205,3)))</f>
        <v>0.14294960495076253</v>
      </c>
      <c r="BC174" s="109"/>
      <c r="BD174" s="17">
        <f>'RIM Net Benefits (Ach Pot)'!BC174</f>
        <v>11.89013466797689</v>
      </c>
      <c r="BE174" s="18">
        <f>'RIM Net Benefits (Ach Pot)'!BD174</f>
        <v>1.5071975487287141</v>
      </c>
      <c r="BF174" s="18">
        <f>'RIM Net Benefits (Ach Pot)'!BE174</f>
        <v>1.2992411023386852</v>
      </c>
      <c r="BG174" s="42"/>
      <c r="BH174" s="22">
        <v>171084.59514172302</v>
      </c>
      <c r="BI174" s="27" t="str">
        <f t="shared" si="33"/>
        <v>NA</v>
      </c>
      <c r="BJ174" s="52" t="s">
        <v>528</v>
      </c>
      <c r="BK174" s="52"/>
      <c r="BL174" s="35" t="str">
        <f t="shared" si="45"/>
        <v>NA</v>
      </c>
      <c r="BM174" s="67" t="s">
        <v>499</v>
      </c>
      <c r="BN174" s="71" t="str">
        <f t="shared" si="48"/>
        <v>NA</v>
      </c>
      <c r="BO174" s="71" t="str">
        <f t="shared" si="48"/>
        <v>NA</v>
      </c>
      <c r="BP174" s="71" t="str">
        <f t="shared" si="48"/>
        <v>NA</v>
      </c>
      <c r="BQ174" s="71" t="str">
        <f t="shared" si="48"/>
        <v>NA</v>
      </c>
      <c r="BR174" s="71" t="str">
        <f t="shared" si="48"/>
        <v>NA</v>
      </c>
      <c r="BS174" s="71" t="str">
        <f t="shared" si="48"/>
        <v>NA</v>
      </c>
      <c r="BT174" s="71" t="str">
        <f t="shared" si="48"/>
        <v>NA</v>
      </c>
      <c r="BU174" s="71" t="str">
        <f t="shared" si="48"/>
        <v>NA</v>
      </c>
      <c r="BV174" s="71" t="str">
        <f t="shared" si="48"/>
        <v>NA</v>
      </c>
      <c r="BW174" s="71" t="str">
        <f t="shared" si="48"/>
        <v>NA</v>
      </c>
    </row>
    <row r="175" spans="1:75" x14ac:dyDescent="0.25">
      <c r="A175" s="13">
        <v>2</v>
      </c>
      <c r="B175" s="13">
        <v>910</v>
      </c>
      <c r="C175">
        <v>911</v>
      </c>
      <c r="D175" t="s">
        <v>209</v>
      </c>
      <c r="E175" t="s">
        <v>425</v>
      </c>
      <c r="F175">
        <f>'RIM &amp; TRC Benefits'!E175-'TRC Costs (Ach Pot)'!E175</f>
        <v>0</v>
      </c>
      <c r="G175">
        <f>'RIM &amp; TRC Benefits'!F175-'TRC Costs (Ach Pot)'!F175</f>
        <v>0</v>
      </c>
      <c r="H175">
        <f>'RIM &amp; TRC Benefits'!G175-'TRC Costs (Ach Pot)'!G175</f>
        <v>-34.254212899999999</v>
      </c>
      <c r="I175">
        <f>'RIM &amp; TRC Benefits'!H175-'TRC Costs (Ach Pot)'!H175</f>
        <v>2.8707870999999998</v>
      </c>
      <c r="J175">
        <f>'RIM &amp; TRC Benefits'!I175-'TRC Costs (Ach Pot)'!I175</f>
        <v>2.7457870999999998</v>
      </c>
      <c r="K175">
        <f>'RIM &amp; TRC Benefits'!J175-'TRC Costs (Ach Pot)'!J175</f>
        <v>4.0690292999999995</v>
      </c>
      <c r="L175">
        <f>'RIM &amp; TRC Benefits'!K175-'TRC Costs (Ach Pot)'!K175</f>
        <v>4.3805527</v>
      </c>
      <c r="M175">
        <f>'RIM &amp; TRC Benefits'!L175-'TRC Costs (Ach Pot)'!L175</f>
        <v>4.6266464999999997</v>
      </c>
      <c r="N175">
        <f>'RIM &amp; TRC Benefits'!M175-'TRC Costs (Ach Pot)'!M175</f>
        <v>5.3239120999999994</v>
      </c>
      <c r="O175">
        <f>'RIM &amp; TRC Benefits'!N175-'TRC Costs (Ach Pot)'!N175</f>
        <v>0</v>
      </c>
      <c r="P175">
        <f>'RIM &amp; TRC Benefits'!O175-'TRC Costs (Ach Pot)'!O175</f>
        <v>0</v>
      </c>
      <c r="Q175">
        <f>'RIM &amp; TRC Benefits'!P175-'TRC Costs (Ach Pot)'!P175</f>
        <v>0</v>
      </c>
      <c r="R175">
        <f>'RIM &amp; TRC Benefits'!Q175-'TRC Costs (Ach Pot)'!Q175</f>
        <v>0</v>
      </c>
      <c r="S175">
        <f>'RIM &amp; TRC Benefits'!R175-'TRC Costs (Ach Pot)'!R175</f>
        <v>0</v>
      </c>
      <c r="T175">
        <f>'RIM &amp; TRC Benefits'!S175-'TRC Costs (Ach Pot)'!S175</f>
        <v>0</v>
      </c>
      <c r="U175">
        <f>'RIM &amp; TRC Benefits'!T175-'TRC Costs (Ach Pot)'!T175</f>
        <v>0</v>
      </c>
      <c r="V175">
        <f>'RIM &amp; TRC Benefits'!U175-'TRC Costs (Ach Pot)'!U175</f>
        <v>0</v>
      </c>
      <c r="W175">
        <f>'RIM &amp; TRC Benefits'!V175-'TRC Costs (Ach Pot)'!V175</f>
        <v>0</v>
      </c>
      <c r="X175">
        <f>'RIM &amp; TRC Benefits'!W175-'TRC Costs (Ach Pot)'!W175</f>
        <v>0</v>
      </c>
      <c r="Y175">
        <f>'RIM &amp; TRC Benefits'!X175-'TRC Costs (Ach Pot)'!X175</f>
        <v>0</v>
      </c>
      <c r="Z175">
        <f>'RIM &amp; TRC Benefits'!Y175-'TRC Costs (Ach Pot)'!Y175</f>
        <v>0</v>
      </c>
      <c r="AA175">
        <f>'RIM &amp; TRC Benefits'!Z175-'TRC Costs (Ach Pot)'!Z175</f>
        <v>0</v>
      </c>
      <c r="AB175">
        <f>'RIM &amp; TRC Benefits'!AA175-'TRC Costs (Ach Pot)'!AA175</f>
        <v>0</v>
      </c>
      <c r="AC175">
        <f>'RIM &amp; TRC Benefits'!AB175-'TRC Costs (Ach Pot)'!AB175</f>
        <v>0</v>
      </c>
      <c r="AD175">
        <f>'RIM &amp; TRC Benefits'!AC175-'TRC Costs (Ach Pot)'!AC175</f>
        <v>0</v>
      </c>
      <c r="AE175">
        <f>'RIM &amp; TRC Benefits'!AD175-'TRC Costs (Ach Pot)'!AD175</f>
        <v>0</v>
      </c>
      <c r="AF175">
        <f>'RIM &amp; TRC Benefits'!AE175-'TRC Costs (Ach Pot)'!AE175</f>
        <v>0</v>
      </c>
      <c r="AG175">
        <f>'RIM &amp; TRC Benefits'!AF175-'TRC Costs (Ach Pot)'!AF175</f>
        <v>0</v>
      </c>
      <c r="AH175">
        <f>'RIM &amp; TRC Benefits'!AG175-'TRC Costs (Ach Pot)'!AG175</f>
        <v>0</v>
      </c>
      <c r="AI175">
        <f>'RIM &amp; TRC Benefits'!AH175-'TRC Costs (Ach Pot)'!AH175</f>
        <v>0</v>
      </c>
      <c r="AJ175" s="2">
        <f t="shared" si="34"/>
        <v>-10.237498099999998</v>
      </c>
      <c r="AK175" s="2">
        <f t="shared" si="35"/>
        <v>-15.314792399194953</v>
      </c>
      <c r="AL175">
        <f>IF('TRC Costs (Ach Pot)'!AJ175=0,99999,'RIM &amp; TRC Benefits'!AJ175/'TRC Costs (Ach Pot)'!AJ175)</f>
        <v>0.58608669191364993</v>
      </c>
      <c r="AM175" s="17"/>
      <c r="AN175">
        <f>'Customer Costs'!G175</f>
        <v>0</v>
      </c>
      <c r="AO175" s="17">
        <f t="shared" si="36"/>
        <v>45.76302498861579</v>
      </c>
      <c r="AP175" s="18">
        <f t="shared" si="37"/>
        <v>0</v>
      </c>
      <c r="AQ175" s="76" t="str">
        <f t="shared" si="38"/>
        <v>Yes</v>
      </c>
      <c r="AR175" s="76" t="str">
        <f t="shared" si="39"/>
        <v>Yes</v>
      </c>
      <c r="AS175" s="76" t="str">
        <f t="shared" si="40"/>
        <v>Yes</v>
      </c>
      <c r="AU175" s="76" t="str">
        <f t="shared" si="41"/>
        <v>Drop</v>
      </c>
      <c r="AV175" s="59" t="str">
        <f t="shared" si="42"/>
        <v>NA</v>
      </c>
      <c r="AW175" s="41" t="str">
        <f t="shared" si="43"/>
        <v>NA</v>
      </c>
      <c r="AX175" s="23" t="str">
        <f t="shared" si="44"/>
        <v>NA</v>
      </c>
      <c r="AY175" s="23"/>
      <c r="AZ175" s="11" t="str">
        <f>IF(AV175="NA",AV175,'Program Costs'!G175)</f>
        <v>NA</v>
      </c>
      <c r="BA175" s="20"/>
      <c r="BB175" s="56">
        <f>IF(AW175&lt;=10,IF($BB$1="Residential",VLOOKUP(CEILING(AW175,0.05),'Payback-Acceptance'!$A$5:$C$205,2),VLOOKUP(CEILING(AW175,0.05),'Payback-Acceptance'!$A$5:$C$205,3)),IF($BB$1="Residential",VLOOKUP(10,'Payback-Acceptance'!$A$5:$C$205,2),VLOOKUP(10,'Payback-Acceptance'!$A$5:$C$205,3)))</f>
        <v>0.14294960495076253</v>
      </c>
      <c r="BC175" s="109"/>
      <c r="BD175" s="17">
        <f>'RIM Net Benefits (Ach Pot)'!BC175</f>
        <v>45.76302498861579</v>
      </c>
      <c r="BE175" s="18">
        <f>'RIM Net Benefits (Ach Pot)'!BD175</f>
        <v>5.8009369116213119</v>
      </c>
      <c r="BF175" s="18">
        <f>'RIM Net Benefits (Ach Pot)'!BE175</f>
        <v>5.0005491689421406</v>
      </c>
      <c r="BG175" s="42"/>
      <c r="BH175" s="22">
        <v>47606.29005501519</v>
      </c>
      <c r="BI175" s="27" t="str">
        <f t="shared" si="33"/>
        <v>NA</v>
      </c>
      <c r="BJ175" s="52" t="s">
        <v>528</v>
      </c>
      <c r="BK175" s="52"/>
      <c r="BL175" s="35" t="str">
        <f t="shared" si="45"/>
        <v>NA</v>
      </c>
      <c r="BM175" s="67" t="s">
        <v>499</v>
      </c>
      <c r="BN175" s="71" t="str">
        <f t="shared" si="48"/>
        <v>NA</v>
      </c>
      <c r="BO175" s="71" t="str">
        <f t="shared" si="48"/>
        <v>NA</v>
      </c>
      <c r="BP175" s="71" t="str">
        <f t="shared" si="48"/>
        <v>NA</v>
      </c>
      <c r="BQ175" s="71" t="str">
        <f t="shared" si="48"/>
        <v>NA</v>
      </c>
      <c r="BR175" s="71" t="str">
        <f t="shared" si="48"/>
        <v>NA</v>
      </c>
      <c r="BS175" s="71" t="str">
        <f t="shared" si="48"/>
        <v>NA</v>
      </c>
      <c r="BT175" s="71" t="str">
        <f t="shared" si="48"/>
        <v>NA</v>
      </c>
      <c r="BU175" s="71" t="str">
        <f t="shared" si="48"/>
        <v>NA</v>
      </c>
      <c r="BV175" s="71" t="str">
        <f t="shared" si="48"/>
        <v>NA</v>
      </c>
      <c r="BW175" s="71" t="str">
        <f t="shared" si="48"/>
        <v>NA</v>
      </c>
    </row>
    <row r="176" spans="1:75" x14ac:dyDescent="0.25">
      <c r="A176" s="13">
        <v>2</v>
      </c>
      <c r="B176" s="13">
        <v>920</v>
      </c>
      <c r="C176">
        <v>921</v>
      </c>
      <c r="D176" t="s">
        <v>210</v>
      </c>
      <c r="E176" t="s">
        <v>426</v>
      </c>
      <c r="F176">
        <f>'RIM &amp; TRC Benefits'!E176-'TRC Costs (Ach Pot)'!E176</f>
        <v>0</v>
      </c>
      <c r="G176">
        <f>'RIM &amp; TRC Benefits'!F176-'TRC Costs (Ach Pot)'!F176</f>
        <v>0</v>
      </c>
      <c r="H176">
        <f>'RIM &amp; TRC Benefits'!G176-'TRC Costs (Ach Pot)'!G176</f>
        <v>-33.9639199</v>
      </c>
      <c r="I176">
        <f>'RIM &amp; TRC Benefits'!H176-'TRC Costs (Ach Pot)'!H176</f>
        <v>3.2860800999999999</v>
      </c>
      <c r="J176">
        <f>'RIM &amp; TRC Benefits'!I176-'TRC Costs (Ach Pot)'!I176</f>
        <v>3.5360800999999999</v>
      </c>
      <c r="K176">
        <f>'RIM &amp; TRC Benefits'!J176-'TRC Costs (Ach Pot)'!J176</f>
        <v>4.7167442000000008</v>
      </c>
      <c r="L176">
        <f>'RIM &amp; TRC Benefits'!K176-'TRC Costs (Ach Pot)'!K176</f>
        <v>5.214791</v>
      </c>
      <c r="M176">
        <f>'RIM &amp; TRC Benefits'!L176-'TRC Costs (Ach Pot)'!L176</f>
        <v>4.5311972999999997</v>
      </c>
      <c r="N176">
        <f>'RIM &amp; TRC Benefits'!M176-'TRC Costs (Ach Pot)'!M176</f>
        <v>5.6767050999999995</v>
      </c>
      <c r="O176">
        <f>'RIM &amp; TRC Benefits'!N176-'TRC Costs (Ach Pot)'!N176</f>
        <v>0</v>
      </c>
      <c r="P176">
        <f>'RIM &amp; TRC Benefits'!O176-'TRC Costs (Ach Pot)'!O176</f>
        <v>0</v>
      </c>
      <c r="Q176">
        <f>'RIM &amp; TRC Benefits'!P176-'TRC Costs (Ach Pot)'!P176</f>
        <v>0</v>
      </c>
      <c r="R176">
        <f>'RIM &amp; TRC Benefits'!Q176-'TRC Costs (Ach Pot)'!Q176</f>
        <v>0</v>
      </c>
      <c r="S176">
        <f>'RIM &amp; TRC Benefits'!R176-'TRC Costs (Ach Pot)'!R176</f>
        <v>0</v>
      </c>
      <c r="T176">
        <f>'RIM &amp; TRC Benefits'!S176-'TRC Costs (Ach Pot)'!S176</f>
        <v>0</v>
      </c>
      <c r="U176">
        <f>'RIM &amp; TRC Benefits'!T176-'TRC Costs (Ach Pot)'!T176</f>
        <v>0</v>
      </c>
      <c r="V176">
        <f>'RIM &amp; TRC Benefits'!U176-'TRC Costs (Ach Pot)'!U176</f>
        <v>0</v>
      </c>
      <c r="W176">
        <f>'RIM &amp; TRC Benefits'!V176-'TRC Costs (Ach Pot)'!V176</f>
        <v>0</v>
      </c>
      <c r="X176">
        <f>'RIM &amp; TRC Benefits'!W176-'TRC Costs (Ach Pot)'!W176</f>
        <v>0</v>
      </c>
      <c r="Y176">
        <f>'RIM &amp; TRC Benefits'!X176-'TRC Costs (Ach Pot)'!X176</f>
        <v>0</v>
      </c>
      <c r="Z176">
        <f>'RIM &amp; TRC Benefits'!Y176-'TRC Costs (Ach Pot)'!Y176</f>
        <v>0</v>
      </c>
      <c r="AA176">
        <f>'RIM &amp; TRC Benefits'!Z176-'TRC Costs (Ach Pot)'!Z176</f>
        <v>0</v>
      </c>
      <c r="AB176">
        <f>'RIM &amp; TRC Benefits'!AA176-'TRC Costs (Ach Pot)'!AA176</f>
        <v>0</v>
      </c>
      <c r="AC176">
        <f>'RIM &amp; TRC Benefits'!AB176-'TRC Costs (Ach Pot)'!AB176</f>
        <v>0</v>
      </c>
      <c r="AD176">
        <f>'RIM &amp; TRC Benefits'!AC176-'TRC Costs (Ach Pot)'!AC176</f>
        <v>0</v>
      </c>
      <c r="AE176">
        <f>'RIM &amp; TRC Benefits'!AD176-'TRC Costs (Ach Pot)'!AD176</f>
        <v>0</v>
      </c>
      <c r="AF176">
        <f>'RIM &amp; TRC Benefits'!AE176-'TRC Costs (Ach Pot)'!AE176</f>
        <v>0</v>
      </c>
      <c r="AG176">
        <f>'RIM &amp; TRC Benefits'!AF176-'TRC Costs (Ach Pot)'!AF176</f>
        <v>0</v>
      </c>
      <c r="AH176">
        <f>'RIM &amp; TRC Benefits'!AG176-'TRC Costs (Ach Pot)'!AG176</f>
        <v>0</v>
      </c>
      <c r="AI176">
        <f>'RIM &amp; TRC Benefits'!AH176-'TRC Costs (Ach Pot)'!AH176</f>
        <v>0</v>
      </c>
      <c r="AJ176" s="2">
        <f t="shared" si="34"/>
        <v>-7.0023221000000042</v>
      </c>
      <c r="AK176" s="2">
        <f t="shared" si="35"/>
        <v>-12.578578952194288</v>
      </c>
      <c r="AL176">
        <f>IF('TRC Costs (Ach Pot)'!AJ176=0,99999,'RIM &amp; TRC Benefits'!AJ176/'TRC Costs (Ach Pot)'!AJ176)</f>
        <v>0.66003840669745162</v>
      </c>
      <c r="AM176" s="17"/>
      <c r="AN176">
        <f>'Customer Costs'!G176</f>
        <v>0</v>
      </c>
      <c r="AO176" s="17">
        <f t="shared" si="36"/>
        <v>51.416103683085289</v>
      </c>
      <c r="AP176" s="18">
        <f t="shared" si="37"/>
        <v>0</v>
      </c>
      <c r="AQ176" s="76" t="str">
        <f t="shared" si="38"/>
        <v>Yes</v>
      </c>
      <c r="AR176" s="76" t="str">
        <f t="shared" si="39"/>
        <v>Yes</v>
      </c>
      <c r="AS176" s="76" t="str">
        <f t="shared" si="40"/>
        <v>Yes</v>
      </c>
      <c r="AU176" s="76" t="str">
        <f t="shared" si="41"/>
        <v>Drop</v>
      </c>
      <c r="AV176" s="59" t="str">
        <f t="shared" si="42"/>
        <v>NA</v>
      </c>
      <c r="AW176" s="41" t="str">
        <f t="shared" si="43"/>
        <v>NA</v>
      </c>
      <c r="AX176" s="23" t="str">
        <f t="shared" si="44"/>
        <v>NA</v>
      </c>
      <c r="AY176" s="23"/>
      <c r="AZ176" s="11" t="str">
        <f>IF(AV176="NA",AV176,'Program Costs'!G176)</f>
        <v>NA</v>
      </c>
      <c r="BA176" s="20"/>
      <c r="BB176" s="56">
        <f>IF(AW176&lt;=10,IF($BB$1="Residential",VLOOKUP(CEILING(AW176,0.05),'Payback-Acceptance'!$A$5:$C$205,2),VLOOKUP(CEILING(AW176,0.05),'Payback-Acceptance'!$A$5:$C$205,3)),IF($BB$1="Residential",VLOOKUP(10,'Payback-Acceptance'!$A$5:$C$205,2),VLOOKUP(10,'Payback-Acceptance'!$A$5:$C$205,3)))</f>
        <v>0.14294960495076253</v>
      </c>
      <c r="BC176" s="109"/>
      <c r="BD176" s="17">
        <f>'RIM Net Benefits (Ach Pot)'!BC176</f>
        <v>51.416103683085289</v>
      </c>
      <c r="BE176" s="18">
        <f>'RIM Net Benefits (Ach Pot)'!BD176</f>
        <v>6.5175237329141078</v>
      </c>
      <c r="BF176" s="18">
        <f>'RIM Net Benefits (Ach Pot)'!BE176</f>
        <v>5.61826397198731</v>
      </c>
      <c r="BG176" s="42"/>
      <c r="BH176" s="22">
        <v>225334.05510638299</v>
      </c>
      <c r="BI176" s="27" t="str">
        <f t="shared" si="33"/>
        <v>NA</v>
      </c>
      <c r="BJ176" s="52" t="s">
        <v>528</v>
      </c>
      <c r="BK176" s="52"/>
      <c r="BL176" s="35" t="str">
        <f t="shared" si="45"/>
        <v>NA</v>
      </c>
      <c r="BM176" s="67" t="s">
        <v>499</v>
      </c>
      <c r="BN176" s="71" t="str">
        <f t="shared" si="48"/>
        <v>NA</v>
      </c>
      <c r="BO176" s="71" t="str">
        <f t="shared" si="48"/>
        <v>NA</v>
      </c>
      <c r="BP176" s="71" t="str">
        <f t="shared" si="48"/>
        <v>NA</v>
      </c>
      <c r="BQ176" s="71" t="str">
        <f t="shared" si="48"/>
        <v>NA</v>
      </c>
      <c r="BR176" s="71" t="str">
        <f t="shared" si="48"/>
        <v>NA</v>
      </c>
      <c r="BS176" s="71" t="str">
        <f t="shared" si="48"/>
        <v>NA</v>
      </c>
      <c r="BT176" s="71" t="str">
        <f t="shared" si="48"/>
        <v>NA</v>
      </c>
      <c r="BU176" s="71" t="str">
        <f t="shared" si="48"/>
        <v>NA</v>
      </c>
      <c r="BV176" s="71" t="str">
        <f t="shared" si="48"/>
        <v>NA</v>
      </c>
      <c r="BW176" s="71" t="str">
        <f t="shared" si="48"/>
        <v>NA</v>
      </c>
    </row>
    <row r="177" spans="1:75" x14ac:dyDescent="0.25">
      <c r="A177" s="13">
        <v>2</v>
      </c>
      <c r="B177" s="13">
        <v>930</v>
      </c>
      <c r="C177">
        <v>931</v>
      </c>
      <c r="D177" t="s">
        <v>211</v>
      </c>
      <c r="E177" t="s">
        <v>427</v>
      </c>
      <c r="F177">
        <f>'RIM &amp; TRC Benefits'!E177-'TRC Costs (Ach Pot)'!E177</f>
        <v>0</v>
      </c>
      <c r="G177">
        <f>'RIM &amp; TRC Benefits'!F177-'TRC Costs (Ach Pot)'!F177</f>
        <v>0</v>
      </c>
      <c r="H177">
        <f>'RIM &amp; TRC Benefits'!G177-'TRC Costs (Ach Pot)'!G177</f>
        <v>-35.463828100000001</v>
      </c>
      <c r="I177">
        <f>'RIM &amp; TRC Benefits'!H177-'TRC Costs (Ach Pot)'!H177</f>
        <v>2.0361718999999998</v>
      </c>
      <c r="J177">
        <f>'RIM &amp; TRC Benefits'!I177-'TRC Costs (Ach Pot)'!I177</f>
        <v>1.9111719</v>
      </c>
      <c r="K177">
        <f>'RIM &amp; TRC Benefits'!J177-'TRC Costs (Ach Pot)'!J177</f>
        <v>2.5293359999999998</v>
      </c>
      <c r="L177">
        <f>'RIM &amp; TRC Benefits'!K177-'TRC Costs (Ach Pot)'!K177</f>
        <v>3.0732812999999997</v>
      </c>
      <c r="M177">
        <f>'RIM &amp; TRC Benefits'!L177-'TRC Costs (Ach Pot)'!L177</f>
        <v>2.5742577999999998</v>
      </c>
      <c r="N177">
        <f>'RIM &amp; TRC Benefits'!M177-'TRC Costs (Ach Pot)'!M177</f>
        <v>3.7080468999999998</v>
      </c>
      <c r="O177">
        <f>'RIM &amp; TRC Benefits'!N177-'TRC Costs (Ach Pot)'!N177</f>
        <v>0</v>
      </c>
      <c r="P177">
        <f>'RIM &amp; TRC Benefits'!O177-'TRC Costs (Ach Pot)'!O177</f>
        <v>0</v>
      </c>
      <c r="Q177">
        <f>'RIM &amp; TRC Benefits'!P177-'TRC Costs (Ach Pot)'!P177</f>
        <v>0</v>
      </c>
      <c r="R177">
        <f>'RIM &amp; TRC Benefits'!Q177-'TRC Costs (Ach Pot)'!Q177</f>
        <v>0</v>
      </c>
      <c r="S177">
        <f>'RIM &amp; TRC Benefits'!R177-'TRC Costs (Ach Pot)'!R177</f>
        <v>0</v>
      </c>
      <c r="T177">
        <f>'RIM &amp; TRC Benefits'!S177-'TRC Costs (Ach Pot)'!S177</f>
        <v>0</v>
      </c>
      <c r="U177">
        <f>'RIM &amp; TRC Benefits'!T177-'TRC Costs (Ach Pot)'!T177</f>
        <v>0</v>
      </c>
      <c r="V177">
        <f>'RIM &amp; TRC Benefits'!U177-'TRC Costs (Ach Pot)'!U177</f>
        <v>0</v>
      </c>
      <c r="W177">
        <f>'RIM &amp; TRC Benefits'!V177-'TRC Costs (Ach Pot)'!V177</f>
        <v>0</v>
      </c>
      <c r="X177">
        <f>'RIM &amp; TRC Benefits'!W177-'TRC Costs (Ach Pot)'!W177</f>
        <v>0</v>
      </c>
      <c r="Y177">
        <f>'RIM &amp; TRC Benefits'!X177-'TRC Costs (Ach Pot)'!X177</f>
        <v>0</v>
      </c>
      <c r="Z177">
        <f>'RIM &amp; TRC Benefits'!Y177-'TRC Costs (Ach Pot)'!Y177</f>
        <v>0</v>
      </c>
      <c r="AA177">
        <f>'RIM &amp; TRC Benefits'!Z177-'TRC Costs (Ach Pot)'!Z177</f>
        <v>0</v>
      </c>
      <c r="AB177">
        <f>'RIM &amp; TRC Benefits'!AA177-'TRC Costs (Ach Pot)'!AA177</f>
        <v>0</v>
      </c>
      <c r="AC177">
        <f>'RIM &amp; TRC Benefits'!AB177-'TRC Costs (Ach Pot)'!AB177</f>
        <v>0</v>
      </c>
      <c r="AD177">
        <f>'RIM &amp; TRC Benefits'!AC177-'TRC Costs (Ach Pot)'!AC177</f>
        <v>0</v>
      </c>
      <c r="AE177">
        <f>'RIM &amp; TRC Benefits'!AD177-'TRC Costs (Ach Pot)'!AD177</f>
        <v>0</v>
      </c>
      <c r="AF177">
        <f>'RIM &amp; TRC Benefits'!AE177-'TRC Costs (Ach Pot)'!AE177</f>
        <v>0</v>
      </c>
      <c r="AG177">
        <f>'RIM &amp; TRC Benefits'!AF177-'TRC Costs (Ach Pot)'!AF177</f>
        <v>0</v>
      </c>
      <c r="AH177">
        <f>'RIM &amp; TRC Benefits'!AG177-'TRC Costs (Ach Pot)'!AG177</f>
        <v>0</v>
      </c>
      <c r="AI177">
        <f>'RIM &amp; TRC Benefits'!AH177-'TRC Costs (Ach Pot)'!AH177</f>
        <v>0</v>
      </c>
      <c r="AJ177" s="2">
        <f t="shared" si="34"/>
        <v>-19.631562300000006</v>
      </c>
      <c r="AK177" s="2">
        <f t="shared" si="35"/>
        <v>-22.948389583260248</v>
      </c>
      <c r="AL177">
        <f>IF('TRC Costs (Ach Pot)'!AJ177=0,99999,'RIM &amp; TRC Benefits'!AJ177/'TRC Costs (Ach Pot)'!AJ177)</f>
        <v>0.37977325450647981</v>
      </c>
      <c r="AM177" s="17"/>
      <c r="AN177">
        <f>'Customer Costs'!G177</f>
        <v>0</v>
      </c>
      <c r="AO177" s="17">
        <f t="shared" si="36"/>
        <v>27.96036418436152</v>
      </c>
      <c r="AP177" s="18">
        <f t="shared" si="37"/>
        <v>0</v>
      </c>
      <c r="AQ177" s="76" t="str">
        <f t="shared" si="38"/>
        <v>Yes</v>
      </c>
      <c r="AR177" s="76" t="str">
        <f t="shared" si="39"/>
        <v>Yes</v>
      </c>
      <c r="AS177" s="76" t="str">
        <f t="shared" si="40"/>
        <v>Yes</v>
      </c>
      <c r="AU177" s="76" t="str">
        <f t="shared" si="41"/>
        <v>Drop</v>
      </c>
      <c r="AV177" s="59" t="str">
        <f t="shared" si="42"/>
        <v>NA</v>
      </c>
      <c r="AW177" s="41" t="str">
        <f t="shared" si="43"/>
        <v>NA</v>
      </c>
      <c r="AX177" s="23" t="str">
        <f t="shared" si="44"/>
        <v>NA</v>
      </c>
      <c r="AY177" s="23"/>
      <c r="AZ177" s="11" t="str">
        <f>IF(AV177="NA",AV177,'Program Costs'!G177)</f>
        <v>NA</v>
      </c>
      <c r="BA177" s="20"/>
      <c r="BB177" s="56">
        <f>IF(AW177&lt;=10,IF($BB$1="Residential",VLOOKUP(CEILING(AW177,0.05),'Payback-Acceptance'!$A$5:$C$205,2),VLOOKUP(CEILING(AW177,0.05),'Payback-Acceptance'!$A$5:$C$205,3)),IF($BB$1="Residential",VLOOKUP(10,'Payback-Acceptance'!$A$5:$C$205,2),VLOOKUP(10,'Payback-Acceptance'!$A$5:$C$205,3)))</f>
        <v>0.14294960495076253</v>
      </c>
      <c r="BC177" s="109"/>
      <c r="BD177" s="17">
        <f>'RIM Net Benefits (Ach Pot)'!BC177</f>
        <v>27.96036418436152</v>
      </c>
      <c r="BE177" s="18">
        <f>'RIM Net Benefits (Ach Pot)'!BD177</f>
        <v>3.5442654888299936</v>
      </c>
      <c r="BF177" s="18">
        <f>'RIM Net Benefits (Ach Pot)'!BE177</f>
        <v>3.0552433087675062</v>
      </c>
      <c r="BG177" s="42"/>
      <c r="BH177" s="22">
        <v>135929.97264763352</v>
      </c>
      <c r="BI177" s="27" t="str">
        <f t="shared" si="33"/>
        <v>NA</v>
      </c>
      <c r="BJ177" s="52" t="s">
        <v>528</v>
      </c>
      <c r="BK177" s="52"/>
      <c r="BL177" s="35" t="str">
        <f t="shared" si="45"/>
        <v>NA</v>
      </c>
      <c r="BM177" s="67" t="s">
        <v>499</v>
      </c>
      <c r="BN177" s="71" t="str">
        <f t="shared" si="48"/>
        <v>NA</v>
      </c>
      <c r="BO177" s="71" t="str">
        <f t="shared" si="48"/>
        <v>NA</v>
      </c>
      <c r="BP177" s="71" t="str">
        <f t="shared" si="48"/>
        <v>NA</v>
      </c>
      <c r="BQ177" s="71" t="str">
        <f t="shared" si="48"/>
        <v>NA</v>
      </c>
      <c r="BR177" s="71" t="str">
        <f t="shared" si="48"/>
        <v>NA</v>
      </c>
      <c r="BS177" s="71" t="str">
        <f t="shared" si="48"/>
        <v>NA</v>
      </c>
      <c r="BT177" s="71" t="str">
        <f t="shared" si="48"/>
        <v>NA</v>
      </c>
      <c r="BU177" s="71" t="str">
        <f t="shared" si="48"/>
        <v>NA</v>
      </c>
      <c r="BV177" s="71" t="str">
        <f t="shared" si="48"/>
        <v>NA</v>
      </c>
      <c r="BW177" s="71" t="str">
        <f t="shared" si="48"/>
        <v>NA</v>
      </c>
    </row>
    <row r="178" spans="1:75" x14ac:dyDescent="0.25">
      <c r="A178" s="13">
        <v>2</v>
      </c>
      <c r="B178" s="13">
        <v>940</v>
      </c>
      <c r="C178">
        <v>941</v>
      </c>
      <c r="D178" t="s">
        <v>212</v>
      </c>
      <c r="E178" t="s">
        <v>428</v>
      </c>
      <c r="F178">
        <f>'RIM &amp; TRC Benefits'!E178-'TRC Costs (Ach Pot)'!E178</f>
        <v>0</v>
      </c>
      <c r="G178">
        <f>'RIM &amp; TRC Benefits'!F178-'TRC Costs (Ach Pot)'!F178</f>
        <v>0</v>
      </c>
      <c r="H178">
        <f>'RIM &amp; TRC Benefits'!G178-'TRC Costs (Ach Pot)'!G178</f>
        <v>-33.923626999999996</v>
      </c>
      <c r="I178">
        <f>'RIM &amp; TRC Benefits'!H178-'TRC Costs (Ach Pot)'!H178</f>
        <v>3.4513730000000002</v>
      </c>
      <c r="J178">
        <f>'RIM &amp; TRC Benefits'!I178-'TRC Costs (Ach Pot)'!I178</f>
        <v>3.8263730000000002</v>
      </c>
      <c r="K178">
        <f>'RIM &amp; TRC Benefits'!J178-'TRC Costs (Ach Pot)'!J178</f>
        <v>5.1046933000000001</v>
      </c>
      <c r="L178">
        <f>'RIM &amp; TRC Benefits'!K178-'TRC Costs (Ach Pot)'!K178</f>
        <v>6.3664120999999998</v>
      </c>
      <c r="M178">
        <f>'RIM &amp; TRC Benefits'!L178-'TRC Costs (Ach Pot)'!L178</f>
        <v>5.4240292999999999</v>
      </c>
      <c r="N178">
        <f>'RIM &amp; TRC Benefits'!M178-'TRC Costs (Ach Pot)'!M178</f>
        <v>6.9982480000000002</v>
      </c>
      <c r="O178">
        <f>'RIM &amp; TRC Benefits'!N178-'TRC Costs (Ach Pot)'!N178</f>
        <v>0</v>
      </c>
      <c r="P178">
        <f>'RIM &amp; TRC Benefits'!O178-'TRC Costs (Ach Pot)'!O178</f>
        <v>0</v>
      </c>
      <c r="Q178">
        <f>'RIM &amp; TRC Benefits'!P178-'TRC Costs (Ach Pot)'!P178</f>
        <v>0</v>
      </c>
      <c r="R178">
        <f>'RIM &amp; TRC Benefits'!Q178-'TRC Costs (Ach Pot)'!Q178</f>
        <v>0</v>
      </c>
      <c r="S178">
        <f>'RIM &amp; TRC Benefits'!R178-'TRC Costs (Ach Pot)'!R178</f>
        <v>0</v>
      </c>
      <c r="T178">
        <f>'RIM &amp; TRC Benefits'!S178-'TRC Costs (Ach Pot)'!S178</f>
        <v>0</v>
      </c>
      <c r="U178">
        <f>'RIM &amp; TRC Benefits'!T178-'TRC Costs (Ach Pot)'!T178</f>
        <v>0</v>
      </c>
      <c r="V178">
        <f>'RIM &amp; TRC Benefits'!U178-'TRC Costs (Ach Pot)'!U178</f>
        <v>0</v>
      </c>
      <c r="W178">
        <f>'RIM &amp; TRC Benefits'!V178-'TRC Costs (Ach Pot)'!V178</f>
        <v>0</v>
      </c>
      <c r="X178">
        <f>'RIM &amp; TRC Benefits'!W178-'TRC Costs (Ach Pot)'!W178</f>
        <v>0</v>
      </c>
      <c r="Y178">
        <f>'RIM &amp; TRC Benefits'!X178-'TRC Costs (Ach Pot)'!X178</f>
        <v>0</v>
      </c>
      <c r="Z178">
        <f>'RIM &amp; TRC Benefits'!Y178-'TRC Costs (Ach Pot)'!Y178</f>
        <v>0</v>
      </c>
      <c r="AA178">
        <f>'RIM &amp; TRC Benefits'!Z178-'TRC Costs (Ach Pot)'!Z178</f>
        <v>0</v>
      </c>
      <c r="AB178">
        <f>'RIM &amp; TRC Benefits'!AA178-'TRC Costs (Ach Pot)'!AA178</f>
        <v>0</v>
      </c>
      <c r="AC178">
        <f>'RIM &amp; TRC Benefits'!AB178-'TRC Costs (Ach Pot)'!AB178</f>
        <v>0</v>
      </c>
      <c r="AD178">
        <f>'RIM &amp; TRC Benefits'!AC178-'TRC Costs (Ach Pot)'!AC178</f>
        <v>0</v>
      </c>
      <c r="AE178">
        <f>'RIM &amp; TRC Benefits'!AD178-'TRC Costs (Ach Pot)'!AD178</f>
        <v>0</v>
      </c>
      <c r="AF178">
        <f>'RIM &amp; TRC Benefits'!AE178-'TRC Costs (Ach Pot)'!AE178</f>
        <v>0</v>
      </c>
      <c r="AG178">
        <f>'RIM &amp; TRC Benefits'!AF178-'TRC Costs (Ach Pot)'!AF178</f>
        <v>0</v>
      </c>
      <c r="AH178">
        <f>'RIM &amp; TRC Benefits'!AG178-'TRC Costs (Ach Pot)'!AG178</f>
        <v>0</v>
      </c>
      <c r="AI178">
        <f>'RIM &amp; TRC Benefits'!AH178-'TRC Costs (Ach Pot)'!AH178</f>
        <v>0</v>
      </c>
      <c r="AJ178" s="2">
        <f t="shared" si="34"/>
        <v>-2.7524982999999956</v>
      </c>
      <c r="AK178" s="2">
        <f t="shared" si="35"/>
        <v>-9.3487145402676006</v>
      </c>
      <c r="AL178">
        <f>IF('TRC Costs (Ach Pot)'!AJ178=0,99999,'RIM &amp; TRC Benefits'!AJ178/'TRC Costs (Ach Pot)'!AJ178)</f>
        <v>0.74733203945222693</v>
      </c>
      <c r="AM178" s="17"/>
      <c r="AN178">
        <f>'Customer Costs'!G178</f>
        <v>0</v>
      </c>
      <c r="AO178" s="17">
        <f t="shared" si="36"/>
        <v>57.926450976655012</v>
      </c>
      <c r="AP178" s="18">
        <f t="shared" si="37"/>
        <v>0</v>
      </c>
      <c r="AQ178" s="76" t="str">
        <f t="shared" si="38"/>
        <v>Yes</v>
      </c>
      <c r="AR178" s="76" t="str">
        <f t="shared" si="39"/>
        <v>Yes</v>
      </c>
      <c r="AS178" s="76" t="str">
        <f t="shared" si="40"/>
        <v>Yes</v>
      </c>
      <c r="AU178" s="76" t="str">
        <f t="shared" si="41"/>
        <v>Drop</v>
      </c>
      <c r="AV178" s="59" t="str">
        <f t="shared" si="42"/>
        <v>NA</v>
      </c>
      <c r="AW178" s="41" t="str">
        <f t="shared" si="43"/>
        <v>NA</v>
      </c>
      <c r="AX178" s="23" t="str">
        <f t="shared" si="44"/>
        <v>NA</v>
      </c>
      <c r="AY178" s="23"/>
      <c r="AZ178" s="11" t="str">
        <f>IF(AV178="NA",AV178,'Program Costs'!G178)</f>
        <v>NA</v>
      </c>
      <c r="BA178" s="20"/>
      <c r="BB178" s="56">
        <f>IF(AW178&lt;=10,IF($BB$1="Residential",VLOOKUP(CEILING(AW178,0.05),'Payback-Acceptance'!$A$5:$C$205,2),VLOOKUP(CEILING(AW178,0.05),'Payback-Acceptance'!$A$5:$C$205,3)),IF($BB$1="Residential",VLOOKUP(10,'Payback-Acceptance'!$A$5:$C$205,2),VLOOKUP(10,'Payback-Acceptance'!$A$5:$C$205,3)))</f>
        <v>0.14294960495076253</v>
      </c>
      <c r="BC178" s="109"/>
      <c r="BD178" s="17">
        <f>'RIM Net Benefits (Ach Pot)'!BC178</f>
        <v>57.926450976655012</v>
      </c>
      <c r="BE178" s="18">
        <f>'RIM Net Benefits (Ach Pot)'!BD178</f>
        <v>7.3427773584432163</v>
      </c>
      <c r="BF178" s="18">
        <f>'RIM Net Benefits (Ach Pot)'!BE178</f>
        <v>6.3296529537358595</v>
      </c>
      <c r="BG178" s="42"/>
      <c r="BH178" s="22">
        <v>27865.595004147886</v>
      </c>
      <c r="BI178" s="27" t="str">
        <f t="shared" si="33"/>
        <v>NA</v>
      </c>
      <c r="BJ178" s="52" t="s">
        <v>528</v>
      </c>
      <c r="BK178" s="52"/>
      <c r="BL178" s="35" t="str">
        <f t="shared" si="45"/>
        <v>NA</v>
      </c>
      <c r="BM178" s="67" t="s">
        <v>499</v>
      </c>
      <c r="BN178" s="71" t="str">
        <f t="shared" si="48"/>
        <v>NA</v>
      </c>
      <c r="BO178" s="71" t="str">
        <f t="shared" si="48"/>
        <v>NA</v>
      </c>
      <c r="BP178" s="71" t="str">
        <f t="shared" si="48"/>
        <v>NA</v>
      </c>
      <c r="BQ178" s="71" t="str">
        <f t="shared" si="48"/>
        <v>NA</v>
      </c>
      <c r="BR178" s="71" t="str">
        <f t="shared" si="48"/>
        <v>NA</v>
      </c>
      <c r="BS178" s="71" t="str">
        <f t="shared" si="48"/>
        <v>NA</v>
      </c>
      <c r="BT178" s="71" t="str">
        <f t="shared" si="48"/>
        <v>NA</v>
      </c>
      <c r="BU178" s="71" t="str">
        <f t="shared" si="48"/>
        <v>NA</v>
      </c>
      <c r="BV178" s="71" t="str">
        <f t="shared" si="48"/>
        <v>NA</v>
      </c>
      <c r="BW178" s="71" t="str">
        <f t="shared" si="48"/>
        <v>NA</v>
      </c>
    </row>
    <row r="179" spans="1:75" x14ac:dyDescent="0.25">
      <c r="A179" s="13">
        <v>2</v>
      </c>
      <c r="B179" s="13">
        <v>950</v>
      </c>
      <c r="C179">
        <v>951</v>
      </c>
      <c r="D179" t="s">
        <v>213</v>
      </c>
      <c r="E179" t="s">
        <v>429</v>
      </c>
      <c r="F179">
        <f>'RIM &amp; TRC Benefits'!E179-'TRC Costs (Ach Pot)'!E179</f>
        <v>0</v>
      </c>
      <c r="G179">
        <f>'RIM &amp; TRC Benefits'!F179-'TRC Costs (Ach Pot)'!F179</f>
        <v>0</v>
      </c>
      <c r="H179">
        <f>'RIM &amp; TRC Benefits'!G179-'TRC Costs (Ach Pot)'!G179</f>
        <v>-34.9396524</v>
      </c>
      <c r="I179">
        <f>'RIM &amp; TRC Benefits'!H179-'TRC Costs (Ach Pot)'!H179</f>
        <v>2.3103476000000001</v>
      </c>
      <c r="J179">
        <f>'RIM &amp; TRC Benefits'!I179-'TRC Costs (Ach Pot)'!I179</f>
        <v>2.1853476000000001</v>
      </c>
      <c r="K179">
        <f>'RIM &amp; TRC Benefits'!J179-'TRC Costs (Ach Pot)'!J179</f>
        <v>3.1023398000000002</v>
      </c>
      <c r="L179">
        <f>'RIM &amp; TRC Benefits'!K179-'TRC Costs (Ach Pot)'!K179</f>
        <v>3.0974569999999999</v>
      </c>
      <c r="M179">
        <f>'RIM &amp; TRC Benefits'!L179-'TRC Costs (Ach Pot)'!L179</f>
        <v>3.1492148000000002</v>
      </c>
      <c r="N179">
        <f>'RIM &amp; TRC Benefits'!M179-'TRC Costs (Ach Pot)'!M179</f>
        <v>3.8728476000000001</v>
      </c>
      <c r="O179">
        <f>'RIM &amp; TRC Benefits'!N179-'TRC Costs (Ach Pot)'!N179</f>
        <v>0</v>
      </c>
      <c r="P179">
        <f>'RIM &amp; TRC Benefits'!O179-'TRC Costs (Ach Pot)'!O179</f>
        <v>0</v>
      </c>
      <c r="Q179">
        <f>'RIM &amp; TRC Benefits'!P179-'TRC Costs (Ach Pot)'!P179</f>
        <v>0</v>
      </c>
      <c r="R179">
        <f>'RIM &amp; TRC Benefits'!Q179-'TRC Costs (Ach Pot)'!Q179</f>
        <v>0</v>
      </c>
      <c r="S179">
        <f>'RIM &amp; TRC Benefits'!R179-'TRC Costs (Ach Pot)'!R179</f>
        <v>0</v>
      </c>
      <c r="T179">
        <f>'RIM &amp; TRC Benefits'!S179-'TRC Costs (Ach Pot)'!S179</f>
        <v>0</v>
      </c>
      <c r="U179">
        <f>'RIM &amp; TRC Benefits'!T179-'TRC Costs (Ach Pot)'!T179</f>
        <v>0</v>
      </c>
      <c r="V179">
        <f>'RIM &amp; TRC Benefits'!U179-'TRC Costs (Ach Pot)'!U179</f>
        <v>0</v>
      </c>
      <c r="W179">
        <f>'RIM &amp; TRC Benefits'!V179-'TRC Costs (Ach Pot)'!V179</f>
        <v>0</v>
      </c>
      <c r="X179">
        <f>'RIM &amp; TRC Benefits'!W179-'TRC Costs (Ach Pot)'!W179</f>
        <v>0</v>
      </c>
      <c r="Y179">
        <f>'RIM &amp; TRC Benefits'!X179-'TRC Costs (Ach Pot)'!X179</f>
        <v>0</v>
      </c>
      <c r="Z179">
        <f>'RIM &amp; TRC Benefits'!Y179-'TRC Costs (Ach Pot)'!Y179</f>
        <v>0</v>
      </c>
      <c r="AA179">
        <f>'RIM &amp; TRC Benefits'!Z179-'TRC Costs (Ach Pot)'!Z179</f>
        <v>0</v>
      </c>
      <c r="AB179">
        <f>'RIM &amp; TRC Benefits'!AA179-'TRC Costs (Ach Pot)'!AA179</f>
        <v>0</v>
      </c>
      <c r="AC179">
        <f>'RIM &amp; TRC Benefits'!AB179-'TRC Costs (Ach Pot)'!AB179</f>
        <v>0</v>
      </c>
      <c r="AD179">
        <f>'RIM &amp; TRC Benefits'!AC179-'TRC Costs (Ach Pot)'!AC179</f>
        <v>0</v>
      </c>
      <c r="AE179">
        <f>'RIM &amp; TRC Benefits'!AD179-'TRC Costs (Ach Pot)'!AD179</f>
        <v>0</v>
      </c>
      <c r="AF179">
        <f>'RIM &amp; TRC Benefits'!AE179-'TRC Costs (Ach Pot)'!AE179</f>
        <v>0</v>
      </c>
      <c r="AG179">
        <f>'RIM &amp; TRC Benefits'!AF179-'TRC Costs (Ach Pot)'!AF179</f>
        <v>0</v>
      </c>
      <c r="AH179">
        <f>'RIM &amp; TRC Benefits'!AG179-'TRC Costs (Ach Pot)'!AG179</f>
        <v>0</v>
      </c>
      <c r="AI179">
        <f>'RIM &amp; TRC Benefits'!AH179-'TRC Costs (Ach Pot)'!AH179</f>
        <v>0</v>
      </c>
      <c r="AJ179" s="2">
        <f t="shared" si="34"/>
        <v>-17.222098000000003</v>
      </c>
      <c r="AK179" s="2">
        <f t="shared" si="35"/>
        <v>-20.897592335038574</v>
      </c>
      <c r="AL179">
        <f>IF('TRC Costs (Ach Pot)'!AJ179=0,99999,'RIM &amp; TRC Benefits'!AJ179/'TRC Costs (Ach Pot)'!AJ179)</f>
        <v>0.43520020716111962</v>
      </c>
      <c r="AM179" s="17"/>
      <c r="AN179">
        <f>'Customer Costs'!G179</f>
        <v>0</v>
      </c>
      <c r="AO179" s="17">
        <f t="shared" si="36"/>
        <v>32.465907855130666</v>
      </c>
      <c r="AP179" s="18">
        <f t="shared" si="37"/>
        <v>0</v>
      </c>
      <c r="AQ179" s="76" t="str">
        <f t="shared" si="38"/>
        <v>Yes</v>
      </c>
      <c r="AR179" s="76" t="str">
        <f t="shared" si="39"/>
        <v>Yes</v>
      </c>
      <c r="AS179" s="76" t="str">
        <f t="shared" si="40"/>
        <v>Yes</v>
      </c>
      <c r="AU179" s="76" t="str">
        <f t="shared" si="41"/>
        <v>Drop</v>
      </c>
      <c r="AV179" s="59" t="str">
        <f t="shared" si="42"/>
        <v>NA</v>
      </c>
      <c r="AW179" s="41" t="str">
        <f t="shared" si="43"/>
        <v>NA</v>
      </c>
      <c r="AX179" s="23" t="str">
        <f t="shared" si="44"/>
        <v>NA</v>
      </c>
      <c r="AY179" s="23"/>
      <c r="AZ179" s="11" t="str">
        <f>IF(AV179="NA",AV179,'Program Costs'!G179)</f>
        <v>NA</v>
      </c>
      <c r="BA179" s="20"/>
      <c r="BB179" s="56">
        <f>IF(AW179&lt;=10,IF($BB$1="Residential",VLOOKUP(CEILING(AW179,0.05),'Payback-Acceptance'!$A$5:$C$205,2),VLOOKUP(CEILING(AW179,0.05),'Payback-Acceptance'!$A$5:$C$205,3)),IF($BB$1="Residential",VLOOKUP(10,'Payback-Acceptance'!$A$5:$C$205,2),VLOOKUP(10,'Payback-Acceptance'!$A$5:$C$205,3)))</f>
        <v>0.14294960495076253</v>
      </c>
      <c r="BC179" s="109"/>
      <c r="BD179" s="17">
        <f>'RIM Net Benefits (Ach Pot)'!BC179</f>
        <v>32.465907855130666</v>
      </c>
      <c r="BE179" s="18">
        <f>'RIM Net Benefits (Ach Pot)'!BD179</f>
        <v>4.1153899157122371</v>
      </c>
      <c r="BF179" s="18">
        <f>'RIM Net Benefits (Ach Pot)'!BE179</f>
        <v>3.5475663722909925</v>
      </c>
      <c r="BG179" s="42"/>
      <c r="BH179" s="22">
        <v>167819.95224172107</v>
      </c>
      <c r="BI179" s="27" t="str">
        <f t="shared" si="33"/>
        <v>NA</v>
      </c>
      <c r="BJ179" s="52" t="s">
        <v>528</v>
      </c>
      <c r="BK179" s="52"/>
      <c r="BL179" s="35" t="str">
        <f t="shared" si="45"/>
        <v>NA</v>
      </c>
      <c r="BM179" s="67" t="s">
        <v>499</v>
      </c>
      <c r="BN179" s="71" t="str">
        <f t="shared" si="48"/>
        <v>NA</v>
      </c>
      <c r="BO179" s="71" t="str">
        <f t="shared" si="48"/>
        <v>NA</v>
      </c>
      <c r="BP179" s="71" t="str">
        <f t="shared" si="48"/>
        <v>NA</v>
      </c>
      <c r="BQ179" s="71" t="str">
        <f t="shared" si="48"/>
        <v>NA</v>
      </c>
      <c r="BR179" s="71" t="str">
        <f t="shared" si="48"/>
        <v>NA</v>
      </c>
      <c r="BS179" s="71" t="str">
        <f t="shared" si="48"/>
        <v>NA</v>
      </c>
      <c r="BT179" s="71" t="str">
        <f t="shared" si="48"/>
        <v>NA</v>
      </c>
      <c r="BU179" s="71" t="str">
        <f t="shared" si="48"/>
        <v>NA</v>
      </c>
      <c r="BV179" s="71" t="str">
        <f t="shared" si="48"/>
        <v>NA</v>
      </c>
      <c r="BW179" s="71" t="str">
        <f t="shared" si="48"/>
        <v>NA</v>
      </c>
    </row>
    <row r="180" spans="1:75" x14ac:dyDescent="0.25">
      <c r="A180" s="13">
        <v>2</v>
      </c>
      <c r="B180" s="13">
        <v>960</v>
      </c>
      <c r="C180">
        <v>961</v>
      </c>
      <c r="D180" t="s">
        <v>214</v>
      </c>
      <c r="E180" t="s">
        <v>430</v>
      </c>
      <c r="F180">
        <f>'RIM &amp; TRC Benefits'!E180-'TRC Costs (Ach Pot)'!E180</f>
        <v>0</v>
      </c>
      <c r="G180">
        <f>'RIM &amp; TRC Benefits'!F180-'TRC Costs (Ach Pot)'!F180</f>
        <v>0</v>
      </c>
      <c r="H180">
        <f>'RIM &amp; TRC Benefits'!G180-'TRC Costs (Ach Pot)'!G180</f>
        <v>-36.044414070000002</v>
      </c>
      <c r="I180">
        <f>'RIM &amp; TRC Benefits'!H180-'TRC Costs (Ach Pot)'!H180</f>
        <v>0.95558593000000003</v>
      </c>
      <c r="J180">
        <f>'RIM &amp; TRC Benefits'!I180-'TRC Costs (Ach Pot)'!I180</f>
        <v>1.08058593</v>
      </c>
      <c r="K180">
        <f>'RIM &amp; TRC Benefits'!J180-'TRC Costs (Ach Pot)'!J180</f>
        <v>1.24367183</v>
      </c>
      <c r="L180">
        <f>'RIM &amp; TRC Benefits'!K180-'TRC Costs (Ach Pot)'!K180</f>
        <v>1.46535153</v>
      </c>
      <c r="M180">
        <f>'RIM &amp; TRC Benefits'!L180-'TRC Costs (Ach Pot)'!L180</f>
        <v>1.02687503</v>
      </c>
      <c r="N180">
        <f>'RIM &amp; TRC Benefits'!M180-'TRC Costs (Ach Pot)'!M180</f>
        <v>1.57277343</v>
      </c>
      <c r="O180">
        <f>'RIM &amp; TRC Benefits'!N180-'TRC Costs (Ach Pot)'!N180</f>
        <v>0</v>
      </c>
      <c r="P180">
        <f>'RIM &amp; TRC Benefits'!O180-'TRC Costs (Ach Pot)'!O180</f>
        <v>0</v>
      </c>
      <c r="Q180">
        <f>'RIM &amp; TRC Benefits'!P180-'TRC Costs (Ach Pot)'!P180</f>
        <v>0</v>
      </c>
      <c r="R180">
        <f>'RIM &amp; TRC Benefits'!Q180-'TRC Costs (Ach Pot)'!Q180</f>
        <v>0</v>
      </c>
      <c r="S180">
        <f>'RIM &amp; TRC Benefits'!R180-'TRC Costs (Ach Pot)'!R180</f>
        <v>0</v>
      </c>
      <c r="T180">
        <f>'RIM &amp; TRC Benefits'!S180-'TRC Costs (Ach Pot)'!S180</f>
        <v>0</v>
      </c>
      <c r="U180">
        <f>'RIM &amp; TRC Benefits'!T180-'TRC Costs (Ach Pot)'!T180</f>
        <v>0</v>
      </c>
      <c r="V180">
        <f>'RIM &amp; TRC Benefits'!U180-'TRC Costs (Ach Pot)'!U180</f>
        <v>0</v>
      </c>
      <c r="W180">
        <f>'RIM &amp; TRC Benefits'!V180-'TRC Costs (Ach Pot)'!V180</f>
        <v>0</v>
      </c>
      <c r="X180">
        <f>'RIM &amp; TRC Benefits'!W180-'TRC Costs (Ach Pot)'!W180</f>
        <v>0</v>
      </c>
      <c r="Y180">
        <f>'RIM &amp; TRC Benefits'!X180-'TRC Costs (Ach Pot)'!X180</f>
        <v>0</v>
      </c>
      <c r="Z180">
        <f>'RIM &amp; TRC Benefits'!Y180-'TRC Costs (Ach Pot)'!Y180</f>
        <v>0</v>
      </c>
      <c r="AA180">
        <f>'RIM &amp; TRC Benefits'!Z180-'TRC Costs (Ach Pot)'!Z180</f>
        <v>0</v>
      </c>
      <c r="AB180">
        <f>'RIM &amp; TRC Benefits'!AA180-'TRC Costs (Ach Pot)'!AA180</f>
        <v>0</v>
      </c>
      <c r="AC180">
        <f>'RIM &amp; TRC Benefits'!AB180-'TRC Costs (Ach Pot)'!AB180</f>
        <v>0</v>
      </c>
      <c r="AD180">
        <f>'RIM &amp; TRC Benefits'!AC180-'TRC Costs (Ach Pot)'!AC180</f>
        <v>0</v>
      </c>
      <c r="AE180">
        <f>'RIM &amp; TRC Benefits'!AD180-'TRC Costs (Ach Pot)'!AD180</f>
        <v>0</v>
      </c>
      <c r="AF180">
        <f>'RIM &amp; TRC Benefits'!AE180-'TRC Costs (Ach Pot)'!AE180</f>
        <v>0</v>
      </c>
      <c r="AG180">
        <f>'RIM &amp; TRC Benefits'!AF180-'TRC Costs (Ach Pot)'!AF180</f>
        <v>0</v>
      </c>
      <c r="AH180">
        <f>'RIM &amp; TRC Benefits'!AG180-'TRC Costs (Ach Pot)'!AG180</f>
        <v>0</v>
      </c>
      <c r="AI180">
        <f>'RIM &amp; TRC Benefits'!AH180-'TRC Costs (Ach Pot)'!AH180</f>
        <v>0</v>
      </c>
      <c r="AJ180" s="2">
        <f t="shared" si="34"/>
        <v>-28.699570390000009</v>
      </c>
      <c r="AK180" s="2">
        <f t="shared" si="35"/>
        <v>-30.191427431266227</v>
      </c>
      <c r="AL180">
        <f>IF('TRC Costs (Ach Pot)'!AJ180=0,99999,'RIM &amp; TRC Benefits'!AJ180/'TRC Costs (Ach Pot)'!AJ180)</f>
        <v>0.18401547483064257</v>
      </c>
      <c r="AM180" s="17"/>
      <c r="AN180">
        <f>'Customer Costs'!G180</f>
        <v>0</v>
      </c>
      <c r="AO180" s="17">
        <f t="shared" si="36"/>
        <v>13.211386245954015</v>
      </c>
      <c r="AP180" s="18">
        <f t="shared" si="37"/>
        <v>0</v>
      </c>
      <c r="AQ180" s="76" t="str">
        <f t="shared" si="38"/>
        <v>Yes</v>
      </c>
      <c r="AR180" s="76" t="str">
        <f t="shared" si="39"/>
        <v>Yes</v>
      </c>
      <c r="AS180" s="76" t="str">
        <f t="shared" si="40"/>
        <v>Yes</v>
      </c>
      <c r="AU180" s="76" t="str">
        <f t="shared" si="41"/>
        <v>Drop</v>
      </c>
      <c r="AV180" s="59" t="str">
        <f t="shared" si="42"/>
        <v>NA</v>
      </c>
      <c r="AW180" s="41" t="str">
        <f t="shared" si="43"/>
        <v>NA</v>
      </c>
      <c r="AX180" s="23" t="str">
        <f t="shared" si="44"/>
        <v>NA</v>
      </c>
      <c r="AY180" s="23"/>
      <c r="AZ180" s="11" t="str">
        <f>IF(AV180="NA",AV180,'Program Costs'!G180)</f>
        <v>NA</v>
      </c>
      <c r="BA180" s="20"/>
      <c r="BB180" s="56">
        <f>IF(AW180&lt;=10,IF($BB$1="Residential",VLOOKUP(CEILING(AW180,0.05),'Payback-Acceptance'!$A$5:$C$205,2),VLOOKUP(CEILING(AW180,0.05),'Payback-Acceptance'!$A$5:$C$205,3)),IF($BB$1="Residential",VLOOKUP(10,'Payback-Acceptance'!$A$5:$C$205,2),VLOOKUP(10,'Payback-Acceptance'!$A$5:$C$205,3)))</f>
        <v>0.14294960495076253</v>
      </c>
      <c r="BC180" s="109"/>
      <c r="BD180" s="17">
        <f>'RIM Net Benefits (Ach Pot)'!BC180</f>
        <v>13.211386245954015</v>
      </c>
      <c r="BE180" s="18">
        <f>'RIM Net Benefits (Ach Pot)'!BD180</f>
        <v>1.6746798865065735</v>
      </c>
      <c r="BF180" s="18">
        <f>'RIM Net Benefits (Ach Pot)'!BE180</f>
        <v>1.4436149386805919</v>
      </c>
      <c r="BG180" s="42"/>
      <c r="BH180" s="22">
        <v>46989.5866276819</v>
      </c>
      <c r="BI180" s="27" t="str">
        <f t="shared" si="33"/>
        <v>NA</v>
      </c>
      <c r="BJ180" s="52" t="s">
        <v>528</v>
      </c>
      <c r="BK180" s="52"/>
      <c r="BL180" s="35" t="str">
        <f t="shared" si="45"/>
        <v>NA</v>
      </c>
      <c r="BM180" s="67" t="s">
        <v>499</v>
      </c>
      <c r="BN180" s="71" t="str">
        <f t="shared" si="48"/>
        <v>NA</v>
      </c>
      <c r="BO180" s="71" t="str">
        <f t="shared" si="48"/>
        <v>NA</v>
      </c>
      <c r="BP180" s="71" t="str">
        <f t="shared" si="48"/>
        <v>NA</v>
      </c>
      <c r="BQ180" s="71" t="str">
        <f t="shared" si="48"/>
        <v>NA</v>
      </c>
      <c r="BR180" s="71" t="str">
        <f t="shared" si="48"/>
        <v>NA</v>
      </c>
      <c r="BS180" s="71" t="str">
        <f t="shared" si="48"/>
        <v>NA</v>
      </c>
      <c r="BT180" s="71" t="str">
        <f t="shared" si="48"/>
        <v>NA</v>
      </c>
      <c r="BU180" s="71" t="str">
        <f t="shared" si="48"/>
        <v>NA</v>
      </c>
      <c r="BV180" s="71" t="str">
        <f t="shared" si="48"/>
        <v>NA</v>
      </c>
      <c r="BW180" s="71" t="str">
        <f t="shared" si="48"/>
        <v>NA</v>
      </c>
    </row>
    <row r="181" spans="1:75" x14ac:dyDescent="0.25">
      <c r="A181" s="13">
        <v>3</v>
      </c>
      <c r="B181" s="13">
        <v>100</v>
      </c>
      <c r="C181">
        <v>102</v>
      </c>
      <c r="D181" t="s">
        <v>215</v>
      </c>
      <c r="E181" t="s">
        <v>431</v>
      </c>
      <c r="F181">
        <f>'RIM &amp; TRC Benefits'!E181-'TRC Costs (Ach Pot)'!E181</f>
        <v>0</v>
      </c>
      <c r="G181">
        <f>'RIM &amp; TRC Benefits'!F181-'TRC Costs (Ach Pot)'!F181</f>
        <v>0</v>
      </c>
      <c r="H181">
        <f>'RIM &amp; TRC Benefits'!G181-'TRC Costs (Ach Pot)'!G181</f>
        <v>-422.094785</v>
      </c>
      <c r="I181">
        <f>'RIM &amp; TRC Benefits'!H181-'TRC Costs (Ach Pot)'!H181</f>
        <v>14.905215</v>
      </c>
      <c r="J181">
        <f>'RIM &amp; TRC Benefits'!I181-'TRC Costs (Ach Pot)'!I181</f>
        <v>15.530215</v>
      </c>
      <c r="K181">
        <f>'RIM &amp; TRC Benefits'!J181-'TRC Costs (Ach Pot)'!J181</f>
        <v>29.267519999999998</v>
      </c>
      <c r="L181">
        <f>'RIM &amp; TRC Benefits'!K181-'TRC Costs (Ach Pot)'!K181</f>
        <v>32.861269999999998</v>
      </c>
      <c r="M181">
        <f>'RIM &amp; TRC Benefits'!L181-'TRC Costs (Ach Pot)'!L181</f>
        <v>33.958925999999998</v>
      </c>
      <c r="N181">
        <f>'RIM &amp; TRC Benefits'!M181-'TRC Costs (Ach Pot)'!M181</f>
        <v>40.225524999999998</v>
      </c>
      <c r="O181">
        <f>'RIM &amp; TRC Benefits'!N181-'TRC Costs (Ach Pot)'!N181</f>
        <v>42.866154999999999</v>
      </c>
      <c r="P181">
        <f>'RIM &amp; TRC Benefits'!O181-'TRC Costs (Ach Pot)'!O181</f>
        <v>44.514595</v>
      </c>
      <c r="Q181">
        <f>'RIM &amp; TRC Benefits'!P181-'TRC Costs (Ach Pot)'!P181</f>
        <v>36.873964999999998</v>
      </c>
      <c r="R181">
        <f>'RIM &amp; TRC Benefits'!Q181-'TRC Costs (Ach Pot)'!Q181</f>
        <v>38.655214999999998</v>
      </c>
      <c r="S181">
        <f>'RIM &amp; TRC Benefits'!R181-'TRC Costs (Ach Pot)'!R181</f>
        <v>35.373964999999998</v>
      </c>
      <c r="T181">
        <f>'RIM &amp; TRC Benefits'!S181-'TRC Costs (Ach Pot)'!S181</f>
        <v>47.248964999999998</v>
      </c>
      <c r="U181">
        <f>'RIM &amp; TRC Benefits'!T181-'TRC Costs (Ach Pot)'!T181</f>
        <v>35.092714999999998</v>
      </c>
      <c r="V181">
        <f>'RIM &amp; TRC Benefits'!U181-'TRC Costs (Ach Pot)'!U181</f>
        <v>40.373964999999998</v>
      </c>
      <c r="W181">
        <f>'RIM &amp; TRC Benefits'!V181-'TRC Costs (Ach Pot)'!V181</f>
        <v>40.280214999999998</v>
      </c>
      <c r="X181">
        <f>'RIM &amp; TRC Benefits'!W181-'TRC Costs (Ach Pot)'!W181</f>
        <v>47.280214999999998</v>
      </c>
      <c r="Y181">
        <f>'RIM &amp; TRC Benefits'!X181-'TRC Costs (Ach Pot)'!X181</f>
        <v>47.936464999999998</v>
      </c>
      <c r="Z181">
        <f>'RIM &amp; TRC Benefits'!Y181-'TRC Costs (Ach Pot)'!Y181</f>
        <v>0</v>
      </c>
      <c r="AA181">
        <f>'RIM &amp; TRC Benefits'!Z181-'TRC Costs (Ach Pot)'!Z181</f>
        <v>0</v>
      </c>
      <c r="AB181">
        <f>'RIM &amp; TRC Benefits'!AA181-'TRC Costs (Ach Pot)'!AA181</f>
        <v>0</v>
      </c>
      <c r="AC181">
        <f>'RIM &amp; TRC Benefits'!AB181-'TRC Costs (Ach Pot)'!AB181</f>
        <v>0</v>
      </c>
      <c r="AD181">
        <f>'RIM &amp; TRC Benefits'!AC181-'TRC Costs (Ach Pot)'!AC181</f>
        <v>0</v>
      </c>
      <c r="AE181">
        <f>'RIM &amp; TRC Benefits'!AD181-'TRC Costs (Ach Pot)'!AD181</f>
        <v>0</v>
      </c>
      <c r="AF181">
        <f>'RIM &amp; TRC Benefits'!AE181-'TRC Costs (Ach Pot)'!AE181</f>
        <v>0</v>
      </c>
      <c r="AG181">
        <f>'RIM &amp; TRC Benefits'!AF181-'TRC Costs (Ach Pot)'!AF181</f>
        <v>0</v>
      </c>
      <c r="AH181">
        <f>'RIM &amp; TRC Benefits'!AG181-'TRC Costs (Ach Pot)'!AG181</f>
        <v>0</v>
      </c>
      <c r="AI181">
        <f>'RIM &amp; TRC Benefits'!AH181-'TRC Costs (Ach Pot)'!AH181</f>
        <v>0</v>
      </c>
      <c r="AJ181" s="2">
        <f t="shared" si="34"/>
        <v>201.15032099999996</v>
      </c>
      <c r="AK181" s="2">
        <f t="shared" si="35"/>
        <v>-73.827899296765906</v>
      </c>
      <c r="AL181">
        <f>IF('TRC Costs (Ach Pot)'!AJ181=0,99999,'RIM &amp; TRC Benefits'!AJ181/'TRC Costs (Ach Pot)'!AJ181)</f>
        <v>0.83105743868016957</v>
      </c>
      <c r="AM181" s="17"/>
      <c r="AN181">
        <f>'Customer Costs'!G181</f>
        <v>400</v>
      </c>
      <c r="AO181" s="17">
        <f t="shared" si="36"/>
        <v>206.04405265201081</v>
      </c>
      <c r="AP181" s="18">
        <f t="shared" si="37"/>
        <v>16.228679669359753</v>
      </c>
      <c r="AQ181" s="76" t="str">
        <f t="shared" si="38"/>
        <v>No</v>
      </c>
      <c r="AR181" s="76" t="str">
        <f t="shared" si="39"/>
        <v>No</v>
      </c>
      <c r="AS181" s="76" t="str">
        <f t="shared" si="40"/>
        <v>No</v>
      </c>
      <c r="AU181" s="76" t="str">
        <f t="shared" si="41"/>
        <v>Drop</v>
      </c>
      <c r="AV181" s="59" t="str">
        <f t="shared" si="42"/>
        <v>NA</v>
      </c>
      <c r="AW181" s="41" t="str">
        <f t="shared" si="43"/>
        <v>NA</v>
      </c>
      <c r="AX181" s="23" t="str">
        <f t="shared" si="44"/>
        <v>NA</v>
      </c>
      <c r="AY181" s="23"/>
      <c r="AZ181" s="11" t="str">
        <f>IF(AV181="NA",AV181,'Program Costs'!G181)</f>
        <v>NA</v>
      </c>
      <c r="BA181" s="20"/>
      <c r="BB181" s="56">
        <f>IF(AW181&lt;=10,IF($BB$1="Residential",VLOOKUP(CEILING(AW181,0.05),'Payback-Acceptance'!$A$5:$C$205,2),VLOOKUP(CEILING(AW181,0.05),'Payback-Acceptance'!$A$5:$C$205,3)),IF($BB$1="Residential",VLOOKUP(10,'Payback-Acceptance'!$A$5:$C$205,2),VLOOKUP(10,'Payback-Acceptance'!$A$5:$C$205,3)))</f>
        <v>0.14294960495076253</v>
      </c>
      <c r="BC181" s="109"/>
      <c r="BD181" s="17">
        <f>'RIM Net Benefits (Ach Pot)'!BC181</f>
        <v>206.04405265201081</v>
      </c>
      <c r="BE181" s="18">
        <f>'RIM Net Benefits (Ach Pot)'!BD181</f>
        <v>125.53396760244718</v>
      </c>
      <c r="BF181" s="18">
        <f>'RIM Net Benefits (Ach Pot)'!BE181</f>
        <v>0</v>
      </c>
      <c r="BG181" s="42"/>
      <c r="BH181" s="22">
        <v>60238.723009770809</v>
      </c>
      <c r="BI181" s="27" t="str">
        <f t="shared" si="33"/>
        <v>NA</v>
      </c>
      <c r="BJ181" s="52" t="s">
        <v>526</v>
      </c>
      <c r="BK181" s="52"/>
      <c r="BL181" s="35" t="str">
        <f t="shared" si="45"/>
        <v>NA</v>
      </c>
      <c r="BM181" s="67" t="s">
        <v>499</v>
      </c>
      <c r="BN181" s="71" t="str">
        <f t="shared" si="48"/>
        <v>NA</v>
      </c>
      <c r="BO181" s="71" t="str">
        <f t="shared" si="48"/>
        <v>NA</v>
      </c>
      <c r="BP181" s="71" t="str">
        <f t="shared" si="48"/>
        <v>NA</v>
      </c>
      <c r="BQ181" s="71" t="str">
        <f t="shared" si="48"/>
        <v>NA</v>
      </c>
      <c r="BR181" s="71" t="str">
        <f t="shared" si="48"/>
        <v>NA</v>
      </c>
      <c r="BS181" s="71" t="str">
        <f t="shared" si="48"/>
        <v>NA</v>
      </c>
      <c r="BT181" s="71" t="str">
        <f t="shared" si="48"/>
        <v>NA</v>
      </c>
      <c r="BU181" s="71" t="str">
        <f t="shared" si="48"/>
        <v>NA</v>
      </c>
      <c r="BV181" s="71" t="str">
        <f t="shared" si="48"/>
        <v>NA</v>
      </c>
      <c r="BW181" s="71" t="str">
        <f t="shared" si="48"/>
        <v>NA</v>
      </c>
    </row>
    <row r="182" spans="1:75" x14ac:dyDescent="0.25">
      <c r="A182" s="13">
        <v>3</v>
      </c>
      <c r="B182" s="13">
        <v>100</v>
      </c>
      <c r="C182">
        <v>103</v>
      </c>
      <c r="D182" t="s">
        <v>216</v>
      </c>
      <c r="E182" t="s">
        <v>432</v>
      </c>
      <c r="F182">
        <f>'RIM &amp; TRC Benefits'!E182-'TRC Costs (Ach Pot)'!E182</f>
        <v>0</v>
      </c>
      <c r="G182">
        <f>'RIM &amp; TRC Benefits'!F182-'TRC Costs (Ach Pot)'!F182</f>
        <v>0</v>
      </c>
      <c r="H182">
        <f>'RIM &amp; TRC Benefits'!G182-'TRC Costs (Ach Pot)'!G182</f>
        <v>-1701.843877</v>
      </c>
      <c r="I182">
        <f>'RIM &amp; TRC Benefits'!H182-'TRC Costs (Ach Pot)'!H182</f>
        <v>35.531123000000001</v>
      </c>
      <c r="J182">
        <f>'RIM &amp; TRC Benefits'!I182-'TRC Costs (Ach Pot)'!I182</f>
        <v>37.531123000000001</v>
      </c>
      <c r="K182">
        <f>'RIM &amp; TRC Benefits'!J182-'TRC Costs (Ach Pot)'!J182</f>
        <v>70.271353000000005</v>
      </c>
      <c r="L182">
        <f>'RIM &amp; TRC Benefits'!K182-'TRC Costs (Ach Pot)'!K182</f>
        <v>81.201042999999999</v>
      </c>
      <c r="M182">
        <f>'RIM &amp; TRC Benefits'!L182-'TRC Costs (Ach Pot)'!L182</f>
        <v>83.104362999999992</v>
      </c>
      <c r="N182">
        <f>'RIM &amp; TRC Benefits'!M182-'TRC Costs (Ach Pot)'!M182</f>
        <v>98.898313000000002</v>
      </c>
      <c r="O182">
        <f>'RIM &amp; TRC Benefits'!N182-'TRC Costs (Ach Pot)'!N182</f>
        <v>108.570183</v>
      </c>
      <c r="P182">
        <f>'RIM &amp; TRC Benefits'!O182-'TRC Costs (Ach Pot)'!O182</f>
        <v>109.03112300000001</v>
      </c>
      <c r="Q182">
        <f>'RIM &amp; TRC Benefits'!P182-'TRC Costs (Ach Pot)'!P182</f>
        <v>89.015502999999995</v>
      </c>
      <c r="R182">
        <f>'RIM &amp; TRC Benefits'!Q182-'TRC Costs (Ach Pot)'!Q182</f>
        <v>96.249873000000008</v>
      </c>
      <c r="S182">
        <f>'RIM &amp; TRC Benefits'!R182-'TRC Costs (Ach Pot)'!R182</f>
        <v>84.531123000000008</v>
      </c>
      <c r="T182">
        <f>'RIM &amp; TRC Benefits'!S182-'TRC Costs (Ach Pot)'!S182</f>
        <v>115.78112300000001</v>
      </c>
      <c r="U182">
        <f>'RIM &amp; TRC Benefits'!T182-'TRC Costs (Ach Pot)'!T182</f>
        <v>88.124873000000008</v>
      </c>
      <c r="V182">
        <f>'RIM &amp; TRC Benefits'!U182-'TRC Costs (Ach Pot)'!U182</f>
        <v>98.093622999999994</v>
      </c>
      <c r="W182">
        <f>'RIM &amp; TRC Benefits'!V182-'TRC Costs (Ach Pot)'!V182</f>
        <v>99.562372999999994</v>
      </c>
      <c r="X182">
        <f>'RIM &amp; TRC Benefits'!W182-'TRC Costs (Ach Pot)'!W182</f>
        <v>116.18737299999999</v>
      </c>
      <c r="Y182">
        <f>'RIM &amp; TRC Benefits'!X182-'TRC Costs (Ach Pot)'!X182</f>
        <v>119.06237299999999</v>
      </c>
      <c r="Z182">
        <f>'RIM &amp; TRC Benefits'!Y182-'TRC Costs (Ach Pot)'!Y182</f>
        <v>0</v>
      </c>
      <c r="AA182">
        <f>'RIM &amp; TRC Benefits'!Z182-'TRC Costs (Ach Pot)'!Z182</f>
        <v>0</v>
      </c>
      <c r="AB182">
        <f>'RIM &amp; TRC Benefits'!AA182-'TRC Costs (Ach Pot)'!AA182</f>
        <v>0</v>
      </c>
      <c r="AC182">
        <f>'RIM &amp; TRC Benefits'!AB182-'TRC Costs (Ach Pot)'!AB182</f>
        <v>0</v>
      </c>
      <c r="AD182">
        <f>'RIM &amp; TRC Benefits'!AC182-'TRC Costs (Ach Pot)'!AC182</f>
        <v>0</v>
      </c>
      <c r="AE182">
        <f>'RIM &amp; TRC Benefits'!AD182-'TRC Costs (Ach Pot)'!AD182</f>
        <v>0</v>
      </c>
      <c r="AF182">
        <f>'RIM &amp; TRC Benefits'!AE182-'TRC Costs (Ach Pot)'!AE182</f>
        <v>0</v>
      </c>
      <c r="AG182">
        <f>'RIM &amp; TRC Benefits'!AF182-'TRC Costs (Ach Pot)'!AF182</f>
        <v>0</v>
      </c>
      <c r="AH182">
        <f>'RIM &amp; TRC Benefits'!AG182-'TRC Costs (Ach Pot)'!AG182</f>
        <v>0</v>
      </c>
      <c r="AI182">
        <f>'RIM &amp; TRC Benefits'!AH182-'TRC Costs (Ach Pot)'!AH182</f>
        <v>0</v>
      </c>
      <c r="AJ182" s="2">
        <f t="shared" si="34"/>
        <v>-171.09701600000028</v>
      </c>
      <c r="AK182" s="2">
        <f t="shared" si="35"/>
        <v>-847.53831529637773</v>
      </c>
      <c r="AL182">
        <f>IF('TRC Costs (Ach Pot)'!AJ182=0,99999,'RIM &amp; TRC Benefits'!AJ182/'TRC Costs (Ach Pot)'!AJ182)</f>
        <v>0.51206775170041585</v>
      </c>
      <c r="AM182" s="17"/>
      <c r="AN182">
        <f>'Customer Costs'!G182</f>
        <v>1700</v>
      </c>
      <c r="AO182" s="17">
        <f t="shared" si="36"/>
        <v>485.55569715315505</v>
      </c>
      <c r="AP182" s="18">
        <f t="shared" si="37"/>
        <v>29.268006798092856</v>
      </c>
      <c r="AQ182" s="76" t="str">
        <f t="shared" si="38"/>
        <v>No</v>
      </c>
      <c r="AR182" s="76" t="str">
        <f t="shared" si="39"/>
        <v>No</v>
      </c>
      <c r="AS182" s="76" t="str">
        <f t="shared" si="40"/>
        <v>No</v>
      </c>
      <c r="AU182" s="76" t="str">
        <f t="shared" si="41"/>
        <v>Drop</v>
      </c>
      <c r="AV182" s="59" t="str">
        <f t="shared" si="42"/>
        <v>NA</v>
      </c>
      <c r="AW182" s="41" t="str">
        <f t="shared" si="43"/>
        <v>NA</v>
      </c>
      <c r="AX182" s="23" t="str">
        <f t="shared" si="44"/>
        <v>NA</v>
      </c>
      <c r="AY182" s="23"/>
      <c r="AZ182" s="11" t="str">
        <f>IF(AV182="NA",AV182,'Program Costs'!G182)</f>
        <v>NA</v>
      </c>
      <c r="BA182" s="20"/>
      <c r="BB182" s="56">
        <f>IF(AW182&lt;=10,IF($BB$1="Residential",VLOOKUP(CEILING(AW182,0.05),'Payback-Acceptance'!$A$5:$C$205,2),VLOOKUP(CEILING(AW182,0.05),'Payback-Acceptance'!$A$5:$C$205,3)),IF($BB$1="Residential",VLOOKUP(10,'Payback-Acceptance'!$A$5:$C$205,2),VLOOKUP(10,'Payback-Acceptance'!$A$5:$C$205,3)))</f>
        <v>0.14294960495076253</v>
      </c>
      <c r="BC182" s="109"/>
      <c r="BD182" s="17">
        <f>'RIM Net Benefits (Ach Pot)'!BC182</f>
        <v>485.55569715315505</v>
      </c>
      <c r="BE182" s="18">
        <f>'RIM Net Benefits (Ach Pot)'!BD182</f>
        <v>317.5438889512854</v>
      </c>
      <c r="BF182" s="18">
        <f>'RIM Net Benefits (Ach Pot)'!BE182</f>
        <v>0</v>
      </c>
      <c r="BG182" s="42"/>
      <c r="BH182" s="22">
        <v>60589.823706382987</v>
      </c>
      <c r="BI182" s="27" t="str">
        <f t="shared" si="33"/>
        <v>NA</v>
      </c>
      <c r="BJ182" s="52" t="s">
        <v>526</v>
      </c>
      <c r="BK182" s="52"/>
      <c r="BL182" s="35" t="str">
        <f t="shared" si="45"/>
        <v>NA</v>
      </c>
      <c r="BM182" s="67" t="s">
        <v>499</v>
      </c>
      <c r="BN182" s="71" t="str">
        <f t="shared" si="48"/>
        <v>NA</v>
      </c>
      <c r="BO182" s="71" t="str">
        <f t="shared" si="48"/>
        <v>NA</v>
      </c>
      <c r="BP182" s="71" t="str">
        <f t="shared" si="48"/>
        <v>NA</v>
      </c>
      <c r="BQ182" s="71" t="str">
        <f t="shared" si="48"/>
        <v>NA</v>
      </c>
      <c r="BR182" s="71" t="str">
        <f t="shared" si="48"/>
        <v>NA</v>
      </c>
      <c r="BS182" s="71" t="str">
        <f t="shared" si="48"/>
        <v>NA</v>
      </c>
      <c r="BT182" s="71" t="str">
        <f t="shared" si="48"/>
        <v>NA</v>
      </c>
      <c r="BU182" s="71" t="str">
        <f t="shared" si="48"/>
        <v>NA</v>
      </c>
      <c r="BV182" s="71" t="str">
        <f t="shared" si="48"/>
        <v>NA</v>
      </c>
      <c r="BW182" s="71" t="str">
        <f t="shared" si="48"/>
        <v>NA</v>
      </c>
    </row>
    <row r="183" spans="1:75" x14ac:dyDescent="0.25">
      <c r="A183" s="13">
        <v>3</v>
      </c>
      <c r="B183" s="13">
        <v>100</v>
      </c>
      <c r="C183">
        <v>104</v>
      </c>
      <c r="D183" t="s">
        <v>217</v>
      </c>
      <c r="E183" t="s">
        <v>433</v>
      </c>
      <c r="F183">
        <f>'RIM &amp; TRC Benefits'!E183-'TRC Costs (Ach Pot)'!E183</f>
        <v>0</v>
      </c>
      <c r="G183">
        <f>'RIM &amp; TRC Benefits'!F183-'TRC Costs (Ach Pot)'!F183</f>
        <v>0</v>
      </c>
      <c r="H183">
        <f>'RIM &amp; TRC Benefits'!G183-'TRC Costs (Ach Pot)'!G183</f>
        <v>-2985.8178699999999</v>
      </c>
      <c r="I183">
        <f>'RIM &amp; TRC Benefits'!H183-'TRC Costs (Ach Pot)'!H183</f>
        <v>50.557130000000001</v>
      </c>
      <c r="J183">
        <f>'RIM &amp; TRC Benefits'!I183-'TRC Costs (Ach Pot)'!I183</f>
        <v>53.557130000000001</v>
      </c>
      <c r="K183">
        <f>'RIM &amp; TRC Benefits'!J183-'TRC Costs (Ach Pot)'!J183</f>
        <v>100.45264</v>
      </c>
      <c r="L183">
        <f>'RIM &amp; TRC Benefits'!K183-'TRC Costs (Ach Pot)'!K183</f>
        <v>117.04053</v>
      </c>
      <c r="M183">
        <f>'RIM &amp; TRC Benefits'!L183-'TRC Costs (Ach Pot)'!L183</f>
        <v>119.73877</v>
      </c>
      <c r="N183">
        <f>'RIM &amp; TRC Benefits'!M183-'TRC Costs (Ach Pot)'!M183</f>
        <v>142.10401000000002</v>
      </c>
      <c r="O183">
        <f>'RIM &amp; TRC Benefits'!N183-'TRC Costs (Ach Pot)'!N183</f>
        <v>154.88526000000002</v>
      </c>
      <c r="P183">
        <f>'RIM &amp; TRC Benefits'!O183-'TRC Costs (Ach Pot)'!O183</f>
        <v>155.52588</v>
      </c>
      <c r="Q183">
        <f>'RIM &amp; TRC Benefits'!P183-'TRC Costs (Ach Pot)'!P183</f>
        <v>128.30713</v>
      </c>
      <c r="R183">
        <f>'RIM &amp; TRC Benefits'!Q183-'TRC Costs (Ach Pot)'!Q183</f>
        <v>136.86963</v>
      </c>
      <c r="S183">
        <f>'RIM &amp; TRC Benefits'!R183-'TRC Costs (Ach Pot)'!R183</f>
        <v>121.71338</v>
      </c>
      <c r="T183">
        <f>'RIM &amp; TRC Benefits'!S183-'TRC Costs (Ach Pot)'!S183</f>
        <v>165.74463</v>
      </c>
      <c r="U183">
        <f>'RIM &amp; TRC Benefits'!T183-'TRC Costs (Ach Pot)'!T183</f>
        <v>126.08838</v>
      </c>
      <c r="V183">
        <f>'RIM &amp; TRC Benefits'!U183-'TRC Costs (Ach Pot)'!U183</f>
        <v>141.19824</v>
      </c>
      <c r="W183">
        <f>'RIM &amp; TRC Benefits'!V183-'TRC Costs (Ach Pot)'!V183</f>
        <v>142.85449</v>
      </c>
      <c r="X183">
        <f>'RIM &amp; TRC Benefits'!W183-'TRC Costs (Ach Pot)'!W183</f>
        <v>166.72949</v>
      </c>
      <c r="Y183">
        <f>'RIM &amp; TRC Benefits'!X183-'TRC Costs (Ach Pot)'!X183</f>
        <v>170.07324</v>
      </c>
      <c r="Z183">
        <f>'RIM &amp; TRC Benefits'!Y183-'TRC Costs (Ach Pot)'!Y183</f>
        <v>0</v>
      </c>
      <c r="AA183">
        <f>'RIM &amp; TRC Benefits'!Z183-'TRC Costs (Ach Pot)'!Z183</f>
        <v>0</v>
      </c>
      <c r="AB183">
        <f>'RIM &amp; TRC Benefits'!AA183-'TRC Costs (Ach Pot)'!AA183</f>
        <v>0</v>
      </c>
      <c r="AC183">
        <f>'RIM &amp; TRC Benefits'!AB183-'TRC Costs (Ach Pot)'!AB183</f>
        <v>0</v>
      </c>
      <c r="AD183">
        <f>'RIM &amp; TRC Benefits'!AC183-'TRC Costs (Ach Pot)'!AC183</f>
        <v>0</v>
      </c>
      <c r="AE183">
        <f>'RIM &amp; TRC Benefits'!AD183-'TRC Costs (Ach Pot)'!AD183</f>
        <v>0</v>
      </c>
      <c r="AF183">
        <f>'RIM &amp; TRC Benefits'!AE183-'TRC Costs (Ach Pot)'!AE183</f>
        <v>0</v>
      </c>
      <c r="AG183">
        <f>'RIM &amp; TRC Benefits'!AF183-'TRC Costs (Ach Pot)'!AF183</f>
        <v>0</v>
      </c>
      <c r="AH183">
        <f>'RIM &amp; TRC Benefits'!AG183-'TRC Costs (Ach Pot)'!AG183</f>
        <v>0</v>
      </c>
      <c r="AI183">
        <f>'RIM &amp; TRC Benefits'!AH183-'TRC Costs (Ach Pot)'!AH183</f>
        <v>0</v>
      </c>
      <c r="AJ183" s="2">
        <f t="shared" si="34"/>
        <v>-792.37790999999993</v>
      </c>
      <c r="AK183" s="2">
        <f t="shared" si="35"/>
        <v>-1761.7356364544237</v>
      </c>
      <c r="AL183">
        <f>IF('TRC Costs (Ach Pot)'!AJ183=0,99999,'RIM &amp; TRC Benefits'!AJ183/'TRC Costs (Ach Pot)'!AJ183)</f>
        <v>0.4199092405484281</v>
      </c>
      <c r="AM183" s="17"/>
      <c r="AN183">
        <f>'Customer Costs'!G183</f>
        <v>3000</v>
      </c>
      <c r="AO183" s="17">
        <f t="shared" si="36"/>
        <v>694.95386601040116</v>
      </c>
      <c r="AP183" s="18">
        <f t="shared" si="37"/>
        <v>36.086815526285584</v>
      </c>
      <c r="AQ183" s="76" t="str">
        <f t="shared" si="38"/>
        <v>No</v>
      </c>
      <c r="AR183" s="76" t="str">
        <f t="shared" si="39"/>
        <v>No</v>
      </c>
      <c r="AS183" s="76" t="str">
        <f t="shared" si="40"/>
        <v>No</v>
      </c>
      <c r="AU183" s="76" t="str">
        <f t="shared" si="41"/>
        <v>Drop</v>
      </c>
      <c r="AV183" s="59" t="str">
        <f t="shared" si="42"/>
        <v>NA</v>
      </c>
      <c r="AW183" s="41" t="str">
        <f t="shared" si="43"/>
        <v>NA</v>
      </c>
      <c r="AX183" s="23" t="str">
        <f t="shared" si="44"/>
        <v>NA</v>
      </c>
      <c r="AY183" s="23"/>
      <c r="AZ183" s="11" t="str">
        <f>IF(AV183="NA",AV183,'Program Costs'!G183)</f>
        <v>NA</v>
      </c>
      <c r="BA183" s="20"/>
      <c r="BB183" s="56">
        <f>IF(AW183&lt;=10,IF($BB$1="Residential",VLOOKUP(CEILING(AW183,0.05),'Payback-Acceptance'!$A$5:$C$205,2),VLOOKUP(CEILING(AW183,0.05),'Payback-Acceptance'!$A$5:$C$205,3)),IF($BB$1="Residential",VLOOKUP(10,'Payback-Acceptance'!$A$5:$C$205,2),VLOOKUP(10,'Payback-Acceptance'!$A$5:$C$205,3)))</f>
        <v>0.14294960495076253</v>
      </c>
      <c r="BC183" s="109"/>
      <c r="BD183" s="17">
        <f>'RIM Net Benefits (Ach Pot)'!BC183</f>
        <v>694.95386601040116</v>
      </c>
      <c r="BE183" s="18">
        <f>'RIM Net Benefits (Ach Pot)'!BD183</f>
        <v>454.24180983737097</v>
      </c>
      <c r="BF183" s="18">
        <f>'RIM Net Benefits (Ach Pot)'!BE183</f>
        <v>0</v>
      </c>
      <c r="BG183" s="42"/>
      <c r="BH183" s="22">
        <v>61140.640285531925</v>
      </c>
      <c r="BI183" s="27" t="str">
        <f t="shared" si="33"/>
        <v>NA</v>
      </c>
      <c r="BJ183" s="52" t="s">
        <v>526</v>
      </c>
      <c r="BK183" s="52"/>
      <c r="BL183" s="35" t="str">
        <f t="shared" si="45"/>
        <v>NA</v>
      </c>
      <c r="BM183" s="67" t="s">
        <v>499</v>
      </c>
      <c r="BN183" s="71" t="str">
        <f t="shared" si="48"/>
        <v>NA</v>
      </c>
      <c r="BO183" s="71" t="str">
        <f t="shared" si="48"/>
        <v>NA</v>
      </c>
      <c r="BP183" s="71" t="str">
        <f t="shared" si="48"/>
        <v>NA</v>
      </c>
      <c r="BQ183" s="71" t="str">
        <f t="shared" si="48"/>
        <v>NA</v>
      </c>
      <c r="BR183" s="71" t="str">
        <f t="shared" si="48"/>
        <v>NA</v>
      </c>
      <c r="BS183" s="71" t="str">
        <f t="shared" si="48"/>
        <v>NA</v>
      </c>
      <c r="BT183" s="71" t="str">
        <f t="shared" si="48"/>
        <v>NA</v>
      </c>
      <c r="BU183" s="71" t="str">
        <f t="shared" si="48"/>
        <v>NA</v>
      </c>
      <c r="BV183" s="71" t="str">
        <f t="shared" si="48"/>
        <v>NA</v>
      </c>
      <c r="BW183" s="71" t="str">
        <f t="shared" si="48"/>
        <v>NA</v>
      </c>
    </row>
    <row r="184" spans="1:75" x14ac:dyDescent="0.25">
      <c r="A184" s="13">
        <v>3</v>
      </c>
      <c r="B184" s="13">
        <v>100</v>
      </c>
      <c r="C184">
        <v>105</v>
      </c>
      <c r="D184" t="s">
        <v>218</v>
      </c>
      <c r="E184" t="s">
        <v>434</v>
      </c>
      <c r="F184">
        <f>'RIM &amp; TRC Benefits'!E184-'TRC Costs (Ach Pot)'!E184</f>
        <v>0</v>
      </c>
      <c r="G184">
        <f>'RIM &amp; TRC Benefits'!F184-'TRC Costs (Ach Pot)'!F184</f>
        <v>0</v>
      </c>
      <c r="H184">
        <f>'RIM &amp; TRC Benefits'!G184-'TRC Costs (Ach Pot)'!G184</f>
        <v>-288.30248999999998</v>
      </c>
      <c r="I184">
        <f>'RIM &amp; TRC Benefits'!H184-'TRC Costs (Ach Pot)'!H184</f>
        <v>47.697510000000001</v>
      </c>
      <c r="J184">
        <f>'RIM &amp; TRC Benefits'!I184-'TRC Costs (Ach Pot)'!I184</f>
        <v>51.072510000000001</v>
      </c>
      <c r="K184">
        <f>'RIM &amp; TRC Benefits'!J184-'TRC Costs (Ach Pot)'!J184</f>
        <v>101.55199999999999</v>
      </c>
      <c r="L184">
        <f>'RIM &amp; TRC Benefits'!K184-'TRC Costs (Ach Pot)'!K184</f>
        <v>120.08228</v>
      </c>
      <c r="M184">
        <f>'RIM &amp; TRC Benefits'!L184-'TRC Costs (Ach Pot)'!L184</f>
        <v>121.99243</v>
      </c>
      <c r="N184">
        <f>'RIM &amp; TRC Benefits'!M184-'TRC Costs (Ach Pot)'!M184</f>
        <v>146.73657</v>
      </c>
      <c r="O184">
        <f>'RIM &amp; TRC Benefits'!N184-'TRC Costs (Ach Pot)'!N184</f>
        <v>160.65844999999999</v>
      </c>
      <c r="P184">
        <f>'RIM &amp; TRC Benefits'!O184-'TRC Costs (Ach Pot)'!O184</f>
        <v>161.06469999999999</v>
      </c>
      <c r="Q184">
        <f>'RIM &amp; TRC Benefits'!P184-'TRC Costs (Ach Pot)'!P184</f>
        <v>129.46314000000001</v>
      </c>
      <c r="R184">
        <f>'RIM &amp; TRC Benefits'!Q184-'TRC Costs (Ach Pot)'!Q184</f>
        <v>140.38500999999999</v>
      </c>
      <c r="S184">
        <f>'RIM &amp; TRC Benefits'!R184-'TRC Costs (Ach Pot)'!R184</f>
        <v>121.80689</v>
      </c>
      <c r="T184">
        <f>'RIM &amp; TRC Benefits'!S184-'TRC Costs (Ach Pot)'!S184</f>
        <v>171.47875999999999</v>
      </c>
      <c r="U184">
        <f>'RIM &amp; TRC Benefits'!T184-'TRC Costs (Ach Pot)'!T184</f>
        <v>126.97875999999999</v>
      </c>
      <c r="V184">
        <f>'RIM &amp; TRC Benefits'!U184-'TRC Costs (Ach Pot)'!U184</f>
        <v>142.24388999999999</v>
      </c>
      <c r="W184">
        <f>'RIM &amp; TRC Benefits'!V184-'TRC Costs (Ach Pot)'!V184</f>
        <v>0</v>
      </c>
      <c r="X184">
        <f>'RIM &amp; TRC Benefits'!W184-'TRC Costs (Ach Pot)'!W184</f>
        <v>0</v>
      </c>
      <c r="Y184">
        <f>'RIM &amp; TRC Benefits'!X184-'TRC Costs (Ach Pot)'!X184</f>
        <v>0</v>
      </c>
      <c r="Z184">
        <f>'RIM &amp; TRC Benefits'!Y184-'TRC Costs (Ach Pot)'!Y184</f>
        <v>0</v>
      </c>
      <c r="AA184">
        <f>'RIM &amp; TRC Benefits'!Z184-'TRC Costs (Ach Pot)'!Z184</f>
        <v>0</v>
      </c>
      <c r="AB184">
        <f>'RIM &amp; TRC Benefits'!AA184-'TRC Costs (Ach Pot)'!AA184</f>
        <v>0</v>
      </c>
      <c r="AC184">
        <f>'RIM &amp; TRC Benefits'!AB184-'TRC Costs (Ach Pot)'!AB184</f>
        <v>0</v>
      </c>
      <c r="AD184">
        <f>'RIM &amp; TRC Benefits'!AC184-'TRC Costs (Ach Pot)'!AC184</f>
        <v>0</v>
      </c>
      <c r="AE184">
        <f>'RIM &amp; TRC Benefits'!AD184-'TRC Costs (Ach Pot)'!AD184</f>
        <v>0</v>
      </c>
      <c r="AF184">
        <f>'RIM &amp; TRC Benefits'!AE184-'TRC Costs (Ach Pot)'!AE184</f>
        <v>0</v>
      </c>
      <c r="AG184">
        <f>'RIM &amp; TRC Benefits'!AF184-'TRC Costs (Ach Pot)'!AF184</f>
        <v>0</v>
      </c>
      <c r="AH184">
        <f>'RIM &amp; TRC Benefits'!AG184-'TRC Costs (Ach Pot)'!AG184</f>
        <v>0</v>
      </c>
      <c r="AI184">
        <f>'RIM &amp; TRC Benefits'!AH184-'TRC Costs (Ach Pot)'!AH184</f>
        <v>0</v>
      </c>
      <c r="AJ184" s="2">
        <f t="shared" si="34"/>
        <v>1454.91041</v>
      </c>
      <c r="AK184" s="2">
        <f t="shared" si="35"/>
        <v>776.53332155375278</v>
      </c>
      <c r="AL184">
        <f>IF('TRC Costs (Ach Pot)'!AJ184=0,99999,'RIM &amp; TRC Benefits'!AJ184/'TRC Costs (Ach Pot)'!AJ184)</f>
        <v>3.3042531796847263</v>
      </c>
      <c r="AM184" s="17"/>
      <c r="AN184">
        <f>'Customer Costs'!G184</f>
        <v>300</v>
      </c>
      <c r="AO184" s="17">
        <f t="shared" si="36"/>
        <v>626.50193113161845</v>
      </c>
      <c r="AP184" s="18">
        <f t="shared" si="37"/>
        <v>4.0029680222530226</v>
      </c>
      <c r="AQ184" s="76" t="str">
        <f t="shared" si="38"/>
        <v>No</v>
      </c>
      <c r="AR184" s="76" t="str">
        <f t="shared" si="39"/>
        <v>No</v>
      </c>
      <c r="AS184" s="76" t="str">
        <f t="shared" si="40"/>
        <v>No</v>
      </c>
      <c r="AU184" s="76" t="str">
        <f t="shared" si="41"/>
        <v>Keep</v>
      </c>
      <c r="AV184" s="59">
        <f t="shared" si="42"/>
        <v>150.11121830988367</v>
      </c>
      <c r="AW184" s="41">
        <f t="shared" si="43"/>
        <v>2</v>
      </c>
      <c r="AX184" s="23">
        <f t="shared" si="44"/>
        <v>0.50037072769961222</v>
      </c>
      <c r="AY184" s="23"/>
      <c r="AZ184" s="11">
        <f>IF(AV184="NA",AV184,'Program Costs'!G184)</f>
        <v>37</v>
      </c>
      <c r="BA184" s="20"/>
      <c r="BB184" s="56">
        <f>IF(AW184&lt;=10,IF($BB$1="Residential",VLOOKUP(CEILING(AW184,0.05),'Payback-Acceptance'!$A$5:$C$205,2),VLOOKUP(CEILING(AW184,0.05),'Payback-Acceptance'!$A$5:$C$205,3)),IF($BB$1="Residential",VLOOKUP(10,'Payback-Acceptance'!$A$5:$C$205,2),VLOOKUP(10,'Payback-Acceptance'!$A$5:$C$205,3)))</f>
        <v>0.41756058820718511</v>
      </c>
      <c r="BC184" s="109"/>
      <c r="BD184" s="17">
        <f>'RIM Net Benefits (Ach Pot)'!BC184</f>
        <v>626.50193113161845</v>
      </c>
      <c r="BE184" s="18">
        <f>'RIM Net Benefits (Ach Pot)'!BD184</f>
        <v>110.99102689201914</v>
      </c>
      <c r="BF184" s="18">
        <f>'RIM Net Benefits (Ach Pot)'!BE184</f>
        <v>535.2504948751058</v>
      </c>
      <c r="BG184" s="42"/>
      <c r="BH184" s="22">
        <v>58049.815923659946</v>
      </c>
      <c r="BI184" s="27">
        <f t="shared" si="33"/>
        <v>12119.657641201135</v>
      </c>
      <c r="BJ184" s="52" t="s">
        <v>526</v>
      </c>
      <c r="BK184" s="52"/>
      <c r="BL184" s="35" t="str">
        <f t="shared" si="45"/>
        <v>NA</v>
      </c>
      <c r="BM184" s="67" t="s">
        <v>499</v>
      </c>
      <c r="BN184" s="71" t="str">
        <f t="shared" si="48"/>
        <v>NA</v>
      </c>
      <c r="BO184" s="71" t="str">
        <f t="shared" si="48"/>
        <v>NA</v>
      </c>
      <c r="BP184" s="71" t="str">
        <f t="shared" si="48"/>
        <v>NA</v>
      </c>
      <c r="BQ184" s="71" t="str">
        <f t="shared" si="48"/>
        <v>NA</v>
      </c>
      <c r="BR184" s="71" t="str">
        <f t="shared" si="48"/>
        <v>NA</v>
      </c>
      <c r="BS184" s="71" t="str">
        <f t="shared" si="48"/>
        <v>NA</v>
      </c>
      <c r="BT184" s="71" t="str">
        <f t="shared" si="48"/>
        <v>NA</v>
      </c>
      <c r="BU184" s="71" t="str">
        <f t="shared" si="48"/>
        <v>NA</v>
      </c>
      <c r="BV184" s="71" t="str">
        <f t="shared" si="48"/>
        <v>NA</v>
      </c>
      <c r="BW184" s="71" t="str">
        <f t="shared" si="48"/>
        <v>NA</v>
      </c>
    </row>
    <row r="185" spans="1:75" x14ac:dyDescent="0.25">
      <c r="A185" s="13">
        <v>3</v>
      </c>
      <c r="B185" s="13">
        <v>100</v>
      </c>
      <c r="C185">
        <v>106</v>
      </c>
      <c r="D185" t="s">
        <v>219</v>
      </c>
      <c r="E185" t="s">
        <v>435</v>
      </c>
      <c r="F185">
        <f>'RIM &amp; TRC Benefits'!E185-'TRC Costs (Ach Pot)'!E185</f>
        <v>0</v>
      </c>
      <c r="G185">
        <f>'RIM &amp; TRC Benefits'!F185-'TRC Costs (Ach Pot)'!F185</f>
        <v>0</v>
      </c>
      <c r="H185">
        <f>'RIM &amp; TRC Benefits'!G185-'TRC Costs (Ach Pot)'!G185</f>
        <v>-676.01220000000001</v>
      </c>
      <c r="I185">
        <f>'RIM &amp; TRC Benefits'!H185-'TRC Costs (Ach Pot)'!H185</f>
        <v>60.2378</v>
      </c>
      <c r="J185">
        <f>'RIM &amp; TRC Benefits'!I185-'TRC Costs (Ach Pot)'!I185</f>
        <v>64.612799999999993</v>
      </c>
      <c r="K185">
        <f>'RIM &amp; TRC Benefits'!J185-'TRC Costs (Ach Pot)'!J185</f>
        <v>116.45068999999999</v>
      </c>
      <c r="L185">
        <f>'RIM &amp; TRC Benefits'!K185-'TRC Costs (Ach Pot)'!K185</f>
        <v>134.67822999999999</v>
      </c>
      <c r="M185">
        <f>'RIM &amp; TRC Benefits'!L185-'TRC Costs (Ach Pot)'!L185</f>
        <v>137.89697999999999</v>
      </c>
      <c r="N185">
        <f>'RIM &amp; TRC Benefits'!M185-'TRC Costs (Ach Pot)'!M185</f>
        <v>163.30811</v>
      </c>
      <c r="O185">
        <f>'RIM &amp; TRC Benefits'!N185-'TRC Costs (Ach Pot)'!N185</f>
        <v>177.49561</v>
      </c>
      <c r="P185">
        <f>'RIM &amp; TRC Benefits'!O185-'TRC Costs (Ach Pot)'!O185</f>
        <v>179.25342999999998</v>
      </c>
      <c r="Q185">
        <f>'RIM &amp; TRC Benefits'!P185-'TRC Costs (Ach Pot)'!P185</f>
        <v>148.20654999999999</v>
      </c>
      <c r="R185">
        <f>'RIM &amp; TRC Benefits'!Q185-'TRC Costs (Ach Pot)'!Q185</f>
        <v>158.86279999999999</v>
      </c>
      <c r="S185">
        <f>'RIM &amp; TRC Benefits'!R185-'TRC Costs (Ach Pot)'!R185</f>
        <v>141.23779999999999</v>
      </c>
      <c r="T185">
        <f>'RIM &amp; TRC Benefits'!S185-'TRC Costs (Ach Pot)'!S185</f>
        <v>191.11279999999999</v>
      </c>
      <c r="U185">
        <f>'RIM &amp; TRC Benefits'!T185-'TRC Costs (Ach Pot)'!T185</f>
        <v>146.67529999999999</v>
      </c>
      <c r="V185">
        <f>'RIM &amp; TRC Benefits'!U185-'TRC Costs (Ach Pot)'!U185</f>
        <v>162.94042999999999</v>
      </c>
      <c r="W185">
        <f>'RIM &amp; TRC Benefits'!V185-'TRC Costs (Ach Pot)'!V185</f>
        <v>0</v>
      </c>
      <c r="X185">
        <f>'RIM &amp; TRC Benefits'!W185-'TRC Costs (Ach Pot)'!W185</f>
        <v>0</v>
      </c>
      <c r="Y185">
        <f>'RIM &amp; TRC Benefits'!X185-'TRC Costs (Ach Pot)'!X185</f>
        <v>0</v>
      </c>
      <c r="Z185">
        <f>'RIM &amp; TRC Benefits'!Y185-'TRC Costs (Ach Pot)'!Y185</f>
        <v>0</v>
      </c>
      <c r="AA185">
        <f>'RIM &amp; TRC Benefits'!Z185-'TRC Costs (Ach Pot)'!Z185</f>
        <v>0</v>
      </c>
      <c r="AB185">
        <f>'RIM &amp; TRC Benefits'!AA185-'TRC Costs (Ach Pot)'!AA185</f>
        <v>0</v>
      </c>
      <c r="AC185">
        <f>'RIM &amp; TRC Benefits'!AB185-'TRC Costs (Ach Pot)'!AB185</f>
        <v>0</v>
      </c>
      <c r="AD185">
        <f>'RIM &amp; TRC Benefits'!AC185-'TRC Costs (Ach Pot)'!AC185</f>
        <v>0</v>
      </c>
      <c r="AE185">
        <f>'RIM &amp; TRC Benefits'!AD185-'TRC Costs (Ach Pot)'!AD185</f>
        <v>0</v>
      </c>
      <c r="AF185">
        <f>'RIM &amp; TRC Benefits'!AE185-'TRC Costs (Ach Pot)'!AE185</f>
        <v>0</v>
      </c>
      <c r="AG185">
        <f>'RIM &amp; TRC Benefits'!AF185-'TRC Costs (Ach Pot)'!AF185</f>
        <v>0</v>
      </c>
      <c r="AH185">
        <f>'RIM &amp; TRC Benefits'!AG185-'TRC Costs (Ach Pot)'!AG185</f>
        <v>0</v>
      </c>
      <c r="AI185">
        <f>'RIM &amp; TRC Benefits'!AH185-'TRC Costs (Ach Pot)'!AH185</f>
        <v>0</v>
      </c>
      <c r="AJ185" s="2">
        <f t="shared" si="34"/>
        <v>1306.9571299999998</v>
      </c>
      <c r="AK185" s="2">
        <f t="shared" si="35"/>
        <v>538.04044683856739</v>
      </c>
      <c r="AL185">
        <f>IF('TRC Costs (Ach Pot)'!AJ185=0,99999,'RIM &amp; TRC Benefits'!AJ185/'TRC Costs (Ach Pot)'!AJ185)</f>
        <v>1.7300413118569438</v>
      </c>
      <c r="AM185" s="17"/>
      <c r="AN185">
        <f>'Customer Costs'!G185</f>
        <v>700</v>
      </c>
      <c r="AO185" s="17">
        <f t="shared" si="36"/>
        <v>854.93651869116866</v>
      </c>
      <c r="AP185" s="18">
        <f t="shared" si="37"/>
        <v>6.8445902081995822</v>
      </c>
      <c r="AQ185" s="76" t="str">
        <f t="shared" si="38"/>
        <v>No</v>
      </c>
      <c r="AR185" s="76" t="str">
        <f t="shared" si="39"/>
        <v>No</v>
      </c>
      <c r="AS185" s="76" t="str">
        <f t="shared" si="40"/>
        <v>No</v>
      </c>
      <c r="AU185" s="76" t="str">
        <f t="shared" si="41"/>
        <v>Keep</v>
      </c>
      <c r="AV185" s="59">
        <f t="shared" si="42"/>
        <v>495.45890149524973</v>
      </c>
      <c r="AW185" s="41">
        <f t="shared" si="43"/>
        <v>1.9999999999999998</v>
      </c>
      <c r="AX185" s="23">
        <f t="shared" si="44"/>
        <v>0.70779843070749959</v>
      </c>
      <c r="AY185" s="23"/>
      <c r="AZ185" s="11">
        <f>IF(AV185="NA",AV185,'Program Costs'!G185)</f>
        <v>37</v>
      </c>
      <c r="BA185" s="20"/>
      <c r="BB185" s="56">
        <f>IF(AW185&lt;=10,IF($BB$1="Residential",VLOOKUP(CEILING(AW185,0.05),'Payback-Acceptance'!$A$5:$C$205,2),VLOOKUP(CEILING(AW185,0.05),'Payback-Acceptance'!$A$5:$C$205,3)),IF($BB$1="Residential",VLOOKUP(10,'Payback-Acceptance'!$A$5:$C$205,2),VLOOKUP(10,'Payback-Acceptance'!$A$5:$C$205,3)))</f>
        <v>0.41756058820718511</v>
      </c>
      <c r="BC185" s="109"/>
      <c r="BD185" s="17">
        <f>'RIM Net Benefits (Ach Pot)'!BC185</f>
        <v>854.93651869116866</v>
      </c>
      <c r="BE185" s="18">
        <f>'RIM Net Benefits (Ach Pot)'!BD185</f>
        <v>501</v>
      </c>
      <c r="BF185" s="18">
        <f>'RIM Net Benefits (Ach Pot)'!BE185</f>
        <v>0</v>
      </c>
      <c r="BG185" s="42"/>
      <c r="BH185" s="22">
        <v>60238.723009770809</v>
      </c>
      <c r="BI185" s="27">
        <f t="shared" si="33"/>
        <v>12576.658306404797</v>
      </c>
      <c r="BJ185" s="52" t="s">
        <v>526</v>
      </c>
      <c r="BK185" s="52"/>
      <c r="BL185" s="35" t="str">
        <f t="shared" si="45"/>
        <v>NA</v>
      </c>
      <c r="BM185" s="67" t="s">
        <v>499</v>
      </c>
      <c r="BN185" s="71" t="str">
        <f t="shared" si="48"/>
        <v>NA</v>
      </c>
      <c r="BO185" s="71" t="str">
        <f t="shared" si="48"/>
        <v>NA</v>
      </c>
      <c r="BP185" s="71" t="str">
        <f t="shared" si="48"/>
        <v>NA</v>
      </c>
      <c r="BQ185" s="71" t="str">
        <f t="shared" si="48"/>
        <v>NA</v>
      </c>
      <c r="BR185" s="71" t="str">
        <f t="shared" si="48"/>
        <v>NA</v>
      </c>
      <c r="BS185" s="71" t="str">
        <f t="shared" si="48"/>
        <v>NA</v>
      </c>
      <c r="BT185" s="71" t="str">
        <f t="shared" si="48"/>
        <v>NA</v>
      </c>
      <c r="BU185" s="71" t="str">
        <f t="shared" si="48"/>
        <v>NA</v>
      </c>
      <c r="BV185" s="71" t="str">
        <f t="shared" si="48"/>
        <v>NA</v>
      </c>
      <c r="BW185" s="71" t="str">
        <f t="shared" si="48"/>
        <v>NA</v>
      </c>
    </row>
    <row r="186" spans="1:75" x14ac:dyDescent="0.25">
      <c r="A186" s="13">
        <v>3</v>
      </c>
      <c r="B186" s="13">
        <v>100</v>
      </c>
      <c r="C186">
        <v>107</v>
      </c>
      <c r="D186" t="s">
        <v>220</v>
      </c>
      <c r="E186" t="s">
        <v>436</v>
      </c>
      <c r="F186">
        <f>'RIM &amp; TRC Benefits'!E186-'TRC Costs (Ach Pot)'!E186</f>
        <v>0</v>
      </c>
      <c r="G186">
        <f>'RIM &amp; TRC Benefits'!F186-'TRC Costs (Ach Pot)'!F186</f>
        <v>0</v>
      </c>
      <c r="H186">
        <f>'RIM &amp; TRC Benefits'!G186-'TRC Costs (Ach Pot)'!G186</f>
        <v>-4798.5487800000001</v>
      </c>
      <c r="I186">
        <f>'RIM &amp; TRC Benefits'!H186-'TRC Costs (Ach Pot)'!H186</f>
        <v>82.52122</v>
      </c>
      <c r="J186">
        <f>'RIM &amp; TRC Benefits'!I186-'TRC Costs (Ach Pot)'!I186</f>
        <v>88.02122</v>
      </c>
      <c r="K186">
        <f>'RIM &amp; TRC Benefits'!J186-'TRC Costs (Ach Pot)'!J186</f>
        <v>158.48215999999999</v>
      </c>
      <c r="L186">
        <f>'RIM &amp; TRC Benefits'!K186-'TRC Costs (Ach Pot)'!K186</f>
        <v>183.04856000000001</v>
      </c>
      <c r="M186">
        <f>'RIM &amp; TRC Benefits'!L186-'TRC Costs (Ach Pot)'!L186</f>
        <v>187.02414999999999</v>
      </c>
      <c r="N186">
        <f>'RIM &amp; TRC Benefits'!M186-'TRC Costs (Ach Pot)'!M186</f>
        <v>221.06031999999999</v>
      </c>
      <c r="O186">
        <f>'RIM &amp; TRC Benefits'!N186-'TRC Costs (Ach Pot)'!N186</f>
        <v>241.47432000000001</v>
      </c>
      <c r="P186">
        <f>'RIM &amp; TRC Benefits'!O186-'TRC Costs (Ach Pot)'!O186</f>
        <v>242.91182000000001</v>
      </c>
      <c r="Q186">
        <f>'RIM &amp; TRC Benefits'!P186-'TRC Costs (Ach Pot)'!P186</f>
        <v>201.33372</v>
      </c>
      <c r="R186">
        <f>'RIM &amp; TRC Benefits'!Q186-'TRC Costs (Ach Pot)'!Q186</f>
        <v>216.17747</v>
      </c>
      <c r="S186">
        <f>'RIM &amp; TRC Benefits'!R186-'TRC Costs (Ach Pot)'!R186</f>
        <v>192.67747</v>
      </c>
      <c r="T186">
        <f>'RIM &amp; TRC Benefits'!S186-'TRC Costs (Ach Pot)'!S186</f>
        <v>259.77121999999997</v>
      </c>
      <c r="U186">
        <f>'RIM &amp; TRC Benefits'!T186-'TRC Costs (Ach Pot)'!T186</f>
        <v>199.61497</v>
      </c>
      <c r="V186">
        <f>'RIM &amp; TRC Benefits'!U186-'TRC Costs (Ach Pot)'!U186</f>
        <v>221.11497</v>
      </c>
      <c r="W186">
        <f>'RIM &amp; TRC Benefits'!V186-'TRC Costs (Ach Pot)'!V186</f>
        <v>0</v>
      </c>
      <c r="X186">
        <f>'RIM &amp; TRC Benefits'!W186-'TRC Costs (Ach Pot)'!W186</f>
        <v>0</v>
      </c>
      <c r="Y186">
        <f>'RIM &amp; TRC Benefits'!X186-'TRC Costs (Ach Pot)'!X186</f>
        <v>0</v>
      </c>
      <c r="Z186">
        <f>'RIM &amp; TRC Benefits'!Y186-'TRC Costs (Ach Pot)'!Y186</f>
        <v>0</v>
      </c>
      <c r="AA186">
        <f>'RIM &amp; TRC Benefits'!Z186-'TRC Costs (Ach Pot)'!Z186</f>
        <v>0</v>
      </c>
      <c r="AB186">
        <f>'RIM &amp; TRC Benefits'!AA186-'TRC Costs (Ach Pot)'!AA186</f>
        <v>0</v>
      </c>
      <c r="AC186">
        <f>'RIM &amp; TRC Benefits'!AB186-'TRC Costs (Ach Pot)'!AB186</f>
        <v>0</v>
      </c>
      <c r="AD186">
        <f>'RIM &amp; TRC Benefits'!AC186-'TRC Costs (Ach Pot)'!AC186</f>
        <v>0</v>
      </c>
      <c r="AE186">
        <f>'RIM &amp; TRC Benefits'!AD186-'TRC Costs (Ach Pot)'!AD186</f>
        <v>0</v>
      </c>
      <c r="AF186">
        <f>'RIM &amp; TRC Benefits'!AE186-'TRC Costs (Ach Pot)'!AE186</f>
        <v>0</v>
      </c>
      <c r="AG186">
        <f>'RIM &amp; TRC Benefits'!AF186-'TRC Costs (Ach Pot)'!AF186</f>
        <v>0</v>
      </c>
      <c r="AH186">
        <f>'RIM &amp; TRC Benefits'!AG186-'TRC Costs (Ach Pot)'!AG186</f>
        <v>0</v>
      </c>
      <c r="AI186">
        <f>'RIM &amp; TRC Benefits'!AH186-'TRC Costs (Ach Pot)'!AH186</f>
        <v>0</v>
      </c>
      <c r="AJ186" s="2">
        <f t="shared" si="34"/>
        <v>-2103.3151900000007</v>
      </c>
      <c r="AK186" s="2">
        <f t="shared" si="35"/>
        <v>-3148.2834323607499</v>
      </c>
      <c r="AL186">
        <f>IF('TRC Costs (Ach Pot)'!AJ186=0,99999,'RIM &amp; TRC Benefits'!AJ186/'TRC Costs (Ach Pot)'!AJ186)</f>
        <v>0.35510046819408547</v>
      </c>
      <c r="AM186" s="17"/>
      <c r="AN186">
        <f>'Customer Costs'!G186</f>
        <v>4844.82</v>
      </c>
      <c r="AO186" s="17">
        <f t="shared" si="36"/>
        <v>1172.2148239927442</v>
      </c>
      <c r="AP186" s="18">
        <f t="shared" si="37"/>
        <v>34.550450710352948</v>
      </c>
      <c r="AQ186" s="76" t="str">
        <f t="shared" si="38"/>
        <v>No</v>
      </c>
      <c r="AR186" s="76" t="str">
        <f t="shared" si="39"/>
        <v>No</v>
      </c>
      <c r="AS186" s="76" t="str">
        <f t="shared" si="40"/>
        <v>No</v>
      </c>
      <c r="AU186" s="76" t="str">
        <f t="shared" si="41"/>
        <v>Drop</v>
      </c>
      <c r="AV186" s="59" t="str">
        <f t="shared" si="42"/>
        <v>NA</v>
      </c>
      <c r="AW186" s="41" t="str">
        <f t="shared" si="43"/>
        <v>NA</v>
      </c>
      <c r="AX186" s="23" t="str">
        <f t="shared" si="44"/>
        <v>NA</v>
      </c>
      <c r="AY186" s="23"/>
      <c r="AZ186" s="11" t="str">
        <f>IF(AV186="NA",AV186,'Program Costs'!G186)</f>
        <v>NA</v>
      </c>
      <c r="BA186" s="20"/>
      <c r="BB186" s="56">
        <f>IF(AW186&lt;=10,IF($BB$1="Residential",VLOOKUP(CEILING(AW186,0.05),'Payback-Acceptance'!$A$5:$C$205,2),VLOOKUP(CEILING(AW186,0.05),'Payback-Acceptance'!$A$5:$C$205,3)),IF($BB$1="Residential",VLOOKUP(10,'Payback-Acceptance'!$A$5:$C$205,2),VLOOKUP(10,'Payback-Acceptance'!$A$5:$C$205,3)))</f>
        <v>0.14294960495076253</v>
      </c>
      <c r="BC186" s="109"/>
      <c r="BD186" s="17">
        <f>'RIM Net Benefits (Ach Pot)'!BC186</f>
        <v>1172.2148239927442</v>
      </c>
      <c r="BE186" s="18">
        <f>'RIM Net Benefits (Ach Pot)'!BD186</f>
        <v>416.62503912832676</v>
      </c>
      <c r="BF186" s="18">
        <f>'RIM Net Benefits (Ach Pot)'!BE186</f>
        <v>726.46630303484403</v>
      </c>
      <c r="BG186" s="42"/>
      <c r="BH186" s="22">
        <v>60589.823706382987</v>
      </c>
      <c r="BI186" s="27" t="str">
        <f t="shared" si="33"/>
        <v>NA</v>
      </c>
      <c r="BJ186" s="52" t="s">
        <v>526</v>
      </c>
      <c r="BK186" s="52"/>
      <c r="BL186" s="35" t="str">
        <f t="shared" si="45"/>
        <v>NA</v>
      </c>
      <c r="BM186" s="67" t="s">
        <v>499</v>
      </c>
      <c r="BN186" s="71" t="str">
        <f t="shared" si="48"/>
        <v>NA</v>
      </c>
      <c r="BO186" s="71" t="str">
        <f t="shared" si="48"/>
        <v>NA</v>
      </c>
      <c r="BP186" s="71" t="str">
        <f t="shared" si="48"/>
        <v>NA</v>
      </c>
      <c r="BQ186" s="71" t="str">
        <f t="shared" si="48"/>
        <v>NA</v>
      </c>
      <c r="BR186" s="71" t="str">
        <f t="shared" si="48"/>
        <v>NA</v>
      </c>
      <c r="BS186" s="71" t="str">
        <f t="shared" si="48"/>
        <v>NA</v>
      </c>
      <c r="BT186" s="71" t="str">
        <f t="shared" si="48"/>
        <v>NA</v>
      </c>
      <c r="BU186" s="71" t="str">
        <f t="shared" si="48"/>
        <v>NA</v>
      </c>
      <c r="BV186" s="71" t="str">
        <f t="shared" si="48"/>
        <v>NA</v>
      </c>
      <c r="BW186" s="71" t="str">
        <f t="shared" si="48"/>
        <v>NA</v>
      </c>
    </row>
    <row r="187" spans="1:75" x14ac:dyDescent="0.25">
      <c r="A187" s="13">
        <v>3</v>
      </c>
      <c r="B187" s="13">
        <v>100</v>
      </c>
      <c r="C187">
        <v>108</v>
      </c>
      <c r="D187" t="s">
        <v>221</v>
      </c>
      <c r="E187" t="s">
        <v>437</v>
      </c>
      <c r="F187">
        <f>'RIM &amp; TRC Benefits'!E187-'TRC Costs (Ach Pot)'!E187</f>
        <v>0</v>
      </c>
      <c r="G187">
        <f>'RIM &amp; TRC Benefits'!F187-'TRC Costs (Ach Pot)'!F187</f>
        <v>0</v>
      </c>
      <c r="H187">
        <f>'RIM &amp; TRC Benefits'!G187-'TRC Costs (Ach Pot)'!G187</f>
        <v>-11138.66907</v>
      </c>
      <c r="I187">
        <f>'RIM &amp; TRC Benefits'!H187-'TRC Costs (Ach Pot)'!H187</f>
        <v>82.355930000000001</v>
      </c>
      <c r="J187">
        <f>'RIM &amp; TRC Benefits'!I187-'TRC Costs (Ach Pot)'!I187</f>
        <v>87.730930000000001</v>
      </c>
      <c r="K187">
        <f>'RIM &amp; TRC Benefits'!J187-'TRC Costs (Ach Pot)'!J187</f>
        <v>158.08834999999999</v>
      </c>
      <c r="L187">
        <f>'RIM &amp; TRC Benefits'!K187-'TRC Costs (Ach Pot)'!K187</f>
        <v>182.39695</v>
      </c>
      <c r="M187">
        <f>'RIM &amp; TRC Benefits'!L187-'TRC Costs (Ach Pot)'!L187</f>
        <v>186.86959999999999</v>
      </c>
      <c r="N187">
        <f>'RIM &amp; TRC Benefits'!M187-'TRC Costs (Ach Pot)'!M187</f>
        <v>221.23873</v>
      </c>
      <c r="O187">
        <f>'RIM &amp; TRC Benefits'!N187-'TRC Costs (Ach Pot)'!N187</f>
        <v>240.64503000000002</v>
      </c>
      <c r="P187">
        <f>'RIM &amp; TRC Benefits'!O187-'TRC Costs (Ach Pot)'!O187</f>
        <v>242.34813</v>
      </c>
      <c r="Q187">
        <f>'RIM &amp; TRC Benefits'!P187-'TRC Costs (Ach Pot)'!P187</f>
        <v>200.87155999999999</v>
      </c>
      <c r="R187">
        <f>'RIM &amp; TRC Benefits'!Q187-'TRC Costs (Ach Pot)'!Q187</f>
        <v>215.43405999999999</v>
      </c>
      <c r="S187">
        <f>'RIM &amp; TRC Benefits'!R187-'TRC Costs (Ach Pot)'!R187</f>
        <v>192.49655999999999</v>
      </c>
      <c r="T187">
        <f>'RIM &amp; TRC Benefits'!S187-'TRC Costs (Ach Pot)'!S187</f>
        <v>259.13722999999999</v>
      </c>
      <c r="U187">
        <f>'RIM &amp; TRC Benefits'!T187-'TRC Costs (Ach Pot)'!T187</f>
        <v>199.44968</v>
      </c>
      <c r="V187">
        <f>'RIM &amp; TRC Benefits'!U187-'TRC Costs (Ach Pot)'!U187</f>
        <v>220.91843</v>
      </c>
      <c r="W187">
        <f>'RIM &amp; TRC Benefits'!V187-'TRC Costs (Ach Pot)'!V187</f>
        <v>0</v>
      </c>
      <c r="X187">
        <f>'RIM &amp; TRC Benefits'!W187-'TRC Costs (Ach Pot)'!W187</f>
        <v>0</v>
      </c>
      <c r="Y187">
        <f>'RIM &amp; TRC Benefits'!X187-'TRC Costs (Ach Pot)'!X187</f>
        <v>0</v>
      </c>
      <c r="Z187">
        <f>'RIM &amp; TRC Benefits'!Y187-'TRC Costs (Ach Pot)'!Y187</f>
        <v>0</v>
      </c>
      <c r="AA187">
        <f>'RIM &amp; TRC Benefits'!Z187-'TRC Costs (Ach Pot)'!Z187</f>
        <v>0</v>
      </c>
      <c r="AB187">
        <f>'RIM &amp; TRC Benefits'!AA187-'TRC Costs (Ach Pot)'!AA187</f>
        <v>0</v>
      </c>
      <c r="AC187">
        <f>'RIM &amp; TRC Benefits'!AB187-'TRC Costs (Ach Pot)'!AB187</f>
        <v>0</v>
      </c>
      <c r="AD187">
        <f>'RIM &amp; TRC Benefits'!AC187-'TRC Costs (Ach Pot)'!AC187</f>
        <v>0</v>
      </c>
      <c r="AE187">
        <f>'RIM &amp; TRC Benefits'!AD187-'TRC Costs (Ach Pot)'!AD187</f>
        <v>0</v>
      </c>
      <c r="AF187">
        <f>'RIM &amp; TRC Benefits'!AE187-'TRC Costs (Ach Pot)'!AE187</f>
        <v>0</v>
      </c>
      <c r="AG187">
        <f>'RIM &amp; TRC Benefits'!AF187-'TRC Costs (Ach Pot)'!AF187</f>
        <v>0</v>
      </c>
      <c r="AH187">
        <f>'RIM &amp; TRC Benefits'!AG187-'TRC Costs (Ach Pot)'!AG187</f>
        <v>0</v>
      </c>
      <c r="AI187">
        <f>'RIM &amp; TRC Benefits'!AH187-'TRC Costs (Ach Pot)'!AH187</f>
        <v>0</v>
      </c>
      <c r="AJ187" s="2">
        <f t="shared" si="34"/>
        <v>-8448.6879000000026</v>
      </c>
      <c r="AK187" s="2">
        <f t="shared" si="35"/>
        <v>-9491.7207624044022</v>
      </c>
      <c r="AL187">
        <f>IF('TRC Costs (Ach Pot)'!AJ187=0,99999,'RIM &amp; TRC Benefits'!AJ187/'TRC Costs (Ach Pot)'!AJ187)</f>
        <v>0.15417881442497244</v>
      </c>
      <c r="AM187" s="17"/>
      <c r="AN187">
        <f>'Customer Costs'!G187</f>
        <v>11184.9</v>
      </c>
      <c r="AO187" s="17">
        <f t="shared" si="36"/>
        <v>1169.2230661080573</v>
      </c>
      <c r="AP187" s="18">
        <f t="shared" si="37"/>
        <v>79.968327162021438</v>
      </c>
      <c r="AQ187" s="76" t="str">
        <f t="shared" si="38"/>
        <v>No</v>
      </c>
      <c r="AR187" s="76" t="str">
        <f t="shared" si="39"/>
        <v>No</v>
      </c>
      <c r="AS187" s="76" t="str">
        <f t="shared" si="40"/>
        <v>No</v>
      </c>
      <c r="AU187" s="76" t="str">
        <f t="shared" si="41"/>
        <v>Drop</v>
      </c>
      <c r="AV187" s="59" t="str">
        <f t="shared" si="42"/>
        <v>NA</v>
      </c>
      <c r="AW187" s="41" t="str">
        <f t="shared" si="43"/>
        <v>NA</v>
      </c>
      <c r="AX187" s="23" t="str">
        <f t="shared" si="44"/>
        <v>NA</v>
      </c>
      <c r="AY187" s="23"/>
      <c r="AZ187" s="11" t="str">
        <f>IF(AV187="NA",AV187,'Program Costs'!G187)</f>
        <v>NA</v>
      </c>
      <c r="BA187" s="20"/>
      <c r="BB187" s="56">
        <f>IF(AW187&lt;=10,IF($BB$1="Residential",VLOOKUP(CEILING(AW187,0.05),'Payback-Acceptance'!$A$5:$C$205,2),VLOOKUP(CEILING(AW187,0.05),'Payback-Acceptance'!$A$5:$C$205,3)),IF($BB$1="Residential",VLOOKUP(10,'Payback-Acceptance'!$A$5:$C$205,2),VLOOKUP(10,'Payback-Acceptance'!$A$5:$C$205,3)))</f>
        <v>0.14294960495076253</v>
      </c>
      <c r="BC187" s="109"/>
      <c r="BD187" s="17">
        <f>'RIM Net Benefits (Ach Pot)'!BC187</f>
        <v>1169.2230661080573</v>
      </c>
      <c r="BE187" s="18">
        <f>'RIM Net Benefits (Ach Pot)'!BD187</f>
        <v>415.30260812618042</v>
      </c>
      <c r="BF187" s="18">
        <f>'RIM Net Benefits (Ach Pot)'!BE187</f>
        <v>724.61219639365606</v>
      </c>
      <c r="BG187" s="42"/>
      <c r="BH187" s="22">
        <v>15300.460531914896</v>
      </c>
      <c r="BI187" s="27" t="str">
        <f t="shared" si="33"/>
        <v>NA</v>
      </c>
      <c r="BJ187" s="52" t="s">
        <v>528</v>
      </c>
      <c r="BK187" s="52"/>
      <c r="BL187" s="35" t="str">
        <f t="shared" si="45"/>
        <v>NA</v>
      </c>
      <c r="BM187" s="67" t="s">
        <v>499</v>
      </c>
      <c r="BN187" s="71" t="str">
        <f t="shared" si="48"/>
        <v>NA</v>
      </c>
      <c r="BO187" s="71" t="str">
        <f t="shared" si="48"/>
        <v>NA</v>
      </c>
      <c r="BP187" s="71" t="str">
        <f t="shared" si="48"/>
        <v>NA</v>
      </c>
      <c r="BQ187" s="71" t="str">
        <f t="shared" si="48"/>
        <v>NA</v>
      </c>
      <c r="BR187" s="71" t="str">
        <f t="shared" si="48"/>
        <v>NA</v>
      </c>
      <c r="BS187" s="71" t="str">
        <f t="shared" si="48"/>
        <v>NA</v>
      </c>
      <c r="BT187" s="71" t="str">
        <f t="shared" si="48"/>
        <v>NA</v>
      </c>
      <c r="BU187" s="71" t="str">
        <f t="shared" si="48"/>
        <v>NA</v>
      </c>
      <c r="BV187" s="71" t="str">
        <f t="shared" si="48"/>
        <v>NA</v>
      </c>
      <c r="BW187" s="71" t="str">
        <f t="shared" si="48"/>
        <v>NA</v>
      </c>
    </row>
    <row r="188" spans="1:75" x14ac:dyDescent="0.25">
      <c r="A188" s="14">
        <v>3</v>
      </c>
      <c r="B188" s="14">
        <v>100</v>
      </c>
      <c r="C188" s="15">
        <v>109</v>
      </c>
      <c r="D188" s="15" t="s">
        <v>222</v>
      </c>
      <c r="E188" s="15" t="s">
        <v>438</v>
      </c>
      <c r="F188">
        <f>'RIM &amp; TRC Benefits'!E188-'TRC Costs (Ach Pot)'!E188</f>
        <v>0</v>
      </c>
      <c r="G188">
        <f>'RIM &amp; TRC Benefits'!F188-'TRC Costs (Ach Pot)'!F188</f>
        <v>0</v>
      </c>
      <c r="H188">
        <f>'RIM &amp; TRC Benefits'!G188-'TRC Costs (Ach Pot)'!G188</f>
        <v>-29.219602000000002</v>
      </c>
      <c r="I188">
        <f>'RIM &amp; TRC Benefits'!H188-'TRC Costs (Ach Pot)'!H188</f>
        <v>8.0303979999999999</v>
      </c>
      <c r="J188">
        <f>'RIM &amp; TRC Benefits'!I188-'TRC Costs (Ach Pot)'!I188</f>
        <v>8.0303979999999999</v>
      </c>
      <c r="K188">
        <f>'RIM &amp; TRC Benefits'!J188-'TRC Costs (Ach Pot)'!J188</f>
        <v>19.388795999999999</v>
      </c>
      <c r="L188">
        <f>'RIM &amp; TRC Benefits'!K188-'TRC Costs (Ach Pot)'!K188</f>
        <v>22.995241999999998</v>
      </c>
      <c r="M188">
        <f>'RIM &amp; TRC Benefits'!L188-'TRC Costs (Ach Pot)'!L188</f>
        <v>22.777467999999999</v>
      </c>
      <c r="N188">
        <f>'RIM &amp; TRC Benefits'!M188-'TRC Costs (Ach Pot)'!M188</f>
        <v>28.616337999999999</v>
      </c>
      <c r="O188">
        <f>'RIM &amp; TRC Benefits'!N188-'TRC Costs (Ach Pot)'!N188</f>
        <v>30.737309</v>
      </c>
      <c r="P188">
        <f>'RIM &amp; TRC Benefits'!O188-'TRC Costs (Ach Pot)'!O188</f>
        <v>31.737309</v>
      </c>
      <c r="Q188">
        <f>'RIM &amp; TRC Benefits'!P188-'TRC Costs (Ach Pot)'!P188</f>
        <v>24.698248999999997</v>
      </c>
      <c r="R188">
        <f>'RIM &amp; TRC Benefits'!Q188-'TRC Costs (Ach Pot)'!Q188</f>
        <v>25.932618999999999</v>
      </c>
      <c r="S188">
        <f>'RIM &amp; TRC Benefits'!R188-'TRC Costs (Ach Pot)'!R188</f>
        <v>22.729493999999999</v>
      </c>
      <c r="T188">
        <f>'RIM &amp; TRC Benefits'!S188-'TRC Costs (Ach Pot)'!S188</f>
        <v>33.182619000000003</v>
      </c>
      <c r="U188">
        <f>'RIM &amp; TRC Benefits'!T188-'TRC Costs (Ach Pot)'!T188</f>
        <v>22.088868999999999</v>
      </c>
      <c r="V188">
        <f>'RIM &amp; TRC Benefits'!U188-'TRC Costs (Ach Pot)'!U188</f>
        <v>26.588868999999999</v>
      </c>
      <c r="W188">
        <f>'RIM &amp; TRC Benefits'!V188-'TRC Costs (Ach Pot)'!V188</f>
        <v>0</v>
      </c>
      <c r="X188">
        <f>'RIM &amp; TRC Benefits'!W188-'TRC Costs (Ach Pot)'!W188</f>
        <v>0</v>
      </c>
      <c r="Y188">
        <f>'RIM &amp; TRC Benefits'!X188-'TRC Costs (Ach Pot)'!X188</f>
        <v>0</v>
      </c>
      <c r="Z188">
        <f>'RIM &amp; TRC Benefits'!Y188-'TRC Costs (Ach Pot)'!Y188</f>
        <v>0</v>
      </c>
      <c r="AA188">
        <f>'RIM &amp; TRC Benefits'!Z188-'TRC Costs (Ach Pot)'!Z188</f>
        <v>0</v>
      </c>
      <c r="AB188">
        <f>'RIM &amp; TRC Benefits'!AA188-'TRC Costs (Ach Pot)'!AA188</f>
        <v>0</v>
      </c>
      <c r="AC188">
        <f>'RIM &amp; TRC Benefits'!AB188-'TRC Costs (Ach Pot)'!AB188</f>
        <v>0</v>
      </c>
      <c r="AD188">
        <f>'RIM &amp; TRC Benefits'!AC188-'TRC Costs (Ach Pot)'!AC188</f>
        <v>0</v>
      </c>
      <c r="AE188">
        <f>'RIM &amp; TRC Benefits'!AD188-'TRC Costs (Ach Pot)'!AD188</f>
        <v>0</v>
      </c>
      <c r="AF188">
        <f>'RIM &amp; TRC Benefits'!AE188-'TRC Costs (Ach Pot)'!AE188</f>
        <v>0</v>
      </c>
      <c r="AG188">
        <f>'RIM &amp; TRC Benefits'!AF188-'TRC Costs (Ach Pot)'!AF188</f>
        <v>0</v>
      </c>
      <c r="AH188">
        <f>'RIM &amp; TRC Benefits'!AG188-'TRC Costs (Ach Pot)'!AG188</f>
        <v>0</v>
      </c>
      <c r="AI188">
        <f>'RIM &amp; TRC Benefits'!AH188-'TRC Costs (Ach Pot)'!AH188</f>
        <v>0</v>
      </c>
      <c r="AJ188" s="2">
        <f t="shared" si="34"/>
        <v>298.31437499999993</v>
      </c>
      <c r="AK188" s="2">
        <f t="shared" si="35"/>
        <v>170.56082244062966</v>
      </c>
      <c r="AL188">
        <f>IF('TRC Costs (Ach Pot)'!AJ188=0,99999,'RIM &amp; TRC Benefits'!AJ188/'TRC Costs (Ach Pot)'!AJ188)</f>
        <v>5.609751957854856</v>
      </c>
      <c r="AM188" s="17"/>
      <c r="AN188">
        <f>'Customer Costs'!G188</f>
        <v>0</v>
      </c>
      <c r="AO188" s="17">
        <f t="shared" si="36"/>
        <v>84.358917272581834</v>
      </c>
      <c r="AP188" s="18">
        <f t="shared" si="37"/>
        <v>0</v>
      </c>
      <c r="AQ188" s="76" t="str">
        <f t="shared" si="38"/>
        <v>Yes</v>
      </c>
      <c r="AR188" s="76" t="str">
        <f t="shared" si="39"/>
        <v>Yes</v>
      </c>
      <c r="AS188" s="76" t="str">
        <f t="shared" si="40"/>
        <v>Yes</v>
      </c>
      <c r="AU188" s="76" t="str">
        <f t="shared" si="41"/>
        <v>Drop</v>
      </c>
      <c r="AV188" s="59" t="str">
        <f t="shared" si="42"/>
        <v>NA</v>
      </c>
      <c r="AW188" s="41" t="str">
        <f t="shared" si="43"/>
        <v>NA</v>
      </c>
      <c r="AX188" s="23" t="str">
        <f t="shared" si="44"/>
        <v>NA</v>
      </c>
      <c r="AY188" s="23"/>
      <c r="AZ188" s="11" t="str">
        <f>IF(AV188="NA",AV188,'Program Costs'!G188)</f>
        <v>NA</v>
      </c>
      <c r="BA188" s="20"/>
      <c r="BB188" s="56">
        <f>IF(AW188&lt;=10,IF($BB$1="Residential",VLOOKUP(CEILING(AW188,0.05),'Payback-Acceptance'!$A$5:$C$205,2),VLOOKUP(CEILING(AW188,0.05),'Payback-Acceptance'!$A$5:$C$205,3)),IF($BB$1="Residential",VLOOKUP(10,'Payback-Acceptance'!$A$5:$C$205,2),VLOOKUP(10,'Payback-Acceptance'!$A$5:$C$205,3)))</f>
        <v>0.14294960495076253</v>
      </c>
      <c r="BC188" s="109"/>
      <c r="BD188" s="17">
        <f>'RIM Net Benefits (Ach Pot)'!BC188</f>
        <v>84.358917272581834</v>
      </c>
      <c r="BE188" s="18">
        <f>'RIM Net Benefits (Ach Pot)'!BD188</f>
        <v>130.23324447375541</v>
      </c>
      <c r="BF188" s="18">
        <f>'RIM Net Benefits (Ach Pot)'!BE188</f>
        <v>0</v>
      </c>
      <c r="BG188" s="42"/>
      <c r="BH188" s="22">
        <v>30600.921063829792</v>
      </c>
      <c r="BI188" s="27" t="str">
        <f t="shared" si="33"/>
        <v>NA</v>
      </c>
      <c r="BJ188" s="52"/>
      <c r="BK188" s="52"/>
      <c r="BL188" s="35" t="str">
        <f t="shared" si="45"/>
        <v>NA</v>
      </c>
      <c r="BM188" s="67" t="s">
        <v>499</v>
      </c>
      <c r="BN188" s="71" t="str">
        <f t="shared" si="48"/>
        <v>NA</v>
      </c>
      <c r="BO188" s="71" t="str">
        <f t="shared" si="48"/>
        <v>NA</v>
      </c>
      <c r="BP188" s="71" t="str">
        <f t="shared" si="48"/>
        <v>NA</v>
      </c>
      <c r="BQ188" s="71" t="str">
        <f t="shared" si="48"/>
        <v>NA</v>
      </c>
      <c r="BR188" s="71" t="str">
        <f t="shared" si="48"/>
        <v>NA</v>
      </c>
      <c r="BS188" s="71" t="str">
        <f t="shared" si="48"/>
        <v>NA</v>
      </c>
      <c r="BT188" s="71" t="str">
        <f t="shared" si="48"/>
        <v>NA</v>
      </c>
      <c r="BU188" s="71" t="str">
        <f t="shared" si="48"/>
        <v>NA</v>
      </c>
      <c r="BV188" s="71" t="str">
        <f t="shared" si="48"/>
        <v>NA</v>
      </c>
      <c r="BW188" s="71" t="str">
        <f t="shared" si="48"/>
        <v>NA</v>
      </c>
    </row>
    <row r="189" spans="1:75" x14ac:dyDescent="0.25">
      <c r="A189" s="13">
        <v>3</v>
      </c>
      <c r="B189" s="13">
        <v>100</v>
      </c>
      <c r="C189">
        <v>110</v>
      </c>
      <c r="D189" t="s">
        <v>223</v>
      </c>
      <c r="E189" t="s">
        <v>439</v>
      </c>
      <c r="F189">
        <f>'RIM &amp; TRC Benefits'!E189-'TRC Costs (Ach Pot)'!E189</f>
        <v>0</v>
      </c>
      <c r="G189">
        <f>'RIM &amp; TRC Benefits'!F189-'TRC Costs (Ach Pot)'!F189</f>
        <v>0</v>
      </c>
      <c r="H189">
        <f>'RIM &amp; TRC Benefits'!G189-'TRC Costs (Ach Pot)'!G189</f>
        <v>-522.21548099999995</v>
      </c>
      <c r="I189">
        <f>'RIM &amp; TRC Benefits'!H189-'TRC Costs (Ach Pot)'!H189</f>
        <v>14.534519</v>
      </c>
      <c r="J189">
        <f>'RIM &amp; TRC Benefits'!I189-'TRC Costs (Ach Pot)'!I189</f>
        <v>15.909519</v>
      </c>
      <c r="K189">
        <f>'RIM &amp; TRC Benefits'!J189-'TRC Costs (Ach Pot)'!J189</f>
        <v>27.469089</v>
      </c>
      <c r="L189">
        <f>'RIM &amp; TRC Benefits'!K189-'TRC Costs (Ach Pot)'!K189</f>
        <v>30.818698999999999</v>
      </c>
      <c r="M189">
        <f>'RIM &amp; TRC Benefits'!L189-'TRC Costs (Ach Pot)'!L189</f>
        <v>31.354831999999998</v>
      </c>
      <c r="N189">
        <f>'RIM &amp; TRC Benefits'!M189-'TRC Costs (Ach Pot)'!M189</f>
        <v>37.386078999999995</v>
      </c>
      <c r="O189">
        <f>'RIM &amp; TRC Benefits'!N189-'TRC Costs (Ach Pot)'!N189</f>
        <v>39.979828999999995</v>
      </c>
      <c r="P189">
        <f>'RIM &amp; TRC Benefits'!O189-'TRC Costs (Ach Pot)'!O189</f>
        <v>40.940769000000003</v>
      </c>
      <c r="Q189">
        <f>'RIM &amp; TRC Benefits'!P189-'TRC Costs (Ach Pot)'!P189</f>
        <v>34.753269000000003</v>
      </c>
      <c r="R189">
        <f>'RIM &amp; TRC Benefits'!Q189-'TRC Costs (Ach Pot)'!Q189</f>
        <v>0</v>
      </c>
      <c r="S189">
        <f>'RIM &amp; TRC Benefits'!R189-'TRC Costs (Ach Pot)'!R189</f>
        <v>0</v>
      </c>
      <c r="T189">
        <f>'RIM &amp; TRC Benefits'!S189-'TRC Costs (Ach Pot)'!S189</f>
        <v>0</v>
      </c>
      <c r="U189">
        <f>'RIM &amp; TRC Benefits'!T189-'TRC Costs (Ach Pot)'!T189</f>
        <v>0</v>
      </c>
      <c r="V189">
        <f>'RIM &amp; TRC Benefits'!U189-'TRC Costs (Ach Pot)'!U189</f>
        <v>0</v>
      </c>
      <c r="W189">
        <f>'RIM &amp; TRC Benefits'!V189-'TRC Costs (Ach Pot)'!V189</f>
        <v>0</v>
      </c>
      <c r="X189">
        <f>'RIM &amp; TRC Benefits'!W189-'TRC Costs (Ach Pot)'!W189</f>
        <v>0</v>
      </c>
      <c r="Y189">
        <f>'RIM &amp; TRC Benefits'!X189-'TRC Costs (Ach Pot)'!X189</f>
        <v>0</v>
      </c>
      <c r="Z189">
        <f>'RIM &amp; TRC Benefits'!Y189-'TRC Costs (Ach Pot)'!Y189</f>
        <v>0</v>
      </c>
      <c r="AA189">
        <f>'RIM &amp; TRC Benefits'!Z189-'TRC Costs (Ach Pot)'!Z189</f>
        <v>0</v>
      </c>
      <c r="AB189">
        <f>'RIM &amp; TRC Benefits'!AA189-'TRC Costs (Ach Pot)'!AA189</f>
        <v>0</v>
      </c>
      <c r="AC189">
        <f>'RIM &amp; TRC Benefits'!AB189-'TRC Costs (Ach Pot)'!AB189</f>
        <v>0</v>
      </c>
      <c r="AD189">
        <f>'RIM &amp; TRC Benefits'!AC189-'TRC Costs (Ach Pot)'!AC189</f>
        <v>0</v>
      </c>
      <c r="AE189">
        <f>'RIM &amp; TRC Benefits'!AD189-'TRC Costs (Ach Pot)'!AD189</f>
        <v>0</v>
      </c>
      <c r="AF189">
        <f>'RIM &amp; TRC Benefits'!AE189-'TRC Costs (Ach Pot)'!AE189</f>
        <v>0</v>
      </c>
      <c r="AG189">
        <f>'RIM &amp; TRC Benefits'!AF189-'TRC Costs (Ach Pot)'!AF189</f>
        <v>0</v>
      </c>
      <c r="AH189">
        <f>'RIM &amp; TRC Benefits'!AG189-'TRC Costs (Ach Pot)'!AG189</f>
        <v>0</v>
      </c>
      <c r="AI189">
        <f>'RIM &amp; TRC Benefits'!AH189-'TRC Costs (Ach Pot)'!AH189</f>
        <v>0</v>
      </c>
      <c r="AJ189" s="2">
        <f t="shared" si="34"/>
        <v>-249.06887700000004</v>
      </c>
      <c r="AK189" s="2">
        <f t="shared" si="35"/>
        <v>-328.80557750382707</v>
      </c>
      <c r="AL189">
        <f>IF('TRC Costs (Ach Pot)'!AJ189=0,99999,'RIM &amp; TRC Benefits'!AJ189/'TRC Costs (Ach Pot)'!AJ189)</f>
        <v>0.38769911079361807</v>
      </c>
      <c r="AM189" s="17"/>
      <c r="AN189">
        <f>'Customer Costs'!G189</f>
        <v>500</v>
      </c>
      <c r="AO189" s="17">
        <f t="shared" si="36"/>
        <v>215.2186686754701</v>
      </c>
      <c r="AP189" s="18">
        <f t="shared" si="37"/>
        <v>19.421078506137604</v>
      </c>
      <c r="AQ189" s="76" t="str">
        <f t="shared" si="38"/>
        <v>No</v>
      </c>
      <c r="AR189" s="76" t="str">
        <f t="shared" si="39"/>
        <v>No</v>
      </c>
      <c r="AS189" s="76" t="str">
        <f t="shared" si="40"/>
        <v>No</v>
      </c>
      <c r="AU189" s="76" t="str">
        <f t="shared" si="41"/>
        <v>Drop</v>
      </c>
      <c r="AV189" s="59" t="str">
        <f t="shared" si="42"/>
        <v>NA</v>
      </c>
      <c r="AW189" s="41" t="str">
        <f t="shared" si="43"/>
        <v>NA</v>
      </c>
      <c r="AX189" s="23" t="str">
        <f t="shared" si="44"/>
        <v>NA</v>
      </c>
      <c r="AY189" s="23"/>
      <c r="AZ189" s="11" t="str">
        <f>IF(AV189="NA",AV189,'Program Costs'!G189)</f>
        <v>NA</v>
      </c>
      <c r="BA189" s="20"/>
      <c r="BB189" s="56">
        <f>IF(AW189&lt;=10,IF($BB$1="Residential",VLOOKUP(CEILING(AW189,0.05),'Payback-Acceptance'!$A$5:$C$205,2),VLOOKUP(CEILING(AW189,0.05),'Payback-Acceptance'!$A$5:$C$205,3)),IF($BB$1="Residential",VLOOKUP(10,'Payback-Acceptance'!$A$5:$C$205,2),VLOOKUP(10,'Payback-Acceptance'!$A$5:$C$205,3)))</f>
        <v>0.14294960495076253</v>
      </c>
      <c r="BC189" s="109"/>
      <c r="BD189" s="17">
        <f>'RIM Net Benefits (Ach Pot)'!BC189</f>
        <v>215.2186686754701</v>
      </c>
      <c r="BE189" s="18">
        <f>'RIM Net Benefits (Ach Pot)'!BD189</f>
        <v>52.61759036669374</v>
      </c>
      <c r="BF189" s="18">
        <f>'RIM Net Benefits (Ach Pot)'!BE189</f>
        <v>116.06105718501892</v>
      </c>
      <c r="BG189" s="42"/>
      <c r="BH189" s="22">
        <v>88130.652663829809</v>
      </c>
      <c r="BI189" s="27" t="str">
        <f t="shared" si="33"/>
        <v>NA</v>
      </c>
      <c r="BJ189" s="52" t="s">
        <v>528</v>
      </c>
      <c r="BK189" s="52"/>
      <c r="BL189" s="35" t="str">
        <f t="shared" si="45"/>
        <v>NA</v>
      </c>
      <c r="BM189" s="67" t="s">
        <v>499</v>
      </c>
      <c r="BN189" s="71" t="str">
        <f t="shared" si="48"/>
        <v>NA</v>
      </c>
      <c r="BO189" s="71" t="str">
        <f t="shared" si="48"/>
        <v>NA</v>
      </c>
      <c r="BP189" s="71" t="str">
        <f t="shared" si="48"/>
        <v>NA</v>
      </c>
      <c r="BQ189" s="71" t="str">
        <f t="shared" si="48"/>
        <v>NA</v>
      </c>
      <c r="BR189" s="71" t="str">
        <f t="shared" si="48"/>
        <v>NA</v>
      </c>
      <c r="BS189" s="71" t="str">
        <f t="shared" si="48"/>
        <v>NA</v>
      </c>
      <c r="BT189" s="71" t="str">
        <f t="shared" si="48"/>
        <v>NA</v>
      </c>
      <c r="BU189" s="71" t="str">
        <f t="shared" si="48"/>
        <v>NA</v>
      </c>
      <c r="BV189" s="71" t="str">
        <f t="shared" si="48"/>
        <v>NA</v>
      </c>
      <c r="BW189" s="71" t="str">
        <f t="shared" si="48"/>
        <v>NA</v>
      </c>
    </row>
    <row r="190" spans="1:75" x14ac:dyDescent="0.25">
      <c r="A190" s="13">
        <v>3</v>
      </c>
      <c r="B190" s="13">
        <v>100</v>
      </c>
      <c r="C190">
        <v>111</v>
      </c>
      <c r="D190" t="s">
        <v>224</v>
      </c>
      <c r="E190" t="s">
        <v>440</v>
      </c>
      <c r="F190">
        <f>'RIM &amp; TRC Benefits'!E190-'TRC Costs (Ach Pot)'!E190</f>
        <v>0</v>
      </c>
      <c r="G190">
        <f>'RIM &amp; TRC Benefits'!F190-'TRC Costs (Ach Pot)'!F190</f>
        <v>0</v>
      </c>
      <c r="H190">
        <f>'RIM &amp; TRC Benefits'!G190-'TRC Costs (Ach Pot)'!G190</f>
        <v>-2119.031426</v>
      </c>
      <c r="I190">
        <f>'RIM &amp; TRC Benefits'!H190-'TRC Costs (Ach Pot)'!H190</f>
        <v>31.868574000000002</v>
      </c>
      <c r="J190">
        <f>'RIM &amp; TRC Benefits'!I190-'TRC Costs (Ach Pot)'!I190</f>
        <v>33.993574000000002</v>
      </c>
      <c r="K190">
        <f>'RIM &amp; TRC Benefits'!J190-'TRC Costs (Ach Pot)'!J190</f>
        <v>73.076583999999997</v>
      </c>
      <c r="L190">
        <f>'RIM &amp; TRC Benefits'!K190-'TRC Costs (Ach Pot)'!K190</f>
        <v>88.239663999999991</v>
      </c>
      <c r="M190">
        <f>'RIM &amp; TRC Benefits'!L190-'TRC Costs (Ach Pot)'!L190</f>
        <v>88.676193999999995</v>
      </c>
      <c r="N190">
        <f>'RIM &amp; TRC Benefits'!M190-'TRC Costs (Ach Pot)'!M190</f>
        <v>108.94670400000001</v>
      </c>
      <c r="O190">
        <f>'RIM &amp; TRC Benefits'!N190-'TRC Costs (Ach Pot)'!N190</f>
        <v>118.845134</v>
      </c>
      <c r="P190">
        <f>'RIM &amp; TRC Benefits'!O190-'TRC Costs (Ach Pot)'!O190</f>
        <v>118.524824</v>
      </c>
      <c r="Q190">
        <f>'RIM &amp; TRC Benefits'!P190-'TRC Costs (Ach Pot)'!P190</f>
        <v>94.212323999999995</v>
      </c>
      <c r="R190">
        <f>'RIM &amp; TRC Benefits'!Q190-'TRC Costs (Ach Pot)'!Q190</f>
        <v>102.13420400000001</v>
      </c>
      <c r="S190">
        <f>'RIM &amp; TRC Benefits'!R190-'TRC Costs (Ach Pot)'!R190</f>
        <v>87.618573999999995</v>
      </c>
      <c r="T190">
        <f>'RIM &amp; TRC Benefits'!S190-'TRC Costs (Ach Pot)'!S190</f>
        <v>126.868574</v>
      </c>
      <c r="U190">
        <f>'RIM &amp; TRC Benefits'!T190-'TRC Costs (Ach Pot)'!T190</f>
        <v>90.149823999999995</v>
      </c>
      <c r="V190">
        <f>'RIM &amp; TRC Benefits'!U190-'TRC Costs (Ach Pot)'!U190</f>
        <v>102.774824</v>
      </c>
      <c r="W190">
        <f>'RIM &amp; TRC Benefits'!V190-'TRC Costs (Ach Pot)'!V190</f>
        <v>103.493574</v>
      </c>
      <c r="X190">
        <f>'RIM &amp; TRC Benefits'!W190-'TRC Costs (Ach Pot)'!W190</f>
        <v>124.524824</v>
      </c>
      <c r="Y190">
        <f>'RIM &amp; TRC Benefits'!X190-'TRC Costs (Ach Pot)'!X190</f>
        <v>125.556074</v>
      </c>
      <c r="Z190">
        <f>'RIM &amp; TRC Benefits'!Y190-'TRC Costs (Ach Pot)'!Y190</f>
        <v>129.649824</v>
      </c>
      <c r="AA190">
        <f>'RIM &amp; TRC Benefits'!Z190-'TRC Costs (Ach Pot)'!Z190</f>
        <v>129.868574</v>
      </c>
      <c r="AB190">
        <f>'RIM &amp; TRC Benefits'!AA190-'TRC Costs (Ach Pot)'!AA190</f>
        <v>131.556074</v>
      </c>
      <c r="AC190">
        <f>'RIM &amp; TRC Benefits'!AB190-'TRC Costs (Ach Pot)'!AB190</f>
        <v>113.306074</v>
      </c>
      <c r="AD190">
        <f>'RIM &amp; TRC Benefits'!AC190-'TRC Costs (Ach Pot)'!AC190</f>
        <v>115.087324</v>
      </c>
      <c r="AE190">
        <f>'RIM &amp; TRC Benefits'!AD190-'TRC Costs (Ach Pot)'!AD190</f>
        <v>100.587324</v>
      </c>
      <c r="AF190">
        <f>'RIM &amp; TRC Benefits'!AE190-'TRC Costs (Ach Pot)'!AE190</f>
        <v>104.493574</v>
      </c>
      <c r="AG190">
        <f>'RIM &amp; TRC Benefits'!AF190-'TRC Costs (Ach Pot)'!AF190</f>
        <v>113.181074</v>
      </c>
      <c r="AH190">
        <f>'RIM &amp; TRC Benefits'!AG190-'TRC Costs (Ach Pot)'!AG190</f>
        <v>118.024824</v>
      </c>
      <c r="AI190">
        <f>'RIM &amp; TRC Benefits'!AH190-'TRC Costs (Ach Pot)'!AH190</f>
        <v>166.431074</v>
      </c>
      <c r="AJ190" s="2">
        <f t="shared" si="34"/>
        <v>722.65836199999978</v>
      </c>
      <c r="AK190" s="2">
        <f t="shared" si="35"/>
        <v>-914.52735526884476</v>
      </c>
      <c r="AL190">
        <f>IF('TRC Costs (Ach Pot)'!AJ190=0,99999,'RIM &amp; TRC Benefits'!AJ190/'TRC Costs (Ach Pot)'!AJ190)</f>
        <v>0.57481642323267246</v>
      </c>
      <c r="AM190" s="17"/>
      <c r="AN190">
        <f>'Customer Costs'!G190</f>
        <v>2113.9</v>
      </c>
      <c r="AO190" s="17">
        <f t="shared" si="36"/>
        <v>387.21292014190288</v>
      </c>
      <c r="AP190" s="18">
        <f t="shared" si="37"/>
        <v>45.637083116128075</v>
      </c>
      <c r="AQ190" s="76" t="str">
        <f t="shared" si="38"/>
        <v>No</v>
      </c>
      <c r="AR190" s="76" t="str">
        <f t="shared" si="39"/>
        <v>No</v>
      </c>
      <c r="AS190" s="76" t="str">
        <f t="shared" si="40"/>
        <v>No</v>
      </c>
      <c r="AU190" s="76" t="str">
        <f t="shared" si="41"/>
        <v>Drop</v>
      </c>
      <c r="AV190" s="59" t="str">
        <f t="shared" si="42"/>
        <v>NA</v>
      </c>
      <c r="AW190" s="41" t="str">
        <f t="shared" si="43"/>
        <v>NA</v>
      </c>
      <c r="AX190" s="23" t="str">
        <f t="shared" si="44"/>
        <v>NA</v>
      </c>
      <c r="AY190" s="23"/>
      <c r="AZ190" s="11" t="str">
        <f>IF(AV190="NA",AV190,'Program Costs'!G190)</f>
        <v>NA</v>
      </c>
      <c r="BA190" s="20"/>
      <c r="BB190" s="56">
        <f>IF(AW190&lt;=10,IF($BB$1="Residential",VLOOKUP(CEILING(AW190,0.05),'Payback-Acceptance'!$A$5:$C$205,2),VLOOKUP(CEILING(AW190,0.05),'Payback-Acceptance'!$A$5:$C$205,3)),IF($BB$1="Residential",VLOOKUP(10,'Payback-Acceptance'!$A$5:$C$205,2),VLOOKUP(10,'Payback-Acceptance'!$A$5:$C$205,3)))</f>
        <v>0.14294960495076253</v>
      </c>
      <c r="BC190" s="109"/>
      <c r="BD190" s="17">
        <f>'RIM Net Benefits (Ach Pot)'!BC190</f>
        <v>387.21292014190288</v>
      </c>
      <c r="BE190" s="18">
        <f>'RIM Net Benefits (Ach Pot)'!BD190</f>
        <v>162.24139045913233</v>
      </c>
      <c r="BF190" s="18">
        <f>'RIM Net Benefits (Ach Pot)'!BE190</f>
        <v>422.61239435682978</v>
      </c>
      <c r="BG190" s="42"/>
      <c r="BH190" s="22">
        <v>93026.800034042564</v>
      </c>
      <c r="BI190" s="27" t="str">
        <f t="shared" si="33"/>
        <v>NA</v>
      </c>
      <c r="BJ190" s="52" t="s">
        <v>527</v>
      </c>
      <c r="BK190" s="52"/>
      <c r="BL190" s="35" t="str">
        <f t="shared" si="45"/>
        <v>NA</v>
      </c>
      <c r="BM190" s="67" t="s">
        <v>499</v>
      </c>
      <c r="BN190" s="71" t="str">
        <f t="shared" si="48"/>
        <v>NA</v>
      </c>
      <c r="BO190" s="71" t="str">
        <f t="shared" si="48"/>
        <v>NA</v>
      </c>
      <c r="BP190" s="71" t="str">
        <f t="shared" si="48"/>
        <v>NA</v>
      </c>
      <c r="BQ190" s="71" t="str">
        <f t="shared" si="48"/>
        <v>NA</v>
      </c>
      <c r="BR190" s="71" t="str">
        <f t="shared" si="48"/>
        <v>NA</v>
      </c>
      <c r="BS190" s="71" t="str">
        <f t="shared" si="48"/>
        <v>NA</v>
      </c>
      <c r="BT190" s="71" t="str">
        <f t="shared" si="48"/>
        <v>NA</v>
      </c>
      <c r="BU190" s="71" t="str">
        <f t="shared" si="48"/>
        <v>NA</v>
      </c>
      <c r="BV190" s="71" t="str">
        <f t="shared" si="48"/>
        <v>NA</v>
      </c>
      <c r="BW190" s="71" t="str">
        <f t="shared" si="48"/>
        <v>NA</v>
      </c>
    </row>
    <row r="191" spans="1:75" x14ac:dyDescent="0.25">
      <c r="A191" s="13">
        <v>3</v>
      </c>
      <c r="B191" s="13">
        <v>100</v>
      </c>
      <c r="C191">
        <v>112</v>
      </c>
      <c r="D191" t="s">
        <v>225</v>
      </c>
      <c r="E191" t="s">
        <v>441</v>
      </c>
      <c r="F191">
        <f>'RIM &amp; TRC Benefits'!E191-'TRC Costs (Ach Pot)'!E191</f>
        <v>0</v>
      </c>
      <c r="G191">
        <f>'RIM &amp; TRC Benefits'!F191-'TRC Costs (Ach Pot)'!F191</f>
        <v>0</v>
      </c>
      <c r="H191">
        <f>'RIM &amp; TRC Benefits'!G191-'TRC Costs (Ach Pot)'!G191</f>
        <v>-97.804491999999996</v>
      </c>
      <c r="I191">
        <f>'RIM &amp; TRC Benefits'!H191-'TRC Costs (Ach Pot)'!H191</f>
        <v>18.195508</v>
      </c>
      <c r="J191">
        <f>'RIM &amp; TRC Benefits'!I191-'TRC Costs (Ach Pot)'!I191</f>
        <v>19.570508</v>
      </c>
      <c r="K191">
        <f>'RIM &amp; TRC Benefits'!J191-'TRC Costs (Ach Pot)'!J191</f>
        <v>33.161327999999997</v>
      </c>
      <c r="L191">
        <f>'RIM &amp; TRC Benefits'!K191-'TRC Costs (Ach Pot)'!K191</f>
        <v>0</v>
      </c>
      <c r="M191">
        <f>'RIM &amp; TRC Benefits'!L191-'TRC Costs (Ach Pot)'!L191</f>
        <v>0</v>
      </c>
      <c r="N191">
        <f>'RIM &amp; TRC Benefits'!M191-'TRC Costs (Ach Pot)'!M191</f>
        <v>0</v>
      </c>
      <c r="O191">
        <f>'RIM &amp; TRC Benefits'!N191-'TRC Costs (Ach Pot)'!N191</f>
        <v>0</v>
      </c>
      <c r="P191">
        <f>'RIM &amp; TRC Benefits'!O191-'TRC Costs (Ach Pot)'!O191</f>
        <v>0</v>
      </c>
      <c r="Q191">
        <f>'RIM &amp; TRC Benefits'!P191-'TRC Costs (Ach Pot)'!P191</f>
        <v>0</v>
      </c>
      <c r="R191">
        <f>'RIM &amp; TRC Benefits'!Q191-'TRC Costs (Ach Pot)'!Q191</f>
        <v>0</v>
      </c>
      <c r="S191">
        <f>'RIM &amp; TRC Benefits'!R191-'TRC Costs (Ach Pot)'!R191</f>
        <v>0</v>
      </c>
      <c r="T191">
        <f>'RIM &amp; TRC Benefits'!S191-'TRC Costs (Ach Pot)'!S191</f>
        <v>0</v>
      </c>
      <c r="U191">
        <f>'RIM &amp; TRC Benefits'!T191-'TRC Costs (Ach Pot)'!T191</f>
        <v>0</v>
      </c>
      <c r="V191">
        <f>'RIM &amp; TRC Benefits'!U191-'TRC Costs (Ach Pot)'!U191</f>
        <v>0</v>
      </c>
      <c r="W191">
        <f>'RIM &amp; TRC Benefits'!V191-'TRC Costs (Ach Pot)'!V191</f>
        <v>0</v>
      </c>
      <c r="X191">
        <f>'RIM &amp; TRC Benefits'!W191-'TRC Costs (Ach Pot)'!W191</f>
        <v>0</v>
      </c>
      <c r="Y191">
        <f>'RIM &amp; TRC Benefits'!X191-'TRC Costs (Ach Pot)'!X191</f>
        <v>0</v>
      </c>
      <c r="Z191">
        <f>'RIM &amp; TRC Benefits'!Y191-'TRC Costs (Ach Pot)'!Y191</f>
        <v>0</v>
      </c>
      <c r="AA191">
        <f>'RIM &amp; TRC Benefits'!Z191-'TRC Costs (Ach Pot)'!Z191</f>
        <v>0</v>
      </c>
      <c r="AB191">
        <f>'RIM &amp; TRC Benefits'!AA191-'TRC Costs (Ach Pot)'!AA191</f>
        <v>0</v>
      </c>
      <c r="AC191">
        <f>'RIM &amp; TRC Benefits'!AB191-'TRC Costs (Ach Pot)'!AB191</f>
        <v>0</v>
      </c>
      <c r="AD191">
        <f>'RIM &amp; TRC Benefits'!AC191-'TRC Costs (Ach Pot)'!AC191</f>
        <v>0</v>
      </c>
      <c r="AE191">
        <f>'RIM &amp; TRC Benefits'!AD191-'TRC Costs (Ach Pot)'!AD191</f>
        <v>0</v>
      </c>
      <c r="AF191">
        <f>'RIM &amp; TRC Benefits'!AE191-'TRC Costs (Ach Pot)'!AE191</f>
        <v>0</v>
      </c>
      <c r="AG191">
        <f>'RIM &amp; TRC Benefits'!AF191-'TRC Costs (Ach Pot)'!AF191</f>
        <v>0</v>
      </c>
      <c r="AH191">
        <f>'RIM &amp; TRC Benefits'!AG191-'TRC Costs (Ach Pot)'!AG191</f>
        <v>0</v>
      </c>
      <c r="AI191">
        <f>'RIM &amp; TRC Benefits'!AH191-'TRC Costs (Ach Pot)'!AH191</f>
        <v>0</v>
      </c>
      <c r="AJ191" s="2">
        <f t="shared" si="34"/>
        <v>-26.877147999999991</v>
      </c>
      <c r="AK191" s="2">
        <f t="shared" si="35"/>
        <v>-35.966927668046878</v>
      </c>
      <c r="AL191">
        <f>IF('TRC Costs (Ach Pot)'!AJ191=0,99999,'RIM &amp; TRC Benefits'!AJ191/'TRC Costs (Ach Pot)'!AJ191)</f>
        <v>0.68994027872373376</v>
      </c>
      <c r="AM191" s="17"/>
      <c r="AN191">
        <f>'Customer Costs'!G191</f>
        <v>79</v>
      </c>
      <c r="AO191" s="17">
        <f t="shared" si="36"/>
        <v>276.54720227807826</v>
      </c>
      <c r="AP191" s="18">
        <f t="shared" si="37"/>
        <v>2.3880372785999442</v>
      </c>
      <c r="AQ191" s="76" t="str">
        <f t="shared" si="38"/>
        <v>No</v>
      </c>
      <c r="AR191" s="76" t="str">
        <f t="shared" si="39"/>
        <v>No</v>
      </c>
      <c r="AS191" s="76" t="str">
        <f t="shared" si="40"/>
        <v>Yes</v>
      </c>
      <c r="AU191" s="76" t="str">
        <f t="shared" si="41"/>
        <v>Drop</v>
      </c>
      <c r="AV191" s="59" t="str">
        <f t="shared" si="42"/>
        <v>NA</v>
      </c>
      <c r="AW191" s="41" t="str">
        <f t="shared" si="43"/>
        <v>NA</v>
      </c>
      <c r="AX191" s="23" t="str">
        <f t="shared" si="44"/>
        <v>NA</v>
      </c>
      <c r="AY191" s="23"/>
      <c r="AZ191" s="11" t="str">
        <f>IF(AV191="NA",AV191,'Program Costs'!G191)</f>
        <v>NA</v>
      </c>
      <c r="BA191" s="20"/>
      <c r="BB191" s="56">
        <f>IF(AW191&lt;=10,IF($BB$1="Residential",VLOOKUP(CEILING(AW191,0.05),'Payback-Acceptance'!$A$5:$C$205,2),VLOOKUP(CEILING(AW191,0.05),'Payback-Acceptance'!$A$5:$C$205,3)),IF($BB$1="Residential",VLOOKUP(10,'Payback-Acceptance'!$A$5:$C$205,2),VLOOKUP(10,'Payback-Acceptance'!$A$5:$C$205,3)))</f>
        <v>0.14294960495076253</v>
      </c>
      <c r="BC191" s="109"/>
      <c r="BD191" s="17">
        <f>'RIM Net Benefits (Ach Pot)'!BC191</f>
        <v>276.54720227807826</v>
      </c>
      <c r="BE191" s="18">
        <f>'RIM Net Benefits (Ach Pot)'!BD191</f>
        <v>127.51381997963607</v>
      </c>
      <c r="BF191" s="18">
        <f>'RIM Net Benefits (Ach Pot)'!BE191</f>
        <v>0</v>
      </c>
      <c r="BG191" s="42"/>
      <c r="BH191" s="22">
        <v>73442.2105531915</v>
      </c>
      <c r="BI191" s="27" t="str">
        <f t="shared" si="33"/>
        <v>NA</v>
      </c>
      <c r="BJ191" s="52" t="s">
        <v>527</v>
      </c>
      <c r="BK191" s="52"/>
      <c r="BL191" s="35" t="str">
        <f t="shared" si="45"/>
        <v>NA</v>
      </c>
      <c r="BM191" s="67" t="s">
        <v>499</v>
      </c>
      <c r="BN191" s="71" t="str">
        <f t="shared" si="48"/>
        <v>NA</v>
      </c>
      <c r="BO191" s="71" t="str">
        <f t="shared" si="48"/>
        <v>NA</v>
      </c>
      <c r="BP191" s="71" t="str">
        <f t="shared" si="48"/>
        <v>NA</v>
      </c>
      <c r="BQ191" s="71" t="str">
        <f t="shared" si="48"/>
        <v>NA</v>
      </c>
      <c r="BR191" s="71" t="str">
        <f t="shared" si="48"/>
        <v>NA</v>
      </c>
      <c r="BS191" s="71" t="str">
        <f t="shared" si="48"/>
        <v>NA</v>
      </c>
      <c r="BT191" s="71" t="str">
        <f t="shared" si="48"/>
        <v>NA</v>
      </c>
      <c r="BU191" s="71" t="str">
        <f t="shared" si="48"/>
        <v>NA</v>
      </c>
      <c r="BV191" s="71" t="str">
        <f t="shared" si="48"/>
        <v>NA</v>
      </c>
      <c r="BW191" s="71" t="str">
        <f t="shared" si="48"/>
        <v>NA</v>
      </c>
    </row>
    <row r="192" spans="1:75" x14ac:dyDescent="0.25">
      <c r="A192" s="13">
        <v>3</v>
      </c>
      <c r="B192" s="13">
        <v>100</v>
      </c>
      <c r="C192">
        <v>113</v>
      </c>
      <c r="D192" t="s">
        <v>226</v>
      </c>
      <c r="E192" t="s">
        <v>442</v>
      </c>
      <c r="F192">
        <f>'RIM &amp; TRC Benefits'!E192-'TRC Costs (Ach Pot)'!E192</f>
        <v>0</v>
      </c>
      <c r="G192">
        <f>'RIM &amp; TRC Benefits'!F192-'TRC Costs (Ach Pot)'!F192</f>
        <v>0</v>
      </c>
      <c r="H192">
        <f>'RIM &amp; TRC Benefits'!G192-'TRC Costs (Ach Pot)'!G192</f>
        <v>-98.094785000000002</v>
      </c>
      <c r="I192">
        <f>'RIM &amp; TRC Benefits'!H192-'TRC Costs (Ach Pot)'!H192</f>
        <v>17.905214999999998</v>
      </c>
      <c r="J192">
        <f>'RIM &amp; TRC Benefits'!I192-'TRC Costs (Ach Pot)'!I192</f>
        <v>19.530214999999998</v>
      </c>
      <c r="K192">
        <f>'RIM &amp; TRC Benefits'!J192-'TRC Costs (Ach Pot)'!J192</f>
        <v>33.017519999999998</v>
      </c>
      <c r="L192">
        <f>'RIM &amp; TRC Benefits'!K192-'TRC Costs (Ach Pot)'!K192</f>
        <v>0</v>
      </c>
      <c r="M192">
        <f>'RIM &amp; TRC Benefits'!L192-'TRC Costs (Ach Pot)'!L192</f>
        <v>0</v>
      </c>
      <c r="N192">
        <f>'RIM &amp; TRC Benefits'!M192-'TRC Costs (Ach Pot)'!M192</f>
        <v>0</v>
      </c>
      <c r="O192">
        <f>'RIM &amp; TRC Benefits'!N192-'TRC Costs (Ach Pot)'!N192</f>
        <v>0</v>
      </c>
      <c r="P192">
        <f>'RIM &amp; TRC Benefits'!O192-'TRC Costs (Ach Pot)'!O192</f>
        <v>0</v>
      </c>
      <c r="Q192">
        <f>'RIM &amp; TRC Benefits'!P192-'TRC Costs (Ach Pot)'!P192</f>
        <v>0</v>
      </c>
      <c r="R192">
        <f>'RIM &amp; TRC Benefits'!Q192-'TRC Costs (Ach Pot)'!Q192</f>
        <v>0</v>
      </c>
      <c r="S192">
        <f>'RIM &amp; TRC Benefits'!R192-'TRC Costs (Ach Pot)'!R192</f>
        <v>0</v>
      </c>
      <c r="T192">
        <f>'RIM &amp; TRC Benefits'!S192-'TRC Costs (Ach Pot)'!S192</f>
        <v>0</v>
      </c>
      <c r="U192">
        <f>'RIM &amp; TRC Benefits'!T192-'TRC Costs (Ach Pot)'!T192</f>
        <v>0</v>
      </c>
      <c r="V192">
        <f>'RIM &amp; TRC Benefits'!U192-'TRC Costs (Ach Pot)'!U192</f>
        <v>0</v>
      </c>
      <c r="W192">
        <f>'RIM &amp; TRC Benefits'!V192-'TRC Costs (Ach Pot)'!V192</f>
        <v>0</v>
      </c>
      <c r="X192">
        <f>'RIM &amp; TRC Benefits'!W192-'TRC Costs (Ach Pot)'!W192</f>
        <v>0</v>
      </c>
      <c r="Y192">
        <f>'RIM &amp; TRC Benefits'!X192-'TRC Costs (Ach Pot)'!X192</f>
        <v>0</v>
      </c>
      <c r="Z192">
        <f>'RIM &amp; TRC Benefits'!Y192-'TRC Costs (Ach Pot)'!Y192</f>
        <v>0</v>
      </c>
      <c r="AA192">
        <f>'RIM &amp; TRC Benefits'!Z192-'TRC Costs (Ach Pot)'!Z192</f>
        <v>0</v>
      </c>
      <c r="AB192">
        <f>'RIM &amp; TRC Benefits'!AA192-'TRC Costs (Ach Pot)'!AA192</f>
        <v>0</v>
      </c>
      <c r="AC192">
        <f>'RIM &amp; TRC Benefits'!AB192-'TRC Costs (Ach Pot)'!AB192</f>
        <v>0</v>
      </c>
      <c r="AD192">
        <f>'RIM &amp; TRC Benefits'!AC192-'TRC Costs (Ach Pot)'!AC192</f>
        <v>0</v>
      </c>
      <c r="AE192">
        <f>'RIM &amp; TRC Benefits'!AD192-'TRC Costs (Ach Pot)'!AD192</f>
        <v>0</v>
      </c>
      <c r="AF192">
        <f>'RIM &amp; TRC Benefits'!AE192-'TRC Costs (Ach Pot)'!AE192</f>
        <v>0</v>
      </c>
      <c r="AG192">
        <f>'RIM &amp; TRC Benefits'!AF192-'TRC Costs (Ach Pot)'!AF192</f>
        <v>0</v>
      </c>
      <c r="AH192">
        <f>'RIM &amp; TRC Benefits'!AG192-'TRC Costs (Ach Pot)'!AG192</f>
        <v>0</v>
      </c>
      <c r="AI192">
        <f>'RIM &amp; TRC Benefits'!AH192-'TRC Costs (Ach Pot)'!AH192</f>
        <v>0</v>
      </c>
      <c r="AJ192" s="2">
        <f t="shared" si="34"/>
        <v>-27.641835000000007</v>
      </c>
      <c r="AK192" s="2">
        <f t="shared" si="35"/>
        <v>-36.684610217964902</v>
      </c>
      <c r="AL192">
        <f>IF('TRC Costs (Ach Pot)'!AJ192=0,99999,'RIM &amp; TRC Benefits'!AJ192/'TRC Costs (Ach Pot)'!AJ192)</f>
        <v>0.68375336018995769</v>
      </c>
      <c r="AM192" s="17"/>
      <c r="AN192">
        <f>'Customer Costs'!G192</f>
        <v>79</v>
      </c>
      <c r="AO192" s="17">
        <f t="shared" si="36"/>
        <v>273.24990891118881</v>
      </c>
      <c r="AP192" s="18">
        <f t="shared" si="37"/>
        <v>2.4168536083472727</v>
      </c>
      <c r="AQ192" s="76" t="str">
        <f t="shared" si="38"/>
        <v>No</v>
      </c>
      <c r="AR192" s="76" t="str">
        <f t="shared" si="39"/>
        <v>No</v>
      </c>
      <c r="AS192" s="76" t="str">
        <f t="shared" si="40"/>
        <v>Yes</v>
      </c>
      <c r="AU192" s="76" t="str">
        <f t="shared" si="41"/>
        <v>Drop</v>
      </c>
      <c r="AV192" s="59" t="str">
        <f t="shared" si="42"/>
        <v>NA</v>
      </c>
      <c r="AW192" s="41" t="str">
        <f t="shared" si="43"/>
        <v>NA</v>
      </c>
      <c r="AX192" s="23" t="str">
        <f t="shared" si="44"/>
        <v>NA</v>
      </c>
      <c r="AY192" s="23"/>
      <c r="AZ192" s="11" t="str">
        <f>IF(AV192="NA",AV192,'Program Costs'!G192)</f>
        <v>NA</v>
      </c>
      <c r="BA192" s="20"/>
      <c r="BB192" s="56">
        <f>IF(AW192&lt;=10,IF($BB$1="Residential",VLOOKUP(CEILING(AW192,0.05),'Payback-Acceptance'!$A$5:$C$205,2),VLOOKUP(CEILING(AW192,0.05),'Payback-Acceptance'!$A$5:$C$205,3)),IF($BB$1="Residential",VLOOKUP(10,'Payback-Acceptance'!$A$5:$C$205,2),VLOOKUP(10,'Payback-Acceptance'!$A$5:$C$205,3)))</f>
        <v>0.14294960495076253</v>
      </c>
      <c r="BC192" s="109"/>
      <c r="BD192" s="17">
        <f>'RIM Net Benefits (Ach Pot)'!BC192</f>
        <v>273.24990891118881</v>
      </c>
      <c r="BE192" s="18">
        <f>'RIM Net Benefits (Ach Pot)'!BD192</f>
        <v>125.88683373166056</v>
      </c>
      <c r="BF192" s="18">
        <f>'RIM Net Benefits (Ach Pot)'!BE192</f>
        <v>0</v>
      </c>
      <c r="BG192" s="42"/>
      <c r="BH192" s="22">
        <v>78338.35792340427</v>
      </c>
      <c r="BI192" s="27" t="str">
        <f t="shared" si="33"/>
        <v>NA</v>
      </c>
      <c r="BJ192" s="52" t="s">
        <v>527</v>
      </c>
      <c r="BK192" s="52"/>
      <c r="BL192" s="35" t="str">
        <f t="shared" si="45"/>
        <v>NA</v>
      </c>
      <c r="BM192" s="67" t="s">
        <v>499</v>
      </c>
      <c r="BN192" s="71" t="str">
        <f t="shared" si="48"/>
        <v>NA</v>
      </c>
      <c r="BO192" s="71" t="str">
        <f t="shared" si="48"/>
        <v>NA</v>
      </c>
      <c r="BP192" s="71" t="str">
        <f t="shared" si="48"/>
        <v>NA</v>
      </c>
      <c r="BQ192" s="71" t="str">
        <f t="shared" si="48"/>
        <v>NA</v>
      </c>
      <c r="BR192" s="71" t="str">
        <f t="shared" si="48"/>
        <v>NA</v>
      </c>
      <c r="BS192" s="71" t="str">
        <f t="shared" si="48"/>
        <v>NA</v>
      </c>
      <c r="BT192" s="71" t="str">
        <f t="shared" si="48"/>
        <v>NA</v>
      </c>
      <c r="BU192" s="71" t="str">
        <f t="shared" si="48"/>
        <v>NA</v>
      </c>
      <c r="BV192" s="71" t="str">
        <f t="shared" si="48"/>
        <v>NA</v>
      </c>
      <c r="BW192" s="71" t="str">
        <f t="shared" si="48"/>
        <v>NA</v>
      </c>
    </row>
    <row r="193" spans="1:75" x14ac:dyDescent="0.25">
      <c r="A193" s="13">
        <v>3</v>
      </c>
      <c r="B193" s="13">
        <v>100</v>
      </c>
      <c r="C193">
        <v>114</v>
      </c>
      <c r="D193" t="s">
        <v>227</v>
      </c>
      <c r="E193" t="s">
        <v>443</v>
      </c>
      <c r="F193">
        <f>'RIM &amp; TRC Benefits'!E193-'TRC Costs (Ach Pot)'!E193</f>
        <v>0</v>
      </c>
      <c r="G193">
        <f>'RIM &amp; TRC Benefits'!F193-'TRC Costs (Ach Pot)'!F193</f>
        <v>0</v>
      </c>
      <c r="H193">
        <f>'RIM &amp; TRC Benefits'!G193-'TRC Costs (Ach Pot)'!G193</f>
        <v>-90.244878999999997</v>
      </c>
      <c r="I193">
        <f>'RIM &amp; TRC Benefits'!H193-'TRC Costs (Ach Pot)'!H193</f>
        <v>25.630120999999999</v>
      </c>
      <c r="J193">
        <f>'RIM &amp; TRC Benefits'!I193-'TRC Costs (Ach Pot)'!I193</f>
        <v>27.755120999999999</v>
      </c>
      <c r="K193">
        <f>'RIM &amp; TRC Benefits'!J193-'TRC Costs (Ach Pot)'!J193</f>
        <v>46.844961000000005</v>
      </c>
      <c r="L193">
        <f>'RIM &amp; TRC Benefits'!K193-'TRC Costs (Ach Pot)'!K193</f>
        <v>53.407461000000005</v>
      </c>
      <c r="M193">
        <f>'RIM &amp; TRC Benefits'!L193-'TRC Costs (Ach Pot)'!L193</f>
        <v>55.220941000000003</v>
      </c>
      <c r="N193">
        <f>'RIM &amp; TRC Benefits'!M193-'TRC Costs (Ach Pot)'!M193</f>
        <v>64.473871000000003</v>
      </c>
      <c r="O193">
        <f>'RIM &amp; TRC Benefits'!N193-'TRC Costs (Ach Pot)'!N193</f>
        <v>69.020751000000004</v>
      </c>
      <c r="P193">
        <f>'RIM &amp; TRC Benefits'!O193-'TRC Costs (Ach Pot)'!O193</f>
        <v>69.973871000000003</v>
      </c>
      <c r="Q193">
        <f>'RIM &amp; TRC Benefits'!P193-'TRC Costs (Ach Pot)'!P193</f>
        <v>59.723871000000003</v>
      </c>
      <c r="R193">
        <f>'RIM &amp; TRC Benefits'!Q193-'TRC Costs (Ach Pot)'!Q193</f>
        <v>0</v>
      </c>
      <c r="S193">
        <f>'RIM &amp; TRC Benefits'!R193-'TRC Costs (Ach Pot)'!R193</f>
        <v>0</v>
      </c>
      <c r="T193">
        <f>'RIM &amp; TRC Benefits'!S193-'TRC Costs (Ach Pot)'!S193</f>
        <v>0</v>
      </c>
      <c r="U193">
        <f>'RIM &amp; TRC Benefits'!T193-'TRC Costs (Ach Pot)'!T193</f>
        <v>0</v>
      </c>
      <c r="V193">
        <f>'RIM &amp; TRC Benefits'!U193-'TRC Costs (Ach Pot)'!U193</f>
        <v>0</v>
      </c>
      <c r="W193">
        <f>'RIM &amp; TRC Benefits'!V193-'TRC Costs (Ach Pot)'!V193</f>
        <v>0</v>
      </c>
      <c r="X193">
        <f>'RIM &amp; TRC Benefits'!W193-'TRC Costs (Ach Pot)'!W193</f>
        <v>0</v>
      </c>
      <c r="Y193">
        <f>'RIM &amp; TRC Benefits'!X193-'TRC Costs (Ach Pot)'!X193</f>
        <v>0</v>
      </c>
      <c r="Z193">
        <f>'RIM &amp; TRC Benefits'!Y193-'TRC Costs (Ach Pot)'!Y193</f>
        <v>0</v>
      </c>
      <c r="AA193">
        <f>'RIM &amp; TRC Benefits'!Z193-'TRC Costs (Ach Pot)'!Z193</f>
        <v>0</v>
      </c>
      <c r="AB193">
        <f>'RIM &amp; TRC Benefits'!AA193-'TRC Costs (Ach Pot)'!AA193</f>
        <v>0</v>
      </c>
      <c r="AC193">
        <f>'RIM &amp; TRC Benefits'!AB193-'TRC Costs (Ach Pot)'!AB193</f>
        <v>0</v>
      </c>
      <c r="AD193">
        <f>'RIM &amp; TRC Benefits'!AC193-'TRC Costs (Ach Pot)'!AC193</f>
        <v>0</v>
      </c>
      <c r="AE193">
        <f>'RIM &amp; TRC Benefits'!AD193-'TRC Costs (Ach Pot)'!AD193</f>
        <v>0</v>
      </c>
      <c r="AF193">
        <f>'RIM &amp; TRC Benefits'!AE193-'TRC Costs (Ach Pot)'!AE193</f>
        <v>0</v>
      </c>
      <c r="AG193">
        <f>'RIM &amp; TRC Benefits'!AF193-'TRC Costs (Ach Pot)'!AF193</f>
        <v>0</v>
      </c>
      <c r="AH193">
        <f>'RIM &amp; TRC Benefits'!AG193-'TRC Costs (Ach Pot)'!AG193</f>
        <v>0</v>
      </c>
      <c r="AI193">
        <f>'RIM &amp; TRC Benefits'!AH193-'TRC Costs (Ach Pot)'!AH193</f>
        <v>0</v>
      </c>
      <c r="AJ193" s="2">
        <f t="shared" si="34"/>
        <v>381.80609000000004</v>
      </c>
      <c r="AK193" s="2">
        <f t="shared" si="35"/>
        <v>244.26150936024831</v>
      </c>
      <c r="AL193">
        <f>IF('TRC Costs (Ach Pot)'!AJ193=0,99999,'RIM &amp; TRC Benefits'!AJ193/'TRC Costs (Ach Pot)'!AJ193)</f>
        <v>3.1057026668986922</v>
      </c>
      <c r="AM193" s="17"/>
      <c r="AN193">
        <f>'Customer Costs'!G193</f>
        <v>79</v>
      </c>
      <c r="AO193" s="17">
        <f t="shared" si="36"/>
        <v>396.15171786926385</v>
      </c>
      <c r="AP193" s="18">
        <f t="shared" si="37"/>
        <v>1.6670507751035781</v>
      </c>
      <c r="AQ193" s="76" t="str">
        <f t="shared" si="38"/>
        <v>No</v>
      </c>
      <c r="AR193" s="76" t="str">
        <f t="shared" si="39"/>
        <v>Yes</v>
      </c>
      <c r="AS193" s="76" t="str">
        <f t="shared" si="40"/>
        <v>Yes</v>
      </c>
      <c r="AU193" s="76" t="str">
        <f t="shared" si="41"/>
        <v>Drop</v>
      </c>
      <c r="AV193" s="59" t="str">
        <f t="shared" si="42"/>
        <v>NA</v>
      </c>
      <c r="AW193" s="41" t="str">
        <f t="shared" si="43"/>
        <v>NA</v>
      </c>
      <c r="AX193" s="23" t="str">
        <f t="shared" si="44"/>
        <v>NA</v>
      </c>
      <c r="AY193" s="23"/>
      <c r="AZ193" s="11" t="str">
        <f>IF(AV193="NA",AV193,'Program Costs'!G193)</f>
        <v>NA</v>
      </c>
      <c r="BA193" s="20"/>
      <c r="BB193" s="56">
        <f>IF(AW193&lt;=10,IF($BB$1="Residential",VLOOKUP(CEILING(AW193,0.05),'Payback-Acceptance'!$A$5:$C$205,2),VLOOKUP(CEILING(AW193,0.05),'Payback-Acceptance'!$A$5:$C$205,3)),IF($BB$1="Residential",VLOOKUP(10,'Payback-Acceptance'!$A$5:$C$205,2),VLOOKUP(10,'Payback-Acceptance'!$A$5:$C$205,3)))</f>
        <v>0.14294960495076253</v>
      </c>
      <c r="BC193" s="109"/>
      <c r="BD193" s="17">
        <f>'RIM Net Benefits (Ach Pot)'!BC193</f>
        <v>396.15171786926385</v>
      </c>
      <c r="BE193" s="18">
        <f>'RIM Net Benefits (Ach Pot)'!BD193</f>
        <v>180.42467666947519</v>
      </c>
      <c r="BF193" s="18">
        <f>'RIM Net Benefits (Ach Pot)'!BE193</f>
        <v>0</v>
      </c>
      <c r="BG193" s="42"/>
      <c r="BH193" s="22">
        <v>48961.473702127667</v>
      </c>
      <c r="BI193" s="27" t="str">
        <f t="shared" si="33"/>
        <v>NA</v>
      </c>
      <c r="BJ193" s="52" t="s">
        <v>527</v>
      </c>
      <c r="BK193" s="52"/>
      <c r="BL193" s="35" t="str">
        <f t="shared" si="45"/>
        <v>NA</v>
      </c>
      <c r="BM193" s="67" t="s">
        <v>499</v>
      </c>
      <c r="BN193" s="71" t="str">
        <f t="shared" si="48"/>
        <v>NA</v>
      </c>
      <c r="BO193" s="71" t="str">
        <f t="shared" si="48"/>
        <v>NA</v>
      </c>
      <c r="BP193" s="71" t="str">
        <f t="shared" si="48"/>
        <v>NA</v>
      </c>
      <c r="BQ193" s="71" t="str">
        <f t="shared" si="48"/>
        <v>NA</v>
      </c>
      <c r="BR193" s="71" t="str">
        <f t="shared" si="48"/>
        <v>NA</v>
      </c>
      <c r="BS193" s="71" t="str">
        <f t="shared" si="48"/>
        <v>NA</v>
      </c>
      <c r="BT193" s="71" t="str">
        <f t="shared" si="48"/>
        <v>NA</v>
      </c>
      <c r="BU193" s="71" t="str">
        <f t="shared" si="48"/>
        <v>NA</v>
      </c>
      <c r="BV193" s="71" t="str">
        <f t="shared" si="48"/>
        <v>NA</v>
      </c>
      <c r="BW193" s="71" t="str">
        <f t="shared" si="48"/>
        <v>NA</v>
      </c>
    </row>
    <row r="194" spans="1:75" x14ac:dyDescent="0.25">
      <c r="A194" s="13">
        <v>3</v>
      </c>
      <c r="B194" s="13">
        <v>100</v>
      </c>
      <c r="C194">
        <v>115</v>
      </c>
      <c r="D194" t="s">
        <v>228</v>
      </c>
      <c r="E194" t="s">
        <v>444</v>
      </c>
      <c r="F194">
        <f>'RIM &amp; TRC Benefits'!E194-'TRC Costs (Ach Pot)'!E194</f>
        <v>0</v>
      </c>
      <c r="G194">
        <f>'RIM &amp; TRC Benefits'!F194-'TRC Costs (Ach Pot)'!F194</f>
        <v>0</v>
      </c>
      <c r="H194">
        <f>'RIM &amp; TRC Benefits'!G194-'TRC Costs (Ach Pot)'!G194</f>
        <v>-110.61136</v>
      </c>
      <c r="I194">
        <f>'RIM &amp; TRC Benefits'!H194-'TRC Costs (Ach Pot)'!H194</f>
        <v>16.788640000000001</v>
      </c>
      <c r="J194">
        <f>'RIM &amp; TRC Benefits'!I194-'TRC Costs (Ach Pot)'!I194</f>
        <v>17.788640000000001</v>
      </c>
      <c r="K194">
        <f>'RIM &amp; TRC Benefits'!J194-'TRC Costs (Ach Pot)'!J194</f>
        <v>29.035710000000002</v>
      </c>
      <c r="L194">
        <f>'RIM &amp; TRC Benefits'!K194-'TRC Costs (Ach Pot)'!K194</f>
        <v>32.570867</v>
      </c>
      <c r="M194">
        <f>'RIM &amp; TRC Benefits'!L194-'TRC Costs (Ach Pot)'!L194</f>
        <v>33.401921000000002</v>
      </c>
      <c r="N194">
        <f>'RIM &amp; TRC Benefits'!M194-'TRC Costs (Ach Pot)'!M194</f>
        <v>39.179270000000002</v>
      </c>
      <c r="O194">
        <f>'RIM &amp; TRC Benefits'!N194-'TRC Costs (Ach Pot)'!N194</f>
        <v>42.0152</v>
      </c>
      <c r="P194">
        <f>'RIM &amp; TRC Benefits'!O194-'TRC Costs (Ach Pot)'!O194</f>
        <v>42.585520000000002</v>
      </c>
      <c r="Q194">
        <f>'RIM &amp; TRC Benefits'!P194-'TRC Costs (Ach Pot)'!P194</f>
        <v>36.773020000000002</v>
      </c>
      <c r="R194">
        <f>'RIM &amp; TRC Benefits'!Q194-'TRC Costs (Ach Pot)'!Q194</f>
        <v>39.257390000000001</v>
      </c>
      <c r="S194">
        <f>'RIM &amp; TRC Benefits'!R194-'TRC Costs (Ach Pot)'!R194</f>
        <v>36.023015000000001</v>
      </c>
      <c r="T194">
        <f>'RIM &amp; TRC Benefits'!S194-'TRC Costs (Ach Pot)'!S194</f>
        <v>45.007390000000001</v>
      </c>
      <c r="U194">
        <f>'RIM &amp; TRC Benefits'!T194-'TRC Costs (Ach Pot)'!T194</f>
        <v>36.351140000000001</v>
      </c>
      <c r="V194">
        <f>'RIM &amp; TRC Benefits'!U194-'TRC Costs (Ach Pot)'!U194</f>
        <v>40.601140000000001</v>
      </c>
      <c r="W194">
        <f>'RIM &amp; TRC Benefits'!V194-'TRC Costs (Ach Pot)'!V194</f>
        <v>0</v>
      </c>
      <c r="X194">
        <f>'RIM &amp; TRC Benefits'!W194-'TRC Costs (Ach Pot)'!W194</f>
        <v>0</v>
      </c>
      <c r="Y194">
        <f>'RIM &amp; TRC Benefits'!X194-'TRC Costs (Ach Pot)'!X194</f>
        <v>0</v>
      </c>
      <c r="Z194">
        <f>'RIM &amp; TRC Benefits'!Y194-'TRC Costs (Ach Pot)'!Y194</f>
        <v>0</v>
      </c>
      <c r="AA194">
        <f>'RIM &amp; TRC Benefits'!Z194-'TRC Costs (Ach Pot)'!Z194</f>
        <v>0</v>
      </c>
      <c r="AB194">
        <f>'RIM &amp; TRC Benefits'!AA194-'TRC Costs (Ach Pot)'!AA194</f>
        <v>0</v>
      </c>
      <c r="AC194">
        <f>'RIM &amp; TRC Benefits'!AB194-'TRC Costs (Ach Pot)'!AB194</f>
        <v>0</v>
      </c>
      <c r="AD194">
        <f>'RIM &amp; TRC Benefits'!AC194-'TRC Costs (Ach Pot)'!AC194</f>
        <v>0</v>
      </c>
      <c r="AE194">
        <f>'RIM &amp; TRC Benefits'!AD194-'TRC Costs (Ach Pot)'!AD194</f>
        <v>0</v>
      </c>
      <c r="AF194">
        <f>'RIM &amp; TRC Benefits'!AE194-'TRC Costs (Ach Pot)'!AE194</f>
        <v>0</v>
      </c>
      <c r="AG194">
        <f>'RIM &amp; TRC Benefits'!AF194-'TRC Costs (Ach Pot)'!AF194</f>
        <v>0</v>
      </c>
      <c r="AH194">
        <f>'RIM &amp; TRC Benefits'!AG194-'TRC Costs (Ach Pot)'!AG194</f>
        <v>0</v>
      </c>
      <c r="AI194">
        <f>'RIM &amp; TRC Benefits'!AH194-'TRC Costs (Ach Pot)'!AH194</f>
        <v>0</v>
      </c>
      <c r="AJ194" s="2">
        <f t="shared" si="34"/>
        <v>376.76750299999998</v>
      </c>
      <c r="AK194" s="2">
        <f t="shared" si="35"/>
        <v>188.71465495975508</v>
      </c>
      <c r="AL194">
        <f>IF('TRC Costs (Ach Pot)'!AJ194=0,99999,'RIM &amp; TRC Benefits'!AJ194/'TRC Costs (Ach Pot)'!AJ194)</f>
        <v>2.4871131202502368</v>
      </c>
      <c r="AM194" s="17"/>
      <c r="AN194">
        <f>'Customer Costs'!G194</f>
        <v>89.9</v>
      </c>
      <c r="AO194" s="17">
        <f t="shared" si="36"/>
        <v>263.93190047154155</v>
      </c>
      <c r="AP194" s="18">
        <f t="shared" si="37"/>
        <v>2.8474170866998194</v>
      </c>
      <c r="AQ194" s="76" t="str">
        <f t="shared" si="38"/>
        <v>No</v>
      </c>
      <c r="AR194" s="76" t="str">
        <f t="shared" si="39"/>
        <v>No</v>
      </c>
      <c r="AS194" s="76" t="str">
        <f t="shared" si="40"/>
        <v>Yes</v>
      </c>
      <c r="AU194" s="76" t="str">
        <f t="shared" si="41"/>
        <v>Keep</v>
      </c>
      <c r="AV194" s="59">
        <f t="shared" si="42"/>
        <v>26.755053360521309</v>
      </c>
      <c r="AW194" s="41">
        <f t="shared" si="43"/>
        <v>2</v>
      </c>
      <c r="AX194" s="23">
        <f t="shared" si="44"/>
        <v>0.29760904739178318</v>
      </c>
      <c r="AY194" s="23"/>
      <c r="AZ194" s="11">
        <f>IF(AV194="NA",AV194,'Program Costs'!G194)</f>
        <v>37</v>
      </c>
      <c r="BA194" s="20"/>
      <c r="BB194" s="56">
        <f>IF(AW194&lt;=10,IF($BB$1="Residential",VLOOKUP(CEILING(AW194,0.05),'Payback-Acceptance'!$A$5:$C$205,2),VLOOKUP(CEILING(AW194,0.05),'Payback-Acceptance'!$A$5:$C$205,3)),IF($BB$1="Residential",VLOOKUP(10,'Payback-Acceptance'!$A$5:$C$205,2),VLOOKUP(10,'Payback-Acceptance'!$A$5:$C$205,3)))</f>
        <v>0.41756058820718511</v>
      </c>
      <c r="BC194" s="109"/>
      <c r="BD194" s="17">
        <f>'RIM Net Benefits (Ach Pot)'!BC194</f>
        <v>263.93190047154155</v>
      </c>
      <c r="BE194" s="18">
        <f>'RIM Net Benefits (Ach Pot)'!BD194</f>
        <v>103.22079436837578</v>
      </c>
      <c r="BF194" s="18">
        <f>'RIM Net Benefits (Ach Pot)'!BE194</f>
        <v>0</v>
      </c>
      <c r="BG194" s="42"/>
      <c r="BH194" s="22">
        <v>65146.925936971231</v>
      </c>
      <c r="BI194" s="27">
        <f t="shared" si="33"/>
        <v>13601.394357065816</v>
      </c>
      <c r="BJ194" s="52" t="s">
        <v>526</v>
      </c>
      <c r="BK194" s="52"/>
      <c r="BL194" s="35">
        <f t="shared" si="45"/>
        <v>31</v>
      </c>
      <c r="BM194" s="67">
        <v>31</v>
      </c>
      <c r="BN194" s="71">
        <f t="shared" si="48"/>
        <v>6.489861405586816</v>
      </c>
      <c r="BO194" s="71">
        <f t="shared" si="48"/>
        <v>12.54791034214986</v>
      </c>
      <c r="BP194" s="71">
        <f t="shared" si="48"/>
        <v>17.826615490682578</v>
      </c>
      <c r="BQ194" s="71">
        <f t="shared" si="48"/>
        <v>22.12019133296835</v>
      </c>
      <c r="BR194" s="71">
        <f t="shared" si="48"/>
        <v>25.380117268140143</v>
      </c>
      <c r="BS194" s="71">
        <f t="shared" si="48"/>
        <v>27.690547500811153</v>
      </c>
      <c r="BT194" s="71">
        <f t="shared" si="48"/>
        <v>29.219077991671693</v>
      </c>
      <c r="BU194" s="71">
        <f t="shared" si="48"/>
        <v>30.163032329446811</v>
      </c>
      <c r="BV194" s="71">
        <f t="shared" si="48"/>
        <v>30.707187714258076</v>
      </c>
      <c r="BW194" s="71">
        <f t="shared" si="48"/>
        <v>31</v>
      </c>
    </row>
    <row r="195" spans="1:75" x14ac:dyDescent="0.25">
      <c r="A195" s="13">
        <v>3</v>
      </c>
      <c r="B195" s="13">
        <v>100</v>
      </c>
      <c r="C195">
        <v>116</v>
      </c>
      <c r="D195" t="s">
        <v>229</v>
      </c>
      <c r="E195" t="s">
        <v>445</v>
      </c>
      <c r="F195">
        <f>'RIM &amp; TRC Benefits'!E195-'TRC Costs (Ach Pot)'!E195</f>
        <v>0</v>
      </c>
      <c r="G195">
        <f>'RIM &amp; TRC Benefits'!F195-'TRC Costs (Ach Pot)'!F195</f>
        <v>0</v>
      </c>
      <c r="H195">
        <f>'RIM &amp; TRC Benefits'!G195-'TRC Costs (Ach Pot)'!G195</f>
        <v>-203.04698400000001</v>
      </c>
      <c r="I195">
        <f>'RIM &amp; TRC Benefits'!H195-'TRC Costs (Ach Pot)'!H195</f>
        <v>18.953015999999998</v>
      </c>
      <c r="J195">
        <f>'RIM &amp; TRC Benefits'!I195-'TRC Costs (Ach Pot)'!I195</f>
        <v>20.328015999999998</v>
      </c>
      <c r="K195">
        <f>'RIM &amp; TRC Benefits'!J195-'TRC Costs (Ach Pot)'!J195</f>
        <v>37.083874999999999</v>
      </c>
      <c r="L195">
        <f>'RIM &amp; TRC Benefits'!K195-'TRC Costs (Ach Pot)'!K195</f>
        <v>42.280163999999999</v>
      </c>
      <c r="M195">
        <f>'RIM &amp; TRC Benefits'!L195-'TRC Costs (Ach Pot)'!L195</f>
        <v>43.645398999999998</v>
      </c>
      <c r="N195">
        <f>'RIM &amp; TRC Benefits'!M195-'TRC Costs (Ach Pot)'!M195</f>
        <v>51.413955999999999</v>
      </c>
      <c r="O195">
        <f>'RIM &amp; TRC Benefits'!N195-'TRC Costs (Ach Pot)'!N195</f>
        <v>55.663955999999999</v>
      </c>
      <c r="P195">
        <f>'RIM &amp; TRC Benefits'!O195-'TRC Costs (Ach Pot)'!O195</f>
        <v>56.406146</v>
      </c>
      <c r="Q195">
        <f>'RIM &amp; TRC Benefits'!P195-'TRC Costs (Ach Pot)'!P195</f>
        <v>46.984265999999998</v>
      </c>
      <c r="R195">
        <f>'RIM &amp; TRC Benefits'!Q195-'TRC Costs (Ach Pot)'!Q195</f>
        <v>50.374896</v>
      </c>
      <c r="S195">
        <f>'RIM &amp; TRC Benefits'!R195-'TRC Costs (Ach Pot)'!R195</f>
        <v>44.531146</v>
      </c>
      <c r="T195">
        <f>'RIM &amp; TRC Benefits'!S195-'TRC Costs (Ach Pot)'!S195</f>
        <v>60.203015999999998</v>
      </c>
      <c r="U195">
        <f>'RIM &amp; TRC Benefits'!T195-'TRC Costs (Ach Pot)'!T195</f>
        <v>45.703015999999998</v>
      </c>
      <c r="V195">
        <f>'RIM &amp; TRC Benefits'!U195-'TRC Costs (Ach Pot)'!U195</f>
        <v>50.828015999999998</v>
      </c>
      <c r="W195">
        <f>'RIM &amp; TRC Benefits'!V195-'TRC Costs (Ach Pot)'!V195</f>
        <v>51.828015999999998</v>
      </c>
      <c r="X195">
        <f>'RIM &amp; TRC Benefits'!W195-'TRC Costs (Ach Pot)'!W195</f>
        <v>60.390515999999998</v>
      </c>
      <c r="Y195">
        <f>'RIM &amp; TRC Benefits'!X195-'TRC Costs (Ach Pot)'!X195</f>
        <v>60.953015999999998</v>
      </c>
      <c r="Z195">
        <f>'RIM &amp; TRC Benefits'!Y195-'TRC Costs (Ach Pot)'!Y195</f>
        <v>0</v>
      </c>
      <c r="AA195">
        <f>'RIM &amp; TRC Benefits'!Z195-'TRC Costs (Ach Pot)'!Z195</f>
        <v>0</v>
      </c>
      <c r="AB195">
        <f>'RIM &amp; TRC Benefits'!AA195-'TRC Costs (Ach Pot)'!AA195</f>
        <v>0</v>
      </c>
      <c r="AC195">
        <f>'RIM &amp; TRC Benefits'!AB195-'TRC Costs (Ach Pot)'!AB195</f>
        <v>0</v>
      </c>
      <c r="AD195">
        <f>'RIM &amp; TRC Benefits'!AC195-'TRC Costs (Ach Pot)'!AC195</f>
        <v>0</v>
      </c>
      <c r="AE195">
        <f>'RIM &amp; TRC Benefits'!AD195-'TRC Costs (Ach Pot)'!AD195</f>
        <v>0</v>
      </c>
      <c r="AF195">
        <f>'RIM &amp; TRC Benefits'!AE195-'TRC Costs (Ach Pot)'!AE195</f>
        <v>0</v>
      </c>
      <c r="AG195">
        <f>'RIM &amp; TRC Benefits'!AF195-'TRC Costs (Ach Pot)'!AF195</f>
        <v>0</v>
      </c>
      <c r="AH195">
        <f>'RIM &amp; TRC Benefits'!AG195-'TRC Costs (Ach Pot)'!AG195</f>
        <v>0</v>
      </c>
      <c r="AI195">
        <f>'RIM &amp; TRC Benefits'!AH195-'TRC Costs (Ach Pot)'!AH195</f>
        <v>0</v>
      </c>
      <c r="AJ195" s="2">
        <f t="shared" si="34"/>
        <v>594.52344800000003</v>
      </c>
      <c r="AK195" s="2">
        <f t="shared" si="35"/>
        <v>242.87729496176837</v>
      </c>
      <c r="AL195">
        <f>IF('TRC Costs (Ach Pot)'!AJ195=0,99999,'RIM &amp; TRC Benefits'!AJ195/'TRC Costs (Ach Pot)'!AJ195)</f>
        <v>2.094041869197155</v>
      </c>
      <c r="AM195" s="17"/>
      <c r="AN195">
        <f>'Customer Costs'!G195</f>
        <v>185</v>
      </c>
      <c r="AO195" s="17">
        <f t="shared" si="36"/>
        <v>262.19330076335297</v>
      </c>
      <c r="AP195" s="18">
        <f t="shared" si="37"/>
        <v>5.8983890885867591</v>
      </c>
      <c r="AQ195" s="76" t="str">
        <f t="shared" si="38"/>
        <v>No</v>
      </c>
      <c r="AR195" s="76" t="str">
        <f t="shared" si="39"/>
        <v>No</v>
      </c>
      <c r="AS195" s="76" t="str">
        <f t="shared" si="40"/>
        <v>No</v>
      </c>
      <c r="AU195" s="76" t="str">
        <f t="shared" si="41"/>
        <v>Keep</v>
      </c>
      <c r="AV195" s="59">
        <f t="shared" si="42"/>
        <v>122.27100833074218</v>
      </c>
      <c r="AW195" s="41">
        <f t="shared" si="43"/>
        <v>2.0000000000000004</v>
      </c>
      <c r="AX195" s="23">
        <f t="shared" si="44"/>
        <v>0.66092436935536314</v>
      </c>
      <c r="AY195" s="23"/>
      <c r="AZ195" s="11">
        <f>IF(AV195="NA",AV195,'Program Costs'!G195)</f>
        <v>37</v>
      </c>
      <c r="BA195" s="20"/>
      <c r="BB195" s="56">
        <f>IF(AW195&lt;=10,IF($BB$1="Residential",VLOOKUP(CEILING(AW195,0.05),'Payback-Acceptance'!$A$5:$C$205,2),VLOOKUP(CEILING(AW195,0.05),'Payback-Acceptance'!$A$5:$C$205,3)),IF($BB$1="Residential",VLOOKUP(10,'Payback-Acceptance'!$A$5:$C$205,2),VLOOKUP(10,'Payback-Acceptance'!$A$5:$C$205,3)))</f>
        <v>0.41756058820718511</v>
      </c>
      <c r="BC195" s="109"/>
      <c r="BD195" s="17">
        <f>'RIM Net Benefits (Ach Pot)'!BC195</f>
        <v>262.19330076335297</v>
      </c>
      <c r="BE195" s="18">
        <f>'RIM Net Benefits (Ach Pot)'!BD195</f>
        <v>140.04570097908766</v>
      </c>
      <c r="BF195" s="18">
        <f>'RIM Net Benefits (Ach Pot)'!BE195</f>
        <v>172.94256212350868</v>
      </c>
      <c r="BG195" s="42"/>
      <c r="BH195" s="22">
        <v>110163.31582978726</v>
      </c>
      <c r="BI195" s="27">
        <f t="shared" si="33"/>
        <v>22999.929478369937</v>
      </c>
      <c r="BJ195" s="52" t="s">
        <v>526</v>
      </c>
      <c r="BK195" s="52"/>
      <c r="BL195" s="35">
        <f t="shared" si="45"/>
        <v>7373</v>
      </c>
      <c r="BM195" s="67">
        <v>7373</v>
      </c>
      <c r="BN195" s="71">
        <f t="shared" si="48"/>
        <v>1543.5402626900516</v>
      </c>
      <c r="BO195" s="71">
        <f t="shared" si="48"/>
        <v>2984.3788049248683</v>
      </c>
      <c r="BP195" s="71">
        <f t="shared" si="48"/>
        <v>4239.8592262194397</v>
      </c>
      <c r="BQ195" s="71">
        <f t="shared" si="48"/>
        <v>5261.0377644508271</v>
      </c>
      <c r="BR195" s="71">
        <f t="shared" si="48"/>
        <v>6036.374342516041</v>
      </c>
      <c r="BS195" s="71">
        <f t="shared" si="48"/>
        <v>6585.8840878542142</v>
      </c>
      <c r="BT195" s="71">
        <f t="shared" si="48"/>
        <v>6949.427807503077</v>
      </c>
      <c r="BU195" s="71">
        <f t="shared" si="48"/>
        <v>7173.9366891939144</v>
      </c>
      <c r="BV195" s="71">
        <f t="shared" si="48"/>
        <v>7303.3579037814452</v>
      </c>
      <c r="BW195" s="71">
        <f t="shared" si="48"/>
        <v>7373</v>
      </c>
    </row>
    <row r="196" spans="1:75" x14ac:dyDescent="0.25">
      <c r="A196" s="13">
        <v>3</v>
      </c>
      <c r="B196" s="13">
        <v>100</v>
      </c>
      <c r="C196">
        <v>117</v>
      </c>
      <c r="D196" t="s">
        <v>230</v>
      </c>
      <c r="E196" t="s">
        <v>446</v>
      </c>
      <c r="F196">
        <f>'RIM &amp; TRC Benefits'!E196-'TRC Costs (Ach Pot)'!E196</f>
        <v>0</v>
      </c>
      <c r="G196">
        <f>'RIM &amp; TRC Benefits'!F196-'TRC Costs (Ach Pot)'!F196</f>
        <v>0</v>
      </c>
      <c r="H196">
        <f>'RIM &amp; TRC Benefits'!G196-'TRC Costs (Ach Pot)'!G196</f>
        <v>-769.22436900000002</v>
      </c>
      <c r="I196">
        <f>'RIM &amp; TRC Benefits'!H196-'TRC Costs (Ach Pot)'!H196</f>
        <v>36.350631</v>
      </c>
      <c r="J196">
        <f>'RIM &amp; TRC Benefits'!I196-'TRC Costs (Ach Pot)'!I196</f>
        <v>39.225631</v>
      </c>
      <c r="K196">
        <f>'RIM &amp; TRC Benefits'!J196-'TRC Costs (Ach Pot)'!J196</f>
        <v>65.908251000000007</v>
      </c>
      <c r="L196">
        <f>'RIM &amp; TRC Benefits'!K196-'TRC Costs (Ach Pot)'!K196</f>
        <v>75.464890999999994</v>
      </c>
      <c r="M196">
        <f>'RIM &amp; TRC Benefits'!L196-'TRC Costs (Ach Pot)'!L196</f>
        <v>77.794971000000004</v>
      </c>
      <c r="N196">
        <f>'RIM &amp; TRC Benefits'!M196-'TRC Costs (Ach Pot)'!M196</f>
        <v>90.530321000000001</v>
      </c>
      <c r="O196">
        <f>'RIM &amp; TRC Benefits'!N196-'TRC Costs (Ach Pot)'!N196</f>
        <v>98.311571000000001</v>
      </c>
      <c r="P196">
        <f>'RIM &amp; TRC Benefits'!O196-'TRC Costs (Ach Pot)'!O196</f>
        <v>99.217821000000001</v>
      </c>
      <c r="Q196">
        <f>'RIM &amp; TRC Benefits'!P196-'TRC Costs (Ach Pot)'!P196</f>
        <v>84.428761000000009</v>
      </c>
      <c r="R196">
        <f>'RIM &amp; TRC Benefits'!Q196-'TRC Costs (Ach Pot)'!Q196</f>
        <v>89.538130999999993</v>
      </c>
      <c r="S196">
        <f>'RIM &amp; TRC Benefits'!R196-'TRC Costs (Ach Pot)'!R196</f>
        <v>81.444380999999993</v>
      </c>
      <c r="T196">
        <f>'RIM &amp; TRC Benefits'!S196-'TRC Costs (Ach Pot)'!S196</f>
        <v>106.66313099999999</v>
      </c>
      <c r="U196">
        <f>'RIM &amp; TRC Benefits'!T196-'TRC Costs (Ach Pot)'!T196</f>
        <v>83.694380999999993</v>
      </c>
      <c r="V196">
        <f>'RIM &amp; TRC Benefits'!U196-'TRC Costs (Ach Pot)'!U196</f>
        <v>92.616748000000001</v>
      </c>
      <c r="W196">
        <f>'RIM &amp; TRC Benefits'!V196-'TRC Costs (Ach Pot)'!V196</f>
        <v>0</v>
      </c>
      <c r="X196">
        <f>'RIM &amp; TRC Benefits'!W196-'TRC Costs (Ach Pot)'!W196</f>
        <v>0</v>
      </c>
      <c r="Y196">
        <f>'RIM &amp; TRC Benefits'!X196-'TRC Costs (Ach Pot)'!X196</f>
        <v>0</v>
      </c>
      <c r="Z196">
        <f>'RIM &amp; TRC Benefits'!Y196-'TRC Costs (Ach Pot)'!Y196</f>
        <v>0</v>
      </c>
      <c r="AA196">
        <f>'RIM &amp; TRC Benefits'!Z196-'TRC Costs (Ach Pot)'!Z196</f>
        <v>0</v>
      </c>
      <c r="AB196">
        <f>'RIM &amp; TRC Benefits'!AA196-'TRC Costs (Ach Pot)'!AA196</f>
        <v>0</v>
      </c>
      <c r="AC196">
        <f>'RIM &amp; TRC Benefits'!AB196-'TRC Costs (Ach Pot)'!AB196</f>
        <v>0</v>
      </c>
      <c r="AD196">
        <f>'RIM &amp; TRC Benefits'!AC196-'TRC Costs (Ach Pot)'!AC196</f>
        <v>0</v>
      </c>
      <c r="AE196">
        <f>'RIM &amp; TRC Benefits'!AD196-'TRC Costs (Ach Pot)'!AD196</f>
        <v>0</v>
      </c>
      <c r="AF196">
        <f>'RIM &amp; TRC Benefits'!AE196-'TRC Costs (Ach Pot)'!AE196</f>
        <v>0</v>
      </c>
      <c r="AG196">
        <f>'RIM &amp; TRC Benefits'!AF196-'TRC Costs (Ach Pot)'!AF196</f>
        <v>0</v>
      </c>
      <c r="AH196">
        <f>'RIM &amp; TRC Benefits'!AG196-'TRC Costs (Ach Pot)'!AG196</f>
        <v>0</v>
      </c>
      <c r="AI196">
        <f>'RIM &amp; TRC Benefits'!AH196-'TRC Costs (Ach Pot)'!AH196</f>
        <v>0</v>
      </c>
      <c r="AJ196" s="2">
        <f t="shared" si="34"/>
        <v>351.96525200000008</v>
      </c>
      <c r="AK196" s="2">
        <f t="shared" si="35"/>
        <v>-81.827752953582717</v>
      </c>
      <c r="AL196">
        <f>IF('TRC Costs (Ach Pot)'!AJ196=0,99999,'RIM &amp; TRC Benefits'!AJ196/'TRC Costs (Ach Pot)'!AJ196)</f>
        <v>0.89843893142164244</v>
      </c>
      <c r="AM196" s="17"/>
      <c r="AN196">
        <f>'Customer Costs'!G196</f>
        <v>768.7</v>
      </c>
      <c r="AO196" s="17">
        <f t="shared" si="36"/>
        <v>553.5056719552399</v>
      </c>
      <c r="AP196" s="18">
        <f t="shared" si="37"/>
        <v>11.609622155624768</v>
      </c>
      <c r="AQ196" s="76" t="str">
        <f t="shared" si="38"/>
        <v>No</v>
      </c>
      <c r="AR196" s="76" t="str">
        <f t="shared" si="39"/>
        <v>No</v>
      </c>
      <c r="AS196" s="76" t="str">
        <f t="shared" si="40"/>
        <v>No</v>
      </c>
      <c r="AU196" s="76" t="str">
        <f t="shared" si="41"/>
        <v>Drop</v>
      </c>
      <c r="AV196" s="59" t="str">
        <f t="shared" si="42"/>
        <v>NA</v>
      </c>
      <c r="AW196" s="41" t="str">
        <f t="shared" si="43"/>
        <v>NA</v>
      </c>
      <c r="AX196" s="23" t="str">
        <f t="shared" si="44"/>
        <v>NA</v>
      </c>
      <c r="AY196" s="23"/>
      <c r="AZ196" s="11" t="str">
        <f>IF(AV196="NA",AV196,'Program Costs'!G196)</f>
        <v>NA</v>
      </c>
      <c r="BA196" s="20"/>
      <c r="BB196" s="56">
        <f>IF(AW196&lt;=10,IF($BB$1="Residential",VLOOKUP(CEILING(AW196,0.05),'Payback-Acceptance'!$A$5:$C$205,2),VLOOKUP(CEILING(AW196,0.05),'Payback-Acceptance'!$A$5:$C$205,3)),IF($BB$1="Residential",VLOOKUP(10,'Payback-Acceptance'!$A$5:$C$205,2),VLOOKUP(10,'Payback-Acceptance'!$A$5:$C$205,3)))</f>
        <v>0.14294960495076253</v>
      </c>
      <c r="BC196" s="109"/>
      <c r="BD196" s="17">
        <f>'RIM Net Benefits (Ach Pot)'!BC196</f>
        <v>553.5056719552399</v>
      </c>
      <c r="BE196" s="18">
        <f>'RIM Net Benefits (Ach Pot)'!BD196</f>
        <v>258.79930062508112</v>
      </c>
      <c r="BF196" s="18">
        <f>'RIM Net Benefits (Ach Pot)'!BE196</f>
        <v>0</v>
      </c>
      <c r="BG196" s="42"/>
      <c r="BH196" s="22">
        <v>41470.368225702136</v>
      </c>
      <c r="BI196" s="27" t="str">
        <f t="shared" ref="BI196:BI259" si="49">IF(AW196="NA","NA",BH196/2*BB196)</f>
        <v>NA</v>
      </c>
      <c r="BJ196" s="52" t="s">
        <v>527</v>
      </c>
      <c r="BK196" s="52"/>
      <c r="BL196" s="35" t="str">
        <f t="shared" si="45"/>
        <v>NA</v>
      </c>
      <c r="BM196" s="67" t="s">
        <v>499</v>
      </c>
      <c r="BN196" s="71" t="str">
        <f t="shared" si="48"/>
        <v>NA</v>
      </c>
      <c r="BO196" s="71" t="str">
        <f t="shared" si="48"/>
        <v>NA</v>
      </c>
      <c r="BP196" s="71" t="str">
        <f t="shared" si="48"/>
        <v>NA</v>
      </c>
      <c r="BQ196" s="71" t="str">
        <f t="shared" si="48"/>
        <v>NA</v>
      </c>
      <c r="BR196" s="71" t="str">
        <f t="shared" si="48"/>
        <v>NA</v>
      </c>
      <c r="BS196" s="71" t="str">
        <f t="shared" si="48"/>
        <v>NA</v>
      </c>
      <c r="BT196" s="71" t="str">
        <f t="shared" si="48"/>
        <v>NA</v>
      </c>
      <c r="BU196" s="71" t="str">
        <f t="shared" si="48"/>
        <v>NA</v>
      </c>
      <c r="BV196" s="71" t="str">
        <f t="shared" si="48"/>
        <v>NA</v>
      </c>
      <c r="BW196" s="71" t="str">
        <f t="shared" si="48"/>
        <v>NA</v>
      </c>
    </row>
    <row r="197" spans="1:75" x14ac:dyDescent="0.25">
      <c r="A197" s="13">
        <v>3</v>
      </c>
      <c r="B197" s="13">
        <v>100</v>
      </c>
      <c r="C197">
        <v>118</v>
      </c>
      <c r="D197" t="s">
        <v>540</v>
      </c>
      <c r="E197" t="s">
        <v>447</v>
      </c>
      <c r="F197">
        <f>'RIM &amp; TRC Benefits'!E197-'TRC Costs (Ach Pot)'!E197</f>
        <v>0</v>
      </c>
      <c r="G197">
        <f>'RIM &amp; TRC Benefits'!F197-'TRC Costs (Ach Pot)'!F197</f>
        <v>0</v>
      </c>
      <c r="H197">
        <f>'RIM &amp; TRC Benefits'!G197-'TRC Costs (Ach Pot)'!G197</f>
        <v>-543.78682400000002</v>
      </c>
      <c r="I197">
        <f>'RIM &amp; TRC Benefits'!H197-'TRC Costs (Ach Pot)'!H197</f>
        <v>31.338176000000001</v>
      </c>
      <c r="J197">
        <f>'RIM &amp; TRC Benefits'!I197-'TRC Costs (Ach Pot)'!I197</f>
        <v>33.213175999999997</v>
      </c>
      <c r="K197">
        <f>'RIM &amp; TRC Benefits'!J197-'TRC Costs (Ach Pot)'!J197</f>
        <v>61.887006</v>
      </c>
      <c r="L197">
        <f>'RIM &amp; TRC Benefits'!K197-'TRC Costs (Ach Pot)'!K197</f>
        <v>71.946575999999993</v>
      </c>
      <c r="M197">
        <f>'RIM &amp; TRC Benefits'!L197-'TRC Costs (Ach Pot)'!L197</f>
        <v>73.846965999999995</v>
      </c>
      <c r="N197">
        <f>'RIM &amp; TRC Benefits'!M197-'TRC Costs (Ach Pot)'!M197</f>
        <v>88.080365999999998</v>
      </c>
      <c r="O197">
        <f>'RIM &amp; TRC Benefits'!N197-'TRC Costs (Ach Pot)'!N197</f>
        <v>95.658485999999996</v>
      </c>
      <c r="P197">
        <f>'RIM &amp; TRC Benefits'!O197-'TRC Costs (Ach Pot)'!O197</f>
        <v>96.252235999999996</v>
      </c>
      <c r="Q197">
        <f>'RIM &amp; TRC Benefits'!P197-'TRC Costs (Ach Pot)'!P197</f>
        <v>79.541305999999992</v>
      </c>
      <c r="R197">
        <f>'RIM &amp; TRC Benefits'!Q197-'TRC Costs (Ach Pot)'!Q197</f>
        <v>0</v>
      </c>
      <c r="S197">
        <f>'RIM &amp; TRC Benefits'!R197-'TRC Costs (Ach Pot)'!R197</f>
        <v>0</v>
      </c>
      <c r="T197">
        <f>'RIM &amp; TRC Benefits'!S197-'TRC Costs (Ach Pot)'!S197</f>
        <v>0</v>
      </c>
      <c r="U197">
        <f>'RIM &amp; TRC Benefits'!T197-'TRC Costs (Ach Pot)'!T197</f>
        <v>0</v>
      </c>
      <c r="V197">
        <f>'RIM &amp; TRC Benefits'!U197-'TRC Costs (Ach Pot)'!U197</f>
        <v>0</v>
      </c>
      <c r="W197">
        <f>'RIM &amp; TRC Benefits'!V197-'TRC Costs (Ach Pot)'!V197</f>
        <v>0</v>
      </c>
      <c r="X197">
        <f>'RIM &amp; TRC Benefits'!W197-'TRC Costs (Ach Pot)'!W197</f>
        <v>0</v>
      </c>
      <c r="Y197">
        <f>'RIM &amp; TRC Benefits'!X197-'TRC Costs (Ach Pot)'!X197</f>
        <v>0</v>
      </c>
      <c r="Z197">
        <f>'RIM &amp; TRC Benefits'!Y197-'TRC Costs (Ach Pot)'!Y197</f>
        <v>0</v>
      </c>
      <c r="AA197">
        <f>'RIM &amp; TRC Benefits'!Z197-'TRC Costs (Ach Pot)'!Z197</f>
        <v>0</v>
      </c>
      <c r="AB197">
        <f>'RIM &amp; TRC Benefits'!AA197-'TRC Costs (Ach Pot)'!AA197</f>
        <v>0</v>
      </c>
      <c r="AC197">
        <f>'RIM &amp; TRC Benefits'!AB197-'TRC Costs (Ach Pot)'!AB197</f>
        <v>0</v>
      </c>
      <c r="AD197">
        <f>'RIM &amp; TRC Benefits'!AC197-'TRC Costs (Ach Pot)'!AC197</f>
        <v>0</v>
      </c>
      <c r="AE197">
        <f>'RIM &amp; TRC Benefits'!AD197-'TRC Costs (Ach Pot)'!AD197</f>
        <v>0</v>
      </c>
      <c r="AF197">
        <f>'RIM &amp; TRC Benefits'!AE197-'TRC Costs (Ach Pot)'!AE197</f>
        <v>0</v>
      </c>
      <c r="AG197">
        <f>'RIM &amp; TRC Benefits'!AF197-'TRC Costs (Ach Pot)'!AF197</f>
        <v>0</v>
      </c>
      <c r="AH197">
        <f>'RIM &amp; TRC Benefits'!AG197-'TRC Costs (Ach Pot)'!AG197</f>
        <v>0</v>
      </c>
      <c r="AI197">
        <f>'RIM &amp; TRC Benefits'!AH197-'TRC Costs (Ach Pot)'!AH197</f>
        <v>0</v>
      </c>
      <c r="AJ197" s="2">
        <f t="shared" ref="AJ197:AJ260" si="50">SUM(F197:AI197)</f>
        <v>87.977469999999897</v>
      </c>
      <c r="AK197" s="2">
        <f t="shared" ref="AK197:AK260" si="51">H197+(NPV(6.463858/100,I197:AI197))</f>
        <v>-97.997060318525598</v>
      </c>
      <c r="AL197">
        <f>IF('TRC Costs (Ach Pot)'!AJ197=0,99999,'RIM &amp; TRC Benefits'!AJ197/'TRC Costs (Ach Pot)'!AJ197)</f>
        <v>0.82957032988082502</v>
      </c>
      <c r="AM197" s="17"/>
      <c r="AN197">
        <f>'Customer Costs'!G197</f>
        <v>538</v>
      </c>
      <c r="AO197" s="17">
        <f t="shared" ref="AO197:AO260" si="52">BD197</f>
        <v>430.43771691826652</v>
      </c>
      <c r="AP197" s="18">
        <f t="shared" ref="AP197:AP260" si="53">AN197/(AO197*$AP$1/100)</f>
        <v>10.448531022600895</v>
      </c>
      <c r="AQ197" s="76" t="str">
        <f t="shared" ref="AQ197:AQ260" si="54">IF($AP197&lt;1,"Yes","No")</f>
        <v>No</v>
      </c>
      <c r="AR197" s="76" t="str">
        <f t="shared" ref="AR197:AR260" si="55">IF($AP197&lt;2,"Yes","No")</f>
        <v>No</v>
      </c>
      <c r="AS197" s="76" t="str">
        <f t="shared" ref="AS197:AS260" si="56">IF($AP197&lt;3,"Yes","No")</f>
        <v>No</v>
      </c>
      <c r="AU197" s="76" t="str">
        <f t="shared" ref="AU197:AU260" si="57">IF(OR(AL197&lt;1,AP197&lt;2),"Drop","Keep")</f>
        <v>Drop</v>
      </c>
      <c r="AV197" s="59" t="str">
        <f t="shared" ref="AV197:AV260" si="58">IF(AND(AP197&gt;2,AU197="KEEP"),AN197-(2*(AO197*($AP$1/100))),"NA")</f>
        <v>NA</v>
      </c>
      <c r="AW197" s="41" t="str">
        <f t="shared" ref="AW197:AW260" si="59">IF(AV197="NA",AV197,(AN197-AV197)/(AO197*($AP$1/100)))</f>
        <v>NA</v>
      </c>
      <c r="AX197" s="23" t="str">
        <f t="shared" ref="AX197:AX260" si="60">IF(AV197="NA",AV197,AV197/AN197)</f>
        <v>NA</v>
      </c>
      <c r="AY197" s="23"/>
      <c r="AZ197" s="11" t="str">
        <f>IF(AV197="NA",AV197,'Program Costs'!G197)</f>
        <v>NA</v>
      </c>
      <c r="BA197" s="20"/>
      <c r="BB197" s="56">
        <f>IF(AW197&lt;=10,IF($BB$1="Residential",VLOOKUP(CEILING(AW197,0.05),'Payback-Acceptance'!$A$5:$C$205,2),VLOOKUP(CEILING(AW197,0.05),'Payback-Acceptance'!$A$5:$C$205,3)),IF($BB$1="Residential",VLOOKUP(10,'Payback-Acceptance'!$A$5:$C$205,2),VLOOKUP(10,'Payback-Acceptance'!$A$5:$C$205,3)))</f>
        <v>0.14294960495076253</v>
      </c>
      <c r="BC197" s="109"/>
      <c r="BD197" s="17">
        <f>'RIM Net Benefits (Ach Pot)'!BC197</f>
        <v>430.43771691826652</v>
      </c>
      <c r="BE197" s="18">
        <f>'RIM Net Benefits (Ach Pot)'!BD197</f>
        <v>280.62741648417386</v>
      </c>
      <c r="BF197" s="18">
        <f>'RIM Net Benefits (Ach Pot)'!BE197</f>
        <v>137.57842523675978</v>
      </c>
      <c r="BG197" s="42"/>
      <c r="BH197" s="22">
        <v>87212.625031914897</v>
      </c>
      <c r="BI197" s="27" t="str">
        <f t="shared" si="49"/>
        <v>NA</v>
      </c>
      <c r="BJ197" s="52" t="s">
        <v>527</v>
      </c>
      <c r="BK197" s="52"/>
      <c r="BL197" s="35" t="str">
        <f t="shared" ref="BL197:BL260" si="61">IF(BI197="NA",BI197,IF(AND(BI197&gt;=0,BM197&gt;=0),BM197,BI197))</f>
        <v>NA</v>
      </c>
      <c r="BM197" s="67" t="s">
        <v>499</v>
      </c>
      <c r="BN197" s="71" t="str">
        <f t="shared" si="48"/>
        <v>NA</v>
      </c>
      <c r="BO197" s="71" t="str">
        <f t="shared" si="48"/>
        <v>NA</v>
      </c>
      <c r="BP197" s="71" t="str">
        <f t="shared" si="48"/>
        <v>NA</v>
      </c>
      <c r="BQ197" s="71" t="str">
        <f t="shared" si="48"/>
        <v>NA</v>
      </c>
      <c r="BR197" s="71" t="str">
        <f t="shared" si="48"/>
        <v>NA</v>
      </c>
      <c r="BS197" s="71" t="str">
        <f t="shared" ref="BS197:BW228" si="62">IF($BL197="NA","NA",IF($BJ197="M",$BL197*BS$2,$BL197*BS$1))</f>
        <v>NA</v>
      </c>
      <c r="BT197" s="71" t="str">
        <f t="shared" si="62"/>
        <v>NA</v>
      </c>
      <c r="BU197" s="71" t="str">
        <f t="shared" si="62"/>
        <v>NA</v>
      </c>
      <c r="BV197" s="71" t="str">
        <f t="shared" si="62"/>
        <v>NA</v>
      </c>
      <c r="BW197" s="71" t="str">
        <f t="shared" si="62"/>
        <v>NA</v>
      </c>
    </row>
    <row r="198" spans="1:75" x14ac:dyDescent="0.25">
      <c r="A198" s="13">
        <v>3</v>
      </c>
      <c r="B198" s="13">
        <v>100</v>
      </c>
      <c r="C198">
        <v>119</v>
      </c>
      <c r="D198" t="s">
        <v>232</v>
      </c>
      <c r="E198" t="s">
        <v>448</v>
      </c>
      <c r="F198">
        <f>'RIM &amp; TRC Benefits'!E198-'TRC Costs (Ach Pot)'!E198</f>
        <v>0</v>
      </c>
      <c r="G198">
        <f>'RIM &amp; TRC Benefits'!F198-'TRC Costs (Ach Pot)'!F198</f>
        <v>0</v>
      </c>
      <c r="H198">
        <f>'RIM &amp; TRC Benefits'!G198-'TRC Costs (Ach Pot)'!G198</f>
        <v>-300.32509400000004</v>
      </c>
      <c r="I198">
        <f>'RIM &amp; TRC Benefits'!H198-'TRC Costs (Ach Pot)'!H198</f>
        <v>8.9749060000000007</v>
      </c>
      <c r="J198">
        <f>'RIM &amp; TRC Benefits'!I198-'TRC Costs (Ach Pot)'!I198</f>
        <v>9.4749060000000007</v>
      </c>
      <c r="K198">
        <f>'RIM &amp; TRC Benefits'!J198-'TRC Costs (Ach Pot)'!J198</f>
        <v>16.029593999999999</v>
      </c>
      <c r="L198">
        <f>'RIM &amp; TRC Benefits'!K198-'TRC Costs (Ach Pot)'!K198</f>
        <v>17.664359000000001</v>
      </c>
      <c r="M198">
        <f>'RIM &amp; TRC Benefits'!L198-'TRC Costs (Ach Pot)'!L198</f>
        <v>17.741508</v>
      </c>
      <c r="N198">
        <f>'RIM &amp; TRC Benefits'!M198-'TRC Costs (Ach Pot)'!M198</f>
        <v>20.951469000000003</v>
      </c>
      <c r="O198">
        <f>'RIM &amp; TRC Benefits'!N198-'TRC Costs (Ach Pot)'!N198</f>
        <v>22.404594000000003</v>
      </c>
      <c r="P198">
        <f>'RIM &amp; TRC Benefits'!O198-'TRC Costs (Ach Pot)'!O198</f>
        <v>23.060844000000003</v>
      </c>
      <c r="Q198">
        <f>'RIM &amp; TRC Benefits'!P198-'TRC Costs (Ach Pot)'!P198</f>
        <v>19.599906000000001</v>
      </c>
      <c r="R198">
        <f>'RIM &amp; TRC Benefits'!Q198-'TRC Costs (Ach Pot)'!Q198</f>
        <v>0</v>
      </c>
      <c r="S198">
        <f>'RIM &amp; TRC Benefits'!R198-'TRC Costs (Ach Pot)'!R198</f>
        <v>0</v>
      </c>
      <c r="T198">
        <f>'RIM &amp; TRC Benefits'!S198-'TRC Costs (Ach Pot)'!S198</f>
        <v>0</v>
      </c>
      <c r="U198">
        <f>'RIM &amp; TRC Benefits'!T198-'TRC Costs (Ach Pot)'!T198</f>
        <v>0</v>
      </c>
      <c r="V198">
        <f>'RIM &amp; TRC Benefits'!U198-'TRC Costs (Ach Pot)'!U198</f>
        <v>0</v>
      </c>
      <c r="W198">
        <f>'RIM &amp; TRC Benefits'!V198-'TRC Costs (Ach Pot)'!V198</f>
        <v>0</v>
      </c>
      <c r="X198">
        <f>'RIM &amp; TRC Benefits'!W198-'TRC Costs (Ach Pot)'!W198</f>
        <v>0</v>
      </c>
      <c r="Y198">
        <f>'RIM &amp; TRC Benefits'!X198-'TRC Costs (Ach Pot)'!X198</f>
        <v>0</v>
      </c>
      <c r="Z198">
        <f>'RIM &amp; TRC Benefits'!Y198-'TRC Costs (Ach Pot)'!Y198</f>
        <v>0</v>
      </c>
      <c r="AA198">
        <f>'RIM &amp; TRC Benefits'!Z198-'TRC Costs (Ach Pot)'!Z198</f>
        <v>0</v>
      </c>
      <c r="AB198">
        <f>'RIM &amp; TRC Benefits'!AA198-'TRC Costs (Ach Pot)'!AA198</f>
        <v>0</v>
      </c>
      <c r="AC198">
        <f>'RIM &amp; TRC Benefits'!AB198-'TRC Costs (Ach Pot)'!AB198</f>
        <v>0</v>
      </c>
      <c r="AD198">
        <f>'RIM &amp; TRC Benefits'!AC198-'TRC Costs (Ach Pot)'!AC198</f>
        <v>0</v>
      </c>
      <c r="AE198">
        <f>'RIM &amp; TRC Benefits'!AD198-'TRC Costs (Ach Pot)'!AD198</f>
        <v>0</v>
      </c>
      <c r="AF198">
        <f>'RIM &amp; TRC Benefits'!AE198-'TRC Costs (Ach Pot)'!AE198</f>
        <v>0</v>
      </c>
      <c r="AG198">
        <f>'RIM &amp; TRC Benefits'!AF198-'TRC Costs (Ach Pot)'!AF198</f>
        <v>0</v>
      </c>
      <c r="AH198">
        <f>'RIM &amp; TRC Benefits'!AG198-'TRC Costs (Ach Pot)'!AG198</f>
        <v>0</v>
      </c>
      <c r="AI198">
        <f>'RIM &amp; TRC Benefits'!AH198-'TRC Costs (Ach Pot)'!AH198</f>
        <v>0</v>
      </c>
      <c r="AJ198" s="2">
        <f t="shared" si="50"/>
        <v>-144.4230080000001</v>
      </c>
      <c r="AK198" s="2">
        <f t="shared" si="51"/>
        <v>-189.565546452565</v>
      </c>
      <c r="AL198">
        <f>IF('TRC Costs (Ach Pot)'!AJ198=0,99999,'RIM &amp; TRC Benefits'!AJ198/'TRC Costs (Ach Pot)'!AJ198)</f>
        <v>0.3871143018022471</v>
      </c>
      <c r="AM198" s="17"/>
      <c r="AN198">
        <f>'Customer Costs'!G198</f>
        <v>272.3</v>
      </c>
      <c r="AO198" s="17">
        <f t="shared" si="52"/>
        <v>141.95500299452758</v>
      </c>
      <c r="AP198" s="18">
        <f t="shared" si="53"/>
        <v>16.035415521811185</v>
      </c>
      <c r="AQ198" s="76" t="str">
        <f t="shared" si="54"/>
        <v>No</v>
      </c>
      <c r="AR198" s="76" t="str">
        <f t="shared" si="55"/>
        <v>No</v>
      </c>
      <c r="AS198" s="76" t="str">
        <f t="shared" si="56"/>
        <v>No</v>
      </c>
      <c r="AU198" s="76" t="str">
        <f t="shared" si="57"/>
        <v>Drop</v>
      </c>
      <c r="AV198" s="59" t="str">
        <f t="shared" si="58"/>
        <v>NA</v>
      </c>
      <c r="AW198" s="41" t="str">
        <f t="shared" si="59"/>
        <v>NA</v>
      </c>
      <c r="AX198" s="23" t="str">
        <f t="shared" si="60"/>
        <v>NA</v>
      </c>
      <c r="AY198" s="23"/>
      <c r="AZ198" s="11" t="str">
        <f>IF(AV198="NA",AV198,'Program Costs'!G198)</f>
        <v>NA</v>
      </c>
      <c r="BA198" s="20"/>
      <c r="BB198" s="56">
        <f>IF(AW198&lt;=10,IF($BB$1="Residential",VLOOKUP(CEILING(AW198,0.05),'Payback-Acceptance'!$A$5:$C$205,2),VLOOKUP(CEILING(AW198,0.05),'Payback-Acceptance'!$A$5:$C$205,3)),IF($BB$1="Residential",VLOOKUP(10,'Payback-Acceptance'!$A$5:$C$205,2),VLOOKUP(10,'Payback-Acceptance'!$A$5:$C$205,3)))</f>
        <v>0.14294960495076253</v>
      </c>
      <c r="BC198" s="109"/>
      <c r="BD198" s="17">
        <f>'RIM Net Benefits (Ach Pot)'!BC198</f>
        <v>141.95500299452758</v>
      </c>
      <c r="BE198" s="18">
        <f>'RIM Net Benefits (Ach Pot)'!BD198</f>
        <v>54.695472859577144</v>
      </c>
      <c r="BF198" s="18">
        <f>'RIM Net Benefits (Ach Pot)'!BE198</f>
        <v>-20.745706412754416</v>
      </c>
      <c r="BG198" s="42"/>
      <c r="BH198" s="22">
        <v>82622.486872340436</v>
      </c>
      <c r="BI198" s="27" t="str">
        <f t="shared" si="49"/>
        <v>NA</v>
      </c>
      <c r="BJ198" s="52" t="s">
        <v>527</v>
      </c>
      <c r="BK198" s="52"/>
      <c r="BL198" s="35" t="str">
        <f t="shared" si="61"/>
        <v>NA</v>
      </c>
      <c r="BM198" s="67" t="s">
        <v>499</v>
      </c>
      <c r="BN198" s="71" t="str">
        <f t="shared" ref="BN198:BW229" si="63">IF($BL198="NA","NA",IF($BJ198="M",$BL198*BN$2,$BL198*BN$1))</f>
        <v>NA</v>
      </c>
      <c r="BO198" s="71" t="str">
        <f t="shared" si="63"/>
        <v>NA</v>
      </c>
      <c r="BP198" s="71" t="str">
        <f t="shared" si="63"/>
        <v>NA</v>
      </c>
      <c r="BQ198" s="71" t="str">
        <f t="shared" si="63"/>
        <v>NA</v>
      </c>
      <c r="BR198" s="71" t="str">
        <f t="shared" si="63"/>
        <v>NA</v>
      </c>
      <c r="BS198" s="71" t="str">
        <f t="shared" si="62"/>
        <v>NA</v>
      </c>
      <c r="BT198" s="71" t="str">
        <f t="shared" si="62"/>
        <v>NA</v>
      </c>
      <c r="BU198" s="71" t="str">
        <f t="shared" si="62"/>
        <v>NA</v>
      </c>
      <c r="BV198" s="71" t="str">
        <f t="shared" si="62"/>
        <v>NA</v>
      </c>
      <c r="BW198" s="71" t="str">
        <f t="shared" si="62"/>
        <v>NA</v>
      </c>
    </row>
    <row r="199" spans="1:75" x14ac:dyDescent="0.25">
      <c r="A199" s="13">
        <v>3</v>
      </c>
      <c r="B199" s="13">
        <v>100</v>
      </c>
      <c r="C199">
        <v>120</v>
      </c>
      <c r="D199" t="s">
        <v>233</v>
      </c>
      <c r="E199" t="s">
        <v>449</v>
      </c>
      <c r="F199">
        <f>'RIM &amp; TRC Benefits'!E199-'TRC Costs (Ach Pot)'!E199</f>
        <v>0</v>
      </c>
      <c r="G199">
        <f>'RIM &amp; TRC Benefits'!F199-'TRC Costs (Ach Pot)'!F199</f>
        <v>0</v>
      </c>
      <c r="H199">
        <f>'RIM &amp; TRC Benefits'!G199-'TRC Costs (Ach Pot)'!G199</f>
        <v>-299.518959</v>
      </c>
      <c r="I199">
        <f>'RIM &amp; TRC Benefits'!H199-'TRC Costs (Ach Pot)'!H199</f>
        <v>9.9060410000000001</v>
      </c>
      <c r="J199">
        <f>'RIM &amp; TRC Benefits'!I199-'TRC Costs (Ach Pot)'!I199</f>
        <v>10.406041</v>
      </c>
      <c r="K199">
        <f>'RIM &amp; TRC Benefits'!J199-'TRC Costs (Ach Pot)'!J199</f>
        <v>18.295688999999999</v>
      </c>
      <c r="L199">
        <f>'RIM &amp; TRC Benefits'!K199-'TRC Costs (Ach Pot)'!K199</f>
        <v>20.739049000000001</v>
      </c>
      <c r="M199">
        <f>'RIM &amp; TRC Benefits'!L199-'TRC Costs (Ach Pot)'!L199</f>
        <v>21.065221000000001</v>
      </c>
      <c r="N199">
        <f>'RIM &amp; TRC Benefits'!M199-'TRC Costs (Ach Pot)'!M199</f>
        <v>25.273231000000003</v>
      </c>
      <c r="O199">
        <f>'RIM &amp; TRC Benefits'!N199-'TRC Costs (Ach Pot)'!N199</f>
        <v>27.038851000000001</v>
      </c>
      <c r="P199">
        <f>'RIM &amp; TRC Benefits'!O199-'TRC Costs (Ach Pot)'!O199</f>
        <v>27.765421000000003</v>
      </c>
      <c r="Q199">
        <f>'RIM &amp; TRC Benefits'!P199-'TRC Costs (Ach Pot)'!P199</f>
        <v>23.859166000000002</v>
      </c>
      <c r="R199">
        <f>'RIM &amp; TRC Benefits'!Q199-'TRC Costs (Ach Pot)'!Q199</f>
        <v>25.031041000000002</v>
      </c>
      <c r="S199">
        <f>'RIM &amp; TRC Benefits'!R199-'TRC Costs (Ach Pot)'!R199</f>
        <v>21.812291000000002</v>
      </c>
      <c r="T199">
        <f>'RIM &amp; TRC Benefits'!S199-'TRC Costs (Ach Pot)'!S199</f>
        <v>29.031041000000002</v>
      </c>
      <c r="U199">
        <f>'RIM &amp; TRC Benefits'!T199-'TRC Costs (Ach Pot)'!T199</f>
        <v>23.249791000000002</v>
      </c>
      <c r="V199">
        <f>'RIM &amp; TRC Benefits'!U199-'TRC Costs (Ach Pot)'!U199</f>
        <v>25.156041000000002</v>
      </c>
      <c r="W199">
        <f>'RIM &amp; TRC Benefits'!V199-'TRC Costs (Ach Pot)'!V199</f>
        <v>25.687291000000002</v>
      </c>
      <c r="X199">
        <f>'RIM &amp; TRC Benefits'!W199-'TRC Costs (Ach Pot)'!W199</f>
        <v>29.812291000000002</v>
      </c>
      <c r="Y199">
        <f>'RIM &amp; TRC Benefits'!X199-'TRC Costs (Ach Pot)'!X199</f>
        <v>29.468541000000002</v>
      </c>
      <c r="Z199">
        <f>'RIM &amp; TRC Benefits'!Y199-'TRC Costs (Ach Pot)'!Y199</f>
        <v>32.312291000000002</v>
      </c>
      <c r="AA199">
        <f>'RIM &amp; TRC Benefits'!Z199-'TRC Costs (Ach Pot)'!Z199</f>
        <v>32.031041000000002</v>
      </c>
      <c r="AB199">
        <f>'RIM &amp; TRC Benefits'!AA199-'TRC Costs (Ach Pot)'!AA199</f>
        <v>31.468541000000002</v>
      </c>
      <c r="AC199">
        <f>'RIM &amp; TRC Benefits'!AB199-'TRC Costs (Ach Pot)'!AB199</f>
        <v>28.218541000000002</v>
      </c>
      <c r="AD199">
        <f>'RIM &amp; TRC Benefits'!AC199-'TRC Costs (Ach Pot)'!AC199</f>
        <v>30.187291000000002</v>
      </c>
      <c r="AE199">
        <f>'RIM &amp; TRC Benefits'!AD199-'TRC Costs (Ach Pot)'!AD199</f>
        <v>26.031041000000002</v>
      </c>
      <c r="AF199">
        <f>'RIM &amp; TRC Benefits'!AE199-'TRC Costs (Ach Pot)'!AE199</f>
        <v>27.937291000000002</v>
      </c>
      <c r="AG199">
        <f>'RIM &amp; TRC Benefits'!AF199-'TRC Costs (Ach Pot)'!AF199</f>
        <v>29.562291000000002</v>
      </c>
      <c r="AH199">
        <f>'RIM &amp; TRC Benefits'!AG199-'TRC Costs (Ach Pot)'!AG199</f>
        <v>29.687291000000002</v>
      </c>
      <c r="AI199">
        <f>'RIM &amp; TRC Benefits'!AH199-'TRC Costs (Ach Pot)'!AH199</f>
        <v>39.218541000000002</v>
      </c>
      <c r="AJ199" s="2">
        <f t="shared" si="50"/>
        <v>400.73223900000016</v>
      </c>
      <c r="AK199" s="2">
        <f t="shared" si="51"/>
        <v>-3.2097599289526784</v>
      </c>
      <c r="AL199">
        <f>IF('TRC Costs (Ach Pot)'!AJ199=0,99999,'RIM &amp; TRC Benefits'!AJ199/'TRC Costs (Ach Pot)'!AJ199)</f>
        <v>0.98962250265453389</v>
      </c>
      <c r="AM199" s="17"/>
      <c r="AN199">
        <f>'Customer Costs'!G199</f>
        <v>272.3</v>
      </c>
      <c r="AO199" s="17">
        <f t="shared" si="52"/>
        <v>141.95512911163294</v>
      </c>
      <c r="AP199" s="18">
        <f t="shared" si="53"/>
        <v>16.035401275477142</v>
      </c>
      <c r="AQ199" s="76" t="str">
        <f t="shared" si="54"/>
        <v>No</v>
      </c>
      <c r="AR199" s="76" t="str">
        <f t="shared" si="55"/>
        <v>No</v>
      </c>
      <c r="AS199" s="76" t="str">
        <f t="shared" si="56"/>
        <v>No</v>
      </c>
      <c r="AU199" s="76" t="str">
        <f t="shared" si="57"/>
        <v>Drop</v>
      </c>
      <c r="AV199" s="59" t="str">
        <f t="shared" si="58"/>
        <v>NA</v>
      </c>
      <c r="AW199" s="41" t="str">
        <f t="shared" si="59"/>
        <v>NA</v>
      </c>
      <c r="AX199" s="23" t="str">
        <f t="shared" si="60"/>
        <v>NA</v>
      </c>
      <c r="AY199" s="23"/>
      <c r="AZ199" s="11" t="str">
        <f>IF(AV199="NA",AV199,'Program Costs'!G199)</f>
        <v>NA</v>
      </c>
      <c r="BA199" s="20"/>
      <c r="BB199" s="56">
        <f>IF(AW199&lt;=10,IF($BB$1="Residential",VLOOKUP(CEILING(AW199,0.05),'Payback-Acceptance'!$A$5:$C$205,2),VLOOKUP(CEILING(AW199,0.05),'Payback-Acceptance'!$A$5:$C$205,3)),IF($BB$1="Residential",VLOOKUP(10,'Payback-Acceptance'!$A$5:$C$205,2),VLOOKUP(10,'Payback-Acceptance'!$A$5:$C$205,3)))</f>
        <v>0.14294960495076253</v>
      </c>
      <c r="BC199" s="109"/>
      <c r="BD199" s="17">
        <f>'RIM Net Benefits (Ach Pot)'!BC199</f>
        <v>141.95512911163294</v>
      </c>
      <c r="BE199" s="18">
        <f>'RIM Net Benefits (Ach Pot)'!BD199</f>
        <v>74.652576610912448</v>
      </c>
      <c r="BF199" s="18">
        <f>'RIM Net Benefits (Ach Pot)'!BE199</f>
        <v>0</v>
      </c>
      <c r="BG199" s="42"/>
      <c r="BH199" s="22">
        <v>82622.486872340436</v>
      </c>
      <c r="BI199" s="27" t="str">
        <f t="shared" si="49"/>
        <v>NA</v>
      </c>
      <c r="BJ199" s="52" t="s">
        <v>527</v>
      </c>
      <c r="BK199" s="52"/>
      <c r="BL199" s="35" t="str">
        <f t="shared" si="61"/>
        <v>NA</v>
      </c>
      <c r="BM199" s="67" t="s">
        <v>499</v>
      </c>
      <c r="BN199" s="71" t="str">
        <f t="shared" si="63"/>
        <v>NA</v>
      </c>
      <c r="BO199" s="71" t="str">
        <f t="shared" si="63"/>
        <v>NA</v>
      </c>
      <c r="BP199" s="71" t="str">
        <f t="shared" si="63"/>
        <v>NA</v>
      </c>
      <c r="BQ199" s="71" t="str">
        <f t="shared" si="63"/>
        <v>NA</v>
      </c>
      <c r="BR199" s="71" t="str">
        <f t="shared" si="63"/>
        <v>NA</v>
      </c>
      <c r="BS199" s="71" t="str">
        <f t="shared" si="62"/>
        <v>NA</v>
      </c>
      <c r="BT199" s="71" t="str">
        <f t="shared" si="62"/>
        <v>NA</v>
      </c>
      <c r="BU199" s="71" t="str">
        <f t="shared" si="62"/>
        <v>NA</v>
      </c>
      <c r="BV199" s="71" t="str">
        <f t="shared" si="62"/>
        <v>NA</v>
      </c>
      <c r="BW199" s="71" t="str">
        <f t="shared" si="62"/>
        <v>NA</v>
      </c>
    </row>
    <row r="200" spans="1:75" x14ac:dyDescent="0.25">
      <c r="A200" s="13">
        <v>3</v>
      </c>
      <c r="B200" s="13">
        <v>100</v>
      </c>
      <c r="C200">
        <v>121</v>
      </c>
      <c r="D200" t="s">
        <v>234</v>
      </c>
      <c r="E200" t="s">
        <v>450</v>
      </c>
      <c r="F200">
        <f>'RIM &amp; TRC Benefits'!E200-'TRC Costs (Ach Pot)'!E200</f>
        <v>0</v>
      </c>
      <c r="G200">
        <f>'RIM &amp; TRC Benefits'!F200-'TRC Costs (Ach Pot)'!F200</f>
        <v>0</v>
      </c>
      <c r="H200">
        <f>'RIM &amp; TRC Benefits'!G200-'TRC Costs (Ach Pot)'!G200</f>
        <v>-68.201850000000007</v>
      </c>
      <c r="I200">
        <f>'RIM &amp; TRC Benefits'!H200-'TRC Costs (Ach Pot)'!H200</f>
        <v>41.698149999999998</v>
      </c>
      <c r="J200">
        <f>'RIM &amp; TRC Benefits'!I200-'TRC Costs (Ach Pot)'!I200</f>
        <v>43.948149999999998</v>
      </c>
      <c r="K200">
        <f>'RIM &amp; TRC Benefits'!J200-'TRC Costs (Ach Pot)'!J200</f>
        <v>90.454989999999995</v>
      </c>
      <c r="L200">
        <f>'RIM &amp; TRC Benefits'!K200-'TRC Costs (Ach Pot)'!K200</f>
        <v>107.36514</v>
      </c>
      <c r="M200">
        <f>'RIM &amp; TRC Benefits'!L200-'TRC Costs (Ach Pot)'!L200</f>
        <v>109.26259999999999</v>
      </c>
      <c r="N200">
        <f>'RIM &amp; TRC Benefits'!M200-'TRC Costs (Ach Pot)'!M200</f>
        <v>131.44033999999999</v>
      </c>
      <c r="O200">
        <f>'RIM &amp; TRC Benefits'!N200-'TRC Costs (Ach Pot)'!N200</f>
        <v>144.26065</v>
      </c>
      <c r="P200">
        <f>'RIM &amp; TRC Benefits'!O200-'TRC Costs (Ach Pot)'!O200</f>
        <v>144.80752999999999</v>
      </c>
      <c r="Q200">
        <f>'RIM &amp; TRC Benefits'!P200-'TRC Costs (Ach Pot)'!P200</f>
        <v>115.38565</v>
      </c>
      <c r="R200">
        <f>'RIM &amp; TRC Benefits'!Q200-'TRC Costs (Ach Pot)'!Q200</f>
        <v>0</v>
      </c>
      <c r="S200">
        <f>'RIM &amp; TRC Benefits'!R200-'TRC Costs (Ach Pot)'!R200</f>
        <v>0</v>
      </c>
      <c r="T200">
        <f>'RIM &amp; TRC Benefits'!S200-'TRC Costs (Ach Pot)'!S200</f>
        <v>0</v>
      </c>
      <c r="U200">
        <f>'RIM &amp; TRC Benefits'!T200-'TRC Costs (Ach Pot)'!T200</f>
        <v>0</v>
      </c>
      <c r="V200">
        <f>'RIM &amp; TRC Benefits'!U200-'TRC Costs (Ach Pot)'!U200</f>
        <v>0</v>
      </c>
      <c r="W200">
        <f>'RIM &amp; TRC Benefits'!V200-'TRC Costs (Ach Pot)'!V200</f>
        <v>0</v>
      </c>
      <c r="X200">
        <f>'RIM &amp; TRC Benefits'!W200-'TRC Costs (Ach Pot)'!W200</f>
        <v>0</v>
      </c>
      <c r="Y200">
        <f>'RIM &amp; TRC Benefits'!X200-'TRC Costs (Ach Pot)'!X200</f>
        <v>0</v>
      </c>
      <c r="Z200">
        <f>'RIM &amp; TRC Benefits'!Y200-'TRC Costs (Ach Pot)'!Y200</f>
        <v>0</v>
      </c>
      <c r="AA200">
        <f>'RIM &amp; TRC Benefits'!Z200-'TRC Costs (Ach Pot)'!Z200</f>
        <v>0</v>
      </c>
      <c r="AB200">
        <f>'RIM &amp; TRC Benefits'!AA200-'TRC Costs (Ach Pot)'!AA200</f>
        <v>0</v>
      </c>
      <c r="AC200">
        <f>'RIM &amp; TRC Benefits'!AB200-'TRC Costs (Ach Pot)'!AB200</f>
        <v>0</v>
      </c>
      <c r="AD200">
        <f>'RIM &amp; TRC Benefits'!AC200-'TRC Costs (Ach Pot)'!AC200</f>
        <v>0</v>
      </c>
      <c r="AE200">
        <f>'RIM &amp; TRC Benefits'!AD200-'TRC Costs (Ach Pot)'!AD200</f>
        <v>0</v>
      </c>
      <c r="AF200">
        <f>'RIM &amp; TRC Benefits'!AE200-'TRC Costs (Ach Pot)'!AE200</f>
        <v>0</v>
      </c>
      <c r="AG200">
        <f>'RIM &amp; TRC Benefits'!AF200-'TRC Costs (Ach Pot)'!AF200</f>
        <v>0</v>
      </c>
      <c r="AH200">
        <f>'RIM &amp; TRC Benefits'!AG200-'TRC Costs (Ach Pot)'!AG200</f>
        <v>0</v>
      </c>
      <c r="AI200">
        <f>'RIM &amp; TRC Benefits'!AH200-'TRC Costs (Ach Pot)'!AH200</f>
        <v>0</v>
      </c>
      <c r="AJ200" s="2">
        <f t="shared" si="50"/>
        <v>860.42134999999985</v>
      </c>
      <c r="AK200" s="2">
        <f t="shared" si="51"/>
        <v>584.8700106775857</v>
      </c>
      <c r="AL200">
        <f>IF('TRC Costs (Ach Pot)'!AJ200=0,99999,'RIM &amp; TRC Benefits'!AJ200/'TRC Costs (Ach Pot)'!AJ200)</f>
        <v>6.3218381317341743</v>
      </c>
      <c r="AM200" s="17"/>
      <c r="AN200">
        <f>'Customer Costs'!G200</f>
        <v>72.900000000000006</v>
      </c>
      <c r="AO200" s="17">
        <f t="shared" si="52"/>
        <v>527</v>
      </c>
      <c r="AP200" s="18">
        <f t="shared" si="53"/>
        <v>1.1563789917960361</v>
      </c>
      <c r="AQ200" s="76" t="str">
        <f t="shared" si="54"/>
        <v>No</v>
      </c>
      <c r="AR200" s="76" t="str">
        <f t="shared" si="55"/>
        <v>Yes</v>
      </c>
      <c r="AS200" s="76" t="str">
        <f t="shared" si="56"/>
        <v>Yes</v>
      </c>
      <c r="AU200" s="76" t="str">
        <f t="shared" si="57"/>
        <v>Drop</v>
      </c>
      <c r="AV200" s="59" t="str">
        <f t="shared" si="58"/>
        <v>NA</v>
      </c>
      <c r="AW200" s="41" t="str">
        <f t="shared" si="59"/>
        <v>NA</v>
      </c>
      <c r="AX200" s="23" t="str">
        <f t="shared" si="60"/>
        <v>NA</v>
      </c>
      <c r="AY200" s="23"/>
      <c r="AZ200" s="11" t="str">
        <f>IF(AV200="NA",AV200,'Program Costs'!G200)</f>
        <v>NA</v>
      </c>
      <c r="BA200" s="20"/>
      <c r="BB200" s="56">
        <f>IF(AW200&lt;=10,IF($BB$1="Residential",VLOOKUP(CEILING(AW200,0.05),'Payback-Acceptance'!$A$5:$C$205,2),VLOOKUP(CEILING(AW200,0.05),'Payback-Acceptance'!$A$5:$C$205,3)),IF($BB$1="Residential",VLOOKUP(10,'Payback-Acceptance'!$A$5:$C$205,2),VLOOKUP(10,'Payback-Acceptance'!$A$5:$C$205,3)))</f>
        <v>0.14294960495076253</v>
      </c>
      <c r="BC200" s="109"/>
      <c r="BD200" s="17">
        <f>'RIM Net Benefits (Ach Pot)'!BC200</f>
        <v>527</v>
      </c>
      <c r="BE200" s="18">
        <f>'RIM Net Benefits (Ach Pot)'!BD200</f>
        <v>460</v>
      </c>
      <c r="BF200" s="18">
        <f>'RIM Net Benefits (Ach Pot)'!BE200</f>
        <v>0</v>
      </c>
      <c r="BG200" s="42"/>
      <c r="BH200" s="22">
        <v>116283.50004255321</v>
      </c>
      <c r="BI200" s="27" t="str">
        <f t="shared" si="49"/>
        <v>NA</v>
      </c>
      <c r="BJ200" s="52" t="s">
        <v>528</v>
      </c>
      <c r="BK200" s="52"/>
      <c r="BL200" s="35" t="str">
        <f t="shared" si="61"/>
        <v>NA</v>
      </c>
      <c r="BM200" s="67">
        <v>19</v>
      </c>
      <c r="BN200" s="71" t="str">
        <f t="shared" si="63"/>
        <v>NA</v>
      </c>
      <c r="BO200" s="71" t="str">
        <f t="shared" si="63"/>
        <v>NA</v>
      </c>
      <c r="BP200" s="71" t="str">
        <f t="shared" si="63"/>
        <v>NA</v>
      </c>
      <c r="BQ200" s="71" t="str">
        <f t="shared" si="63"/>
        <v>NA</v>
      </c>
      <c r="BR200" s="71" t="str">
        <f t="shared" si="63"/>
        <v>NA</v>
      </c>
      <c r="BS200" s="71" t="str">
        <f t="shared" si="62"/>
        <v>NA</v>
      </c>
      <c r="BT200" s="71" t="str">
        <f t="shared" si="62"/>
        <v>NA</v>
      </c>
      <c r="BU200" s="71" t="str">
        <f t="shared" si="62"/>
        <v>NA</v>
      </c>
      <c r="BV200" s="71" t="str">
        <f t="shared" si="62"/>
        <v>NA</v>
      </c>
      <c r="BW200" s="71" t="str">
        <f t="shared" si="62"/>
        <v>NA</v>
      </c>
    </row>
    <row r="201" spans="1:75" x14ac:dyDescent="0.25">
      <c r="A201" s="13">
        <v>3</v>
      </c>
      <c r="B201" s="13">
        <v>100</v>
      </c>
      <c r="C201">
        <v>122</v>
      </c>
      <c r="D201" t="s">
        <v>235</v>
      </c>
      <c r="E201" t="s">
        <v>451</v>
      </c>
      <c r="F201">
        <f>'RIM &amp; TRC Benefits'!E201-'TRC Costs (Ach Pot)'!E201</f>
        <v>0</v>
      </c>
      <c r="G201">
        <f>'RIM &amp; TRC Benefits'!F201-'TRC Costs (Ach Pot)'!F201</f>
        <v>0</v>
      </c>
      <c r="H201">
        <f>'RIM &amp; TRC Benefits'!G201-'TRC Costs (Ach Pot)'!G201</f>
        <v>-956.3262299999999</v>
      </c>
      <c r="I201">
        <f>'RIM &amp; TRC Benefits'!H201-'TRC Costs (Ach Pot)'!H201</f>
        <v>81.773769999999999</v>
      </c>
      <c r="J201">
        <f>'RIM &amp; TRC Benefits'!I201-'TRC Costs (Ach Pot)'!I201</f>
        <v>86.023769999999999</v>
      </c>
      <c r="K201">
        <f>'RIM &amp; TRC Benefits'!J201-'TRC Costs (Ach Pot)'!J201</f>
        <v>187.96322000000001</v>
      </c>
      <c r="L201">
        <f>'RIM &amp; TRC Benefits'!K201-'TRC Costs (Ach Pot)'!K201</f>
        <v>225.30307000000002</v>
      </c>
      <c r="M201">
        <f>'RIM &amp; TRC Benefits'!L201-'TRC Costs (Ach Pot)'!L201</f>
        <v>229.13607000000002</v>
      </c>
      <c r="N201">
        <f>'RIM &amp; TRC Benefits'!M201-'TRC Costs (Ach Pot)'!M201</f>
        <v>278.43007</v>
      </c>
      <c r="O201">
        <f>'RIM &amp; TRC Benefits'!N201-'TRC Costs (Ach Pot)'!N201</f>
        <v>305.75817000000001</v>
      </c>
      <c r="P201">
        <f>'RIM &amp; TRC Benefits'!O201-'TRC Costs (Ach Pot)'!O201</f>
        <v>304.95347000000004</v>
      </c>
      <c r="Q201">
        <f>'RIM &amp; TRC Benefits'!P201-'TRC Costs (Ach Pot)'!P201</f>
        <v>241.07067000000001</v>
      </c>
      <c r="R201">
        <f>'RIM &amp; TRC Benefits'!Q201-'TRC Costs (Ach Pot)'!Q201</f>
        <v>261.72687000000002</v>
      </c>
      <c r="S201">
        <f>'RIM &amp; TRC Benefits'!R201-'TRC Costs (Ach Pot)'!R201</f>
        <v>223.96127000000001</v>
      </c>
      <c r="T201">
        <f>'RIM &amp; TRC Benefits'!S201-'TRC Costs (Ach Pot)'!S201</f>
        <v>324.80507</v>
      </c>
      <c r="U201">
        <f>'RIM &amp; TRC Benefits'!T201-'TRC Costs (Ach Pot)'!T201</f>
        <v>232.14877000000001</v>
      </c>
      <c r="V201">
        <f>'RIM &amp; TRC Benefits'!U201-'TRC Costs (Ach Pot)'!U201</f>
        <v>263.00864000000001</v>
      </c>
      <c r="W201">
        <f>'RIM &amp; TRC Benefits'!V201-'TRC Costs (Ach Pot)'!V201</f>
        <v>267.72739000000001</v>
      </c>
      <c r="X201">
        <f>'RIM &amp; TRC Benefits'!W201-'TRC Costs (Ach Pot)'!W201</f>
        <v>319.07119</v>
      </c>
      <c r="Y201">
        <f>'RIM &amp; TRC Benefits'!X201-'TRC Costs (Ach Pot)'!X201</f>
        <v>324.82119</v>
      </c>
      <c r="Z201">
        <f>'RIM &amp; TRC Benefits'!Y201-'TRC Costs (Ach Pot)'!Y201</f>
        <v>333.41489000000001</v>
      </c>
      <c r="AA201">
        <f>'RIM &amp; TRC Benefits'!Z201-'TRC Costs (Ach Pot)'!Z201</f>
        <v>331.91489000000001</v>
      </c>
      <c r="AB201">
        <f>'RIM &amp; TRC Benefits'!AA201-'TRC Costs (Ach Pot)'!AA201</f>
        <v>338.03989000000001</v>
      </c>
      <c r="AC201">
        <f>'RIM &amp; TRC Benefits'!AB201-'TRC Costs (Ach Pot)'!AB201</f>
        <v>288.10239000000001</v>
      </c>
      <c r="AD201">
        <f>'RIM &amp; TRC Benefits'!AC201-'TRC Costs (Ach Pot)'!AC201</f>
        <v>293.82114000000001</v>
      </c>
      <c r="AE201">
        <f>'RIM &amp; TRC Benefits'!AD201-'TRC Costs (Ach Pot)'!AD201</f>
        <v>257.16489000000001</v>
      </c>
      <c r="AF201">
        <f>'RIM &amp; TRC Benefits'!AE201-'TRC Costs (Ach Pot)'!AE201</f>
        <v>265.35239000000001</v>
      </c>
      <c r="AG201">
        <f>'RIM &amp; TRC Benefits'!AF201-'TRC Costs (Ach Pot)'!AF201</f>
        <v>292.19614000000001</v>
      </c>
      <c r="AH201">
        <f>'RIM &amp; TRC Benefits'!AG201-'TRC Costs (Ach Pot)'!AG201</f>
        <v>300.97739000000001</v>
      </c>
      <c r="AI201">
        <f>'RIM &amp; TRC Benefits'!AH201-'TRC Costs (Ach Pot)'!AH201</f>
        <v>428.41489000000001</v>
      </c>
      <c r="AJ201" s="2">
        <f t="shared" si="50"/>
        <v>6330.7553400000006</v>
      </c>
      <c r="AK201" s="2">
        <f t="shared" si="51"/>
        <v>2132.8650859039772</v>
      </c>
      <c r="AL201">
        <f>IF('TRC Costs (Ach Pot)'!AJ201=0,99999,'RIM &amp; TRC Benefits'!AJ201/'TRC Costs (Ach Pot)'!AJ201)</f>
        <v>3.0535962698863637</v>
      </c>
      <c r="AM201" s="17"/>
      <c r="AN201">
        <f>'Customer Costs'!G201</f>
        <v>1001.6</v>
      </c>
      <c r="AO201" s="17">
        <f t="shared" si="52"/>
        <v>984</v>
      </c>
      <c r="AP201" s="18">
        <f t="shared" si="53"/>
        <v>8.5090778581082436</v>
      </c>
      <c r="AQ201" s="76" t="str">
        <f t="shared" si="54"/>
        <v>No</v>
      </c>
      <c r="AR201" s="76" t="str">
        <f t="shared" si="55"/>
        <v>No</v>
      </c>
      <c r="AS201" s="76" t="str">
        <f t="shared" si="56"/>
        <v>No</v>
      </c>
      <c r="AU201" s="76" t="str">
        <f t="shared" si="57"/>
        <v>Keep</v>
      </c>
      <c r="AV201" s="59">
        <f t="shared" si="58"/>
        <v>766.1808355025023</v>
      </c>
      <c r="AW201" s="41">
        <f t="shared" si="59"/>
        <v>1.9999999999999998</v>
      </c>
      <c r="AX201" s="23">
        <f t="shared" si="60"/>
        <v>0.76495690445537368</v>
      </c>
      <c r="AY201" s="23"/>
      <c r="AZ201" s="11">
        <f>IF(AV201="NA",AV201,'Program Costs'!G201)</f>
        <v>37</v>
      </c>
      <c r="BA201" s="20"/>
      <c r="BB201" s="56">
        <f>IF(AW201&lt;=10,IF($BB$1="Residential",VLOOKUP(CEILING(AW201,0.05),'Payback-Acceptance'!$A$5:$C$205,2),VLOOKUP(CEILING(AW201,0.05),'Payback-Acceptance'!$A$5:$C$205,3)),IF($BB$1="Residential",VLOOKUP(10,'Payback-Acceptance'!$A$5:$C$205,2),VLOOKUP(10,'Payback-Acceptance'!$A$5:$C$205,3)))</f>
        <v>0.41756058820718511</v>
      </c>
      <c r="BC201" s="109"/>
      <c r="BD201" s="17">
        <f>'RIM Net Benefits (Ach Pot)'!BC201</f>
        <v>984</v>
      </c>
      <c r="BE201" s="18">
        <f>'RIM Net Benefits (Ach Pot)'!BD201</f>
        <v>510</v>
      </c>
      <c r="BF201" s="18">
        <f>'RIM Net Benefits (Ach Pot)'!BE201</f>
        <v>1090</v>
      </c>
      <c r="BG201" s="42"/>
      <c r="BH201" s="22">
        <v>110163.31582978726</v>
      </c>
      <c r="BI201" s="27">
        <f t="shared" si="49"/>
        <v>22999.929478369937</v>
      </c>
      <c r="BJ201" s="52" t="s">
        <v>526</v>
      </c>
      <c r="BK201" s="52"/>
      <c r="BL201" s="35">
        <f t="shared" si="61"/>
        <v>2395.0300000000002</v>
      </c>
      <c r="BM201" s="67">
        <v>2395.0300000000002</v>
      </c>
      <c r="BN201" s="71">
        <f t="shared" si="63"/>
        <v>501.40041168459982</v>
      </c>
      <c r="BO201" s="71">
        <f t="shared" si="63"/>
        <v>969.43940989545752</v>
      </c>
      <c r="BP201" s="71">
        <f t="shared" si="63"/>
        <v>1377.267061246758</v>
      </c>
      <c r="BQ201" s="71">
        <f t="shared" si="63"/>
        <v>1708.9845757483608</v>
      </c>
      <c r="BR201" s="71">
        <f t="shared" si="63"/>
        <v>1960.8432987326999</v>
      </c>
      <c r="BS201" s="71">
        <f t="shared" si="62"/>
        <v>2139.3449026086369</v>
      </c>
      <c r="BT201" s="71">
        <f t="shared" si="62"/>
        <v>2257.4376891094666</v>
      </c>
      <c r="BU201" s="71">
        <f t="shared" si="62"/>
        <v>2330.3666877417745</v>
      </c>
      <c r="BV201" s="71">
        <f t="shared" si="62"/>
        <v>2372.4076061703072</v>
      </c>
      <c r="BW201" s="71">
        <f t="shared" si="62"/>
        <v>2395.0300000000002</v>
      </c>
    </row>
    <row r="202" spans="1:75" x14ac:dyDescent="0.25">
      <c r="A202" s="13">
        <v>3</v>
      </c>
      <c r="B202" s="13">
        <v>100</v>
      </c>
      <c r="C202">
        <v>124</v>
      </c>
      <c r="D202" t="s">
        <v>236</v>
      </c>
      <c r="E202" t="s">
        <v>452</v>
      </c>
      <c r="F202">
        <f>'RIM &amp; TRC Benefits'!E202-'TRC Costs (Ach Pot)'!E202</f>
        <v>0</v>
      </c>
      <c r="G202">
        <f>'RIM &amp; TRC Benefits'!F202-'TRC Costs (Ach Pot)'!F202</f>
        <v>0</v>
      </c>
      <c r="H202">
        <f>'RIM &amp; TRC Benefits'!G202-'TRC Costs (Ach Pot)'!G202</f>
        <v>-353.87034199999999</v>
      </c>
      <c r="I202">
        <f>'RIM &amp; TRC Benefits'!H202-'TRC Costs (Ach Pot)'!H202</f>
        <v>24.954658000000002</v>
      </c>
      <c r="J202">
        <f>'RIM &amp; TRC Benefits'!I202-'TRC Costs (Ach Pot)'!I202</f>
        <v>26.329658000000002</v>
      </c>
      <c r="K202">
        <f>'RIM &amp; TRC Benefits'!J202-'TRC Costs (Ach Pot)'!J202</f>
        <v>57.051338000000001</v>
      </c>
      <c r="L202">
        <f>'RIM &amp; TRC Benefits'!K202-'TRC Costs (Ach Pot)'!K202</f>
        <v>68.500557999999998</v>
      </c>
      <c r="M202">
        <f>'RIM &amp; TRC Benefits'!L202-'TRC Costs (Ach Pot)'!L202</f>
        <v>69.854067999999998</v>
      </c>
      <c r="N202">
        <f>'RIM &amp; TRC Benefits'!M202-'TRC Costs (Ach Pot)'!M202</f>
        <v>84.821848000000003</v>
      </c>
      <c r="O202">
        <f>'RIM &amp; TRC Benefits'!N202-'TRC Costs (Ach Pot)'!N202</f>
        <v>92.228098000000003</v>
      </c>
      <c r="P202">
        <f>'RIM &amp; TRC Benefits'!O202-'TRC Costs (Ach Pot)'!O202</f>
        <v>92.798407999999995</v>
      </c>
      <c r="Q202">
        <f>'RIM &amp; TRC Benefits'!P202-'TRC Costs (Ach Pot)'!P202</f>
        <v>73.595288000000011</v>
      </c>
      <c r="R202">
        <f>'RIM &amp; TRC Benefits'!Q202-'TRC Costs (Ach Pot)'!Q202</f>
        <v>79.298407999999995</v>
      </c>
      <c r="S202">
        <f>'RIM &amp; TRC Benefits'!R202-'TRC Costs (Ach Pot)'!R202</f>
        <v>68.157788000000011</v>
      </c>
      <c r="T202">
        <f>'RIM &amp; TRC Benefits'!S202-'TRC Costs (Ach Pot)'!S202</f>
        <v>98.704657999999995</v>
      </c>
      <c r="U202">
        <f>'RIM &amp; TRC Benefits'!T202-'TRC Costs (Ach Pot)'!T202</f>
        <v>70.704657999999995</v>
      </c>
      <c r="V202">
        <f>'RIM &amp; TRC Benefits'!U202-'TRC Costs (Ach Pot)'!U202</f>
        <v>79.970775000000003</v>
      </c>
      <c r="W202">
        <f>'RIM &amp; TRC Benefits'!V202-'TRC Costs (Ach Pot)'!V202</f>
        <v>81.220775000000003</v>
      </c>
      <c r="X202">
        <f>'RIM &amp; TRC Benefits'!W202-'TRC Costs (Ach Pot)'!W202</f>
        <v>97.845775000000003</v>
      </c>
      <c r="Y202">
        <f>'RIM &amp; TRC Benefits'!X202-'TRC Costs (Ach Pot)'!X202</f>
        <v>98.689525000000003</v>
      </c>
      <c r="Z202">
        <f>'RIM &amp; TRC Benefits'!Y202-'TRC Costs (Ach Pot)'!Y202</f>
        <v>102.439525</v>
      </c>
      <c r="AA202">
        <f>'RIM &amp; TRC Benefits'!Z202-'TRC Costs (Ach Pot)'!Z202</f>
        <v>101.783275</v>
      </c>
      <c r="AB202">
        <f>'RIM &amp; TRC Benefits'!AA202-'TRC Costs (Ach Pot)'!AA202</f>
        <v>0</v>
      </c>
      <c r="AC202">
        <f>'RIM &amp; TRC Benefits'!AB202-'TRC Costs (Ach Pot)'!AB202</f>
        <v>0</v>
      </c>
      <c r="AD202">
        <f>'RIM &amp; TRC Benefits'!AC202-'TRC Costs (Ach Pot)'!AC202</f>
        <v>0</v>
      </c>
      <c r="AE202">
        <f>'RIM &amp; TRC Benefits'!AD202-'TRC Costs (Ach Pot)'!AD202</f>
        <v>0</v>
      </c>
      <c r="AF202">
        <f>'RIM &amp; TRC Benefits'!AE202-'TRC Costs (Ach Pot)'!AE202</f>
        <v>0</v>
      </c>
      <c r="AG202">
        <f>'RIM &amp; TRC Benefits'!AF202-'TRC Costs (Ach Pot)'!AF202</f>
        <v>0</v>
      </c>
      <c r="AH202">
        <f>'RIM &amp; TRC Benefits'!AG202-'TRC Costs (Ach Pot)'!AG202</f>
        <v>0</v>
      </c>
      <c r="AI202">
        <f>'RIM &amp; TRC Benefits'!AH202-'TRC Costs (Ach Pot)'!AH202</f>
        <v>0</v>
      </c>
      <c r="AJ202" s="2">
        <f t="shared" si="50"/>
        <v>1115.0787420000001</v>
      </c>
      <c r="AK202" s="2">
        <f t="shared" si="51"/>
        <v>413.89216709914496</v>
      </c>
      <c r="AL202">
        <f>IF('TRC Costs (Ach Pot)'!AJ202=0,99999,'RIM &amp; TRC Benefits'!AJ202/'TRC Costs (Ach Pot)'!AJ202)</f>
        <v>2.0929288806420518</v>
      </c>
      <c r="AM202" s="17"/>
      <c r="AN202">
        <f>'Customer Costs'!G202</f>
        <v>341.7</v>
      </c>
      <c r="AO202" s="17">
        <f t="shared" si="52"/>
        <v>303.18183650075491</v>
      </c>
      <c r="AP202" s="18">
        <f t="shared" si="53"/>
        <v>9.4216090562676911</v>
      </c>
      <c r="AQ202" s="76" t="str">
        <f t="shared" si="54"/>
        <v>No</v>
      </c>
      <c r="AR202" s="76" t="str">
        <f t="shared" si="55"/>
        <v>No</v>
      </c>
      <c r="AS202" s="76" t="str">
        <f t="shared" si="56"/>
        <v>No</v>
      </c>
      <c r="AU202" s="76" t="str">
        <f t="shared" si="57"/>
        <v>Keep</v>
      </c>
      <c r="AV202" s="59">
        <f t="shared" si="58"/>
        <v>269.16461926847086</v>
      </c>
      <c r="AW202" s="41">
        <f t="shared" si="59"/>
        <v>1.9999999999999996</v>
      </c>
      <c r="AX202" s="23">
        <f t="shared" si="60"/>
        <v>0.78772203473359925</v>
      </c>
      <c r="AY202" s="23"/>
      <c r="AZ202" s="11">
        <f>IF(AV202="NA",AV202,'Program Costs'!G202)</f>
        <v>37</v>
      </c>
      <c r="BA202" s="20"/>
      <c r="BB202" s="56">
        <f>IF(AW202&lt;=10,IF($BB$1="Residential",VLOOKUP(CEILING(AW202,0.05),'Payback-Acceptance'!$A$5:$C$205,2),VLOOKUP(CEILING(AW202,0.05),'Payback-Acceptance'!$A$5:$C$205,3)),IF($BB$1="Residential",VLOOKUP(10,'Payback-Acceptance'!$A$5:$C$205,2),VLOOKUP(10,'Payback-Acceptance'!$A$5:$C$205,3)))</f>
        <v>0.41756058820718511</v>
      </c>
      <c r="BC202" s="109"/>
      <c r="BD202" s="17">
        <f>'RIM Net Benefits (Ach Pot)'!BC202</f>
        <v>303.18183650075491</v>
      </c>
      <c r="BE202" s="18">
        <f>'RIM Net Benefits (Ach Pot)'!BD202</f>
        <v>127.39365103588104</v>
      </c>
      <c r="BF202" s="18">
        <f>'RIM Net Benefits (Ach Pot)'!BE202</f>
        <v>330.89908725703015</v>
      </c>
      <c r="BG202" s="42"/>
      <c r="BH202" s="22">
        <v>29209.970106382982</v>
      </c>
      <c r="BI202" s="27">
        <f t="shared" si="49"/>
        <v>6098.4661495677856</v>
      </c>
      <c r="BJ202" s="52" t="s">
        <v>526</v>
      </c>
      <c r="BK202" s="52"/>
      <c r="BL202" s="35">
        <f t="shared" si="61"/>
        <v>438</v>
      </c>
      <c r="BM202" s="67">
        <v>438</v>
      </c>
      <c r="BN202" s="71">
        <f t="shared" si="63"/>
        <v>91.695461149904048</v>
      </c>
      <c r="BO202" s="71">
        <f t="shared" si="63"/>
        <v>177.28982999553673</v>
      </c>
      <c r="BP202" s="71">
        <f t="shared" si="63"/>
        <v>251.87282531996672</v>
      </c>
      <c r="BQ202" s="71">
        <f t="shared" si="63"/>
        <v>312.5368968980689</v>
      </c>
      <c r="BR202" s="71">
        <f t="shared" si="63"/>
        <v>358.59649559501236</v>
      </c>
      <c r="BS202" s="71">
        <f t="shared" si="62"/>
        <v>391.24063888242853</v>
      </c>
      <c r="BT202" s="71">
        <f t="shared" si="62"/>
        <v>412.8372954952323</v>
      </c>
      <c r="BU202" s="71">
        <f t="shared" si="62"/>
        <v>426.17445678379687</v>
      </c>
      <c r="BV202" s="71">
        <f t="shared" si="62"/>
        <v>433.86284576919473</v>
      </c>
      <c r="BW202" s="71">
        <f t="shared" si="62"/>
        <v>438</v>
      </c>
    </row>
    <row r="203" spans="1:75" x14ac:dyDescent="0.25">
      <c r="A203" s="13">
        <v>3</v>
      </c>
      <c r="B203" s="13">
        <v>100</v>
      </c>
      <c r="C203">
        <v>125</v>
      </c>
      <c r="D203" t="s">
        <v>237</v>
      </c>
      <c r="E203" t="s">
        <v>453</v>
      </c>
      <c r="F203">
        <f>'RIM &amp; TRC Benefits'!E203-'TRC Costs (Ach Pot)'!E203</f>
        <v>0</v>
      </c>
      <c r="G203">
        <f>'RIM &amp; TRC Benefits'!F203-'TRC Costs (Ach Pot)'!F203</f>
        <v>0</v>
      </c>
      <c r="H203">
        <f>'RIM &amp; TRC Benefits'!G203-'TRC Costs (Ach Pot)'!G203</f>
        <v>-675.09862699999996</v>
      </c>
      <c r="I203">
        <f>'RIM &amp; TRC Benefits'!H203-'TRC Costs (Ach Pot)'!H203</f>
        <v>1.326373</v>
      </c>
      <c r="J203">
        <f>'RIM &amp; TRC Benefits'!I203-'TRC Costs (Ach Pot)'!I203</f>
        <v>1.576373</v>
      </c>
      <c r="K203">
        <f>'RIM &amp; TRC Benefits'!J203-'TRC Costs (Ach Pot)'!J203</f>
        <v>2.8546933000000001</v>
      </c>
      <c r="L203">
        <f>'RIM &amp; TRC Benefits'!K203-'TRC Costs (Ach Pot)'!K203</f>
        <v>3.4210996000000002</v>
      </c>
      <c r="M203">
        <f>'RIM &amp; TRC Benefits'!L203-'TRC Costs (Ach Pot)'!L203</f>
        <v>2.9240293000000004</v>
      </c>
      <c r="N203">
        <f>'RIM &amp; TRC Benefits'!M203-'TRC Costs (Ach Pot)'!M203</f>
        <v>4.2482480000000002</v>
      </c>
      <c r="O203">
        <f>'RIM &amp; TRC Benefits'!N203-'TRC Costs (Ach Pot)'!N203</f>
        <v>4.0841859999999999</v>
      </c>
      <c r="P203">
        <f>'RIM &amp; TRC Benefits'!O203-'TRC Costs (Ach Pot)'!O203</f>
        <v>4.7873110000000008</v>
      </c>
      <c r="Q203">
        <f>'RIM &amp; TRC Benefits'!P203-'TRC Costs (Ach Pot)'!P203</f>
        <v>3.6544980000000002</v>
      </c>
      <c r="R203">
        <f>'RIM &amp; TRC Benefits'!Q203-'TRC Costs (Ach Pot)'!Q203</f>
        <v>4.1857480000000002</v>
      </c>
      <c r="S203">
        <f>'RIM &amp; TRC Benefits'!R203-'TRC Costs (Ach Pot)'!R203</f>
        <v>3.1388730000000002</v>
      </c>
      <c r="T203">
        <f>'RIM &amp; TRC Benefits'!S203-'TRC Costs (Ach Pot)'!S203</f>
        <v>3.9826230000000002</v>
      </c>
      <c r="U203">
        <f>'RIM &amp; TRC Benefits'!T203-'TRC Costs (Ach Pot)'!T203</f>
        <v>2.9513730000000002</v>
      </c>
      <c r="V203">
        <f>'RIM &amp; TRC Benefits'!U203-'TRC Costs (Ach Pot)'!U203</f>
        <v>4.0138730000000002</v>
      </c>
      <c r="W203">
        <f>'RIM &amp; TRC Benefits'!V203-'TRC Costs (Ach Pot)'!V203</f>
        <v>3.3263730000000002</v>
      </c>
      <c r="X203">
        <f>'RIM &amp; TRC Benefits'!W203-'TRC Costs (Ach Pot)'!W203</f>
        <v>4.5763730000000002</v>
      </c>
      <c r="Y203">
        <f>'RIM &amp; TRC Benefits'!X203-'TRC Costs (Ach Pot)'!X203</f>
        <v>3.8888730000000002</v>
      </c>
      <c r="Z203">
        <f>'RIM &amp; TRC Benefits'!Y203-'TRC Costs (Ach Pot)'!Y203</f>
        <v>5.0138730000000002</v>
      </c>
      <c r="AA203">
        <f>'RIM &amp; TRC Benefits'!Z203-'TRC Costs (Ach Pot)'!Z203</f>
        <v>4.9513730000000002</v>
      </c>
      <c r="AB203">
        <f>'RIM &amp; TRC Benefits'!AA203-'TRC Costs (Ach Pot)'!AA203</f>
        <v>0</v>
      </c>
      <c r="AC203">
        <f>'RIM &amp; TRC Benefits'!AB203-'TRC Costs (Ach Pot)'!AB203</f>
        <v>0</v>
      </c>
      <c r="AD203">
        <f>'RIM &amp; TRC Benefits'!AC203-'TRC Costs (Ach Pot)'!AC203</f>
        <v>0</v>
      </c>
      <c r="AE203">
        <f>'RIM &amp; TRC Benefits'!AD203-'TRC Costs (Ach Pot)'!AD203</f>
        <v>0</v>
      </c>
      <c r="AF203">
        <f>'RIM &amp; TRC Benefits'!AE203-'TRC Costs (Ach Pot)'!AE203</f>
        <v>0</v>
      </c>
      <c r="AG203">
        <f>'RIM &amp; TRC Benefits'!AF203-'TRC Costs (Ach Pot)'!AF203</f>
        <v>0</v>
      </c>
      <c r="AH203">
        <f>'RIM &amp; TRC Benefits'!AG203-'TRC Costs (Ach Pot)'!AG203</f>
        <v>0</v>
      </c>
      <c r="AI203">
        <f>'RIM &amp; TRC Benefits'!AH203-'TRC Costs (Ach Pot)'!AH203</f>
        <v>0</v>
      </c>
      <c r="AJ203" s="2">
        <f t="shared" si="50"/>
        <v>-606.19246079999994</v>
      </c>
      <c r="AK203" s="2">
        <f t="shared" si="51"/>
        <v>-638.64370999024482</v>
      </c>
      <c r="AL203">
        <f>IF('TRC Costs (Ach Pot)'!AJ203=0,99999,'RIM &amp; TRC Benefits'!AJ203/'TRC Costs (Ach Pot)'!AJ203)</f>
        <v>5.567986102285246E-2</v>
      </c>
      <c r="AM203" s="17"/>
      <c r="AN203">
        <f>'Customer Costs'!G203</f>
        <v>639.29999999999995</v>
      </c>
      <c r="AO203" s="17">
        <f t="shared" si="52"/>
        <v>14.523092140201605</v>
      </c>
      <c r="AP203" s="18">
        <f t="shared" si="53"/>
        <v>367.9839626099922</v>
      </c>
      <c r="AQ203" s="76" t="str">
        <f t="shared" si="54"/>
        <v>No</v>
      </c>
      <c r="AR203" s="76" t="str">
        <f t="shared" si="55"/>
        <v>No</v>
      </c>
      <c r="AS203" s="76" t="str">
        <f t="shared" si="56"/>
        <v>No</v>
      </c>
      <c r="AU203" s="76" t="str">
        <f t="shared" si="57"/>
        <v>Drop</v>
      </c>
      <c r="AV203" s="59" t="str">
        <f t="shared" si="58"/>
        <v>NA</v>
      </c>
      <c r="AW203" s="41" t="str">
        <f t="shared" si="59"/>
        <v>NA</v>
      </c>
      <c r="AX203" s="23" t="str">
        <f t="shared" si="60"/>
        <v>NA</v>
      </c>
      <c r="AY203" s="23"/>
      <c r="AZ203" s="11" t="str">
        <f>IF(AV203="NA",AV203,'Program Costs'!G203)</f>
        <v>NA</v>
      </c>
      <c r="BA203" s="20"/>
      <c r="BB203" s="56">
        <f>IF(AW203&lt;=10,IF($BB$1="Residential",VLOOKUP(CEILING(AW203,0.05),'Payback-Acceptance'!$A$5:$C$205,2),VLOOKUP(CEILING(AW203,0.05),'Payback-Acceptance'!$A$5:$C$205,3)),IF($BB$1="Residential",VLOOKUP(10,'Payback-Acceptance'!$A$5:$C$205,2),VLOOKUP(10,'Payback-Acceptance'!$A$5:$C$205,3)))</f>
        <v>0.14294960495076253</v>
      </c>
      <c r="BC203" s="109"/>
      <c r="BD203" s="17">
        <f>'RIM Net Benefits (Ach Pot)'!BC203</f>
        <v>14.523092140201605</v>
      </c>
      <c r="BE203" s="18">
        <f>'RIM Net Benefits (Ach Pot)'!BD203</f>
        <v>6.0839099228734614</v>
      </c>
      <c r="BF203" s="18">
        <f>'RIM Net Benefits (Ach Pot)'!BE203</f>
        <v>15.850810816400912</v>
      </c>
      <c r="BG203" s="42"/>
      <c r="BH203" s="22">
        <v>57863.559829787235</v>
      </c>
      <c r="BI203" s="27" t="str">
        <f t="shared" si="49"/>
        <v>NA</v>
      </c>
      <c r="BJ203" s="52" t="s">
        <v>526</v>
      </c>
      <c r="BK203" s="52"/>
      <c r="BL203" s="35" t="str">
        <f t="shared" si="61"/>
        <v>NA</v>
      </c>
      <c r="BM203" s="67" t="s">
        <v>499</v>
      </c>
      <c r="BN203" s="71" t="str">
        <f t="shared" si="63"/>
        <v>NA</v>
      </c>
      <c r="BO203" s="71" t="str">
        <f t="shared" si="63"/>
        <v>NA</v>
      </c>
      <c r="BP203" s="71" t="str">
        <f t="shared" si="63"/>
        <v>NA</v>
      </c>
      <c r="BQ203" s="71" t="str">
        <f t="shared" si="63"/>
        <v>NA</v>
      </c>
      <c r="BR203" s="71" t="str">
        <f t="shared" si="63"/>
        <v>NA</v>
      </c>
      <c r="BS203" s="71" t="str">
        <f t="shared" si="62"/>
        <v>NA</v>
      </c>
      <c r="BT203" s="71" t="str">
        <f t="shared" si="62"/>
        <v>NA</v>
      </c>
      <c r="BU203" s="71" t="str">
        <f t="shared" si="62"/>
        <v>NA</v>
      </c>
      <c r="BV203" s="71" t="str">
        <f t="shared" si="62"/>
        <v>NA</v>
      </c>
      <c r="BW203" s="71" t="str">
        <f t="shared" si="62"/>
        <v>NA</v>
      </c>
    </row>
    <row r="204" spans="1:75" x14ac:dyDescent="0.25">
      <c r="A204" s="13">
        <v>3</v>
      </c>
      <c r="B204" s="13">
        <v>100</v>
      </c>
      <c r="C204">
        <v>126</v>
      </c>
      <c r="D204" t="s">
        <v>238</v>
      </c>
      <c r="E204" t="s">
        <v>454</v>
      </c>
      <c r="F204">
        <f>'RIM &amp; TRC Benefits'!E204-'TRC Costs (Ach Pot)'!E204</f>
        <v>0</v>
      </c>
      <c r="G204">
        <f>'RIM &amp; TRC Benefits'!F204-'TRC Costs (Ach Pot)'!F204</f>
        <v>0</v>
      </c>
      <c r="H204">
        <f>'RIM &amp; TRC Benefits'!G204-'TRC Costs (Ach Pot)'!G204</f>
        <v>-2058.4708808999999</v>
      </c>
      <c r="I204">
        <f>'RIM &amp; TRC Benefits'!H204-'TRC Costs (Ach Pot)'!H204</f>
        <v>3.9791191000000001</v>
      </c>
      <c r="J204">
        <f>'RIM &amp; TRC Benefits'!I204-'TRC Costs (Ach Pot)'!I204</f>
        <v>3.9791191000000001</v>
      </c>
      <c r="K204">
        <f>'RIM &amp; TRC Benefits'!J204-'TRC Costs (Ach Pot)'!J204</f>
        <v>8.4136890999999991</v>
      </c>
      <c r="L204">
        <f>'RIM &amp; TRC Benefits'!K204-'TRC Costs (Ach Pot)'!K204</f>
        <v>9.8179861000000006</v>
      </c>
      <c r="M204">
        <f>'RIM &amp; TRC Benefits'!L204-'TRC Costs (Ach Pot)'!L204</f>
        <v>9.8316581000000003</v>
      </c>
      <c r="N204">
        <f>'RIM &amp; TRC Benefits'!M204-'TRC Costs (Ach Pot)'!M204</f>
        <v>12.5572441</v>
      </c>
      <c r="O204">
        <f>'RIM &amp; TRC Benefits'!N204-'TRC Costs (Ach Pot)'!N204</f>
        <v>13.221307100000001</v>
      </c>
      <c r="P204">
        <f>'RIM &amp; TRC Benefits'!O204-'TRC Costs (Ach Pot)'!O204</f>
        <v>13.768182100000001</v>
      </c>
      <c r="Q204">
        <f>'RIM &amp; TRC Benefits'!P204-'TRC Costs (Ach Pot)'!P204</f>
        <v>11.1822441</v>
      </c>
      <c r="R204">
        <f>'RIM &amp; TRC Benefits'!Q204-'TRC Costs (Ach Pot)'!Q204</f>
        <v>11.5416191</v>
      </c>
      <c r="S204">
        <f>'RIM &amp; TRC Benefits'!R204-'TRC Costs (Ach Pot)'!R204</f>
        <v>10.1822441</v>
      </c>
      <c r="T204">
        <f>'RIM &amp; TRC Benefits'!S204-'TRC Costs (Ach Pot)'!S204</f>
        <v>13.1666191</v>
      </c>
      <c r="U204">
        <f>'RIM &amp; TRC Benefits'!T204-'TRC Costs (Ach Pot)'!T204</f>
        <v>9.6666191000000001</v>
      </c>
      <c r="V204">
        <f>'RIM &amp; TRC Benefits'!U204-'TRC Costs (Ach Pot)'!U204</f>
        <v>11.5416191</v>
      </c>
      <c r="W204">
        <f>'RIM &amp; TRC Benefits'!V204-'TRC Costs (Ach Pot)'!V204</f>
        <v>11.1666191</v>
      </c>
      <c r="X204">
        <f>'RIM &amp; TRC Benefits'!W204-'TRC Costs (Ach Pot)'!W204</f>
        <v>13.8541191</v>
      </c>
      <c r="Y204">
        <f>'RIM &amp; TRC Benefits'!X204-'TRC Costs (Ach Pot)'!X204</f>
        <v>13.8228691</v>
      </c>
      <c r="Z204">
        <f>'RIM &amp; TRC Benefits'!Y204-'TRC Costs (Ach Pot)'!Y204</f>
        <v>15.0728691</v>
      </c>
      <c r="AA204">
        <f>'RIM &amp; TRC Benefits'!Z204-'TRC Costs (Ach Pot)'!Z204</f>
        <v>15.1666191</v>
      </c>
      <c r="AB204">
        <f>'RIM &amp; TRC Benefits'!AA204-'TRC Costs (Ach Pot)'!AA204</f>
        <v>0</v>
      </c>
      <c r="AC204">
        <f>'RIM &amp; TRC Benefits'!AB204-'TRC Costs (Ach Pot)'!AB204</f>
        <v>0</v>
      </c>
      <c r="AD204">
        <f>'RIM &amp; TRC Benefits'!AC204-'TRC Costs (Ach Pot)'!AC204</f>
        <v>0</v>
      </c>
      <c r="AE204">
        <f>'RIM &amp; TRC Benefits'!AD204-'TRC Costs (Ach Pot)'!AD204</f>
        <v>0</v>
      </c>
      <c r="AF204">
        <f>'RIM &amp; TRC Benefits'!AE204-'TRC Costs (Ach Pot)'!AE204</f>
        <v>0</v>
      </c>
      <c r="AG204">
        <f>'RIM &amp; TRC Benefits'!AF204-'TRC Costs (Ach Pot)'!AF204</f>
        <v>0</v>
      </c>
      <c r="AH204">
        <f>'RIM &amp; TRC Benefits'!AG204-'TRC Costs (Ach Pot)'!AG204</f>
        <v>0</v>
      </c>
      <c r="AI204">
        <f>'RIM &amp; TRC Benefits'!AH204-'TRC Costs (Ach Pot)'!AH204</f>
        <v>0</v>
      </c>
      <c r="AJ204" s="2">
        <f t="shared" si="50"/>
        <v>-1846.5385160000005</v>
      </c>
      <c r="AK204" s="2">
        <f t="shared" si="51"/>
        <v>-1947.2767536771735</v>
      </c>
      <c r="AL204">
        <f>IF('TRC Costs (Ach Pot)'!AJ204=0,99999,'RIM &amp; TRC Benefits'!AJ204/'TRC Costs (Ach Pot)'!AJ204)</f>
        <v>5.5728467812446114E-2</v>
      </c>
      <c r="AM204" s="17"/>
      <c r="AN204">
        <f>'Customer Costs'!G204</f>
        <v>2025.2</v>
      </c>
      <c r="AO204" s="17">
        <f t="shared" si="52"/>
        <v>43.173018513601917</v>
      </c>
      <c r="AP204" s="18">
        <f t="shared" si="53"/>
        <v>392.13786917581018</v>
      </c>
      <c r="AQ204" s="76" t="str">
        <f t="shared" si="54"/>
        <v>No</v>
      </c>
      <c r="AR204" s="76" t="str">
        <f t="shared" si="55"/>
        <v>No</v>
      </c>
      <c r="AS204" s="76" t="str">
        <f t="shared" si="56"/>
        <v>No</v>
      </c>
      <c r="AU204" s="76" t="str">
        <f t="shared" si="57"/>
        <v>Drop</v>
      </c>
      <c r="AV204" s="59" t="str">
        <f t="shared" si="58"/>
        <v>NA</v>
      </c>
      <c r="AW204" s="41" t="str">
        <f t="shared" si="59"/>
        <v>NA</v>
      </c>
      <c r="AX204" s="23" t="str">
        <f t="shared" si="60"/>
        <v>NA</v>
      </c>
      <c r="AY204" s="23"/>
      <c r="AZ204" s="11" t="str">
        <f>IF(AV204="NA",AV204,'Program Costs'!G204)</f>
        <v>NA</v>
      </c>
      <c r="BA204" s="20"/>
      <c r="BB204" s="56">
        <f>IF(AW204&lt;=10,IF($BB$1="Residential",VLOOKUP(CEILING(AW204,0.05),'Payback-Acceptance'!$A$5:$C$205,2),VLOOKUP(CEILING(AW204,0.05),'Payback-Acceptance'!$A$5:$C$205,3)),IF($BB$1="Residential",VLOOKUP(10,'Payback-Acceptance'!$A$5:$C$205,2),VLOOKUP(10,'Payback-Acceptance'!$A$5:$C$205,3)))</f>
        <v>0.14294960495076253</v>
      </c>
      <c r="BC204" s="109"/>
      <c r="BD204" s="17">
        <f>'RIM Net Benefits (Ach Pot)'!BC204</f>
        <v>43.173018513601917</v>
      </c>
      <c r="BE204" s="18">
        <f>'RIM Net Benefits (Ach Pot)'!BD204</f>
        <v>18.093773744467697</v>
      </c>
      <c r="BF204" s="18">
        <f>'RIM Net Benefits (Ach Pot)'!BE204</f>
        <v>47.119948164329308</v>
      </c>
      <c r="BG204" s="42"/>
      <c r="BH204" s="22">
        <v>16691.411489361704</v>
      </c>
      <c r="BI204" s="27" t="str">
        <f t="shared" si="49"/>
        <v>NA</v>
      </c>
      <c r="BJ204" s="52" t="s">
        <v>526</v>
      </c>
      <c r="BK204" s="52"/>
      <c r="BL204" s="35" t="str">
        <f t="shared" si="61"/>
        <v>NA</v>
      </c>
      <c r="BM204" s="67" t="s">
        <v>499</v>
      </c>
      <c r="BN204" s="71" t="str">
        <f t="shared" si="63"/>
        <v>NA</v>
      </c>
      <c r="BO204" s="71" t="str">
        <f t="shared" si="63"/>
        <v>NA</v>
      </c>
      <c r="BP204" s="71" t="str">
        <f t="shared" si="63"/>
        <v>NA</v>
      </c>
      <c r="BQ204" s="71" t="str">
        <f t="shared" si="63"/>
        <v>NA</v>
      </c>
      <c r="BR204" s="71" t="str">
        <f t="shared" si="63"/>
        <v>NA</v>
      </c>
      <c r="BS204" s="71" t="str">
        <f t="shared" si="62"/>
        <v>NA</v>
      </c>
      <c r="BT204" s="71" t="str">
        <f t="shared" si="62"/>
        <v>NA</v>
      </c>
      <c r="BU204" s="71" t="str">
        <f t="shared" si="62"/>
        <v>NA</v>
      </c>
      <c r="BV204" s="71" t="str">
        <f t="shared" si="62"/>
        <v>NA</v>
      </c>
      <c r="BW204" s="71" t="str">
        <f t="shared" si="62"/>
        <v>NA</v>
      </c>
    </row>
    <row r="205" spans="1:75" x14ac:dyDescent="0.25">
      <c r="A205" s="13">
        <v>3</v>
      </c>
      <c r="B205" s="13">
        <v>100</v>
      </c>
      <c r="C205">
        <v>127</v>
      </c>
      <c r="D205" t="s">
        <v>239</v>
      </c>
      <c r="E205" t="s">
        <v>455</v>
      </c>
      <c r="F205">
        <f>'RIM &amp; TRC Benefits'!E205-'TRC Costs (Ach Pot)'!E205</f>
        <v>0</v>
      </c>
      <c r="G205">
        <f>'RIM &amp; TRC Benefits'!F205-'TRC Costs (Ach Pot)'!F205</f>
        <v>0</v>
      </c>
      <c r="H205">
        <f>'RIM &amp; TRC Benefits'!G205-'TRC Costs (Ach Pot)'!G205</f>
        <v>-432.29862700000001</v>
      </c>
      <c r="I205">
        <f>'RIM &amp; TRC Benefits'!H205-'TRC Costs (Ach Pot)'!H205</f>
        <v>4.9513730000000002</v>
      </c>
      <c r="J205">
        <f>'RIM &amp; TRC Benefits'!I205-'TRC Costs (Ach Pot)'!I205</f>
        <v>5.0763730000000002</v>
      </c>
      <c r="K205">
        <f>'RIM &amp; TRC Benefits'!J205-'TRC Costs (Ach Pot)'!J205</f>
        <v>7.0070370999999998</v>
      </c>
      <c r="L205">
        <f>'RIM &amp; TRC Benefits'!K205-'TRC Costs (Ach Pot)'!K205</f>
        <v>7.5607480000000002</v>
      </c>
      <c r="M205">
        <f>'RIM &amp; TRC Benefits'!L205-'TRC Costs (Ach Pot)'!L205</f>
        <v>0</v>
      </c>
      <c r="N205">
        <f>'RIM &amp; TRC Benefits'!M205-'TRC Costs (Ach Pot)'!M205</f>
        <v>0</v>
      </c>
      <c r="O205">
        <f>'RIM &amp; TRC Benefits'!N205-'TRC Costs (Ach Pot)'!N205</f>
        <v>0</v>
      </c>
      <c r="P205">
        <f>'RIM &amp; TRC Benefits'!O205-'TRC Costs (Ach Pot)'!O205</f>
        <v>0</v>
      </c>
      <c r="Q205">
        <f>'RIM &amp; TRC Benefits'!P205-'TRC Costs (Ach Pot)'!P205</f>
        <v>0</v>
      </c>
      <c r="R205">
        <f>'RIM &amp; TRC Benefits'!Q205-'TRC Costs (Ach Pot)'!Q205</f>
        <v>0</v>
      </c>
      <c r="S205">
        <f>'RIM &amp; TRC Benefits'!R205-'TRC Costs (Ach Pot)'!R205</f>
        <v>0</v>
      </c>
      <c r="T205">
        <f>'RIM &amp; TRC Benefits'!S205-'TRC Costs (Ach Pot)'!S205</f>
        <v>0</v>
      </c>
      <c r="U205">
        <f>'RIM &amp; TRC Benefits'!T205-'TRC Costs (Ach Pot)'!T205</f>
        <v>0</v>
      </c>
      <c r="V205">
        <f>'RIM &amp; TRC Benefits'!U205-'TRC Costs (Ach Pot)'!U205</f>
        <v>0</v>
      </c>
      <c r="W205">
        <f>'RIM &amp; TRC Benefits'!V205-'TRC Costs (Ach Pot)'!V205</f>
        <v>0</v>
      </c>
      <c r="X205">
        <f>'RIM &amp; TRC Benefits'!W205-'TRC Costs (Ach Pot)'!W205</f>
        <v>0</v>
      </c>
      <c r="Y205">
        <f>'RIM &amp; TRC Benefits'!X205-'TRC Costs (Ach Pot)'!X205</f>
        <v>0</v>
      </c>
      <c r="Z205">
        <f>'RIM &amp; TRC Benefits'!Y205-'TRC Costs (Ach Pot)'!Y205</f>
        <v>0</v>
      </c>
      <c r="AA205">
        <f>'RIM &amp; TRC Benefits'!Z205-'TRC Costs (Ach Pot)'!Z205</f>
        <v>0</v>
      </c>
      <c r="AB205">
        <f>'RIM &amp; TRC Benefits'!AA205-'TRC Costs (Ach Pot)'!AA205</f>
        <v>0</v>
      </c>
      <c r="AC205">
        <f>'RIM &amp; TRC Benefits'!AB205-'TRC Costs (Ach Pot)'!AB205</f>
        <v>0</v>
      </c>
      <c r="AD205">
        <f>'RIM &amp; TRC Benefits'!AC205-'TRC Costs (Ach Pot)'!AC205</f>
        <v>0</v>
      </c>
      <c r="AE205">
        <f>'RIM &amp; TRC Benefits'!AD205-'TRC Costs (Ach Pot)'!AD205</f>
        <v>0</v>
      </c>
      <c r="AF205">
        <f>'RIM &amp; TRC Benefits'!AE205-'TRC Costs (Ach Pot)'!AE205</f>
        <v>0</v>
      </c>
      <c r="AG205">
        <f>'RIM &amp; TRC Benefits'!AF205-'TRC Costs (Ach Pot)'!AF205</f>
        <v>0</v>
      </c>
      <c r="AH205">
        <f>'RIM &amp; TRC Benefits'!AG205-'TRC Costs (Ach Pot)'!AG205</f>
        <v>0</v>
      </c>
      <c r="AI205">
        <f>'RIM &amp; TRC Benefits'!AH205-'TRC Costs (Ach Pot)'!AH205</f>
        <v>0</v>
      </c>
      <c r="AJ205" s="2">
        <f t="shared" si="50"/>
        <v>-407.70309590000005</v>
      </c>
      <c r="AK205" s="2">
        <f t="shared" si="51"/>
        <v>-411.47739388078577</v>
      </c>
      <c r="AL205">
        <f>IF('TRC Costs (Ach Pot)'!AJ205=0,99999,'RIM &amp; TRC Benefits'!AJ205/'TRC Costs (Ach Pot)'!AJ205)</f>
        <v>5.840413299591362E-2</v>
      </c>
      <c r="AM205" s="17"/>
      <c r="AN205">
        <f>'Customer Costs'!G205</f>
        <v>400</v>
      </c>
      <c r="AO205" s="17">
        <f t="shared" si="52"/>
        <v>86.961737992992752</v>
      </c>
      <c r="AP205" s="18">
        <f t="shared" si="53"/>
        <v>38.451657078606438</v>
      </c>
      <c r="AQ205" s="76" t="str">
        <f t="shared" si="54"/>
        <v>No</v>
      </c>
      <c r="AR205" s="76" t="str">
        <f t="shared" si="55"/>
        <v>No</v>
      </c>
      <c r="AS205" s="76" t="str">
        <f t="shared" si="56"/>
        <v>No</v>
      </c>
      <c r="AU205" s="76" t="str">
        <f t="shared" si="57"/>
        <v>Drop</v>
      </c>
      <c r="AV205" s="59" t="str">
        <f t="shared" si="58"/>
        <v>NA</v>
      </c>
      <c r="AW205" s="41" t="str">
        <f t="shared" si="59"/>
        <v>NA</v>
      </c>
      <c r="AX205" s="23" t="str">
        <f t="shared" si="60"/>
        <v>NA</v>
      </c>
      <c r="AY205" s="23"/>
      <c r="AZ205" s="11" t="str">
        <f>IF(AV205="NA",AV205,'Program Costs'!G205)</f>
        <v>NA</v>
      </c>
      <c r="BA205" s="20"/>
      <c r="BB205" s="56">
        <f>IF(AW205&lt;=10,IF($BB$1="Residential",VLOOKUP(CEILING(AW205,0.05),'Payback-Acceptance'!$A$5:$C$205,2),VLOOKUP(CEILING(AW205,0.05),'Payback-Acceptance'!$A$5:$C$205,3)),IF($BB$1="Residential",VLOOKUP(10,'Payback-Acceptance'!$A$5:$C$205,2),VLOOKUP(10,'Payback-Acceptance'!$A$5:$C$205,3)))</f>
        <v>0.14294960495076253</v>
      </c>
      <c r="BC205" s="109"/>
      <c r="BD205" s="17">
        <f>'RIM Net Benefits (Ach Pot)'!BC205</f>
        <v>86.961737992992752</v>
      </c>
      <c r="BE205" s="18">
        <f>'RIM Net Benefits (Ach Pot)'!BD205</f>
        <v>3.1453600114000317</v>
      </c>
      <c r="BF205" s="18">
        <f>'RIM Net Benefits (Ach Pot)'!BE205</f>
        <v>1.7725306497293654</v>
      </c>
      <c r="BG205" s="42"/>
      <c r="BH205" s="22">
        <v>36721.10527659575</v>
      </c>
      <c r="BI205" s="27" t="str">
        <f t="shared" si="49"/>
        <v>NA</v>
      </c>
      <c r="BJ205" s="52" t="s">
        <v>526</v>
      </c>
      <c r="BK205" s="52"/>
      <c r="BL205" s="35" t="str">
        <f t="shared" si="61"/>
        <v>NA</v>
      </c>
      <c r="BM205" s="67" t="s">
        <v>499</v>
      </c>
      <c r="BN205" s="71" t="str">
        <f t="shared" si="63"/>
        <v>NA</v>
      </c>
      <c r="BO205" s="71" t="str">
        <f t="shared" si="63"/>
        <v>NA</v>
      </c>
      <c r="BP205" s="71" t="str">
        <f t="shared" si="63"/>
        <v>NA</v>
      </c>
      <c r="BQ205" s="71" t="str">
        <f t="shared" si="63"/>
        <v>NA</v>
      </c>
      <c r="BR205" s="71" t="str">
        <f t="shared" si="63"/>
        <v>NA</v>
      </c>
      <c r="BS205" s="71" t="str">
        <f t="shared" si="62"/>
        <v>NA</v>
      </c>
      <c r="BT205" s="71" t="str">
        <f t="shared" si="62"/>
        <v>NA</v>
      </c>
      <c r="BU205" s="71" t="str">
        <f t="shared" si="62"/>
        <v>NA</v>
      </c>
      <c r="BV205" s="71" t="str">
        <f t="shared" si="62"/>
        <v>NA</v>
      </c>
      <c r="BW205" s="71" t="str">
        <f t="shared" si="62"/>
        <v>NA</v>
      </c>
    </row>
    <row r="206" spans="1:75" x14ac:dyDescent="0.25">
      <c r="A206" s="13">
        <v>3</v>
      </c>
      <c r="B206" s="13">
        <v>130</v>
      </c>
      <c r="C206">
        <v>132</v>
      </c>
      <c r="D206" t="s">
        <v>240</v>
      </c>
      <c r="E206" t="s">
        <v>435</v>
      </c>
      <c r="F206">
        <f>'RIM &amp; TRC Benefits'!E206-'TRC Costs (Ach Pot)'!E206</f>
        <v>0</v>
      </c>
      <c r="G206">
        <f>'RIM &amp; TRC Benefits'!F206-'TRC Costs (Ach Pot)'!F206</f>
        <v>0</v>
      </c>
      <c r="H206">
        <f>'RIM &amp; TRC Benefits'!G206-'TRC Costs (Ach Pot)'!G206</f>
        <v>-381.66926000000001</v>
      </c>
      <c r="I206">
        <f>'RIM &amp; TRC Benefits'!H206-'TRC Costs (Ach Pot)'!H206</f>
        <v>54.705739999999999</v>
      </c>
      <c r="J206">
        <f>'RIM &amp; TRC Benefits'!I206-'TRC Costs (Ach Pot)'!I206</f>
        <v>57.830739999999999</v>
      </c>
      <c r="K206">
        <f>'RIM &amp; TRC Benefits'!J206-'TRC Costs (Ach Pot)'!J206</f>
        <v>131.34832</v>
      </c>
      <c r="L206">
        <f>'RIM &amp; TRC Benefits'!K206-'TRC Costs (Ach Pot)'!K206</f>
        <v>159.34539000000001</v>
      </c>
      <c r="M206">
        <f>'RIM &amp; TRC Benefits'!L206-'TRC Costs (Ach Pot)'!L206</f>
        <v>161.08366999999998</v>
      </c>
      <c r="N206">
        <f>'RIM &amp; TRC Benefits'!M206-'TRC Costs (Ach Pot)'!M206</f>
        <v>197.20573999999999</v>
      </c>
      <c r="O206">
        <f>'RIM &amp; TRC Benefits'!N206-'TRC Costs (Ach Pot)'!N206</f>
        <v>215.76823999999999</v>
      </c>
      <c r="P206">
        <f>'RIM &amp; TRC Benefits'!O206-'TRC Costs (Ach Pot)'!O206</f>
        <v>215.62763999999999</v>
      </c>
      <c r="Q206">
        <f>'RIM &amp; TRC Benefits'!P206-'TRC Costs (Ach Pot)'!P206</f>
        <v>168.67448999999999</v>
      </c>
      <c r="R206">
        <f>'RIM &amp; TRC Benefits'!Q206-'TRC Costs (Ach Pot)'!Q206</f>
        <v>183.15886999999998</v>
      </c>
      <c r="S206">
        <f>'RIM &amp; TRC Benefits'!R206-'TRC Costs (Ach Pot)'!R206</f>
        <v>156.00261999999998</v>
      </c>
      <c r="T206">
        <f>'RIM &amp; TRC Benefits'!S206-'TRC Costs (Ach Pot)'!S206</f>
        <v>228.89323999999999</v>
      </c>
      <c r="U206">
        <f>'RIM &amp; TRC Benefits'!T206-'TRC Costs (Ach Pot)'!T206</f>
        <v>161.08073999999999</v>
      </c>
      <c r="V206">
        <f>'RIM &amp; TRC Benefits'!U206-'TRC Costs (Ach Pot)'!U206</f>
        <v>184.45573999999999</v>
      </c>
      <c r="W206">
        <f>'RIM &amp; TRC Benefits'!V206-'TRC Costs (Ach Pot)'!V206</f>
        <v>0</v>
      </c>
      <c r="X206">
        <f>'RIM &amp; TRC Benefits'!W206-'TRC Costs (Ach Pot)'!W206</f>
        <v>0</v>
      </c>
      <c r="Y206">
        <f>'RIM &amp; TRC Benefits'!X206-'TRC Costs (Ach Pot)'!X206</f>
        <v>0</v>
      </c>
      <c r="Z206">
        <f>'RIM &amp; TRC Benefits'!Y206-'TRC Costs (Ach Pot)'!Y206</f>
        <v>0</v>
      </c>
      <c r="AA206">
        <f>'RIM &amp; TRC Benefits'!Z206-'TRC Costs (Ach Pot)'!Z206</f>
        <v>0</v>
      </c>
      <c r="AB206">
        <f>'RIM &amp; TRC Benefits'!AA206-'TRC Costs (Ach Pot)'!AA206</f>
        <v>0</v>
      </c>
      <c r="AC206">
        <f>'RIM &amp; TRC Benefits'!AB206-'TRC Costs (Ach Pot)'!AB206</f>
        <v>0</v>
      </c>
      <c r="AD206">
        <f>'RIM &amp; TRC Benefits'!AC206-'TRC Costs (Ach Pot)'!AC206</f>
        <v>0</v>
      </c>
      <c r="AE206">
        <f>'RIM &amp; TRC Benefits'!AD206-'TRC Costs (Ach Pot)'!AD206</f>
        <v>0</v>
      </c>
      <c r="AF206">
        <f>'RIM &amp; TRC Benefits'!AE206-'TRC Costs (Ach Pot)'!AE206</f>
        <v>0</v>
      </c>
      <c r="AG206">
        <f>'RIM &amp; TRC Benefits'!AF206-'TRC Costs (Ach Pot)'!AF206</f>
        <v>0</v>
      </c>
      <c r="AH206">
        <f>'RIM &amp; TRC Benefits'!AG206-'TRC Costs (Ach Pot)'!AG206</f>
        <v>0</v>
      </c>
      <c r="AI206">
        <f>'RIM &amp; TRC Benefits'!AH206-'TRC Costs (Ach Pot)'!AH206</f>
        <v>0</v>
      </c>
      <c r="AJ206" s="2">
        <f t="shared" si="50"/>
        <v>1893.5119199999999</v>
      </c>
      <c r="AK206" s="2">
        <f t="shared" si="51"/>
        <v>1004.9046321965872</v>
      </c>
      <c r="AL206">
        <f>IF('TRC Costs (Ach Pot)'!AJ206=0,99999,'RIM &amp; TRC Benefits'!AJ206/'TRC Costs (Ach Pot)'!AJ206)</f>
        <v>3.2995529340883003</v>
      </c>
      <c r="AM206" s="17"/>
      <c r="AN206">
        <f>'Customer Costs'!G206</f>
        <v>400</v>
      </c>
      <c r="AO206" s="17">
        <f t="shared" si="52"/>
        <v>640</v>
      </c>
      <c r="AP206" s="18">
        <f t="shared" si="53"/>
        <v>5.224723325415904</v>
      </c>
      <c r="AQ206" s="76" t="str">
        <f t="shared" si="54"/>
        <v>No</v>
      </c>
      <c r="AR206" s="76" t="str">
        <f t="shared" si="55"/>
        <v>No</v>
      </c>
      <c r="AS206" s="76" t="str">
        <f t="shared" si="56"/>
        <v>No</v>
      </c>
      <c r="AU206" s="76" t="str">
        <f t="shared" si="57"/>
        <v>Keep</v>
      </c>
      <c r="AV206" s="59">
        <f t="shared" si="58"/>
        <v>246.88184422926977</v>
      </c>
      <c r="AW206" s="41">
        <f t="shared" si="59"/>
        <v>2</v>
      </c>
      <c r="AX206" s="23">
        <f t="shared" si="60"/>
        <v>0.61720461057317444</v>
      </c>
      <c r="AY206" s="23"/>
      <c r="AZ206" s="11">
        <f>IF(AV206="NA",AV206,'Program Costs'!G206)</f>
        <v>37</v>
      </c>
      <c r="BA206" s="20"/>
      <c r="BB206" s="56">
        <f>IF(AW206&lt;=10,IF($BB$1="Residential",VLOOKUP(CEILING(AW206,0.05),'Payback-Acceptance'!$A$5:$C$205,2),VLOOKUP(CEILING(AW206,0.05),'Payback-Acceptance'!$A$5:$C$205,3)),IF($BB$1="Residential",VLOOKUP(10,'Payback-Acceptance'!$A$5:$C$205,2),VLOOKUP(10,'Payback-Acceptance'!$A$5:$C$205,3)))</f>
        <v>0.41756058820718511</v>
      </c>
      <c r="BC206" s="109"/>
      <c r="BD206" s="17">
        <f>'RIM Net Benefits (Ach Pot)'!BC206</f>
        <v>640</v>
      </c>
      <c r="BE206" s="18">
        <f>'RIM Net Benefits (Ach Pot)'!BD206</f>
        <v>470</v>
      </c>
      <c r="BF206" s="18">
        <f>'RIM Net Benefits (Ach Pot)'!BE206</f>
        <v>790</v>
      </c>
      <c r="BG206" s="42"/>
      <c r="BH206" s="22">
        <v>41984.564521961474</v>
      </c>
      <c r="BI206" s="27">
        <f t="shared" si="49"/>
        <v>8765.5497287063736</v>
      </c>
      <c r="BJ206" s="52" t="s">
        <v>526</v>
      </c>
      <c r="BK206" s="52"/>
      <c r="BL206" s="35">
        <f t="shared" si="61"/>
        <v>3889</v>
      </c>
      <c r="BM206" s="67">
        <v>3889</v>
      </c>
      <c r="BN206" s="71">
        <f t="shared" si="63"/>
        <v>814.16358084926219</v>
      </c>
      <c r="BO206" s="71">
        <f t="shared" si="63"/>
        <v>1574.1555909877679</v>
      </c>
      <c r="BP206" s="71">
        <f t="shared" si="63"/>
        <v>2236.3776659117593</v>
      </c>
      <c r="BQ206" s="71">
        <f t="shared" si="63"/>
        <v>2775.0136804488357</v>
      </c>
      <c r="BR206" s="71">
        <f t="shared" si="63"/>
        <v>3183.9766469611941</v>
      </c>
      <c r="BS206" s="71">
        <f t="shared" si="62"/>
        <v>3473.8238461501473</v>
      </c>
      <c r="BT206" s="71">
        <f t="shared" si="62"/>
        <v>3665.5804616003616</v>
      </c>
      <c r="BU206" s="71">
        <f t="shared" si="62"/>
        <v>3784.001055781247</v>
      </c>
      <c r="BV206" s="71">
        <f t="shared" si="62"/>
        <v>3852.2662264757955</v>
      </c>
      <c r="BW206" s="71">
        <f t="shared" si="62"/>
        <v>3889</v>
      </c>
    </row>
    <row r="207" spans="1:75" x14ac:dyDescent="0.25">
      <c r="A207" s="13">
        <v>3</v>
      </c>
      <c r="B207" s="13">
        <v>130</v>
      </c>
      <c r="C207">
        <v>133</v>
      </c>
      <c r="D207" t="s">
        <v>241</v>
      </c>
      <c r="E207" t="s">
        <v>436</v>
      </c>
      <c r="F207">
        <f>'RIM &amp; TRC Benefits'!E207-'TRC Costs (Ach Pot)'!E207</f>
        <v>0</v>
      </c>
      <c r="G207">
        <f>'RIM &amp; TRC Benefits'!F207-'TRC Costs (Ach Pot)'!F207</f>
        <v>0</v>
      </c>
      <c r="H207">
        <f>'RIM &amp; TRC Benefits'!G207-'TRC Costs (Ach Pot)'!G207</f>
        <v>-1998.71036</v>
      </c>
      <c r="I207">
        <f>'RIM &amp; TRC Benefits'!H207-'TRC Costs (Ach Pot)'!H207</f>
        <v>37.789639999999999</v>
      </c>
      <c r="J207">
        <f>'RIM &amp; TRC Benefits'!I207-'TRC Costs (Ach Pot)'!I207</f>
        <v>40.664639999999999</v>
      </c>
      <c r="K207">
        <f>'RIM &amp; TRC Benefits'!J207-'TRC Costs (Ach Pot)'!J207</f>
        <v>70.606049999999996</v>
      </c>
      <c r="L207">
        <f>'RIM &amp; TRC Benefits'!K207-'TRC Costs (Ach Pot)'!K207</f>
        <v>80.997649999999993</v>
      </c>
      <c r="M207">
        <f>'RIM &amp; TRC Benefits'!L207-'TRC Costs (Ach Pot)'!L207</f>
        <v>83.348230000000001</v>
      </c>
      <c r="N207">
        <f>'RIM &amp; TRC Benefits'!M207-'TRC Costs (Ach Pot)'!M207</f>
        <v>98.156829999999999</v>
      </c>
      <c r="O207">
        <f>'RIM &amp; TRC Benefits'!N207-'TRC Costs (Ach Pot)'!N207</f>
        <v>106.75058</v>
      </c>
      <c r="P207">
        <f>'RIM &amp; TRC Benefits'!O207-'TRC Costs (Ach Pot)'!O207</f>
        <v>107.50838999999999</v>
      </c>
      <c r="Q207">
        <f>'RIM &amp; TRC Benefits'!P207-'TRC Costs (Ach Pot)'!P207</f>
        <v>90.461520000000007</v>
      </c>
      <c r="R207">
        <f>'RIM &amp; TRC Benefits'!Q207-'TRC Costs (Ach Pot)'!Q207</f>
        <v>96.617770000000007</v>
      </c>
      <c r="S207">
        <f>'RIM &amp; TRC Benefits'!R207-'TRC Costs (Ach Pot)'!R207</f>
        <v>86.164640000000006</v>
      </c>
      <c r="T207">
        <f>'RIM &amp; TRC Benefits'!S207-'TRC Costs (Ach Pot)'!S207</f>
        <v>115.47713999999999</v>
      </c>
      <c r="U207">
        <f>'RIM &amp; TRC Benefits'!T207-'TRC Costs (Ach Pot)'!T207</f>
        <v>89.602140000000006</v>
      </c>
      <c r="V207">
        <f>'RIM &amp; TRC Benefits'!U207-'TRC Costs (Ach Pot)'!U207</f>
        <v>99.148522999999997</v>
      </c>
      <c r="W207">
        <f>'RIM &amp; TRC Benefits'!V207-'TRC Costs (Ach Pot)'!V207</f>
        <v>0</v>
      </c>
      <c r="X207">
        <f>'RIM &amp; TRC Benefits'!W207-'TRC Costs (Ach Pot)'!W207</f>
        <v>0</v>
      </c>
      <c r="Y207">
        <f>'RIM &amp; TRC Benefits'!X207-'TRC Costs (Ach Pot)'!X207</f>
        <v>0</v>
      </c>
      <c r="Z207">
        <f>'RIM &amp; TRC Benefits'!Y207-'TRC Costs (Ach Pot)'!Y207</f>
        <v>0</v>
      </c>
      <c r="AA207">
        <f>'RIM &amp; TRC Benefits'!Z207-'TRC Costs (Ach Pot)'!Z207</f>
        <v>0</v>
      </c>
      <c r="AB207">
        <f>'RIM &amp; TRC Benefits'!AA207-'TRC Costs (Ach Pot)'!AA207</f>
        <v>0</v>
      </c>
      <c r="AC207">
        <f>'RIM &amp; TRC Benefits'!AB207-'TRC Costs (Ach Pot)'!AB207</f>
        <v>0</v>
      </c>
      <c r="AD207">
        <f>'RIM &amp; TRC Benefits'!AC207-'TRC Costs (Ach Pot)'!AC207</f>
        <v>0</v>
      </c>
      <c r="AE207">
        <f>'RIM &amp; TRC Benefits'!AD207-'TRC Costs (Ach Pot)'!AD207</f>
        <v>0</v>
      </c>
      <c r="AF207">
        <f>'RIM &amp; TRC Benefits'!AE207-'TRC Costs (Ach Pot)'!AE207</f>
        <v>0</v>
      </c>
      <c r="AG207">
        <f>'RIM &amp; TRC Benefits'!AF207-'TRC Costs (Ach Pot)'!AF207</f>
        <v>0</v>
      </c>
      <c r="AH207">
        <f>'RIM &amp; TRC Benefits'!AG207-'TRC Costs (Ach Pot)'!AG207</f>
        <v>0</v>
      </c>
      <c r="AI207">
        <f>'RIM &amp; TRC Benefits'!AH207-'TRC Costs (Ach Pot)'!AH207</f>
        <v>0</v>
      </c>
      <c r="AJ207" s="2">
        <f t="shared" si="50"/>
        <v>-795.4166170000002</v>
      </c>
      <c r="AK207" s="2">
        <f t="shared" si="51"/>
        <v>-1261.6501416373628</v>
      </c>
      <c r="AL207">
        <f>IF('TRC Costs (Ach Pot)'!AJ207=0,99999,'RIM &amp; TRC Benefits'!AJ207/'TRC Costs (Ach Pot)'!AJ207)</f>
        <v>0.38063321470919842</v>
      </c>
      <c r="AM207" s="17"/>
      <c r="AN207">
        <f>'Customer Costs'!G207</f>
        <v>2000</v>
      </c>
      <c r="AO207" s="17">
        <f t="shared" si="52"/>
        <v>559.58104919328468</v>
      </c>
      <c r="AP207" s="18">
        <f t="shared" si="53"/>
        <v>29.877914317209029</v>
      </c>
      <c r="AQ207" s="76" t="str">
        <f t="shared" si="54"/>
        <v>No</v>
      </c>
      <c r="AR207" s="76" t="str">
        <f t="shared" si="55"/>
        <v>No</v>
      </c>
      <c r="AS207" s="76" t="str">
        <f t="shared" si="56"/>
        <v>No</v>
      </c>
      <c r="AU207" s="76" t="str">
        <f t="shared" si="57"/>
        <v>Drop</v>
      </c>
      <c r="AV207" s="59" t="str">
        <f t="shared" si="58"/>
        <v>NA</v>
      </c>
      <c r="AW207" s="41" t="str">
        <f t="shared" si="59"/>
        <v>NA</v>
      </c>
      <c r="AX207" s="23" t="str">
        <f t="shared" si="60"/>
        <v>NA</v>
      </c>
      <c r="AY207" s="23"/>
      <c r="AZ207" s="11" t="str">
        <f>IF(AV207="NA",AV207,'Program Costs'!G207)</f>
        <v>NA</v>
      </c>
      <c r="BA207" s="20"/>
      <c r="BB207" s="56">
        <f>IF(AW207&lt;=10,IF($BB$1="Residential",VLOOKUP(CEILING(AW207,0.05),'Payback-Acceptance'!$A$5:$C$205,2),VLOOKUP(CEILING(AW207,0.05),'Payback-Acceptance'!$A$5:$C$205,3)),IF($BB$1="Residential",VLOOKUP(10,'Payback-Acceptance'!$A$5:$C$205,2),VLOOKUP(10,'Payback-Acceptance'!$A$5:$C$205,3)))</f>
        <v>0.14294960495076253</v>
      </c>
      <c r="BC207" s="109"/>
      <c r="BD207" s="17">
        <f>'RIM Net Benefits (Ach Pot)'!BC207</f>
        <v>559.58104919328468</v>
      </c>
      <c r="BE207" s="18">
        <f>'RIM Net Benefits (Ach Pot)'!BD207</f>
        <v>288.94191541281242</v>
      </c>
      <c r="BF207" s="18">
        <f>'RIM Net Benefits (Ach Pot)'!BE207</f>
        <v>156.00374323668481</v>
      </c>
      <c r="BG207" s="42"/>
      <c r="BH207" s="22">
        <v>42229.271068085109</v>
      </c>
      <c r="BI207" s="27" t="str">
        <f t="shared" si="49"/>
        <v>NA</v>
      </c>
      <c r="BJ207" s="52" t="s">
        <v>526</v>
      </c>
      <c r="BK207" s="52"/>
      <c r="BL207" s="35" t="str">
        <f t="shared" si="61"/>
        <v>NA</v>
      </c>
      <c r="BM207" s="67" t="s">
        <v>499</v>
      </c>
      <c r="BN207" s="71" t="str">
        <f t="shared" si="63"/>
        <v>NA</v>
      </c>
      <c r="BO207" s="71" t="str">
        <f t="shared" si="63"/>
        <v>NA</v>
      </c>
      <c r="BP207" s="71" t="str">
        <f t="shared" si="63"/>
        <v>NA</v>
      </c>
      <c r="BQ207" s="71" t="str">
        <f t="shared" si="63"/>
        <v>NA</v>
      </c>
      <c r="BR207" s="71" t="str">
        <f t="shared" si="63"/>
        <v>NA</v>
      </c>
      <c r="BS207" s="71" t="str">
        <f t="shared" si="62"/>
        <v>NA</v>
      </c>
      <c r="BT207" s="71" t="str">
        <f t="shared" si="62"/>
        <v>NA</v>
      </c>
      <c r="BU207" s="71" t="str">
        <f t="shared" si="62"/>
        <v>NA</v>
      </c>
      <c r="BV207" s="71" t="str">
        <f t="shared" si="62"/>
        <v>NA</v>
      </c>
      <c r="BW207" s="71" t="str">
        <f t="shared" si="62"/>
        <v>NA</v>
      </c>
    </row>
    <row r="208" spans="1:75" x14ac:dyDescent="0.25">
      <c r="A208" s="13">
        <v>3</v>
      </c>
      <c r="B208" s="13">
        <v>130</v>
      </c>
      <c r="C208">
        <v>134</v>
      </c>
      <c r="D208" t="s">
        <v>242</v>
      </c>
      <c r="E208" t="s">
        <v>437</v>
      </c>
      <c r="F208">
        <f>'RIM &amp; TRC Benefits'!E208-'TRC Costs (Ach Pot)'!E208</f>
        <v>0</v>
      </c>
      <c r="G208">
        <f>'RIM &amp; TRC Benefits'!F208-'TRC Costs (Ach Pot)'!F208</f>
        <v>0</v>
      </c>
      <c r="H208">
        <f>'RIM &amp; TRC Benefits'!G208-'TRC Costs (Ach Pot)'!G208</f>
        <v>-11183.771623000001</v>
      </c>
      <c r="I208">
        <f>'RIM &amp; TRC Benefits'!H208-'TRC Costs (Ach Pot)'!H208</f>
        <v>37.628377</v>
      </c>
      <c r="J208">
        <f>'RIM &amp; TRC Benefits'!I208-'TRC Costs (Ach Pot)'!I208</f>
        <v>40.628377</v>
      </c>
      <c r="K208">
        <f>'RIM &amp; TRC Benefits'!J208-'TRC Costs (Ach Pot)'!J208</f>
        <v>70.467247</v>
      </c>
      <c r="L208">
        <f>'RIM &amp; TRC Benefits'!K208-'TRC Costs (Ach Pot)'!K208</f>
        <v>80.805137000000002</v>
      </c>
      <c r="M208">
        <f>'RIM &amp; TRC Benefits'!L208-'TRC Costs (Ach Pot)'!L208</f>
        <v>82.946736999999999</v>
      </c>
      <c r="N208">
        <f>'RIM &amp; TRC Benefits'!M208-'TRC Costs (Ach Pot)'!M208</f>
        <v>97.339316999999994</v>
      </c>
      <c r="O208">
        <f>'RIM &amp; TRC Benefits'!N208-'TRC Costs (Ach Pot)'!N208</f>
        <v>105.925257</v>
      </c>
      <c r="P208">
        <f>'RIM &amp; TRC Benefits'!O208-'TRC Costs (Ach Pot)'!O208</f>
        <v>106.80806699999999</v>
      </c>
      <c r="Q208">
        <f>'RIM &amp; TRC Benefits'!P208-'TRC Costs (Ach Pot)'!P208</f>
        <v>90.222127</v>
      </c>
      <c r="R208">
        <f>'RIM &amp; TRC Benefits'!Q208-'TRC Costs (Ach Pot)'!Q208</f>
        <v>95.394007000000002</v>
      </c>
      <c r="S208">
        <f>'RIM &amp; TRC Benefits'!R208-'TRC Costs (Ach Pot)'!R208</f>
        <v>85.737757000000002</v>
      </c>
      <c r="T208">
        <f>'RIM &amp; TRC Benefits'!S208-'TRC Costs (Ach Pot)'!S208</f>
        <v>114.847127</v>
      </c>
      <c r="U208">
        <f>'RIM &amp; TRC Benefits'!T208-'TRC Costs (Ach Pot)'!T208</f>
        <v>89.159627</v>
      </c>
      <c r="V208">
        <f>'RIM &amp; TRC Benefits'!U208-'TRC Costs (Ach Pot)'!U208</f>
        <v>98.894493999999995</v>
      </c>
      <c r="W208">
        <f>'RIM &amp; TRC Benefits'!V208-'TRC Costs (Ach Pot)'!V208</f>
        <v>0</v>
      </c>
      <c r="X208">
        <f>'RIM &amp; TRC Benefits'!W208-'TRC Costs (Ach Pot)'!W208</f>
        <v>0</v>
      </c>
      <c r="Y208">
        <f>'RIM &amp; TRC Benefits'!X208-'TRC Costs (Ach Pot)'!X208</f>
        <v>0</v>
      </c>
      <c r="Z208">
        <f>'RIM &amp; TRC Benefits'!Y208-'TRC Costs (Ach Pot)'!Y208</f>
        <v>0</v>
      </c>
      <c r="AA208">
        <f>'RIM &amp; TRC Benefits'!Z208-'TRC Costs (Ach Pot)'!Z208</f>
        <v>0</v>
      </c>
      <c r="AB208">
        <f>'RIM &amp; TRC Benefits'!AA208-'TRC Costs (Ach Pot)'!AA208</f>
        <v>0</v>
      </c>
      <c r="AC208">
        <f>'RIM &amp; TRC Benefits'!AB208-'TRC Costs (Ach Pot)'!AB208</f>
        <v>0</v>
      </c>
      <c r="AD208">
        <f>'RIM &amp; TRC Benefits'!AC208-'TRC Costs (Ach Pot)'!AC208</f>
        <v>0</v>
      </c>
      <c r="AE208">
        <f>'RIM &amp; TRC Benefits'!AD208-'TRC Costs (Ach Pot)'!AD208</f>
        <v>0</v>
      </c>
      <c r="AF208">
        <f>'RIM &amp; TRC Benefits'!AE208-'TRC Costs (Ach Pot)'!AE208</f>
        <v>0</v>
      </c>
      <c r="AG208">
        <f>'RIM &amp; TRC Benefits'!AF208-'TRC Costs (Ach Pot)'!AF208</f>
        <v>0</v>
      </c>
      <c r="AH208">
        <f>'RIM &amp; TRC Benefits'!AG208-'TRC Costs (Ach Pot)'!AG208</f>
        <v>0</v>
      </c>
      <c r="AI208">
        <f>'RIM &amp; TRC Benefits'!AH208-'TRC Costs (Ach Pot)'!AH208</f>
        <v>0</v>
      </c>
      <c r="AJ208" s="2">
        <f t="shared" si="50"/>
        <v>-9986.9679679999936</v>
      </c>
      <c r="AK208" s="2">
        <f t="shared" si="51"/>
        <v>-10450.574906953152</v>
      </c>
      <c r="AL208">
        <f>IF('TRC Costs (Ach Pot)'!AJ208=0,99999,'RIM &amp; TRC Benefits'!AJ208/'TRC Costs (Ach Pot)'!AJ208)</f>
        <v>6.8733912532356306E-2</v>
      </c>
      <c r="AM208" s="17"/>
      <c r="AN208">
        <f>'Customer Costs'!G208</f>
        <v>11184.9</v>
      </c>
      <c r="AO208" s="17">
        <f t="shared" si="52"/>
        <v>558.82382835286774</v>
      </c>
      <c r="AP208" s="18">
        <f t="shared" si="53"/>
        <v>167.31715422999127</v>
      </c>
      <c r="AQ208" s="76" t="str">
        <f t="shared" si="54"/>
        <v>No</v>
      </c>
      <c r="AR208" s="76" t="str">
        <f t="shared" si="55"/>
        <v>No</v>
      </c>
      <c r="AS208" s="76" t="str">
        <f t="shared" si="56"/>
        <v>No</v>
      </c>
      <c r="AU208" s="76" t="str">
        <f t="shared" si="57"/>
        <v>Drop</v>
      </c>
      <c r="AV208" s="59" t="str">
        <f t="shared" si="58"/>
        <v>NA</v>
      </c>
      <c r="AW208" s="41" t="str">
        <f t="shared" si="59"/>
        <v>NA</v>
      </c>
      <c r="AX208" s="23" t="str">
        <f t="shared" si="60"/>
        <v>NA</v>
      </c>
      <c r="AY208" s="23"/>
      <c r="AZ208" s="11" t="str">
        <f>IF(AV208="NA",AV208,'Program Costs'!G208)</f>
        <v>NA</v>
      </c>
      <c r="BA208" s="20"/>
      <c r="BB208" s="56">
        <f>IF(AW208&lt;=10,IF($BB$1="Residential",VLOOKUP(CEILING(AW208,0.05),'Payback-Acceptance'!$A$5:$C$205,2),VLOOKUP(CEILING(AW208,0.05),'Payback-Acceptance'!$A$5:$C$205,3)),IF($BB$1="Residential",VLOOKUP(10,'Payback-Acceptance'!$A$5:$C$205,2),VLOOKUP(10,'Payback-Acceptance'!$A$5:$C$205,3)))</f>
        <v>0.14294960495076253</v>
      </c>
      <c r="BC208" s="109"/>
      <c r="BD208" s="17">
        <f>'RIM Net Benefits (Ach Pot)'!BC208</f>
        <v>558.82382835286774</v>
      </c>
      <c r="BE208" s="18">
        <f>'RIM Net Benefits (Ach Pot)'!BD208</f>
        <v>288.3304792844508</v>
      </c>
      <c r="BF208" s="18">
        <f>'RIM Net Benefits (Ach Pot)'!BE208</f>
        <v>155.79264015209651</v>
      </c>
      <c r="BG208" s="42"/>
      <c r="BH208" s="22">
        <v>10663.957340425533</v>
      </c>
      <c r="BI208" s="27" t="str">
        <f t="shared" si="49"/>
        <v>NA</v>
      </c>
      <c r="BJ208" s="52" t="s">
        <v>528</v>
      </c>
      <c r="BK208" s="52"/>
      <c r="BL208" s="35" t="str">
        <f t="shared" si="61"/>
        <v>NA</v>
      </c>
      <c r="BM208" s="67" t="s">
        <v>499</v>
      </c>
      <c r="BN208" s="71" t="str">
        <f t="shared" si="63"/>
        <v>NA</v>
      </c>
      <c r="BO208" s="71" t="str">
        <f t="shared" si="63"/>
        <v>NA</v>
      </c>
      <c r="BP208" s="71" t="str">
        <f t="shared" si="63"/>
        <v>NA</v>
      </c>
      <c r="BQ208" s="71" t="str">
        <f t="shared" si="63"/>
        <v>NA</v>
      </c>
      <c r="BR208" s="71" t="str">
        <f t="shared" si="63"/>
        <v>NA</v>
      </c>
      <c r="BS208" s="71" t="str">
        <f t="shared" si="62"/>
        <v>NA</v>
      </c>
      <c r="BT208" s="71" t="str">
        <f t="shared" si="62"/>
        <v>NA</v>
      </c>
      <c r="BU208" s="71" t="str">
        <f t="shared" si="62"/>
        <v>NA</v>
      </c>
      <c r="BV208" s="71" t="str">
        <f t="shared" si="62"/>
        <v>NA</v>
      </c>
      <c r="BW208" s="71" t="str">
        <f t="shared" si="62"/>
        <v>NA</v>
      </c>
    </row>
    <row r="209" spans="1:75" x14ac:dyDescent="0.25">
      <c r="A209" s="13">
        <v>3</v>
      </c>
      <c r="B209" s="13">
        <v>130</v>
      </c>
      <c r="C209">
        <v>136</v>
      </c>
      <c r="D209" t="s">
        <v>243</v>
      </c>
      <c r="E209" t="s">
        <v>439</v>
      </c>
      <c r="F209">
        <f>'RIM &amp; TRC Benefits'!E209-'TRC Costs (Ach Pot)'!E209</f>
        <v>0</v>
      </c>
      <c r="G209">
        <f>'RIM &amp; TRC Benefits'!F209-'TRC Costs (Ach Pot)'!F209</f>
        <v>0</v>
      </c>
      <c r="H209">
        <f>'RIM &amp; TRC Benefits'!G209-'TRC Costs (Ach Pot)'!G209</f>
        <v>-164.99753100000001</v>
      </c>
      <c r="I209">
        <f>'RIM &amp; TRC Benefits'!H209-'TRC Costs (Ach Pot)'!H209</f>
        <v>13.002469</v>
      </c>
      <c r="J209">
        <f>'RIM &amp; TRC Benefits'!I209-'TRC Costs (Ach Pot)'!I209</f>
        <v>13.877469</v>
      </c>
      <c r="K209">
        <f>'RIM &amp; TRC Benefits'!J209-'TRC Costs (Ach Pot)'!J209</f>
        <v>23.959500000000002</v>
      </c>
      <c r="L209">
        <f>'RIM &amp; TRC Benefits'!K209-'TRC Costs (Ach Pot)'!K209</f>
        <v>27.271024000000001</v>
      </c>
      <c r="M209">
        <f>'RIM &amp; TRC Benefits'!L209-'TRC Costs (Ach Pot)'!L209</f>
        <v>27.801297000000002</v>
      </c>
      <c r="N209">
        <f>'RIM &amp; TRC Benefits'!M209-'TRC Costs (Ach Pot)'!M209</f>
        <v>32.916528999999997</v>
      </c>
      <c r="O209">
        <f>'RIM &amp; TRC Benefits'!N209-'TRC Costs (Ach Pot)'!N209</f>
        <v>35.217190000000002</v>
      </c>
      <c r="P209">
        <f>'RIM &amp; TRC Benefits'!O209-'TRC Costs (Ach Pot)'!O209</f>
        <v>36.146879999999996</v>
      </c>
      <c r="Q209">
        <f>'RIM &amp; TRC Benefits'!P209-'TRC Costs (Ach Pot)'!P209</f>
        <v>30.592189999999999</v>
      </c>
      <c r="R209">
        <f>'RIM &amp; TRC Benefits'!Q209-'TRC Costs (Ach Pot)'!Q209</f>
        <v>0</v>
      </c>
      <c r="S209">
        <f>'RIM &amp; TRC Benefits'!R209-'TRC Costs (Ach Pot)'!R209</f>
        <v>0</v>
      </c>
      <c r="T209">
        <f>'RIM &amp; TRC Benefits'!S209-'TRC Costs (Ach Pot)'!S209</f>
        <v>0</v>
      </c>
      <c r="U209">
        <f>'RIM &amp; TRC Benefits'!T209-'TRC Costs (Ach Pot)'!T209</f>
        <v>0</v>
      </c>
      <c r="V209">
        <f>'RIM &amp; TRC Benefits'!U209-'TRC Costs (Ach Pot)'!U209</f>
        <v>0</v>
      </c>
      <c r="W209">
        <f>'RIM &amp; TRC Benefits'!V209-'TRC Costs (Ach Pot)'!V209</f>
        <v>0</v>
      </c>
      <c r="X209">
        <f>'RIM &amp; TRC Benefits'!W209-'TRC Costs (Ach Pot)'!W209</f>
        <v>0</v>
      </c>
      <c r="Y209">
        <f>'RIM &amp; TRC Benefits'!X209-'TRC Costs (Ach Pot)'!X209</f>
        <v>0</v>
      </c>
      <c r="Z209">
        <f>'RIM &amp; TRC Benefits'!Y209-'TRC Costs (Ach Pot)'!Y209</f>
        <v>0</v>
      </c>
      <c r="AA209">
        <f>'RIM &amp; TRC Benefits'!Z209-'TRC Costs (Ach Pot)'!Z209</f>
        <v>0</v>
      </c>
      <c r="AB209">
        <f>'RIM &amp; TRC Benefits'!AA209-'TRC Costs (Ach Pot)'!AA209</f>
        <v>0</v>
      </c>
      <c r="AC209">
        <f>'RIM &amp; TRC Benefits'!AB209-'TRC Costs (Ach Pot)'!AB209</f>
        <v>0</v>
      </c>
      <c r="AD209">
        <f>'RIM &amp; TRC Benefits'!AC209-'TRC Costs (Ach Pot)'!AC209</f>
        <v>0</v>
      </c>
      <c r="AE209">
        <f>'RIM &amp; TRC Benefits'!AD209-'TRC Costs (Ach Pot)'!AD209</f>
        <v>0</v>
      </c>
      <c r="AF209">
        <f>'RIM &amp; TRC Benefits'!AE209-'TRC Costs (Ach Pot)'!AE209</f>
        <v>0</v>
      </c>
      <c r="AG209">
        <f>'RIM &amp; TRC Benefits'!AF209-'TRC Costs (Ach Pot)'!AF209</f>
        <v>0</v>
      </c>
      <c r="AH209">
        <f>'RIM &amp; TRC Benefits'!AG209-'TRC Costs (Ach Pot)'!AG209</f>
        <v>0</v>
      </c>
      <c r="AI209">
        <f>'RIM &amp; TRC Benefits'!AH209-'TRC Costs (Ach Pot)'!AH209</f>
        <v>0</v>
      </c>
      <c r="AJ209" s="2">
        <f t="shared" si="50"/>
        <v>75.787016999999977</v>
      </c>
      <c r="AK209" s="2">
        <f t="shared" si="51"/>
        <v>5.4987029774376026</v>
      </c>
      <c r="AL209">
        <f>IF('TRC Costs (Ach Pot)'!AJ209=0,99999,'RIM &amp; TRC Benefits'!AJ209/'TRC Costs (Ach Pot)'!AJ209)</f>
        <v>1.0308915897608855</v>
      </c>
      <c r="AM209" s="17"/>
      <c r="AN209">
        <f>'Customer Costs'!G209</f>
        <v>141</v>
      </c>
      <c r="AO209" s="17">
        <f t="shared" si="52"/>
        <v>190.58961159679342</v>
      </c>
      <c r="AP209" s="18">
        <f t="shared" si="53"/>
        <v>6.1844796908839443</v>
      </c>
      <c r="AQ209" s="76" t="str">
        <f t="shared" si="54"/>
        <v>No</v>
      </c>
      <c r="AR209" s="76" t="str">
        <f t="shared" si="55"/>
        <v>No</v>
      </c>
      <c r="AS209" s="76" t="str">
        <f t="shared" si="56"/>
        <v>No</v>
      </c>
      <c r="AU209" s="76" t="str">
        <f t="shared" si="57"/>
        <v>Keep</v>
      </c>
      <c r="AV209" s="59">
        <f t="shared" si="58"/>
        <v>95.401984630061264</v>
      </c>
      <c r="AW209" s="41">
        <f t="shared" si="59"/>
        <v>2.0000000000000004</v>
      </c>
      <c r="AX209" s="23">
        <f t="shared" si="60"/>
        <v>0.6766098200713565</v>
      </c>
      <c r="AY209" s="23"/>
      <c r="AZ209" s="11">
        <f>IF(AV209="NA",AV209,'Program Costs'!G209)</f>
        <v>37</v>
      </c>
      <c r="BA209" s="20"/>
      <c r="BB209" s="56">
        <f>IF(AW209&lt;=10,IF($BB$1="Residential",VLOOKUP(CEILING(AW209,0.05),'Payback-Acceptance'!$A$5:$C$205,2),VLOOKUP(CEILING(AW209,0.05),'Payback-Acceptance'!$A$5:$C$205,3)),IF($BB$1="Residential",VLOOKUP(10,'Payback-Acceptance'!$A$5:$C$205,2),VLOOKUP(10,'Payback-Acceptance'!$A$5:$C$205,3)))</f>
        <v>0.41756058820718511</v>
      </c>
      <c r="BC209" s="109"/>
      <c r="BD209" s="17">
        <f>'RIM Net Benefits (Ach Pot)'!BC209</f>
        <v>190.58961159679342</v>
      </c>
      <c r="BE209" s="18">
        <f>'RIM Net Benefits (Ach Pot)'!BD209</f>
        <v>46.599971435781079</v>
      </c>
      <c r="BF209" s="18">
        <f>'RIM Net Benefits (Ach Pot)'!BE209</f>
        <v>102.77933576366905</v>
      </c>
      <c r="BG209" s="42"/>
      <c r="BH209" s="22">
        <v>30712.197140425538</v>
      </c>
      <c r="BI209" s="27">
        <f t="shared" si="49"/>
        <v>6412.1015515455583</v>
      </c>
      <c r="BJ209" s="52" t="s">
        <v>528</v>
      </c>
      <c r="BK209" s="52"/>
      <c r="BL209" s="35">
        <f t="shared" si="61"/>
        <v>0</v>
      </c>
      <c r="BM209" s="67">
        <v>0</v>
      </c>
      <c r="BN209" s="71">
        <f t="shared" si="63"/>
        <v>0</v>
      </c>
      <c r="BO209" s="71">
        <f t="shared" si="63"/>
        <v>0</v>
      </c>
      <c r="BP209" s="71">
        <f t="shared" si="63"/>
        <v>0</v>
      </c>
      <c r="BQ209" s="71">
        <f t="shared" si="63"/>
        <v>0</v>
      </c>
      <c r="BR209" s="71">
        <f t="shared" si="63"/>
        <v>0</v>
      </c>
      <c r="BS209" s="71">
        <f t="shared" si="62"/>
        <v>0</v>
      </c>
      <c r="BT209" s="71">
        <f t="shared" si="62"/>
        <v>0</v>
      </c>
      <c r="BU209" s="71">
        <f t="shared" si="62"/>
        <v>0</v>
      </c>
      <c r="BV209" s="71">
        <f t="shared" si="62"/>
        <v>0</v>
      </c>
      <c r="BW209" s="71">
        <f t="shared" si="62"/>
        <v>0</v>
      </c>
    </row>
    <row r="210" spans="1:75" x14ac:dyDescent="0.25">
      <c r="A210" s="13">
        <v>3</v>
      </c>
      <c r="B210" s="13">
        <v>130</v>
      </c>
      <c r="C210">
        <v>137</v>
      </c>
      <c r="D210" t="s">
        <v>244</v>
      </c>
      <c r="E210" t="s">
        <v>456</v>
      </c>
      <c r="F210">
        <f>'RIM &amp; TRC Benefits'!E210-'TRC Costs (Ach Pot)'!E210</f>
        <v>0</v>
      </c>
      <c r="G210">
        <f>'RIM &amp; TRC Benefits'!F210-'TRC Costs (Ach Pot)'!F210</f>
        <v>0</v>
      </c>
      <c r="H210">
        <f>'RIM &amp; TRC Benefits'!G210-'TRC Costs (Ach Pot)'!G210</f>
        <v>-2119.9318000000003</v>
      </c>
      <c r="I210">
        <f>'RIM &amp; TRC Benefits'!H210-'TRC Costs (Ach Pot)'!H210</f>
        <v>31.5932</v>
      </c>
      <c r="J210">
        <f>'RIM &amp; TRC Benefits'!I210-'TRC Costs (Ach Pot)'!I210</f>
        <v>33.093199999999996</v>
      </c>
      <c r="K210">
        <f>'RIM &amp; TRC Benefits'!J210-'TRC Costs (Ach Pot)'!J210</f>
        <v>77.274839999999998</v>
      </c>
      <c r="L210">
        <f>'RIM &amp; TRC Benefits'!K210-'TRC Costs (Ach Pot)'!K210</f>
        <v>93.826599999999999</v>
      </c>
      <c r="M210">
        <f>'RIM &amp; TRC Benefits'!L210-'TRC Costs (Ach Pot)'!L210</f>
        <v>94.78264999999999</v>
      </c>
      <c r="N210">
        <f>'RIM &amp; TRC Benefits'!M210-'TRC Costs (Ach Pot)'!M210</f>
        <v>116.62445</v>
      </c>
      <c r="O210">
        <f>'RIM &amp; TRC Benefits'!N210-'TRC Costs (Ach Pot)'!N210</f>
        <v>127.89788999999999</v>
      </c>
      <c r="P210">
        <f>'RIM &amp; TRC Benefits'!O210-'TRC Costs (Ach Pot)'!O210</f>
        <v>126.74163999999999</v>
      </c>
      <c r="Q210">
        <f>'RIM &amp; TRC Benefits'!P210-'TRC Costs (Ach Pot)'!P210</f>
        <v>99.218199999999996</v>
      </c>
      <c r="R210">
        <f>'RIM &amp; TRC Benefits'!Q210-'TRC Costs (Ach Pot)'!Q210</f>
        <v>108.23383</v>
      </c>
      <c r="S210">
        <f>'RIM &amp; TRC Benefits'!R210-'TRC Costs (Ach Pot)'!R210</f>
        <v>91.140079999999998</v>
      </c>
      <c r="T210">
        <f>'RIM &amp; TRC Benefits'!S210-'TRC Costs (Ach Pot)'!S210</f>
        <v>134.74945</v>
      </c>
      <c r="U210">
        <f>'RIM &amp; TRC Benefits'!T210-'TRC Costs (Ach Pot)'!T210</f>
        <v>94.249449999999996</v>
      </c>
      <c r="V210">
        <f>'RIM &amp; TRC Benefits'!U210-'TRC Costs (Ach Pot)'!U210</f>
        <v>107.4682</v>
      </c>
      <c r="W210">
        <f>'RIM &amp; TRC Benefits'!V210-'TRC Costs (Ach Pot)'!V210</f>
        <v>116.0307</v>
      </c>
      <c r="X210">
        <f>'RIM &amp; TRC Benefits'!W210-'TRC Costs (Ach Pot)'!W210</f>
        <v>132.4682</v>
      </c>
      <c r="Y210">
        <f>'RIM &amp; TRC Benefits'!X210-'TRC Costs (Ach Pot)'!X210</f>
        <v>133.49945</v>
      </c>
      <c r="Z210">
        <f>'RIM &amp; TRC Benefits'!Y210-'TRC Costs (Ach Pot)'!Y210</f>
        <v>138.3432</v>
      </c>
      <c r="AA210">
        <f>'RIM &amp; TRC Benefits'!Z210-'TRC Costs (Ach Pot)'!Z210</f>
        <v>136.7807</v>
      </c>
      <c r="AB210">
        <f>'RIM &amp; TRC Benefits'!AA210-'TRC Costs (Ach Pot)'!AA210</f>
        <v>138.7182</v>
      </c>
      <c r="AC210">
        <f>'RIM &amp; TRC Benefits'!AB210-'TRC Costs (Ach Pot)'!AB210</f>
        <v>117.9057</v>
      </c>
      <c r="AD210">
        <f>'RIM &amp; TRC Benefits'!AC210-'TRC Costs (Ach Pot)'!AC210</f>
        <v>118.9682</v>
      </c>
      <c r="AE210">
        <f>'RIM &amp; TRC Benefits'!AD210-'TRC Costs (Ach Pot)'!AD210</f>
        <v>102.8432</v>
      </c>
      <c r="AF210">
        <f>'RIM &amp; TRC Benefits'!AE210-'TRC Costs (Ach Pot)'!AE210</f>
        <v>106.0307</v>
      </c>
      <c r="AG210">
        <f>'RIM &amp; TRC Benefits'!AF210-'TRC Costs (Ach Pot)'!AF210</f>
        <v>117.3432</v>
      </c>
      <c r="AH210">
        <f>'RIM &amp; TRC Benefits'!AG210-'TRC Costs (Ach Pot)'!AG210</f>
        <v>127.9057</v>
      </c>
      <c r="AI210">
        <f>'RIM &amp; TRC Benefits'!AH210-'TRC Costs (Ach Pot)'!AH210</f>
        <v>176.7182</v>
      </c>
      <c r="AJ210" s="2">
        <f t="shared" si="50"/>
        <v>880.51722999999936</v>
      </c>
      <c r="AK210" s="2">
        <f t="shared" si="51"/>
        <v>-847.42332722512242</v>
      </c>
      <c r="AL210">
        <f>IF('TRC Costs (Ach Pot)'!AJ210=0,99999,'RIM &amp; TRC Benefits'!AJ210/'TRC Costs (Ach Pot)'!AJ210)</f>
        <v>0.60601453939043093</v>
      </c>
      <c r="AM210" s="17"/>
      <c r="AN210">
        <f>'Customer Costs'!G210</f>
        <v>2113.9</v>
      </c>
      <c r="AO210" s="17">
        <f t="shared" si="52"/>
        <v>342.90505788756479</v>
      </c>
      <c r="AP210" s="18">
        <f t="shared" si="53"/>
        <v>51.533996987437035</v>
      </c>
      <c r="AQ210" s="76" t="str">
        <f t="shared" si="54"/>
        <v>No</v>
      </c>
      <c r="AR210" s="76" t="str">
        <f t="shared" si="55"/>
        <v>No</v>
      </c>
      <c r="AS210" s="76" t="str">
        <f t="shared" si="56"/>
        <v>No</v>
      </c>
      <c r="AU210" s="76" t="str">
        <f t="shared" si="57"/>
        <v>Drop</v>
      </c>
      <c r="AV210" s="59" t="str">
        <f t="shared" si="58"/>
        <v>NA</v>
      </c>
      <c r="AW210" s="41" t="str">
        <f t="shared" si="59"/>
        <v>NA</v>
      </c>
      <c r="AX210" s="23" t="str">
        <f t="shared" si="60"/>
        <v>NA</v>
      </c>
      <c r="AY210" s="23"/>
      <c r="AZ210" s="11" t="str">
        <f>IF(AV210="NA",AV210,'Program Costs'!G210)</f>
        <v>NA</v>
      </c>
      <c r="BA210" s="20"/>
      <c r="BB210" s="56">
        <f>IF(AW210&lt;=10,IF($BB$1="Residential",VLOOKUP(CEILING(AW210,0.05),'Payback-Acceptance'!$A$5:$C$205,2),VLOOKUP(CEILING(AW210,0.05),'Payback-Acceptance'!$A$5:$C$205,3)),IF($BB$1="Residential",VLOOKUP(10,'Payback-Acceptance'!$A$5:$C$205,2),VLOOKUP(10,'Payback-Acceptance'!$A$5:$C$205,3)))</f>
        <v>0.14294960495076253</v>
      </c>
      <c r="BC210" s="109"/>
      <c r="BD210" s="17">
        <f>'RIM Net Benefits (Ach Pot)'!BC210</f>
        <v>342.90505788756479</v>
      </c>
      <c r="BE210" s="18">
        <f>'RIM Net Benefits (Ach Pot)'!BD210</f>
        <v>138.68995501453691</v>
      </c>
      <c r="BF210" s="18">
        <f>'RIM Net Benefits (Ach Pot)'!BE210</f>
        <v>613.98063240891008</v>
      </c>
      <c r="BG210" s="42"/>
      <c r="BH210" s="22">
        <v>32418.43031489362</v>
      </c>
      <c r="BI210" s="27" t="str">
        <f t="shared" si="49"/>
        <v>NA</v>
      </c>
      <c r="BJ210" s="52" t="s">
        <v>527</v>
      </c>
      <c r="BK210" s="52"/>
      <c r="BL210" s="35" t="str">
        <f t="shared" si="61"/>
        <v>NA</v>
      </c>
      <c r="BM210" s="67" t="s">
        <v>499</v>
      </c>
      <c r="BN210" s="71" t="str">
        <f t="shared" si="63"/>
        <v>NA</v>
      </c>
      <c r="BO210" s="71" t="str">
        <f t="shared" si="63"/>
        <v>NA</v>
      </c>
      <c r="BP210" s="71" t="str">
        <f t="shared" si="63"/>
        <v>NA</v>
      </c>
      <c r="BQ210" s="71" t="str">
        <f t="shared" si="63"/>
        <v>NA</v>
      </c>
      <c r="BR210" s="71" t="str">
        <f t="shared" si="63"/>
        <v>NA</v>
      </c>
      <c r="BS210" s="71" t="str">
        <f t="shared" si="62"/>
        <v>NA</v>
      </c>
      <c r="BT210" s="71" t="str">
        <f t="shared" si="62"/>
        <v>NA</v>
      </c>
      <c r="BU210" s="71" t="str">
        <f t="shared" si="62"/>
        <v>NA</v>
      </c>
      <c r="BV210" s="71" t="str">
        <f t="shared" si="62"/>
        <v>NA</v>
      </c>
      <c r="BW210" s="71" t="str">
        <f t="shared" si="62"/>
        <v>NA</v>
      </c>
    </row>
    <row r="211" spans="1:75" x14ac:dyDescent="0.25">
      <c r="A211" s="13">
        <v>3</v>
      </c>
      <c r="B211" s="13">
        <v>130</v>
      </c>
      <c r="C211">
        <v>138</v>
      </c>
      <c r="D211" t="s">
        <v>245</v>
      </c>
      <c r="E211" t="s">
        <v>441</v>
      </c>
      <c r="F211">
        <f>'RIM &amp; TRC Benefits'!E211-'TRC Costs (Ach Pot)'!E211</f>
        <v>0</v>
      </c>
      <c r="G211">
        <f>'RIM &amp; TRC Benefits'!F211-'TRC Costs (Ach Pot)'!F211</f>
        <v>0</v>
      </c>
      <c r="H211">
        <f>'RIM &amp; TRC Benefits'!G211-'TRC Costs (Ach Pot)'!G211</f>
        <v>-99.280133000000006</v>
      </c>
      <c r="I211">
        <f>'RIM &amp; TRC Benefits'!H211-'TRC Costs (Ach Pot)'!H211</f>
        <v>17.094867000000001</v>
      </c>
      <c r="J211">
        <f>'RIM &amp; TRC Benefits'!I211-'TRC Costs (Ach Pot)'!I211</f>
        <v>17.844867000000001</v>
      </c>
      <c r="K211">
        <f>'RIM &amp; TRC Benefits'!J211-'TRC Costs (Ach Pot)'!J211</f>
        <v>30.613422</v>
      </c>
      <c r="L211">
        <f>'RIM &amp; TRC Benefits'!K211-'TRC Costs (Ach Pot)'!K211</f>
        <v>0</v>
      </c>
      <c r="M211">
        <f>'RIM &amp; TRC Benefits'!L211-'TRC Costs (Ach Pot)'!L211</f>
        <v>0</v>
      </c>
      <c r="N211">
        <f>'RIM &amp; TRC Benefits'!M211-'TRC Costs (Ach Pot)'!M211</f>
        <v>0</v>
      </c>
      <c r="O211">
        <f>'RIM &amp; TRC Benefits'!N211-'TRC Costs (Ach Pot)'!N211</f>
        <v>0</v>
      </c>
      <c r="P211">
        <f>'RIM &amp; TRC Benefits'!O211-'TRC Costs (Ach Pot)'!O211</f>
        <v>0</v>
      </c>
      <c r="Q211">
        <f>'RIM &amp; TRC Benefits'!P211-'TRC Costs (Ach Pot)'!P211</f>
        <v>0</v>
      </c>
      <c r="R211">
        <f>'RIM &amp; TRC Benefits'!Q211-'TRC Costs (Ach Pot)'!Q211</f>
        <v>0</v>
      </c>
      <c r="S211">
        <f>'RIM &amp; TRC Benefits'!R211-'TRC Costs (Ach Pot)'!R211</f>
        <v>0</v>
      </c>
      <c r="T211">
        <f>'RIM &amp; TRC Benefits'!S211-'TRC Costs (Ach Pot)'!S211</f>
        <v>0</v>
      </c>
      <c r="U211">
        <f>'RIM &amp; TRC Benefits'!T211-'TRC Costs (Ach Pot)'!T211</f>
        <v>0</v>
      </c>
      <c r="V211">
        <f>'RIM &amp; TRC Benefits'!U211-'TRC Costs (Ach Pot)'!U211</f>
        <v>0</v>
      </c>
      <c r="W211">
        <f>'RIM &amp; TRC Benefits'!V211-'TRC Costs (Ach Pot)'!V211</f>
        <v>0</v>
      </c>
      <c r="X211">
        <f>'RIM &amp; TRC Benefits'!W211-'TRC Costs (Ach Pot)'!W211</f>
        <v>0</v>
      </c>
      <c r="Y211">
        <f>'RIM &amp; TRC Benefits'!X211-'TRC Costs (Ach Pot)'!X211</f>
        <v>0</v>
      </c>
      <c r="Z211">
        <f>'RIM &amp; TRC Benefits'!Y211-'TRC Costs (Ach Pot)'!Y211</f>
        <v>0</v>
      </c>
      <c r="AA211">
        <f>'RIM &amp; TRC Benefits'!Z211-'TRC Costs (Ach Pot)'!Z211</f>
        <v>0</v>
      </c>
      <c r="AB211">
        <f>'RIM &amp; TRC Benefits'!AA211-'TRC Costs (Ach Pot)'!AA211</f>
        <v>0</v>
      </c>
      <c r="AC211">
        <f>'RIM &amp; TRC Benefits'!AB211-'TRC Costs (Ach Pot)'!AB211</f>
        <v>0</v>
      </c>
      <c r="AD211">
        <f>'RIM &amp; TRC Benefits'!AC211-'TRC Costs (Ach Pot)'!AC211</f>
        <v>0</v>
      </c>
      <c r="AE211">
        <f>'RIM &amp; TRC Benefits'!AD211-'TRC Costs (Ach Pot)'!AD211</f>
        <v>0</v>
      </c>
      <c r="AF211">
        <f>'RIM &amp; TRC Benefits'!AE211-'TRC Costs (Ach Pot)'!AE211</f>
        <v>0</v>
      </c>
      <c r="AG211">
        <f>'RIM &amp; TRC Benefits'!AF211-'TRC Costs (Ach Pot)'!AF211</f>
        <v>0</v>
      </c>
      <c r="AH211">
        <f>'RIM &amp; TRC Benefits'!AG211-'TRC Costs (Ach Pot)'!AG211</f>
        <v>0</v>
      </c>
      <c r="AI211">
        <f>'RIM &amp; TRC Benefits'!AH211-'TRC Costs (Ach Pot)'!AH211</f>
        <v>0</v>
      </c>
      <c r="AJ211" s="2">
        <f t="shared" si="50"/>
        <v>-33.726977000000019</v>
      </c>
      <c r="AK211" s="2">
        <f t="shared" si="51"/>
        <v>-42.110276346757288</v>
      </c>
      <c r="AL211">
        <f>IF('TRC Costs (Ach Pot)'!AJ211=0,99999,'RIM &amp; TRC Benefits'!AJ211/'TRC Costs (Ach Pot)'!AJ211)</f>
        <v>0.63698037632105797</v>
      </c>
      <c r="AM211" s="17"/>
      <c r="AN211">
        <f>'Customer Costs'!G211</f>
        <v>79</v>
      </c>
      <c r="AO211" s="17">
        <f t="shared" si="52"/>
        <v>253.85509098551697</v>
      </c>
      <c r="AP211" s="18">
        <f t="shared" si="53"/>
        <v>2.6015039752354143</v>
      </c>
      <c r="AQ211" s="76" t="str">
        <f t="shared" si="54"/>
        <v>No</v>
      </c>
      <c r="AR211" s="76" t="str">
        <f t="shared" si="55"/>
        <v>No</v>
      </c>
      <c r="AS211" s="76" t="str">
        <f t="shared" si="56"/>
        <v>Yes</v>
      </c>
      <c r="AU211" s="76" t="str">
        <f t="shared" si="57"/>
        <v>Drop</v>
      </c>
      <c r="AV211" s="59" t="str">
        <f t="shared" si="58"/>
        <v>NA</v>
      </c>
      <c r="AW211" s="41" t="str">
        <f t="shared" si="59"/>
        <v>NA</v>
      </c>
      <c r="AX211" s="23" t="str">
        <f t="shared" si="60"/>
        <v>NA</v>
      </c>
      <c r="AY211" s="23"/>
      <c r="AZ211" s="11" t="str">
        <f>IF(AV211="NA",AV211,'Program Costs'!G211)</f>
        <v>NA</v>
      </c>
      <c r="BA211" s="20"/>
      <c r="BB211" s="56">
        <f>IF(AW211&lt;=10,IF($BB$1="Residential",VLOOKUP(CEILING(AW211,0.05),'Payback-Acceptance'!$A$5:$C$205,2),VLOOKUP(CEILING(AW211,0.05),'Payback-Acceptance'!$A$5:$C$205,3)),IF($BB$1="Residential",VLOOKUP(10,'Payback-Acceptance'!$A$5:$C$205,2),VLOOKUP(10,'Payback-Acceptance'!$A$5:$C$205,3)))</f>
        <v>0.14294960495076253</v>
      </c>
      <c r="BC211" s="109"/>
      <c r="BD211" s="17">
        <f>'RIM Net Benefits (Ach Pot)'!BC211</f>
        <v>253.85509098551697</v>
      </c>
      <c r="BE211" s="18">
        <f>'RIM Net Benefits (Ach Pot)'!BD211</f>
        <v>117.10874708612415</v>
      </c>
      <c r="BF211" s="18">
        <f>'RIM Net Benefits (Ach Pot)'!BE211</f>
        <v>0</v>
      </c>
      <c r="BG211" s="42"/>
      <c r="BH211" s="22">
        <v>25593.497617021279</v>
      </c>
      <c r="BI211" s="27" t="str">
        <f t="shared" si="49"/>
        <v>NA</v>
      </c>
      <c r="BJ211" s="52" t="s">
        <v>527</v>
      </c>
      <c r="BK211" s="52"/>
      <c r="BL211" s="35" t="str">
        <f t="shared" si="61"/>
        <v>NA</v>
      </c>
      <c r="BM211" s="67" t="s">
        <v>499</v>
      </c>
      <c r="BN211" s="71" t="str">
        <f t="shared" si="63"/>
        <v>NA</v>
      </c>
      <c r="BO211" s="71" t="str">
        <f t="shared" si="63"/>
        <v>NA</v>
      </c>
      <c r="BP211" s="71" t="str">
        <f t="shared" si="63"/>
        <v>NA</v>
      </c>
      <c r="BQ211" s="71" t="str">
        <f t="shared" si="63"/>
        <v>NA</v>
      </c>
      <c r="BR211" s="71" t="str">
        <f t="shared" si="63"/>
        <v>NA</v>
      </c>
      <c r="BS211" s="71" t="str">
        <f t="shared" si="62"/>
        <v>NA</v>
      </c>
      <c r="BT211" s="71" t="str">
        <f t="shared" si="62"/>
        <v>NA</v>
      </c>
      <c r="BU211" s="71" t="str">
        <f t="shared" si="62"/>
        <v>NA</v>
      </c>
      <c r="BV211" s="71" t="str">
        <f t="shared" si="62"/>
        <v>NA</v>
      </c>
      <c r="BW211" s="71" t="str">
        <f t="shared" si="62"/>
        <v>NA</v>
      </c>
    </row>
    <row r="212" spans="1:75" x14ac:dyDescent="0.25">
      <c r="A212" s="13">
        <v>3</v>
      </c>
      <c r="B212" s="13">
        <v>130</v>
      </c>
      <c r="C212">
        <v>139</v>
      </c>
      <c r="D212" t="s">
        <v>246</v>
      </c>
      <c r="E212" t="s">
        <v>442</v>
      </c>
      <c r="F212">
        <f>'RIM &amp; TRC Benefits'!E212-'TRC Costs (Ach Pot)'!E212</f>
        <v>0</v>
      </c>
      <c r="G212">
        <f>'RIM &amp; TRC Benefits'!F212-'TRC Costs (Ach Pot)'!F212</f>
        <v>0</v>
      </c>
      <c r="H212">
        <f>'RIM &amp; TRC Benefits'!G212-'TRC Costs (Ach Pot)'!G212</f>
        <v>-99.429309000000003</v>
      </c>
      <c r="I212">
        <f>'RIM &amp; TRC Benefits'!H212-'TRC Costs (Ach Pot)'!H212</f>
        <v>16.820691</v>
      </c>
      <c r="J212">
        <f>'RIM &amp; TRC Benefits'!I212-'TRC Costs (Ach Pot)'!I212</f>
        <v>17.320691</v>
      </c>
      <c r="K212">
        <f>'RIM &amp; TRC Benefits'!J212-'TRC Costs (Ach Pot)'!J212</f>
        <v>30.540417999999999</v>
      </c>
      <c r="L212">
        <f>'RIM &amp; TRC Benefits'!K212-'TRC Costs (Ach Pot)'!K212</f>
        <v>0</v>
      </c>
      <c r="M212">
        <f>'RIM &amp; TRC Benefits'!L212-'TRC Costs (Ach Pot)'!L212</f>
        <v>0</v>
      </c>
      <c r="N212">
        <f>'RIM &amp; TRC Benefits'!M212-'TRC Costs (Ach Pot)'!M212</f>
        <v>0</v>
      </c>
      <c r="O212">
        <f>'RIM &amp; TRC Benefits'!N212-'TRC Costs (Ach Pot)'!N212</f>
        <v>0</v>
      </c>
      <c r="P212">
        <f>'RIM &amp; TRC Benefits'!O212-'TRC Costs (Ach Pot)'!O212</f>
        <v>0</v>
      </c>
      <c r="Q212">
        <f>'RIM &amp; TRC Benefits'!P212-'TRC Costs (Ach Pot)'!P212</f>
        <v>0</v>
      </c>
      <c r="R212">
        <f>'RIM &amp; TRC Benefits'!Q212-'TRC Costs (Ach Pot)'!Q212</f>
        <v>0</v>
      </c>
      <c r="S212">
        <f>'RIM &amp; TRC Benefits'!R212-'TRC Costs (Ach Pot)'!R212</f>
        <v>0</v>
      </c>
      <c r="T212">
        <f>'RIM &amp; TRC Benefits'!S212-'TRC Costs (Ach Pot)'!S212</f>
        <v>0</v>
      </c>
      <c r="U212">
        <f>'RIM &amp; TRC Benefits'!T212-'TRC Costs (Ach Pot)'!T212</f>
        <v>0</v>
      </c>
      <c r="V212">
        <f>'RIM &amp; TRC Benefits'!U212-'TRC Costs (Ach Pot)'!U212</f>
        <v>0</v>
      </c>
      <c r="W212">
        <f>'RIM &amp; TRC Benefits'!V212-'TRC Costs (Ach Pot)'!V212</f>
        <v>0</v>
      </c>
      <c r="X212">
        <f>'RIM &amp; TRC Benefits'!W212-'TRC Costs (Ach Pot)'!W212</f>
        <v>0</v>
      </c>
      <c r="Y212">
        <f>'RIM &amp; TRC Benefits'!X212-'TRC Costs (Ach Pot)'!X212</f>
        <v>0</v>
      </c>
      <c r="Z212">
        <f>'RIM &amp; TRC Benefits'!Y212-'TRC Costs (Ach Pot)'!Y212</f>
        <v>0</v>
      </c>
      <c r="AA212">
        <f>'RIM &amp; TRC Benefits'!Z212-'TRC Costs (Ach Pot)'!Z212</f>
        <v>0</v>
      </c>
      <c r="AB212">
        <f>'RIM &amp; TRC Benefits'!AA212-'TRC Costs (Ach Pot)'!AA212</f>
        <v>0</v>
      </c>
      <c r="AC212">
        <f>'RIM &amp; TRC Benefits'!AB212-'TRC Costs (Ach Pot)'!AB212</f>
        <v>0</v>
      </c>
      <c r="AD212">
        <f>'RIM &amp; TRC Benefits'!AC212-'TRC Costs (Ach Pot)'!AC212</f>
        <v>0</v>
      </c>
      <c r="AE212">
        <f>'RIM &amp; TRC Benefits'!AD212-'TRC Costs (Ach Pot)'!AD212</f>
        <v>0</v>
      </c>
      <c r="AF212">
        <f>'RIM &amp; TRC Benefits'!AE212-'TRC Costs (Ach Pot)'!AE212</f>
        <v>0</v>
      </c>
      <c r="AG212">
        <f>'RIM &amp; TRC Benefits'!AF212-'TRC Costs (Ach Pot)'!AF212</f>
        <v>0</v>
      </c>
      <c r="AH212">
        <f>'RIM &amp; TRC Benefits'!AG212-'TRC Costs (Ach Pot)'!AG212</f>
        <v>0</v>
      </c>
      <c r="AI212">
        <f>'RIM &amp; TRC Benefits'!AH212-'TRC Costs (Ach Pot)'!AH212</f>
        <v>0</v>
      </c>
      <c r="AJ212" s="2">
        <f t="shared" si="50"/>
        <v>-34.747509000000008</v>
      </c>
      <c r="AK212" s="2">
        <f t="shared" si="51"/>
        <v>-43.039938326209764</v>
      </c>
      <c r="AL212">
        <f>IF('TRC Costs (Ach Pot)'!AJ212=0,99999,'RIM &amp; TRC Benefits'!AJ212/'TRC Costs (Ach Pot)'!AJ212)</f>
        <v>0.62896604891198482</v>
      </c>
      <c r="AM212" s="17"/>
      <c r="AN212">
        <f>'Customer Costs'!G212</f>
        <v>79</v>
      </c>
      <c r="AO212" s="17">
        <f t="shared" si="52"/>
        <v>250.77306631821122</v>
      </c>
      <c r="AP212" s="18">
        <f t="shared" si="53"/>
        <v>2.6334767047692766</v>
      </c>
      <c r="AQ212" s="76" t="str">
        <f t="shared" si="54"/>
        <v>No</v>
      </c>
      <c r="AR212" s="76" t="str">
        <f t="shared" si="55"/>
        <v>No</v>
      </c>
      <c r="AS212" s="76" t="str">
        <f t="shared" si="56"/>
        <v>Yes</v>
      </c>
      <c r="AU212" s="76" t="str">
        <f t="shared" si="57"/>
        <v>Drop</v>
      </c>
      <c r="AV212" s="59" t="str">
        <f t="shared" si="58"/>
        <v>NA</v>
      </c>
      <c r="AW212" s="41" t="str">
        <f t="shared" si="59"/>
        <v>NA</v>
      </c>
      <c r="AX212" s="23" t="str">
        <f t="shared" si="60"/>
        <v>NA</v>
      </c>
      <c r="AY212" s="23"/>
      <c r="AZ212" s="11" t="str">
        <f>IF(AV212="NA",AV212,'Program Costs'!G212)</f>
        <v>NA</v>
      </c>
      <c r="BA212" s="20"/>
      <c r="BB212" s="56">
        <f>IF(AW212&lt;=10,IF($BB$1="Residential",VLOOKUP(CEILING(AW212,0.05),'Payback-Acceptance'!$A$5:$C$205,2),VLOOKUP(CEILING(AW212,0.05),'Payback-Acceptance'!$A$5:$C$205,3)),IF($BB$1="Residential",VLOOKUP(10,'Payback-Acceptance'!$A$5:$C$205,2),VLOOKUP(10,'Payback-Acceptance'!$A$5:$C$205,3)))</f>
        <v>0.14294960495076253</v>
      </c>
      <c r="BC212" s="109"/>
      <c r="BD212" s="17">
        <f>'RIM Net Benefits (Ach Pot)'!BC212</f>
        <v>250.77306631821122</v>
      </c>
      <c r="BE212" s="18">
        <f>'RIM Net Benefits (Ach Pot)'!BD212</f>
        <v>115.55996552438023</v>
      </c>
      <c r="BF212" s="18">
        <f>'RIM Net Benefits (Ach Pot)'!BE212</f>
        <v>0</v>
      </c>
      <c r="BG212" s="42"/>
      <c r="BH212" s="22">
        <v>27299.730791489368</v>
      </c>
      <c r="BI212" s="27" t="str">
        <f t="shared" si="49"/>
        <v>NA</v>
      </c>
      <c r="BJ212" s="52" t="s">
        <v>527</v>
      </c>
      <c r="BK212" s="52"/>
      <c r="BL212" s="35" t="str">
        <f t="shared" si="61"/>
        <v>NA</v>
      </c>
      <c r="BM212" s="67" t="s">
        <v>499</v>
      </c>
      <c r="BN212" s="71" t="str">
        <f t="shared" si="63"/>
        <v>NA</v>
      </c>
      <c r="BO212" s="71" t="str">
        <f t="shared" si="63"/>
        <v>NA</v>
      </c>
      <c r="BP212" s="71" t="str">
        <f t="shared" si="63"/>
        <v>NA</v>
      </c>
      <c r="BQ212" s="71" t="str">
        <f t="shared" si="63"/>
        <v>NA</v>
      </c>
      <c r="BR212" s="71" t="str">
        <f t="shared" si="63"/>
        <v>NA</v>
      </c>
      <c r="BS212" s="71" t="str">
        <f t="shared" si="62"/>
        <v>NA</v>
      </c>
      <c r="BT212" s="71" t="str">
        <f t="shared" si="62"/>
        <v>NA</v>
      </c>
      <c r="BU212" s="71" t="str">
        <f t="shared" si="62"/>
        <v>NA</v>
      </c>
      <c r="BV212" s="71" t="str">
        <f t="shared" si="62"/>
        <v>NA</v>
      </c>
      <c r="BW212" s="71" t="str">
        <f t="shared" si="62"/>
        <v>NA</v>
      </c>
    </row>
    <row r="213" spans="1:75" x14ac:dyDescent="0.25">
      <c r="A213" s="13">
        <v>3</v>
      </c>
      <c r="B213" s="13">
        <v>130</v>
      </c>
      <c r="C213">
        <v>140</v>
      </c>
      <c r="D213" t="s">
        <v>247</v>
      </c>
      <c r="E213" t="s">
        <v>443</v>
      </c>
      <c r="F213">
        <f>'RIM &amp; TRC Benefits'!E213-'TRC Costs (Ach Pot)'!E213</f>
        <v>0</v>
      </c>
      <c r="G213">
        <f>'RIM &amp; TRC Benefits'!F213-'TRC Costs (Ach Pot)'!F213</f>
        <v>0</v>
      </c>
      <c r="H213">
        <f>'RIM &amp; TRC Benefits'!G213-'TRC Costs (Ach Pot)'!G213</f>
        <v>-92.571252000000001</v>
      </c>
      <c r="I213">
        <f>'RIM &amp; TRC Benefits'!H213-'TRC Costs (Ach Pot)'!H213</f>
        <v>23.553747999999999</v>
      </c>
      <c r="J213">
        <f>'RIM &amp; TRC Benefits'!I213-'TRC Costs (Ach Pot)'!I213</f>
        <v>25.428747999999999</v>
      </c>
      <c r="K213">
        <f>'RIM &amp; TRC Benefits'!J213-'TRC Costs (Ach Pot)'!J213</f>
        <v>43.188513999999998</v>
      </c>
      <c r="L213">
        <f>'RIM &amp; TRC Benefits'!K213-'TRC Costs (Ach Pot)'!K213</f>
        <v>49.159216999999998</v>
      </c>
      <c r="M213">
        <f>'RIM &amp; TRC Benefits'!L213-'TRC Costs (Ach Pot)'!L213</f>
        <v>50.264685999999998</v>
      </c>
      <c r="N213">
        <f>'RIM &amp; TRC Benefits'!M213-'TRC Costs (Ach Pot)'!M213</f>
        <v>58.709997999999999</v>
      </c>
      <c r="O213">
        <f>'RIM &amp; TRC Benefits'!N213-'TRC Costs (Ach Pot)'!N213</f>
        <v>63.209997999999999</v>
      </c>
      <c r="P213">
        <f>'RIM &amp; TRC Benefits'!O213-'TRC Costs (Ach Pot)'!O213</f>
        <v>64.194378</v>
      </c>
      <c r="Q213">
        <f>'RIM &amp; TRC Benefits'!P213-'TRC Costs (Ach Pot)'!P213</f>
        <v>54.834997999999999</v>
      </c>
      <c r="R213">
        <f>'RIM &amp; TRC Benefits'!Q213-'TRC Costs (Ach Pot)'!Q213</f>
        <v>0</v>
      </c>
      <c r="S213">
        <f>'RIM &amp; TRC Benefits'!R213-'TRC Costs (Ach Pot)'!R213</f>
        <v>0</v>
      </c>
      <c r="T213">
        <f>'RIM &amp; TRC Benefits'!S213-'TRC Costs (Ach Pot)'!S213</f>
        <v>0</v>
      </c>
      <c r="U213">
        <f>'RIM &amp; TRC Benefits'!T213-'TRC Costs (Ach Pot)'!T213</f>
        <v>0</v>
      </c>
      <c r="V213">
        <f>'RIM &amp; TRC Benefits'!U213-'TRC Costs (Ach Pot)'!U213</f>
        <v>0</v>
      </c>
      <c r="W213">
        <f>'RIM &amp; TRC Benefits'!V213-'TRC Costs (Ach Pot)'!V213</f>
        <v>0</v>
      </c>
      <c r="X213">
        <f>'RIM &amp; TRC Benefits'!W213-'TRC Costs (Ach Pot)'!W213</f>
        <v>0</v>
      </c>
      <c r="Y213">
        <f>'RIM &amp; TRC Benefits'!X213-'TRC Costs (Ach Pot)'!X213</f>
        <v>0</v>
      </c>
      <c r="Z213">
        <f>'RIM &amp; TRC Benefits'!Y213-'TRC Costs (Ach Pot)'!Y213</f>
        <v>0</v>
      </c>
      <c r="AA213">
        <f>'RIM &amp; TRC Benefits'!Z213-'TRC Costs (Ach Pot)'!Z213</f>
        <v>0</v>
      </c>
      <c r="AB213">
        <f>'RIM &amp; TRC Benefits'!AA213-'TRC Costs (Ach Pot)'!AA213</f>
        <v>0</v>
      </c>
      <c r="AC213">
        <f>'RIM &amp; TRC Benefits'!AB213-'TRC Costs (Ach Pot)'!AB213</f>
        <v>0</v>
      </c>
      <c r="AD213">
        <f>'RIM &amp; TRC Benefits'!AC213-'TRC Costs (Ach Pot)'!AC213</f>
        <v>0</v>
      </c>
      <c r="AE213">
        <f>'RIM &amp; TRC Benefits'!AD213-'TRC Costs (Ach Pot)'!AD213</f>
        <v>0</v>
      </c>
      <c r="AF213">
        <f>'RIM &amp; TRC Benefits'!AE213-'TRC Costs (Ach Pot)'!AE213</f>
        <v>0</v>
      </c>
      <c r="AG213">
        <f>'RIM &amp; TRC Benefits'!AF213-'TRC Costs (Ach Pot)'!AF213</f>
        <v>0</v>
      </c>
      <c r="AH213">
        <f>'RIM &amp; TRC Benefits'!AG213-'TRC Costs (Ach Pot)'!AG213</f>
        <v>0</v>
      </c>
      <c r="AI213">
        <f>'RIM &amp; TRC Benefits'!AH213-'TRC Costs (Ach Pot)'!AH213</f>
        <v>0</v>
      </c>
      <c r="AJ213" s="2">
        <f t="shared" si="50"/>
        <v>339.97303299999993</v>
      </c>
      <c r="AK213" s="2">
        <f t="shared" si="51"/>
        <v>213.98170141381985</v>
      </c>
      <c r="AL213">
        <f>IF('TRC Costs (Ach Pot)'!AJ213=0,99999,'RIM &amp; TRC Benefits'!AJ213/'TRC Costs (Ach Pot)'!AJ213)</f>
        <v>2.8446698397743089</v>
      </c>
      <c r="AM213" s="17"/>
      <c r="AN213">
        <f>'Customer Costs'!G213</f>
        <v>79</v>
      </c>
      <c r="AO213" s="17">
        <f t="shared" si="52"/>
        <v>363.8275691751208</v>
      </c>
      <c r="AP213" s="18">
        <f t="shared" si="53"/>
        <v>1.815159389459841</v>
      </c>
      <c r="AQ213" s="76" t="str">
        <f t="shared" si="54"/>
        <v>No</v>
      </c>
      <c r="AR213" s="76" t="str">
        <f t="shared" si="55"/>
        <v>Yes</v>
      </c>
      <c r="AS213" s="76" t="str">
        <f t="shared" si="56"/>
        <v>Yes</v>
      </c>
      <c r="AU213" s="76" t="str">
        <f t="shared" si="57"/>
        <v>Drop</v>
      </c>
      <c r="AV213" s="59" t="str">
        <f t="shared" si="58"/>
        <v>NA</v>
      </c>
      <c r="AW213" s="41" t="str">
        <f t="shared" si="59"/>
        <v>NA</v>
      </c>
      <c r="AX213" s="23" t="str">
        <f t="shared" si="60"/>
        <v>NA</v>
      </c>
      <c r="AY213" s="23"/>
      <c r="AZ213" s="11" t="str">
        <f>IF(AV213="NA",AV213,'Program Costs'!G213)</f>
        <v>NA</v>
      </c>
      <c r="BA213" s="20"/>
      <c r="BB213" s="56">
        <f>IF(AW213&lt;=10,IF($BB$1="Residential",VLOOKUP(CEILING(AW213,0.05),'Payback-Acceptance'!$A$5:$C$205,2),VLOOKUP(CEILING(AW213,0.05),'Payback-Acceptance'!$A$5:$C$205,3)),IF($BB$1="Residential",VLOOKUP(10,'Payback-Acceptance'!$A$5:$C$205,2),VLOOKUP(10,'Payback-Acceptance'!$A$5:$C$205,3)))</f>
        <v>0.14294960495076253</v>
      </c>
      <c r="BC213" s="109"/>
      <c r="BD213" s="17">
        <f>'RIM Net Benefits (Ach Pot)'!BC213</f>
        <v>363.8275691751208</v>
      </c>
      <c r="BE213" s="18">
        <f>'RIM Net Benefits (Ach Pot)'!BD213</f>
        <v>165.88037065382585</v>
      </c>
      <c r="BF213" s="18">
        <f>'RIM Net Benefits (Ach Pot)'!BE213</f>
        <v>0</v>
      </c>
      <c r="BG213" s="42"/>
      <c r="BH213" s="22">
        <v>17062.331744680854</v>
      </c>
      <c r="BI213" s="27" t="str">
        <f t="shared" si="49"/>
        <v>NA</v>
      </c>
      <c r="BJ213" s="52" t="s">
        <v>527</v>
      </c>
      <c r="BK213" s="52"/>
      <c r="BL213" s="35" t="str">
        <f t="shared" si="61"/>
        <v>NA</v>
      </c>
      <c r="BM213" s="67" t="s">
        <v>499</v>
      </c>
      <c r="BN213" s="71" t="str">
        <f t="shared" si="63"/>
        <v>NA</v>
      </c>
      <c r="BO213" s="71" t="str">
        <f t="shared" si="63"/>
        <v>NA</v>
      </c>
      <c r="BP213" s="71" t="str">
        <f t="shared" si="63"/>
        <v>NA</v>
      </c>
      <c r="BQ213" s="71" t="str">
        <f t="shared" si="63"/>
        <v>NA</v>
      </c>
      <c r="BR213" s="71" t="str">
        <f t="shared" si="63"/>
        <v>NA</v>
      </c>
      <c r="BS213" s="71" t="str">
        <f t="shared" si="62"/>
        <v>NA</v>
      </c>
      <c r="BT213" s="71" t="str">
        <f t="shared" si="62"/>
        <v>NA</v>
      </c>
      <c r="BU213" s="71" t="str">
        <f t="shared" si="62"/>
        <v>NA</v>
      </c>
      <c r="BV213" s="71" t="str">
        <f t="shared" si="62"/>
        <v>NA</v>
      </c>
      <c r="BW213" s="71" t="str">
        <f t="shared" si="62"/>
        <v>NA</v>
      </c>
    </row>
    <row r="214" spans="1:75" x14ac:dyDescent="0.25">
      <c r="A214" s="13">
        <v>3</v>
      </c>
      <c r="B214" s="13">
        <v>130</v>
      </c>
      <c r="C214">
        <v>141</v>
      </c>
      <c r="D214" t="s">
        <v>248</v>
      </c>
      <c r="E214" t="s">
        <v>444</v>
      </c>
      <c r="F214">
        <f>'RIM &amp; TRC Benefits'!E214-'TRC Costs (Ach Pot)'!E214</f>
        <v>0</v>
      </c>
      <c r="G214">
        <f>'RIM &amp; TRC Benefits'!F214-'TRC Costs (Ach Pot)'!F214</f>
        <v>0</v>
      </c>
      <c r="H214">
        <f>'RIM &amp; TRC Benefits'!G214-'TRC Costs (Ach Pot)'!G214</f>
        <v>-91.429316999999998</v>
      </c>
      <c r="I214">
        <f>'RIM &amp; TRC Benefits'!H214-'TRC Costs (Ach Pot)'!H214</f>
        <v>35.470683000000001</v>
      </c>
      <c r="J214">
        <f>'RIM &amp; TRC Benefits'!I214-'TRC Costs (Ach Pot)'!I214</f>
        <v>37.470683000000001</v>
      </c>
      <c r="K214">
        <f>'RIM &amp; TRC Benefits'!J214-'TRC Costs (Ach Pot)'!J214</f>
        <v>70.059552999999994</v>
      </c>
      <c r="L214">
        <f>'RIM &amp; TRC Benefits'!K214-'TRC Costs (Ach Pot)'!K214</f>
        <v>81.530253000000002</v>
      </c>
      <c r="M214">
        <f>'RIM &amp; TRC Benefits'!L214-'TRC Costs (Ach Pot)'!L214</f>
        <v>82.628883000000002</v>
      </c>
      <c r="N214">
        <f>'RIM &amp; TRC Benefits'!M214-'TRC Costs (Ach Pot)'!M214</f>
        <v>98.697243</v>
      </c>
      <c r="O214">
        <f>'RIM &amp; TRC Benefits'!N214-'TRC Costs (Ach Pot)'!N214</f>
        <v>107.34568300000001</v>
      </c>
      <c r="P214">
        <f>'RIM &amp; TRC Benefits'!O214-'TRC Costs (Ach Pot)'!O214</f>
        <v>108.705063</v>
      </c>
      <c r="Q214">
        <f>'RIM &amp; TRC Benefits'!P214-'TRC Costs (Ach Pot)'!P214</f>
        <v>88.923812999999996</v>
      </c>
      <c r="R214">
        <f>'RIM &amp; TRC Benefits'!Q214-'TRC Costs (Ach Pot)'!Q214</f>
        <v>95.892562999999996</v>
      </c>
      <c r="S214">
        <f>'RIM &amp; TRC Benefits'!R214-'TRC Costs (Ach Pot)'!R214</f>
        <v>84.267562999999996</v>
      </c>
      <c r="T214">
        <f>'RIM &amp; TRC Benefits'!S214-'TRC Costs (Ach Pot)'!S214</f>
        <v>115.22068300000001</v>
      </c>
      <c r="U214">
        <f>'RIM &amp; TRC Benefits'!T214-'TRC Costs (Ach Pot)'!T214</f>
        <v>87.345683000000008</v>
      </c>
      <c r="V214">
        <f>'RIM &amp; TRC Benefits'!U214-'TRC Costs (Ach Pot)'!U214</f>
        <v>98.064432999999994</v>
      </c>
      <c r="W214">
        <f>'RIM &amp; TRC Benefits'!V214-'TRC Costs (Ach Pot)'!V214</f>
        <v>0</v>
      </c>
      <c r="X214">
        <f>'RIM &amp; TRC Benefits'!W214-'TRC Costs (Ach Pot)'!W214</f>
        <v>0</v>
      </c>
      <c r="Y214">
        <f>'RIM &amp; TRC Benefits'!X214-'TRC Costs (Ach Pot)'!X214</f>
        <v>0</v>
      </c>
      <c r="Z214">
        <f>'RIM &amp; TRC Benefits'!Y214-'TRC Costs (Ach Pot)'!Y214</f>
        <v>0</v>
      </c>
      <c r="AA214">
        <f>'RIM &amp; TRC Benefits'!Z214-'TRC Costs (Ach Pot)'!Z214</f>
        <v>0</v>
      </c>
      <c r="AB214">
        <f>'RIM &amp; TRC Benefits'!AA214-'TRC Costs (Ach Pot)'!AA214</f>
        <v>0</v>
      </c>
      <c r="AC214">
        <f>'RIM &amp; TRC Benefits'!AB214-'TRC Costs (Ach Pot)'!AB214</f>
        <v>0</v>
      </c>
      <c r="AD214">
        <f>'RIM &amp; TRC Benefits'!AC214-'TRC Costs (Ach Pot)'!AC214</f>
        <v>0</v>
      </c>
      <c r="AE214">
        <f>'RIM &amp; TRC Benefits'!AD214-'TRC Costs (Ach Pot)'!AD214</f>
        <v>0</v>
      </c>
      <c r="AF214">
        <f>'RIM &amp; TRC Benefits'!AE214-'TRC Costs (Ach Pot)'!AE214</f>
        <v>0</v>
      </c>
      <c r="AG214">
        <f>'RIM &amp; TRC Benefits'!AF214-'TRC Costs (Ach Pot)'!AF214</f>
        <v>0</v>
      </c>
      <c r="AH214">
        <f>'RIM &amp; TRC Benefits'!AG214-'TRC Costs (Ach Pot)'!AG214</f>
        <v>0</v>
      </c>
      <c r="AI214">
        <f>'RIM &amp; TRC Benefits'!AH214-'TRC Costs (Ach Pot)'!AH214</f>
        <v>0</v>
      </c>
      <c r="AJ214" s="2">
        <f t="shared" si="50"/>
        <v>1100.1934649999998</v>
      </c>
      <c r="AK214" s="2">
        <f t="shared" si="51"/>
        <v>637.76384411066294</v>
      </c>
      <c r="AL214">
        <f>IF('TRC Costs (Ach Pot)'!AJ214=0,99999,'RIM &amp; TRC Benefits'!AJ214/'TRC Costs (Ach Pot)'!AJ214)</f>
        <v>6.0257198117467521</v>
      </c>
      <c r="AM214" s="17"/>
      <c r="AN214">
        <f>'Customer Costs'!G214</f>
        <v>89.9</v>
      </c>
      <c r="AO214" s="17">
        <f t="shared" si="52"/>
        <v>486.32918968154269</v>
      </c>
      <c r="AP214" s="18">
        <f t="shared" si="53"/>
        <v>1.5452993961146677</v>
      </c>
      <c r="AQ214" s="76" t="str">
        <f t="shared" si="54"/>
        <v>No</v>
      </c>
      <c r="AR214" s="76" t="str">
        <f t="shared" si="55"/>
        <v>Yes</v>
      </c>
      <c r="AS214" s="76" t="str">
        <f t="shared" si="56"/>
        <v>Yes</v>
      </c>
      <c r="AU214" s="76" t="str">
        <f t="shared" si="57"/>
        <v>Drop</v>
      </c>
      <c r="AV214" s="59" t="str">
        <f t="shared" si="58"/>
        <v>NA</v>
      </c>
      <c r="AW214" s="41" t="str">
        <f t="shared" si="59"/>
        <v>NA</v>
      </c>
      <c r="AX214" s="23" t="str">
        <f t="shared" si="60"/>
        <v>NA</v>
      </c>
      <c r="AY214" s="23"/>
      <c r="AZ214" s="11" t="str">
        <f>IF(AV214="NA",AV214,'Program Costs'!G214)</f>
        <v>NA</v>
      </c>
      <c r="BA214" s="20"/>
      <c r="BB214" s="56">
        <f>IF(AW214&lt;=10,IF($BB$1="Residential",VLOOKUP(CEILING(AW214,0.05),'Payback-Acceptance'!$A$5:$C$205,2),VLOOKUP(CEILING(AW214,0.05),'Payback-Acceptance'!$A$5:$C$205,3)),IF($BB$1="Residential",VLOOKUP(10,'Payback-Acceptance'!$A$5:$C$205,2),VLOOKUP(10,'Payback-Acceptance'!$A$5:$C$205,3)))</f>
        <v>0.14294960495076253</v>
      </c>
      <c r="BC214" s="109"/>
      <c r="BD214" s="17">
        <f>'RIM Net Benefits (Ach Pot)'!BC214</f>
        <v>486.32918968154269</v>
      </c>
      <c r="BE214" s="18">
        <f>'RIM Net Benefits (Ach Pot)'!BD214</f>
        <v>184.06500775807808</v>
      </c>
      <c r="BF214" s="18">
        <f>'RIM Net Benefits (Ach Pot)'!BE214</f>
        <v>337.32835372394646</v>
      </c>
      <c r="BG214" s="42"/>
      <c r="BH214" s="22">
        <v>22702.716614399065</v>
      </c>
      <c r="BI214" s="27" t="str">
        <f t="shared" si="49"/>
        <v>NA</v>
      </c>
      <c r="BJ214" s="52" t="s">
        <v>526</v>
      </c>
      <c r="BK214" s="52"/>
      <c r="BL214" s="35" t="str">
        <f t="shared" si="61"/>
        <v>NA</v>
      </c>
      <c r="BM214" s="67" t="s">
        <v>499</v>
      </c>
      <c r="BN214" s="71" t="str">
        <f t="shared" si="63"/>
        <v>NA</v>
      </c>
      <c r="BO214" s="71" t="str">
        <f t="shared" si="63"/>
        <v>NA</v>
      </c>
      <c r="BP214" s="71" t="str">
        <f t="shared" si="63"/>
        <v>NA</v>
      </c>
      <c r="BQ214" s="71" t="str">
        <f t="shared" si="63"/>
        <v>NA</v>
      </c>
      <c r="BR214" s="71" t="str">
        <f t="shared" si="63"/>
        <v>NA</v>
      </c>
      <c r="BS214" s="71" t="str">
        <f t="shared" si="62"/>
        <v>NA</v>
      </c>
      <c r="BT214" s="71" t="str">
        <f t="shared" si="62"/>
        <v>NA</v>
      </c>
      <c r="BU214" s="71" t="str">
        <f t="shared" si="62"/>
        <v>NA</v>
      </c>
      <c r="BV214" s="71" t="str">
        <f t="shared" si="62"/>
        <v>NA</v>
      </c>
      <c r="BW214" s="71" t="str">
        <f t="shared" si="62"/>
        <v>NA</v>
      </c>
    </row>
    <row r="215" spans="1:75" x14ac:dyDescent="0.25">
      <c r="A215" s="13">
        <v>3</v>
      </c>
      <c r="B215" s="13">
        <v>130</v>
      </c>
      <c r="C215">
        <v>142</v>
      </c>
      <c r="D215" t="s">
        <v>249</v>
      </c>
      <c r="E215" t="s">
        <v>445</v>
      </c>
      <c r="F215">
        <f>'RIM &amp; TRC Benefits'!E215-'TRC Costs (Ach Pot)'!E215</f>
        <v>0</v>
      </c>
      <c r="G215">
        <f>'RIM &amp; TRC Benefits'!F215-'TRC Costs (Ach Pot)'!F215</f>
        <v>0</v>
      </c>
      <c r="H215">
        <f>'RIM &amp; TRC Benefits'!G215-'TRC Costs (Ach Pot)'!G215</f>
        <v>-207.21209400000001</v>
      </c>
      <c r="I215">
        <f>'RIM &amp; TRC Benefits'!H215-'TRC Costs (Ach Pot)'!H215</f>
        <v>14.662906</v>
      </c>
      <c r="J215">
        <f>'RIM &amp; TRC Benefits'!I215-'TRC Costs (Ach Pot)'!I215</f>
        <v>15.287906</v>
      </c>
      <c r="K215">
        <f>'RIM &amp; TRC Benefits'!J215-'TRC Costs (Ach Pot)'!J215</f>
        <v>31.071109</v>
      </c>
      <c r="L215">
        <f>'RIM &amp; TRC Benefits'!K215-'TRC Costs (Ach Pot)'!K215</f>
        <v>35.985171999999999</v>
      </c>
      <c r="M215">
        <f>'RIM &amp; TRC Benefits'!L215-'TRC Costs (Ach Pot)'!L215</f>
        <v>36.838687</v>
      </c>
      <c r="N215">
        <f>'RIM &amp; TRC Benefits'!M215-'TRC Costs (Ach Pot)'!M215</f>
        <v>43.928536000000001</v>
      </c>
      <c r="O215">
        <f>'RIM &amp; TRC Benefits'!N215-'TRC Costs (Ach Pot)'!N215</f>
        <v>47.659125000000003</v>
      </c>
      <c r="P215">
        <f>'RIM &amp; TRC Benefits'!O215-'TRC Costs (Ach Pot)'!O215</f>
        <v>48.112245000000001</v>
      </c>
      <c r="Q215">
        <f>'RIM &amp; TRC Benefits'!P215-'TRC Costs (Ach Pot)'!P215</f>
        <v>39.588814999999997</v>
      </c>
      <c r="R215">
        <f>'RIM &amp; TRC Benefits'!Q215-'TRC Costs (Ach Pot)'!Q215</f>
        <v>42.682564999999997</v>
      </c>
      <c r="S215">
        <f>'RIM &amp; TRC Benefits'!R215-'TRC Costs (Ach Pot)'!R215</f>
        <v>37.541934999999995</v>
      </c>
      <c r="T215">
        <f>'RIM &amp; TRC Benefits'!S215-'TRC Costs (Ach Pot)'!S215</f>
        <v>51.354434999999995</v>
      </c>
      <c r="U215">
        <f>'RIM &amp; TRC Benefits'!T215-'TRC Costs (Ach Pot)'!T215</f>
        <v>37.666934999999995</v>
      </c>
      <c r="V215">
        <f>'RIM &amp; TRC Benefits'!U215-'TRC Costs (Ach Pot)'!U215</f>
        <v>42.729434999999995</v>
      </c>
      <c r="W215">
        <f>'RIM &amp; TRC Benefits'!V215-'TRC Costs (Ach Pot)'!V215</f>
        <v>43.729434999999995</v>
      </c>
      <c r="X215">
        <f>'RIM &amp; TRC Benefits'!W215-'TRC Costs (Ach Pot)'!W215</f>
        <v>51.291934999999995</v>
      </c>
      <c r="Y215">
        <f>'RIM &amp; TRC Benefits'!X215-'TRC Costs (Ach Pot)'!X215</f>
        <v>51.791934999999995</v>
      </c>
      <c r="Z215">
        <f>'RIM &amp; TRC Benefits'!Y215-'TRC Costs (Ach Pot)'!Y215</f>
        <v>0</v>
      </c>
      <c r="AA215">
        <f>'RIM &amp; TRC Benefits'!Z215-'TRC Costs (Ach Pot)'!Z215</f>
        <v>0</v>
      </c>
      <c r="AB215">
        <f>'RIM &amp; TRC Benefits'!AA215-'TRC Costs (Ach Pot)'!AA215</f>
        <v>0</v>
      </c>
      <c r="AC215">
        <f>'RIM &amp; TRC Benefits'!AB215-'TRC Costs (Ach Pot)'!AB215</f>
        <v>0</v>
      </c>
      <c r="AD215">
        <f>'RIM &amp; TRC Benefits'!AC215-'TRC Costs (Ach Pot)'!AC215</f>
        <v>0</v>
      </c>
      <c r="AE215">
        <f>'RIM &amp; TRC Benefits'!AD215-'TRC Costs (Ach Pot)'!AD215</f>
        <v>0</v>
      </c>
      <c r="AF215">
        <f>'RIM &amp; TRC Benefits'!AE215-'TRC Costs (Ach Pot)'!AE215</f>
        <v>0</v>
      </c>
      <c r="AG215">
        <f>'RIM &amp; TRC Benefits'!AF215-'TRC Costs (Ach Pot)'!AF215</f>
        <v>0</v>
      </c>
      <c r="AH215">
        <f>'RIM &amp; TRC Benefits'!AG215-'TRC Costs (Ach Pot)'!AG215</f>
        <v>0</v>
      </c>
      <c r="AI215">
        <f>'RIM &amp; TRC Benefits'!AH215-'TRC Costs (Ach Pot)'!AH215</f>
        <v>0</v>
      </c>
      <c r="AJ215" s="2">
        <f t="shared" si="50"/>
        <v>464.71101699999986</v>
      </c>
      <c r="AK215" s="2">
        <f t="shared" si="51"/>
        <v>167.45213103413604</v>
      </c>
      <c r="AL215">
        <f>IF('TRC Costs (Ach Pot)'!AJ215=0,99999,'RIM &amp; TRC Benefits'!AJ215/'TRC Costs (Ach Pot)'!AJ215)</f>
        <v>1.7542888785321444</v>
      </c>
      <c r="AM215" s="17"/>
      <c r="AN215">
        <f>'Customer Costs'!G215</f>
        <v>185</v>
      </c>
      <c r="AO215" s="17">
        <f t="shared" si="52"/>
        <v>193.22790339349538</v>
      </c>
      <c r="AP215" s="18">
        <f t="shared" si="53"/>
        <v>8.0035961533657449</v>
      </c>
      <c r="AQ215" s="76" t="str">
        <f t="shared" si="54"/>
        <v>No</v>
      </c>
      <c r="AR215" s="76" t="str">
        <f t="shared" si="55"/>
        <v>No</v>
      </c>
      <c r="AS215" s="76" t="str">
        <f t="shared" si="56"/>
        <v>No</v>
      </c>
      <c r="AU215" s="76" t="str">
        <f t="shared" si="57"/>
        <v>Keep</v>
      </c>
      <c r="AV215" s="59">
        <f t="shared" si="58"/>
        <v>138.77078092022367</v>
      </c>
      <c r="AW215" s="41">
        <f t="shared" si="59"/>
        <v>2.0000000000000004</v>
      </c>
      <c r="AX215" s="23">
        <f t="shared" si="60"/>
        <v>0.75011232929850635</v>
      </c>
      <c r="AY215" s="23"/>
      <c r="AZ215" s="11">
        <f>IF(AV215="NA",AV215,'Program Costs'!G215)</f>
        <v>37</v>
      </c>
      <c r="BA215" s="20"/>
      <c r="BB215" s="56">
        <f>IF(AW215&lt;=10,IF($BB$1="Residential",VLOOKUP(CEILING(AW215,0.05),'Payback-Acceptance'!$A$5:$C$205,2),VLOOKUP(CEILING(AW215,0.05),'Payback-Acceptance'!$A$5:$C$205,3)),IF($BB$1="Residential",VLOOKUP(10,'Payback-Acceptance'!$A$5:$C$205,2),VLOOKUP(10,'Payback-Acceptance'!$A$5:$C$205,3)))</f>
        <v>0.41756058820718511</v>
      </c>
      <c r="BC215" s="109"/>
      <c r="BD215" s="17">
        <f>'RIM Net Benefits (Ach Pot)'!BC215</f>
        <v>193.22790339349538</v>
      </c>
      <c r="BE215" s="18">
        <f>'RIM Net Benefits (Ach Pot)'!BD215</f>
        <v>124.52668265863475</v>
      </c>
      <c r="BF215" s="18">
        <f>'RIM Net Benefits (Ach Pot)'!BE215</f>
        <v>159.09214704942704</v>
      </c>
      <c r="BG215" s="42"/>
      <c r="BH215" s="22">
        <v>38390.246425531921</v>
      </c>
      <c r="BI215" s="27">
        <f t="shared" si="49"/>
        <v>8015.126939431947</v>
      </c>
      <c r="BJ215" s="52" t="s">
        <v>526</v>
      </c>
      <c r="BK215" s="52"/>
      <c r="BL215" s="35">
        <f t="shared" si="61"/>
        <v>2569</v>
      </c>
      <c r="BM215" s="67">
        <v>2569</v>
      </c>
      <c r="BN215" s="71">
        <f t="shared" si="63"/>
        <v>537.82109519201708</v>
      </c>
      <c r="BO215" s="71">
        <f t="shared" si="63"/>
        <v>1039.8574731929998</v>
      </c>
      <c r="BP215" s="71">
        <f t="shared" si="63"/>
        <v>1477.3088772762433</v>
      </c>
      <c r="BQ215" s="71">
        <f t="shared" si="63"/>
        <v>1833.121662399861</v>
      </c>
      <c r="BR215" s="71">
        <f t="shared" si="63"/>
        <v>2103.2748794145814</v>
      </c>
      <c r="BS215" s="71">
        <f t="shared" si="62"/>
        <v>2294.7424686962531</v>
      </c>
      <c r="BT215" s="71">
        <f t="shared" si="62"/>
        <v>2421.4132696969218</v>
      </c>
      <c r="BU215" s="71">
        <f t="shared" si="62"/>
        <v>2499.6396791725438</v>
      </c>
      <c r="BV215" s="71">
        <f t="shared" si="62"/>
        <v>2544.7343625138387</v>
      </c>
      <c r="BW215" s="71">
        <f t="shared" si="62"/>
        <v>2569</v>
      </c>
    </row>
    <row r="216" spans="1:75" x14ac:dyDescent="0.25">
      <c r="A216" s="13">
        <v>3</v>
      </c>
      <c r="B216" s="13">
        <v>130</v>
      </c>
      <c r="C216">
        <v>143</v>
      </c>
      <c r="D216" t="s">
        <v>250</v>
      </c>
      <c r="E216" t="s">
        <v>446</v>
      </c>
      <c r="F216">
        <f>'RIM &amp; TRC Benefits'!E216-'TRC Costs (Ach Pot)'!E216</f>
        <v>0</v>
      </c>
      <c r="G216">
        <f>'RIM &amp; TRC Benefits'!F216-'TRC Costs (Ach Pot)'!F216</f>
        <v>0</v>
      </c>
      <c r="H216">
        <f>'RIM &amp; TRC Benefits'!G216-'TRC Costs (Ach Pot)'!G216</f>
        <v>-773.11502700000005</v>
      </c>
      <c r="I216">
        <f>'RIM &amp; TRC Benefits'!H216-'TRC Costs (Ach Pot)'!H216</f>
        <v>33.084972999999998</v>
      </c>
      <c r="J216">
        <f>'RIM &amp; TRC Benefits'!I216-'TRC Costs (Ach Pot)'!I216</f>
        <v>35.334972999999998</v>
      </c>
      <c r="K216">
        <f>'RIM &amp; TRC Benefits'!J216-'TRC Costs (Ach Pot)'!J216</f>
        <v>59.660173</v>
      </c>
      <c r="L216">
        <f>'RIM &amp; TRC Benefits'!K216-'TRC Costs (Ach Pot)'!K216</f>
        <v>67.874032999999997</v>
      </c>
      <c r="M216">
        <f>'RIM &amp; TRC Benefits'!L216-'TRC Costs (Ach Pot)'!L216</f>
        <v>69.700203000000002</v>
      </c>
      <c r="N216">
        <f>'RIM &amp; TRC Benefits'!M216-'TRC Costs (Ach Pot)'!M216</f>
        <v>81.881853000000007</v>
      </c>
      <c r="O216">
        <f>'RIM &amp; TRC Benefits'!N216-'TRC Costs (Ach Pot)'!N216</f>
        <v>88.549942000000001</v>
      </c>
      <c r="P216">
        <f>'RIM &amp; TRC Benefits'!O216-'TRC Costs (Ach Pot)'!O216</f>
        <v>89.378062</v>
      </c>
      <c r="Q216">
        <f>'RIM &amp; TRC Benefits'!P216-'TRC Costs (Ach Pot)'!P216</f>
        <v>76.510882000000009</v>
      </c>
      <c r="R216">
        <f>'RIM &amp; TRC Benefits'!Q216-'TRC Costs (Ach Pot)'!Q216</f>
        <v>80.542132000000009</v>
      </c>
      <c r="S216">
        <f>'RIM &amp; TRC Benefits'!R216-'TRC Costs (Ach Pot)'!R216</f>
        <v>72.995251999999994</v>
      </c>
      <c r="T216">
        <f>'RIM &amp; TRC Benefits'!S216-'TRC Costs (Ach Pot)'!S216</f>
        <v>95.714001999999994</v>
      </c>
      <c r="U216">
        <f>'RIM &amp; TRC Benefits'!T216-'TRC Costs (Ach Pot)'!T216</f>
        <v>76.057751999999994</v>
      </c>
      <c r="V216">
        <f>'RIM &amp; TRC Benefits'!U216-'TRC Costs (Ach Pot)'!U216</f>
        <v>83.839001999999994</v>
      </c>
      <c r="W216">
        <f>'RIM &amp; TRC Benefits'!V216-'TRC Costs (Ach Pot)'!V216</f>
        <v>0</v>
      </c>
      <c r="X216">
        <f>'RIM &amp; TRC Benefits'!W216-'TRC Costs (Ach Pot)'!W216</f>
        <v>0</v>
      </c>
      <c r="Y216">
        <f>'RIM &amp; TRC Benefits'!X216-'TRC Costs (Ach Pot)'!X216</f>
        <v>0</v>
      </c>
      <c r="Z216">
        <f>'RIM &amp; TRC Benefits'!Y216-'TRC Costs (Ach Pot)'!Y216</f>
        <v>0</v>
      </c>
      <c r="AA216">
        <f>'RIM &amp; TRC Benefits'!Z216-'TRC Costs (Ach Pot)'!Z216</f>
        <v>0</v>
      </c>
      <c r="AB216">
        <f>'RIM &amp; TRC Benefits'!AA216-'TRC Costs (Ach Pot)'!AA216</f>
        <v>0</v>
      </c>
      <c r="AC216">
        <f>'RIM &amp; TRC Benefits'!AB216-'TRC Costs (Ach Pot)'!AB216</f>
        <v>0</v>
      </c>
      <c r="AD216">
        <f>'RIM &amp; TRC Benefits'!AC216-'TRC Costs (Ach Pot)'!AC216</f>
        <v>0</v>
      </c>
      <c r="AE216">
        <f>'RIM &amp; TRC Benefits'!AD216-'TRC Costs (Ach Pot)'!AD216</f>
        <v>0</v>
      </c>
      <c r="AF216">
        <f>'RIM &amp; TRC Benefits'!AE216-'TRC Costs (Ach Pot)'!AE216</f>
        <v>0</v>
      </c>
      <c r="AG216">
        <f>'RIM &amp; TRC Benefits'!AF216-'TRC Costs (Ach Pot)'!AF216</f>
        <v>0</v>
      </c>
      <c r="AH216">
        <f>'RIM &amp; TRC Benefits'!AG216-'TRC Costs (Ach Pot)'!AG216</f>
        <v>0</v>
      </c>
      <c r="AI216">
        <f>'RIM &amp; TRC Benefits'!AH216-'TRC Costs (Ach Pot)'!AH216</f>
        <v>0</v>
      </c>
      <c r="AJ216" s="2">
        <f t="shared" si="50"/>
        <v>238.00820699999991</v>
      </c>
      <c r="AK216" s="2">
        <f t="shared" si="51"/>
        <v>-153.17575745071179</v>
      </c>
      <c r="AL216">
        <f>IF('TRC Costs (Ach Pot)'!AJ216=0,99999,'RIM &amp; TRC Benefits'!AJ216/'TRC Costs (Ach Pot)'!AJ216)</f>
        <v>0.80988487346318505</v>
      </c>
      <c r="AM216" s="17"/>
      <c r="AN216">
        <f>'Customer Costs'!G216</f>
        <v>768.7</v>
      </c>
      <c r="AO216" s="17">
        <f t="shared" si="52"/>
        <v>508.08028687188283</v>
      </c>
      <c r="AP216" s="18">
        <f t="shared" si="53"/>
        <v>12.647591096199925</v>
      </c>
      <c r="AQ216" s="76" t="str">
        <f t="shared" si="54"/>
        <v>No</v>
      </c>
      <c r="AR216" s="76" t="str">
        <f t="shared" si="55"/>
        <v>No</v>
      </c>
      <c r="AS216" s="76" t="str">
        <f t="shared" si="56"/>
        <v>No</v>
      </c>
      <c r="AU216" s="76" t="str">
        <f t="shared" si="57"/>
        <v>Drop</v>
      </c>
      <c r="AV216" s="59" t="str">
        <f t="shared" si="58"/>
        <v>NA</v>
      </c>
      <c r="AW216" s="41" t="str">
        <f t="shared" si="59"/>
        <v>NA</v>
      </c>
      <c r="AX216" s="23" t="str">
        <f t="shared" si="60"/>
        <v>NA</v>
      </c>
      <c r="AY216" s="23"/>
      <c r="AZ216" s="11" t="str">
        <f>IF(AV216="NA",AV216,'Program Costs'!G216)</f>
        <v>NA</v>
      </c>
      <c r="BA216" s="20"/>
      <c r="BB216" s="56">
        <f>IF(AW216&lt;=10,IF($BB$1="Residential",VLOOKUP(CEILING(AW216,0.05),'Payback-Acceptance'!$A$5:$C$205,2),VLOOKUP(CEILING(AW216,0.05),'Payback-Acceptance'!$A$5:$C$205,3)),IF($BB$1="Residential",VLOOKUP(10,'Payback-Acceptance'!$A$5:$C$205,2),VLOOKUP(10,'Payback-Acceptance'!$A$5:$C$205,3)))</f>
        <v>0.14294960495076253</v>
      </c>
      <c r="BC216" s="109"/>
      <c r="BD216" s="17">
        <f>'RIM Net Benefits (Ach Pot)'!BC216</f>
        <v>508.08028687188283</v>
      </c>
      <c r="BE216" s="18">
        <f>'RIM Net Benefits (Ach Pot)'!BD216</f>
        <v>229.40825461204361</v>
      </c>
      <c r="BF216" s="18">
        <f>'RIM Net Benefits (Ach Pot)'!BE216</f>
        <v>0</v>
      </c>
      <c r="BG216" s="42"/>
      <c r="BH216" s="22">
        <v>14451.794987744684</v>
      </c>
      <c r="BI216" s="27" t="str">
        <f t="shared" si="49"/>
        <v>NA</v>
      </c>
      <c r="BJ216" s="52" t="s">
        <v>527</v>
      </c>
      <c r="BK216" s="52"/>
      <c r="BL216" s="35" t="str">
        <f t="shared" si="61"/>
        <v>NA</v>
      </c>
      <c r="BM216" s="67" t="s">
        <v>499</v>
      </c>
      <c r="BN216" s="71" t="str">
        <f t="shared" si="63"/>
        <v>NA</v>
      </c>
      <c r="BO216" s="71" t="str">
        <f t="shared" si="63"/>
        <v>NA</v>
      </c>
      <c r="BP216" s="71" t="str">
        <f t="shared" si="63"/>
        <v>NA</v>
      </c>
      <c r="BQ216" s="71" t="str">
        <f t="shared" si="63"/>
        <v>NA</v>
      </c>
      <c r="BR216" s="71" t="str">
        <f t="shared" si="63"/>
        <v>NA</v>
      </c>
      <c r="BS216" s="71" t="str">
        <f t="shared" si="62"/>
        <v>NA</v>
      </c>
      <c r="BT216" s="71" t="str">
        <f t="shared" si="62"/>
        <v>NA</v>
      </c>
      <c r="BU216" s="71" t="str">
        <f t="shared" si="62"/>
        <v>NA</v>
      </c>
      <c r="BV216" s="71" t="str">
        <f t="shared" si="62"/>
        <v>NA</v>
      </c>
      <c r="BW216" s="71" t="str">
        <f t="shared" si="62"/>
        <v>NA</v>
      </c>
    </row>
    <row r="217" spans="1:75" x14ac:dyDescent="0.25">
      <c r="A217" s="13">
        <v>3</v>
      </c>
      <c r="B217" s="13">
        <v>130</v>
      </c>
      <c r="C217">
        <v>144</v>
      </c>
      <c r="D217" t="s">
        <v>541</v>
      </c>
      <c r="E217" t="s">
        <v>447</v>
      </c>
      <c r="F217">
        <f>'RIM &amp; TRC Benefits'!E217-'TRC Costs (Ach Pot)'!E217</f>
        <v>0</v>
      </c>
      <c r="G217">
        <f>'RIM &amp; TRC Benefits'!F217-'TRC Costs (Ach Pot)'!F217</f>
        <v>0</v>
      </c>
      <c r="H217">
        <f>'RIM &amp; TRC Benefits'!G217-'TRC Costs (Ach Pot)'!G217</f>
        <v>-547.35889199999997</v>
      </c>
      <c r="I217">
        <f>'RIM &amp; TRC Benefits'!H217-'TRC Costs (Ach Pot)'!H217</f>
        <v>27.891107999999999</v>
      </c>
      <c r="J217">
        <f>'RIM &amp; TRC Benefits'!I217-'TRC Costs (Ach Pot)'!I217</f>
        <v>29.516107999999999</v>
      </c>
      <c r="K217">
        <f>'RIM &amp; TRC Benefits'!J217-'TRC Costs (Ach Pot)'!J217</f>
        <v>54.931148</v>
      </c>
      <c r="L217">
        <f>'RIM &amp; TRC Benefits'!K217-'TRC Costs (Ach Pot)'!K217</f>
        <v>64.199697999999998</v>
      </c>
      <c r="M217">
        <f>'RIM &amp; TRC Benefits'!L217-'TRC Costs (Ach Pot)'!L217</f>
        <v>65.035638000000006</v>
      </c>
      <c r="N217">
        <f>'RIM &amp; TRC Benefits'!M217-'TRC Costs (Ach Pot)'!M217</f>
        <v>78.195797999999996</v>
      </c>
      <c r="O217">
        <f>'RIM &amp; TRC Benefits'!N217-'TRC Costs (Ach Pot)'!N217</f>
        <v>84.930168000000009</v>
      </c>
      <c r="P217">
        <f>'RIM &amp; TRC Benefits'!O217-'TRC Costs (Ach Pot)'!O217</f>
        <v>86.078608000000003</v>
      </c>
      <c r="Q217">
        <f>'RIM &amp; TRC Benefits'!P217-'TRC Costs (Ach Pot)'!P217</f>
        <v>70.250488000000004</v>
      </c>
      <c r="R217">
        <f>'RIM &amp; TRC Benefits'!Q217-'TRC Costs (Ach Pot)'!Q217</f>
        <v>0</v>
      </c>
      <c r="S217">
        <f>'RIM &amp; TRC Benefits'!R217-'TRC Costs (Ach Pot)'!R217</f>
        <v>0</v>
      </c>
      <c r="T217">
        <f>'RIM &amp; TRC Benefits'!S217-'TRC Costs (Ach Pot)'!S217</f>
        <v>0</v>
      </c>
      <c r="U217">
        <f>'RIM &amp; TRC Benefits'!T217-'TRC Costs (Ach Pot)'!T217</f>
        <v>0</v>
      </c>
      <c r="V217">
        <f>'RIM &amp; TRC Benefits'!U217-'TRC Costs (Ach Pot)'!U217</f>
        <v>0</v>
      </c>
      <c r="W217">
        <f>'RIM &amp; TRC Benefits'!V217-'TRC Costs (Ach Pot)'!V217</f>
        <v>0</v>
      </c>
      <c r="X217">
        <f>'RIM &amp; TRC Benefits'!W217-'TRC Costs (Ach Pot)'!W217</f>
        <v>0</v>
      </c>
      <c r="Y217">
        <f>'RIM &amp; TRC Benefits'!X217-'TRC Costs (Ach Pot)'!X217</f>
        <v>0</v>
      </c>
      <c r="Z217">
        <f>'RIM &amp; TRC Benefits'!Y217-'TRC Costs (Ach Pot)'!Y217</f>
        <v>0</v>
      </c>
      <c r="AA217">
        <f>'RIM &amp; TRC Benefits'!Z217-'TRC Costs (Ach Pot)'!Z217</f>
        <v>0</v>
      </c>
      <c r="AB217">
        <f>'RIM &amp; TRC Benefits'!AA217-'TRC Costs (Ach Pot)'!AA217</f>
        <v>0</v>
      </c>
      <c r="AC217">
        <f>'RIM &amp; TRC Benefits'!AB217-'TRC Costs (Ach Pot)'!AB217</f>
        <v>0</v>
      </c>
      <c r="AD217">
        <f>'RIM &amp; TRC Benefits'!AC217-'TRC Costs (Ach Pot)'!AC217</f>
        <v>0</v>
      </c>
      <c r="AE217">
        <f>'RIM &amp; TRC Benefits'!AD217-'TRC Costs (Ach Pot)'!AD217</f>
        <v>0</v>
      </c>
      <c r="AF217">
        <f>'RIM &amp; TRC Benefits'!AE217-'TRC Costs (Ach Pot)'!AE217</f>
        <v>0</v>
      </c>
      <c r="AG217">
        <f>'RIM &amp; TRC Benefits'!AF217-'TRC Costs (Ach Pot)'!AF217</f>
        <v>0</v>
      </c>
      <c r="AH217">
        <f>'RIM &amp; TRC Benefits'!AG217-'TRC Costs (Ach Pot)'!AG217</f>
        <v>0</v>
      </c>
      <c r="AI217">
        <f>'RIM &amp; TRC Benefits'!AH217-'TRC Costs (Ach Pot)'!AH217</f>
        <v>0</v>
      </c>
      <c r="AJ217" s="2">
        <f t="shared" si="50"/>
        <v>13.669870000000074</v>
      </c>
      <c r="AK217" s="2">
        <f t="shared" si="51"/>
        <v>-151.4645407505256</v>
      </c>
      <c r="AL217">
        <f>IF('TRC Costs (Ach Pot)'!AJ217=0,99999,'RIM &amp; TRC Benefits'!AJ217/'TRC Costs (Ach Pot)'!AJ217)</f>
        <v>0.73658340739039019</v>
      </c>
      <c r="AM217" s="17"/>
      <c r="AN217">
        <f>'Customer Costs'!G217</f>
        <v>538</v>
      </c>
      <c r="AO217" s="17">
        <f t="shared" si="52"/>
        <v>381.17955346305848</v>
      </c>
      <c r="AP217" s="18">
        <f t="shared" si="53"/>
        <v>11.79874890365512</v>
      </c>
      <c r="AQ217" s="76" t="str">
        <f t="shared" si="54"/>
        <v>No</v>
      </c>
      <c r="AR217" s="76" t="str">
        <f t="shared" si="55"/>
        <v>No</v>
      </c>
      <c r="AS217" s="76" t="str">
        <f t="shared" si="56"/>
        <v>No</v>
      </c>
      <c r="AU217" s="76" t="str">
        <f t="shared" si="57"/>
        <v>Drop</v>
      </c>
      <c r="AV217" s="59" t="str">
        <f t="shared" si="58"/>
        <v>NA</v>
      </c>
      <c r="AW217" s="41" t="str">
        <f t="shared" si="59"/>
        <v>NA</v>
      </c>
      <c r="AX217" s="23" t="str">
        <f t="shared" si="60"/>
        <v>NA</v>
      </c>
      <c r="AY217" s="23"/>
      <c r="AZ217" s="11" t="str">
        <f>IF(AV217="NA",AV217,'Program Costs'!G217)</f>
        <v>NA</v>
      </c>
      <c r="BA217" s="20"/>
      <c r="BB217" s="56">
        <f>IF(AW217&lt;=10,IF($BB$1="Residential",VLOOKUP(CEILING(AW217,0.05),'Payback-Acceptance'!$A$5:$C$205,2),VLOOKUP(CEILING(AW217,0.05),'Payback-Acceptance'!$A$5:$C$205,3)),IF($BB$1="Residential",VLOOKUP(10,'Payback-Acceptance'!$A$5:$C$205,2),VLOOKUP(10,'Payback-Acceptance'!$A$5:$C$205,3)))</f>
        <v>0.14294960495076253</v>
      </c>
      <c r="BC217" s="109"/>
      <c r="BD217" s="17">
        <f>'RIM Net Benefits (Ach Pot)'!BC217</f>
        <v>381.17955346305848</v>
      </c>
      <c r="BE217" s="18">
        <f>'RIM Net Benefits (Ach Pot)'!BD217</f>
        <v>248.53341495751127</v>
      </c>
      <c r="BF217" s="18">
        <f>'RIM Net Benefits (Ach Pot)'!BE217</f>
        <v>121.83431106678972</v>
      </c>
      <c r="BG217" s="42"/>
      <c r="BH217" s="22">
        <v>30392.278420212766</v>
      </c>
      <c r="BI217" s="27" t="str">
        <f t="shared" si="49"/>
        <v>NA</v>
      </c>
      <c r="BJ217" s="52" t="s">
        <v>527</v>
      </c>
      <c r="BK217" s="52"/>
      <c r="BL217" s="35" t="str">
        <f t="shared" si="61"/>
        <v>NA</v>
      </c>
      <c r="BM217" s="67" t="s">
        <v>499</v>
      </c>
      <c r="BN217" s="71" t="str">
        <f t="shared" si="63"/>
        <v>NA</v>
      </c>
      <c r="BO217" s="71" t="str">
        <f t="shared" si="63"/>
        <v>NA</v>
      </c>
      <c r="BP217" s="71" t="str">
        <f t="shared" si="63"/>
        <v>NA</v>
      </c>
      <c r="BQ217" s="71" t="str">
        <f t="shared" si="63"/>
        <v>NA</v>
      </c>
      <c r="BR217" s="71" t="str">
        <f t="shared" si="63"/>
        <v>NA</v>
      </c>
      <c r="BS217" s="71" t="str">
        <f t="shared" si="62"/>
        <v>NA</v>
      </c>
      <c r="BT217" s="71" t="str">
        <f t="shared" si="62"/>
        <v>NA</v>
      </c>
      <c r="BU217" s="71" t="str">
        <f t="shared" si="62"/>
        <v>NA</v>
      </c>
      <c r="BV217" s="71" t="str">
        <f t="shared" si="62"/>
        <v>NA</v>
      </c>
      <c r="BW217" s="71" t="str">
        <f t="shared" si="62"/>
        <v>NA</v>
      </c>
    </row>
    <row r="218" spans="1:75" x14ac:dyDescent="0.25">
      <c r="A218" s="13">
        <v>3</v>
      </c>
      <c r="B218" s="13">
        <v>130</v>
      </c>
      <c r="C218">
        <v>145</v>
      </c>
      <c r="D218" t="s">
        <v>252</v>
      </c>
      <c r="E218" t="s">
        <v>448</v>
      </c>
      <c r="F218">
        <f>'RIM &amp; TRC Benefits'!E218-'TRC Costs (Ach Pot)'!E218</f>
        <v>0</v>
      </c>
      <c r="G218">
        <f>'RIM &amp; TRC Benefits'!F218-'TRC Costs (Ach Pot)'!F218</f>
        <v>0</v>
      </c>
      <c r="H218">
        <f>'RIM &amp; TRC Benefits'!G218-'TRC Costs (Ach Pot)'!G218</f>
        <v>-300.78058800000002</v>
      </c>
      <c r="I218">
        <f>'RIM &amp; TRC Benefits'!H218-'TRC Costs (Ach Pot)'!H218</f>
        <v>8.5194119999999991</v>
      </c>
      <c r="J218">
        <f>'RIM &amp; TRC Benefits'!I218-'TRC Costs (Ach Pot)'!I218</f>
        <v>8.7694119999999991</v>
      </c>
      <c r="K218">
        <f>'RIM &amp; TRC Benefits'!J218-'TRC Costs (Ach Pot)'!J218</f>
        <v>14.812380999999998</v>
      </c>
      <c r="L218">
        <f>'RIM &amp; TRC Benefits'!K218-'TRC Costs (Ach Pot)'!K218</f>
        <v>16.163943</v>
      </c>
      <c r="M218">
        <f>'RIM &amp; TRC Benefits'!L218-'TRC Costs (Ach Pot)'!L218</f>
        <v>15.986208999999999</v>
      </c>
      <c r="N218">
        <f>'RIM &amp; TRC Benefits'!M218-'TRC Costs (Ach Pot)'!M218</f>
        <v>18.847536999999999</v>
      </c>
      <c r="O218">
        <f>'RIM &amp; TRC Benefits'!N218-'TRC Costs (Ach Pot)'!N218</f>
        <v>19.808474999999998</v>
      </c>
      <c r="P218">
        <f>'RIM &amp; TRC Benefits'!O218-'TRC Costs (Ach Pot)'!O218</f>
        <v>20.417849999999998</v>
      </c>
      <c r="Q218">
        <f>'RIM &amp; TRC Benefits'!P218-'TRC Costs (Ach Pot)'!P218</f>
        <v>18.175661999999999</v>
      </c>
      <c r="R218">
        <f>'RIM &amp; TRC Benefits'!Q218-'TRC Costs (Ach Pot)'!Q218</f>
        <v>0</v>
      </c>
      <c r="S218">
        <f>'RIM &amp; TRC Benefits'!R218-'TRC Costs (Ach Pot)'!R218</f>
        <v>0</v>
      </c>
      <c r="T218">
        <f>'RIM &amp; TRC Benefits'!S218-'TRC Costs (Ach Pot)'!S218</f>
        <v>0</v>
      </c>
      <c r="U218">
        <f>'RIM &amp; TRC Benefits'!T218-'TRC Costs (Ach Pot)'!T218</f>
        <v>0</v>
      </c>
      <c r="V218">
        <f>'RIM &amp; TRC Benefits'!U218-'TRC Costs (Ach Pot)'!U218</f>
        <v>0</v>
      </c>
      <c r="W218">
        <f>'RIM &amp; TRC Benefits'!V218-'TRC Costs (Ach Pot)'!V218</f>
        <v>0</v>
      </c>
      <c r="X218">
        <f>'RIM &amp; TRC Benefits'!W218-'TRC Costs (Ach Pot)'!W218</f>
        <v>0</v>
      </c>
      <c r="Y218">
        <f>'RIM &amp; TRC Benefits'!X218-'TRC Costs (Ach Pot)'!X218</f>
        <v>0</v>
      </c>
      <c r="Z218">
        <f>'RIM &amp; TRC Benefits'!Y218-'TRC Costs (Ach Pot)'!Y218</f>
        <v>0</v>
      </c>
      <c r="AA218">
        <f>'RIM &amp; TRC Benefits'!Z218-'TRC Costs (Ach Pot)'!Z218</f>
        <v>0</v>
      </c>
      <c r="AB218">
        <f>'RIM &amp; TRC Benefits'!AA218-'TRC Costs (Ach Pot)'!AA218</f>
        <v>0</v>
      </c>
      <c r="AC218">
        <f>'RIM &amp; TRC Benefits'!AB218-'TRC Costs (Ach Pot)'!AB218</f>
        <v>0</v>
      </c>
      <c r="AD218">
        <f>'RIM &amp; TRC Benefits'!AC218-'TRC Costs (Ach Pot)'!AC218</f>
        <v>0</v>
      </c>
      <c r="AE218">
        <f>'RIM &amp; TRC Benefits'!AD218-'TRC Costs (Ach Pot)'!AD218</f>
        <v>0</v>
      </c>
      <c r="AF218">
        <f>'RIM &amp; TRC Benefits'!AE218-'TRC Costs (Ach Pot)'!AE218</f>
        <v>0</v>
      </c>
      <c r="AG218">
        <f>'RIM &amp; TRC Benefits'!AF218-'TRC Costs (Ach Pot)'!AF218</f>
        <v>0</v>
      </c>
      <c r="AH218">
        <f>'RIM &amp; TRC Benefits'!AG218-'TRC Costs (Ach Pot)'!AG218</f>
        <v>0</v>
      </c>
      <c r="AI218">
        <f>'RIM &amp; TRC Benefits'!AH218-'TRC Costs (Ach Pot)'!AH218</f>
        <v>0</v>
      </c>
      <c r="AJ218" s="2">
        <f t="shared" si="50"/>
        <v>-159.27970700000009</v>
      </c>
      <c r="AK218" s="2">
        <f t="shared" si="51"/>
        <v>-200.06250206745509</v>
      </c>
      <c r="AL218">
        <f>IF('TRC Costs (Ach Pot)'!AJ218=0,99999,'RIM &amp; TRC Benefits'!AJ218/'TRC Costs (Ach Pot)'!AJ218)</f>
        <v>0.35317652095876151</v>
      </c>
      <c r="AM218" s="17"/>
      <c r="AN218">
        <f>'Customer Costs'!G218</f>
        <v>272.3</v>
      </c>
      <c r="AO218" s="17">
        <f t="shared" si="52"/>
        <v>140.29445299256852</v>
      </c>
      <c r="AP218" s="18">
        <f t="shared" si="53"/>
        <v>16.22521354096429</v>
      </c>
      <c r="AQ218" s="76" t="str">
        <f t="shared" si="54"/>
        <v>No</v>
      </c>
      <c r="AR218" s="76" t="str">
        <f t="shared" si="55"/>
        <v>No</v>
      </c>
      <c r="AS218" s="76" t="str">
        <f t="shared" si="56"/>
        <v>No</v>
      </c>
      <c r="AU218" s="76" t="str">
        <f t="shared" si="57"/>
        <v>Drop</v>
      </c>
      <c r="AV218" s="59" t="str">
        <f t="shared" si="58"/>
        <v>NA</v>
      </c>
      <c r="AW218" s="41" t="str">
        <f t="shared" si="59"/>
        <v>NA</v>
      </c>
      <c r="AX218" s="23" t="str">
        <f t="shared" si="60"/>
        <v>NA</v>
      </c>
      <c r="AY218" s="23"/>
      <c r="AZ218" s="11" t="str">
        <f>IF(AV218="NA",AV218,'Program Costs'!G218)</f>
        <v>NA</v>
      </c>
      <c r="BA218" s="20"/>
      <c r="BB218" s="56">
        <f>IF(AW218&lt;=10,IF($BB$1="Residential",VLOOKUP(CEILING(AW218,0.05),'Payback-Acceptance'!$A$5:$C$205,2),VLOOKUP(CEILING(AW218,0.05),'Payback-Acceptance'!$A$5:$C$205,3)),IF($BB$1="Residential",VLOOKUP(10,'Payback-Acceptance'!$A$5:$C$205,2),VLOOKUP(10,'Payback-Acceptance'!$A$5:$C$205,3)))</f>
        <v>0.14294960495076253</v>
      </c>
      <c r="BC218" s="109"/>
      <c r="BD218" s="17">
        <f>'RIM Net Benefits (Ach Pot)'!BC218</f>
        <v>140.29445299256852</v>
      </c>
      <c r="BE218" s="18">
        <f>'RIM Net Benefits (Ach Pot)'!BD218</f>
        <v>45.415138556580494</v>
      </c>
      <c r="BF218" s="18">
        <f>'RIM Net Benefits (Ach Pot)'!BE218</f>
        <v>-14.637662790902429</v>
      </c>
      <c r="BG218" s="42"/>
      <c r="BH218" s="22">
        <v>28792.684819148941</v>
      </c>
      <c r="BI218" s="27" t="str">
        <f t="shared" si="49"/>
        <v>NA</v>
      </c>
      <c r="BJ218" s="52" t="s">
        <v>527</v>
      </c>
      <c r="BK218" s="52"/>
      <c r="BL218" s="35" t="str">
        <f t="shared" si="61"/>
        <v>NA</v>
      </c>
      <c r="BM218" s="67" t="s">
        <v>499</v>
      </c>
      <c r="BN218" s="71" t="str">
        <f t="shared" si="63"/>
        <v>NA</v>
      </c>
      <c r="BO218" s="71" t="str">
        <f t="shared" si="63"/>
        <v>NA</v>
      </c>
      <c r="BP218" s="71" t="str">
        <f t="shared" si="63"/>
        <v>NA</v>
      </c>
      <c r="BQ218" s="71" t="str">
        <f t="shared" si="63"/>
        <v>NA</v>
      </c>
      <c r="BR218" s="71" t="str">
        <f t="shared" si="63"/>
        <v>NA</v>
      </c>
      <c r="BS218" s="71" t="str">
        <f t="shared" si="62"/>
        <v>NA</v>
      </c>
      <c r="BT218" s="71" t="str">
        <f t="shared" si="62"/>
        <v>NA</v>
      </c>
      <c r="BU218" s="71" t="str">
        <f t="shared" si="62"/>
        <v>NA</v>
      </c>
      <c r="BV218" s="71" t="str">
        <f t="shared" si="62"/>
        <v>NA</v>
      </c>
      <c r="BW218" s="71" t="str">
        <f t="shared" si="62"/>
        <v>NA</v>
      </c>
    </row>
    <row r="219" spans="1:75" x14ac:dyDescent="0.25">
      <c r="A219" s="13">
        <v>3</v>
      </c>
      <c r="B219" s="13">
        <v>130</v>
      </c>
      <c r="C219">
        <v>146</v>
      </c>
      <c r="D219" t="s">
        <v>253</v>
      </c>
      <c r="E219" t="s">
        <v>449</v>
      </c>
      <c r="F219">
        <f>'RIM &amp; TRC Benefits'!E219-'TRC Costs (Ach Pot)'!E219</f>
        <v>0</v>
      </c>
      <c r="G219">
        <f>'RIM &amp; TRC Benefits'!F219-'TRC Costs (Ach Pot)'!F219</f>
        <v>0</v>
      </c>
      <c r="H219">
        <f>'RIM &amp; TRC Benefits'!G219-'TRC Costs (Ach Pot)'!G219</f>
        <v>-299.28910500000001</v>
      </c>
      <c r="I219">
        <f>'RIM &amp; TRC Benefits'!H219-'TRC Costs (Ach Pot)'!H219</f>
        <v>9.8858949999999997</v>
      </c>
      <c r="J219">
        <f>'RIM &amp; TRC Benefits'!I219-'TRC Costs (Ach Pot)'!I219</f>
        <v>10.135895</v>
      </c>
      <c r="K219">
        <f>'RIM &amp; TRC Benefits'!J219-'TRC Costs (Ach Pot)'!J219</f>
        <v>17.976714999999999</v>
      </c>
      <c r="L219">
        <f>'RIM &amp; TRC Benefits'!K219-'TRC Costs (Ach Pot)'!K219</f>
        <v>20.673981000000001</v>
      </c>
      <c r="M219">
        <f>'RIM &amp; TRC Benefits'!L219-'TRC Costs (Ach Pot)'!L219</f>
        <v>20.744293000000003</v>
      </c>
      <c r="N219">
        <f>'RIM &amp; TRC Benefits'!M219-'TRC Costs (Ach Pot)'!M219</f>
        <v>25.120274999999999</v>
      </c>
      <c r="O219">
        <f>'RIM &amp; TRC Benefits'!N219-'TRC Costs (Ach Pot)'!N219</f>
        <v>26.651524999999999</v>
      </c>
      <c r="P219">
        <f>'RIM &amp; TRC Benefits'!O219-'TRC Costs (Ach Pot)'!O219</f>
        <v>27.596835000000002</v>
      </c>
      <c r="Q219">
        <f>'RIM &amp; TRC Benefits'!P219-'TRC Costs (Ach Pot)'!P219</f>
        <v>23.479644999999998</v>
      </c>
      <c r="R219">
        <f>'RIM &amp; TRC Benefits'!Q219-'TRC Costs (Ach Pot)'!Q219</f>
        <v>24.151520000000001</v>
      </c>
      <c r="S219">
        <f>'RIM &amp; TRC Benefits'!R219-'TRC Costs (Ach Pot)'!R219</f>
        <v>21.729645000000001</v>
      </c>
      <c r="T219">
        <f>'RIM &amp; TRC Benefits'!S219-'TRC Costs (Ach Pot)'!S219</f>
        <v>28.854644999999998</v>
      </c>
      <c r="U219">
        <f>'RIM &amp; TRC Benefits'!T219-'TRC Costs (Ach Pot)'!T219</f>
        <v>22.885895000000001</v>
      </c>
      <c r="V219">
        <f>'RIM &amp; TRC Benefits'!U219-'TRC Costs (Ach Pot)'!U219</f>
        <v>25.073395000000001</v>
      </c>
      <c r="W219">
        <f>'RIM &amp; TRC Benefits'!V219-'TRC Costs (Ach Pot)'!V219</f>
        <v>24.760895000000001</v>
      </c>
      <c r="X219">
        <f>'RIM &amp; TRC Benefits'!W219-'TRC Costs (Ach Pot)'!W219</f>
        <v>29.667145000000001</v>
      </c>
      <c r="Y219">
        <f>'RIM &amp; TRC Benefits'!X219-'TRC Costs (Ach Pot)'!X219</f>
        <v>29.260895000000001</v>
      </c>
      <c r="Z219">
        <f>'RIM &amp; TRC Benefits'!Y219-'TRC Costs (Ach Pot)'!Y219</f>
        <v>31.604645000000001</v>
      </c>
      <c r="AA219">
        <f>'RIM &amp; TRC Benefits'!Z219-'TRC Costs (Ach Pot)'!Z219</f>
        <v>31.385895000000001</v>
      </c>
      <c r="AB219">
        <f>'RIM &amp; TRC Benefits'!AA219-'TRC Costs (Ach Pot)'!AA219</f>
        <v>31.323395000000001</v>
      </c>
      <c r="AC219">
        <f>'RIM &amp; TRC Benefits'!AB219-'TRC Costs (Ach Pot)'!AB219</f>
        <v>28.073395000000001</v>
      </c>
      <c r="AD219">
        <f>'RIM &amp; TRC Benefits'!AC219-'TRC Costs (Ach Pot)'!AC219</f>
        <v>29.073395000000001</v>
      </c>
      <c r="AE219">
        <f>'RIM &amp; TRC Benefits'!AD219-'TRC Costs (Ach Pot)'!AD219</f>
        <v>25.917145000000001</v>
      </c>
      <c r="AF219">
        <f>'RIM &amp; TRC Benefits'!AE219-'TRC Costs (Ach Pot)'!AE219</f>
        <v>27.854645000000001</v>
      </c>
      <c r="AG219">
        <f>'RIM &amp; TRC Benefits'!AF219-'TRC Costs (Ach Pot)'!AF219</f>
        <v>28.948395000000001</v>
      </c>
      <c r="AH219">
        <f>'RIM &amp; TRC Benefits'!AG219-'TRC Costs (Ach Pot)'!AG219</f>
        <v>29.573395000000001</v>
      </c>
      <c r="AI219">
        <f>'RIM &amp; TRC Benefits'!AH219-'TRC Costs (Ach Pot)'!AH219</f>
        <v>39.573395000000005</v>
      </c>
      <c r="AJ219" s="2">
        <f t="shared" si="50"/>
        <v>392.68768900000003</v>
      </c>
      <c r="AK219" s="2">
        <f t="shared" si="51"/>
        <v>-6.6543093396823565</v>
      </c>
      <c r="AL219">
        <f>IF('TRC Costs (Ach Pot)'!AJ219=0,99999,'RIM &amp; TRC Benefits'!AJ219/'TRC Costs (Ach Pot)'!AJ219)</f>
        <v>0.97848590578828853</v>
      </c>
      <c r="AM219" s="17"/>
      <c r="AN219">
        <f>'Customer Costs'!G219</f>
        <v>272.3</v>
      </c>
      <c r="AO219" s="17">
        <f t="shared" si="52"/>
        <v>140.29459910619056</v>
      </c>
      <c r="AP219" s="18">
        <f t="shared" si="53"/>
        <v>16.225196642774812</v>
      </c>
      <c r="AQ219" s="76" t="str">
        <f t="shared" si="54"/>
        <v>No</v>
      </c>
      <c r="AR219" s="76" t="str">
        <f t="shared" si="55"/>
        <v>No</v>
      </c>
      <c r="AS219" s="76" t="str">
        <f t="shared" si="56"/>
        <v>No</v>
      </c>
      <c r="AU219" s="76" t="str">
        <f t="shared" si="57"/>
        <v>Drop</v>
      </c>
      <c r="AV219" s="59" t="str">
        <f t="shared" si="58"/>
        <v>NA</v>
      </c>
      <c r="AW219" s="41" t="str">
        <f t="shared" si="59"/>
        <v>NA</v>
      </c>
      <c r="AX219" s="23" t="str">
        <f t="shared" si="60"/>
        <v>NA</v>
      </c>
      <c r="AY219" s="23"/>
      <c r="AZ219" s="11" t="str">
        <f>IF(AV219="NA",AV219,'Program Costs'!G219)</f>
        <v>NA</v>
      </c>
      <c r="BA219" s="20"/>
      <c r="BB219" s="56">
        <f>IF(AW219&lt;=10,IF($BB$1="Residential",VLOOKUP(CEILING(AW219,0.05),'Payback-Acceptance'!$A$5:$C$205,2),VLOOKUP(CEILING(AW219,0.05),'Payback-Acceptance'!$A$5:$C$205,3)),IF($BB$1="Residential",VLOOKUP(10,'Payback-Acceptance'!$A$5:$C$205,2),VLOOKUP(10,'Payback-Acceptance'!$A$5:$C$205,3)))</f>
        <v>0.14294960495076253</v>
      </c>
      <c r="BC219" s="109"/>
      <c r="BD219" s="17">
        <f>'RIM Net Benefits (Ach Pot)'!BC219</f>
        <v>140.29459910619056</v>
      </c>
      <c r="BE219" s="18">
        <f>'RIM Net Benefits (Ach Pot)'!BD219</f>
        <v>73.7855806227589</v>
      </c>
      <c r="BF219" s="18">
        <f>'RIM Net Benefits (Ach Pot)'!BE219</f>
        <v>0</v>
      </c>
      <c r="BG219" s="42"/>
      <c r="BH219" s="22">
        <v>28792.684819148941</v>
      </c>
      <c r="BI219" s="27" t="str">
        <f t="shared" si="49"/>
        <v>NA</v>
      </c>
      <c r="BJ219" s="52" t="s">
        <v>527</v>
      </c>
      <c r="BK219" s="52"/>
      <c r="BL219" s="35" t="str">
        <f t="shared" si="61"/>
        <v>NA</v>
      </c>
      <c r="BM219" s="67" t="s">
        <v>499</v>
      </c>
      <c r="BN219" s="71" t="str">
        <f t="shared" si="63"/>
        <v>NA</v>
      </c>
      <c r="BO219" s="71" t="str">
        <f t="shared" si="63"/>
        <v>NA</v>
      </c>
      <c r="BP219" s="71" t="str">
        <f t="shared" si="63"/>
        <v>NA</v>
      </c>
      <c r="BQ219" s="71" t="str">
        <f t="shared" si="63"/>
        <v>NA</v>
      </c>
      <c r="BR219" s="71" t="str">
        <f t="shared" si="63"/>
        <v>NA</v>
      </c>
      <c r="BS219" s="71" t="str">
        <f t="shared" si="62"/>
        <v>NA</v>
      </c>
      <c r="BT219" s="71" t="str">
        <f t="shared" si="62"/>
        <v>NA</v>
      </c>
      <c r="BU219" s="71" t="str">
        <f t="shared" si="62"/>
        <v>NA</v>
      </c>
      <c r="BV219" s="71" t="str">
        <f t="shared" si="62"/>
        <v>NA</v>
      </c>
      <c r="BW219" s="71" t="str">
        <f t="shared" si="62"/>
        <v>NA</v>
      </c>
    </row>
    <row r="220" spans="1:75" x14ac:dyDescent="0.25">
      <c r="A220" s="13">
        <v>3</v>
      </c>
      <c r="B220" s="13">
        <v>130</v>
      </c>
      <c r="C220">
        <v>147</v>
      </c>
      <c r="D220" t="s">
        <v>254</v>
      </c>
      <c r="E220" t="s">
        <v>450</v>
      </c>
      <c r="F220">
        <f>'RIM &amp; TRC Benefits'!E220-'TRC Costs (Ach Pot)'!E220</f>
        <v>0</v>
      </c>
      <c r="G220">
        <f>'RIM &amp; TRC Benefits'!F220-'TRC Costs (Ach Pot)'!F220</f>
        <v>0</v>
      </c>
      <c r="H220">
        <f>'RIM &amp; TRC Benefits'!G220-'TRC Costs (Ach Pot)'!G220</f>
        <v>-68.201850000000007</v>
      </c>
      <c r="I220">
        <f>'RIM &amp; TRC Benefits'!H220-'TRC Costs (Ach Pot)'!H220</f>
        <v>41.698149999999998</v>
      </c>
      <c r="J220">
        <f>'RIM &amp; TRC Benefits'!I220-'TRC Costs (Ach Pot)'!I220</f>
        <v>43.948149999999998</v>
      </c>
      <c r="K220">
        <f>'RIM &amp; TRC Benefits'!J220-'TRC Costs (Ach Pot)'!J220</f>
        <v>90.454989999999995</v>
      </c>
      <c r="L220">
        <f>'RIM &amp; TRC Benefits'!K220-'TRC Costs (Ach Pot)'!K220</f>
        <v>107.36514</v>
      </c>
      <c r="M220">
        <f>'RIM &amp; TRC Benefits'!L220-'TRC Costs (Ach Pot)'!L220</f>
        <v>109.26259999999999</v>
      </c>
      <c r="N220">
        <f>'RIM &amp; TRC Benefits'!M220-'TRC Costs (Ach Pot)'!M220</f>
        <v>131.44033999999999</v>
      </c>
      <c r="O220">
        <f>'RIM &amp; TRC Benefits'!N220-'TRC Costs (Ach Pot)'!N220</f>
        <v>144.26065</v>
      </c>
      <c r="P220">
        <f>'RIM &amp; TRC Benefits'!O220-'TRC Costs (Ach Pot)'!O220</f>
        <v>144.80752999999999</v>
      </c>
      <c r="Q220">
        <f>'RIM &amp; TRC Benefits'!P220-'TRC Costs (Ach Pot)'!P220</f>
        <v>115.38565</v>
      </c>
      <c r="R220">
        <f>'RIM &amp; TRC Benefits'!Q220-'TRC Costs (Ach Pot)'!Q220</f>
        <v>0</v>
      </c>
      <c r="S220">
        <f>'RIM &amp; TRC Benefits'!R220-'TRC Costs (Ach Pot)'!R220</f>
        <v>0</v>
      </c>
      <c r="T220">
        <f>'RIM &amp; TRC Benefits'!S220-'TRC Costs (Ach Pot)'!S220</f>
        <v>0</v>
      </c>
      <c r="U220">
        <f>'RIM &amp; TRC Benefits'!T220-'TRC Costs (Ach Pot)'!T220</f>
        <v>0</v>
      </c>
      <c r="V220">
        <f>'RIM &amp; TRC Benefits'!U220-'TRC Costs (Ach Pot)'!U220</f>
        <v>0</v>
      </c>
      <c r="W220">
        <f>'RIM &amp; TRC Benefits'!V220-'TRC Costs (Ach Pot)'!V220</f>
        <v>0</v>
      </c>
      <c r="X220">
        <f>'RIM &amp; TRC Benefits'!W220-'TRC Costs (Ach Pot)'!W220</f>
        <v>0</v>
      </c>
      <c r="Y220">
        <f>'RIM &amp; TRC Benefits'!X220-'TRC Costs (Ach Pot)'!X220</f>
        <v>0</v>
      </c>
      <c r="Z220">
        <f>'RIM &amp; TRC Benefits'!Y220-'TRC Costs (Ach Pot)'!Y220</f>
        <v>0</v>
      </c>
      <c r="AA220">
        <f>'RIM &amp; TRC Benefits'!Z220-'TRC Costs (Ach Pot)'!Z220</f>
        <v>0</v>
      </c>
      <c r="AB220">
        <f>'RIM &amp; TRC Benefits'!AA220-'TRC Costs (Ach Pot)'!AA220</f>
        <v>0</v>
      </c>
      <c r="AC220">
        <f>'RIM &amp; TRC Benefits'!AB220-'TRC Costs (Ach Pot)'!AB220</f>
        <v>0</v>
      </c>
      <c r="AD220">
        <f>'RIM &amp; TRC Benefits'!AC220-'TRC Costs (Ach Pot)'!AC220</f>
        <v>0</v>
      </c>
      <c r="AE220">
        <f>'RIM &amp; TRC Benefits'!AD220-'TRC Costs (Ach Pot)'!AD220</f>
        <v>0</v>
      </c>
      <c r="AF220">
        <f>'RIM &amp; TRC Benefits'!AE220-'TRC Costs (Ach Pot)'!AE220</f>
        <v>0</v>
      </c>
      <c r="AG220">
        <f>'RIM &amp; TRC Benefits'!AF220-'TRC Costs (Ach Pot)'!AF220</f>
        <v>0</v>
      </c>
      <c r="AH220">
        <f>'RIM &amp; TRC Benefits'!AG220-'TRC Costs (Ach Pot)'!AG220</f>
        <v>0</v>
      </c>
      <c r="AI220">
        <f>'RIM &amp; TRC Benefits'!AH220-'TRC Costs (Ach Pot)'!AH220</f>
        <v>0</v>
      </c>
      <c r="AJ220" s="2">
        <f t="shared" si="50"/>
        <v>860.42134999999985</v>
      </c>
      <c r="AK220" s="2">
        <f t="shared" si="51"/>
        <v>584.8700106775857</v>
      </c>
      <c r="AL220">
        <f>IF('TRC Costs (Ach Pot)'!AJ220=0,99999,'RIM &amp; TRC Benefits'!AJ220/'TRC Costs (Ach Pot)'!AJ220)</f>
        <v>6.3218381317341743</v>
      </c>
      <c r="AM220" s="17"/>
      <c r="AN220">
        <f>'Customer Costs'!G220</f>
        <v>72.900000000000006</v>
      </c>
      <c r="AO220" s="17">
        <f t="shared" si="52"/>
        <v>527</v>
      </c>
      <c r="AP220" s="18">
        <f t="shared" si="53"/>
        <v>1.1563789917960361</v>
      </c>
      <c r="AQ220" s="76" t="str">
        <f t="shared" si="54"/>
        <v>No</v>
      </c>
      <c r="AR220" s="76" t="str">
        <f t="shared" si="55"/>
        <v>Yes</v>
      </c>
      <c r="AS220" s="76" t="str">
        <f t="shared" si="56"/>
        <v>Yes</v>
      </c>
      <c r="AU220" s="76" t="str">
        <f t="shared" si="57"/>
        <v>Drop</v>
      </c>
      <c r="AV220" s="59" t="str">
        <f t="shared" si="58"/>
        <v>NA</v>
      </c>
      <c r="AW220" s="41" t="str">
        <f t="shared" si="59"/>
        <v>NA</v>
      </c>
      <c r="AX220" s="23" t="str">
        <f t="shared" si="60"/>
        <v>NA</v>
      </c>
      <c r="AY220" s="23"/>
      <c r="AZ220" s="11" t="str">
        <f>IF(AV220="NA",AV220,'Program Costs'!G220)</f>
        <v>NA</v>
      </c>
      <c r="BA220" s="20"/>
      <c r="BB220" s="56">
        <f>IF(AW220&lt;=10,IF($BB$1="Residential",VLOOKUP(CEILING(AW220,0.05),'Payback-Acceptance'!$A$5:$C$205,2),VLOOKUP(CEILING(AW220,0.05),'Payback-Acceptance'!$A$5:$C$205,3)),IF($BB$1="Residential",VLOOKUP(10,'Payback-Acceptance'!$A$5:$C$205,2),VLOOKUP(10,'Payback-Acceptance'!$A$5:$C$205,3)))</f>
        <v>0.14294960495076253</v>
      </c>
      <c r="BC220" s="109"/>
      <c r="BD220" s="17">
        <f>'RIM Net Benefits (Ach Pot)'!BC220</f>
        <v>527</v>
      </c>
      <c r="BE220" s="18">
        <f>'RIM Net Benefits (Ach Pot)'!BD220</f>
        <v>460</v>
      </c>
      <c r="BF220" s="18">
        <f>'RIM Net Benefits (Ach Pot)'!BE220</f>
        <v>0</v>
      </c>
      <c r="BG220" s="42"/>
      <c r="BH220" s="22">
        <v>40523.037893617024</v>
      </c>
      <c r="BI220" s="27" t="str">
        <f t="shared" si="49"/>
        <v>NA</v>
      </c>
      <c r="BJ220" s="52" t="s">
        <v>528</v>
      </c>
      <c r="BK220" s="52"/>
      <c r="BL220" s="35" t="str">
        <f t="shared" si="61"/>
        <v>NA</v>
      </c>
      <c r="BM220" s="67">
        <v>7</v>
      </c>
      <c r="BN220" s="71" t="str">
        <f t="shared" si="63"/>
        <v>NA</v>
      </c>
      <c r="BO220" s="71" t="str">
        <f t="shared" si="63"/>
        <v>NA</v>
      </c>
      <c r="BP220" s="71" t="str">
        <f t="shared" si="63"/>
        <v>NA</v>
      </c>
      <c r="BQ220" s="71" t="str">
        <f t="shared" si="63"/>
        <v>NA</v>
      </c>
      <c r="BR220" s="71" t="str">
        <f t="shared" si="63"/>
        <v>NA</v>
      </c>
      <c r="BS220" s="71" t="str">
        <f t="shared" si="62"/>
        <v>NA</v>
      </c>
      <c r="BT220" s="71" t="str">
        <f t="shared" si="62"/>
        <v>NA</v>
      </c>
      <c r="BU220" s="71" t="str">
        <f t="shared" si="62"/>
        <v>NA</v>
      </c>
      <c r="BV220" s="71" t="str">
        <f t="shared" si="62"/>
        <v>NA</v>
      </c>
      <c r="BW220" s="71" t="str">
        <f t="shared" si="62"/>
        <v>NA</v>
      </c>
    </row>
    <row r="221" spans="1:75" x14ac:dyDescent="0.25">
      <c r="A221" s="13">
        <v>3</v>
      </c>
      <c r="B221" s="13">
        <v>130</v>
      </c>
      <c r="C221">
        <v>148</v>
      </c>
      <c r="D221" t="s">
        <v>255</v>
      </c>
      <c r="E221" t="s">
        <v>451</v>
      </c>
      <c r="F221">
        <f>'RIM &amp; TRC Benefits'!E221-'TRC Costs (Ach Pot)'!E221</f>
        <v>0</v>
      </c>
      <c r="G221">
        <f>'RIM &amp; TRC Benefits'!F221-'TRC Costs (Ach Pot)'!F221</f>
        <v>0</v>
      </c>
      <c r="H221">
        <f>'RIM &amp; TRC Benefits'!G221-'TRC Costs (Ach Pot)'!G221</f>
        <v>-956.3262299999999</v>
      </c>
      <c r="I221">
        <f>'RIM &amp; TRC Benefits'!H221-'TRC Costs (Ach Pot)'!H221</f>
        <v>81.773769999999999</v>
      </c>
      <c r="J221">
        <f>'RIM &amp; TRC Benefits'!I221-'TRC Costs (Ach Pot)'!I221</f>
        <v>86.023769999999999</v>
      </c>
      <c r="K221">
        <f>'RIM &amp; TRC Benefits'!J221-'TRC Costs (Ach Pot)'!J221</f>
        <v>187.96322000000001</v>
      </c>
      <c r="L221">
        <f>'RIM &amp; TRC Benefits'!K221-'TRC Costs (Ach Pot)'!K221</f>
        <v>225.30307000000002</v>
      </c>
      <c r="M221">
        <f>'RIM &amp; TRC Benefits'!L221-'TRC Costs (Ach Pot)'!L221</f>
        <v>229.13607000000002</v>
      </c>
      <c r="N221">
        <f>'RIM &amp; TRC Benefits'!M221-'TRC Costs (Ach Pot)'!M221</f>
        <v>278.43007</v>
      </c>
      <c r="O221">
        <f>'RIM &amp; TRC Benefits'!N221-'TRC Costs (Ach Pot)'!N221</f>
        <v>305.75817000000001</v>
      </c>
      <c r="P221">
        <f>'RIM &amp; TRC Benefits'!O221-'TRC Costs (Ach Pot)'!O221</f>
        <v>304.95347000000004</v>
      </c>
      <c r="Q221">
        <f>'RIM &amp; TRC Benefits'!P221-'TRC Costs (Ach Pot)'!P221</f>
        <v>241.07067000000001</v>
      </c>
      <c r="R221">
        <f>'RIM &amp; TRC Benefits'!Q221-'TRC Costs (Ach Pot)'!Q221</f>
        <v>261.72687000000002</v>
      </c>
      <c r="S221">
        <f>'RIM &amp; TRC Benefits'!R221-'TRC Costs (Ach Pot)'!R221</f>
        <v>223.96127000000001</v>
      </c>
      <c r="T221">
        <f>'RIM &amp; TRC Benefits'!S221-'TRC Costs (Ach Pot)'!S221</f>
        <v>324.80507</v>
      </c>
      <c r="U221">
        <f>'RIM &amp; TRC Benefits'!T221-'TRC Costs (Ach Pot)'!T221</f>
        <v>232.14877000000001</v>
      </c>
      <c r="V221">
        <f>'RIM &amp; TRC Benefits'!U221-'TRC Costs (Ach Pot)'!U221</f>
        <v>263.00864000000001</v>
      </c>
      <c r="W221">
        <f>'RIM &amp; TRC Benefits'!V221-'TRC Costs (Ach Pot)'!V221</f>
        <v>267.72739000000001</v>
      </c>
      <c r="X221">
        <f>'RIM &amp; TRC Benefits'!W221-'TRC Costs (Ach Pot)'!W221</f>
        <v>319.07119</v>
      </c>
      <c r="Y221">
        <f>'RIM &amp; TRC Benefits'!X221-'TRC Costs (Ach Pot)'!X221</f>
        <v>324.82119</v>
      </c>
      <c r="Z221">
        <f>'RIM &amp; TRC Benefits'!Y221-'TRC Costs (Ach Pot)'!Y221</f>
        <v>333.41489000000001</v>
      </c>
      <c r="AA221">
        <f>'RIM &amp; TRC Benefits'!Z221-'TRC Costs (Ach Pot)'!Z221</f>
        <v>331.91489000000001</v>
      </c>
      <c r="AB221">
        <f>'RIM &amp; TRC Benefits'!AA221-'TRC Costs (Ach Pot)'!AA221</f>
        <v>338.03989000000001</v>
      </c>
      <c r="AC221">
        <f>'RIM &amp; TRC Benefits'!AB221-'TRC Costs (Ach Pot)'!AB221</f>
        <v>288.10239000000001</v>
      </c>
      <c r="AD221">
        <f>'RIM &amp; TRC Benefits'!AC221-'TRC Costs (Ach Pot)'!AC221</f>
        <v>293.82114000000001</v>
      </c>
      <c r="AE221">
        <f>'RIM &amp; TRC Benefits'!AD221-'TRC Costs (Ach Pot)'!AD221</f>
        <v>257.16489000000001</v>
      </c>
      <c r="AF221">
        <f>'RIM &amp; TRC Benefits'!AE221-'TRC Costs (Ach Pot)'!AE221</f>
        <v>265.35239000000001</v>
      </c>
      <c r="AG221">
        <f>'RIM &amp; TRC Benefits'!AF221-'TRC Costs (Ach Pot)'!AF221</f>
        <v>292.19614000000001</v>
      </c>
      <c r="AH221">
        <f>'RIM &amp; TRC Benefits'!AG221-'TRC Costs (Ach Pot)'!AG221</f>
        <v>300.97739000000001</v>
      </c>
      <c r="AI221">
        <f>'RIM &amp; TRC Benefits'!AH221-'TRC Costs (Ach Pot)'!AH221</f>
        <v>428.41489000000001</v>
      </c>
      <c r="AJ221" s="2">
        <f t="shared" si="50"/>
        <v>6330.7553400000006</v>
      </c>
      <c r="AK221" s="2">
        <f t="shared" si="51"/>
        <v>2132.8650859039772</v>
      </c>
      <c r="AL221">
        <f>IF('TRC Costs (Ach Pot)'!AJ221=0,99999,'RIM &amp; TRC Benefits'!AJ221/'TRC Costs (Ach Pot)'!AJ221)</f>
        <v>3.0535962698863637</v>
      </c>
      <c r="AM221" s="17"/>
      <c r="AN221">
        <f>'Customer Costs'!G221</f>
        <v>1001.6</v>
      </c>
      <c r="AO221" s="17">
        <f t="shared" si="52"/>
        <v>984</v>
      </c>
      <c r="AP221" s="18">
        <f t="shared" si="53"/>
        <v>8.5090778581082436</v>
      </c>
      <c r="AQ221" s="76" t="str">
        <f t="shared" si="54"/>
        <v>No</v>
      </c>
      <c r="AR221" s="76" t="str">
        <f t="shared" si="55"/>
        <v>No</v>
      </c>
      <c r="AS221" s="76" t="str">
        <f t="shared" si="56"/>
        <v>No</v>
      </c>
      <c r="AU221" s="76" t="str">
        <f t="shared" si="57"/>
        <v>Keep</v>
      </c>
      <c r="AV221" s="59">
        <f t="shared" si="58"/>
        <v>766.1808355025023</v>
      </c>
      <c r="AW221" s="41">
        <f t="shared" si="59"/>
        <v>1.9999999999999998</v>
      </c>
      <c r="AX221" s="23">
        <f t="shared" si="60"/>
        <v>0.76495690445537368</v>
      </c>
      <c r="AY221" s="23"/>
      <c r="AZ221" s="11">
        <f>IF(AV221="NA",AV221,'Program Costs'!G221)</f>
        <v>37</v>
      </c>
      <c r="BA221" s="20"/>
      <c r="BB221" s="56">
        <f>IF(AW221&lt;=10,IF($BB$1="Residential",VLOOKUP(CEILING(AW221,0.05),'Payback-Acceptance'!$A$5:$C$205,2),VLOOKUP(CEILING(AW221,0.05),'Payback-Acceptance'!$A$5:$C$205,3)),IF($BB$1="Residential",VLOOKUP(10,'Payback-Acceptance'!$A$5:$C$205,2),VLOOKUP(10,'Payback-Acceptance'!$A$5:$C$205,3)))</f>
        <v>0.41756058820718511</v>
      </c>
      <c r="BC221" s="109"/>
      <c r="BD221" s="17">
        <f>'RIM Net Benefits (Ach Pot)'!BC221</f>
        <v>984</v>
      </c>
      <c r="BE221" s="18">
        <f>'RIM Net Benefits (Ach Pot)'!BD221</f>
        <v>510</v>
      </c>
      <c r="BF221" s="18">
        <f>'RIM Net Benefits (Ach Pot)'!BE221</f>
        <v>1090</v>
      </c>
      <c r="BG221" s="42"/>
      <c r="BH221" s="22">
        <v>38390.246425531921</v>
      </c>
      <c r="BI221" s="27">
        <f t="shared" si="49"/>
        <v>8015.126939431947</v>
      </c>
      <c r="BJ221" s="52" t="s">
        <v>526</v>
      </c>
      <c r="BK221" s="52"/>
      <c r="BL221" s="35">
        <f t="shared" si="61"/>
        <v>834.63</v>
      </c>
      <c r="BM221" s="67">
        <v>834.63</v>
      </c>
      <c r="BN221" s="71">
        <f t="shared" si="63"/>
        <v>174.73009757886854</v>
      </c>
      <c r="BO221" s="71">
        <f t="shared" si="63"/>
        <v>337.83427125382383</v>
      </c>
      <c r="BP221" s="71">
        <f t="shared" si="63"/>
        <v>479.95574474156126</v>
      </c>
      <c r="BQ221" s="71">
        <f t="shared" si="63"/>
        <v>595.55404168501207</v>
      </c>
      <c r="BR221" s="71">
        <f t="shared" si="63"/>
        <v>683.3228153389615</v>
      </c>
      <c r="BS221" s="71">
        <f t="shared" si="62"/>
        <v>745.52779550329069</v>
      </c>
      <c r="BT221" s="71">
        <f t="shared" si="62"/>
        <v>786.68126013512722</v>
      </c>
      <c r="BU221" s="71">
        <f t="shared" si="62"/>
        <v>812.09586042342562</v>
      </c>
      <c r="BV221" s="71">
        <f t="shared" si="62"/>
        <v>826.74645425649089</v>
      </c>
      <c r="BW221" s="71">
        <f t="shared" si="62"/>
        <v>834.63</v>
      </c>
    </row>
    <row r="222" spans="1:75" x14ac:dyDescent="0.25">
      <c r="A222" s="13">
        <v>3</v>
      </c>
      <c r="B222" s="13">
        <v>130</v>
      </c>
      <c r="C222">
        <v>150</v>
      </c>
      <c r="D222" t="s">
        <v>256</v>
      </c>
      <c r="E222" t="s">
        <v>452</v>
      </c>
      <c r="F222">
        <f>'RIM &amp; TRC Benefits'!E222-'TRC Costs (Ach Pot)'!E222</f>
        <v>0</v>
      </c>
      <c r="G222">
        <f>'RIM &amp; TRC Benefits'!F222-'TRC Costs (Ach Pot)'!F222</f>
        <v>0</v>
      </c>
      <c r="H222">
        <f>'RIM &amp; TRC Benefits'!G222-'TRC Costs (Ach Pot)'!G222</f>
        <v>-352.92400900000001</v>
      </c>
      <c r="I222">
        <f>'RIM &amp; TRC Benefits'!H222-'TRC Costs (Ach Pot)'!H222</f>
        <v>25.900990999999998</v>
      </c>
      <c r="J222">
        <f>'RIM &amp; TRC Benefits'!I222-'TRC Costs (Ach Pot)'!I222</f>
        <v>27.025990999999998</v>
      </c>
      <c r="K222">
        <f>'RIM &amp; TRC Benefits'!J222-'TRC Costs (Ach Pot)'!J222</f>
        <v>63.560170999999997</v>
      </c>
      <c r="L222">
        <f>'RIM &amp; TRC Benefits'!K222-'TRC Costs (Ach Pot)'!K222</f>
        <v>77.444941</v>
      </c>
      <c r="M222">
        <f>'RIM &amp; TRC Benefits'!L222-'TRC Costs (Ach Pot)'!L222</f>
        <v>78.561150999999995</v>
      </c>
      <c r="N222">
        <f>'RIM &amp; TRC Benefits'!M222-'TRC Costs (Ach Pot)'!M222</f>
        <v>96.104120999999992</v>
      </c>
      <c r="O222">
        <f>'RIM &amp; TRC Benefits'!N222-'TRC Costs (Ach Pot)'!N222</f>
        <v>104.674431</v>
      </c>
      <c r="P222">
        <f>'RIM &amp; TRC Benefits'!O222-'TRC Costs (Ach Pot)'!O222</f>
        <v>104.682241</v>
      </c>
      <c r="Q222">
        <f>'RIM &amp; TRC Benefits'!P222-'TRC Costs (Ach Pot)'!P222</f>
        <v>81.557241000000005</v>
      </c>
      <c r="R222">
        <f>'RIM &amp; TRC Benefits'!Q222-'TRC Costs (Ach Pot)'!Q222</f>
        <v>88.916620999999992</v>
      </c>
      <c r="S222">
        <f>'RIM &amp; TRC Benefits'!R222-'TRC Costs (Ach Pot)'!R222</f>
        <v>74.635370999999992</v>
      </c>
      <c r="T222">
        <f>'RIM &amp; TRC Benefits'!S222-'TRC Costs (Ach Pot)'!S222</f>
        <v>111.432241</v>
      </c>
      <c r="U222">
        <f>'RIM &amp; TRC Benefits'!T222-'TRC Costs (Ach Pot)'!T222</f>
        <v>78.025991000000005</v>
      </c>
      <c r="V222">
        <f>'RIM &amp; TRC Benefits'!U222-'TRC Costs (Ach Pot)'!U222</f>
        <v>89.417108999999996</v>
      </c>
      <c r="W222">
        <f>'RIM &amp; TRC Benefits'!V222-'TRC Costs (Ach Pot)'!V222</f>
        <v>95.010858999999996</v>
      </c>
      <c r="X222">
        <f>'RIM &amp; TRC Benefits'!W222-'TRC Costs (Ach Pot)'!W222</f>
        <v>109.073359</v>
      </c>
      <c r="Y222">
        <f>'RIM &amp; TRC Benefits'!X222-'TRC Costs (Ach Pot)'!X222</f>
        <v>110.948359</v>
      </c>
      <c r="Z222">
        <f>'RIM &amp; TRC Benefits'!Y222-'TRC Costs (Ach Pot)'!Y222</f>
        <v>113.948359</v>
      </c>
      <c r="AA222">
        <f>'RIM &amp; TRC Benefits'!Z222-'TRC Costs (Ach Pot)'!Z222</f>
        <v>113.542109</v>
      </c>
      <c r="AB222">
        <f>'RIM &amp; TRC Benefits'!AA222-'TRC Costs (Ach Pot)'!AA222</f>
        <v>0</v>
      </c>
      <c r="AC222">
        <f>'RIM &amp; TRC Benefits'!AB222-'TRC Costs (Ach Pot)'!AB222</f>
        <v>0</v>
      </c>
      <c r="AD222">
        <f>'RIM &amp; TRC Benefits'!AC222-'TRC Costs (Ach Pot)'!AC222</f>
        <v>0</v>
      </c>
      <c r="AE222">
        <f>'RIM &amp; TRC Benefits'!AD222-'TRC Costs (Ach Pot)'!AD222</f>
        <v>0</v>
      </c>
      <c r="AF222">
        <f>'RIM &amp; TRC Benefits'!AE222-'TRC Costs (Ach Pot)'!AE222</f>
        <v>0</v>
      </c>
      <c r="AG222">
        <f>'RIM &amp; TRC Benefits'!AF222-'TRC Costs (Ach Pot)'!AF222</f>
        <v>0</v>
      </c>
      <c r="AH222">
        <f>'RIM &amp; TRC Benefits'!AG222-'TRC Costs (Ach Pot)'!AG222</f>
        <v>0</v>
      </c>
      <c r="AI222">
        <f>'RIM &amp; TRC Benefits'!AH222-'TRC Costs (Ach Pot)'!AH222</f>
        <v>0</v>
      </c>
      <c r="AJ222" s="2">
        <f t="shared" si="50"/>
        <v>1291.5376479999998</v>
      </c>
      <c r="AK222" s="2">
        <f t="shared" si="51"/>
        <v>505.182255913755</v>
      </c>
      <c r="AL222">
        <f>IF('TRC Costs (Ach Pot)'!AJ222=0,99999,'RIM &amp; TRC Benefits'!AJ222/'TRC Costs (Ach Pot)'!AJ222)</f>
        <v>2.3339906414411278</v>
      </c>
      <c r="AM222" s="17"/>
      <c r="AN222">
        <f>'Customer Costs'!G222</f>
        <v>341.7</v>
      </c>
      <c r="AO222" s="17">
        <f t="shared" si="52"/>
        <v>282.96933013808228</v>
      </c>
      <c r="AP222" s="18">
        <f t="shared" si="53"/>
        <v>10.094594827918268</v>
      </c>
      <c r="AQ222" s="76" t="str">
        <f t="shared" si="54"/>
        <v>No</v>
      </c>
      <c r="AR222" s="76" t="str">
        <f t="shared" si="55"/>
        <v>No</v>
      </c>
      <c r="AS222" s="76" t="str">
        <f t="shared" si="56"/>
        <v>No</v>
      </c>
      <c r="AU222" s="76" t="str">
        <f t="shared" si="57"/>
        <v>Keep</v>
      </c>
      <c r="AV222" s="59">
        <f t="shared" si="58"/>
        <v>274.00040317121551</v>
      </c>
      <c r="AW222" s="41">
        <f t="shared" si="59"/>
        <v>1.9999999999999996</v>
      </c>
      <c r="AX222" s="23">
        <f t="shared" si="60"/>
        <v>0.80187416789937227</v>
      </c>
      <c r="AY222" s="23"/>
      <c r="AZ222" s="11">
        <f>IF(AV222="NA",AV222,'Program Costs'!G222)</f>
        <v>37</v>
      </c>
      <c r="BA222" s="20"/>
      <c r="BB222" s="56">
        <f>IF(AW222&lt;=10,IF($BB$1="Residential",VLOOKUP(CEILING(AW222,0.05),'Payback-Acceptance'!$A$5:$C$205,2),VLOOKUP(CEILING(AW222,0.05),'Payback-Acceptance'!$A$5:$C$205,3)),IF($BB$1="Residential",VLOOKUP(10,'Payback-Acceptance'!$A$5:$C$205,2),VLOOKUP(10,'Payback-Acceptance'!$A$5:$C$205,3)))</f>
        <v>0.41756058820718511</v>
      </c>
      <c r="BC222" s="109"/>
      <c r="BD222" s="17">
        <f>'RIM Net Benefits (Ach Pot)'!BC222</f>
        <v>282.96933013808228</v>
      </c>
      <c r="BE222" s="18">
        <f>'RIM Net Benefits (Ach Pot)'!BD222</f>
        <v>114.88036849597555</v>
      </c>
      <c r="BF222" s="18">
        <f>'RIM Net Benefits (Ach Pot)'!BE222</f>
        <v>506.66411671149012</v>
      </c>
      <c r="BG222" s="42"/>
      <c r="BH222" s="22">
        <v>10179.232006769827</v>
      </c>
      <c r="BI222" s="27">
        <f t="shared" si="49"/>
        <v>2125.2230521221072</v>
      </c>
      <c r="BJ222" s="52" t="s">
        <v>526</v>
      </c>
      <c r="BK222" s="52"/>
      <c r="BL222" s="35">
        <f t="shared" si="61"/>
        <v>152</v>
      </c>
      <c r="BM222" s="67">
        <v>152</v>
      </c>
      <c r="BN222" s="71">
        <f t="shared" si="63"/>
        <v>31.821255924167616</v>
      </c>
      <c r="BO222" s="71">
        <f t="shared" si="63"/>
        <v>61.525237806670283</v>
      </c>
      <c r="BP222" s="71">
        <f t="shared" si="63"/>
        <v>87.407921115604893</v>
      </c>
      <c r="BQ222" s="71">
        <f t="shared" si="63"/>
        <v>108.46029298745771</v>
      </c>
      <c r="BR222" s="71">
        <f t="shared" si="63"/>
        <v>124.44444595991297</v>
      </c>
      <c r="BS222" s="71">
        <f t="shared" si="62"/>
        <v>135.77300710075147</v>
      </c>
      <c r="BT222" s="71">
        <f t="shared" si="62"/>
        <v>143.267737249487</v>
      </c>
      <c r="BU222" s="71">
        <f t="shared" si="62"/>
        <v>147.89615851857792</v>
      </c>
      <c r="BV222" s="71">
        <f t="shared" si="62"/>
        <v>150.56427524410412</v>
      </c>
      <c r="BW222" s="71">
        <f t="shared" si="62"/>
        <v>152</v>
      </c>
    </row>
    <row r="223" spans="1:75" x14ac:dyDescent="0.25">
      <c r="A223" s="13">
        <v>3</v>
      </c>
      <c r="B223" s="13">
        <v>130</v>
      </c>
      <c r="C223">
        <v>151</v>
      </c>
      <c r="D223" t="s">
        <v>257</v>
      </c>
      <c r="E223" t="s">
        <v>453</v>
      </c>
      <c r="F223">
        <f>'RIM &amp; TRC Benefits'!E223-'TRC Costs (Ach Pot)'!E223</f>
        <v>0</v>
      </c>
      <c r="G223">
        <f>'RIM &amp; TRC Benefits'!F223-'TRC Costs (Ach Pot)'!F223</f>
        <v>0</v>
      </c>
      <c r="H223">
        <f>'RIM &amp; TRC Benefits'!G223-'TRC Costs (Ach Pot)'!G223</f>
        <v>-675.01804099999993</v>
      </c>
      <c r="I223">
        <f>'RIM &amp; TRC Benefits'!H223-'TRC Costs (Ach Pot)'!H223</f>
        <v>1.4069590000000001</v>
      </c>
      <c r="J223">
        <f>'RIM &amp; TRC Benefits'!I223-'TRC Costs (Ach Pot)'!I223</f>
        <v>1.4069590000000001</v>
      </c>
      <c r="K223">
        <f>'RIM &amp; TRC Benefits'!J223-'TRC Costs (Ach Pot)'!J223</f>
        <v>3.3415292999999999</v>
      </c>
      <c r="L223">
        <f>'RIM &amp; TRC Benefits'!K223-'TRC Costs (Ach Pot)'!K223</f>
        <v>3.6139903000000002</v>
      </c>
      <c r="M223">
        <f>'RIM &amp; TRC Benefits'!L223-'TRC Costs (Ach Pot)'!L223</f>
        <v>3.1706310000000002</v>
      </c>
      <c r="N223">
        <f>'RIM &amp; TRC Benefits'!M223-'TRC Costs (Ach Pot)'!M223</f>
        <v>4.9694590000000005</v>
      </c>
      <c r="O223">
        <f>'RIM &amp; TRC Benefits'!N223-'TRC Costs (Ach Pot)'!N223</f>
        <v>4.5710220000000001</v>
      </c>
      <c r="P223">
        <f>'RIM &amp; TRC Benefits'!O223-'TRC Costs (Ach Pot)'!O223</f>
        <v>5.1335220000000001</v>
      </c>
      <c r="Q223">
        <f>'RIM &amp; TRC Benefits'!P223-'TRC Costs (Ach Pot)'!P223</f>
        <v>4.2819590000000005</v>
      </c>
      <c r="R223">
        <f>'RIM &amp; TRC Benefits'!Q223-'TRC Costs (Ach Pot)'!Q223</f>
        <v>4.8132090000000005</v>
      </c>
      <c r="S223">
        <f>'RIM &amp; TRC Benefits'!R223-'TRC Costs (Ach Pot)'!R223</f>
        <v>3.6725840000000001</v>
      </c>
      <c r="T223">
        <f>'RIM &amp; TRC Benefits'!S223-'TRC Costs (Ach Pot)'!S223</f>
        <v>4.2819590000000005</v>
      </c>
      <c r="U223">
        <f>'RIM &amp; TRC Benefits'!T223-'TRC Costs (Ach Pot)'!T223</f>
        <v>3.5007090000000001</v>
      </c>
      <c r="V223">
        <f>'RIM &amp; TRC Benefits'!U223-'TRC Costs (Ach Pot)'!U223</f>
        <v>4.5319590000000005</v>
      </c>
      <c r="W223">
        <f>'RIM &amp; TRC Benefits'!V223-'TRC Costs (Ach Pot)'!V223</f>
        <v>4.2507090000000005</v>
      </c>
      <c r="X223">
        <f>'RIM &amp; TRC Benefits'!W223-'TRC Costs (Ach Pot)'!W223</f>
        <v>5.0319590000000005</v>
      </c>
      <c r="Y223">
        <f>'RIM &amp; TRC Benefits'!X223-'TRC Costs (Ach Pot)'!X223</f>
        <v>4.3757090000000005</v>
      </c>
      <c r="Z223">
        <f>'RIM &amp; TRC Benefits'!Y223-'TRC Costs (Ach Pot)'!Y223</f>
        <v>5.5007090000000005</v>
      </c>
      <c r="AA223">
        <f>'RIM &amp; TRC Benefits'!Z223-'TRC Costs (Ach Pot)'!Z223</f>
        <v>5.4694590000000005</v>
      </c>
      <c r="AB223">
        <f>'RIM &amp; TRC Benefits'!AA223-'TRC Costs (Ach Pot)'!AA223</f>
        <v>0</v>
      </c>
      <c r="AC223">
        <f>'RIM &amp; TRC Benefits'!AB223-'TRC Costs (Ach Pot)'!AB223</f>
        <v>0</v>
      </c>
      <c r="AD223">
        <f>'RIM &amp; TRC Benefits'!AC223-'TRC Costs (Ach Pot)'!AC223</f>
        <v>0</v>
      </c>
      <c r="AE223">
        <f>'RIM &amp; TRC Benefits'!AD223-'TRC Costs (Ach Pot)'!AD223</f>
        <v>0</v>
      </c>
      <c r="AF223">
        <f>'RIM &amp; TRC Benefits'!AE223-'TRC Costs (Ach Pot)'!AE223</f>
        <v>0</v>
      </c>
      <c r="AG223">
        <f>'RIM &amp; TRC Benefits'!AF223-'TRC Costs (Ach Pot)'!AF223</f>
        <v>0</v>
      </c>
      <c r="AH223">
        <f>'RIM &amp; TRC Benefits'!AG223-'TRC Costs (Ach Pot)'!AG223</f>
        <v>0</v>
      </c>
      <c r="AI223">
        <f>'RIM &amp; TRC Benefits'!AH223-'TRC Costs (Ach Pot)'!AH223</f>
        <v>0</v>
      </c>
      <c r="AJ223" s="2">
        <f t="shared" si="50"/>
        <v>-597.69304539999962</v>
      </c>
      <c r="AK223" s="2">
        <f t="shared" si="51"/>
        <v>-634.31183369374537</v>
      </c>
      <c r="AL223">
        <f>IF('TRC Costs (Ach Pot)'!AJ223=0,99999,'RIM &amp; TRC Benefits'!AJ223/'TRC Costs (Ach Pot)'!AJ223)</f>
        <v>6.2085119482854612E-2</v>
      </c>
      <c r="AM223" s="17"/>
      <c r="AN223">
        <f>'Customer Costs'!G223</f>
        <v>639.29999999999995</v>
      </c>
      <c r="AO223" s="17">
        <f t="shared" si="52"/>
        <v>13.534270562942565</v>
      </c>
      <c r="AP223" s="18">
        <f t="shared" si="53"/>
        <v>394.86908217530799</v>
      </c>
      <c r="AQ223" s="76" t="str">
        <f t="shared" si="54"/>
        <v>No</v>
      </c>
      <c r="AR223" s="76" t="str">
        <f t="shared" si="55"/>
        <v>No</v>
      </c>
      <c r="AS223" s="76" t="str">
        <f t="shared" si="56"/>
        <v>No</v>
      </c>
      <c r="AU223" s="76" t="str">
        <f t="shared" si="57"/>
        <v>Drop</v>
      </c>
      <c r="AV223" s="59" t="str">
        <f t="shared" si="58"/>
        <v>NA</v>
      </c>
      <c r="AW223" s="41" t="str">
        <f t="shared" si="59"/>
        <v>NA</v>
      </c>
      <c r="AX223" s="23" t="str">
        <f t="shared" si="60"/>
        <v>NA</v>
      </c>
      <c r="AY223" s="23"/>
      <c r="AZ223" s="11" t="str">
        <f>IF(AV223="NA",AV223,'Program Costs'!G223)</f>
        <v>NA</v>
      </c>
      <c r="BA223" s="20"/>
      <c r="BB223" s="56">
        <f>IF(AW223&lt;=10,IF($BB$1="Residential",VLOOKUP(CEILING(AW223,0.05),'Payback-Acceptance'!$A$5:$C$205,2),VLOOKUP(CEILING(AW223,0.05),'Payback-Acceptance'!$A$5:$C$205,3)),IF($BB$1="Residential",VLOOKUP(10,'Payback-Acceptance'!$A$5:$C$205,2),VLOOKUP(10,'Payback-Acceptance'!$A$5:$C$205,3)))</f>
        <v>0.14294960495076253</v>
      </c>
      <c r="BC223" s="109"/>
      <c r="BD223" s="17">
        <f>'RIM Net Benefits (Ach Pot)'!BC223</f>
        <v>13.534270562942565</v>
      </c>
      <c r="BE223" s="18">
        <f>'RIM Net Benefits (Ach Pot)'!BD223</f>
        <v>5.4726568033882188</v>
      </c>
      <c r="BF223" s="18">
        <f>'RIM Net Benefits (Ach Pot)'!BE223</f>
        <v>24.233471651367321</v>
      </c>
      <c r="BG223" s="42"/>
      <c r="BH223" s="22">
        <v>20164.573880077369</v>
      </c>
      <c r="BI223" s="27" t="str">
        <f t="shared" si="49"/>
        <v>NA</v>
      </c>
      <c r="BJ223" s="52" t="s">
        <v>526</v>
      </c>
      <c r="BK223" s="52"/>
      <c r="BL223" s="35" t="str">
        <f t="shared" si="61"/>
        <v>NA</v>
      </c>
      <c r="BM223" s="67" t="s">
        <v>499</v>
      </c>
      <c r="BN223" s="71" t="str">
        <f t="shared" si="63"/>
        <v>NA</v>
      </c>
      <c r="BO223" s="71" t="str">
        <f t="shared" si="63"/>
        <v>NA</v>
      </c>
      <c r="BP223" s="71" t="str">
        <f t="shared" si="63"/>
        <v>NA</v>
      </c>
      <c r="BQ223" s="71" t="str">
        <f t="shared" si="63"/>
        <v>NA</v>
      </c>
      <c r="BR223" s="71" t="str">
        <f t="shared" si="63"/>
        <v>NA</v>
      </c>
      <c r="BS223" s="71" t="str">
        <f t="shared" si="62"/>
        <v>NA</v>
      </c>
      <c r="BT223" s="71" t="str">
        <f t="shared" si="62"/>
        <v>NA</v>
      </c>
      <c r="BU223" s="71" t="str">
        <f t="shared" si="62"/>
        <v>NA</v>
      </c>
      <c r="BV223" s="71" t="str">
        <f t="shared" si="62"/>
        <v>NA</v>
      </c>
      <c r="BW223" s="71" t="str">
        <f t="shared" si="62"/>
        <v>NA</v>
      </c>
    </row>
    <row r="224" spans="1:75" x14ac:dyDescent="0.25">
      <c r="A224" s="13">
        <v>3</v>
      </c>
      <c r="B224" s="13">
        <v>130</v>
      </c>
      <c r="C224">
        <v>152</v>
      </c>
      <c r="D224" t="s">
        <v>258</v>
      </c>
      <c r="E224" t="s">
        <v>454</v>
      </c>
      <c r="F224">
        <f>'RIM &amp; TRC Benefits'!E224-'TRC Costs (Ach Pot)'!E224</f>
        <v>0</v>
      </c>
      <c r="G224">
        <f>'RIM &amp; TRC Benefits'!F224-'TRC Costs (Ach Pot)'!F224</f>
        <v>0</v>
      </c>
      <c r="H224">
        <f>'RIM &amp; TRC Benefits'!G224-'TRC Costs (Ach Pot)'!G224</f>
        <v>-2058.668592</v>
      </c>
      <c r="I224">
        <f>'RIM &amp; TRC Benefits'!H224-'TRC Costs (Ach Pot)'!H224</f>
        <v>3.9064079999999999</v>
      </c>
      <c r="J224">
        <f>'RIM &amp; TRC Benefits'!I224-'TRC Costs (Ach Pot)'!I224</f>
        <v>3.9064079999999999</v>
      </c>
      <c r="K224">
        <f>'RIM &amp; TRC Benefits'!J224-'TRC Costs (Ach Pot)'!J224</f>
        <v>8.6534779999999998</v>
      </c>
      <c r="L224">
        <f>'RIM &amp; TRC Benefits'!K224-'TRC Costs (Ach Pot)'!K224</f>
        <v>10.828282999999999</v>
      </c>
      <c r="M224">
        <f>'RIM &amp; TRC Benefits'!L224-'TRC Costs (Ach Pot)'!L224</f>
        <v>10.340978</v>
      </c>
      <c r="N224">
        <f>'RIM &amp; TRC Benefits'!M224-'TRC Costs (Ach Pot)'!M224</f>
        <v>13.539221</v>
      </c>
      <c r="O224">
        <f>'RIM &amp; TRC Benefits'!N224-'TRC Costs (Ach Pot)'!N224</f>
        <v>13.992346</v>
      </c>
      <c r="P224">
        <f>'RIM &amp; TRC Benefits'!O224-'TRC Costs (Ach Pot)'!O224</f>
        <v>14.523596</v>
      </c>
      <c r="Q224">
        <f>'RIM &amp; TRC Benefits'!P224-'TRC Costs (Ach Pot)'!P224</f>
        <v>11.968907999999999</v>
      </c>
      <c r="R224">
        <f>'RIM &amp; TRC Benefits'!Q224-'TRC Costs (Ach Pot)'!Q224</f>
        <v>12.562657999999999</v>
      </c>
      <c r="S224">
        <f>'RIM &amp; TRC Benefits'!R224-'TRC Costs (Ach Pot)'!R224</f>
        <v>10.515782999999999</v>
      </c>
      <c r="T224">
        <f>'RIM &amp; TRC Benefits'!S224-'TRC Costs (Ach Pot)'!S224</f>
        <v>14.562657999999999</v>
      </c>
      <c r="U224">
        <f>'RIM &amp; TRC Benefits'!T224-'TRC Costs (Ach Pot)'!T224</f>
        <v>10.031407999999999</v>
      </c>
      <c r="V224">
        <f>'RIM &amp; TRC Benefits'!U224-'TRC Costs (Ach Pot)'!U224</f>
        <v>12.156408000000001</v>
      </c>
      <c r="W224">
        <f>'RIM &amp; TRC Benefits'!V224-'TRC Costs (Ach Pot)'!V224</f>
        <v>12.750158000000001</v>
      </c>
      <c r="X224">
        <f>'RIM &amp; TRC Benefits'!W224-'TRC Costs (Ach Pot)'!W224</f>
        <v>14.562657999999999</v>
      </c>
      <c r="Y224">
        <f>'RIM &amp; TRC Benefits'!X224-'TRC Costs (Ach Pot)'!X224</f>
        <v>14.312657999999999</v>
      </c>
      <c r="Z224">
        <f>'RIM &amp; TRC Benefits'!Y224-'TRC Costs (Ach Pot)'!Y224</f>
        <v>16.062657999999999</v>
      </c>
      <c r="AA224">
        <f>'RIM &amp; TRC Benefits'!Z224-'TRC Costs (Ach Pot)'!Z224</f>
        <v>15.218907999999999</v>
      </c>
      <c r="AB224">
        <f>'RIM &amp; TRC Benefits'!AA224-'TRC Costs (Ach Pot)'!AA224</f>
        <v>0</v>
      </c>
      <c r="AC224">
        <f>'RIM &amp; TRC Benefits'!AB224-'TRC Costs (Ach Pot)'!AB224</f>
        <v>0</v>
      </c>
      <c r="AD224">
        <f>'RIM &amp; TRC Benefits'!AC224-'TRC Costs (Ach Pot)'!AC224</f>
        <v>0</v>
      </c>
      <c r="AE224">
        <f>'RIM &amp; TRC Benefits'!AD224-'TRC Costs (Ach Pot)'!AD224</f>
        <v>0</v>
      </c>
      <c r="AF224">
        <f>'RIM &amp; TRC Benefits'!AE224-'TRC Costs (Ach Pot)'!AE224</f>
        <v>0</v>
      </c>
      <c r="AG224">
        <f>'RIM &amp; TRC Benefits'!AF224-'TRC Costs (Ach Pot)'!AF224</f>
        <v>0</v>
      </c>
      <c r="AH224">
        <f>'RIM &amp; TRC Benefits'!AG224-'TRC Costs (Ach Pot)'!AG224</f>
        <v>0</v>
      </c>
      <c r="AI224">
        <f>'RIM &amp; TRC Benefits'!AH224-'TRC Costs (Ach Pot)'!AH224</f>
        <v>0</v>
      </c>
      <c r="AJ224" s="2">
        <f t="shared" si="50"/>
        <v>-1834.2730109999998</v>
      </c>
      <c r="AK224" s="2">
        <f t="shared" si="51"/>
        <v>-1940.9990591122821</v>
      </c>
      <c r="AL224">
        <f>IF('TRC Costs (Ach Pot)'!AJ224=0,99999,'RIM &amp; TRC Benefits'!AJ224/'TRC Costs (Ach Pot)'!AJ224)</f>
        <v>5.8772641299446204E-2</v>
      </c>
      <c r="AM224" s="17"/>
      <c r="AN224">
        <f>'Customer Costs'!G224</f>
        <v>2025.2</v>
      </c>
      <c r="AO224" s="17">
        <f t="shared" si="52"/>
        <v>38.230608088628678</v>
      </c>
      <c r="AP224" s="18">
        <f t="shared" si="53"/>
        <v>442.83301606304451</v>
      </c>
      <c r="AQ224" s="76" t="str">
        <f t="shared" si="54"/>
        <v>No</v>
      </c>
      <c r="AR224" s="76" t="str">
        <f t="shared" si="55"/>
        <v>No</v>
      </c>
      <c r="AS224" s="76" t="str">
        <f t="shared" si="56"/>
        <v>No</v>
      </c>
      <c r="AU224" s="76" t="str">
        <f t="shared" si="57"/>
        <v>Drop</v>
      </c>
      <c r="AV224" s="59" t="str">
        <f t="shared" si="58"/>
        <v>NA</v>
      </c>
      <c r="AW224" s="41" t="str">
        <f t="shared" si="59"/>
        <v>NA</v>
      </c>
      <c r="AX224" s="23" t="str">
        <f t="shared" si="60"/>
        <v>NA</v>
      </c>
      <c r="AY224" s="23"/>
      <c r="AZ224" s="11" t="str">
        <f>IF(AV224="NA",AV224,'Program Costs'!G224)</f>
        <v>NA</v>
      </c>
      <c r="BA224" s="20"/>
      <c r="BB224" s="56">
        <f>IF(AW224&lt;=10,IF($BB$1="Residential",VLOOKUP(CEILING(AW224,0.05),'Payback-Acceptance'!$A$5:$C$205,2),VLOOKUP(CEILING(AW224,0.05),'Payback-Acceptance'!$A$5:$C$205,3)),IF($BB$1="Residential",VLOOKUP(10,'Payback-Acceptance'!$A$5:$C$205,2),VLOOKUP(10,'Payback-Acceptance'!$A$5:$C$205,3)))</f>
        <v>0.14294960495076253</v>
      </c>
      <c r="BC224" s="109"/>
      <c r="BD224" s="17">
        <f>'RIM Net Benefits (Ach Pot)'!BC224</f>
        <v>38.230608088628678</v>
      </c>
      <c r="BE224" s="18">
        <f>'RIM Net Benefits (Ach Pot)'!BD224</f>
        <v>15.467267294395592</v>
      </c>
      <c r="BF224" s="18">
        <f>'RIM Net Benefits (Ach Pot)'!BE224</f>
        <v>68.452921272832171</v>
      </c>
      <c r="BG224" s="42"/>
      <c r="BH224" s="22">
        <v>5816.7040038684727</v>
      </c>
      <c r="BI224" s="27" t="str">
        <f t="shared" si="49"/>
        <v>NA</v>
      </c>
      <c r="BJ224" s="52" t="s">
        <v>526</v>
      </c>
      <c r="BK224" s="52"/>
      <c r="BL224" s="35" t="str">
        <f t="shared" si="61"/>
        <v>NA</v>
      </c>
      <c r="BM224" s="67" t="s">
        <v>499</v>
      </c>
      <c r="BN224" s="71" t="str">
        <f t="shared" si="63"/>
        <v>NA</v>
      </c>
      <c r="BO224" s="71" t="str">
        <f t="shared" si="63"/>
        <v>NA</v>
      </c>
      <c r="BP224" s="71" t="str">
        <f t="shared" si="63"/>
        <v>NA</v>
      </c>
      <c r="BQ224" s="71" t="str">
        <f t="shared" si="63"/>
        <v>NA</v>
      </c>
      <c r="BR224" s="71" t="str">
        <f t="shared" si="63"/>
        <v>NA</v>
      </c>
      <c r="BS224" s="71" t="str">
        <f t="shared" si="62"/>
        <v>NA</v>
      </c>
      <c r="BT224" s="71" t="str">
        <f t="shared" si="62"/>
        <v>NA</v>
      </c>
      <c r="BU224" s="71" t="str">
        <f t="shared" si="62"/>
        <v>NA</v>
      </c>
      <c r="BV224" s="71" t="str">
        <f t="shared" si="62"/>
        <v>NA</v>
      </c>
      <c r="BW224" s="71" t="str">
        <f t="shared" si="62"/>
        <v>NA</v>
      </c>
    </row>
    <row r="225" spans="1:75" x14ac:dyDescent="0.25">
      <c r="A225" s="13">
        <v>3</v>
      </c>
      <c r="B225" s="13">
        <v>130</v>
      </c>
      <c r="C225">
        <v>153</v>
      </c>
      <c r="D225" t="s">
        <v>259</v>
      </c>
      <c r="E225" t="s">
        <v>455</v>
      </c>
      <c r="F225">
        <f>'RIM &amp; TRC Benefits'!E225-'TRC Costs (Ach Pot)'!E225</f>
        <v>0</v>
      </c>
      <c r="G225">
        <f>'RIM &amp; TRC Benefits'!F225-'TRC Costs (Ach Pot)'!F225</f>
        <v>0</v>
      </c>
      <c r="H225">
        <f>'RIM &amp; TRC Benefits'!G225-'TRC Costs (Ach Pot)'!G225</f>
        <v>-432.59294920000002</v>
      </c>
      <c r="I225">
        <f>'RIM &amp; TRC Benefits'!H225-'TRC Costs (Ach Pot)'!H225</f>
        <v>4.5320508000000004</v>
      </c>
      <c r="J225">
        <f>'RIM &amp; TRC Benefits'!I225-'TRC Costs (Ach Pot)'!I225</f>
        <v>4.5320508000000004</v>
      </c>
      <c r="K225">
        <f>'RIM &amp; TRC Benefits'!J225-'TRC Costs (Ach Pot)'!J225</f>
        <v>6.3552930000000005</v>
      </c>
      <c r="L225">
        <f>'RIM &amp; TRC Benefits'!K225-'TRC Costs (Ach Pot)'!K225</f>
        <v>6.4168164000000001</v>
      </c>
      <c r="M225">
        <f>'RIM &amp; TRC Benefits'!L225-'TRC Costs (Ach Pot)'!L225</f>
        <v>0</v>
      </c>
      <c r="N225">
        <f>'RIM &amp; TRC Benefits'!M225-'TRC Costs (Ach Pot)'!M225</f>
        <v>0</v>
      </c>
      <c r="O225">
        <f>'RIM &amp; TRC Benefits'!N225-'TRC Costs (Ach Pot)'!N225</f>
        <v>0</v>
      </c>
      <c r="P225">
        <f>'RIM &amp; TRC Benefits'!O225-'TRC Costs (Ach Pot)'!O225</f>
        <v>0</v>
      </c>
      <c r="Q225">
        <f>'RIM &amp; TRC Benefits'!P225-'TRC Costs (Ach Pot)'!P225</f>
        <v>0</v>
      </c>
      <c r="R225">
        <f>'RIM &amp; TRC Benefits'!Q225-'TRC Costs (Ach Pot)'!Q225</f>
        <v>0</v>
      </c>
      <c r="S225">
        <f>'RIM &amp; TRC Benefits'!R225-'TRC Costs (Ach Pot)'!R225</f>
        <v>0</v>
      </c>
      <c r="T225">
        <f>'RIM &amp; TRC Benefits'!S225-'TRC Costs (Ach Pot)'!S225</f>
        <v>0</v>
      </c>
      <c r="U225">
        <f>'RIM &amp; TRC Benefits'!T225-'TRC Costs (Ach Pot)'!T225</f>
        <v>0</v>
      </c>
      <c r="V225">
        <f>'RIM &amp; TRC Benefits'!U225-'TRC Costs (Ach Pot)'!U225</f>
        <v>0</v>
      </c>
      <c r="W225">
        <f>'RIM &amp; TRC Benefits'!V225-'TRC Costs (Ach Pot)'!V225</f>
        <v>0</v>
      </c>
      <c r="X225">
        <f>'RIM &amp; TRC Benefits'!W225-'TRC Costs (Ach Pot)'!W225</f>
        <v>0</v>
      </c>
      <c r="Y225">
        <f>'RIM &amp; TRC Benefits'!X225-'TRC Costs (Ach Pot)'!X225</f>
        <v>0</v>
      </c>
      <c r="Z225">
        <f>'RIM &amp; TRC Benefits'!Y225-'TRC Costs (Ach Pot)'!Y225</f>
        <v>0</v>
      </c>
      <c r="AA225">
        <f>'RIM &amp; TRC Benefits'!Z225-'TRC Costs (Ach Pot)'!Z225</f>
        <v>0</v>
      </c>
      <c r="AB225">
        <f>'RIM &amp; TRC Benefits'!AA225-'TRC Costs (Ach Pot)'!AA225</f>
        <v>0</v>
      </c>
      <c r="AC225">
        <f>'RIM &amp; TRC Benefits'!AB225-'TRC Costs (Ach Pot)'!AB225</f>
        <v>0</v>
      </c>
      <c r="AD225">
        <f>'RIM &amp; TRC Benefits'!AC225-'TRC Costs (Ach Pot)'!AC225</f>
        <v>0</v>
      </c>
      <c r="AE225">
        <f>'RIM &amp; TRC Benefits'!AD225-'TRC Costs (Ach Pot)'!AD225</f>
        <v>0</v>
      </c>
      <c r="AF225">
        <f>'RIM &amp; TRC Benefits'!AE225-'TRC Costs (Ach Pot)'!AE225</f>
        <v>0</v>
      </c>
      <c r="AG225">
        <f>'RIM &amp; TRC Benefits'!AF225-'TRC Costs (Ach Pot)'!AF225</f>
        <v>0</v>
      </c>
      <c r="AH225">
        <f>'RIM &amp; TRC Benefits'!AG225-'TRC Costs (Ach Pot)'!AG225</f>
        <v>0</v>
      </c>
      <c r="AI225">
        <f>'RIM &amp; TRC Benefits'!AH225-'TRC Costs (Ach Pot)'!AH225</f>
        <v>0</v>
      </c>
      <c r="AJ225" s="2">
        <f t="shared" si="50"/>
        <v>-410.75673820000003</v>
      </c>
      <c r="AK225" s="2">
        <f t="shared" si="51"/>
        <v>-414.07632007454998</v>
      </c>
      <c r="AL225">
        <f>IF('TRC Costs (Ach Pot)'!AJ225=0,99999,'RIM &amp; TRC Benefits'!AJ225/'TRC Costs (Ach Pot)'!AJ225)</f>
        <v>5.245693346784909E-2</v>
      </c>
      <c r="AM225" s="17"/>
      <c r="AN225">
        <f>'Customer Costs'!G225</f>
        <v>400</v>
      </c>
      <c r="AO225" s="17">
        <f t="shared" si="52"/>
        <v>77.001136131102669</v>
      </c>
      <c r="AP225" s="18">
        <f t="shared" si="53"/>
        <v>43.425631052676451</v>
      </c>
      <c r="AQ225" s="76" t="str">
        <f t="shared" si="54"/>
        <v>No</v>
      </c>
      <c r="AR225" s="76" t="str">
        <f t="shared" si="55"/>
        <v>No</v>
      </c>
      <c r="AS225" s="76" t="str">
        <f t="shared" si="56"/>
        <v>No</v>
      </c>
      <c r="AU225" s="76" t="str">
        <f t="shared" si="57"/>
        <v>Drop</v>
      </c>
      <c r="AV225" s="59" t="str">
        <f t="shared" si="58"/>
        <v>NA</v>
      </c>
      <c r="AW225" s="41" t="str">
        <f t="shared" si="59"/>
        <v>NA</v>
      </c>
      <c r="AX225" s="23" t="str">
        <f t="shared" si="60"/>
        <v>NA</v>
      </c>
      <c r="AY225" s="23"/>
      <c r="AZ225" s="11" t="str">
        <f>IF(AV225="NA",AV225,'Program Costs'!G225)</f>
        <v>NA</v>
      </c>
      <c r="BA225" s="20"/>
      <c r="BB225" s="56">
        <f>IF(AW225&lt;=10,IF($BB$1="Residential",VLOOKUP(CEILING(AW225,0.05),'Payback-Acceptance'!$A$5:$C$205,2),VLOOKUP(CEILING(AW225,0.05),'Payback-Acceptance'!$A$5:$C$205,3)),IF($BB$1="Residential",VLOOKUP(10,'Payback-Acceptance'!$A$5:$C$205,2),VLOOKUP(10,'Payback-Acceptance'!$A$5:$C$205,3)))</f>
        <v>0.14294960495076253</v>
      </c>
      <c r="BC225" s="109"/>
      <c r="BD225" s="17">
        <f>'RIM Net Benefits (Ach Pot)'!BC225</f>
        <v>77.001136131102669</v>
      </c>
      <c r="BE225" s="18">
        <f>'RIM Net Benefits (Ach Pot)'!BD225</f>
        <v>2.7856403298486647</v>
      </c>
      <c r="BF225" s="18">
        <f>'RIM Net Benefits (Ach Pot)'!BE225</f>
        <v>1.5695048995842362</v>
      </c>
      <c r="BG225" s="42"/>
      <c r="BH225" s="22">
        <v>12796.74880851064</v>
      </c>
      <c r="BI225" s="27" t="str">
        <f t="shared" si="49"/>
        <v>NA</v>
      </c>
      <c r="BJ225" s="52" t="s">
        <v>526</v>
      </c>
      <c r="BK225" s="52"/>
      <c r="BL225" s="35" t="str">
        <f t="shared" si="61"/>
        <v>NA</v>
      </c>
      <c r="BM225" s="67" t="s">
        <v>499</v>
      </c>
      <c r="BN225" s="71" t="str">
        <f t="shared" si="63"/>
        <v>NA</v>
      </c>
      <c r="BO225" s="71" t="str">
        <f t="shared" si="63"/>
        <v>NA</v>
      </c>
      <c r="BP225" s="71" t="str">
        <f t="shared" si="63"/>
        <v>NA</v>
      </c>
      <c r="BQ225" s="71" t="str">
        <f t="shared" si="63"/>
        <v>NA</v>
      </c>
      <c r="BR225" s="71" t="str">
        <f t="shared" si="63"/>
        <v>NA</v>
      </c>
      <c r="BS225" s="71" t="str">
        <f t="shared" si="62"/>
        <v>NA</v>
      </c>
      <c r="BT225" s="71" t="str">
        <f t="shared" si="62"/>
        <v>NA</v>
      </c>
      <c r="BU225" s="71" t="str">
        <f t="shared" si="62"/>
        <v>NA</v>
      </c>
      <c r="BV225" s="71" t="str">
        <f t="shared" si="62"/>
        <v>NA</v>
      </c>
      <c r="BW225" s="71" t="str">
        <f t="shared" si="62"/>
        <v>NA</v>
      </c>
    </row>
    <row r="226" spans="1:75" x14ac:dyDescent="0.25">
      <c r="A226" s="13">
        <v>3</v>
      </c>
      <c r="B226" s="13">
        <v>190</v>
      </c>
      <c r="C226">
        <v>191</v>
      </c>
      <c r="D226" t="s">
        <v>260</v>
      </c>
      <c r="E226" t="s">
        <v>457</v>
      </c>
      <c r="F226">
        <f>'RIM &amp; TRC Benefits'!E226-'TRC Costs (Ach Pot)'!E226</f>
        <v>0</v>
      </c>
      <c r="G226">
        <f>'RIM &amp; TRC Benefits'!F226-'TRC Costs (Ach Pot)'!F226</f>
        <v>0</v>
      </c>
      <c r="H226">
        <f>'RIM &amp; TRC Benefits'!G226-'TRC Costs (Ach Pot)'!G226</f>
        <v>-123.42518800000001</v>
      </c>
      <c r="I226">
        <f>'RIM &amp; TRC Benefits'!H226-'TRC Costs (Ach Pot)'!H226</f>
        <v>13.574812</v>
      </c>
      <c r="J226">
        <f>'RIM &amp; TRC Benefits'!I226-'TRC Costs (Ach Pot)'!I226</f>
        <v>14.199812</v>
      </c>
      <c r="K226">
        <f>'RIM &amp; TRC Benefits'!J226-'TRC Costs (Ach Pot)'!J226</f>
        <v>25.607039</v>
      </c>
      <c r="L226">
        <f>'RIM &amp; TRC Benefits'!K226-'TRC Costs (Ach Pot)'!K226</f>
        <v>29.414656000000001</v>
      </c>
      <c r="M226">
        <f>'RIM &amp; TRC Benefits'!L226-'TRC Costs (Ach Pot)'!L226</f>
        <v>30.247664</v>
      </c>
      <c r="N226">
        <f>'RIM &amp; TRC Benefits'!M226-'TRC Costs (Ach Pot)'!M226</f>
        <v>35.957622000000001</v>
      </c>
      <c r="O226">
        <f>'RIM &amp; TRC Benefits'!N226-'TRC Costs (Ach Pot)'!N226</f>
        <v>38.801372000000001</v>
      </c>
      <c r="P226">
        <f>'RIM &amp; TRC Benefits'!O226-'TRC Costs (Ach Pot)'!O226</f>
        <v>39.160752000000002</v>
      </c>
      <c r="Q226">
        <f>'RIM &amp; TRC Benefits'!P226-'TRC Costs (Ach Pot)'!P226</f>
        <v>33.215442000000003</v>
      </c>
      <c r="R226">
        <f>'RIM &amp; TRC Benefits'!Q226-'TRC Costs (Ach Pot)'!Q226</f>
        <v>35.481062000000001</v>
      </c>
      <c r="S226">
        <f>'RIM &amp; TRC Benefits'!R226-'TRC Costs (Ach Pot)'!R226</f>
        <v>30.715437000000001</v>
      </c>
      <c r="T226">
        <f>'RIM &amp; TRC Benefits'!S226-'TRC Costs (Ach Pot)'!S226</f>
        <v>41.762312000000001</v>
      </c>
      <c r="U226">
        <f>'RIM &amp; TRC Benefits'!T226-'TRC Costs (Ach Pot)'!T226</f>
        <v>31.606062000000001</v>
      </c>
      <c r="V226">
        <f>'RIM &amp; TRC Benefits'!U226-'TRC Costs (Ach Pot)'!U226</f>
        <v>35.746195</v>
      </c>
      <c r="W226">
        <f>'RIM &amp; TRC Benefits'!V226-'TRC Costs (Ach Pot)'!V226</f>
        <v>0</v>
      </c>
      <c r="X226">
        <f>'RIM &amp; TRC Benefits'!W226-'TRC Costs (Ach Pot)'!W226</f>
        <v>0</v>
      </c>
      <c r="Y226">
        <f>'RIM &amp; TRC Benefits'!X226-'TRC Costs (Ach Pot)'!X226</f>
        <v>0</v>
      </c>
      <c r="Z226">
        <f>'RIM &amp; TRC Benefits'!Y226-'TRC Costs (Ach Pot)'!Y226</f>
        <v>0</v>
      </c>
      <c r="AA226">
        <f>'RIM &amp; TRC Benefits'!Z226-'TRC Costs (Ach Pot)'!Z226</f>
        <v>0</v>
      </c>
      <c r="AB226">
        <f>'RIM &amp; TRC Benefits'!AA226-'TRC Costs (Ach Pot)'!AA226</f>
        <v>0</v>
      </c>
      <c r="AC226">
        <f>'RIM &amp; TRC Benefits'!AB226-'TRC Costs (Ach Pot)'!AB226</f>
        <v>0</v>
      </c>
      <c r="AD226">
        <f>'RIM &amp; TRC Benefits'!AC226-'TRC Costs (Ach Pot)'!AC226</f>
        <v>0</v>
      </c>
      <c r="AE226">
        <f>'RIM &amp; TRC Benefits'!AD226-'TRC Costs (Ach Pot)'!AD226</f>
        <v>0</v>
      </c>
      <c r="AF226">
        <f>'RIM &amp; TRC Benefits'!AE226-'TRC Costs (Ach Pot)'!AE226</f>
        <v>0</v>
      </c>
      <c r="AG226">
        <f>'RIM &amp; TRC Benefits'!AF226-'TRC Costs (Ach Pot)'!AF226</f>
        <v>0</v>
      </c>
      <c r="AH226">
        <f>'RIM &amp; TRC Benefits'!AG226-'TRC Costs (Ach Pot)'!AG226</f>
        <v>0</v>
      </c>
      <c r="AI226">
        <f>'RIM &amp; TRC Benefits'!AH226-'TRC Costs (Ach Pot)'!AH226</f>
        <v>0</v>
      </c>
      <c r="AJ226" s="2">
        <f t="shared" si="50"/>
        <v>312.06505099999998</v>
      </c>
      <c r="AK226" s="2">
        <f t="shared" si="51"/>
        <v>143.39092985760391</v>
      </c>
      <c r="AL226">
        <f>IF('TRC Costs (Ach Pot)'!AJ226=0,99999,'RIM &amp; TRC Benefits'!AJ226/'TRC Costs (Ach Pot)'!AJ226)</f>
        <v>2.0466491230482036</v>
      </c>
      <c r="AM226" s="17"/>
      <c r="AN226">
        <f>'Customer Costs'!G226</f>
        <v>100</v>
      </c>
      <c r="AO226" s="17">
        <f t="shared" si="52"/>
        <v>185.89569651778189</v>
      </c>
      <c r="AP226" s="18">
        <f t="shared" si="53"/>
        <v>4.4969073933703525</v>
      </c>
      <c r="AQ226" s="76" t="str">
        <f t="shared" si="54"/>
        <v>No</v>
      </c>
      <c r="AR226" s="76" t="str">
        <f t="shared" si="55"/>
        <v>No</v>
      </c>
      <c r="AS226" s="76" t="str">
        <f t="shared" si="56"/>
        <v>No</v>
      </c>
      <c r="AU226" s="76" t="str">
        <f t="shared" si="57"/>
        <v>Keep</v>
      </c>
      <c r="AV226" s="59">
        <f t="shared" si="58"/>
        <v>55.524990286690439</v>
      </c>
      <c r="AW226" s="41">
        <f t="shared" si="59"/>
        <v>2</v>
      </c>
      <c r="AX226" s="23">
        <f t="shared" si="60"/>
        <v>0.55524990286690434</v>
      </c>
      <c r="AY226" s="23"/>
      <c r="AZ226" s="11">
        <f>IF(AV226="NA",AV226,'Program Costs'!G226)</f>
        <v>37</v>
      </c>
      <c r="BA226" s="20"/>
      <c r="BB226" s="56">
        <f>IF(AW226&lt;=10,IF($BB$1="Residential",VLOOKUP(CEILING(AW226,0.05),'Payback-Acceptance'!$A$5:$C$205,2),VLOOKUP(CEILING(AW226,0.05),'Payback-Acceptance'!$A$5:$C$205,3)),IF($BB$1="Residential",VLOOKUP(10,'Payback-Acceptance'!$A$5:$C$205,2),VLOOKUP(10,'Payback-Acceptance'!$A$5:$C$205,3)))</f>
        <v>0.41756058820718511</v>
      </c>
      <c r="BC226" s="109"/>
      <c r="BD226" s="17">
        <f>'RIM Net Benefits (Ach Pot)'!BC226</f>
        <v>185.89569651778189</v>
      </c>
      <c r="BE226" s="18">
        <f>'RIM Net Benefits (Ach Pot)'!BD226</f>
        <v>110.02331022031606</v>
      </c>
      <c r="BF226" s="18">
        <f>'RIM Net Benefits (Ach Pot)'!BE226</f>
        <v>0</v>
      </c>
      <c r="BG226" s="42"/>
      <c r="BH226" s="22">
        <v>9221.2018780458802</v>
      </c>
      <c r="BI226" s="27">
        <f t="shared" si="49"/>
        <v>1925.2052400870189</v>
      </c>
      <c r="BJ226" s="52" t="s">
        <v>528</v>
      </c>
      <c r="BK226" s="52"/>
      <c r="BL226" s="35">
        <f t="shared" si="61"/>
        <v>21</v>
      </c>
      <c r="BM226" s="67">
        <v>21</v>
      </c>
      <c r="BN226" s="71">
        <f t="shared" si="63"/>
        <v>0.63</v>
      </c>
      <c r="BO226" s="71">
        <f t="shared" si="63"/>
        <v>1.68</v>
      </c>
      <c r="BP226" s="71">
        <f t="shared" si="63"/>
        <v>3.36</v>
      </c>
      <c r="BQ226" s="71">
        <f t="shared" si="63"/>
        <v>6.3000000000000007</v>
      </c>
      <c r="BR226" s="71">
        <f t="shared" si="63"/>
        <v>10.5</v>
      </c>
      <c r="BS226" s="71">
        <f t="shared" si="62"/>
        <v>14.7</v>
      </c>
      <c r="BT226" s="71">
        <f t="shared" si="62"/>
        <v>17.64</v>
      </c>
      <c r="BU226" s="71">
        <f t="shared" si="62"/>
        <v>19.32</v>
      </c>
      <c r="BV226" s="71">
        <f t="shared" si="62"/>
        <v>20.37</v>
      </c>
      <c r="BW226" s="71">
        <f t="shared" si="62"/>
        <v>21</v>
      </c>
    </row>
    <row r="227" spans="1:75" x14ac:dyDescent="0.25">
      <c r="A227" s="13">
        <v>3</v>
      </c>
      <c r="B227" s="13">
        <v>190</v>
      </c>
      <c r="C227">
        <v>192</v>
      </c>
      <c r="D227" t="s">
        <v>261</v>
      </c>
      <c r="E227" t="s">
        <v>458</v>
      </c>
      <c r="F227">
        <f>'RIM &amp; TRC Benefits'!E227-'TRC Costs (Ach Pot)'!E227</f>
        <v>0</v>
      </c>
      <c r="G227">
        <f>'RIM &amp; TRC Benefits'!F227-'TRC Costs (Ach Pot)'!F227</f>
        <v>0</v>
      </c>
      <c r="H227">
        <f>'RIM &amp; TRC Benefits'!G227-'TRC Costs (Ach Pot)'!G227</f>
        <v>-223.168598</v>
      </c>
      <c r="I227">
        <f>'RIM &amp; TRC Benefits'!H227-'TRC Costs (Ach Pot)'!H227</f>
        <v>24.331402000000001</v>
      </c>
      <c r="J227">
        <f>'RIM &amp; TRC Benefits'!I227-'TRC Costs (Ach Pot)'!I227</f>
        <v>25.956402000000001</v>
      </c>
      <c r="K227">
        <f>'RIM &amp; TRC Benefits'!J227-'TRC Costs (Ach Pot)'!J227</f>
        <v>46.934922</v>
      </c>
      <c r="L227">
        <f>'RIM &amp; TRC Benefits'!K227-'TRC Costs (Ach Pot)'!K227</f>
        <v>53.502302</v>
      </c>
      <c r="M227">
        <f>'RIM &amp; TRC Benefits'!L227-'TRC Costs (Ach Pot)'!L227</f>
        <v>54.879251999999994</v>
      </c>
      <c r="N227">
        <f>'RIM &amp; TRC Benefits'!M227-'TRC Costs (Ach Pot)'!M227</f>
        <v>64.956401999999997</v>
      </c>
      <c r="O227">
        <f>'RIM &amp; TRC Benefits'!N227-'TRC Costs (Ach Pot)'!N227</f>
        <v>70.823591999999991</v>
      </c>
      <c r="P227">
        <f>'RIM &amp; TRC Benefits'!O227-'TRC Costs (Ach Pot)'!O227</f>
        <v>71.667341999999991</v>
      </c>
      <c r="Q227">
        <f>'RIM &amp; TRC Benefits'!P227-'TRC Costs (Ach Pot)'!P227</f>
        <v>59.347031999999999</v>
      </c>
      <c r="R227">
        <f>'RIM &amp; TRC Benefits'!Q227-'TRC Costs (Ach Pot)'!Q227</f>
        <v>63.065781999999999</v>
      </c>
      <c r="S227">
        <f>'RIM &amp; TRC Benefits'!R227-'TRC Costs (Ach Pot)'!R227</f>
        <v>56.534531999999999</v>
      </c>
      <c r="T227">
        <f>'RIM &amp; TRC Benefits'!S227-'TRC Costs (Ach Pot)'!S227</f>
        <v>76.175151999999997</v>
      </c>
      <c r="U227">
        <f>'RIM &amp; TRC Benefits'!T227-'TRC Costs (Ach Pot)'!T227</f>
        <v>58.175151999999997</v>
      </c>
      <c r="V227">
        <f>'RIM &amp; TRC Benefits'!U227-'TRC Costs (Ach Pot)'!U227</f>
        <v>64.972519000000005</v>
      </c>
      <c r="W227">
        <f>'RIM &amp; TRC Benefits'!V227-'TRC Costs (Ach Pot)'!V227</f>
        <v>0</v>
      </c>
      <c r="X227">
        <f>'RIM &amp; TRC Benefits'!W227-'TRC Costs (Ach Pot)'!W227</f>
        <v>0</v>
      </c>
      <c r="Y227">
        <f>'RIM &amp; TRC Benefits'!X227-'TRC Costs (Ach Pot)'!X227</f>
        <v>0</v>
      </c>
      <c r="Z227">
        <f>'RIM &amp; TRC Benefits'!Y227-'TRC Costs (Ach Pot)'!Y227</f>
        <v>0</v>
      </c>
      <c r="AA227">
        <f>'RIM &amp; TRC Benefits'!Z227-'TRC Costs (Ach Pot)'!Z227</f>
        <v>0</v>
      </c>
      <c r="AB227">
        <f>'RIM &amp; TRC Benefits'!AA227-'TRC Costs (Ach Pot)'!AA227</f>
        <v>0</v>
      </c>
      <c r="AC227">
        <f>'RIM &amp; TRC Benefits'!AB227-'TRC Costs (Ach Pot)'!AB227</f>
        <v>0</v>
      </c>
      <c r="AD227">
        <f>'RIM &amp; TRC Benefits'!AC227-'TRC Costs (Ach Pot)'!AC227</f>
        <v>0</v>
      </c>
      <c r="AE227">
        <f>'RIM &amp; TRC Benefits'!AD227-'TRC Costs (Ach Pot)'!AD227</f>
        <v>0</v>
      </c>
      <c r="AF227">
        <f>'RIM &amp; TRC Benefits'!AE227-'TRC Costs (Ach Pot)'!AE227</f>
        <v>0</v>
      </c>
      <c r="AG227">
        <f>'RIM &amp; TRC Benefits'!AF227-'TRC Costs (Ach Pot)'!AF227</f>
        <v>0</v>
      </c>
      <c r="AH227">
        <f>'RIM &amp; TRC Benefits'!AG227-'TRC Costs (Ach Pot)'!AG227</f>
        <v>0</v>
      </c>
      <c r="AI227">
        <f>'RIM &amp; TRC Benefits'!AH227-'TRC Costs (Ach Pot)'!AH227</f>
        <v>0</v>
      </c>
      <c r="AJ227" s="2">
        <f t="shared" si="50"/>
        <v>568.153187</v>
      </c>
      <c r="AK227" s="2">
        <f t="shared" si="51"/>
        <v>261.55859510634536</v>
      </c>
      <c r="AL227">
        <f>IF('TRC Costs (Ach Pot)'!AJ227=0,99999,'RIM &amp; TRC Benefits'!AJ227/'TRC Costs (Ach Pot)'!AJ227)</f>
        <v>2.0589416805924912</v>
      </c>
      <c r="AM227" s="17"/>
      <c r="AN227">
        <f>'Customer Costs'!G227</f>
        <v>210</v>
      </c>
      <c r="AO227" s="17">
        <f t="shared" si="52"/>
        <v>340.66582762966709</v>
      </c>
      <c r="AP227" s="18">
        <f t="shared" si="53"/>
        <v>5.1531644648788486</v>
      </c>
      <c r="AQ227" s="76" t="str">
        <f t="shared" si="54"/>
        <v>No</v>
      </c>
      <c r="AR227" s="76" t="str">
        <f t="shared" si="55"/>
        <v>No</v>
      </c>
      <c r="AS227" s="76" t="str">
        <f t="shared" si="56"/>
        <v>No</v>
      </c>
      <c r="AU227" s="76" t="str">
        <f t="shared" si="57"/>
        <v>Keep</v>
      </c>
      <c r="AV227" s="59">
        <f t="shared" si="58"/>
        <v>128.49668240505611</v>
      </c>
      <c r="AW227" s="41">
        <f t="shared" si="59"/>
        <v>1.9999999999999996</v>
      </c>
      <c r="AX227" s="23">
        <f t="shared" si="60"/>
        <v>0.61188896383360047</v>
      </c>
      <c r="AY227" s="23"/>
      <c r="AZ227" s="11">
        <f>IF(AV227="NA",AV227,'Program Costs'!G227)</f>
        <v>37</v>
      </c>
      <c r="BA227" s="20"/>
      <c r="BB227" s="56">
        <f>IF(AW227&lt;=10,IF($BB$1="Residential",VLOOKUP(CEILING(AW227,0.05),'Payback-Acceptance'!$A$5:$C$205,2),VLOOKUP(CEILING(AW227,0.05),'Payback-Acceptance'!$A$5:$C$205,3)),IF($BB$1="Residential",VLOOKUP(10,'Payback-Acceptance'!$A$5:$C$205,2),VLOOKUP(10,'Payback-Acceptance'!$A$5:$C$205,3)))</f>
        <v>0.41756058820718511</v>
      </c>
      <c r="BC227" s="109"/>
      <c r="BD227" s="17">
        <f>'RIM Net Benefits (Ach Pot)'!BC227</f>
        <v>340.66582762966709</v>
      </c>
      <c r="BE227" s="18">
        <f>'RIM Net Benefits (Ach Pot)'!BD227</f>
        <v>201.54020027715578</v>
      </c>
      <c r="BF227" s="18">
        <f>'RIM Net Benefits (Ach Pot)'!BE227</f>
        <v>0</v>
      </c>
      <c r="BG227" s="42"/>
      <c r="BH227" s="22">
        <v>9273.0063829787232</v>
      </c>
      <c r="BI227" s="27">
        <f t="shared" si="49"/>
        <v>1936.0209998627888</v>
      </c>
      <c r="BJ227" s="52" t="s">
        <v>528</v>
      </c>
      <c r="BK227" s="52"/>
      <c r="BL227" s="35">
        <f t="shared" si="61"/>
        <v>62</v>
      </c>
      <c r="BM227" s="67">
        <v>62</v>
      </c>
      <c r="BN227" s="71">
        <f t="shared" si="63"/>
        <v>1.8599999999999999</v>
      </c>
      <c r="BO227" s="71">
        <f t="shared" si="63"/>
        <v>4.96</v>
      </c>
      <c r="BP227" s="71">
        <f t="shared" si="63"/>
        <v>9.92</v>
      </c>
      <c r="BQ227" s="71">
        <f t="shared" si="63"/>
        <v>18.600000000000001</v>
      </c>
      <c r="BR227" s="71">
        <f t="shared" si="63"/>
        <v>31</v>
      </c>
      <c r="BS227" s="71">
        <f t="shared" si="62"/>
        <v>43.4</v>
      </c>
      <c r="BT227" s="71">
        <f t="shared" si="62"/>
        <v>52.08</v>
      </c>
      <c r="BU227" s="71">
        <f t="shared" si="62"/>
        <v>57.039999999999992</v>
      </c>
      <c r="BV227" s="71">
        <f t="shared" si="62"/>
        <v>60.14</v>
      </c>
      <c r="BW227" s="71">
        <f t="shared" si="62"/>
        <v>62</v>
      </c>
    </row>
    <row r="228" spans="1:75" x14ac:dyDescent="0.25">
      <c r="A228" s="13">
        <v>3</v>
      </c>
      <c r="B228" s="13">
        <v>190</v>
      </c>
      <c r="C228">
        <v>196</v>
      </c>
      <c r="D228" t="s">
        <v>262</v>
      </c>
      <c r="E228" t="s">
        <v>446</v>
      </c>
      <c r="F228">
        <f>'RIM &amp; TRC Benefits'!E228-'TRC Costs (Ach Pot)'!E228</f>
        <v>0</v>
      </c>
      <c r="G228">
        <f>'RIM &amp; TRC Benefits'!F228-'TRC Costs (Ach Pot)'!F228</f>
        <v>0</v>
      </c>
      <c r="H228">
        <f>'RIM &amp; TRC Benefits'!G228-'TRC Costs (Ach Pot)'!G228</f>
        <v>-786.81905300000005</v>
      </c>
      <c r="I228">
        <f>'RIM &amp; TRC Benefits'!H228-'TRC Costs (Ach Pot)'!H228</f>
        <v>18.630946999999999</v>
      </c>
      <c r="J228">
        <f>'RIM &amp; TRC Benefits'!I228-'TRC Costs (Ach Pot)'!I228</f>
        <v>20.130946999999999</v>
      </c>
      <c r="K228">
        <f>'RIM &amp; TRC Benefits'!J228-'TRC Costs (Ach Pot)'!J228</f>
        <v>34.128017</v>
      </c>
      <c r="L228">
        <f>'RIM &amp; TRC Benefits'!K228-'TRC Costs (Ach Pot)'!K228</f>
        <v>38.295009999999998</v>
      </c>
      <c r="M228">
        <f>'RIM &amp; TRC Benefits'!L228-'TRC Costs (Ach Pot)'!L228</f>
        <v>39.328212999999998</v>
      </c>
      <c r="N228">
        <f>'RIM &amp; TRC Benefits'!M228-'TRC Costs (Ach Pot)'!M228</f>
        <v>46.529387</v>
      </c>
      <c r="O228">
        <f>'RIM &amp; TRC Benefits'!N228-'TRC Costs (Ach Pot)'!N228</f>
        <v>49.943446999999999</v>
      </c>
      <c r="P228">
        <f>'RIM &amp; TRC Benefits'!O228-'TRC Costs (Ach Pot)'!O228</f>
        <v>50.724696999999999</v>
      </c>
      <c r="Q228">
        <f>'RIM &amp; TRC Benefits'!P228-'TRC Costs (Ach Pot)'!P228</f>
        <v>43.209077000000001</v>
      </c>
      <c r="R228">
        <f>'RIM &amp; TRC Benefits'!Q228-'TRC Costs (Ach Pot)'!Q228</f>
        <v>46.005946999999999</v>
      </c>
      <c r="S228">
        <f>'RIM &amp; TRC Benefits'!R228-'TRC Costs (Ach Pot)'!R228</f>
        <v>41.552821999999999</v>
      </c>
      <c r="T228">
        <f>'RIM &amp; TRC Benefits'!S228-'TRC Costs (Ach Pot)'!S228</f>
        <v>54.662196999999999</v>
      </c>
      <c r="U228">
        <f>'RIM &amp; TRC Benefits'!T228-'TRC Costs (Ach Pot)'!T228</f>
        <v>42.537196999999999</v>
      </c>
      <c r="V228">
        <f>'RIM &amp; TRC Benefits'!U228-'TRC Costs (Ach Pot)'!U228</f>
        <v>47.099696999999999</v>
      </c>
      <c r="W228">
        <f>'RIM &amp; TRC Benefits'!V228-'TRC Costs (Ach Pot)'!V228</f>
        <v>0</v>
      </c>
      <c r="X228">
        <f>'RIM &amp; TRC Benefits'!W228-'TRC Costs (Ach Pot)'!W228</f>
        <v>0</v>
      </c>
      <c r="Y228">
        <f>'RIM &amp; TRC Benefits'!X228-'TRC Costs (Ach Pot)'!X228</f>
        <v>0</v>
      </c>
      <c r="Z228">
        <f>'RIM &amp; TRC Benefits'!Y228-'TRC Costs (Ach Pot)'!Y228</f>
        <v>0</v>
      </c>
      <c r="AA228">
        <f>'RIM &amp; TRC Benefits'!Z228-'TRC Costs (Ach Pot)'!Z228</f>
        <v>0</v>
      </c>
      <c r="AB228">
        <f>'RIM &amp; TRC Benefits'!AA228-'TRC Costs (Ach Pot)'!AA228</f>
        <v>0</v>
      </c>
      <c r="AC228">
        <f>'RIM &amp; TRC Benefits'!AB228-'TRC Costs (Ach Pot)'!AB228</f>
        <v>0</v>
      </c>
      <c r="AD228">
        <f>'RIM &amp; TRC Benefits'!AC228-'TRC Costs (Ach Pot)'!AC228</f>
        <v>0</v>
      </c>
      <c r="AE228">
        <f>'RIM &amp; TRC Benefits'!AD228-'TRC Costs (Ach Pot)'!AD228</f>
        <v>0</v>
      </c>
      <c r="AF228">
        <f>'RIM &amp; TRC Benefits'!AE228-'TRC Costs (Ach Pot)'!AE228</f>
        <v>0</v>
      </c>
      <c r="AG228">
        <f>'RIM &amp; TRC Benefits'!AF228-'TRC Costs (Ach Pot)'!AF228</f>
        <v>0</v>
      </c>
      <c r="AH228">
        <f>'RIM &amp; TRC Benefits'!AG228-'TRC Costs (Ach Pot)'!AG228</f>
        <v>0</v>
      </c>
      <c r="AI228">
        <f>'RIM &amp; TRC Benefits'!AH228-'TRC Costs (Ach Pot)'!AH228</f>
        <v>0</v>
      </c>
      <c r="AJ228" s="2">
        <f t="shared" si="50"/>
        <v>-214.04145100000005</v>
      </c>
      <c r="AK228" s="2">
        <f t="shared" si="51"/>
        <v>-435.55107313946024</v>
      </c>
      <c r="AL228">
        <f>IF('TRC Costs (Ach Pot)'!AJ228=0,99999,'RIM &amp; TRC Benefits'!AJ228/'TRC Costs (Ach Pot)'!AJ228)</f>
        <v>0.45941284207588406</v>
      </c>
      <c r="AM228" s="17"/>
      <c r="AN228">
        <f>'Customer Costs'!G228</f>
        <v>768.7</v>
      </c>
      <c r="AO228" s="17">
        <f t="shared" si="52"/>
        <v>287.3961633749953</v>
      </c>
      <c r="AP228" s="18">
        <f t="shared" si="53"/>
        <v>22.359351067644134</v>
      </c>
      <c r="AQ228" s="76" t="str">
        <f t="shared" si="54"/>
        <v>No</v>
      </c>
      <c r="AR228" s="76" t="str">
        <f t="shared" si="55"/>
        <v>No</v>
      </c>
      <c r="AS228" s="76" t="str">
        <f t="shared" si="56"/>
        <v>No</v>
      </c>
      <c r="AU228" s="76" t="str">
        <f t="shared" si="57"/>
        <v>Drop</v>
      </c>
      <c r="AV228" s="59" t="str">
        <f t="shared" si="58"/>
        <v>NA</v>
      </c>
      <c r="AW228" s="41" t="str">
        <f t="shared" si="59"/>
        <v>NA</v>
      </c>
      <c r="AX228" s="23" t="str">
        <f t="shared" si="60"/>
        <v>NA</v>
      </c>
      <c r="AY228" s="23"/>
      <c r="AZ228" s="11" t="str">
        <f>IF(AV228="NA",AV228,'Program Costs'!G228)</f>
        <v>NA</v>
      </c>
      <c r="BA228" s="20"/>
      <c r="BB228" s="56">
        <f>IF(AW228&lt;=10,IF($BB$1="Residential",VLOOKUP(CEILING(AW228,0.05),'Payback-Acceptance'!$A$5:$C$205,2),VLOOKUP(CEILING(AW228,0.05),'Payback-Acceptance'!$A$5:$C$205,3)),IF($BB$1="Residential",VLOOKUP(10,'Payback-Acceptance'!$A$5:$C$205,2),VLOOKUP(10,'Payback-Acceptance'!$A$5:$C$205,3)))</f>
        <v>0.14294960495076253</v>
      </c>
      <c r="BC228" s="109"/>
      <c r="BD228" s="17">
        <f>'RIM Net Benefits (Ach Pot)'!BC228</f>
        <v>287.3961633749953</v>
      </c>
      <c r="BE228" s="18">
        <f>'RIM Net Benefits (Ach Pot)'!BD228</f>
        <v>129.81686261581649</v>
      </c>
      <c r="BF228" s="18">
        <f>'RIM Net Benefits (Ach Pot)'!BE228</f>
        <v>0</v>
      </c>
      <c r="BG228" s="42"/>
      <c r="BH228" s="22">
        <v>3141.6945625531916</v>
      </c>
      <c r="BI228" s="27" t="str">
        <f t="shared" si="49"/>
        <v>NA</v>
      </c>
      <c r="BJ228" s="52" t="s">
        <v>527</v>
      </c>
      <c r="BK228" s="52"/>
      <c r="BL228" s="35" t="str">
        <f t="shared" si="61"/>
        <v>NA</v>
      </c>
      <c r="BM228" s="67" t="s">
        <v>499</v>
      </c>
      <c r="BN228" s="71" t="str">
        <f t="shared" si="63"/>
        <v>NA</v>
      </c>
      <c r="BO228" s="71" t="str">
        <f t="shared" si="63"/>
        <v>NA</v>
      </c>
      <c r="BP228" s="71" t="str">
        <f t="shared" si="63"/>
        <v>NA</v>
      </c>
      <c r="BQ228" s="71" t="str">
        <f t="shared" si="63"/>
        <v>NA</v>
      </c>
      <c r="BR228" s="71" t="str">
        <f t="shared" si="63"/>
        <v>NA</v>
      </c>
      <c r="BS228" s="71" t="str">
        <f t="shared" si="62"/>
        <v>NA</v>
      </c>
      <c r="BT228" s="71" t="str">
        <f t="shared" si="62"/>
        <v>NA</v>
      </c>
      <c r="BU228" s="71" t="str">
        <f t="shared" si="62"/>
        <v>NA</v>
      </c>
      <c r="BV228" s="71" t="str">
        <f t="shared" si="62"/>
        <v>NA</v>
      </c>
      <c r="BW228" s="71" t="str">
        <f t="shared" si="62"/>
        <v>NA</v>
      </c>
    </row>
    <row r="229" spans="1:75" x14ac:dyDescent="0.25">
      <c r="A229" s="13">
        <v>3</v>
      </c>
      <c r="B229" s="13">
        <v>190</v>
      </c>
      <c r="C229">
        <v>197</v>
      </c>
      <c r="D229" t="s">
        <v>263</v>
      </c>
      <c r="E229" t="s">
        <v>448</v>
      </c>
      <c r="F229">
        <f>'RIM &amp; TRC Benefits'!E229-'TRC Costs (Ach Pot)'!E229</f>
        <v>0</v>
      </c>
      <c r="G229">
        <f>'RIM &amp; TRC Benefits'!F229-'TRC Costs (Ach Pot)'!F229</f>
        <v>0</v>
      </c>
      <c r="H229">
        <f>'RIM &amp; TRC Benefits'!G229-'TRC Costs (Ach Pot)'!G229</f>
        <v>-52.993132799999998</v>
      </c>
      <c r="I229">
        <f>'RIM &amp; TRC Benefits'!H229-'TRC Costs (Ach Pot)'!H229</f>
        <v>4.6568671999999998</v>
      </c>
      <c r="J229">
        <f>'RIM &amp; TRC Benefits'!I229-'TRC Costs (Ach Pot)'!I229</f>
        <v>4.7818671999999998</v>
      </c>
      <c r="K229">
        <f>'RIM &amp; TRC Benefits'!J229-'TRC Costs (Ach Pot)'!J229</f>
        <v>7.5777652</v>
      </c>
      <c r="L229">
        <f>'RIM &amp; TRC Benefits'!K229-'TRC Costs (Ach Pot)'!K229</f>
        <v>8.3658511999999998</v>
      </c>
      <c r="M229">
        <f>'RIM &amp; TRC Benefits'!L229-'TRC Costs (Ach Pot)'!L229</f>
        <v>8.1842112</v>
      </c>
      <c r="N229">
        <f>'RIM &amp; TRC Benefits'!M229-'TRC Costs (Ach Pot)'!M229</f>
        <v>9.7974922000000007</v>
      </c>
      <c r="O229">
        <f>'RIM &amp; TRC Benefits'!N229-'TRC Costs (Ach Pot)'!N229</f>
        <v>9.9303051999999994</v>
      </c>
      <c r="P229">
        <f>'RIM &amp; TRC Benefits'!O229-'TRC Costs (Ach Pot)'!O229</f>
        <v>10.742805199999999</v>
      </c>
      <c r="Q229">
        <f>'RIM &amp; TRC Benefits'!P229-'TRC Costs (Ach Pot)'!P229</f>
        <v>9.3443672000000007</v>
      </c>
      <c r="R229">
        <f>'RIM &amp; TRC Benefits'!Q229-'TRC Costs (Ach Pot)'!Q229</f>
        <v>0</v>
      </c>
      <c r="S229">
        <f>'RIM &amp; TRC Benefits'!R229-'TRC Costs (Ach Pot)'!R229</f>
        <v>0</v>
      </c>
      <c r="T229">
        <f>'RIM &amp; TRC Benefits'!S229-'TRC Costs (Ach Pot)'!S229</f>
        <v>0</v>
      </c>
      <c r="U229">
        <f>'RIM &amp; TRC Benefits'!T229-'TRC Costs (Ach Pot)'!T229</f>
        <v>0</v>
      </c>
      <c r="V229">
        <f>'RIM &amp; TRC Benefits'!U229-'TRC Costs (Ach Pot)'!U229</f>
        <v>0</v>
      </c>
      <c r="W229">
        <f>'RIM &amp; TRC Benefits'!V229-'TRC Costs (Ach Pot)'!V229</f>
        <v>0</v>
      </c>
      <c r="X229">
        <f>'RIM &amp; TRC Benefits'!W229-'TRC Costs (Ach Pot)'!W229</f>
        <v>0</v>
      </c>
      <c r="Y229">
        <f>'RIM &amp; TRC Benefits'!X229-'TRC Costs (Ach Pot)'!X229</f>
        <v>0</v>
      </c>
      <c r="Z229">
        <f>'RIM &amp; TRC Benefits'!Y229-'TRC Costs (Ach Pot)'!Y229</f>
        <v>0</v>
      </c>
      <c r="AA229">
        <f>'RIM &amp; TRC Benefits'!Z229-'TRC Costs (Ach Pot)'!Z229</f>
        <v>0</v>
      </c>
      <c r="AB229">
        <f>'RIM &amp; TRC Benefits'!AA229-'TRC Costs (Ach Pot)'!AA229</f>
        <v>0</v>
      </c>
      <c r="AC229">
        <f>'RIM &amp; TRC Benefits'!AB229-'TRC Costs (Ach Pot)'!AB229</f>
        <v>0</v>
      </c>
      <c r="AD229">
        <f>'RIM &amp; TRC Benefits'!AC229-'TRC Costs (Ach Pot)'!AC229</f>
        <v>0</v>
      </c>
      <c r="AE229">
        <f>'RIM &amp; TRC Benefits'!AD229-'TRC Costs (Ach Pot)'!AD229</f>
        <v>0</v>
      </c>
      <c r="AF229">
        <f>'RIM &amp; TRC Benefits'!AE229-'TRC Costs (Ach Pot)'!AE229</f>
        <v>0</v>
      </c>
      <c r="AG229">
        <f>'RIM &amp; TRC Benefits'!AF229-'TRC Costs (Ach Pot)'!AF229</f>
        <v>0</v>
      </c>
      <c r="AH229">
        <f>'RIM &amp; TRC Benefits'!AG229-'TRC Costs (Ach Pot)'!AG229</f>
        <v>0</v>
      </c>
      <c r="AI229">
        <f>'RIM &amp; TRC Benefits'!AH229-'TRC Costs (Ach Pot)'!AH229</f>
        <v>0</v>
      </c>
      <c r="AJ229" s="2">
        <f t="shared" si="50"/>
        <v>20.388399000000007</v>
      </c>
      <c r="AK229" s="2">
        <f t="shared" si="51"/>
        <v>-0.66485403775875085</v>
      </c>
      <c r="AL229">
        <f>IF('TRC Costs (Ach Pot)'!AJ229=0,99999,'RIM &amp; TRC Benefits'!AJ229/'TRC Costs (Ach Pot)'!AJ229)</f>
        <v>0.98841717704253051</v>
      </c>
      <c r="AM229" s="17"/>
      <c r="AN229">
        <f>'Customer Costs'!G229</f>
        <v>20.399999999999999</v>
      </c>
      <c r="AO229" s="17">
        <f t="shared" si="52"/>
        <v>73.763392668218671</v>
      </c>
      <c r="AP229" s="18">
        <f t="shared" si="53"/>
        <v>2.3119187333021212</v>
      </c>
      <c r="AQ229" s="76" t="str">
        <f t="shared" si="54"/>
        <v>No</v>
      </c>
      <c r="AR229" s="76" t="str">
        <f t="shared" si="55"/>
        <v>No</v>
      </c>
      <c r="AS229" s="76" t="str">
        <f t="shared" si="56"/>
        <v>Yes</v>
      </c>
      <c r="AU229" s="76" t="str">
        <f t="shared" si="57"/>
        <v>Drop</v>
      </c>
      <c r="AV229" s="59" t="str">
        <f t="shared" si="58"/>
        <v>NA</v>
      </c>
      <c r="AW229" s="41" t="str">
        <f t="shared" si="59"/>
        <v>NA</v>
      </c>
      <c r="AX229" s="23" t="str">
        <f t="shared" si="60"/>
        <v>NA</v>
      </c>
      <c r="AY229" s="23"/>
      <c r="AZ229" s="11" t="str">
        <f>IF(AV229="NA",AV229,'Program Costs'!G229)</f>
        <v>NA</v>
      </c>
      <c r="BA229" s="20"/>
      <c r="BB229" s="56">
        <f>IF(AW229&lt;=10,IF($BB$1="Residential",VLOOKUP(CEILING(AW229,0.05),'Payback-Acceptance'!$A$5:$C$205,2),VLOOKUP(CEILING(AW229,0.05),'Payback-Acceptance'!$A$5:$C$205,3)),IF($BB$1="Residential",VLOOKUP(10,'Payback-Acceptance'!$A$5:$C$205,2),VLOOKUP(10,'Payback-Acceptance'!$A$5:$C$205,3)))</f>
        <v>0.14294960495076253</v>
      </c>
      <c r="BC229" s="109"/>
      <c r="BD229" s="17">
        <f>'RIM Net Benefits (Ach Pot)'!BC229</f>
        <v>73.763392668218671</v>
      </c>
      <c r="BE229" s="18">
        <f>'RIM Net Benefits (Ach Pot)'!BD229</f>
        <v>23.878927597881415</v>
      </c>
      <c r="BF229" s="18">
        <f>'RIM Net Benefits (Ach Pot)'!BE229</f>
        <v>-7.6961251507748711</v>
      </c>
      <c r="BG229" s="42"/>
      <c r="BH229" s="22">
        <v>6259.2793085106387</v>
      </c>
      <c r="BI229" s="27" t="str">
        <f t="shared" si="49"/>
        <v>NA</v>
      </c>
      <c r="BJ229" s="52" t="s">
        <v>527</v>
      </c>
      <c r="BK229" s="52"/>
      <c r="BL229" s="35" t="str">
        <f t="shared" si="61"/>
        <v>NA</v>
      </c>
      <c r="BM229" s="67" t="s">
        <v>499</v>
      </c>
      <c r="BN229" s="71" t="str">
        <f t="shared" si="63"/>
        <v>NA</v>
      </c>
      <c r="BO229" s="71" t="str">
        <f t="shared" si="63"/>
        <v>NA</v>
      </c>
      <c r="BP229" s="71" t="str">
        <f t="shared" si="63"/>
        <v>NA</v>
      </c>
      <c r="BQ229" s="71" t="str">
        <f t="shared" si="63"/>
        <v>NA</v>
      </c>
      <c r="BR229" s="71" t="str">
        <f t="shared" si="63"/>
        <v>NA</v>
      </c>
      <c r="BS229" s="71" t="str">
        <f t="shared" si="63"/>
        <v>NA</v>
      </c>
      <c r="BT229" s="71" t="str">
        <f t="shared" si="63"/>
        <v>NA</v>
      </c>
      <c r="BU229" s="71" t="str">
        <f t="shared" si="63"/>
        <v>NA</v>
      </c>
      <c r="BV229" s="71" t="str">
        <f t="shared" si="63"/>
        <v>NA</v>
      </c>
      <c r="BW229" s="71" t="str">
        <f t="shared" si="63"/>
        <v>NA</v>
      </c>
    </row>
    <row r="230" spans="1:75" x14ac:dyDescent="0.25">
      <c r="A230" s="13">
        <v>3</v>
      </c>
      <c r="B230" s="13">
        <v>190</v>
      </c>
      <c r="C230">
        <v>198</v>
      </c>
      <c r="D230" t="s">
        <v>264</v>
      </c>
      <c r="E230" t="s">
        <v>449</v>
      </c>
      <c r="F230">
        <f>'RIM &amp; TRC Benefits'!E230-'TRC Costs (Ach Pot)'!E230</f>
        <v>0</v>
      </c>
      <c r="G230">
        <f>'RIM &amp; TRC Benefits'!F230-'TRC Costs (Ach Pot)'!F230</f>
        <v>0</v>
      </c>
      <c r="H230">
        <f>'RIM &amp; TRC Benefits'!G230-'TRC Costs (Ach Pot)'!G230</f>
        <v>-304.1917598</v>
      </c>
      <c r="I230">
        <f>'RIM &amp; TRC Benefits'!H230-'TRC Costs (Ach Pot)'!H230</f>
        <v>5.3582402</v>
      </c>
      <c r="J230">
        <f>'RIM &amp; TRC Benefits'!I230-'TRC Costs (Ach Pot)'!I230</f>
        <v>5.3582402</v>
      </c>
      <c r="K230">
        <f>'RIM &amp; TRC Benefits'!J230-'TRC Costs (Ach Pot)'!J230</f>
        <v>9.7303101999999999</v>
      </c>
      <c r="L230">
        <f>'RIM &amp; TRC Benefits'!K230-'TRC Costs (Ach Pot)'!K230</f>
        <v>10.820154200000001</v>
      </c>
      <c r="M230">
        <f>'RIM &amp; TRC Benefits'!L230-'TRC Costs (Ach Pot)'!L230</f>
        <v>11.129724200000002</v>
      </c>
      <c r="N230">
        <f>'RIM &amp; TRC Benefits'!M230-'TRC Costs (Ach Pot)'!M230</f>
        <v>13.342615200000001</v>
      </c>
      <c r="O230">
        <f>'RIM &amp; TRC Benefits'!N230-'TRC Costs (Ach Pot)'!N230</f>
        <v>14.014490200000001</v>
      </c>
      <c r="P230">
        <f>'RIM &amp; TRC Benefits'!O230-'TRC Costs (Ach Pot)'!O230</f>
        <v>14.123865200000001</v>
      </c>
      <c r="Q230">
        <f>'RIM &amp; TRC Benefits'!P230-'TRC Costs (Ach Pot)'!P230</f>
        <v>12.483240200000001</v>
      </c>
      <c r="R230">
        <f>'RIM &amp; TRC Benefits'!Q230-'TRC Costs (Ach Pot)'!Q230</f>
        <v>12.811365200000001</v>
      </c>
      <c r="S230">
        <f>'RIM &amp; TRC Benefits'!R230-'TRC Costs (Ach Pot)'!R230</f>
        <v>11.920740200000001</v>
      </c>
      <c r="T230">
        <f>'RIM &amp; TRC Benefits'!S230-'TRC Costs (Ach Pot)'!S230</f>
        <v>14.045740200000001</v>
      </c>
      <c r="U230">
        <f>'RIM &amp; TRC Benefits'!T230-'TRC Costs (Ach Pot)'!T230</f>
        <v>10.608240200000001</v>
      </c>
      <c r="V230">
        <f>'RIM &amp; TRC Benefits'!U230-'TRC Costs (Ach Pot)'!U230</f>
        <v>12.951990200000001</v>
      </c>
      <c r="W230">
        <f>'RIM &amp; TRC Benefits'!V230-'TRC Costs (Ach Pot)'!V230</f>
        <v>13.545740200000001</v>
      </c>
      <c r="X230">
        <f>'RIM &amp; TRC Benefits'!W230-'TRC Costs (Ach Pot)'!W230</f>
        <v>15.451990200000001</v>
      </c>
      <c r="Y230">
        <f>'RIM &amp; TRC Benefits'!X230-'TRC Costs (Ach Pot)'!X230</f>
        <v>15.420740200000001</v>
      </c>
      <c r="Z230">
        <f>'RIM &amp; TRC Benefits'!Y230-'TRC Costs (Ach Pot)'!Y230</f>
        <v>17.108240200000001</v>
      </c>
      <c r="AA230">
        <f>'RIM &amp; TRC Benefits'!Z230-'TRC Costs (Ach Pot)'!Z230</f>
        <v>16.733240200000001</v>
      </c>
      <c r="AB230">
        <f>'RIM &amp; TRC Benefits'!AA230-'TRC Costs (Ach Pot)'!AA230</f>
        <v>15.920740200000001</v>
      </c>
      <c r="AC230">
        <f>'RIM &amp; TRC Benefits'!AB230-'TRC Costs (Ach Pot)'!AB230</f>
        <v>14.483240200000001</v>
      </c>
      <c r="AD230">
        <f>'RIM &amp; TRC Benefits'!AC230-'TRC Costs (Ach Pot)'!AC230</f>
        <v>16.014490200000001</v>
      </c>
      <c r="AE230">
        <f>'RIM &amp; TRC Benefits'!AD230-'TRC Costs (Ach Pot)'!AD230</f>
        <v>14.639490200000001</v>
      </c>
      <c r="AF230">
        <f>'RIM &amp; TRC Benefits'!AE230-'TRC Costs (Ach Pot)'!AE230</f>
        <v>13.826990200000001</v>
      </c>
      <c r="AG230">
        <f>'RIM &amp; TRC Benefits'!AF230-'TRC Costs (Ach Pot)'!AF230</f>
        <v>15.420740200000001</v>
      </c>
      <c r="AH230">
        <f>'RIM &amp; TRC Benefits'!AG230-'TRC Costs (Ach Pot)'!AG230</f>
        <v>15.451990200000001</v>
      </c>
      <c r="AI230">
        <f>'RIM &amp; TRC Benefits'!AH230-'TRC Costs (Ach Pot)'!AH230</f>
        <v>19.420740200000001</v>
      </c>
      <c r="AJ230" s="2">
        <f t="shared" si="50"/>
        <v>57.945568600000129</v>
      </c>
      <c r="AK230" s="2">
        <f t="shared" si="51"/>
        <v>-150.63781342941286</v>
      </c>
      <c r="AL230">
        <f>IF('TRC Costs (Ach Pot)'!AJ230=0,99999,'RIM &amp; TRC Benefits'!AJ230/'TRC Costs (Ach Pot)'!AJ230)</f>
        <v>0.51297182855023327</v>
      </c>
      <c r="AM230" s="17"/>
      <c r="AN230">
        <f>'Customer Costs'!G230</f>
        <v>272.3</v>
      </c>
      <c r="AO230" s="17">
        <f t="shared" si="52"/>
        <v>73.763460079447242</v>
      </c>
      <c r="AP230" s="18">
        <f t="shared" si="53"/>
        <v>30.859553713525564</v>
      </c>
      <c r="AQ230" s="76" t="str">
        <f t="shared" si="54"/>
        <v>No</v>
      </c>
      <c r="AR230" s="76" t="str">
        <f t="shared" si="55"/>
        <v>No</v>
      </c>
      <c r="AS230" s="76" t="str">
        <f t="shared" si="56"/>
        <v>No</v>
      </c>
      <c r="AU230" s="76" t="str">
        <f t="shared" si="57"/>
        <v>Drop</v>
      </c>
      <c r="AV230" s="59" t="str">
        <f t="shared" si="58"/>
        <v>NA</v>
      </c>
      <c r="AW230" s="41" t="str">
        <f t="shared" si="59"/>
        <v>NA</v>
      </c>
      <c r="AX230" s="23" t="str">
        <f t="shared" si="60"/>
        <v>NA</v>
      </c>
      <c r="AY230" s="23"/>
      <c r="AZ230" s="11" t="str">
        <f>IF(AV230="NA",AV230,'Program Costs'!G230)</f>
        <v>NA</v>
      </c>
      <c r="BA230" s="20"/>
      <c r="BB230" s="56">
        <f>IF(AW230&lt;=10,IF($BB$1="Residential",VLOOKUP(CEILING(AW230,0.05),'Payback-Acceptance'!$A$5:$C$205,2),VLOOKUP(CEILING(AW230,0.05),'Payback-Acceptance'!$A$5:$C$205,3)),IF($BB$1="Residential",VLOOKUP(10,'Payback-Acceptance'!$A$5:$C$205,2),VLOOKUP(10,'Payback-Acceptance'!$A$5:$C$205,3)))</f>
        <v>0.14294960495076253</v>
      </c>
      <c r="BC230" s="109"/>
      <c r="BD230" s="17">
        <f>'RIM Net Benefits (Ach Pot)'!BC230</f>
        <v>73.763460079447242</v>
      </c>
      <c r="BE230" s="18">
        <f>'RIM Net Benefits (Ach Pot)'!BD230</f>
        <v>38.795886820655561</v>
      </c>
      <c r="BF230" s="18">
        <f>'RIM Net Benefits (Ach Pot)'!BE230</f>
        <v>0</v>
      </c>
      <c r="BG230" s="42"/>
      <c r="BH230" s="22">
        <v>6259.2793085106387</v>
      </c>
      <c r="BI230" s="27" t="str">
        <f t="shared" si="49"/>
        <v>NA</v>
      </c>
      <c r="BJ230" s="52" t="s">
        <v>528</v>
      </c>
      <c r="BK230" s="52"/>
      <c r="BL230" s="35" t="str">
        <f t="shared" si="61"/>
        <v>NA</v>
      </c>
      <c r="BM230" s="67" t="s">
        <v>499</v>
      </c>
      <c r="BN230" s="71" t="str">
        <f t="shared" ref="BN230:BW255" si="64">IF($BL230="NA","NA",IF($BJ230="M",$BL230*BN$2,$BL230*BN$1))</f>
        <v>NA</v>
      </c>
      <c r="BO230" s="71" t="str">
        <f t="shared" si="64"/>
        <v>NA</v>
      </c>
      <c r="BP230" s="71" t="str">
        <f t="shared" si="64"/>
        <v>NA</v>
      </c>
      <c r="BQ230" s="71" t="str">
        <f t="shared" si="64"/>
        <v>NA</v>
      </c>
      <c r="BR230" s="71" t="str">
        <f t="shared" si="64"/>
        <v>NA</v>
      </c>
      <c r="BS230" s="71" t="str">
        <f t="shared" si="64"/>
        <v>NA</v>
      </c>
      <c r="BT230" s="71" t="str">
        <f t="shared" si="64"/>
        <v>NA</v>
      </c>
      <c r="BU230" s="71" t="str">
        <f t="shared" si="64"/>
        <v>NA</v>
      </c>
      <c r="BV230" s="71" t="str">
        <f t="shared" si="64"/>
        <v>NA</v>
      </c>
      <c r="BW230" s="71" t="str">
        <f t="shared" si="64"/>
        <v>NA</v>
      </c>
    </row>
    <row r="231" spans="1:75" x14ac:dyDescent="0.25">
      <c r="A231" s="13">
        <v>3</v>
      </c>
      <c r="B231" s="13">
        <v>190</v>
      </c>
      <c r="C231">
        <v>199</v>
      </c>
      <c r="D231" t="s">
        <v>265</v>
      </c>
      <c r="E231" t="s">
        <v>450</v>
      </c>
      <c r="F231">
        <f>'RIM &amp; TRC Benefits'!E231-'TRC Costs (Ach Pot)'!E231</f>
        <v>0</v>
      </c>
      <c r="G231">
        <f>'RIM &amp; TRC Benefits'!F231-'TRC Costs (Ach Pot)'!F231</f>
        <v>0</v>
      </c>
      <c r="H231">
        <f>'RIM &amp; TRC Benefits'!G231-'TRC Costs (Ach Pot)'!G231</f>
        <v>-302.66813500000001</v>
      </c>
      <c r="I231">
        <f>'RIM &amp; TRC Benefits'!H231-'TRC Costs (Ach Pot)'!H231</f>
        <v>6.7568649999999995</v>
      </c>
      <c r="J231">
        <f>'RIM &amp; TRC Benefits'!I231-'TRC Costs (Ach Pot)'!I231</f>
        <v>6.8818649999999995</v>
      </c>
      <c r="K231">
        <f>'RIM &amp; TRC Benefits'!J231-'TRC Costs (Ach Pot)'!J231</f>
        <v>14.722684999999998</v>
      </c>
      <c r="L231">
        <f>'RIM &amp; TRC Benefits'!K231-'TRC Costs (Ach Pot)'!K231</f>
        <v>17.419950999999998</v>
      </c>
      <c r="M231">
        <f>'RIM &amp; TRC Benefits'!L231-'TRC Costs (Ach Pot)'!L231</f>
        <v>17.240262999999999</v>
      </c>
      <c r="N231">
        <f>'RIM &amp; TRC Benefits'!M231-'TRC Costs (Ach Pot)'!M231</f>
        <v>21.116244999999999</v>
      </c>
      <c r="O231">
        <f>'RIM &amp; TRC Benefits'!N231-'TRC Costs (Ach Pot)'!N231</f>
        <v>22.647494999999999</v>
      </c>
      <c r="P231">
        <f>'RIM &amp; TRC Benefits'!O231-'TRC Costs (Ach Pot)'!O231</f>
        <v>22.842804999999998</v>
      </c>
      <c r="Q231">
        <f>'RIM &amp; TRC Benefits'!P231-'TRC Costs (Ach Pot)'!P231</f>
        <v>19.225614999999998</v>
      </c>
      <c r="R231">
        <f>'RIM &amp; TRC Benefits'!Q231-'TRC Costs (Ach Pot)'!Q231</f>
        <v>0</v>
      </c>
      <c r="S231">
        <f>'RIM &amp; TRC Benefits'!R231-'TRC Costs (Ach Pot)'!R231</f>
        <v>0</v>
      </c>
      <c r="T231">
        <f>'RIM &amp; TRC Benefits'!S231-'TRC Costs (Ach Pot)'!S231</f>
        <v>0</v>
      </c>
      <c r="U231">
        <f>'RIM &amp; TRC Benefits'!T231-'TRC Costs (Ach Pot)'!T231</f>
        <v>0</v>
      </c>
      <c r="V231">
        <f>'RIM &amp; TRC Benefits'!U231-'TRC Costs (Ach Pot)'!U231</f>
        <v>0</v>
      </c>
      <c r="W231">
        <f>'RIM &amp; TRC Benefits'!V231-'TRC Costs (Ach Pot)'!V231</f>
        <v>0</v>
      </c>
      <c r="X231">
        <f>'RIM &amp; TRC Benefits'!W231-'TRC Costs (Ach Pot)'!W231</f>
        <v>0</v>
      </c>
      <c r="Y231">
        <f>'RIM &amp; TRC Benefits'!X231-'TRC Costs (Ach Pot)'!X231</f>
        <v>0</v>
      </c>
      <c r="Z231">
        <f>'RIM &amp; TRC Benefits'!Y231-'TRC Costs (Ach Pot)'!Y231</f>
        <v>0</v>
      </c>
      <c r="AA231">
        <f>'RIM &amp; TRC Benefits'!Z231-'TRC Costs (Ach Pot)'!Z231</f>
        <v>0</v>
      </c>
      <c r="AB231">
        <f>'RIM &amp; TRC Benefits'!AA231-'TRC Costs (Ach Pot)'!AA231</f>
        <v>0</v>
      </c>
      <c r="AC231">
        <f>'RIM &amp; TRC Benefits'!AB231-'TRC Costs (Ach Pot)'!AB231</f>
        <v>0</v>
      </c>
      <c r="AD231">
        <f>'RIM &amp; TRC Benefits'!AC231-'TRC Costs (Ach Pot)'!AC231</f>
        <v>0</v>
      </c>
      <c r="AE231">
        <f>'RIM &amp; TRC Benefits'!AD231-'TRC Costs (Ach Pot)'!AD231</f>
        <v>0</v>
      </c>
      <c r="AF231">
        <f>'RIM &amp; TRC Benefits'!AE231-'TRC Costs (Ach Pot)'!AE231</f>
        <v>0</v>
      </c>
      <c r="AG231">
        <f>'RIM &amp; TRC Benefits'!AF231-'TRC Costs (Ach Pot)'!AF231</f>
        <v>0</v>
      </c>
      <c r="AH231">
        <f>'RIM &amp; TRC Benefits'!AG231-'TRC Costs (Ach Pot)'!AG231</f>
        <v>0</v>
      </c>
      <c r="AI231">
        <f>'RIM &amp; TRC Benefits'!AH231-'TRC Costs (Ach Pot)'!AH231</f>
        <v>0</v>
      </c>
      <c r="AJ231" s="2">
        <f t="shared" si="50"/>
        <v>-153.81434599999997</v>
      </c>
      <c r="AK231" s="2">
        <f t="shared" si="51"/>
        <v>-197.99470363776726</v>
      </c>
      <c r="AL231">
        <f>IF('TRC Costs (Ach Pot)'!AJ231=0,99999,'RIM &amp; TRC Benefits'!AJ231/'TRC Costs (Ach Pot)'!AJ231)</f>
        <v>0.35986193456913268</v>
      </c>
      <c r="AM231" s="17"/>
      <c r="AN231">
        <f>'Customer Costs'!G231</f>
        <v>272.3</v>
      </c>
      <c r="AO231" s="17">
        <f t="shared" si="52"/>
        <v>85.107919868592489</v>
      </c>
      <c r="AP231" s="18">
        <f t="shared" si="53"/>
        <v>26.746129642597811</v>
      </c>
      <c r="AQ231" s="76" t="str">
        <f t="shared" si="54"/>
        <v>No</v>
      </c>
      <c r="AR231" s="76" t="str">
        <f t="shared" si="55"/>
        <v>No</v>
      </c>
      <c r="AS231" s="76" t="str">
        <f t="shared" si="56"/>
        <v>No</v>
      </c>
      <c r="AU231" s="76" t="str">
        <f t="shared" si="57"/>
        <v>Drop</v>
      </c>
      <c r="AV231" s="59" t="str">
        <f t="shared" si="58"/>
        <v>NA</v>
      </c>
      <c r="AW231" s="41" t="str">
        <f t="shared" si="59"/>
        <v>NA</v>
      </c>
      <c r="AX231" s="23" t="str">
        <f t="shared" si="60"/>
        <v>NA</v>
      </c>
      <c r="AY231" s="23"/>
      <c r="AZ231" s="11" t="str">
        <f>IF(AV231="NA",AV231,'Program Costs'!G231)</f>
        <v>NA</v>
      </c>
      <c r="BA231" s="20"/>
      <c r="BB231" s="56">
        <f>IF(AW231&lt;=10,IF($BB$1="Residential",VLOOKUP(CEILING(AW231,0.05),'Payback-Acceptance'!$A$5:$C$205,2),VLOOKUP(CEILING(AW231,0.05),'Payback-Acceptance'!$A$5:$C$205,3)),IF($BB$1="Residential",VLOOKUP(10,'Payback-Acceptance'!$A$5:$C$205,2),VLOOKUP(10,'Payback-Acceptance'!$A$5:$C$205,3)))</f>
        <v>0.14294960495076253</v>
      </c>
      <c r="BC231" s="109"/>
      <c r="BD231" s="17">
        <f>'RIM Net Benefits (Ach Pot)'!BC231</f>
        <v>85.107919868592489</v>
      </c>
      <c r="BE231" s="18">
        <f>'RIM Net Benefits (Ach Pot)'!BD231</f>
        <v>73.315629961686639</v>
      </c>
      <c r="BF231" s="18">
        <f>'RIM Net Benefits (Ach Pot)'!BE231</f>
        <v>-10.906033451740324</v>
      </c>
      <c r="BG231" s="42"/>
      <c r="BH231" s="22">
        <v>8809.3560638297859</v>
      </c>
      <c r="BI231" s="27" t="str">
        <f t="shared" si="49"/>
        <v>NA</v>
      </c>
      <c r="BJ231" s="52" t="s">
        <v>526</v>
      </c>
      <c r="BK231" s="52"/>
      <c r="BL231" s="35" t="str">
        <f t="shared" si="61"/>
        <v>NA</v>
      </c>
      <c r="BM231" s="67" t="s">
        <v>499</v>
      </c>
      <c r="BN231" s="71" t="str">
        <f t="shared" si="64"/>
        <v>NA</v>
      </c>
      <c r="BO231" s="71" t="str">
        <f t="shared" si="64"/>
        <v>NA</v>
      </c>
      <c r="BP231" s="71" t="str">
        <f t="shared" si="64"/>
        <v>NA</v>
      </c>
      <c r="BQ231" s="71" t="str">
        <f t="shared" si="64"/>
        <v>NA</v>
      </c>
      <c r="BR231" s="71" t="str">
        <f t="shared" si="64"/>
        <v>NA</v>
      </c>
      <c r="BS231" s="71" t="str">
        <f t="shared" si="64"/>
        <v>NA</v>
      </c>
      <c r="BT231" s="71" t="str">
        <f t="shared" si="64"/>
        <v>NA</v>
      </c>
      <c r="BU231" s="71" t="str">
        <f t="shared" si="64"/>
        <v>NA</v>
      </c>
      <c r="BV231" s="71" t="str">
        <f t="shared" si="64"/>
        <v>NA</v>
      </c>
      <c r="BW231" s="71" t="str">
        <f t="shared" si="64"/>
        <v>NA</v>
      </c>
    </row>
    <row r="232" spans="1:75" x14ac:dyDescent="0.25">
      <c r="A232" s="13">
        <v>3</v>
      </c>
      <c r="B232" s="13">
        <v>190</v>
      </c>
      <c r="C232">
        <v>200</v>
      </c>
      <c r="D232" t="s">
        <v>266</v>
      </c>
      <c r="E232" t="s">
        <v>451</v>
      </c>
      <c r="F232">
        <f>'RIM &amp; TRC Benefits'!E232-'TRC Costs (Ach Pot)'!E232</f>
        <v>0</v>
      </c>
      <c r="G232">
        <f>'RIM &amp; TRC Benefits'!F232-'TRC Costs (Ach Pot)'!F232</f>
        <v>0</v>
      </c>
      <c r="H232">
        <f>'RIM &amp; TRC Benefits'!G232-'TRC Costs (Ach Pot)'!G232</f>
        <v>-306.39616000000001</v>
      </c>
      <c r="I232">
        <f>'RIM &amp; TRC Benefits'!H232-'TRC Costs (Ach Pot)'!H232</f>
        <v>22.428840000000001</v>
      </c>
      <c r="J232">
        <f>'RIM &amp; TRC Benefits'!I232-'TRC Costs (Ach Pot)'!I232</f>
        <v>23.803840000000001</v>
      </c>
      <c r="K232">
        <f>'RIM &amp; TRC Benefits'!J232-'TRC Costs (Ach Pot)'!J232</f>
        <v>40.755012000000001</v>
      </c>
      <c r="L232">
        <f>'RIM &amp; TRC Benefits'!K232-'TRC Costs (Ach Pot)'!K232</f>
        <v>46.462043000000001</v>
      </c>
      <c r="M232">
        <f>'RIM &amp; TRC Benefits'!L232-'TRC Costs (Ach Pot)'!L232</f>
        <v>47.807746000000002</v>
      </c>
      <c r="N232">
        <f>'RIM &amp; TRC Benefits'!M232-'TRC Costs (Ach Pot)'!M232</f>
        <v>56.741340000000001</v>
      </c>
      <c r="O232">
        <f>'RIM &amp; TRC Benefits'!N232-'TRC Costs (Ach Pot)'!N232</f>
        <v>60.753178999999996</v>
      </c>
      <c r="P232">
        <f>'RIM &amp; TRC Benefits'!O232-'TRC Costs (Ach Pot)'!O232</f>
        <v>60.987558999999997</v>
      </c>
      <c r="Q232">
        <f>'RIM &amp; TRC Benefits'!P232-'TRC Costs (Ach Pot)'!P232</f>
        <v>52.620368999999997</v>
      </c>
      <c r="R232">
        <f>'RIM &amp; TRC Benefits'!Q232-'TRC Costs (Ach Pot)'!Q232</f>
        <v>55.745368999999997</v>
      </c>
      <c r="S232">
        <f>'RIM &amp; TRC Benefits'!R232-'TRC Costs (Ach Pot)'!R232</f>
        <v>49.948498999999998</v>
      </c>
      <c r="T232">
        <f>'RIM &amp; TRC Benefits'!S232-'TRC Costs (Ach Pot)'!S232</f>
        <v>65.526618999999997</v>
      </c>
      <c r="U232">
        <f>'RIM &amp; TRC Benefits'!T232-'TRC Costs (Ach Pot)'!T232</f>
        <v>51.370368999999997</v>
      </c>
      <c r="V232">
        <f>'RIM &amp; TRC Benefits'!U232-'TRC Costs (Ach Pot)'!U232</f>
        <v>56.714118999999997</v>
      </c>
      <c r="W232">
        <f>'RIM &amp; TRC Benefits'!V232-'TRC Costs (Ach Pot)'!V232</f>
        <v>57.714118999999997</v>
      </c>
      <c r="X232">
        <f>'RIM &amp; TRC Benefits'!W232-'TRC Costs (Ach Pot)'!W232</f>
        <v>66.995368999999997</v>
      </c>
      <c r="Y232">
        <f>'RIM &amp; TRC Benefits'!X232-'TRC Costs (Ach Pot)'!X232</f>
        <v>67.839118999999997</v>
      </c>
      <c r="Z232">
        <f>'RIM &amp; TRC Benefits'!Y232-'TRC Costs (Ach Pot)'!Y232</f>
        <v>69.995368999999997</v>
      </c>
      <c r="AA232">
        <f>'RIM &amp; TRC Benefits'!Z232-'TRC Costs (Ach Pot)'!Z232</f>
        <v>70.620368999999997</v>
      </c>
      <c r="AB232">
        <f>'RIM &amp; TRC Benefits'!AA232-'TRC Costs (Ach Pot)'!AA232</f>
        <v>71.557868999999997</v>
      </c>
      <c r="AC232">
        <f>'RIM &amp; TRC Benefits'!AB232-'TRC Costs (Ach Pot)'!AB232</f>
        <v>65.495368999999997</v>
      </c>
      <c r="AD232">
        <f>'RIM &amp; TRC Benefits'!AC232-'TRC Costs (Ach Pot)'!AC232</f>
        <v>66.714118999999997</v>
      </c>
      <c r="AE232">
        <f>'RIM &amp; TRC Benefits'!AD232-'TRC Costs (Ach Pot)'!AD232</f>
        <v>61.589118999999997</v>
      </c>
      <c r="AF232">
        <f>'RIM &amp; TRC Benefits'!AE232-'TRC Costs (Ach Pot)'!AE232</f>
        <v>63.495368999999997</v>
      </c>
      <c r="AG232">
        <f>'RIM &amp; TRC Benefits'!AF232-'TRC Costs (Ach Pot)'!AF232</f>
        <v>68.307868999999997</v>
      </c>
      <c r="AH232">
        <f>'RIM &amp; TRC Benefits'!AG232-'TRC Costs (Ach Pot)'!AG232</f>
        <v>70.151618999999997</v>
      </c>
      <c r="AI232">
        <f>'RIM &amp; TRC Benefits'!AH232-'TRC Costs (Ach Pot)'!AH232</f>
        <v>90.245368999999997</v>
      </c>
      <c r="AJ232" s="2">
        <f t="shared" si="50"/>
        <v>1275.9897899999999</v>
      </c>
      <c r="AK232" s="2">
        <f t="shared" si="51"/>
        <v>360.65042431100107</v>
      </c>
      <c r="AL232">
        <f>IF('TRC Costs (Ach Pot)'!AJ232=0,99999,'RIM &amp; TRC Benefits'!AJ232/'TRC Costs (Ach Pot)'!AJ232)</f>
        <v>2.0972023860997906</v>
      </c>
      <c r="AM232" s="17"/>
      <c r="AN232">
        <f>'Customer Costs'!G232</f>
        <v>291.7</v>
      </c>
      <c r="AO232" s="17">
        <f t="shared" si="52"/>
        <v>338.53861911257076</v>
      </c>
      <c r="AP232" s="18">
        <f t="shared" si="53"/>
        <v>7.2029680892249015</v>
      </c>
      <c r="AQ232" s="76" t="str">
        <f t="shared" si="54"/>
        <v>No</v>
      </c>
      <c r="AR232" s="76" t="str">
        <f t="shared" si="55"/>
        <v>No</v>
      </c>
      <c r="AS232" s="76" t="str">
        <f t="shared" si="56"/>
        <v>No</v>
      </c>
      <c r="AU232" s="76" t="str">
        <f t="shared" si="57"/>
        <v>Keep</v>
      </c>
      <c r="AV232" s="59">
        <f t="shared" si="58"/>
        <v>210.70561091298981</v>
      </c>
      <c r="AW232" s="41">
        <f t="shared" si="59"/>
        <v>1.9999999999999996</v>
      </c>
      <c r="AX232" s="23">
        <f t="shared" si="60"/>
        <v>0.72233668465200485</v>
      </c>
      <c r="AY232" s="23"/>
      <c r="AZ232" s="11">
        <f>IF(AV232="NA",AV232,'Program Costs'!G232)</f>
        <v>37</v>
      </c>
      <c r="BA232" s="20"/>
      <c r="BB232" s="56">
        <f>IF(AW232&lt;=10,IF($BB$1="Residential",VLOOKUP(CEILING(AW232,0.05),'Payback-Acceptance'!$A$5:$C$205,2),VLOOKUP(CEILING(AW232,0.05),'Payback-Acceptance'!$A$5:$C$205,3)),IF($BB$1="Residential",VLOOKUP(10,'Payback-Acceptance'!$A$5:$C$205,2),VLOOKUP(10,'Payback-Acceptance'!$A$5:$C$205,3)))</f>
        <v>0.41756058820718511</v>
      </c>
      <c r="BC232" s="109"/>
      <c r="BD232" s="17">
        <f>'RIM Net Benefits (Ach Pot)'!BC232</f>
        <v>338.53861911257076</v>
      </c>
      <c r="BE232" s="18">
        <f>'RIM Net Benefits (Ach Pot)'!BD232</f>
        <v>160.45113023889033</v>
      </c>
      <c r="BF232" s="18">
        <f>'RIM Net Benefits (Ach Pot)'!BE232</f>
        <v>93.652409485152987</v>
      </c>
      <c r="BG232" s="42"/>
      <c r="BH232" s="22">
        <v>8345.7057446808503</v>
      </c>
      <c r="BI232" s="27">
        <f t="shared" si="49"/>
        <v>1742.4188998765098</v>
      </c>
      <c r="BJ232" s="52" t="s">
        <v>526</v>
      </c>
      <c r="BK232" s="52"/>
      <c r="BL232" s="35">
        <f t="shared" si="61"/>
        <v>181.44</v>
      </c>
      <c r="BM232" s="67">
        <v>181.44</v>
      </c>
      <c r="BN232" s="71">
        <f t="shared" si="64"/>
        <v>37.984530755795866</v>
      </c>
      <c r="BO232" s="71">
        <f t="shared" si="64"/>
        <v>73.44170491869906</v>
      </c>
      <c r="BP232" s="71">
        <f t="shared" si="64"/>
        <v>104.33745531062731</v>
      </c>
      <c r="BQ232" s="71">
        <f t="shared" si="64"/>
        <v>129.46733920818636</v>
      </c>
      <c r="BR232" s="71">
        <f t="shared" si="64"/>
        <v>148.54737023004347</v>
      </c>
      <c r="BS232" s="71">
        <f t="shared" si="64"/>
        <v>162.07009479184438</v>
      </c>
      <c r="BT232" s="71">
        <f t="shared" si="64"/>
        <v>171.01643583254554</v>
      </c>
      <c r="BU232" s="71">
        <f t="shared" si="64"/>
        <v>176.54130922112353</v>
      </c>
      <c r="BV232" s="71">
        <f t="shared" si="64"/>
        <v>179.72619802822533</v>
      </c>
      <c r="BW232" s="71">
        <f t="shared" si="64"/>
        <v>181.44</v>
      </c>
    </row>
    <row r="233" spans="1:75" x14ac:dyDescent="0.25">
      <c r="A233" s="13">
        <v>3</v>
      </c>
      <c r="B233" s="13">
        <v>190</v>
      </c>
      <c r="C233">
        <v>202</v>
      </c>
      <c r="D233" t="s">
        <v>267</v>
      </c>
      <c r="E233" t="s">
        <v>452</v>
      </c>
      <c r="F233">
        <f>'RIM &amp; TRC Benefits'!E233-'TRC Costs (Ach Pot)'!E233</f>
        <v>0</v>
      </c>
      <c r="G233">
        <f>'RIM &amp; TRC Benefits'!F233-'TRC Costs (Ach Pot)'!F233</f>
        <v>0</v>
      </c>
      <c r="H233">
        <f>'RIM &amp; TRC Benefits'!G233-'TRC Costs (Ach Pot)'!G233</f>
        <v>-5693.9518360000002</v>
      </c>
      <c r="I233">
        <f>'RIM &amp; TRC Benefits'!H233-'TRC Costs (Ach Pot)'!H233</f>
        <v>18.498163999999999</v>
      </c>
      <c r="J233">
        <f>'RIM &amp; TRC Benefits'!I233-'TRC Costs (Ach Pot)'!I233</f>
        <v>19.998163999999999</v>
      </c>
      <c r="K233">
        <f>'RIM &amp; TRC Benefits'!J233-'TRC Costs (Ach Pot)'!J233</f>
        <v>32.262811999999997</v>
      </c>
      <c r="L233">
        <f>'RIM &amp; TRC Benefits'!K233-'TRC Costs (Ach Pot)'!K233</f>
        <v>35.813594000000002</v>
      </c>
      <c r="M233">
        <f>'RIM &amp; TRC Benefits'!L233-'TRC Costs (Ach Pot)'!L233</f>
        <v>37.160272999999997</v>
      </c>
      <c r="N233">
        <f>'RIM &amp; TRC Benefits'!M233-'TRC Costs (Ach Pot)'!M233</f>
        <v>43.505973999999995</v>
      </c>
      <c r="O233">
        <f>'RIM &amp; TRC Benefits'!N233-'TRC Costs (Ach Pot)'!N233</f>
        <v>46.392575000000001</v>
      </c>
      <c r="P233">
        <f>'RIM &amp; TRC Benefits'!O233-'TRC Costs (Ach Pot)'!O233</f>
        <v>47.220694999999999</v>
      </c>
      <c r="Q233">
        <f>'RIM &amp; TRC Benefits'!P233-'TRC Costs (Ach Pot)'!P233</f>
        <v>40.962885</v>
      </c>
      <c r="R233">
        <f>'RIM &amp; TRC Benefits'!Q233-'TRC Costs (Ach Pot)'!Q233</f>
        <v>43.712885</v>
      </c>
      <c r="S233">
        <f>'RIM &amp; TRC Benefits'!R233-'TRC Costs (Ach Pot)'!R233</f>
        <v>39.900385</v>
      </c>
      <c r="T233">
        <f>'RIM &amp; TRC Benefits'!S233-'TRC Costs (Ach Pot)'!S233</f>
        <v>51.119135</v>
      </c>
      <c r="U233">
        <f>'RIM &amp; TRC Benefits'!T233-'TRC Costs (Ach Pot)'!T233</f>
        <v>40.556635</v>
      </c>
      <c r="V233">
        <f>'RIM &amp; TRC Benefits'!U233-'TRC Costs (Ach Pot)'!U233</f>
        <v>45.635252000000001</v>
      </c>
      <c r="W233">
        <f>'RIM &amp; TRC Benefits'!V233-'TRC Costs (Ach Pot)'!V233</f>
        <v>45.697752000000001</v>
      </c>
      <c r="X233">
        <f>'RIM &amp; TRC Benefits'!W233-'TRC Costs (Ach Pot)'!W233</f>
        <v>51.604002000000001</v>
      </c>
      <c r="Y233">
        <f>'RIM &amp; TRC Benefits'!X233-'TRC Costs (Ach Pot)'!X233</f>
        <v>52.916502000000001</v>
      </c>
      <c r="Z233">
        <f>'RIM &amp; TRC Benefits'!Y233-'TRC Costs (Ach Pot)'!Y233</f>
        <v>55.885252000000001</v>
      </c>
      <c r="AA233">
        <f>'RIM &amp; TRC Benefits'!Z233-'TRC Costs (Ach Pot)'!Z233</f>
        <v>55.822752000000001</v>
      </c>
      <c r="AB233">
        <f>'RIM &amp; TRC Benefits'!AA233-'TRC Costs (Ach Pot)'!AA233</f>
        <v>0</v>
      </c>
      <c r="AC233">
        <f>'RIM &amp; TRC Benefits'!AB233-'TRC Costs (Ach Pot)'!AB233</f>
        <v>0</v>
      </c>
      <c r="AD233">
        <f>'RIM &amp; TRC Benefits'!AC233-'TRC Costs (Ach Pot)'!AC233</f>
        <v>0</v>
      </c>
      <c r="AE233">
        <f>'RIM &amp; TRC Benefits'!AD233-'TRC Costs (Ach Pot)'!AD233</f>
        <v>0</v>
      </c>
      <c r="AF233">
        <f>'RIM &amp; TRC Benefits'!AE233-'TRC Costs (Ach Pot)'!AE233</f>
        <v>0</v>
      </c>
      <c r="AG233">
        <f>'RIM &amp; TRC Benefits'!AF233-'TRC Costs (Ach Pot)'!AF233</f>
        <v>0</v>
      </c>
      <c r="AH233">
        <f>'RIM &amp; TRC Benefits'!AG233-'TRC Costs (Ach Pot)'!AG233</f>
        <v>0</v>
      </c>
      <c r="AI233">
        <f>'RIM &amp; TRC Benefits'!AH233-'TRC Costs (Ach Pot)'!AH233</f>
        <v>0</v>
      </c>
      <c r="AJ233" s="2">
        <f t="shared" si="50"/>
        <v>-4889.286148000001</v>
      </c>
      <c r="AK233" s="2">
        <f t="shared" si="51"/>
        <v>-5270.8408827317162</v>
      </c>
      <c r="AL233">
        <f>IF('TRC Costs (Ach Pot)'!AJ233=0,99999,'RIM &amp; TRC Benefits'!AJ233/'TRC Costs (Ach Pot)'!AJ233)</f>
        <v>7.7346809261519836E-2</v>
      </c>
      <c r="AM233" s="17"/>
      <c r="AN233">
        <f>'Customer Costs'!G233</f>
        <v>5675.7</v>
      </c>
      <c r="AO233" s="17">
        <f t="shared" si="52"/>
        <v>300.18719825222735</v>
      </c>
      <c r="AP233" s="18">
        <f t="shared" si="53"/>
        <v>158.05583902693564</v>
      </c>
      <c r="AQ233" s="76" t="str">
        <f t="shared" si="54"/>
        <v>No</v>
      </c>
      <c r="AR233" s="76" t="str">
        <f t="shared" si="55"/>
        <v>No</v>
      </c>
      <c r="AS233" s="76" t="str">
        <f t="shared" si="56"/>
        <v>No</v>
      </c>
      <c r="AU233" s="76" t="str">
        <f t="shared" si="57"/>
        <v>Drop</v>
      </c>
      <c r="AV233" s="59" t="str">
        <f t="shared" si="58"/>
        <v>NA</v>
      </c>
      <c r="AW233" s="41" t="str">
        <f t="shared" si="59"/>
        <v>NA</v>
      </c>
      <c r="AX233" s="23" t="str">
        <f t="shared" si="60"/>
        <v>NA</v>
      </c>
      <c r="AY233" s="23"/>
      <c r="AZ233" s="11" t="str">
        <f>IF(AV233="NA",AV233,'Program Costs'!G233)</f>
        <v>NA</v>
      </c>
      <c r="BA233" s="20"/>
      <c r="BB233" s="56">
        <f>IF(AW233&lt;=10,IF($BB$1="Residential",VLOOKUP(CEILING(AW233,0.05),'Payback-Acceptance'!$A$5:$C$205,2),VLOOKUP(CEILING(AW233,0.05),'Payback-Acceptance'!$A$5:$C$205,3)),IF($BB$1="Residential",VLOOKUP(10,'Payback-Acceptance'!$A$5:$C$205,2),VLOOKUP(10,'Payback-Acceptance'!$A$5:$C$205,3)))</f>
        <v>0.14294960495076253</v>
      </c>
      <c r="BC233" s="109"/>
      <c r="BD233" s="17">
        <f>'RIM Net Benefits (Ach Pot)'!BC233</f>
        <v>300.18719825222735</v>
      </c>
      <c r="BE233" s="18">
        <f>'RIM Net Benefits (Ach Pot)'!BD233</f>
        <v>114.82891262841407</v>
      </c>
      <c r="BF233" s="18">
        <f>'RIM Net Benefits (Ach Pot)'!BE233</f>
        <v>121.09491716932465</v>
      </c>
      <c r="BG233" s="42"/>
      <c r="BH233" s="22">
        <v>2212.8765232108317</v>
      </c>
      <c r="BI233" s="27" t="str">
        <f t="shared" si="49"/>
        <v>NA</v>
      </c>
      <c r="BJ233" s="52" t="s">
        <v>526</v>
      </c>
      <c r="BK233" s="52"/>
      <c r="BL233" s="35" t="str">
        <f t="shared" si="61"/>
        <v>NA</v>
      </c>
      <c r="BM233" s="67" t="s">
        <v>499</v>
      </c>
      <c r="BN233" s="71" t="str">
        <f t="shared" si="64"/>
        <v>NA</v>
      </c>
      <c r="BO233" s="71" t="str">
        <f t="shared" si="64"/>
        <v>NA</v>
      </c>
      <c r="BP233" s="71" t="str">
        <f t="shared" si="64"/>
        <v>NA</v>
      </c>
      <c r="BQ233" s="71" t="str">
        <f t="shared" si="64"/>
        <v>NA</v>
      </c>
      <c r="BR233" s="71" t="str">
        <f t="shared" si="64"/>
        <v>NA</v>
      </c>
      <c r="BS233" s="71" t="str">
        <f t="shared" si="64"/>
        <v>NA</v>
      </c>
      <c r="BT233" s="71" t="str">
        <f t="shared" si="64"/>
        <v>NA</v>
      </c>
      <c r="BU233" s="71" t="str">
        <f t="shared" si="64"/>
        <v>NA</v>
      </c>
      <c r="BV233" s="71" t="str">
        <f t="shared" si="64"/>
        <v>NA</v>
      </c>
      <c r="BW233" s="71" t="str">
        <f t="shared" si="64"/>
        <v>NA</v>
      </c>
    </row>
    <row r="234" spans="1:75" x14ac:dyDescent="0.25">
      <c r="A234" s="13">
        <v>3</v>
      </c>
      <c r="B234" s="13">
        <v>190</v>
      </c>
      <c r="C234">
        <v>203</v>
      </c>
      <c r="D234" t="s">
        <v>268</v>
      </c>
      <c r="E234" t="s">
        <v>453</v>
      </c>
      <c r="F234">
        <f>'RIM &amp; TRC Benefits'!E234-'TRC Costs (Ach Pot)'!E234</f>
        <v>0</v>
      </c>
      <c r="G234">
        <f>'RIM &amp; TRC Benefits'!F234-'TRC Costs (Ach Pot)'!F234</f>
        <v>0</v>
      </c>
      <c r="H234">
        <f>'RIM &amp; TRC Benefits'!G234-'TRC Costs (Ach Pot)'!G234</f>
        <v>-377.61941407</v>
      </c>
      <c r="I234">
        <f>'RIM &amp; TRC Benefits'!H234-'TRC Costs (Ach Pot)'!H234</f>
        <v>0.95558593000000003</v>
      </c>
      <c r="J234">
        <f>'RIM &amp; TRC Benefits'!I234-'TRC Costs (Ach Pot)'!I234</f>
        <v>1.08058593</v>
      </c>
      <c r="K234">
        <f>'RIM &amp; TRC Benefits'!J234-'TRC Costs (Ach Pot)'!J234</f>
        <v>1.24367183</v>
      </c>
      <c r="L234">
        <f>'RIM &amp; TRC Benefits'!K234-'TRC Costs (Ach Pot)'!K234</f>
        <v>1.46535153</v>
      </c>
      <c r="M234">
        <f>'RIM &amp; TRC Benefits'!L234-'TRC Costs (Ach Pot)'!L234</f>
        <v>1.27687503</v>
      </c>
      <c r="N234">
        <f>'RIM &amp; TRC Benefits'!M234-'TRC Costs (Ach Pot)'!M234</f>
        <v>1.82277343</v>
      </c>
      <c r="O234">
        <f>'RIM &amp; TRC Benefits'!N234-'TRC Costs (Ach Pot)'!N234</f>
        <v>1.65871093</v>
      </c>
      <c r="P234">
        <f>'RIM &amp; TRC Benefits'!O234-'TRC Costs (Ach Pot)'!O234</f>
        <v>1.90089843</v>
      </c>
      <c r="Q234">
        <f>'RIM &amp; TRC Benefits'!P234-'TRC Costs (Ach Pot)'!P234</f>
        <v>1.73683593</v>
      </c>
      <c r="R234">
        <f>'RIM &amp; TRC Benefits'!Q234-'TRC Costs (Ach Pot)'!Q234</f>
        <v>1.47121093</v>
      </c>
      <c r="S234">
        <f>'RIM &amp; TRC Benefits'!R234-'TRC Costs (Ach Pot)'!R234</f>
        <v>1.34621093</v>
      </c>
      <c r="T234">
        <f>'RIM &amp; TRC Benefits'!S234-'TRC Costs (Ach Pot)'!S234</f>
        <v>1.48683593</v>
      </c>
      <c r="U234">
        <f>'RIM &amp; TRC Benefits'!T234-'TRC Costs (Ach Pot)'!T234</f>
        <v>1.86183593</v>
      </c>
      <c r="V234">
        <f>'RIM &amp; TRC Benefits'!U234-'TRC Costs (Ach Pot)'!U234</f>
        <v>1.61183593</v>
      </c>
      <c r="W234">
        <f>'RIM &amp; TRC Benefits'!V234-'TRC Costs (Ach Pot)'!V234</f>
        <v>1.36183593</v>
      </c>
      <c r="X234">
        <f>'RIM &amp; TRC Benefits'!W234-'TRC Costs (Ach Pot)'!W234</f>
        <v>1.76808593</v>
      </c>
      <c r="Y234">
        <f>'RIM &amp; TRC Benefits'!X234-'TRC Costs (Ach Pot)'!X234</f>
        <v>1.51808593</v>
      </c>
      <c r="Z234">
        <f>'RIM &amp; TRC Benefits'!Y234-'TRC Costs (Ach Pot)'!Y234</f>
        <v>2.1118359299999998</v>
      </c>
      <c r="AA234">
        <f>'RIM &amp; TRC Benefits'!Z234-'TRC Costs (Ach Pot)'!Z234</f>
        <v>2.5180859299999998</v>
      </c>
      <c r="AB234">
        <f>'RIM &amp; TRC Benefits'!AA234-'TRC Costs (Ach Pot)'!AA234</f>
        <v>0</v>
      </c>
      <c r="AC234">
        <f>'RIM &amp; TRC Benefits'!AB234-'TRC Costs (Ach Pot)'!AB234</f>
        <v>0</v>
      </c>
      <c r="AD234">
        <f>'RIM &amp; TRC Benefits'!AC234-'TRC Costs (Ach Pot)'!AC234</f>
        <v>0</v>
      </c>
      <c r="AE234">
        <f>'RIM &amp; TRC Benefits'!AD234-'TRC Costs (Ach Pot)'!AD234</f>
        <v>0</v>
      </c>
      <c r="AF234">
        <f>'RIM &amp; TRC Benefits'!AE234-'TRC Costs (Ach Pot)'!AE234</f>
        <v>0</v>
      </c>
      <c r="AG234">
        <f>'RIM &amp; TRC Benefits'!AF234-'TRC Costs (Ach Pot)'!AF234</f>
        <v>0</v>
      </c>
      <c r="AH234">
        <f>'RIM &amp; TRC Benefits'!AG234-'TRC Costs (Ach Pot)'!AG234</f>
        <v>0</v>
      </c>
      <c r="AI234">
        <f>'RIM &amp; TRC Benefits'!AH234-'TRC Costs (Ach Pot)'!AH234</f>
        <v>0</v>
      </c>
      <c r="AJ234" s="2">
        <f t="shared" si="50"/>
        <v>-347.42226580000028</v>
      </c>
      <c r="AK234" s="2">
        <f t="shared" si="51"/>
        <v>-361.38839349272195</v>
      </c>
      <c r="AL234">
        <f>IF('TRC Costs (Ach Pot)'!AJ234=0,99999,'RIM &amp; TRC Benefits'!AJ234/'TRC Costs (Ach Pot)'!AJ234)</f>
        <v>4.5713246652437381E-2</v>
      </c>
      <c r="AM234" s="17"/>
      <c r="AN234">
        <f>'Customer Costs'!G234</f>
        <v>341.7</v>
      </c>
      <c r="AO234" s="17">
        <f t="shared" si="52"/>
        <v>13.894558906370074</v>
      </c>
      <c r="AP234" s="18">
        <f t="shared" si="53"/>
        <v>205.58124627920466</v>
      </c>
      <c r="AQ234" s="76" t="str">
        <f t="shared" si="54"/>
        <v>No</v>
      </c>
      <c r="AR234" s="76" t="str">
        <f t="shared" si="55"/>
        <v>No</v>
      </c>
      <c r="AS234" s="76" t="str">
        <f t="shared" si="56"/>
        <v>No</v>
      </c>
      <c r="AU234" s="76" t="str">
        <f t="shared" si="57"/>
        <v>Drop</v>
      </c>
      <c r="AV234" s="59" t="str">
        <f t="shared" si="58"/>
        <v>NA</v>
      </c>
      <c r="AW234" s="41" t="str">
        <f t="shared" si="59"/>
        <v>NA</v>
      </c>
      <c r="AX234" s="23" t="str">
        <f t="shared" si="60"/>
        <v>NA</v>
      </c>
      <c r="AY234" s="23"/>
      <c r="AZ234" s="11" t="str">
        <f>IF(AV234="NA",AV234,'Program Costs'!G234)</f>
        <v>NA</v>
      </c>
      <c r="BA234" s="20"/>
      <c r="BB234" s="56">
        <f>IF(AW234&lt;=10,IF($BB$1="Residential",VLOOKUP(CEILING(AW234,0.05),'Payback-Acceptance'!$A$5:$C$205,2),VLOOKUP(CEILING(AW234,0.05),'Payback-Acceptance'!$A$5:$C$205,3)),IF($BB$1="Residential",VLOOKUP(10,'Payback-Acceptance'!$A$5:$C$205,2),VLOOKUP(10,'Payback-Acceptance'!$A$5:$C$205,3)))</f>
        <v>0.14294960495076253</v>
      </c>
      <c r="BC234" s="109"/>
      <c r="BD234" s="17">
        <f>'RIM Net Benefits (Ach Pot)'!BC234</f>
        <v>13.894558906370074</v>
      </c>
      <c r="BE234" s="18">
        <f>'RIM Net Benefits (Ach Pot)'!BD234</f>
        <v>5.2675035456680233</v>
      </c>
      <c r="BF234" s="18">
        <f>'RIM Net Benefits (Ach Pot)'!BE234</f>
        <v>5.6050373555818398</v>
      </c>
      <c r="BG234" s="42"/>
      <c r="BH234" s="22">
        <v>4383.6030174081234</v>
      </c>
      <c r="BI234" s="27" t="str">
        <f t="shared" si="49"/>
        <v>NA</v>
      </c>
      <c r="BJ234" s="52" t="s">
        <v>526</v>
      </c>
      <c r="BK234" s="52"/>
      <c r="BL234" s="35" t="str">
        <f t="shared" si="61"/>
        <v>NA</v>
      </c>
      <c r="BM234" s="67" t="s">
        <v>499</v>
      </c>
      <c r="BN234" s="71" t="str">
        <f t="shared" si="64"/>
        <v>NA</v>
      </c>
      <c r="BO234" s="71" t="str">
        <f t="shared" si="64"/>
        <v>NA</v>
      </c>
      <c r="BP234" s="71" t="str">
        <f t="shared" si="64"/>
        <v>NA</v>
      </c>
      <c r="BQ234" s="71" t="str">
        <f t="shared" si="64"/>
        <v>NA</v>
      </c>
      <c r="BR234" s="71" t="str">
        <f t="shared" si="64"/>
        <v>NA</v>
      </c>
      <c r="BS234" s="71" t="str">
        <f t="shared" si="64"/>
        <v>NA</v>
      </c>
      <c r="BT234" s="71" t="str">
        <f t="shared" si="64"/>
        <v>NA</v>
      </c>
      <c r="BU234" s="71" t="str">
        <f t="shared" si="64"/>
        <v>NA</v>
      </c>
      <c r="BV234" s="71" t="str">
        <f t="shared" si="64"/>
        <v>NA</v>
      </c>
      <c r="BW234" s="71" t="str">
        <f t="shared" si="64"/>
        <v>NA</v>
      </c>
    </row>
    <row r="235" spans="1:75" x14ac:dyDescent="0.25">
      <c r="A235" s="13">
        <v>3</v>
      </c>
      <c r="B235" s="13">
        <v>190</v>
      </c>
      <c r="C235">
        <v>204</v>
      </c>
      <c r="D235" t="s">
        <v>269</v>
      </c>
      <c r="E235" t="s">
        <v>454</v>
      </c>
      <c r="F235">
        <f>'RIM &amp; TRC Benefits'!E235-'TRC Costs (Ach Pot)'!E235</f>
        <v>0</v>
      </c>
      <c r="G235">
        <f>'RIM &amp; TRC Benefits'!F235-'TRC Costs (Ach Pot)'!F235</f>
        <v>0</v>
      </c>
      <c r="H235">
        <f>'RIM &amp; TRC Benefits'!G235-'TRC Costs (Ach Pot)'!G235</f>
        <v>-939.12912110000002</v>
      </c>
      <c r="I235">
        <f>'RIM &amp; TRC Benefits'!H235-'TRC Costs (Ach Pot)'!H235</f>
        <v>1.4958788999999999</v>
      </c>
      <c r="J235">
        <f>'RIM &amp; TRC Benefits'!I235-'TRC Costs (Ach Pot)'!I235</f>
        <v>1.6208788999999999</v>
      </c>
      <c r="K235">
        <f>'RIM &amp; TRC Benefits'!J235-'TRC Costs (Ach Pot)'!J235</f>
        <v>1.8806444999999998</v>
      </c>
      <c r="L235">
        <f>'RIM &amp; TRC Benefits'!K235-'TRC Costs (Ach Pot)'!K235</f>
        <v>2.4216602000000003</v>
      </c>
      <c r="M235">
        <f>'RIM &amp; TRC Benefits'!L235-'TRC Costs (Ach Pot)'!L235</f>
        <v>2.1697069999999998</v>
      </c>
      <c r="N235">
        <f>'RIM &amp; TRC Benefits'!M235-'TRC Costs (Ach Pot)'!M235</f>
        <v>2.6365039000000001</v>
      </c>
      <c r="O235">
        <f>'RIM &amp; TRC Benefits'!N235-'TRC Costs (Ach Pot)'!N235</f>
        <v>2.4880664000000001</v>
      </c>
      <c r="P235">
        <f>'RIM &amp; TRC Benefits'!O235-'TRC Costs (Ach Pot)'!O235</f>
        <v>3.1443169000000002</v>
      </c>
      <c r="Q235">
        <f>'RIM &amp; TRC Benefits'!P235-'TRC Costs (Ach Pot)'!P235</f>
        <v>2.4646289000000001</v>
      </c>
      <c r="R235">
        <f>'RIM &amp; TRC Benefits'!Q235-'TRC Costs (Ach Pot)'!Q235</f>
        <v>2.7302539000000001</v>
      </c>
      <c r="S235">
        <f>'RIM &amp; TRC Benefits'!R235-'TRC Costs (Ach Pot)'!R235</f>
        <v>2.2615039000000001</v>
      </c>
      <c r="T235">
        <f>'RIM &amp; TRC Benefits'!S235-'TRC Costs (Ach Pot)'!S235</f>
        <v>2.6208789000000001</v>
      </c>
      <c r="U235">
        <f>'RIM &amp; TRC Benefits'!T235-'TRC Costs (Ach Pot)'!T235</f>
        <v>2.2771289000000001</v>
      </c>
      <c r="V235">
        <f>'RIM &amp; TRC Benefits'!U235-'TRC Costs (Ach Pot)'!U235</f>
        <v>3.0583789000000001</v>
      </c>
      <c r="W235">
        <f>'RIM &amp; TRC Benefits'!V235-'TRC Costs (Ach Pot)'!V235</f>
        <v>2.8083789000000001</v>
      </c>
      <c r="X235">
        <f>'RIM &amp; TRC Benefits'!W235-'TRC Costs (Ach Pot)'!W235</f>
        <v>3.0896289000000001</v>
      </c>
      <c r="Y235">
        <f>'RIM &amp; TRC Benefits'!X235-'TRC Costs (Ach Pot)'!X235</f>
        <v>2.8708789000000001</v>
      </c>
      <c r="Z235">
        <f>'RIM &amp; TRC Benefits'!Y235-'TRC Costs (Ach Pot)'!Y235</f>
        <v>3.4333789000000001</v>
      </c>
      <c r="AA235">
        <f>'RIM &amp; TRC Benefits'!Z235-'TRC Costs (Ach Pot)'!Z235</f>
        <v>3.3708789000000001</v>
      </c>
      <c r="AB235">
        <f>'RIM &amp; TRC Benefits'!AA235-'TRC Costs (Ach Pot)'!AA235</f>
        <v>0</v>
      </c>
      <c r="AC235">
        <f>'RIM &amp; TRC Benefits'!AB235-'TRC Costs (Ach Pot)'!AB235</f>
        <v>0</v>
      </c>
      <c r="AD235">
        <f>'RIM &amp; TRC Benefits'!AC235-'TRC Costs (Ach Pot)'!AC235</f>
        <v>0</v>
      </c>
      <c r="AE235">
        <f>'RIM &amp; TRC Benefits'!AD235-'TRC Costs (Ach Pot)'!AD235</f>
        <v>0</v>
      </c>
      <c r="AF235">
        <f>'RIM &amp; TRC Benefits'!AE235-'TRC Costs (Ach Pot)'!AE235</f>
        <v>0</v>
      </c>
      <c r="AG235">
        <f>'RIM &amp; TRC Benefits'!AF235-'TRC Costs (Ach Pot)'!AF235</f>
        <v>0</v>
      </c>
      <c r="AH235">
        <f>'RIM &amp; TRC Benefits'!AG235-'TRC Costs (Ach Pot)'!AG235</f>
        <v>0</v>
      </c>
      <c r="AI235">
        <f>'RIM &amp; TRC Benefits'!AH235-'TRC Costs (Ach Pot)'!AH235</f>
        <v>0</v>
      </c>
      <c r="AJ235" s="2">
        <f t="shared" si="50"/>
        <v>-890.28554650000024</v>
      </c>
      <c r="AK235" s="2">
        <f t="shared" si="51"/>
        <v>-913.07012903313307</v>
      </c>
      <c r="AL235">
        <f>IF('TRC Costs (Ach Pot)'!AJ235=0,99999,'RIM &amp; TRC Benefits'!AJ235/'TRC Costs (Ach Pot)'!AJ235)</f>
        <v>2.916520039007648E-2</v>
      </c>
      <c r="AM235" s="17"/>
      <c r="AN235">
        <f>'Customer Costs'!G235</f>
        <v>903.5</v>
      </c>
      <c r="AO235" s="17">
        <f t="shared" si="52"/>
        <v>22.429765340088949</v>
      </c>
      <c r="AP235" s="18">
        <f t="shared" si="53"/>
        <v>336.73379657351677</v>
      </c>
      <c r="AQ235" s="76" t="str">
        <f t="shared" si="54"/>
        <v>No</v>
      </c>
      <c r="AR235" s="76" t="str">
        <f t="shared" si="55"/>
        <v>No</v>
      </c>
      <c r="AS235" s="76" t="str">
        <f t="shared" si="56"/>
        <v>No</v>
      </c>
      <c r="AU235" s="76" t="str">
        <f t="shared" si="57"/>
        <v>Drop</v>
      </c>
      <c r="AV235" s="59" t="str">
        <f t="shared" si="58"/>
        <v>NA</v>
      </c>
      <c r="AW235" s="41" t="str">
        <f t="shared" si="59"/>
        <v>NA</v>
      </c>
      <c r="AX235" s="23" t="str">
        <f t="shared" si="60"/>
        <v>NA</v>
      </c>
      <c r="AY235" s="23"/>
      <c r="AZ235" s="11" t="str">
        <f>IF(AV235="NA",AV235,'Program Costs'!G235)</f>
        <v>NA</v>
      </c>
      <c r="BA235" s="20"/>
      <c r="BB235" s="56">
        <f>IF(AW235&lt;=10,IF($BB$1="Residential",VLOOKUP(CEILING(AW235,0.05),'Payback-Acceptance'!$A$5:$C$205,2),VLOOKUP(CEILING(AW235,0.05),'Payback-Acceptance'!$A$5:$C$205,3)),IF($BB$1="Residential",VLOOKUP(10,'Payback-Acceptance'!$A$5:$C$205,2),VLOOKUP(10,'Payback-Acceptance'!$A$5:$C$205,3)))</f>
        <v>0.14294960495076253</v>
      </c>
      <c r="BC235" s="109"/>
      <c r="BD235" s="17">
        <f>'RIM Net Benefits (Ach Pot)'!BC235</f>
        <v>22.429765340088949</v>
      </c>
      <c r="BE235" s="18">
        <f>'RIM Net Benefits (Ach Pot)'!BD235</f>
        <v>8.5080876780331955</v>
      </c>
      <c r="BF235" s="18">
        <f>'RIM Net Benefits (Ach Pot)'!BE235</f>
        <v>9.0481226108225847</v>
      </c>
      <c r="BG235" s="42"/>
      <c r="BH235" s="22">
        <v>1264.5008704061897</v>
      </c>
      <c r="BI235" s="27" t="str">
        <f t="shared" si="49"/>
        <v>NA</v>
      </c>
      <c r="BJ235" s="52" t="s">
        <v>526</v>
      </c>
      <c r="BK235" s="52"/>
      <c r="BL235" s="35" t="str">
        <f t="shared" si="61"/>
        <v>NA</v>
      </c>
      <c r="BM235" s="67" t="s">
        <v>499</v>
      </c>
      <c r="BN235" s="71" t="str">
        <f t="shared" si="64"/>
        <v>NA</v>
      </c>
      <c r="BO235" s="71" t="str">
        <f t="shared" si="64"/>
        <v>NA</v>
      </c>
      <c r="BP235" s="71" t="str">
        <f t="shared" si="64"/>
        <v>NA</v>
      </c>
      <c r="BQ235" s="71" t="str">
        <f t="shared" si="64"/>
        <v>NA</v>
      </c>
      <c r="BR235" s="71" t="str">
        <f t="shared" si="64"/>
        <v>NA</v>
      </c>
      <c r="BS235" s="71" t="str">
        <f t="shared" si="64"/>
        <v>NA</v>
      </c>
      <c r="BT235" s="71" t="str">
        <f t="shared" si="64"/>
        <v>NA</v>
      </c>
      <c r="BU235" s="71" t="str">
        <f t="shared" si="64"/>
        <v>NA</v>
      </c>
      <c r="BV235" s="71" t="str">
        <f t="shared" si="64"/>
        <v>NA</v>
      </c>
      <c r="BW235" s="71" t="str">
        <f t="shared" si="64"/>
        <v>NA</v>
      </c>
    </row>
    <row r="236" spans="1:75" x14ac:dyDescent="0.25">
      <c r="A236" s="13">
        <v>3</v>
      </c>
      <c r="B236" s="13">
        <v>190</v>
      </c>
      <c r="C236">
        <v>205</v>
      </c>
      <c r="D236" t="s">
        <v>270</v>
      </c>
      <c r="E236" t="s">
        <v>455</v>
      </c>
      <c r="F236">
        <f>'RIM &amp; TRC Benefits'!E236-'TRC Costs (Ach Pot)'!E236</f>
        <v>0</v>
      </c>
      <c r="G236">
        <f>'RIM &amp; TRC Benefits'!F236-'TRC Costs (Ach Pot)'!F236</f>
        <v>0</v>
      </c>
      <c r="H236">
        <f>'RIM &amp; TRC Benefits'!G236-'TRC Costs (Ach Pot)'!G236</f>
        <v>-434.25421290000003</v>
      </c>
      <c r="I236">
        <f>'RIM &amp; TRC Benefits'!H236-'TRC Costs (Ach Pot)'!H236</f>
        <v>2.7457870999999998</v>
      </c>
      <c r="J236">
        <f>'RIM &amp; TRC Benefits'!I236-'TRC Costs (Ach Pot)'!I236</f>
        <v>2.7457870999999998</v>
      </c>
      <c r="K236">
        <f>'RIM &amp; TRC Benefits'!J236-'TRC Costs (Ach Pot)'!J236</f>
        <v>4.3190292999999995</v>
      </c>
      <c r="L236">
        <f>'RIM &amp; TRC Benefits'!K236-'TRC Costs (Ach Pot)'!K236</f>
        <v>4.3248886999999998</v>
      </c>
      <c r="M236">
        <f>'RIM &amp; TRC Benefits'!L236-'TRC Costs (Ach Pot)'!L236</f>
        <v>0</v>
      </c>
      <c r="N236">
        <f>'RIM &amp; TRC Benefits'!M236-'TRC Costs (Ach Pot)'!M236</f>
        <v>0</v>
      </c>
      <c r="O236">
        <f>'RIM &amp; TRC Benefits'!N236-'TRC Costs (Ach Pot)'!N236</f>
        <v>0</v>
      </c>
      <c r="P236">
        <f>'RIM &amp; TRC Benefits'!O236-'TRC Costs (Ach Pot)'!O236</f>
        <v>0</v>
      </c>
      <c r="Q236">
        <f>'RIM &amp; TRC Benefits'!P236-'TRC Costs (Ach Pot)'!P236</f>
        <v>0</v>
      </c>
      <c r="R236">
        <f>'RIM &amp; TRC Benefits'!Q236-'TRC Costs (Ach Pot)'!Q236</f>
        <v>0</v>
      </c>
      <c r="S236">
        <f>'RIM &amp; TRC Benefits'!R236-'TRC Costs (Ach Pot)'!R236</f>
        <v>0</v>
      </c>
      <c r="T236">
        <f>'RIM &amp; TRC Benefits'!S236-'TRC Costs (Ach Pot)'!S236</f>
        <v>0</v>
      </c>
      <c r="U236">
        <f>'RIM &amp; TRC Benefits'!T236-'TRC Costs (Ach Pot)'!T236</f>
        <v>0</v>
      </c>
      <c r="V236">
        <f>'RIM &amp; TRC Benefits'!U236-'TRC Costs (Ach Pot)'!U236</f>
        <v>0</v>
      </c>
      <c r="W236">
        <f>'RIM &amp; TRC Benefits'!V236-'TRC Costs (Ach Pot)'!V236</f>
        <v>0</v>
      </c>
      <c r="X236">
        <f>'RIM &amp; TRC Benefits'!W236-'TRC Costs (Ach Pot)'!W236</f>
        <v>0</v>
      </c>
      <c r="Y236">
        <f>'RIM &amp; TRC Benefits'!X236-'TRC Costs (Ach Pot)'!X236</f>
        <v>0</v>
      </c>
      <c r="Z236">
        <f>'RIM &amp; TRC Benefits'!Y236-'TRC Costs (Ach Pot)'!Y236</f>
        <v>0</v>
      </c>
      <c r="AA236">
        <f>'RIM &amp; TRC Benefits'!Z236-'TRC Costs (Ach Pot)'!Z236</f>
        <v>0</v>
      </c>
      <c r="AB236">
        <f>'RIM &amp; TRC Benefits'!AA236-'TRC Costs (Ach Pot)'!AA236</f>
        <v>0</v>
      </c>
      <c r="AC236">
        <f>'RIM &amp; TRC Benefits'!AB236-'TRC Costs (Ach Pot)'!AB236</f>
        <v>0</v>
      </c>
      <c r="AD236">
        <f>'RIM &amp; TRC Benefits'!AC236-'TRC Costs (Ach Pot)'!AC236</f>
        <v>0</v>
      </c>
      <c r="AE236">
        <f>'RIM &amp; TRC Benefits'!AD236-'TRC Costs (Ach Pot)'!AD236</f>
        <v>0</v>
      </c>
      <c r="AF236">
        <f>'RIM &amp; TRC Benefits'!AE236-'TRC Costs (Ach Pot)'!AE236</f>
        <v>0</v>
      </c>
      <c r="AG236">
        <f>'RIM &amp; TRC Benefits'!AF236-'TRC Costs (Ach Pot)'!AF236</f>
        <v>0</v>
      </c>
      <c r="AH236">
        <f>'RIM &amp; TRC Benefits'!AG236-'TRC Costs (Ach Pot)'!AG236</f>
        <v>0</v>
      </c>
      <c r="AI236">
        <f>'RIM &amp; TRC Benefits'!AH236-'TRC Costs (Ach Pot)'!AH236</f>
        <v>0</v>
      </c>
      <c r="AJ236" s="2">
        <f t="shared" si="50"/>
        <v>-420.1187207000001</v>
      </c>
      <c r="AK236" s="2">
        <f t="shared" si="51"/>
        <v>-422.30709084407442</v>
      </c>
      <c r="AL236">
        <f>IF('TRC Costs (Ach Pot)'!AJ236=0,99999,'RIM &amp; TRC Benefits'!AJ236/'TRC Costs (Ach Pot)'!AJ236)</f>
        <v>3.3622217748113505E-2</v>
      </c>
      <c r="AM236" s="17"/>
      <c r="AN236">
        <f>'Customer Costs'!G236</f>
        <v>400</v>
      </c>
      <c r="AO236" s="17">
        <f t="shared" si="52"/>
        <v>45.173416869495107</v>
      </c>
      <c r="AP236" s="18">
        <f t="shared" si="53"/>
        <v>74.021917313149032</v>
      </c>
      <c r="AQ236" s="76" t="str">
        <f t="shared" si="54"/>
        <v>No</v>
      </c>
      <c r="AR236" s="76" t="str">
        <f t="shared" si="55"/>
        <v>No</v>
      </c>
      <c r="AS236" s="76" t="str">
        <f t="shared" si="56"/>
        <v>No</v>
      </c>
      <c r="AU236" s="76" t="str">
        <f t="shared" si="57"/>
        <v>Drop</v>
      </c>
      <c r="AV236" s="59" t="str">
        <f t="shared" si="58"/>
        <v>NA</v>
      </c>
      <c r="AW236" s="41" t="str">
        <f t="shared" si="59"/>
        <v>NA</v>
      </c>
      <c r="AX236" s="23" t="str">
        <f t="shared" si="60"/>
        <v>NA</v>
      </c>
      <c r="AY236" s="23"/>
      <c r="AZ236" s="11" t="str">
        <f>IF(AV236="NA",AV236,'Program Costs'!G236)</f>
        <v>NA</v>
      </c>
      <c r="BA236" s="20"/>
      <c r="BB236" s="56">
        <f>IF(AW236&lt;=10,IF($BB$1="Residential",VLOOKUP(CEILING(AW236,0.05),'Payback-Acceptance'!$A$5:$C$205,2),VLOOKUP(CEILING(AW236,0.05),'Payback-Acceptance'!$A$5:$C$205,3)),IF($BB$1="Residential",VLOOKUP(10,'Payback-Acceptance'!$A$5:$C$205,2),VLOOKUP(10,'Payback-Acceptance'!$A$5:$C$205,3)))</f>
        <v>0.14294960495076253</v>
      </c>
      <c r="BC236" s="109"/>
      <c r="BD236" s="17">
        <f>'RIM Net Benefits (Ach Pot)'!BC236</f>
        <v>45.173416869495107</v>
      </c>
      <c r="BE236" s="18">
        <f>'RIM Net Benefits (Ach Pot)'!BD236</f>
        <v>1.6345990649635818</v>
      </c>
      <c r="BF236" s="18">
        <f>'RIM Net Benefits (Ach Pot)'!BE236</f>
        <v>0.92076432465774383</v>
      </c>
      <c r="BG236" s="42"/>
      <c r="BH236" s="22">
        <v>2781.9019148936172</v>
      </c>
      <c r="BI236" s="27" t="str">
        <f t="shared" si="49"/>
        <v>NA</v>
      </c>
      <c r="BJ236" s="52" t="s">
        <v>526</v>
      </c>
      <c r="BK236" s="52"/>
      <c r="BL236" s="35" t="str">
        <f t="shared" si="61"/>
        <v>NA</v>
      </c>
      <c r="BM236" s="67" t="s">
        <v>499</v>
      </c>
      <c r="BN236" s="71" t="str">
        <f t="shared" si="64"/>
        <v>NA</v>
      </c>
      <c r="BO236" s="71" t="str">
        <f t="shared" si="64"/>
        <v>NA</v>
      </c>
      <c r="BP236" s="71" t="str">
        <f t="shared" si="64"/>
        <v>NA</v>
      </c>
      <c r="BQ236" s="71" t="str">
        <f t="shared" si="64"/>
        <v>NA</v>
      </c>
      <c r="BR236" s="71" t="str">
        <f t="shared" si="64"/>
        <v>NA</v>
      </c>
      <c r="BS236" s="71" t="str">
        <f t="shared" si="64"/>
        <v>NA</v>
      </c>
      <c r="BT236" s="71" t="str">
        <f t="shared" si="64"/>
        <v>NA</v>
      </c>
      <c r="BU236" s="71" t="str">
        <f t="shared" si="64"/>
        <v>NA</v>
      </c>
      <c r="BV236" s="71" t="str">
        <f t="shared" si="64"/>
        <v>NA</v>
      </c>
      <c r="BW236" s="71" t="str">
        <f t="shared" si="64"/>
        <v>NA</v>
      </c>
    </row>
    <row r="237" spans="1:75" x14ac:dyDescent="0.25">
      <c r="A237" s="13">
        <v>3</v>
      </c>
      <c r="B237" s="13">
        <v>220</v>
      </c>
      <c r="C237">
        <v>221</v>
      </c>
      <c r="D237" t="s">
        <v>271</v>
      </c>
      <c r="E237" t="s">
        <v>459</v>
      </c>
      <c r="F237">
        <f>'RIM &amp; TRC Benefits'!E237-'TRC Costs (Ach Pot)'!E237</f>
        <v>0</v>
      </c>
      <c r="G237">
        <f>'RIM &amp; TRC Benefits'!F237-'TRC Costs (Ach Pot)'!F237</f>
        <v>0</v>
      </c>
      <c r="H237">
        <f>'RIM &amp; TRC Benefits'!G237-'TRC Costs (Ach Pot)'!G237</f>
        <v>-49.389505899999996</v>
      </c>
      <c r="I237">
        <f>'RIM &amp; TRC Benefits'!H237-'TRC Costs (Ach Pot)'!H237</f>
        <v>2.4554941000000001</v>
      </c>
      <c r="J237">
        <f>'RIM &amp; TRC Benefits'!I237-'TRC Costs (Ach Pot)'!I237</f>
        <v>2.4554941000000001</v>
      </c>
      <c r="K237">
        <f>'RIM &amp; TRC Benefits'!J237-'TRC Costs (Ach Pot)'!J237</f>
        <v>3.1703379000000003</v>
      </c>
      <c r="L237">
        <f>'RIM &amp; TRC Benefits'!K237-'TRC Costs (Ach Pot)'!K237</f>
        <v>3.4232675000000001</v>
      </c>
      <c r="M237">
        <f>'RIM &amp; TRC Benefits'!L237-'TRC Costs (Ach Pot)'!L237</f>
        <v>3.4828379000000003</v>
      </c>
      <c r="N237">
        <f>'RIM &amp; TRC Benefits'!M237-'TRC Costs (Ach Pot)'!M237</f>
        <v>4.5336191000000001</v>
      </c>
      <c r="O237">
        <f>'RIM &amp; TRC Benefits'!N237-'TRC Costs (Ach Pot)'!N237</f>
        <v>4.6195570999999997</v>
      </c>
      <c r="P237">
        <f>'RIM &amp; TRC Benefits'!O237-'TRC Costs (Ach Pot)'!O237</f>
        <v>4.6429941000000001</v>
      </c>
      <c r="Q237">
        <f>'RIM &amp; TRC Benefits'!P237-'TRC Costs (Ach Pot)'!P237</f>
        <v>4.1898691000000001</v>
      </c>
      <c r="R237">
        <f>'RIM &amp; TRC Benefits'!Q237-'TRC Costs (Ach Pot)'!Q237</f>
        <v>4.4554941000000001</v>
      </c>
      <c r="S237">
        <f>'RIM &amp; TRC Benefits'!R237-'TRC Costs (Ach Pot)'!R237</f>
        <v>4.1273691000000001</v>
      </c>
      <c r="T237">
        <f>'RIM &amp; TRC Benefits'!S237-'TRC Costs (Ach Pot)'!S237</f>
        <v>4.8617441000000001</v>
      </c>
      <c r="U237">
        <f>'RIM &amp; TRC Benefits'!T237-'TRC Costs (Ach Pot)'!T237</f>
        <v>4.1429941000000001</v>
      </c>
      <c r="V237">
        <f>'RIM &amp; TRC Benefits'!U237-'TRC Costs (Ach Pot)'!U237</f>
        <v>4.9242441000000001</v>
      </c>
      <c r="W237">
        <f>'RIM &amp; TRC Benefits'!V237-'TRC Costs (Ach Pot)'!V237</f>
        <v>4.7367441000000001</v>
      </c>
      <c r="X237">
        <f>'RIM &amp; TRC Benefits'!W237-'TRC Costs (Ach Pot)'!W237</f>
        <v>5.1742441000000001</v>
      </c>
      <c r="Y237">
        <f>'RIM &amp; TRC Benefits'!X237-'TRC Costs (Ach Pot)'!X237</f>
        <v>5.4554941000000001</v>
      </c>
      <c r="Z237">
        <f>'RIM &amp; TRC Benefits'!Y237-'TRC Costs (Ach Pot)'!Y237</f>
        <v>6.0492441000000001</v>
      </c>
      <c r="AA237">
        <f>'RIM &amp; TRC Benefits'!Z237-'TRC Costs (Ach Pot)'!Z237</f>
        <v>5.5179941000000001</v>
      </c>
      <c r="AB237">
        <f>'RIM &amp; TRC Benefits'!AA237-'TRC Costs (Ach Pot)'!AA237</f>
        <v>5.5804941000000001</v>
      </c>
      <c r="AC237">
        <f>'RIM &amp; TRC Benefits'!AB237-'TRC Costs (Ach Pot)'!AB237</f>
        <v>5.0804941000000001</v>
      </c>
      <c r="AD237">
        <f>'RIM &amp; TRC Benefits'!AC237-'TRC Costs (Ach Pot)'!AC237</f>
        <v>5.5492441000000001</v>
      </c>
      <c r="AE237">
        <f>'RIM &amp; TRC Benefits'!AD237-'TRC Costs (Ach Pot)'!AD237</f>
        <v>5.8617441000000001</v>
      </c>
      <c r="AF237">
        <f>'RIM &amp; TRC Benefits'!AE237-'TRC Costs (Ach Pot)'!AE237</f>
        <v>4.8617441000000001</v>
      </c>
      <c r="AG237">
        <f>'RIM &amp; TRC Benefits'!AF237-'TRC Costs (Ach Pot)'!AF237</f>
        <v>5.8929941000000001</v>
      </c>
      <c r="AH237">
        <f>'RIM &amp; TRC Benefits'!AG237-'TRC Costs (Ach Pot)'!AG237</f>
        <v>4.8929941000000001</v>
      </c>
      <c r="AI237">
        <f>'RIM &amp; TRC Benefits'!AH237-'TRC Costs (Ach Pot)'!AH237</f>
        <v>0</v>
      </c>
      <c r="AJ237" s="2">
        <f t="shared" si="50"/>
        <v>70.749239700000018</v>
      </c>
      <c r="AK237" s="2">
        <f t="shared" si="51"/>
        <v>3.129508824400574</v>
      </c>
      <c r="AL237">
        <f>IF('TRC Costs (Ach Pot)'!AJ237=0,99999,'RIM &amp; TRC Benefits'!AJ237/'TRC Costs (Ach Pot)'!AJ237)</f>
        <v>1.0605086779659818</v>
      </c>
      <c r="AM237" s="17"/>
      <c r="AN237">
        <f>'Customer Costs'!G237</f>
        <v>14.72</v>
      </c>
      <c r="AO237" s="17">
        <f t="shared" si="52"/>
        <v>37.537650834585243</v>
      </c>
      <c r="AP237" s="18">
        <f t="shared" si="53"/>
        <v>3.2781136012598049</v>
      </c>
      <c r="AQ237" s="76" t="str">
        <f t="shared" si="54"/>
        <v>No</v>
      </c>
      <c r="AR237" s="76" t="str">
        <f t="shared" si="55"/>
        <v>No</v>
      </c>
      <c r="AS237" s="76" t="str">
        <f t="shared" si="56"/>
        <v>No</v>
      </c>
      <c r="AU237" s="76" t="str">
        <f t="shared" si="57"/>
        <v>Keep</v>
      </c>
      <c r="AV237" s="59">
        <f t="shared" si="58"/>
        <v>5.7392252066292109</v>
      </c>
      <c r="AW237" s="41">
        <f t="shared" si="59"/>
        <v>2</v>
      </c>
      <c r="AX237" s="23">
        <f t="shared" si="60"/>
        <v>0.38989301675470178</v>
      </c>
      <c r="AY237" s="23"/>
      <c r="AZ237" s="11">
        <f>IF(AV237="NA",AV237,'Program Costs'!G237)</f>
        <v>37</v>
      </c>
      <c r="BA237" s="20"/>
      <c r="BB237" s="56">
        <f>IF(AW237&lt;=10,IF($BB$1="Residential",VLOOKUP(CEILING(AW237,0.05),'Payback-Acceptance'!$A$5:$C$205,2),VLOOKUP(CEILING(AW237,0.05),'Payback-Acceptance'!$A$5:$C$205,3)),IF($BB$1="Residential",VLOOKUP(10,'Payback-Acceptance'!$A$5:$C$205,2),VLOOKUP(10,'Payback-Acceptance'!$A$5:$C$205,3)))</f>
        <v>0.41756058820718511</v>
      </c>
      <c r="BC237" s="109"/>
      <c r="BD237" s="17">
        <f>'RIM Net Benefits (Ach Pot)'!BC237</f>
        <v>37.537650834585243</v>
      </c>
      <c r="BE237" s="18">
        <f>'RIM Net Benefits (Ach Pot)'!BD237</f>
        <v>2.0027077201273391</v>
      </c>
      <c r="BF237" s="18">
        <f>'RIM Net Benefits (Ach Pot)'!BE237</f>
        <v>2.8002917121281499</v>
      </c>
      <c r="BG237" s="42"/>
      <c r="BH237" s="22">
        <v>122075.07771844658</v>
      </c>
      <c r="BI237" s="27">
        <f t="shared" si="49"/>
        <v>25486.870628776196</v>
      </c>
      <c r="BJ237" s="52" t="s">
        <v>528</v>
      </c>
      <c r="BK237" s="52"/>
      <c r="BL237" s="35">
        <f t="shared" si="61"/>
        <v>25486.870628776196</v>
      </c>
      <c r="BM237" s="67">
        <f>BI237</f>
        <v>25486.870628776196</v>
      </c>
      <c r="BN237" s="71">
        <f t="shared" si="64"/>
        <v>764.60611886328581</v>
      </c>
      <c r="BO237" s="71">
        <f t="shared" si="64"/>
        <v>2038.9496503020957</v>
      </c>
      <c r="BP237" s="71">
        <f t="shared" si="64"/>
        <v>4077.8993006041915</v>
      </c>
      <c r="BQ237" s="71">
        <f t="shared" si="64"/>
        <v>7646.0611886328597</v>
      </c>
      <c r="BR237" s="71">
        <f t="shared" si="64"/>
        <v>12743.435314388098</v>
      </c>
      <c r="BS237" s="71">
        <f t="shared" si="64"/>
        <v>17840.809440143337</v>
      </c>
      <c r="BT237" s="71">
        <f t="shared" si="64"/>
        <v>21408.971328172003</v>
      </c>
      <c r="BU237" s="71">
        <f t="shared" si="64"/>
        <v>23447.9209784741</v>
      </c>
      <c r="BV237" s="71">
        <f t="shared" si="64"/>
        <v>24722.264509912911</v>
      </c>
      <c r="BW237" s="71">
        <f t="shared" si="64"/>
        <v>25486.870628776196</v>
      </c>
    </row>
    <row r="238" spans="1:75" x14ac:dyDescent="0.25">
      <c r="A238" s="13">
        <v>3</v>
      </c>
      <c r="B238" s="13">
        <v>230</v>
      </c>
      <c r="C238">
        <v>231</v>
      </c>
      <c r="D238" t="s">
        <v>272</v>
      </c>
      <c r="E238" t="s">
        <v>460</v>
      </c>
      <c r="F238">
        <f>'RIM &amp; TRC Benefits'!E238-'TRC Costs (Ach Pot)'!E238</f>
        <v>0</v>
      </c>
      <c r="G238">
        <f>'RIM &amp; TRC Benefits'!F238-'TRC Costs (Ach Pot)'!F238</f>
        <v>0</v>
      </c>
      <c r="H238">
        <f>'RIM &amp; TRC Benefits'!G238-'TRC Costs (Ach Pot)'!G238</f>
        <v>-45.861559000000007</v>
      </c>
      <c r="I238">
        <f>'RIM &amp; TRC Benefits'!H238-'TRC Costs (Ach Pot)'!H238</f>
        <v>16.773440999999998</v>
      </c>
      <c r="J238">
        <f>'RIM &amp; TRC Benefits'!I238-'TRC Costs (Ach Pot)'!I238</f>
        <v>18.273440999999998</v>
      </c>
      <c r="K238">
        <f>'RIM &amp; TRC Benefits'!J238-'TRC Costs (Ach Pot)'!J238</f>
        <v>24.520510999999999</v>
      </c>
      <c r="L238">
        <f>'RIM &amp; TRC Benefits'!K238-'TRC Costs (Ach Pot)'!K238</f>
        <v>25.878909999999998</v>
      </c>
      <c r="M238">
        <f>'RIM &amp; TRC Benefits'!L238-'TRC Costs (Ach Pot)'!L238</f>
        <v>0</v>
      </c>
      <c r="N238">
        <f>'RIM &amp; TRC Benefits'!M238-'TRC Costs (Ach Pot)'!M238</f>
        <v>0</v>
      </c>
      <c r="O238">
        <f>'RIM &amp; TRC Benefits'!N238-'TRC Costs (Ach Pot)'!N238</f>
        <v>0</v>
      </c>
      <c r="P238">
        <f>'RIM &amp; TRC Benefits'!O238-'TRC Costs (Ach Pot)'!O238</f>
        <v>0</v>
      </c>
      <c r="Q238">
        <f>'RIM &amp; TRC Benefits'!P238-'TRC Costs (Ach Pot)'!P238</f>
        <v>0</v>
      </c>
      <c r="R238">
        <f>'RIM &amp; TRC Benefits'!Q238-'TRC Costs (Ach Pot)'!Q238</f>
        <v>0</v>
      </c>
      <c r="S238">
        <f>'RIM &amp; TRC Benefits'!R238-'TRC Costs (Ach Pot)'!R238</f>
        <v>0</v>
      </c>
      <c r="T238">
        <f>'RIM &amp; TRC Benefits'!S238-'TRC Costs (Ach Pot)'!S238</f>
        <v>0</v>
      </c>
      <c r="U238">
        <f>'RIM &amp; TRC Benefits'!T238-'TRC Costs (Ach Pot)'!T238</f>
        <v>0</v>
      </c>
      <c r="V238">
        <f>'RIM &amp; TRC Benefits'!U238-'TRC Costs (Ach Pot)'!U238</f>
        <v>0</v>
      </c>
      <c r="W238">
        <f>'RIM &amp; TRC Benefits'!V238-'TRC Costs (Ach Pot)'!V238</f>
        <v>0</v>
      </c>
      <c r="X238">
        <f>'RIM &amp; TRC Benefits'!W238-'TRC Costs (Ach Pot)'!W238</f>
        <v>0</v>
      </c>
      <c r="Y238">
        <f>'RIM &amp; TRC Benefits'!X238-'TRC Costs (Ach Pot)'!X238</f>
        <v>0</v>
      </c>
      <c r="Z238">
        <f>'RIM &amp; TRC Benefits'!Y238-'TRC Costs (Ach Pot)'!Y238</f>
        <v>0</v>
      </c>
      <c r="AA238">
        <f>'RIM &amp; TRC Benefits'!Z238-'TRC Costs (Ach Pot)'!Z238</f>
        <v>0</v>
      </c>
      <c r="AB238">
        <f>'RIM &amp; TRC Benefits'!AA238-'TRC Costs (Ach Pot)'!AA238</f>
        <v>0</v>
      </c>
      <c r="AC238">
        <f>'RIM &amp; TRC Benefits'!AB238-'TRC Costs (Ach Pot)'!AB238</f>
        <v>0</v>
      </c>
      <c r="AD238">
        <f>'RIM &amp; TRC Benefits'!AC238-'TRC Costs (Ach Pot)'!AC238</f>
        <v>0</v>
      </c>
      <c r="AE238">
        <f>'RIM &amp; TRC Benefits'!AD238-'TRC Costs (Ach Pot)'!AD238</f>
        <v>0</v>
      </c>
      <c r="AF238">
        <f>'RIM &amp; TRC Benefits'!AE238-'TRC Costs (Ach Pot)'!AE238</f>
        <v>0</v>
      </c>
      <c r="AG238">
        <f>'RIM &amp; TRC Benefits'!AF238-'TRC Costs (Ach Pot)'!AF238</f>
        <v>0</v>
      </c>
      <c r="AH238">
        <f>'RIM &amp; TRC Benefits'!AG238-'TRC Costs (Ach Pot)'!AG238</f>
        <v>0</v>
      </c>
      <c r="AI238">
        <f>'RIM &amp; TRC Benefits'!AH238-'TRC Costs (Ach Pot)'!AH238</f>
        <v>0</v>
      </c>
      <c r="AJ238" s="2">
        <f t="shared" si="50"/>
        <v>39.584743999999986</v>
      </c>
      <c r="AK238" s="2">
        <f t="shared" si="51"/>
        <v>26.478954276306077</v>
      </c>
      <c r="AL238">
        <f>IF('TRC Costs (Ach Pot)'!AJ238=0,99999,'RIM &amp; TRC Benefits'!AJ238/'TRC Costs (Ach Pot)'!AJ238)</f>
        <v>1.4219081305976113</v>
      </c>
      <c r="AM238" s="17"/>
      <c r="AN238">
        <f>'Customer Costs'!G238</f>
        <v>25.76</v>
      </c>
      <c r="AO238" s="17">
        <f t="shared" si="52"/>
        <v>328.45444480262091</v>
      </c>
      <c r="AP238" s="18">
        <f t="shared" si="53"/>
        <v>0.655622720251961</v>
      </c>
      <c r="AQ238" s="76" t="str">
        <f t="shared" si="54"/>
        <v>Yes</v>
      </c>
      <c r="AR238" s="76" t="str">
        <f t="shared" si="55"/>
        <v>Yes</v>
      </c>
      <c r="AS238" s="76" t="str">
        <f t="shared" si="56"/>
        <v>Yes</v>
      </c>
      <c r="AU238" s="76" t="str">
        <f t="shared" si="57"/>
        <v>Drop</v>
      </c>
      <c r="AV238" s="59" t="str">
        <f t="shared" si="58"/>
        <v>NA</v>
      </c>
      <c r="AW238" s="41" t="str">
        <f t="shared" si="59"/>
        <v>NA</v>
      </c>
      <c r="AX238" s="23" t="str">
        <f t="shared" si="60"/>
        <v>NA</v>
      </c>
      <c r="AY238" s="23"/>
      <c r="AZ238" s="11" t="str">
        <f>IF(AV238="NA",AV238,'Program Costs'!G238)</f>
        <v>NA</v>
      </c>
      <c r="BA238" s="20"/>
      <c r="BB238" s="56">
        <f>IF(AW238&lt;=10,IF($BB$1="Residential",VLOOKUP(CEILING(AW238,0.05),'Payback-Acceptance'!$A$5:$C$205,2),VLOOKUP(CEILING(AW238,0.05),'Payback-Acceptance'!$A$5:$C$205,3)),IF($BB$1="Residential",VLOOKUP(10,'Payback-Acceptance'!$A$5:$C$205,2),VLOOKUP(10,'Payback-Acceptance'!$A$5:$C$205,3)))</f>
        <v>0.14294960495076253</v>
      </c>
      <c r="BC238" s="109"/>
      <c r="BD238" s="17">
        <f>'RIM Net Benefits (Ach Pot)'!BC238</f>
        <v>328.45444480262091</v>
      </c>
      <c r="BE238" s="18">
        <f>'RIM Net Benefits (Ach Pot)'!BD238</f>
        <v>17.523692759017585</v>
      </c>
      <c r="BF238" s="18">
        <f>'RIM Net Benefits (Ach Pot)'!BE238</f>
        <v>24.502552481121313</v>
      </c>
      <c r="BG238" s="42"/>
      <c r="BH238" s="22">
        <v>122075.07771844658</v>
      </c>
      <c r="BI238" s="27" t="str">
        <f t="shared" si="49"/>
        <v>NA</v>
      </c>
      <c r="BJ238" s="52" t="s">
        <v>528</v>
      </c>
      <c r="BK238" s="52"/>
      <c r="BL238" s="35" t="str">
        <f t="shared" si="61"/>
        <v>NA</v>
      </c>
      <c r="BM238" s="67" t="s">
        <v>499</v>
      </c>
      <c r="BN238" s="71" t="str">
        <f t="shared" si="64"/>
        <v>NA</v>
      </c>
      <c r="BO238" s="71" t="str">
        <f t="shared" si="64"/>
        <v>NA</v>
      </c>
      <c r="BP238" s="71" t="str">
        <f t="shared" si="64"/>
        <v>NA</v>
      </c>
      <c r="BQ238" s="71" t="str">
        <f t="shared" si="64"/>
        <v>NA</v>
      </c>
      <c r="BR238" s="71" t="str">
        <f t="shared" si="64"/>
        <v>NA</v>
      </c>
      <c r="BS238" s="71" t="str">
        <f t="shared" si="64"/>
        <v>NA</v>
      </c>
      <c r="BT238" s="71" t="str">
        <f t="shared" si="64"/>
        <v>NA</v>
      </c>
      <c r="BU238" s="71" t="str">
        <f t="shared" si="64"/>
        <v>NA</v>
      </c>
      <c r="BV238" s="71" t="str">
        <f t="shared" si="64"/>
        <v>NA</v>
      </c>
      <c r="BW238" s="71" t="str">
        <f t="shared" si="64"/>
        <v>NA</v>
      </c>
    </row>
    <row r="239" spans="1:75" x14ac:dyDescent="0.25">
      <c r="A239" s="13">
        <v>3</v>
      </c>
      <c r="B239" s="13">
        <v>240</v>
      </c>
      <c r="C239">
        <v>241</v>
      </c>
      <c r="D239" t="s">
        <v>273</v>
      </c>
      <c r="E239" t="s">
        <v>461</v>
      </c>
      <c r="F239">
        <f>'RIM &amp; TRC Benefits'!E239-'TRC Costs (Ach Pot)'!E239</f>
        <v>0</v>
      </c>
      <c r="G239">
        <f>'RIM &amp; TRC Benefits'!F239-'TRC Costs (Ach Pot)'!F239</f>
        <v>0</v>
      </c>
      <c r="H239">
        <f>'RIM &amp; TRC Benefits'!G239-'TRC Costs (Ach Pot)'!G239</f>
        <v>-33.742162100000002</v>
      </c>
      <c r="I239">
        <f>'RIM &amp; TRC Benefits'!H239-'TRC Costs (Ach Pot)'!H239</f>
        <v>9.1528378999999997</v>
      </c>
      <c r="J239">
        <f>'RIM &amp; TRC Benefits'!I239-'TRC Costs (Ach Pot)'!I239</f>
        <v>0</v>
      </c>
      <c r="K239">
        <f>'RIM &amp; TRC Benefits'!J239-'TRC Costs (Ach Pot)'!J239</f>
        <v>0</v>
      </c>
      <c r="L239">
        <f>'RIM &amp; TRC Benefits'!K239-'TRC Costs (Ach Pot)'!K239</f>
        <v>0</v>
      </c>
      <c r="M239">
        <f>'RIM &amp; TRC Benefits'!L239-'TRC Costs (Ach Pot)'!L239</f>
        <v>0</v>
      </c>
      <c r="N239">
        <f>'RIM &amp; TRC Benefits'!M239-'TRC Costs (Ach Pot)'!M239</f>
        <v>0</v>
      </c>
      <c r="O239">
        <f>'RIM &amp; TRC Benefits'!N239-'TRC Costs (Ach Pot)'!N239</f>
        <v>0</v>
      </c>
      <c r="P239">
        <f>'RIM &amp; TRC Benefits'!O239-'TRC Costs (Ach Pot)'!O239</f>
        <v>0</v>
      </c>
      <c r="Q239">
        <f>'RIM &amp; TRC Benefits'!P239-'TRC Costs (Ach Pot)'!P239</f>
        <v>0</v>
      </c>
      <c r="R239">
        <f>'RIM &amp; TRC Benefits'!Q239-'TRC Costs (Ach Pot)'!Q239</f>
        <v>0</v>
      </c>
      <c r="S239">
        <f>'RIM &amp; TRC Benefits'!R239-'TRC Costs (Ach Pot)'!R239</f>
        <v>0</v>
      </c>
      <c r="T239">
        <f>'RIM &amp; TRC Benefits'!S239-'TRC Costs (Ach Pot)'!S239</f>
        <v>0</v>
      </c>
      <c r="U239">
        <f>'RIM &amp; TRC Benefits'!T239-'TRC Costs (Ach Pot)'!T239</f>
        <v>0</v>
      </c>
      <c r="V239">
        <f>'RIM &amp; TRC Benefits'!U239-'TRC Costs (Ach Pot)'!U239</f>
        <v>0</v>
      </c>
      <c r="W239">
        <f>'RIM &amp; TRC Benefits'!V239-'TRC Costs (Ach Pot)'!V239</f>
        <v>0</v>
      </c>
      <c r="X239">
        <f>'RIM &amp; TRC Benefits'!W239-'TRC Costs (Ach Pot)'!W239</f>
        <v>0</v>
      </c>
      <c r="Y239">
        <f>'RIM &amp; TRC Benefits'!X239-'TRC Costs (Ach Pot)'!X239</f>
        <v>0</v>
      </c>
      <c r="Z239">
        <f>'RIM &amp; TRC Benefits'!Y239-'TRC Costs (Ach Pot)'!Y239</f>
        <v>0</v>
      </c>
      <c r="AA239">
        <f>'RIM &amp; TRC Benefits'!Z239-'TRC Costs (Ach Pot)'!Z239</f>
        <v>0</v>
      </c>
      <c r="AB239">
        <f>'RIM &amp; TRC Benefits'!AA239-'TRC Costs (Ach Pot)'!AA239</f>
        <v>0</v>
      </c>
      <c r="AC239">
        <f>'RIM &amp; TRC Benefits'!AB239-'TRC Costs (Ach Pot)'!AB239</f>
        <v>0</v>
      </c>
      <c r="AD239">
        <f>'RIM &amp; TRC Benefits'!AC239-'TRC Costs (Ach Pot)'!AC239</f>
        <v>0</v>
      </c>
      <c r="AE239">
        <f>'RIM &amp; TRC Benefits'!AD239-'TRC Costs (Ach Pot)'!AD239</f>
        <v>0</v>
      </c>
      <c r="AF239">
        <f>'RIM &amp; TRC Benefits'!AE239-'TRC Costs (Ach Pot)'!AE239</f>
        <v>0</v>
      </c>
      <c r="AG239">
        <f>'RIM &amp; TRC Benefits'!AF239-'TRC Costs (Ach Pot)'!AF239</f>
        <v>0</v>
      </c>
      <c r="AH239">
        <f>'RIM &amp; TRC Benefits'!AG239-'TRC Costs (Ach Pot)'!AG239</f>
        <v>0</v>
      </c>
      <c r="AI239">
        <f>'RIM &amp; TRC Benefits'!AH239-'TRC Costs (Ach Pot)'!AH239</f>
        <v>0</v>
      </c>
      <c r="AJ239" s="2">
        <f t="shared" si="50"/>
        <v>-24.5893242</v>
      </c>
      <c r="AK239" s="2">
        <f t="shared" si="51"/>
        <v>-25.145030573919104</v>
      </c>
      <c r="AL239">
        <f>IF('TRC Costs (Ach Pot)'!AJ239=0,99999,'RIM &amp; TRC Benefits'!AJ239/'TRC Costs (Ach Pot)'!AJ239)</f>
        <v>0.40863051331328537</v>
      </c>
      <c r="AM239" s="17"/>
      <c r="AN239">
        <f>'Customer Costs'!G239</f>
        <v>5.5200000000000005</v>
      </c>
      <c r="AO239" s="17">
        <f t="shared" si="52"/>
        <v>168.91942875563359</v>
      </c>
      <c r="AP239" s="18">
        <f t="shared" si="53"/>
        <v>0.27317613343831715</v>
      </c>
      <c r="AQ239" s="76" t="str">
        <f t="shared" si="54"/>
        <v>Yes</v>
      </c>
      <c r="AR239" s="76" t="str">
        <f t="shared" si="55"/>
        <v>Yes</v>
      </c>
      <c r="AS239" s="76" t="str">
        <f t="shared" si="56"/>
        <v>Yes</v>
      </c>
      <c r="AU239" s="76" t="str">
        <f t="shared" si="57"/>
        <v>Drop</v>
      </c>
      <c r="AV239" s="59" t="str">
        <f t="shared" si="58"/>
        <v>NA</v>
      </c>
      <c r="AW239" s="41" t="str">
        <f t="shared" si="59"/>
        <v>NA</v>
      </c>
      <c r="AX239" s="23" t="str">
        <f t="shared" si="60"/>
        <v>NA</v>
      </c>
      <c r="AY239" s="23"/>
      <c r="AZ239" s="11" t="str">
        <f>IF(AV239="NA",AV239,'Program Costs'!G239)</f>
        <v>NA</v>
      </c>
      <c r="BA239" s="20"/>
      <c r="BB239" s="56">
        <f>IF(AW239&lt;=10,IF($BB$1="Residential",VLOOKUP(CEILING(AW239,0.05),'Payback-Acceptance'!$A$5:$C$205,2),VLOOKUP(CEILING(AW239,0.05),'Payback-Acceptance'!$A$5:$C$205,3)),IF($BB$1="Residential",VLOOKUP(10,'Payback-Acceptance'!$A$5:$C$205,2),VLOOKUP(10,'Payback-Acceptance'!$A$5:$C$205,3)))</f>
        <v>0.14294960495076253</v>
      </c>
      <c r="BC239" s="109"/>
      <c r="BD239" s="17">
        <f>'RIM Net Benefits (Ach Pot)'!BC239</f>
        <v>168.91942875563359</v>
      </c>
      <c r="BE239" s="18">
        <f>'RIM Net Benefits (Ach Pot)'!BD239</f>
        <v>9.0121853227024626</v>
      </c>
      <c r="BF239" s="18">
        <f>'RIM Net Benefits (Ach Pot)'!BE239</f>
        <v>12.601312704576674</v>
      </c>
      <c r="BG239" s="42"/>
      <c r="BH239" s="22">
        <v>122075.07771844658</v>
      </c>
      <c r="BI239" s="27" t="str">
        <f t="shared" si="49"/>
        <v>NA</v>
      </c>
      <c r="BJ239" s="52" t="s">
        <v>528</v>
      </c>
      <c r="BK239" s="52"/>
      <c r="BL239" s="35" t="str">
        <f t="shared" si="61"/>
        <v>NA</v>
      </c>
      <c r="BM239" s="67" t="s">
        <v>499</v>
      </c>
      <c r="BN239" s="71" t="str">
        <f t="shared" si="64"/>
        <v>NA</v>
      </c>
      <c r="BO239" s="71" t="str">
        <f t="shared" si="64"/>
        <v>NA</v>
      </c>
      <c r="BP239" s="71" t="str">
        <f t="shared" si="64"/>
        <v>NA</v>
      </c>
      <c r="BQ239" s="71" t="str">
        <f t="shared" si="64"/>
        <v>NA</v>
      </c>
      <c r="BR239" s="71" t="str">
        <f t="shared" si="64"/>
        <v>NA</v>
      </c>
      <c r="BS239" s="71" t="str">
        <f t="shared" si="64"/>
        <v>NA</v>
      </c>
      <c r="BT239" s="71" t="str">
        <f t="shared" si="64"/>
        <v>NA</v>
      </c>
      <c r="BU239" s="71" t="str">
        <f t="shared" si="64"/>
        <v>NA</v>
      </c>
      <c r="BV239" s="71" t="str">
        <f t="shared" si="64"/>
        <v>NA</v>
      </c>
      <c r="BW239" s="71" t="str">
        <f t="shared" si="64"/>
        <v>NA</v>
      </c>
    </row>
    <row r="240" spans="1:75" x14ac:dyDescent="0.25">
      <c r="A240" s="13">
        <v>3</v>
      </c>
      <c r="B240" s="13">
        <v>250</v>
      </c>
      <c r="C240">
        <v>251</v>
      </c>
      <c r="D240" t="s">
        <v>274</v>
      </c>
      <c r="E240" t="s">
        <v>462</v>
      </c>
      <c r="F240">
        <f>'RIM &amp; TRC Benefits'!E240-'TRC Costs (Ach Pot)'!E240</f>
        <v>0</v>
      </c>
      <c r="G240">
        <f>'RIM &amp; TRC Benefits'!F240-'TRC Costs (Ach Pot)'!F240</f>
        <v>0</v>
      </c>
      <c r="H240">
        <f>'RIM &amp; TRC Benefits'!G240-'TRC Costs (Ach Pot)'!G240</f>
        <v>-36.994414070000005</v>
      </c>
      <c r="I240">
        <f>'RIM &amp; TRC Benefits'!H240-'TRC Costs (Ach Pot)'!H240</f>
        <v>0.95558593000000003</v>
      </c>
      <c r="J240">
        <f>'RIM &amp; TRC Benefits'!I240-'TRC Costs (Ach Pot)'!I240</f>
        <v>0.83058593000000003</v>
      </c>
      <c r="K240">
        <f>'RIM &amp; TRC Benefits'!J240-'TRC Costs (Ach Pot)'!J240</f>
        <v>1.24367183</v>
      </c>
      <c r="L240">
        <f>'RIM &amp; TRC Benefits'!K240-'TRC Costs (Ach Pot)'!K240</f>
        <v>1.46535153</v>
      </c>
      <c r="M240">
        <f>'RIM &amp; TRC Benefits'!L240-'TRC Costs (Ach Pot)'!L240</f>
        <v>0.77687503000000002</v>
      </c>
      <c r="N240">
        <f>'RIM &amp; TRC Benefits'!M240-'TRC Costs (Ach Pot)'!M240</f>
        <v>1.32277343</v>
      </c>
      <c r="O240">
        <f>'RIM &amp; TRC Benefits'!N240-'TRC Costs (Ach Pot)'!N240</f>
        <v>1.65871093</v>
      </c>
      <c r="P240">
        <f>'RIM &amp; TRC Benefits'!O240-'TRC Costs (Ach Pot)'!O240</f>
        <v>1.90089843</v>
      </c>
      <c r="Q240">
        <f>'RIM &amp; TRC Benefits'!P240-'TRC Costs (Ach Pot)'!P240</f>
        <v>1.48683593</v>
      </c>
      <c r="R240">
        <f>'RIM &amp; TRC Benefits'!Q240-'TRC Costs (Ach Pot)'!Q240</f>
        <v>1.22121093</v>
      </c>
      <c r="S240">
        <f>'RIM &amp; TRC Benefits'!R240-'TRC Costs (Ach Pot)'!R240</f>
        <v>1.09621093</v>
      </c>
      <c r="T240">
        <f>'RIM &amp; TRC Benefits'!S240-'TRC Costs (Ach Pot)'!S240</f>
        <v>1.23683593</v>
      </c>
      <c r="U240">
        <f>'RIM &amp; TRC Benefits'!T240-'TRC Costs (Ach Pot)'!T240</f>
        <v>1.61183593</v>
      </c>
      <c r="V240">
        <f>'RIM &amp; TRC Benefits'!U240-'TRC Costs (Ach Pot)'!U240</f>
        <v>1.0019687500000001</v>
      </c>
      <c r="W240">
        <f>'RIM &amp; TRC Benefits'!V240-'TRC Costs (Ach Pot)'!V240</f>
        <v>1.0332187500000001</v>
      </c>
      <c r="X240">
        <f>'RIM &amp; TRC Benefits'!W240-'TRC Costs (Ach Pot)'!W240</f>
        <v>1.8769687500000001</v>
      </c>
      <c r="Y240">
        <f>'RIM &amp; TRC Benefits'!X240-'TRC Costs (Ach Pot)'!X240</f>
        <v>1.4082187500000001</v>
      </c>
      <c r="Z240">
        <f>'RIM &amp; TRC Benefits'!Y240-'TRC Costs (Ach Pot)'!Y240</f>
        <v>2.4394687500000001</v>
      </c>
      <c r="AA240">
        <f>'RIM &amp; TRC Benefits'!Z240-'TRC Costs (Ach Pot)'!Z240</f>
        <v>1.8769687500000001</v>
      </c>
      <c r="AB240">
        <f>'RIM &amp; TRC Benefits'!AA240-'TRC Costs (Ach Pot)'!AA240</f>
        <v>1.3769687500000001</v>
      </c>
      <c r="AC240">
        <f>'RIM &amp; TRC Benefits'!AB240-'TRC Costs (Ach Pot)'!AB240</f>
        <v>1.7519687500000001</v>
      </c>
      <c r="AD240">
        <f>'RIM &amp; TRC Benefits'!AC240-'TRC Costs (Ach Pot)'!AC240</f>
        <v>0.78321874999999996</v>
      </c>
      <c r="AE240">
        <f>'RIM &amp; TRC Benefits'!AD240-'TRC Costs (Ach Pot)'!AD240</f>
        <v>1.7519687500000001</v>
      </c>
      <c r="AF240">
        <f>'RIM &amp; TRC Benefits'!AE240-'TRC Costs (Ach Pot)'!AE240</f>
        <v>1.7519687500000001</v>
      </c>
      <c r="AG240">
        <f>'RIM &amp; TRC Benefits'!AF240-'TRC Costs (Ach Pot)'!AF240</f>
        <v>2.2207187500000001</v>
      </c>
      <c r="AH240">
        <f>'RIM &amp; TRC Benefits'!AG240-'TRC Costs (Ach Pot)'!AG240</f>
        <v>1.7207187500000001</v>
      </c>
      <c r="AI240">
        <f>'RIM &amp; TRC Benefits'!AH240-'TRC Costs (Ach Pot)'!AH240</f>
        <v>1.6269687500000001</v>
      </c>
      <c r="AJ240" s="2">
        <f t="shared" si="50"/>
        <v>2.4342811199999961</v>
      </c>
      <c r="AK240" s="2">
        <f t="shared" si="51"/>
        <v>-19.824983546935648</v>
      </c>
      <c r="AL240">
        <f>IF('TRC Costs (Ach Pot)'!AJ240=0,99999,'RIM &amp; TRC Benefits'!AJ240/'TRC Costs (Ach Pot)'!AJ240)</f>
        <v>0.47413836745528798</v>
      </c>
      <c r="AM240" s="17"/>
      <c r="AN240">
        <f>'Customer Costs'!G240</f>
        <v>0.7</v>
      </c>
      <c r="AO240" s="17">
        <f t="shared" si="52"/>
        <v>12.350453174108363</v>
      </c>
      <c r="AP240" s="18">
        <f t="shared" si="53"/>
        <v>0.47380367683457675</v>
      </c>
      <c r="AQ240" s="76" t="str">
        <f t="shared" si="54"/>
        <v>Yes</v>
      </c>
      <c r="AR240" s="76" t="str">
        <f t="shared" si="55"/>
        <v>Yes</v>
      </c>
      <c r="AS240" s="76" t="str">
        <f t="shared" si="56"/>
        <v>Yes</v>
      </c>
      <c r="AU240" s="76" t="str">
        <f t="shared" si="57"/>
        <v>Drop</v>
      </c>
      <c r="AV240" s="59" t="str">
        <f t="shared" si="58"/>
        <v>NA</v>
      </c>
      <c r="AW240" s="41" t="str">
        <f t="shared" si="59"/>
        <v>NA</v>
      </c>
      <c r="AX240" s="23" t="str">
        <f t="shared" si="60"/>
        <v>NA</v>
      </c>
      <c r="AY240" s="23"/>
      <c r="AZ240" s="11" t="str">
        <f>IF(AV240="NA",AV240,'Program Costs'!G240)</f>
        <v>NA</v>
      </c>
      <c r="BA240" s="20"/>
      <c r="BB240" s="56">
        <f>IF(AW240&lt;=10,IF($BB$1="Residential",VLOOKUP(CEILING(AW240,0.05),'Payback-Acceptance'!$A$5:$C$205,2),VLOOKUP(CEILING(AW240,0.05),'Payback-Acceptance'!$A$5:$C$205,3)),IF($BB$1="Residential",VLOOKUP(10,'Payback-Acceptance'!$A$5:$C$205,2),VLOOKUP(10,'Payback-Acceptance'!$A$5:$C$205,3)))</f>
        <v>0.14294960495076253</v>
      </c>
      <c r="BC240" s="109"/>
      <c r="BD240" s="17">
        <f>'RIM Net Benefits (Ach Pot)'!BC240</f>
        <v>12.350453174108363</v>
      </c>
      <c r="BE240" s="18">
        <f>'RIM Net Benefits (Ach Pot)'!BD240</f>
        <v>0.6507705638838247</v>
      </c>
      <c r="BF240" s="18">
        <f>'RIM Net Benefits (Ach Pot)'!BE240</f>
        <v>0.92133820032812885</v>
      </c>
      <c r="BG240" s="42"/>
      <c r="BH240" s="22">
        <v>165615.89399999997</v>
      </c>
      <c r="BI240" s="27" t="str">
        <f t="shared" si="49"/>
        <v>NA</v>
      </c>
      <c r="BJ240" s="52" t="s">
        <v>528</v>
      </c>
      <c r="BK240" s="52"/>
      <c r="BL240" s="35" t="str">
        <f t="shared" si="61"/>
        <v>NA</v>
      </c>
      <c r="BM240" s="67" t="s">
        <v>499</v>
      </c>
      <c r="BN240" s="71" t="str">
        <f t="shared" si="64"/>
        <v>NA</v>
      </c>
      <c r="BO240" s="71" t="str">
        <f t="shared" si="64"/>
        <v>NA</v>
      </c>
      <c r="BP240" s="71" t="str">
        <f t="shared" si="64"/>
        <v>NA</v>
      </c>
      <c r="BQ240" s="71" t="str">
        <f t="shared" si="64"/>
        <v>NA</v>
      </c>
      <c r="BR240" s="71" t="str">
        <f t="shared" si="64"/>
        <v>NA</v>
      </c>
      <c r="BS240" s="71" t="str">
        <f t="shared" si="64"/>
        <v>NA</v>
      </c>
      <c r="BT240" s="71" t="str">
        <f t="shared" si="64"/>
        <v>NA</v>
      </c>
      <c r="BU240" s="71" t="str">
        <f t="shared" si="64"/>
        <v>NA</v>
      </c>
      <c r="BV240" s="71" t="str">
        <f t="shared" si="64"/>
        <v>NA</v>
      </c>
      <c r="BW240" s="71" t="str">
        <f t="shared" si="64"/>
        <v>NA</v>
      </c>
    </row>
    <row r="241" spans="1:75" x14ac:dyDescent="0.25">
      <c r="A241" s="13">
        <v>3</v>
      </c>
      <c r="B241" s="13">
        <v>250</v>
      </c>
      <c r="C241">
        <v>252</v>
      </c>
      <c r="D241" t="s">
        <v>275</v>
      </c>
      <c r="E241" t="s">
        <v>463</v>
      </c>
      <c r="F241">
        <f>'RIM &amp; TRC Benefits'!E241-'TRC Costs (Ach Pot)'!E241</f>
        <v>0</v>
      </c>
      <c r="G241">
        <f>'RIM &amp; TRC Benefits'!F241-'TRC Costs (Ach Pot)'!F241</f>
        <v>0</v>
      </c>
      <c r="H241">
        <f>'RIM &amp; TRC Benefits'!G241-'TRC Costs (Ach Pot)'!G241</f>
        <v>-36.994414070000005</v>
      </c>
      <c r="I241">
        <f>'RIM &amp; TRC Benefits'!H241-'TRC Costs (Ach Pot)'!H241</f>
        <v>0.95558593000000003</v>
      </c>
      <c r="J241">
        <f>'RIM &amp; TRC Benefits'!I241-'TRC Costs (Ach Pot)'!I241</f>
        <v>0.83058593000000003</v>
      </c>
      <c r="K241">
        <f>'RIM &amp; TRC Benefits'!J241-'TRC Costs (Ach Pot)'!J241</f>
        <v>1.24367183</v>
      </c>
      <c r="L241">
        <f>'RIM &amp; TRC Benefits'!K241-'TRC Costs (Ach Pot)'!K241</f>
        <v>1.46535153</v>
      </c>
      <c r="M241">
        <f>'RIM &amp; TRC Benefits'!L241-'TRC Costs (Ach Pot)'!L241</f>
        <v>0.77687503000000002</v>
      </c>
      <c r="N241">
        <f>'RIM &amp; TRC Benefits'!M241-'TRC Costs (Ach Pot)'!M241</f>
        <v>1.32277343</v>
      </c>
      <c r="O241">
        <f>'RIM &amp; TRC Benefits'!N241-'TRC Costs (Ach Pot)'!N241</f>
        <v>1.65871093</v>
      </c>
      <c r="P241">
        <f>'RIM &amp; TRC Benefits'!O241-'TRC Costs (Ach Pot)'!O241</f>
        <v>1.90089843</v>
      </c>
      <c r="Q241">
        <f>'RIM &amp; TRC Benefits'!P241-'TRC Costs (Ach Pot)'!P241</f>
        <v>1.48683593</v>
      </c>
      <c r="R241">
        <f>'RIM &amp; TRC Benefits'!Q241-'TRC Costs (Ach Pot)'!Q241</f>
        <v>1.22121093</v>
      </c>
      <c r="S241">
        <f>'RIM &amp; TRC Benefits'!R241-'TRC Costs (Ach Pot)'!R241</f>
        <v>1.09621093</v>
      </c>
      <c r="T241">
        <f>'RIM &amp; TRC Benefits'!S241-'TRC Costs (Ach Pot)'!S241</f>
        <v>1.23683593</v>
      </c>
      <c r="U241">
        <f>'RIM &amp; TRC Benefits'!T241-'TRC Costs (Ach Pot)'!T241</f>
        <v>1.61183593</v>
      </c>
      <c r="V241">
        <f>'RIM &amp; TRC Benefits'!U241-'TRC Costs (Ach Pot)'!U241</f>
        <v>1.0019687500000001</v>
      </c>
      <c r="W241">
        <f>'RIM &amp; TRC Benefits'!V241-'TRC Costs (Ach Pot)'!V241</f>
        <v>1.0332187500000001</v>
      </c>
      <c r="X241">
        <f>'RIM &amp; TRC Benefits'!W241-'TRC Costs (Ach Pot)'!W241</f>
        <v>1.8769687500000001</v>
      </c>
      <c r="Y241">
        <f>'RIM &amp; TRC Benefits'!X241-'TRC Costs (Ach Pot)'!X241</f>
        <v>1.4082187500000001</v>
      </c>
      <c r="Z241">
        <f>'RIM &amp; TRC Benefits'!Y241-'TRC Costs (Ach Pot)'!Y241</f>
        <v>2.4394687500000001</v>
      </c>
      <c r="AA241">
        <f>'RIM &amp; TRC Benefits'!Z241-'TRC Costs (Ach Pot)'!Z241</f>
        <v>1.8769687500000001</v>
      </c>
      <c r="AB241">
        <f>'RIM &amp; TRC Benefits'!AA241-'TRC Costs (Ach Pot)'!AA241</f>
        <v>1.3769687500000001</v>
      </c>
      <c r="AC241">
        <f>'RIM &amp; TRC Benefits'!AB241-'TRC Costs (Ach Pot)'!AB241</f>
        <v>1.7519687500000001</v>
      </c>
      <c r="AD241">
        <f>'RIM &amp; TRC Benefits'!AC241-'TRC Costs (Ach Pot)'!AC241</f>
        <v>0.78321874999999996</v>
      </c>
      <c r="AE241">
        <f>'RIM &amp; TRC Benefits'!AD241-'TRC Costs (Ach Pot)'!AD241</f>
        <v>1.7519687500000001</v>
      </c>
      <c r="AF241">
        <f>'RIM &amp; TRC Benefits'!AE241-'TRC Costs (Ach Pot)'!AE241</f>
        <v>1.7519687500000001</v>
      </c>
      <c r="AG241">
        <f>'RIM &amp; TRC Benefits'!AF241-'TRC Costs (Ach Pot)'!AF241</f>
        <v>2.2207187500000001</v>
      </c>
      <c r="AH241">
        <f>'RIM &amp; TRC Benefits'!AG241-'TRC Costs (Ach Pot)'!AG241</f>
        <v>1.7207187500000001</v>
      </c>
      <c r="AI241">
        <f>'RIM &amp; TRC Benefits'!AH241-'TRC Costs (Ach Pot)'!AH241</f>
        <v>1.6269687500000001</v>
      </c>
      <c r="AJ241" s="2">
        <f t="shared" si="50"/>
        <v>2.4342811199999961</v>
      </c>
      <c r="AK241" s="2">
        <f t="shared" si="51"/>
        <v>-19.824983546935648</v>
      </c>
      <c r="AL241">
        <f>IF('TRC Costs (Ach Pot)'!AJ241=0,99999,'RIM &amp; TRC Benefits'!AJ241/'TRC Costs (Ach Pot)'!AJ241)</f>
        <v>0.47413836745528798</v>
      </c>
      <c r="AM241" s="17"/>
      <c r="AN241">
        <f>'Customer Costs'!G241</f>
        <v>0.7</v>
      </c>
      <c r="AO241" s="17">
        <f t="shared" si="52"/>
        <v>12.350453174108363</v>
      </c>
      <c r="AP241" s="18">
        <f t="shared" si="53"/>
        <v>0.47380367683457675</v>
      </c>
      <c r="AQ241" s="76" t="str">
        <f t="shared" si="54"/>
        <v>Yes</v>
      </c>
      <c r="AR241" s="76" t="str">
        <f t="shared" si="55"/>
        <v>Yes</v>
      </c>
      <c r="AS241" s="76" t="str">
        <f t="shared" si="56"/>
        <v>Yes</v>
      </c>
      <c r="AU241" s="76" t="str">
        <f t="shared" si="57"/>
        <v>Drop</v>
      </c>
      <c r="AV241" s="59" t="str">
        <f t="shared" si="58"/>
        <v>NA</v>
      </c>
      <c r="AW241" s="41" t="str">
        <f t="shared" si="59"/>
        <v>NA</v>
      </c>
      <c r="AX241" s="23" t="str">
        <f t="shared" si="60"/>
        <v>NA</v>
      </c>
      <c r="AY241" s="23"/>
      <c r="AZ241" s="11" t="str">
        <f>IF(AV241="NA",AV241,'Program Costs'!G241)</f>
        <v>NA</v>
      </c>
      <c r="BA241" s="20"/>
      <c r="BB241" s="56">
        <f>IF(AW241&lt;=10,IF($BB$1="Residential",VLOOKUP(CEILING(AW241,0.05),'Payback-Acceptance'!$A$5:$C$205,2),VLOOKUP(CEILING(AW241,0.05),'Payback-Acceptance'!$A$5:$C$205,3)),IF($BB$1="Residential",VLOOKUP(10,'Payback-Acceptance'!$A$5:$C$205,2),VLOOKUP(10,'Payback-Acceptance'!$A$5:$C$205,3)))</f>
        <v>0.14294960495076253</v>
      </c>
      <c r="BC241" s="109"/>
      <c r="BD241" s="17">
        <f>'RIM Net Benefits (Ach Pot)'!BC241</f>
        <v>12.350453174108363</v>
      </c>
      <c r="BE241" s="18">
        <f>'RIM Net Benefits (Ach Pot)'!BD241</f>
        <v>0.6507705638838247</v>
      </c>
      <c r="BF241" s="18">
        <f>'RIM Net Benefits (Ach Pot)'!BE241</f>
        <v>0.92133820032812885</v>
      </c>
      <c r="BG241" s="42"/>
      <c r="BH241" s="22">
        <v>165615.89399999997</v>
      </c>
      <c r="BI241" s="27" t="str">
        <f t="shared" si="49"/>
        <v>NA</v>
      </c>
      <c r="BJ241" s="52" t="s">
        <v>528</v>
      </c>
      <c r="BK241" s="52"/>
      <c r="BL241" s="35" t="str">
        <f t="shared" si="61"/>
        <v>NA</v>
      </c>
      <c r="BM241" s="67" t="s">
        <v>499</v>
      </c>
      <c r="BN241" s="71" t="str">
        <f t="shared" si="64"/>
        <v>NA</v>
      </c>
      <c r="BO241" s="71" t="str">
        <f t="shared" si="64"/>
        <v>NA</v>
      </c>
      <c r="BP241" s="71" t="str">
        <f t="shared" si="64"/>
        <v>NA</v>
      </c>
      <c r="BQ241" s="71" t="str">
        <f t="shared" si="64"/>
        <v>NA</v>
      </c>
      <c r="BR241" s="71" t="str">
        <f t="shared" si="64"/>
        <v>NA</v>
      </c>
      <c r="BS241" s="71" t="str">
        <f t="shared" si="64"/>
        <v>NA</v>
      </c>
      <c r="BT241" s="71" t="str">
        <f t="shared" si="64"/>
        <v>NA</v>
      </c>
      <c r="BU241" s="71" t="str">
        <f t="shared" si="64"/>
        <v>NA</v>
      </c>
      <c r="BV241" s="71" t="str">
        <f t="shared" si="64"/>
        <v>NA</v>
      </c>
      <c r="BW241" s="71" t="str">
        <f t="shared" si="64"/>
        <v>NA</v>
      </c>
    </row>
    <row r="242" spans="1:75" x14ac:dyDescent="0.25">
      <c r="A242" s="13">
        <v>3</v>
      </c>
      <c r="B242" s="13">
        <v>260</v>
      </c>
      <c r="C242">
        <v>261</v>
      </c>
      <c r="D242" t="s">
        <v>276</v>
      </c>
      <c r="E242" t="s">
        <v>464</v>
      </c>
      <c r="F242">
        <f>'RIM &amp; TRC Benefits'!E242-'TRC Costs (Ach Pot)'!E242</f>
        <v>0</v>
      </c>
      <c r="G242">
        <f>'RIM &amp; TRC Benefits'!F242-'TRC Costs (Ach Pot)'!F242</f>
        <v>0</v>
      </c>
      <c r="H242">
        <f>'RIM &amp; TRC Benefits'!G242-'TRC Costs (Ach Pot)'!G242</f>
        <v>-41.226007799999998</v>
      </c>
      <c r="I242">
        <f>'RIM &amp; TRC Benefits'!H242-'TRC Costs (Ach Pot)'!H242</f>
        <v>3.8989921999999999</v>
      </c>
      <c r="J242">
        <f>'RIM &amp; TRC Benefits'!I242-'TRC Costs (Ach Pot)'!I242</f>
        <v>0</v>
      </c>
      <c r="K242">
        <f>'RIM &amp; TRC Benefits'!J242-'TRC Costs (Ach Pot)'!J242</f>
        <v>0</v>
      </c>
      <c r="L242">
        <f>'RIM &amp; TRC Benefits'!K242-'TRC Costs (Ach Pot)'!K242</f>
        <v>0</v>
      </c>
      <c r="M242">
        <f>'RIM &amp; TRC Benefits'!L242-'TRC Costs (Ach Pot)'!L242</f>
        <v>0</v>
      </c>
      <c r="N242">
        <f>'RIM &amp; TRC Benefits'!M242-'TRC Costs (Ach Pot)'!M242</f>
        <v>0</v>
      </c>
      <c r="O242">
        <f>'RIM &amp; TRC Benefits'!N242-'TRC Costs (Ach Pot)'!N242</f>
        <v>0</v>
      </c>
      <c r="P242">
        <f>'RIM &amp; TRC Benefits'!O242-'TRC Costs (Ach Pot)'!O242</f>
        <v>0</v>
      </c>
      <c r="Q242">
        <f>'RIM &amp; TRC Benefits'!P242-'TRC Costs (Ach Pot)'!P242</f>
        <v>0</v>
      </c>
      <c r="R242">
        <f>'RIM &amp; TRC Benefits'!Q242-'TRC Costs (Ach Pot)'!Q242</f>
        <v>0</v>
      </c>
      <c r="S242">
        <f>'RIM &amp; TRC Benefits'!R242-'TRC Costs (Ach Pot)'!R242</f>
        <v>0</v>
      </c>
      <c r="T242">
        <f>'RIM &amp; TRC Benefits'!S242-'TRC Costs (Ach Pot)'!S242</f>
        <v>0</v>
      </c>
      <c r="U242">
        <f>'RIM &amp; TRC Benefits'!T242-'TRC Costs (Ach Pot)'!T242</f>
        <v>0</v>
      </c>
      <c r="V242">
        <f>'RIM &amp; TRC Benefits'!U242-'TRC Costs (Ach Pot)'!U242</f>
        <v>0</v>
      </c>
      <c r="W242">
        <f>'RIM &amp; TRC Benefits'!V242-'TRC Costs (Ach Pot)'!V242</f>
        <v>0</v>
      </c>
      <c r="X242">
        <f>'RIM &amp; TRC Benefits'!W242-'TRC Costs (Ach Pot)'!W242</f>
        <v>0</v>
      </c>
      <c r="Y242">
        <f>'RIM &amp; TRC Benefits'!X242-'TRC Costs (Ach Pot)'!X242</f>
        <v>0</v>
      </c>
      <c r="Z242">
        <f>'RIM &amp; TRC Benefits'!Y242-'TRC Costs (Ach Pot)'!Y242</f>
        <v>0</v>
      </c>
      <c r="AA242">
        <f>'RIM &amp; TRC Benefits'!Z242-'TRC Costs (Ach Pot)'!Z242</f>
        <v>0</v>
      </c>
      <c r="AB242">
        <f>'RIM &amp; TRC Benefits'!AA242-'TRC Costs (Ach Pot)'!AA242</f>
        <v>0</v>
      </c>
      <c r="AC242">
        <f>'RIM &amp; TRC Benefits'!AB242-'TRC Costs (Ach Pot)'!AB242</f>
        <v>0</v>
      </c>
      <c r="AD242">
        <f>'RIM &amp; TRC Benefits'!AC242-'TRC Costs (Ach Pot)'!AC242</f>
        <v>0</v>
      </c>
      <c r="AE242">
        <f>'RIM &amp; TRC Benefits'!AD242-'TRC Costs (Ach Pot)'!AD242</f>
        <v>0</v>
      </c>
      <c r="AF242">
        <f>'RIM &amp; TRC Benefits'!AE242-'TRC Costs (Ach Pot)'!AE242</f>
        <v>0</v>
      </c>
      <c r="AG242">
        <f>'RIM &amp; TRC Benefits'!AF242-'TRC Costs (Ach Pot)'!AF242</f>
        <v>0</v>
      </c>
      <c r="AH242">
        <f>'RIM &amp; TRC Benefits'!AG242-'TRC Costs (Ach Pot)'!AG242</f>
        <v>0</v>
      </c>
      <c r="AI242">
        <f>'RIM &amp; TRC Benefits'!AH242-'TRC Costs (Ach Pot)'!AH242</f>
        <v>0</v>
      </c>
      <c r="AJ242" s="2">
        <f t="shared" si="50"/>
        <v>-37.327015599999996</v>
      </c>
      <c r="AK242" s="2">
        <f t="shared" si="51"/>
        <v>-37.5637394271969</v>
      </c>
      <c r="AL242">
        <f>IF('TRC Costs (Ach Pot)'!AJ242=0,99999,'RIM &amp; TRC Benefits'!AJ242/'TRC Costs (Ach Pot)'!AJ242)</f>
        <v>0.16525023495117991</v>
      </c>
      <c r="AM242" s="17"/>
      <c r="AN242">
        <f>'Customer Costs'!G242</f>
        <v>8</v>
      </c>
      <c r="AO242" s="17">
        <f t="shared" si="52"/>
        <v>68.912101258711573</v>
      </c>
      <c r="AP242" s="18">
        <f t="shared" si="53"/>
        <v>0.97046030151154816</v>
      </c>
      <c r="AQ242" s="76" t="str">
        <f t="shared" si="54"/>
        <v>Yes</v>
      </c>
      <c r="AR242" s="76" t="str">
        <f t="shared" si="55"/>
        <v>Yes</v>
      </c>
      <c r="AS242" s="76" t="str">
        <f t="shared" si="56"/>
        <v>Yes</v>
      </c>
      <c r="AU242" s="76" t="str">
        <f t="shared" si="57"/>
        <v>Drop</v>
      </c>
      <c r="AV242" s="59" t="str">
        <f t="shared" si="58"/>
        <v>NA</v>
      </c>
      <c r="AW242" s="41" t="str">
        <f t="shared" si="59"/>
        <v>NA</v>
      </c>
      <c r="AX242" s="23" t="str">
        <f t="shared" si="60"/>
        <v>NA</v>
      </c>
      <c r="AY242" s="23"/>
      <c r="AZ242" s="11" t="str">
        <f>IF(AV242="NA",AV242,'Program Costs'!G242)</f>
        <v>NA</v>
      </c>
      <c r="BA242" s="20"/>
      <c r="BB242" s="56">
        <f>IF(AW242&lt;=10,IF($BB$1="Residential",VLOOKUP(CEILING(AW242,0.05),'Payback-Acceptance'!$A$5:$C$205,2),VLOOKUP(CEILING(AW242,0.05),'Payback-Acceptance'!$A$5:$C$205,3)),IF($BB$1="Residential",VLOOKUP(10,'Payback-Acceptance'!$A$5:$C$205,2),VLOOKUP(10,'Payback-Acceptance'!$A$5:$C$205,3)))</f>
        <v>0.14294960495076253</v>
      </c>
      <c r="BC242" s="109"/>
      <c r="BD242" s="17">
        <f>'RIM Net Benefits (Ach Pot)'!BC242</f>
        <v>68.912101258711573</v>
      </c>
      <c r="BE242" s="18">
        <f>'RIM Net Benefits (Ach Pot)'!BD242</f>
        <v>3.6226051264487409</v>
      </c>
      <c r="BF242" s="18">
        <f>'RIM Net Benefits (Ach Pot)'!BE242</f>
        <v>5.1408114714069866</v>
      </c>
      <c r="BG242" s="42"/>
      <c r="BH242" s="22">
        <v>128588.24305785123</v>
      </c>
      <c r="BI242" s="27" t="str">
        <f t="shared" si="49"/>
        <v>NA</v>
      </c>
      <c r="BJ242" s="52" t="s">
        <v>528</v>
      </c>
      <c r="BK242" s="52"/>
      <c r="BL242" s="35" t="str">
        <f t="shared" si="61"/>
        <v>NA</v>
      </c>
      <c r="BM242" s="67" t="s">
        <v>499</v>
      </c>
      <c r="BN242" s="71" t="str">
        <f t="shared" si="64"/>
        <v>NA</v>
      </c>
      <c r="BO242" s="71" t="str">
        <f t="shared" si="64"/>
        <v>NA</v>
      </c>
      <c r="BP242" s="71" t="str">
        <f t="shared" si="64"/>
        <v>NA</v>
      </c>
      <c r="BQ242" s="71" t="str">
        <f t="shared" si="64"/>
        <v>NA</v>
      </c>
      <c r="BR242" s="71" t="str">
        <f t="shared" si="64"/>
        <v>NA</v>
      </c>
      <c r="BS242" s="71" t="str">
        <f t="shared" si="64"/>
        <v>NA</v>
      </c>
      <c r="BT242" s="71" t="str">
        <f t="shared" si="64"/>
        <v>NA</v>
      </c>
      <c r="BU242" s="71" t="str">
        <f t="shared" si="64"/>
        <v>NA</v>
      </c>
      <c r="BV242" s="71" t="str">
        <f t="shared" si="64"/>
        <v>NA</v>
      </c>
      <c r="BW242" s="71" t="str">
        <f t="shared" si="64"/>
        <v>NA</v>
      </c>
    </row>
    <row r="243" spans="1:75" x14ac:dyDescent="0.25">
      <c r="A243" s="13">
        <v>3</v>
      </c>
      <c r="B243" s="13">
        <v>260</v>
      </c>
      <c r="C243">
        <v>262</v>
      </c>
      <c r="D243" t="s">
        <v>277</v>
      </c>
      <c r="E243" t="s">
        <v>465</v>
      </c>
      <c r="F243">
        <f>'RIM &amp; TRC Benefits'!E243-'TRC Costs (Ach Pot)'!E243</f>
        <v>0</v>
      </c>
      <c r="G243">
        <f>'RIM &amp; TRC Benefits'!F243-'TRC Costs (Ach Pot)'!F243</f>
        <v>0</v>
      </c>
      <c r="H243">
        <f>'RIM &amp; TRC Benefits'!G243-'TRC Costs (Ach Pot)'!G243</f>
        <v>-43.794414070000002</v>
      </c>
      <c r="I243">
        <f>'RIM &amp; TRC Benefits'!H243-'TRC Costs (Ach Pot)'!H243</f>
        <v>1.08058593</v>
      </c>
      <c r="J243">
        <f>'RIM &amp; TRC Benefits'!I243-'TRC Costs (Ach Pot)'!I243</f>
        <v>1.08058593</v>
      </c>
      <c r="K243">
        <f>'RIM &amp; TRC Benefits'!J243-'TRC Costs (Ach Pot)'!J243</f>
        <v>1.24367183</v>
      </c>
      <c r="L243">
        <f>'RIM &amp; TRC Benefits'!K243-'TRC Costs (Ach Pot)'!K243</f>
        <v>1.5317578300000001</v>
      </c>
      <c r="M243">
        <f>'RIM &amp; TRC Benefits'!L243-'TRC Costs (Ach Pot)'!L243</f>
        <v>1.27687503</v>
      </c>
      <c r="N243">
        <f>'RIM &amp; TRC Benefits'!M243-'TRC Costs (Ach Pot)'!M243</f>
        <v>1.82277343</v>
      </c>
      <c r="O243">
        <f>'RIM &amp; TRC Benefits'!N243-'TRC Costs (Ach Pot)'!N243</f>
        <v>1.65871093</v>
      </c>
      <c r="P243">
        <f>'RIM &amp; TRC Benefits'!O243-'TRC Costs (Ach Pot)'!O243</f>
        <v>2.2993359299999998</v>
      </c>
      <c r="Q243">
        <f>'RIM &amp; TRC Benefits'!P243-'TRC Costs (Ach Pot)'!P243</f>
        <v>1.73683593</v>
      </c>
      <c r="R243">
        <f>'RIM &amp; TRC Benefits'!Q243-'TRC Costs (Ach Pot)'!Q243</f>
        <v>1.47121093</v>
      </c>
      <c r="S243">
        <f>'RIM &amp; TRC Benefits'!R243-'TRC Costs (Ach Pot)'!R243</f>
        <v>1.34621093</v>
      </c>
      <c r="T243">
        <f>'RIM &amp; TRC Benefits'!S243-'TRC Costs (Ach Pot)'!S243</f>
        <v>1.48683593</v>
      </c>
      <c r="U243">
        <f>'RIM &amp; TRC Benefits'!T243-'TRC Costs (Ach Pot)'!T243</f>
        <v>1.86183593</v>
      </c>
      <c r="V243">
        <f>'RIM &amp; TRC Benefits'!U243-'TRC Costs (Ach Pot)'!U243</f>
        <v>1.61183593</v>
      </c>
      <c r="W243">
        <f>'RIM &amp; TRC Benefits'!V243-'TRC Costs (Ach Pot)'!V243</f>
        <v>1.36183593</v>
      </c>
      <c r="X243">
        <f>'RIM &amp; TRC Benefits'!W243-'TRC Costs (Ach Pot)'!W243</f>
        <v>2.0180859299999998</v>
      </c>
      <c r="Y243">
        <f>'RIM &amp; TRC Benefits'!X243-'TRC Costs (Ach Pot)'!X243</f>
        <v>1.51808593</v>
      </c>
      <c r="Z243">
        <f>'RIM &amp; TRC Benefits'!Y243-'TRC Costs (Ach Pot)'!Y243</f>
        <v>2.6118359299999998</v>
      </c>
      <c r="AA243">
        <f>'RIM &amp; TRC Benefits'!Z243-'TRC Costs (Ach Pot)'!Z243</f>
        <v>2.0180859299999998</v>
      </c>
      <c r="AB243">
        <f>'RIM &amp; TRC Benefits'!AA243-'TRC Costs (Ach Pot)'!AA243</f>
        <v>1.58058593</v>
      </c>
      <c r="AC243">
        <f>'RIM &amp; TRC Benefits'!AB243-'TRC Costs (Ach Pot)'!AB243</f>
        <v>1.89308593</v>
      </c>
      <c r="AD243">
        <f>'RIM &amp; TRC Benefits'!AC243-'TRC Costs (Ach Pot)'!AC243</f>
        <v>1.89308593</v>
      </c>
      <c r="AE243">
        <f>'RIM &amp; TRC Benefits'!AD243-'TRC Costs (Ach Pot)'!AD243</f>
        <v>1.33058593</v>
      </c>
      <c r="AF243">
        <f>'RIM &amp; TRC Benefits'!AE243-'TRC Costs (Ach Pot)'!AE243</f>
        <v>1.83058593</v>
      </c>
      <c r="AG243">
        <f>'RIM &amp; TRC Benefits'!AF243-'TRC Costs (Ach Pot)'!AF243</f>
        <v>2.7993359299999998</v>
      </c>
      <c r="AH243">
        <f>'RIM &amp; TRC Benefits'!AG243-'TRC Costs (Ach Pot)'!AG243</f>
        <v>2.2993359299999998</v>
      </c>
      <c r="AI243">
        <f>'RIM &amp; TRC Benefits'!AH243-'TRC Costs (Ach Pot)'!AH243</f>
        <v>1.83058593</v>
      </c>
      <c r="AJ243" s="2">
        <f t="shared" si="50"/>
        <v>2.6997654400000002</v>
      </c>
      <c r="AK243" s="2">
        <f t="shared" si="51"/>
        <v>-23.518825425527083</v>
      </c>
      <c r="AL243">
        <f>IF('TRC Costs (Ach Pot)'!AJ243=0,99999,'RIM &amp; TRC Benefits'!AJ243/'TRC Costs (Ach Pot)'!AJ243)</f>
        <v>0.47735943498828709</v>
      </c>
      <c r="AM243" s="17"/>
      <c r="AN243">
        <f>'Customer Costs'!G243</f>
        <v>8</v>
      </c>
      <c r="AO243" s="17">
        <f t="shared" si="52"/>
        <v>14.730941705479704</v>
      </c>
      <c r="AP243" s="18">
        <f t="shared" si="53"/>
        <v>4.5398630924217462</v>
      </c>
      <c r="AQ243" s="76" t="str">
        <f t="shared" si="54"/>
        <v>No</v>
      </c>
      <c r="AR243" s="76" t="str">
        <f t="shared" si="55"/>
        <v>No</v>
      </c>
      <c r="AS243" s="76" t="str">
        <f t="shared" si="56"/>
        <v>No</v>
      </c>
      <c r="AU243" s="76" t="str">
        <f t="shared" si="57"/>
        <v>Drop</v>
      </c>
      <c r="AV243" s="59" t="str">
        <f t="shared" si="58"/>
        <v>NA</v>
      </c>
      <c r="AW243" s="41" t="str">
        <f t="shared" si="59"/>
        <v>NA</v>
      </c>
      <c r="AX243" s="23" t="str">
        <f t="shared" si="60"/>
        <v>NA</v>
      </c>
      <c r="AY243" s="23"/>
      <c r="AZ243" s="11" t="str">
        <f>IF(AV243="NA",AV243,'Program Costs'!G243)</f>
        <v>NA</v>
      </c>
      <c r="BA243" s="20"/>
      <c r="BB243" s="56">
        <f>IF(AW243&lt;=10,IF($BB$1="Residential",VLOOKUP(CEILING(AW243,0.05),'Payback-Acceptance'!$A$5:$C$205,2),VLOOKUP(CEILING(AW243,0.05),'Payback-Acceptance'!$A$5:$C$205,3)),IF($BB$1="Residential",VLOOKUP(10,'Payback-Acceptance'!$A$5:$C$205,2),VLOOKUP(10,'Payback-Acceptance'!$A$5:$C$205,3)))</f>
        <v>0.14294960495076253</v>
      </c>
      <c r="BC243" s="109"/>
      <c r="BD243" s="17">
        <f>'RIM Net Benefits (Ach Pot)'!BC243</f>
        <v>14.730941705479704</v>
      </c>
      <c r="BE243" s="18">
        <f>'RIM Net Benefits (Ach Pot)'!BD243</f>
        <v>0.77308903940674434</v>
      </c>
      <c r="BF243" s="18">
        <f>'RIM Net Benefits (Ach Pot)'!BE243</f>
        <v>1.0989215641510326</v>
      </c>
      <c r="BG243" s="42"/>
      <c r="BH243" s="22">
        <v>124211.92049999998</v>
      </c>
      <c r="BI243" s="27" t="str">
        <f t="shared" si="49"/>
        <v>NA</v>
      </c>
      <c r="BJ243" s="52" t="s">
        <v>528</v>
      </c>
      <c r="BK243" s="52"/>
      <c r="BL243" s="35" t="str">
        <f t="shared" si="61"/>
        <v>NA</v>
      </c>
      <c r="BM243" s="67" t="s">
        <v>499</v>
      </c>
      <c r="BN243" s="71" t="str">
        <f t="shared" si="64"/>
        <v>NA</v>
      </c>
      <c r="BO243" s="71" t="str">
        <f t="shared" si="64"/>
        <v>NA</v>
      </c>
      <c r="BP243" s="71" t="str">
        <f t="shared" si="64"/>
        <v>NA</v>
      </c>
      <c r="BQ243" s="71" t="str">
        <f t="shared" si="64"/>
        <v>NA</v>
      </c>
      <c r="BR243" s="71" t="str">
        <f t="shared" si="64"/>
        <v>NA</v>
      </c>
      <c r="BS243" s="71" t="str">
        <f t="shared" si="64"/>
        <v>NA</v>
      </c>
      <c r="BT243" s="71" t="str">
        <f t="shared" si="64"/>
        <v>NA</v>
      </c>
      <c r="BU243" s="71" t="str">
        <f t="shared" si="64"/>
        <v>NA</v>
      </c>
      <c r="BV243" s="71" t="str">
        <f t="shared" si="64"/>
        <v>NA</v>
      </c>
      <c r="BW243" s="71" t="str">
        <f t="shared" si="64"/>
        <v>NA</v>
      </c>
    </row>
    <row r="244" spans="1:75" x14ac:dyDescent="0.25">
      <c r="A244" s="13">
        <v>3</v>
      </c>
      <c r="B244" s="13">
        <v>300</v>
      </c>
      <c r="C244">
        <v>301</v>
      </c>
      <c r="D244" t="s">
        <v>278</v>
      </c>
      <c r="E244" t="s">
        <v>466</v>
      </c>
      <c r="F244">
        <f>'RIM &amp; TRC Benefits'!E244-'TRC Costs (Ach Pot)'!E244</f>
        <v>0</v>
      </c>
      <c r="G244">
        <f>'RIM &amp; TRC Benefits'!F244-'TRC Costs (Ach Pot)'!F244</f>
        <v>0</v>
      </c>
      <c r="H244">
        <f>'RIM &amp; TRC Benefits'!G244-'TRC Costs (Ach Pot)'!G244</f>
        <v>-124.8577852</v>
      </c>
      <c r="I244">
        <f>'RIM &amp; TRC Benefits'!H244-'TRC Costs (Ach Pot)'!H244</f>
        <v>11.592214800000001</v>
      </c>
      <c r="J244">
        <f>'RIM &amp; TRC Benefits'!I244-'TRC Costs (Ach Pot)'!I244</f>
        <v>12.967214800000001</v>
      </c>
      <c r="K244">
        <f>'RIM &amp; TRC Benefits'!J244-'TRC Costs (Ach Pot)'!J244</f>
        <v>16.786550800000001</v>
      </c>
      <c r="L244">
        <f>'RIM &amp; TRC Benefits'!K244-'TRC Costs (Ach Pot)'!K244</f>
        <v>18.162527799999999</v>
      </c>
      <c r="M244">
        <f>'RIM &amp; TRC Benefits'!L244-'TRC Costs (Ach Pot)'!L244</f>
        <v>18.4183868</v>
      </c>
      <c r="N244">
        <f>'RIM &amp; TRC Benefits'!M244-'TRC Costs (Ach Pot)'!M244</f>
        <v>20.889089800000001</v>
      </c>
      <c r="O244">
        <f>'RIM &amp; TRC Benefits'!N244-'TRC Costs (Ach Pot)'!N244</f>
        <v>21.787527799999999</v>
      </c>
      <c r="P244">
        <f>'RIM &amp; TRC Benefits'!O244-'TRC Costs (Ach Pot)'!O244</f>
        <v>22.264089800000001</v>
      </c>
      <c r="Q244">
        <f>'RIM &amp; TRC Benefits'!P244-'TRC Costs (Ach Pot)'!P244</f>
        <v>21.248464800000001</v>
      </c>
      <c r="R244">
        <f>'RIM &amp; TRC Benefits'!Q244-'TRC Costs (Ach Pot)'!Q244</f>
        <v>21.810964800000001</v>
      </c>
      <c r="S244">
        <f>'RIM &amp; TRC Benefits'!R244-'TRC Costs (Ach Pot)'!R244</f>
        <v>21.123464800000001</v>
      </c>
      <c r="T244">
        <f>'RIM &amp; TRC Benefits'!S244-'TRC Costs (Ach Pot)'!S244</f>
        <v>24.154714800000001</v>
      </c>
      <c r="U244">
        <f>'RIM &amp; TRC Benefits'!T244-'TRC Costs (Ach Pot)'!T244</f>
        <v>22.029714800000001</v>
      </c>
      <c r="V244">
        <f>'RIM &amp; TRC Benefits'!U244-'TRC Costs (Ach Pot)'!U244</f>
        <v>0</v>
      </c>
      <c r="W244">
        <f>'RIM &amp; TRC Benefits'!V244-'TRC Costs (Ach Pot)'!V244</f>
        <v>0</v>
      </c>
      <c r="X244">
        <f>'RIM &amp; TRC Benefits'!W244-'TRC Costs (Ach Pot)'!W244</f>
        <v>0</v>
      </c>
      <c r="Y244">
        <f>'RIM &amp; TRC Benefits'!X244-'TRC Costs (Ach Pot)'!X244</f>
        <v>0</v>
      </c>
      <c r="Z244">
        <f>'RIM &amp; TRC Benefits'!Y244-'TRC Costs (Ach Pot)'!Y244</f>
        <v>0</v>
      </c>
      <c r="AA244">
        <f>'RIM &amp; TRC Benefits'!Z244-'TRC Costs (Ach Pot)'!Z244</f>
        <v>0</v>
      </c>
      <c r="AB244">
        <f>'RIM &amp; TRC Benefits'!AA244-'TRC Costs (Ach Pot)'!AA244</f>
        <v>0</v>
      </c>
      <c r="AC244">
        <f>'RIM &amp; TRC Benefits'!AB244-'TRC Costs (Ach Pot)'!AB244</f>
        <v>0</v>
      </c>
      <c r="AD244">
        <f>'RIM &amp; TRC Benefits'!AC244-'TRC Costs (Ach Pot)'!AC244</f>
        <v>0</v>
      </c>
      <c r="AE244">
        <f>'RIM &amp; TRC Benefits'!AD244-'TRC Costs (Ach Pot)'!AD244</f>
        <v>0</v>
      </c>
      <c r="AF244">
        <f>'RIM &amp; TRC Benefits'!AE244-'TRC Costs (Ach Pot)'!AE244</f>
        <v>0</v>
      </c>
      <c r="AG244">
        <f>'RIM &amp; TRC Benefits'!AF244-'TRC Costs (Ach Pot)'!AF244</f>
        <v>0</v>
      </c>
      <c r="AH244">
        <f>'RIM &amp; TRC Benefits'!AG244-'TRC Costs (Ach Pot)'!AG244</f>
        <v>0</v>
      </c>
      <c r="AI244">
        <f>'RIM &amp; TRC Benefits'!AH244-'TRC Costs (Ach Pot)'!AH244</f>
        <v>0</v>
      </c>
      <c r="AJ244" s="2">
        <f t="shared" si="50"/>
        <v>128.37714119999998</v>
      </c>
      <c r="AK244" s="2">
        <f t="shared" si="51"/>
        <v>36.3800942601126</v>
      </c>
      <c r="AL244">
        <f>IF('TRC Costs (Ach Pot)'!AJ244=0,99999,'RIM &amp; TRC Benefits'!AJ244/'TRC Costs (Ach Pot)'!AJ244)</f>
        <v>1.2671078873723391</v>
      </c>
      <c r="AM244" s="17"/>
      <c r="AN244">
        <f>'Customer Costs'!G244</f>
        <v>99.2</v>
      </c>
      <c r="AO244" s="17">
        <f t="shared" si="52"/>
        <v>220.8797686698299</v>
      </c>
      <c r="AP244" s="18">
        <f t="shared" si="53"/>
        <v>3.7543867924345684</v>
      </c>
      <c r="AQ244" s="76" t="str">
        <f t="shared" si="54"/>
        <v>No</v>
      </c>
      <c r="AR244" s="76" t="str">
        <f t="shared" si="55"/>
        <v>No</v>
      </c>
      <c r="AS244" s="76" t="str">
        <f t="shared" si="56"/>
        <v>No</v>
      </c>
      <c r="AU244" s="76" t="str">
        <f t="shared" si="57"/>
        <v>Keep</v>
      </c>
      <c r="AV244" s="59">
        <f t="shared" si="58"/>
        <v>46.355151834703328</v>
      </c>
      <c r="AW244" s="41">
        <f t="shared" si="59"/>
        <v>2</v>
      </c>
      <c r="AX244" s="23">
        <f t="shared" si="60"/>
        <v>0.46728983704338029</v>
      </c>
      <c r="AY244" s="23"/>
      <c r="AZ244" s="11">
        <f>IF(AV244="NA",AV244,'Program Costs'!G244)</f>
        <v>37</v>
      </c>
      <c r="BA244" s="20"/>
      <c r="BB244" s="56">
        <f>IF(AW244&lt;=10,IF($BB$1="Residential",VLOOKUP(CEILING(AW244,0.05),'Payback-Acceptance'!$A$5:$C$205,2),VLOOKUP(CEILING(AW244,0.05),'Payback-Acceptance'!$A$5:$C$205,3)),IF($BB$1="Residential",VLOOKUP(10,'Payback-Acceptance'!$A$5:$C$205,2),VLOOKUP(10,'Payback-Acceptance'!$A$5:$C$205,3)))</f>
        <v>0.41756058820718511</v>
      </c>
      <c r="BC244" s="109"/>
      <c r="BD244" s="17">
        <f>'RIM Net Benefits (Ach Pot)'!BC244</f>
        <v>220.8797686698299</v>
      </c>
      <c r="BE244" s="18">
        <f>'RIM Net Benefits (Ach Pot)'!BD244</f>
        <v>29.445491712051894</v>
      </c>
      <c r="BF244" s="18">
        <f>'RIM Net Benefits (Ach Pot)'!BE244</f>
        <v>27.272951734353683</v>
      </c>
      <c r="BG244" s="42"/>
      <c r="BH244" s="22">
        <v>146591.86428528617</v>
      </c>
      <c r="BI244" s="27">
        <f t="shared" si="49"/>
        <v>30605.492538675971</v>
      </c>
      <c r="BJ244" s="52" t="s">
        <v>528</v>
      </c>
      <c r="BK244" s="52"/>
      <c r="BL244" s="35">
        <f t="shared" si="61"/>
        <v>30605.492538675971</v>
      </c>
      <c r="BM244" s="67">
        <v>-1</v>
      </c>
      <c r="BN244" s="71">
        <f t="shared" si="64"/>
        <v>918.16477616027908</v>
      </c>
      <c r="BO244" s="71">
        <f t="shared" si="64"/>
        <v>2448.439403094078</v>
      </c>
      <c r="BP244" s="71">
        <f t="shared" si="64"/>
        <v>4896.878806188156</v>
      </c>
      <c r="BQ244" s="71">
        <f t="shared" si="64"/>
        <v>9181.6477616027933</v>
      </c>
      <c r="BR244" s="71">
        <f t="shared" si="64"/>
        <v>15302.746269337986</v>
      </c>
      <c r="BS244" s="71">
        <f t="shared" si="64"/>
        <v>21423.84477707318</v>
      </c>
      <c r="BT244" s="71">
        <f t="shared" si="64"/>
        <v>25708.613732487815</v>
      </c>
      <c r="BU244" s="71">
        <f t="shared" si="64"/>
        <v>28157.053135581893</v>
      </c>
      <c r="BV244" s="71">
        <f t="shared" si="64"/>
        <v>29687.327762515692</v>
      </c>
      <c r="BW244" s="71">
        <f t="shared" si="64"/>
        <v>30605.492538675971</v>
      </c>
    </row>
    <row r="245" spans="1:75" x14ac:dyDescent="0.25">
      <c r="A245" s="13">
        <v>3</v>
      </c>
      <c r="B245" s="13">
        <v>350</v>
      </c>
      <c r="C245">
        <v>351</v>
      </c>
      <c r="D245" t="s">
        <v>279</v>
      </c>
      <c r="E245" t="s">
        <v>467</v>
      </c>
      <c r="F245">
        <f>'RIM &amp; TRC Benefits'!E245-'TRC Costs (Ach Pot)'!E245</f>
        <v>0</v>
      </c>
      <c r="G245">
        <f>'RIM &amp; TRC Benefits'!F245-'TRC Costs (Ach Pot)'!F245</f>
        <v>0</v>
      </c>
      <c r="H245">
        <f>'RIM &amp; TRC Benefits'!G245-'TRC Costs (Ach Pot)'!G245</f>
        <v>-83.868773399999995</v>
      </c>
      <c r="I245">
        <f>'RIM &amp; TRC Benefits'!H245-'TRC Costs (Ach Pot)'!H245</f>
        <v>3.4312266</v>
      </c>
      <c r="J245">
        <f>'RIM &amp; TRC Benefits'!I245-'TRC Costs (Ach Pot)'!I245</f>
        <v>3.5562266</v>
      </c>
      <c r="K245">
        <f>'RIM &amp; TRC Benefits'!J245-'TRC Costs (Ach Pot)'!J245</f>
        <v>5.0357188000000006</v>
      </c>
      <c r="L245">
        <f>'RIM &amp; TRC Benefits'!K245-'TRC Costs (Ach Pot)'!K245</f>
        <v>5.8462657</v>
      </c>
      <c r="M245">
        <f>'RIM &amp; TRC Benefits'!L245-'TRC Costs (Ach Pot)'!L245</f>
        <v>5.6021250000000009</v>
      </c>
      <c r="N245">
        <f>'RIM &amp; TRC Benefits'!M245-'TRC Costs (Ach Pot)'!M245</f>
        <v>6.814039600000001</v>
      </c>
      <c r="O245">
        <f>'RIM &amp; TRC Benefits'!N245-'TRC Costs (Ach Pot)'!N245</f>
        <v>6.9156016000000005</v>
      </c>
      <c r="P245">
        <f>'RIM &amp; TRC Benefits'!O245-'TRC Costs (Ach Pot)'!O245</f>
        <v>7.610914600000001</v>
      </c>
      <c r="Q245">
        <f>'RIM &amp; TRC Benefits'!P245-'TRC Costs (Ach Pot)'!P245</f>
        <v>6.7906016000000005</v>
      </c>
      <c r="R245">
        <f>'RIM &amp; TRC Benefits'!Q245-'TRC Costs (Ach Pot)'!Q245</f>
        <v>6.5562266000000005</v>
      </c>
      <c r="S245">
        <f>'RIM &amp; TRC Benefits'!R245-'TRC Costs (Ach Pot)'!R245</f>
        <v>0</v>
      </c>
      <c r="T245">
        <f>'RIM &amp; TRC Benefits'!S245-'TRC Costs (Ach Pot)'!S245</f>
        <v>0</v>
      </c>
      <c r="U245">
        <f>'RIM &amp; TRC Benefits'!T245-'TRC Costs (Ach Pot)'!T245</f>
        <v>0</v>
      </c>
      <c r="V245">
        <f>'RIM &amp; TRC Benefits'!U245-'TRC Costs (Ach Pot)'!U245</f>
        <v>0</v>
      </c>
      <c r="W245">
        <f>'RIM &amp; TRC Benefits'!V245-'TRC Costs (Ach Pot)'!V245</f>
        <v>0</v>
      </c>
      <c r="X245">
        <f>'RIM &amp; TRC Benefits'!W245-'TRC Costs (Ach Pot)'!W245</f>
        <v>0</v>
      </c>
      <c r="Y245">
        <f>'RIM &amp; TRC Benefits'!X245-'TRC Costs (Ach Pot)'!X245</f>
        <v>0</v>
      </c>
      <c r="Z245">
        <f>'RIM &amp; TRC Benefits'!Y245-'TRC Costs (Ach Pot)'!Y245</f>
        <v>0</v>
      </c>
      <c r="AA245">
        <f>'RIM &amp; TRC Benefits'!Z245-'TRC Costs (Ach Pot)'!Z245</f>
        <v>0</v>
      </c>
      <c r="AB245">
        <f>'RIM &amp; TRC Benefits'!AA245-'TRC Costs (Ach Pot)'!AA245</f>
        <v>0</v>
      </c>
      <c r="AC245">
        <f>'RIM &amp; TRC Benefits'!AB245-'TRC Costs (Ach Pot)'!AB245</f>
        <v>0</v>
      </c>
      <c r="AD245">
        <f>'RIM &amp; TRC Benefits'!AC245-'TRC Costs (Ach Pot)'!AC245</f>
        <v>0</v>
      </c>
      <c r="AE245">
        <f>'RIM &amp; TRC Benefits'!AD245-'TRC Costs (Ach Pot)'!AD245</f>
        <v>0</v>
      </c>
      <c r="AF245">
        <f>'RIM &amp; TRC Benefits'!AE245-'TRC Costs (Ach Pot)'!AE245</f>
        <v>0</v>
      </c>
      <c r="AG245">
        <f>'RIM &amp; TRC Benefits'!AF245-'TRC Costs (Ach Pot)'!AF245</f>
        <v>0</v>
      </c>
      <c r="AH245">
        <f>'RIM &amp; TRC Benefits'!AG245-'TRC Costs (Ach Pot)'!AG245</f>
        <v>0</v>
      </c>
      <c r="AI245">
        <f>'RIM &amp; TRC Benefits'!AH245-'TRC Costs (Ach Pot)'!AH245</f>
        <v>0</v>
      </c>
      <c r="AJ245" s="2">
        <f t="shared" si="50"/>
        <v>-25.709826699999979</v>
      </c>
      <c r="AK245" s="2">
        <f t="shared" si="51"/>
        <v>-43.568365880374714</v>
      </c>
      <c r="AL245">
        <f>IF('TRC Costs (Ach Pot)'!AJ245=0,99999,'RIM &amp; TRC Benefits'!AJ245/'TRC Costs (Ach Pot)'!AJ245)</f>
        <v>0.49806030091734199</v>
      </c>
      <c r="AM245" s="17"/>
      <c r="AN245">
        <f>'Customer Costs'!G245</f>
        <v>49.8</v>
      </c>
      <c r="AO245" s="17">
        <f t="shared" si="52"/>
        <v>55.918191595346443</v>
      </c>
      <c r="AP245" s="18">
        <f t="shared" si="53"/>
        <v>7.44491090809497</v>
      </c>
      <c r="AQ245" s="76" t="str">
        <f t="shared" si="54"/>
        <v>No</v>
      </c>
      <c r="AR245" s="76" t="str">
        <f t="shared" si="55"/>
        <v>No</v>
      </c>
      <c r="AS245" s="76" t="str">
        <f t="shared" si="56"/>
        <v>No</v>
      </c>
      <c r="AU245" s="76" t="str">
        <f t="shared" si="57"/>
        <v>Drop</v>
      </c>
      <c r="AV245" s="59" t="str">
        <f t="shared" si="58"/>
        <v>NA</v>
      </c>
      <c r="AW245" s="41" t="str">
        <f t="shared" si="59"/>
        <v>NA</v>
      </c>
      <c r="AX245" s="23" t="str">
        <f t="shared" si="60"/>
        <v>NA</v>
      </c>
      <c r="AY245" s="23"/>
      <c r="AZ245" s="11" t="str">
        <f>IF(AV245="NA",AV245,'Program Costs'!G245)</f>
        <v>NA</v>
      </c>
      <c r="BA245" s="20"/>
      <c r="BB245" s="56">
        <f>IF(AW245&lt;=10,IF($BB$1="Residential",VLOOKUP(CEILING(AW245,0.05),'Payback-Acceptance'!$A$5:$C$205,2),VLOOKUP(CEILING(AW245,0.05),'Payback-Acceptance'!$A$5:$C$205,3)),IF($BB$1="Residential",VLOOKUP(10,'Payback-Acceptance'!$A$5:$C$205,2),VLOOKUP(10,'Payback-Acceptance'!$A$5:$C$205,3)))</f>
        <v>0.14294960495076253</v>
      </c>
      <c r="BC245" s="109"/>
      <c r="BD245" s="17">
        <f>'RIM Net Benefits (Ach Pot)'!BC245</f>
        <v>55.918191595346443</v>
      </c>
      <c r="BE245" s="18">
        <f>'RIM Net Benefits (Ach Pot)'!BD245</f>
        <v>7.4516274838702499</v>
      </c>
      <c r="BF245" s="18">
        <f>'RIM Net Benefits (Ach Pot)'!BE245</f>
        <v>6.9044537199415013</v>
      </c>
      <c r="BG245" s="42"/>
      <c r="BH245" s="22">
        <v>36732.729558101477</v>
      </c>
      <c r="BI245" s="27" t="str">
        <f t="shared" si="49"/>
        <v>NA</v>
      </c>
      <c r="BJ245" s="52" t="s">
        <v>528</v>
      </c>
      <c r="BK245" s="52"/>
      <c r="BL245" s="35" t="str">
        <f t="shared" si="61"/>
        <v>NA</v>
      </c>
      <c r="BM245" s="67" t="s">
        <v>499</v>
      </c>
      <c r="BN245" s="71" t="str">
        <f t="shared" si="64"/>
        <v>NA</v>
      </c>
      <c r="BO245" s="71" t="str">
        <f t="shared" si="64"/>
        <v>NA</v>
      </c>
      <c r="BP245" s="71" t="str">
        <f t="shared" si="64"/>
        <v>NA</v>
      </c>
      <c r="BQ245" s="71" t="str">
        <f t="shared" si="64"/>
        <v>NA</v>
      </c>
      <c r="BR245" s="71" t="str">
        <f t="shared" si="64"/>
        <v>NA</v>
      </c>
      <c r="BS245" s="71" t="str">
        <f t="shared" si="64"/>
        <v>NA</v>
      </c>
      <c r="BT245" s="71" t="str">
        <f t="shared" si="64"/>
        <v>NA</v>
      </c>
      <c r="BU245" s="71" t="str">
        <f t="shared" si="64"/>
        <v>NA</v>
      </c>
      <c r="BV245" s="71" t="str">
        <f t="shared" si="64"/>
        <v>NA</v>
      </c>
      <c r="BW245" s="71" t="str">
        <f t="shared" si="64"/>
        <v>NA</v>
      </c>
    </row>
    <row r="246" spans="1:75" x14ac:dyDescent="0.25">
      <c r="A246" s="13">
        <v>3</v>
      </c>
      <c r="B246" s="13">
        <v>400</v>
      </c>
      <c r="C246">
        <v>401</v>
      </c>
      <c r="D246" t="s">
        <v>280</v>
      </c>
      <c r="E246" t="s">
        <v>468</v>
      </c>
      <c r="F246">
        <f>'RIM &amp; TRC Benefits'!E246-'TRC Costs (Ach Pot)'!E246</f>
        <v>0</v>
      </c>
      <c r="G246">
        <f>'RIM &amp; TRC Benefits'!F246-'TRC Costs (Ach Pot)'!F246</f>
        <v>0</v>
      </c>
      <c r="H246">
        <f>'RIM &amp; TRC Benefits'!G246-'TRC Costs (Ach Pot)'!G246</f>
        <v>-854.29854499999999</v>
      </c>
      <c r="I246">
        <f>'RIM &amp; TRC Benefits'!H246-'TRC Costs (Ach Pot)'!H246</f>
        <v>74.951454999999996</v>
      </c>
      <c r="J246">
        <f>'RIM &amp; TRC Benefits'!I246-'TRC Costs (Ach Pot)'!I246</f>
        <v>82.201454999999996</v>
      </c>
      <c r="K246">
        <f>'RIM &amp; TRC Benefits'!J246-'TRC Costs (Ach Pot)'!J246</f>
        <v>111.586225</v>
      </c>
      <c r="L246">
        <f>'RIM &amp; TRC Benefits'!K246-'TRC Costs (Ach Pot)'!K246</f>
        <v>120.13504499999999</v>
      </c>
      <c r="M246">
        <f>'RIM &amp; TRC Benefits'!L246-'TRC Costs (Ach Pot)'!L246</f>
        <v>126.96317499999999</v>
      </c>
      <c r="N246">
        <f>'RIM &amp; TRC Benefits'!M246-'TRC Costs (Ach Pot)'!M246</f>
        <v>142.11551499999999</v>
      </c>
      <c r="O246">
        <f>'RIM &amp; TRC Benefits'!N246-'TRC Costs (Ach Pot)'!N246</f>
        <v>151.63895500000001</v>
      </c>
      <c r="P246">
        <f>'RIM &amp; TRC Benefits'!O246-'TRC Costs (Ach Pot)'!O246</f>
        <v>154.80301499999999</v>
      </c>
      <c r="Q246">
        <f>'RIM &amp; TRC Benefits'!P246-'TRC Costs (Ach Pot)'!P246</f>
        <v>141.32645500000001</v>
      </c>
      <c r="R246">
        <f>'RIM &amp; TRC Benefits'!Q246-'TRC Costs (Ach Pot)'!Q246</f>
        <v>0</v>
      </c>
      <c r="S246">
        <f>'RIM &amp; TRC Benefits'!R246-'TRC Costs (Ach Pot)'!R246</f>
        <v>0</v>
      </c>
      <c r="T246">
        <f>'RIM &amp; TRC Benefits'!S246-'TRC Costs (Ach Pot)'!S246</f>
        <v>0</v>
      </c>
      <c r="U246">
        <f>'RIM &amp; TRC Benefits'!T246-'TRC Costs (Ach Pot)'!T246</f>
        <v>0</v>
      </c>
      <c r="V246">
        <f>'RIM &amp; TRC Benefits'!U246-'TRC Costs (Ach Pot)'!U246</f>
        <v>0</v>
      </c>
      <c r="W246">
        <f>'RIM &amp; TRC Benefits'!V246-'TRC Costs (Ach Pot)'!V246</f>
        <v>0</v>
      </c>
      <c r="X246">
        <f>'RIM &amp; TRC Benefits'!W246-'TRC Costs (Ach Pot)'!W246</f>
        <v>0</v>
      </c>
      <c r="Y246">
        <f>'RIM &amp; TRC Benefits'!X246-'TRC Costs (Ach Pot)'!X246</f>
        <v>0</v>
      </c>
      <c r="Z246">
        <f>'RIM &amp; TRC Benefits'!Y246-'TRC Costs (Ach Pot)'!Y246</f>
        <v>0</v>
      </c>
      <c r="AA246">
        <f>'RIM &amp; TRC Benefits'!Z246-'TRC Costs (Ach Pot)'!Z246</f>
        <v>0</v>
      </c>
      <c r="AB246">
        <f>'RIM &amp; TRC Benefits'!AA246-'TRC Costs (Ach Pot)'!AA246</f>
        <v>0</v>
      </c>
      <c r="AC246">
        <f>'RIM &amp; TRC Benefits'!AB246-'TRC Costs (Ach Pot)'!AB246</f>
        <v>0</v>
      </c>
      <c r="AD246">
        <f>'RIM &amp; TRC Benefits'!AC246-'TRC Costs (Ach Pot)'!AC246</f>
        <v>0</v>
      </c>
      <c r="AE246">
        <f>'RIM &amp; TRC Benefits'!AD246-'TRC Costs (Ach Pot)'!AD246</f>
        <v>0</v>
      </c>
      <c r="AF246">
        <f>'RIM &amp; TRC Benefits'!AE246-'TRC Costs (Ach Pot)'!AE246</f>
        <v>0</v>
      </c>
      <c r="AG246">
        <f>'RIM &amp; TRC Benefits'!AF246-'TRC Costs (Ach Pot)'!AF246</f>
        <v>0</v>
      </c>
      <c r="AH246">
        <f>'RIM &amp; TRC Benefits'!AG246-'TRC Costs (Ach Pot)'!AG246</f>
        <v>0</v>
      </c>
      <c r="AI246">
        <f>'RIM &amp; TRC Benefits'!AH246-'TRC Costs (Ach Pot)'!AH246</f>
        <v>0</v>
      </c>
      <c r="AJ246" s="2">
        <f t="shared" si="50"/>
        <v>251.42275000000001</v>
      </c>
      <c r="AK246" s="2">
        <f t="shared" si="51"/>
        <v>-62.941773775311162</v>
      </c>
      <c r="AL246">
        <f>IF('TRC Costs (Ach Pot)'!AJ246=0,99999,'RIM &amp; TRC Benefits'!AJ246/'TRC Costs (Ach Pot)'!AJ246)</f>
        <v>0.93217481274212155</v>
      </c>
      <c r="AM246" s="17"/>
      <c r="AN246">
        <f>'Customer Costs'!G246</f>
        <v>891</v>
      </c>
      <c r="AO246" s="17">
        <f t="shared" si="52"/>
        <v>1384.0819278212191</v>
      </c>
      <c r="AP246" s="18">
        <f t="shared" si="53"/>
        <v>5.3814484699167409</v>
      </c>
      <c r="AQ246" s="76" t="str">
        <f t="shared" si="54"/>
        <v>No</v>
      </c>
      <c r="AR246" s="76" t="str">
        <f t="shared" si="55"/>
        <v>No</v>
      </c>
      <c r="AS246" s="76" t="str">
        <f t="shared" si="56"/>
        <v>No</v>
      </c>
      <c r="AU246" s="76" t="str">
        <f t="shared" si="57"/>
        <v>Drop</v>
      </c>
      <c r="AV246" s="59" t="str">
        <f t="shared" si="58"/>
        <v>NA</v>
      </c>
      <c r="AW246" s="41" t="str">
        <f t="shared" si="59"/>
        <v>NA</v>
      </c>
      <c r="AX246" s="23" t="str">
        <f t="shared" si="60"/>
        <v>NA</v>
      </c>
      <c r="AY246" s="23"/>
      <c r="AZ246" s="11" t="str">
        <f>IF(AV246="NA",AV246,'Program Costs'!G246)</f>
        <v>NA</v>
      </c>
      <c r="BA246" s="20"/>
      <c r="BB246" s="56">
        <f>IF(AW246&lt;=10,IF($BB$1="Residential",VLOOKUP(CEILING(AW246,0.05),'Payback-Acceptance'!$A$5:$C$205,2),VLOOKUP(CEILING(AW246,0.05),'Payback-Acceptance'!$A$5:$C$205,3)),IF($BB$1="Residential",VLOOKUP(10,'Payback-Acceptance'!$A$5:$C$205,2),VLOOKUP(10,'Payback-Acceptance'!$A$5:$C$205,3)))</f>
        <v>0.14294960495076253</v>
      </c>
      <c r="BC246" s="109"/>
      <c r="BD246" s="17">
        <f>'RIM Net Benefits (Ach Pot)'!BC246</f>
        <v>1384.0819278212191</v>
      </c>
      <c r="BE246" s="18">
        <f>'RIM Net Benefits (Ach Pot)'!BD246</f>
        <v>107.33013564173642</v>
      </c>
      <c r="BF246" s="18">
        <f>'RIM Net Benefits (Ach Pot)'!BE246</f>
        <v>275.8368161944303</v>
      </c>
      <c r="BG246" s="42"/>
      <c r="BH246" s="22">
        <v>79246.314870967748</v>
      </c>
      <c r="BI246" s="27" t="str">
        <f t="shared" si="49"/>
        <v>NA</v>
      </c>
      <c r="BJ246" s="52" t="s">
        <v>528</v>
      </c>
      <c r="BK246" s="52"/>
      <c r="BL246" s="35" t="str">
        <f t="shared" si="61"/>
        <v>NA</v>
      </c>
      <c r="BM246" s="67" t="s">
        <v>499</v>
      </c>
      <c r="BN246" s="71" t="str">
        <f t="shared" si="64"/>
        <v>NA</v>
      </c>
      <c r="BO246" s="71" t="str">
        <f t="shared" si="64"/>
        <v>NA</v>
      </c>
      <c r="BP246" s="71" t="str">
        <f t="shared" si="64"/>
        <v>NA</v>
      </c>
      <c r="BQ246" s="71" t="str">
        <f t="shared" si="64"/>
        <v>NA</v>
      </c>
      <c r="BR246" s="71" t="str">
        <f t="shared" si="64"/>
        <v>NA</v>
      </c>
      <c r="BS246" s="71" t="str">
        <f t="shared" si="64"/>
        <v>NA</v>
      </c>
      <c r="BT246" s="71" t="str">
        <f t="shared" si="64"/>
        <v>NA</v>
      </c>
      <c r="BU246" s="71" t="str">
        <f t="shared" si="64"/>
        <v>NA</v>
      </c>
      <c r="BV246" s="71" t="str">
        <f t="shared" si="64"/>
        <v>NA</v>
      </c>
      <c r="BW246" s="71" t="str">
        <f t="shared" si="64"/>
        <v>NA</v>
      </c>
    </row>
    <row r="247" spans="1:75" x14ac:dyDescent="0.25">
      <c r="A247" s="13">
        <v>3</v>
      </c>
      <c r="B247" s="13">
        <v>400</v>
      </c>
      <c r="C247">
        <v>403</v>
      </c>
      <c r="D247" t="s">
        <v>281</v>
      </c>
      <c r="E247" t="s">
        <v>469</v>
      </c>
      <c r="F247">
        <f>'RIM &amp; TRC Benefits'!E247-'TRC Costs (Ach Pot)'!E247</f>
        <v>0</v>
      </c>
      <c r="G247">
        <f>'RIM &amp; TRC Benefits'!F247-'TRC Costs (Ach Pot)'!F247</f>
        <v>0</v>
      </c>
      <c r="H247">
        <f>'RIM &amp; TRC Benefits'!G247-'TRC Costs (Ach Pot)'!G247</f>
        <v>-3859.9305939999999</v>
      </c>
      <c r="I247">
        <f>'RIM &amp; TRC Benefits'!H247-'TRC Costs (Ach Pot)'!H247</f>
        <v>70.694406000000001</v>
      </c>
      <c r="J247">
        <f>'RIM &amp; TRC Benefits'!I247-'TRC Costs (Ach Pot)'!I247</f>
        <v>77.319406000000001</v>
      </c>
      <c r="K247">
        <f>'RIM &amp; TRC Benefits'!J247-'TRC Costs (Ach Pot)'!J247</f>
        <v>101.105536</v>
      </c>
      <c r="L247">
        <f>'RIM &amp; TRC Benefits'!K247-'TRC Costs (Ach Pot)'!K247</f>
        <v>109.25397599999999</v>
      </c>
      <c r="M247">
        <f>'RIM &amp; TRC Benefits'!L247-'TRC Costs (Ach Pot)'!L247</f>
        <v>115.068426</v>
      </c>
      <c r="N247">
        <f>'RIM &amp; TRC Benefits'!M247-'TRC Costs (Ach Pot)'!M247</f>
        <v>128.16315600000001</v>
      </c>
      <c r="O247">
        <f>'RIM &amp; TRC Benefits'!N247-'TRC Costs (Ach Pot)'!N247</f>
        <v>136.276566</v>
      </c>
      <c r="P247">
        <f>'RIM &amp; TRC Benefits'!O247-'TRC Costs (Ach Pot)'!O247</f>
        <v>139.54999599999999</v>
      </c>
      <c r="Q247">
        <f>'RIM &amp; TRC Benefits'!P247-'TRC Costs (Ach Pot)'!P247</f>
        <v>129.54218600000002</v>
      </c>
      <c r="R247">
        <f>'RIM &amp; TRC Benefits'!Q247-'TRC Costs (Ach Pot)'!Q247</f>
        <v>135.526566</v>
      </c>
      <c r="S247">
        <f>'RIM &amp; TRC Benefits'!R247-'TRC Costs (Ach Pot)'!R247</f>
        <v>131.29218600000002</v>
      </c>
      <c r="T247">
        <f>'RIM &amp; TRC Benefits'!S247-'TRC Costs (Ach Pot)'!S247</f>
        <v>153.54218600000002</v>
      </c>
      <c r="U247">
        <f>'RIM &amp; TRC Benefits'!T247-'TRC Costs (Ach Pot)'!T247</f>
        <v>137.22968600000002</v>
      </c>
      <c r="V247">
        <f>'RIM &amp; TRC Benefits'!U247-'TRC Costs (Ach Pot)'!U247</f>
        <v>146.19843599999999</v>
      </c>
      <c r="W247">
        <f>'RIM &amp; TRC Benefits'!V247-'TRC Costs (Ach Pot)'!V247</f>
        <v>0</v>
      </c>
      <c r="X247">
        <f>'RIM &amp; TRC Benefits'!W247-'TRC Costs (Ach Pot)'!W247</f>
        <v>0</v>
      </c>
      <c r="Y247">
        <f>'RIM &amp; TRC Benefits'!X247-'TRC Costs (Ach Pot)'!X247</f>
        <v>0</v>
      </c>
      <c r="Z247">
        <f>'RIM &amp; TRC Benefits'!Y247-'TRC Costs (Ach Pot)'!Y247</f>
        <v>0</v>
      </c>
      <c r="AA247">
        <f>'RIM &amp; TRC Benefits'!Z247-'TRC Costs (Ach Pot)'!Z247</f>
        <v>0</v>
      </c>
      <c r="AB247">
        <f>'RIM &amp; TRC Benefits'!AA247-'TRC Costs (Ach Pot)'!AA247</f>
        <v>0</v>
      </c>
      <c r="AC247">
        <f>'RIM &amp; TRC Benefits'!AB247-'TRC Costs (Ach Pot)'!AB247</f>
        <v>0</v>
      </c>
      <c r="AD247">
        <f>'RIM &amp; TRC Benefits'!AC247-'TRC Costs (Ach Pot)'!AC247</f>
        <v>0</v>
      </c>
      <c r="AE247">
        <f>'RIM &amp; TRC Benefits'!AD247-'TRC Costs (Ach Pot)'!AD247</f>
        <v>0</v>
      </c>
      <c r="AF247">
        <f>'RIM &amp; TRC Benefits'!AE247-'TRC Costs (Ach Pot)'!AE247</f>
        <v>0</v>
      </c>
      <c r="AG247">
        <f>'RIM &amp; TRC Benefits'!AF247-'TRC Costs (Ach Pot)'!AF247</f>
        <v>0</v>
      </c>
      <c r="AH247">
        <f>'RIM &amp; TRC Benefits'!AG247-'TRC Costs (Ach Pot)'!AG247</f>
        <v>0</v>
      </c>
      <c r="AI247">
        <f>'RIM &amp; TRC Benefits'!AH247-'TRC Costs (Ach Pot)'!AH247</f>
        <v>0</v>
      </c>
      <c r="AJ247" s="2">
        <f t="shared" si="50"/>
        <v>-2149.1678799999991</v>
      </c>
      <c r="AK247" s="2">
        <f t="shared" si="51"/>
        <v>-2805.7780501312286</v>
      </c>
      <c r="AL247">
        <f>IF('TRC Costs (Ach Pot)'!AJ247=0,99999,'RIM &amp; TRC Benefits'!AJ247/'TRC Costs (Ach Pot)'!AJ247)</f>
        <v>0.28587985489151729</v>
      </c>
      <c r="AM247" s="17"/>
      <c r="AN247">
        <f>'Customer Costs'!G247</f>
        <v>3892</v>
      </c>
      <c r="AO247" s="17">
        <f t="shared" si="52"/>
        <v>1371.2756750409796</v>
      </c>
      <c r="AP247" s="18">
        <f t="shared" si="53"/>
        <v>23.726372227129033</v>
      </c>
      <c r="AQ247" s="76" t="str">
        <f t="shared" si="54"/>
        <v>No</v>
      </c>
      <c r="AR247" s="76" t="str">
        <f t="shared" si="55"/>
        <v>No</v>
      </c>
      <c r="AS247" s="76" t="str">
        <f t="shared" si="56"/>
        <v>No</v>
      </c>
      <c r="AU247" s="76" t="str">
        <f t="shared" si="57"/>
        <v>Drop</v>
      </c>
      <c r="AV247" s="59" t="str">
        <f t="shared" si="58"/>
        <v>NA</v>
      </c>
      <c r="AW247" s="41" t="str">
        <f t="shared" si="59"/>
        <v>NA</v>
      </c>
      <c r="AX247" s="23" t="str">
        <f t="shared" si="60"/>
        <v>NA</v>
      </c>
      <c r="AY247" s="23"/>
      <c r="AZ247" s="11" t="str">
        <f>IF(AV247="NA",AV247,'Program Costs'!G247)</f>
        <v>NA</v>
      </c>
      <c r="BA247" s="20"/>
      <c r="BB247" s="56">
        <f>IF(AW247&lt;=10,IF($BB$1="Residential",VLOOKUP(CEILING(AW247,0.05),'Payback-Acceptance'!$A$5:$C$205,2),VLOOKUP(CEILING(AW247,0.05),'Payback-Acceptance'!$A$5:$C$205,3)),IF($BB$1="Residential",VLOOKUP(10,'Payback-Acceptance'!$A$5:$C$205,2),VLOOKUP(10,'Payback-Acceptance'!$A$5:$C$205,3)))</f>
        <v>0.14294960495076253</v>
      </c>
      <c r="BC247" s="109"/>
      <c r="BD247" s="17">
        <f>'RIM Net Benefits (Ach Pot)'!BC247</f>
        <v>1371.2756750409796</v>
      </c>
      <c r="BE247" s="18">
        <f>'RIM Net Benefits (Ach Pot)'!BD247</f>
        <v>151.83419186013489</v>
      </c>
      <c r="BF247" s="18">
        <f>'RIM Net Benefits (Ach Pot)'!BE247</f>
        <v>0</v>
      </c>
      <c r="BG247" s="42"/>
      <c r="BH247" s="22">
        <v>125125.76032258064</v>
      </c>
      <c r="BI247" s="27" t="str">
        <f t="shared" si="49"/>
        <v>NA</v>
      </c>
      <c r="BJ247" s="52" t="s">
        <v>528</v>
      </c>
      <c r="BK247" s="52"/>
      <c r="BL247" s="35" t="str">
        <f t="shared" si="61"/>
        <v>NA</v>
      </c>
      <c r="BM247" s="67" t="s">
        <v>499</v>
      </c>
      <c r="BN247" s="71" t="str">
        <f t="shared" si="64"/>
        <v>NA</v>
      </c>
      <c r="BO247" s="71" t="str">
        <f t="shared" si="64"/>
        <v>NA</v>
      </c>
      <c r="BP247" s="71" t="str">
        <f t="shared" si="64"/>
        <v>NA</v>
      </c>
      <c r="BQ247" s="71" t="str">
        <f t="shared" si="64"/>
        <v>NA</v>
      </c>
      <c r="BR247" s="71" t="str">
        <f t="shared" si="64"/>
        <v>NA</v>
      </c>
      <c r="BS247" s="71" t="str">
        <f t="shared" si="64"/>
        <v>NA</v>
      </c>
      <c r="BT247" s="71" t="str">
        <f t="shared" si="64"/>
        <v>NA</v>
      </c>
      <c r="BU247" s="71" t="str">
        <f t="shared" si="64"/>
        <v>NA</v>
      </c>
      <c r="BV247" s="71" t="str">
        <f t="shared" si="64"/>
        <v>NA</v>
      </c>
      <c r="BW247" s="71" t="str">
        <f t="shared" si="64"/>
        <v>NA</v>
      </c>
    </row>
    <row r="248" spans="1:75" x14ac:dyDescent="0.25">
      <c r="A248" s="13">
        <v>3</v>
      </c>
      <c r="B248" s="13">
        <v>400</v>
      </c>
      <c r="C248">
        <v>404</v>
      </c>
      <c r="D248" t="s">
        <v>282</v>
      </c>
      <c r="E248" t="s">
        <v>470</v>
      </c>
      <c r="F248">
        <f>'RIM &amp; TRC Benefits'!E248-'TRC Costs (Ach Pot)'!E248</f>
        <v>0</v>
      </c>
      <c r="G248">
        <f>'RIM &amp; TRC Benefits'!F248-'TRC Costs (Ach Pot)'!F248</f>
        <v>0</v>
      </c>
      <c r="H248">
        <f>'RIM &amp; TRC Benefits'!G248-'TRC Costs (Ach Pot)'!G248</f>
        <v>-23.303666</v>
      </c>
      <c r="I248">
        <f>'RIM &amp; TRC Benefits'!H248-'TRC Costs (Ach Pot)'!H248</f>
        <v>13.571334</v>
      </c>
      <c r="J248">
        <f>'RIM &amp; TRC Benefits'!I248-'TRC Costs (Ach Pot)'!I248</f>
        <v>14.696334</v>
      </c>
      <c r="K248">
        <f>'RIM &amp; TRC Benefits'!J248-'TRC Costs (Ach Pot)'!J248</f>
        <v>22.943404000000001</v>
      </c>
      <c r="L248">
        <f>'RIM &amp; TRC Benefits'!K248-'TRC Costs (Ach Pot)'!K248</f>
        <v>25.389693000000001</v>
      </c>
      <c r="M248">
        <f>'RIM &amp; TRC Benefits'!L248-'TRC Costs (Ach Pot)'!L248</f>
        <v>25.970748</v>
      </c>
      <c r="N248">
        <f>'RIM &amp; TRC Benefits'!M248-'TRC Costs (Ach Pot)'!M248</f>
        <v>30.821334</v>
      </c>
      <c r="O248">
        <f>'RIM &amp; TRC Benefits'!N248-'TRC Costs (Ach Pot)'!N248</f>
        <v>32.586964000000002</v>
      </c>
      <c r="P248">
        <f>'RIM &amp; TRC Benefits'!O248-'TRC Costs (Ach Pot)'!O248</f>
        <v>33.079143999999999</v>
      </c>
      <c r="Q248">
        <f>'RIM &amp; TRC Benefits'!P248-'TRC Costs (Ach Pot)'!P248</f>
        <v>29.102584</v>
      </c>
      <c r="R248">
        <f>'RIM &amp; TRC Benefits'!Q248-'TRC Costs (Ach Pot)'!Q248</f>
        <v>0</v>
      </c>
      <c r="S248">
        <f>'RIM &amp; TRC Benefits'!R248-'TRC Costs (Ach Pot)'!R248</f>
        <v>0</v>
      </c>
      <c r="T248">
        <f>'RIM &amp; TRC Benefits'!S248-'TRC Costs (Ach Pot)'!S248</f>
        <v>0</v>
      </c>
      <c r="U248">
        <f>'RIM &amp; TRC Benefits'!T248-'TRC Costs (Ach Pot)'!T248</f>
        <v>0</v>
      </c>
      <c r="V248">
        <f>'RIM &amp; TRC Benefits'!U248-'TRC Costs (Ach Pot)'!U248</f>
        <v>0</v>
      </c>
      <c r="W248">
        <f>'RIM &amp; TRC Benefits'!V248-'TRC Costs (Ach Pot)'!V248</f>
        <v>0</v>
      </c>
      <c r="X248">
        <f>'RIM &amp; TRC Benefits'!W248-'TRC Costs (Ach Pot)'!W248</f>
        <v>0</v>
      </c>
      <c r="Y248">
        <f>'RIM &amp; TRC Benefits'!X248-'TRC Costs (Ach Pot)'!X248</f>
        <v>0</v>
      </c>
      <c r="Z248">
        <f>'RIM &amp; TRC Benefits'!Y248-'TRC Costs (Ach Pot)'!Y248</f>
        <v>0</v>
      </c>
      <c r="AA248">
        <f>'RIM &amp; TRC Benefits'!Z248-'TRC Costs (Ach Pot)'!Z248</f>
        <v>0</v>
      </c>
      <c r="AB248">
        <f>'RIM &amp; TRC Benefits'!AA248-'TRC Costs (Ach Pot)'!AA248</f>
        <v>0</v>
      </c>
      <c r="AC248">
        <f>'RIM &amp; TRC Benefits'!AB248-'TRC Costs (Ach Pot)'!AB248</f>
        <v>0</v>
      </c>
      <c r="AD248">
        <f>'RIM &amp; TRC Benefits'!AC248-'TRC Costs (Ach Pot)'!AC248</f>
        <v>0</v>
      </c>
      <c r="AE248">
        <f>'RIM &amp; TRC Benefits'!AD248-'TRC Costs (Ach Pot)'!AD248</f>
        <v>0</v>
      </c>
      <c r="AF248">
        <f>'RIM &amp; TRC Benefits'!AE248-'TRC Costs (Ach Pot)'!AE248</f>
        <v>0</v>
      </c>
      <c r="AG248">
        <f>'RIM &amp; TRC Benefits'!AF248-'TRC Costs (Ach Pot)'!AF248</f>
        <v>0</v>
      </c>
      <c r="AH248">
        <f>'RIM &amp; TRC Benefits'!AG248-'TRC Costs (Ach Pot)'!AG248</f>
        <v>0</v>
      </c>
      <c r="AI248">
        <f>'RIM &amp; TRC Benefits'!AH248-'TRC Costs (Ach Pot)'!AH248</f>
        <v>0</v>
      </c>
      <c r="AJ248" s="2">
        <f t="shared" si="50"/>
        <v>204.85787300000001</v>
      </c>
      <c r="AK248" s="2">
        <f t="shared" si="51"/>
        <v>138.96276396885438</v>
      </c>
      <c r="AL248">
        <f>IF('TRC Costs (Ach Pot)'!AJ248=0,99999,'RIM &amp; TRC Benefits'!AJ248/'TRC Costs (Ach Pot)'!AJ248)</f>
        <v>4.7557503775366046</v>
      </c>
      <c r="AM248" s="17"/>
      <c r="AN248">
        <f>'Customer Costs'!G248</f>
        <v>0</v>
      </c>
      <c r="AO248" s="17">
        <f t="shared" si="52"/>
        <v>223.10056946689951</v>
      </c>
      <c r="AP248" s="18">
        <f t="shared" si="53"/>
        <v>0</v>
      </c>
      <c r="AQ248" s="76" t="str">
        <f t="shared" si="54"/>
        <v>Yes</v>
      </c>
      <c r="AR248" s="76" t="str">
        <f t="shared" si="55"/>
        <v>Yes</v>
      </c>
      <c r="AS248" s="76" t="str">
        <f t="shared" si="56"/>
        <v>Yes</v>
      </c>
      <c r="AU248" s="76" t="str">
        <f t="shared" si="57"/>
        <v>Drop</v>
      </c>
      <c r="AV248" s="59" t="str">
        <f t="shared" si="58"/>
        <v>NA</v>
      </c>
      <c r="AW248" s="41" t="str">
        <f t="shared" si="59"/>
        <v>NA</v>
      </c>
      <c r="AX248" s="23" t="str">
        <f t="shared" si="60"/>
        <v>NA</v>
      </c>
      <c r="AY248" s="23"/>
      <c r="AZ248" s="11" t="str">
        <f>IF(AV248="NA",AV248,'Program Costs'!G248)</f>
        <v>NA</v>
      </c>
      <c r="BA248" s="20"/>
      <c r="BB248" s="56">
        <f>IF(AW248&lt;=10,IF($BB$1="Residential",VLOOKUP(CEILING(AW248,0.05),'Payback-Acceptance'!$A$5:$C$205,2),VLOOKUP(CEILING(AW248,0.05),'Payback-Acceptance'!$A$5:$C$205,3)),IF($BB$1="Residential",VLOOKUP(10,'Payback-Acceptance'!$A$5:$C$205,2),VLOOKUP(10,'Payback-Acceptance'!$A$5:$C$205,3)))</f>
        <v>0.14294960495076253</v>
      </c>
      <c r="BC248" s="109"/>
      <c r="BD248" s="17">
        <f>'RIM Net Benefits (Ach Pot)'!BC248</f>
        <v>223.10056946689951</v>
      </c>
      <c r="BE248" s="18">
        <f>'RIM Net Benefits (Ach Pot)'!BD248</f>
        <v>76.427001756645936</v>
      </c>
      <c r="BF248" s="18">
        <f>'RIM Net Benefits (Ach Pot)'!BE248</f>
        <v>0</v>
      </c>
      <c r="BG248" s="42"/>
      <c r="BH248" s="22">
        <v>121371.98751290322</v>
      </c>
      <c r="BI248" s="27" t="str">
        <f t="shared" si="49"/>
        <v>NA</v>
      </c>
      <c r="BJ248" s="52" t="s">
        <v>528</v>
      </c>
      <c r="BK248" s="52"/>
      <c r="BL248" s="35" t="str">
        <f t="shared" si="61"/>
        <v>NA</v>
      </c>
      <c r="BM248" s="67" t="s">
        <v>499</v>
      </c>
      <c r="BN248" s="71" t="str">
        <f t="shared" si="64"/>
        <v>NA</v>
      </c>
      <c r="BO248" s="71" t="str">
        <f t="shared" si="64"/>
        <v>NA</v>
      </c>
      <c r="BP248" s="71" t="str">
        <f t="shared" si="64"/>
        <v>NA</v>
      </c>
      <c r="BQ248" s="71" t="str">
        <f t="shared" si="64"/>
        <v>NA</v>
      </c>
      <c r="BR248" s="71" t="str">
        <f t="shared" si="64"/>
        <v>NA</v>
      </c>
      <c r="BS248" s="71" t="str">
        <f t="shared" si="64"/>
        <v>NA</v>
      </c>
      <c r="BT248" s="71" t="str">
        <f t="shared" si="64"/>
        <v>NA</v>
      </c>
      <c r="BU248" s="71" t="str">
        <f t="shared" si="64"/>
        <v>NA</v>
      </c>
      <c r="BV248" s="71" t="str">
        <f t="shared" si="64"/>
        <v>NA</v>
      </c>
      <c r="BW248" s="71" t="str">
        <f t="shared" si="64"/>
        <v>NA</v>
      </c>
    </row>
    <row r="249" spans="1:75" x14ac:dyDescent="0.25">
      <c r="A249" s="13">
        <v>3</v>
      </c>
      <c r="B249" s="13">
        <v>400</v>
      </c>
      <c r="C249">
        <v>405</v>
      </c>
      <c r="D249" t="s">
        <v>283</v>
      </c>
      <c r="E249" t="s">
        <v>471</v>
      </c>
      <c r="F249">
        <f>'RIM &amp; TRC Benefits'!E249-'TRC Costs (Ach Pot)'!E249</f>
        <v>0</v>
      </c>
      <c r="G249">
        <f>'RIM &amp; TRC Benefits'!F249-'TRC Costs (Ach Pot)'!F249</f>
        <v>0</v>
      </c>
      <c r="H249">
        <f>'RIM &amp; TRC Benefits'!G249-'TRC Costs (Ach Pot)'!G249</f>
        <v>-41.887546900000004</v>
      </c>
      <c r="I249">
        <f>'RIM &amp; TRC Benefits'!H249-'TRC Costs (Ach Pot)'!H249</f>
        <v>8.6124530999999998</v>
      </c>
      <c r="J249">
        <f>'RIM &amp; TRC Benefits'!I249-'TRC Costs (Ach Pot)'!I249</f>
        <v>8.8624530999999998</v>
      </c>
      <c r="K249">
        <f>'RIM &amp; TRC Benefits'!J249-'TRC Costs (Ach Pot)'!J249</f>
        <v>12.8692891</v>
      </c>
      <c r="L249">
        <f>'RIM &amp; TRC Benefits'!K249-'TRC Costs (Ach Pot)'!K249</f>
        <v>13.169094099999999</v>
      </c>
      <c r="M249">
        <f>'RIM &amp; TRC Benefits'!L249-'TRC Costs (Ach Pot)'!L249</f>
        <v>13.481594099999999</v>
      </c>
      <c r="N249">
        <f>'RIM &amp; TRC Benefits'!M249-'TRC Costs (Ach Pot)'!M249</f>
        <v>15.4718281</v>
      </c>
      <c r="O249">
        <f>'RIM &amp; TRC Benefits'!N249-'TRC Costs (Ach Pot)'!N249</f>
        <v>15.839016099999998</v>
      </c>
      <c r="P249">
        <f>'RIM &amp; TRC Benefits'!O249-'TRC Costs (Ach Pot)'!O249</f>
        <v>17.1749531</v>
      </c>
      <c r="Q249">
        <f>'RIM &amp; TRC Benefits'!P249-'TRC Costs (Ach Pot)'!P249</f>
        <v>15.5655781</v>
      </c>
      <c r="R249">
        <f>'RIM &amp; TRC Benefits'!Q249-'TRC Costs (Ach Pot)'!Q249</f>
        <v>0</v>
      </c>
      <c r="S249">
        <f>'RIM &amp; TRC Benefits'!R249-'TRC Costs (Ach Pot)'!R249</f>
        <v>0</v>
      </c>
      <c r="T249">
        <f>'RIM &amp; TRC Benefits'!S249-'TRC Costs (Ach Pot)'!S249</f>
        <v>0</v>
      </c>
      <c r="U249">
        <f>'RIM &amp; TRC Benefits'!T249-'TRC Costs (Ach Pot)'!T249</f>
        <v>0</v>
      </c>
      <c r="V249">
        <f>'RIM &amp; TRC Benefits'!U249-'TRC Costs (Ach Pot)'!U249</f>
        <v>0</v>
      </c>
      <c r="W249">
        <f>'RIM &amp; TRC Benefits'!V249-'TRC Costs (Ach Pot)'!V249</f>
        <v>0</v>
      </c>
      <c r="X249">
        <f>'RIM &amp; TRC Benefits'!W249-'TRC Costs (Ach Pot)'!W249</f>
        <v>0</v>
      </c>
      <c r="Y249">
        <f>'RIM &amp; TRC Benefits'!X249-'TRC Costs (Ach Pot)'!X249</f>
        <v>0</v>
      </c>
      <c r="Z249">
        <f>'RIM &amp; TRC Benefits'!Y249-'TRC Costs (Ach Pot)'!Y249</f>
        <v>0</v>
      </c>
      <c r="AA249">
        <f>'RIM &amp; TRC Benefits'!Z249-'TRC Costs (Ach Pot)'!Z249</f>
        <v>0</v>
      </c>
      <c r="AB249">
        <f>'RIM &amp; TRC Benefits'!AA249-'TRC Costs (Ach Pot)'!AA249</f>
        <v>0</v>
      </c>
      <c r="AC249">
        <f>'RIM &amp; TRC Benefits'!AB249-'TRC Costs (Ach Pot)'!AB249</f>
        <v>0</v>
      </c>
      <c r="AD249">
        <f>'RIM &amp; TRC Benefits'!AC249-'TRC Costs (Ach Pot)'!AC249</f>
        <v>0</v>
      </c>
      <c r="AE249">
        <f>'RIM &amp; TRC Benefits'!AD249-'TRC Costs (Ach Pot)'!AD249</f>
        <v>0</v>
      </c>
      <c r="AF249">
        <f>'RIM &amp; TRC Benefits'!AE249-'TRC Costs (Ach Pot)'!AE249</f>
        <v>0</v>
      </c>
      <c r="AG249">
        <f>'RIM &amp; TRC Benefits'!AF249-'TRC Costs (Ach Pot)'!AF249</f>
        <v>0</v>
      </c>
      <c r="AH249">
        <f>'RIM &amp; TRC Benefits'!AG249-'TRC Costs (Ach Pot)'!AG249</f>
        <v>0</v>
      </c>
      <c r="AI249">
        <f>'RIM &amp; TRC Benefits'!AH249-'TRC Costs (Ach Pot)'!AH249</f>
        <v>0</v>
      </c>
      <c r="AJ249" s="2">
        <f t="shared" si="50"/>
        <v>79.15871199999998</v>
      </c>
      <c r="AK249" s="2">
        <f t="shared" si="51"/>
        <v>44.898678578265503</v>
      </c>
      <c r="AL249">
        <f>IF('TRC Costs (Ach Pot)'!AJ249=0,99999,'RIM &amp; TRC Benefits'!AJ249/'TRC Costs (Ach Pot)'!AJ249)</f>
        <v>1.8979735715653101</v>
      </c>
      <c r="AM249" s="17"/>
      <c r="AN249">
        <f>'Customer Costs'!G249</f>
        <v>13</v>
      </c>
      <c r="AO249" s="17">
        <f t="shared" si="52"/>
        <v>149.23598910723686</v>
      </c>
      <c r="AP249" s="18">
        <f t="shared" si="53"/>
        <v>0.72820400641135219</v>
      </c>
      <c r="AQ249" s="76" t="str">
        <f t="shared" si="54"/>
        <v>Yes</v>
      </c>
      <c r="AR249" s="76" t="str">
        <f t="shared" si="55"/>
        <v>Yes</v>
      </c>
      <c r="AS249" s="76" t="str">
        <f t="shared" si="56"/>
        <v>Yes</v>
      </c>
      <c r="AU249" s="76" t="str">
        <f t="shared" si="57"/>
        <v>Drop</v>
      </c>
      <c r="AV249" s="59" t="str">
        <f t="shared" si="58"/>
        <v>NA</v>
      </c>
      <c r="AW249" s="41" t="str">
        <f t="shared" si="59"/>
        <v>NA</v>
      </c>
      <c r="AX249" s="23" t="str">
        <f t="shared" si="60"/>
        <v>NA</v>
      </c>
      <c r="AY249" s="23"/>
      <c r="AZ249" s="11" t="str">
        <f>IF(AV249="NA",AV249,'Program Costs'!G249)</f>
        <v>NA</v>
      </c>
      <c r="BA249" s="20"/>
      <c r="BB249" s="56">
        <f>IF(AW249&lt;=10,IF($BB$1="Residential",VLOOKUP(CEILING(AW249,0.05),'Payback-Acceptance'!$A$5:$C$205,2),VLOOKUP(CEILING(AW249,0.05),'Payback-Acceptance'!$A$5:$C$205,3)),IF($BB$1="Residential",VLOOKUP(10,'Payback-Acceptance'!$A$5:$C$205,2),VLOOKUP(10,'Payback-Acceptance'!$A$5:$C$205,3)))</f>
        <v>0.14294960495076253</v>
      </c>
      <c r="BC249" s="109"/>
      <c r="BD249" s="17">
        <f>'RIM Net Benefits (Ach Pot)'!BC249</f>
        <v>149.23598910723686</v>
      </c>
      <c r="BE249" s="18">
        <f>'RIM Net Benefits (Ach Pot)'!BD249</f>
        <v>11.578111591028154</v>
      </c>
      <c r="BF249" s="18">
        <f>'RIM Net Benefits (Ach Pot)'!BE249</f>
        <v>29.741577625948253</v>
      </c>
      <c r="BG249" s="42"/>
      <c r="BH249" s="22">
        <v>76849.096044991064</v>
      </c>
      <c r="BI249" s="27" t="str">
        <f t="shared" si="49"/>
        <v>NA</v>
      </c>
      <c r="BJ249" s="52" t="s">
        <v>528</v>
      </c>
      <c r="BK249" s="52"/>
      <c r="BL249" s="35" t="str">
        <f t="shared" si="61"/>
        <v>NA</v>
      </c>
      <c r="BM249" s="67" t="s">
        <v>499</v>
      </c>
      <c r="BN249" s="71" t="str">
        <f t="shared" si="64"/>
        <v>NA</v>
      </c>
      <c r="BO249" s="71" t="str">
        <f t="shared" si="64"/>
        <v>NA</v>
      </c>
      <c r="BP249" s="71" t="str">
        <f t="shared" si="64"/>
        <v>NA</v>
      </c>
      <c r="BQ249" s="71" t="str">
        <f t="shared" si="64"/>
        <v>NA</v>
      </c>
      <c r="BR249" s="71" t="str">
        <f t="shared" si="64"/>
        <v>NA</v>
      </c>
      <c r="BS249" s="71" t="str">
        <f t="shared" si="64"/>
        <v>NA</v>
      </c>
      <c r="BT249" s="71" t="str">
        <f t="shared" si="64"/>
        <v>NA</v>
      </c>
      <c r="BU249" s="71" t="str">
        <f t="shared" si="64"/>
        <v>NA</v>
      </c>
      <c r="BV249" s="71" t="str">
        <f t="shared" si="64"/>
        <v>NA</v>
      </c>
      <c r="BW249" s="71" t="str">
        <f t="shared" si="64"/>
        <v>NA</v>
      </c>
    </row>
    <row r="250" spans="1:75" x14ac:dyDescent="0.25">
      <c r="A250" s="13">
        <v>3</v>
      </c>
      <c r="B250" s="13">
        <v>400</v>
      </c>
      <c r="C250">
        <v>406</v>
      </c>
      <c r="D250" t="s">
        <v>284</v>
      </c>
      <c r="E250" t="s">
        <v>472</v>
      </c>
      <c r="F250">
        <f>'RIM &amp; TRC Benefits'!E250-'TRC Costs (Ach Pot)'!E250</f>
        <v>0</v>
      </c>
      <c r="G250">
        <f>'RIM &amp; TRC Benefits'!F250-'TRC Costs (Ach Pot)'!F250</f>
        <v>0</v>
      </c>
      <c r="H250">
        <f>'RIM &amp; TRC Benefits'!G250-'TRC Costs (Ach Pot)'!G250</f>
        <v>-35.794505899999997</v>
      </c>
      <c r="I250">
        <f>'RIM &amp; TRC Benefits'!H250-'TRC Costs (Ach Pot)'!H250</f>
        <v>2.4554941000000001</v>
      </c>
      <c r="J250">
        <f>'RIM &amp; TRC Benefits'!I250-'TRC Costs (Ach Pot)'!I250</f>
        <v>2.4554941000000001</v>
      </c>
      <c r="K250">
        <f>'RIM &amp; TRC Benefits'!J250-'TRC Costs (Ach Pot)'!J250</f>
        <v>3.4203379000000003</v>
      </c>
      <c r="L250">
        <f>'RIM &amp; TRC Benefits'!K250-'TRC Costs (Ach Pot)'!K250</f>
        <v>3.6732675000000001</v>
      </c>
      <c r="M250">
        <f>'RIM &amp; TRC Benefits'!L250-'TRC Costs (Ach Pot)'!L250</f>
        <v>3.4828379000000003</v>
      </c>
      <c r="N250">
        <f>'RIM &amp; TRC Benefits'!M250-'TRC Costs (Ach Pot)'!M250</f>
        <v>4.5336191000000001</v>
      </c>
      <c r="O250">
        <f>'RIM &amp; TRC Benefits'!N250-'TRC Costs (Ach Pot)'!N250</f>
        <v>4.8695570999999997</v>
      </c>
      <c r="P250">
        <f>'RIM &amp; TRC Benefits'!O250-'TRC Costs (Ach Pot)'!O250</f>
        <v>4.6429941000000001</v>
      </c>
      <c r="Q250">
        <f>'RIM &amp; TRC Benefits'!P250-'TRC Costs (Ach Pot)'!P250</f>
        <v>4.1898691000000001</v>
      </c>
      <c r="R250">
        <f>'RIM &amp; TRC Benefits'!Q250-'TRC Costs (Ach Pot)'!Q250</f>
        <v>4.2054941000000001</v>
      </c>
      <c r="S250">
        <f>'RIM &amp; TRC Benefits'!R250-'TRC Costs (Ach Pot)'!R250</f>
        <v>4.1273691000000001</v>
      </c>
      <c r="T250">
        <f>'RIM &amp; TRC Benefits'!S250-'TRC Costs (Ach Pot)'!S250</f>
        <v>4.8617441000000001</v>
      </c>
      <c r="U250">
        <f>'RIM &amp; TRC Benefits'!T250-'TRC Costs (Ach Pot)'!T250</f>
        <v>0</v>
      </c>
      <c r="V250">
        <f>'RIM &amp; TRC Benefits'!U250-'TRC Costs (Ach Pot)'!U250</f>
        <v>0</v>
      </c>
      <c r="W250">
        <f>'RIM &amp; TRC Benefits'!V250-'TRC Costs (Ach Pot)'!V250</f>
        <v>0</v>
      </c>
      <c r="X250">
        <f>'RIM &amp; TRC Benefits'!W250-'TRC Costs (Ach Pot)'!W250</f>
        <v>0</v>
      </c>
      <c r="Y250">
        <f>'RIM &amp; TRC Benefits'!X250-'TRC Costs (Ach Pot)'!X250</f>
        <v>0</v>
      </c>
      <c r="Z250">
        <f>'RIM &amp; TRC Benefits'!Y250-'TRC Costs (Ach Pot)'!Y250</f>
        <v>0</v>
      </c>
      <c r="AA250">
        <f>'RIM &amp; TRC Benefits'!Z250-'TRC Costs (Ach Pot)'!Z250</f>
        <v>0</v>
      </c>
      <c r="AB250">
        <f>'RIM &amp; TRC Benefits'!AA250-'TRC Costs (Ach Pot)'!AA250</f>
        <v>0</v>
      </c>
      <c r="AC250">
        <f>'RIM &amp; TRC Benefits'!AB250-'TRC Costs (Ach Pot)'!AB250</f>
        <v>0</v>
      </c>
      <c r="AD250">
        <f>'RIM &amp; TRC Benefits'!AC250-'TRC Costs (Ach Pot)'!AC250</f>
        <v>0</v>
      </c>
      <c r="AE250">
        <f>'RIM &amp; TRC Benefits'!AD250-'TRC Costs (Ach Pot)'!AD250</f>
        <v>0</v>
      </c>
      <c r="AF250">
        <f>'RIM &amp; TRC Benefits'!AE250-'TRC Costs (Ach Pot)'!AE250</f>
        <v>0</v>
      </c>
      <c r="AG250">
        <f>'RIM &amp; TRC Benefits'!AF250-'TRC Costs (Ach Pot)'!AF250</f>
        <v>0</v>
      </c>
      <c r="AH250">
        <f>'RIM &amp; TRC Benefits'!AG250-'TRC Costs (Ach Pot)'!AG250</f>
        <v>0</v>
      </c>
      <c r="AI250">
        <f>'RIM &amp; TRC Benefits'!AH250-'TRC Costs (Ach Pot)'!AH250</f>
        <v>0</v>
      </c>
      <c r="AJ250" s="2">
        <f t="shared" si="50"/>
        <v>11.123572300000006</v>
      </c>
      <c r="AK250" s="2">
        <f t="shared" si="51"/>
        <v>-5.0167633824697013</v>
      </c>
      <c r="AL250">
        <f>IF('TRC Costs (Ach Pot)'!AJ250=0,99999,'RIM &amp; TRC Benefits'!AJ250/'TRC Costs (Ach Pot)'!AJ250)</f>
        <v>0.86797991098763938</v>
      </c>
      <c r="AM250" s="17"/>
      <c r="AN250">
        <f>'Customer Costs'!G250</f>
        <v>1</v>
      </c>
      <c r="AO250" s="17">
        <f t="shared" si="52"/>
        <v>38.71679172758521</v>
      </c>
      <c r="AP250" s="18">
        <f t="shared" si="53"/>
        <v>0.21591554846496672</v>
      </c>
      <c r="AQ250" s="76" t="str">
        <f t="shared" si="54"/>
        <v>Yes</v>
      </c>
      <c r="AR250" s="76" t="str">
        <f t="shared" si="55"/>
        <v>Yes</v>
      </c>
      <c r="AS250" s="76" t="str">
        <f t="shared" si="56"/>
        <v>Yes</v>
      </c>
      <c r="AU250" s="76" t="str">
        <f t="shared" si="57"/>
        <v>Drop</v>
      </c>
      <c r="AV250" s="59" t="str">
        <f t="shared" si="58"/>
        <v>NA</v>
      </c>
      <c r="AW250" s="41" t="str">
        <f t="shared" si="59"/>
        <v>NA</v>
      </c>
      <c r="AX250" s="23" t="str">
        <f t="shared" si="60"/>
        <v>NA</v>
      </c>
      <c r="AY250" s="23"/>
      <c r="AZ250" s="11" t="str">
        <f>IF(AV250="NA",AV250,'Program Costs'!G250)</f>
        <v>NA</v>
      </c>
      <c r="BA250" s="20"/>
      <c r="BB250" s="56">
        <f>IF(AW250&lt;=10,IF($BB$1="Residential",VLOOKUP(CEILING(AW250,0.05),'Payback-Acceptance'!$A$5:$C$205,2),VLOOKUP(CEILING(AW250,0.05),'Payback-Acceptance'!$A$5:$C$205,3)),IF($BB$1="Residential",VLOOKUP(10,'Payback-Acceptance'!$A$5:$C$205,2),VLOOKUP(10,'Payback-Acceptance'!$A$5:$C$205,3)))</f>
        <v>0.14294960495076253</v>
      </c>
      <c r="BC250" s="109"/>
      <c r="BD250" s="17">
        <f>'RIM Net Benefits (Ach Pot)'!BC250</f>
        <v>38.71679172758521</v>
      </c>
      <c r="BE250" s="18">
        <f>'RIM Net Benefits (Ach Pot)'!BD250</f>
        <v>3.0011893520994484</v>
      </c>
      <c r="BF250" s="18">
        <f>'RIM Net Benefits (Ach Pot)'!BE250</f>
        <v>7.7159569449847094</v>
      </c>
      <c r="BG250" s="42"/>
      <c r="BH250" s="22">
        <v>100268.90984980724</v>
      </c>
      <c r="BI250" s="27" t="str">
        <f t="shared" si="49"/>
        <v>NA</v>
      </c>
      <c r="BJ250" s="52" t="s">
        <v>528</v>
      </c>
      <c r="BK250" s="52"/>
      <c r="BL250" s="35" t="str">
        <f t="shared" si="61"/>
        <v>NA</v>
      </c>
      <c r="BM250" s="67" t="s">
        <v>499</v>
      </c>
      <c r="BN250" s="71" t="str">
        <f t="shared" si="64"/>
        <v>NA</v>
      </c>
      <c r="BO250" s="71" t="str">
        <f t="shared" si="64"/>
        <v>NA</v>
      </c>
      <c r="BP250" s="71" t="str">
        <f t="shared" si="64"/>
        <v>NA</v>
      </c>
      <c r="BQ250" s="71" t="str">
        <f t="shared" si="64"/>
        <v>NA</v>
      </c>
      <c r="BR250" s="71" t="str">
        <f t="shared" si="64"/>
        <v>NA</v>
      </c>
      <c r="BS250" s="71" t="str">
        <f t="shared" si="64"/>
        <v>NA</v>
      </c>
      <c r="BT250" s="71" t="str">
        <f t="shared" si="64"/>
        <v>NA</v>
      </c>
      <c r="BU250" s="71" t="str">
        <f t="shared" si="64"/>
        <v>NA</v>
      </c>
      <c r="BV250" s="71" t="str">
        <f t="shared" si="64"/>
        <v>NA</v>
      </c>
      <c r="BW250" s="71" t="str">
        <f t="shared" si="64"/>
        <v>NA</v>
      </c>
    </row>
    <row r="251" spans="1:75" x14ac:dyDescent="0.25">
      <c r="A251" s="13">
        <v>3</v>
      </c>
      <c r="B251" s="13">
        <v>400</v>
      </c>
      <c r="C251">
        <v>407</v>
      </c>
      <c r="D251" t="s">
        <v>285</v>
      </c>
      <c r="E251" t="s">
        <v>473</v>
      </c>
      <c r="F251">
        <f>'RIM &amp; TRC Benefits'!E251-'TRC Costs (Ach Pot)'!E251</f>
        <v>0</v>
      </c>
      <c r="G251">
        <f>'RIM &amp; TRC Benefits'!F251-'TRC Costs (Ach Pot)'!F251</f>
        <v>0</v>
      </c>
      <c r="H251">
        <f>'RIM &amp; TRC Benefits'!G251-'TRC Costs (Ach Pot)'!G251</f>
        <v>-37.883242199999998</v>
      </c>
      <c r="I251">
        <f>'RIM &amp; TRC Benefits'!H251-'TRC Costs (Ach Pot)'!H251</f>
        <v>3.4917577999999998</v>
      </c>
      <c r="J251">
        <f>'RIM &amp; TRC Benefits'!I251-'TRC Costs (Ach Pot)'!I251</f>
        <v>3.4917577999999998</v>
      </c>
      <c r="K251">
        <f>'RIM &amp; TRC Benefits'!J251-'TRC Costs (Ach Pot)'!J251</f>
        <v>4.5649999999999995</v>
      </c>
      <c r="L251">
        <f>'RIM &amp; TRC Benefits'!K251-'TRC Costs (Ach Pot)'!K251</f>
        <v>5.3208593999999998</v>
      </c>
      <c r="M251">
        <f>'RIM &amp; TRC Benefits'!L251-'TRC Costs (Ach Pot)'!L251</f>
        <v>4.8726172000000005</v>
      </c>
      <c r="N251">
        <f>'RIM &amp; TRC Benefits'!M251-'TRC Costs (Ach Pot)'!M251</f>
        <v>5.8198828000000002</v>
      </c>
      <c r="O251">
        <f>'RIM &amp; TRC Benefits'!N251-'TRC Costs (Ach Pot)'!N251</f>
        <v>6.1754750999999999</v>
      </c>
      <c r="P251">
        <f>'RIM &amp; TRC Benefits'!O251-'TRC Costs (Ach Pot)'!O251</f>
        <v>6.6989121000000003</v>
      </c>
      <c r="Q251">
        <f>'RIM &amp; TRC Benefits'!P251-'TRC Costs (Ach Pot)'!P251</f>
        <v>6.1832871000000003</v>
      </c>
      <c r="R251">
        <f>'RIM &amp; TRC Benefits'!Q251-'TRC Costs (Ach Pot)'!Q251</f>
        <v>0</v>
      </c>
      <c r="S251">
        <f>'RIM &amp; TRC Benefits'!R251-'TRC Costs (Ach Pot)'!R251</f>
        <v>0</v>
      </c>
      <c r="T251">
        <f>'RIM &amp; TRC Benefits'!S251-'TRC Costs (Ach Pot)'!S251</f>
        <v>0</v>
      </c>
      <c r="U251">
        <f>'RIM &amp; TRC Benefits'!T251-'TRC Costs (Ach Pot)'!T251</f>
        <v>0</v>
      </c>
      <c r="V251">
        <f>'RIM &amp; TRC Benefits'!U251-'TRC Costs (Ach Pot)'!U251</f>
        <v>0</v>
      </c>
      <c r="W251">
        <f>'RIM &amp; TRC Benefits'!V251-'TRC Costs (Ach Pot)'!V251</f>
        <v>0</v>
      </c>
      <c r="X251">
        <f>'RIM &amp; TRC Benefits'!W251-'TRC Costs (Ach Pot)'!W251</f>
        <v>0</v>
      </c>
      <c r="Y251">
        <f>'RIM &amp; TRC Benefits'!X251-'TRC Costs (Ach Pot)'!X251</f>
        <v>0</v>
      </c>
      <c r="Z251">
        <f>'RIM &amp; TRC Benefits'!Y251-'TRC Costs (Ach Pot)'!Y251</f>
        <v>0</v>
      </c>
      <c r="AA251">
        <f>'RIM &amp; TRC Benefits'!Z251-'TRC Costs (Ach Pot)'!Z251</f>
        <v>0</v>
      </c>
      <c r="AB251">
        <f>'RIM &amp; TRC Benefits'!AA251-'TRC Costs (Ach Pot)'!AA251</f>
        <v>0</v>
      </c>
      <c r="AC251">
        <f>'RIM &amp; TRC Benefits'!AB251-'TRC Costs (Ach Pot)'!AB251</f>
        <v>0</v>
      </c>
      <c r="AD251">
        <f>'RIM &amp; TRC Benefits'!AC251-'TRC Costs (Ach Pot)'!AC251</f>
        <v>0</v>
      </c>
      <c r="AE251">
        <f>'RIM &amp; TRC Benefits'!AD251-'TRC Costs (Ach Pot)'!AD251</f>
        <v>0</v>
      </c>
      <c r="AF251">
        <f>'RIM &amp; TRC Benefits'!AE251-'TRC Costs (Ach Pot)'!AE251</f>
        <v>0</v>
      </c>
      <c r="AG251">
        <f>'RIM &amp; TRC Benefits'!AF251-'TRC Costs (Ach Pot)'!AF251</f>
        <v>0</v>
      </c>
      <c r="AH251">
        <f>'RIM &amp; TRC Benefits'!AG251-'TRC Costs (Ach Pot)'!AG251</f>
        <v>0</v>
      </c>
      <c r="AI251">
        <f>'RIM &amp; TRC Benefits'!AH251-'TRC Costs (Ach Pot)'!AH251</f>
        <v>0</v>
      </c>
      <c r="AJ251" s="2">
        <f t="shared" si="50"/>
        <v>8.7363071000000048</v>
      </c>
      <c r="AK251" s="2">
        <f t="shared" si="51"/>
        <v>-4.4781110314802035</v>
      </c>
      <c r="AL251">
        <f>IF('TRC Costs (Ach Pot)'!AJ251=0,99999,'RIM &amp; TRC Benefits'!AJ251/'TRC Costs (Ach Pot)'!AJ251)</f>
        <v>0.89077777971999506</v>
      </c>
      <c r="AM251" s="17"/>
      <c r="AN251">
        <f>'Customer Costs'!G251</f>
        <v>4</v>
      </c>
      <c r="AO251" s="17">
        <f t="shared" si="52"/>
        <v>58.361974945425651</v>
      </c>
      <c r="AP251" s="18">
        <f t="shared" si="53"/>
        <v>0.57294547201204049</v>
      </c>
      <c r="AQ251" s="76" t="str">
        <f t="shared" si="54"/>
        <v>Yes</v>
      </c>
      <c r="AR251" s="76" t="str">
        <f t="shared" si="55"/>
        <v>Yes</v>
      </c>
      <c r="AS251" s="76" t="str">
        <f t="shared" si="56"/>
        <v>Yes</v>
      </c>
      <c r="AU251" s="76" t="str">
        <f t="shared" si="57"/>
        <v>Drop</v>
      </c>
      <c r="AV251" s="59" t="str">
        <f t="shared" si="58"/>
        <v>NA</v>
      </c>
      <c r="AW251" s="41" t="str">
        <f t="shared" si="59"/>
        <v>NA</v>
      </c>
      <c r="AX251" s="23" t="str">
        <f t="shared" si="60"/>
        <v>NA</v>
      </c>
      <c r="AY251" s="23"/>
      <c r="AZ251" s="11" t="str">
        <f>IF(AV251="NA",AV251,'Program Costs'!G251)</f>
        <v>NA</v>
      </c>
      <c r="BA251" s="20"/>
      <c r="BB251" s="56">
        <f>IF(AW251&lt;=10,IF($BB$1="Residential",VLOOKUP(CEILING(AW251,0.05),'Payback-Acceptance'!$A$5:$C$205,2),VLOOKUP(CEILING(AW251,0.05),'Payback-Acceptance'!$A$5:$C$205,3)),IF($BB$1="Residential",VLOOKUP(10,'Payback-Acceptance'!$A$5:$C$205,2),VLOOKUP(10,'Payback-Acceptance'!$A$5:$C$205,3)))</f>
        <v>0.14294960495076253</v>
      </c>
      <c r="BC251" s="109"/>
      <c r="BD251" s="17">
        <f>'RIM Net Benefits (Ach Pot)'!BC251</f>
        <v>58.361974945425651</v>
      </c>
      <c r="BE251" s="18">
        <f>'RIM Net Benefits (Ach Pot)'!BD251</f>
        <v>4.5246970834944635</v>
      </c>
      <c r="BF251" s="18">
        <f>'RIM Net Benefits (Ach Pot)'!BE251</f>
        <v>11.631089917565008</v>
      </c>
      <c r="BG251" s="42"/>
      <c r="BH251" s="22">
        <v>105020.19324746757</v>
      </c>
      <c r="BI251" s="27" t="str">
        <f t="shared" si="49"/>
        <v>NA</v>
      </c>
      <c r="BJ251" s="52" t="s">
        <v>528</v>
      </c>
      <c r="BK251" s="52"/>
      <c r="BL251" s="35" t="str">
        <f t="shared" si="61"/>
        <v>NA</v>
      </c>
      <c r="BM251" s="67" t="s">
        <v>499</v>
      </c>
      <c r="BN251" s="71" t="str">
        <f t="shared" si="64"/>
        <v>NA</v>
      </c>
      <c r="BO251" s="71" t="str">
        <f t="shared" si="64"/>
        <v>NA</v>
      </c>
      <c r="BP251" s="71" t="str">
        <f t="shared" si="64"/>
        <v>NA</v>
      </c>
      <c r="BQ251" s="71" t="str">
        <f t="shared" si="64"/>
        <v>NA</v>
      </c>
      <c r="BR251" s="71" t="str">
        <f t="shared" si="64"/>
        <v>NA</v>
      </c>
      <c r="BS251" s="71" t="str">
        <f t="shared" si="64"/>
        <v>NA</v>
      </c>
      <c r="BT251" s="71" t="str">
        <f t="shared" si="64"/>
        <v>NA</v>
      </c>
      <c r="BU251" s="71" t="str">
        <f t="shared" si="64"/>
        <v>NA</v>
      </c>
      <c r="BV251" s="71" t="str">
        <f t="shared" si="64"/>
        <v>NA</v>
      </c>
      <c r="BW251" s="71" t="str">
        <f t="shared" si="64"/>
        <v>NA</v>
      </c>
    </row>
    <row r="252" spans="1:75" x14ac:dyDescent="0.25">
      <c r="A252" s="13">
        <v>3</v>
      </c>
      <c r="B252" s="13">
        <v>400</v>
      </c>
      <c r="C252">
        <v>408</v>
      </c>
      <c r="D252" t="s">
        <v>286</v>
      </c>
      <c r="E252" t="s">
        <v>474</v>
      </c>
      <c r="F252">
        <f>'RIM &amp; TRC Benefits'!E252-'TRC Costs (Ach Pot)'!E252</f>
        <v>0</v>
      </c>
      <c r="G252">
        <f>'RIM &amp; TRC Benefits'!F252-'TRC Costs (Ach Pot)'!F252</f>
        <v>0</v>
      </c>
      <c r="H252">
        <f>'RIM &amp; TRC Benefits'!G252-'TRC Costs (Ach Pot)'!G252</f>
        <v>-47.0570527</v>
      </c>
      <c r="I252">
        <f>'RIM &amp; TRC Benefits'!H252-'TRC Costs (Ach Pot)'!H252</f>
        <v>11.0679473</v>
      </c>
      <c r="J252">
        <f>'RIM &amp; TRC Benefits'!I252-'TRC Costs (Ach Pot)'!I252</f>
        <v>11.8179473</v>
      </c>
      <c r="K252">
        <f>'RIM &amp; TRC Benefits'!J252-'TRC Costs (Ach Pot)'!J252</f>
        <v>16.3423613</v>
      </c>
      <c r="L252">
        <f>'RIM &amp; TRC Benefits'!K252-'TRC Costs (Ach Pot)'!K252</f>
        <v>17.7241973</v>
      </c>
      <c r="M252">
        <f>'RIM &amp; TRC Benefits'!L252-'TRC Costs (Ach Pot)'!L252</f>
        <v>17.7359163</v>
      </c>
      <c r="N252">
        <f>'RIM &amp; TRC Benefits'!M252-'TRC Costs (Ach Pot)'!M252</f>
        <v>20.5210723</v>
      </c>
      <c r="O252">
        <f>'RIM &amp; TRC Benefits'!N252-'TRC Costs (Ach Pot)'!N252</f>
        <v>0</v>
      </c>
      <c r="P252">
        <f>'RIM &amp; TRC Benefits'!O252-'TRC Costs (Ach Pot)'!O252</f>
        <v>0</v>
      </c>
      <c r="Q252">
        <f>'RIM &amp; TRC Benefits'!P252-'TRC Costs (Ach Pot)'!P252</f>
        <v>0</v>
      </c>
      <c r="R252">
        <f>'RIM &amp; TRC Benefits'!Q252-'TRC Costs (Ach Pot)'!Q252</f>
        <v>0</v>
      </c>
      <c r="S252">
        <f>'RIM &amp; TRC Benefits'!R252-'TRC Costs (Ach Pot)'!R252</f>
        <v>0</v>
      </c>
      <c r="T252">
        <f>'RIM &amp; TRC Benefits'!S252-'TRC Costs (Ach Pot)'!S252</f>
        <v>0</v>
      </c>
      <c r="U252">
        <f>'RIM &amp; TRC Benefits'!T252-'TRC Costs (Ach Pot)'!T252</f>
        <v>0</v>
      </c>
      <c r="V252">
        <f>'RIM &amp; TRC Benefits'!U252-'TRC Costs (Ach Pot)'!U252</f>
        <v>0</v>
      </c>
      <c r="W252">
        <f>'RIM &amp; TRC Benefits'!V252-'TRC Costs (Ach Pot)'!V252</f>
        <v>0</v>
      </c>
      <c r="X252">
        <f>'RIM &amp; TRC Benefits'!W252-'TRC Costs (Ach Pot)'!W252</f>
        <v>0</v>
      </c>
      <c r="Y252">
        <f>'RIM &amp; TRC Benefits'!X252-'TRC Costs (Ach Pot)'!X252</f>
        <v>0</v>
      </c>
      <c r="Z252">
        <f>'RIM &amp; TRC Benefits'!Y252-'TRC Costs (Ach Pot)'!Y252</f>
        <v>0</v>
      </c>
      <c r="AA252">
        <f>'RIM &amp; TRC Benefits'!Z252-'TRC Costs (Ach Pot)'!Z252</f>
        <v>0</v>
      </c>
      <c r="AB252">
        <f>'RIM &amp; TRC Benefits'!AA252-'TRC Costs (Ach Pot)'!AA252</f>
        <v>0</v>
      </c>
      <c r="AC252">
        <f>'RIM &amp; TRC Benefits'!AB252-'TRC Costs (Ach Pot)'!AB252</f>
        <v>0</v>
      </c>
      <c r="AD252">
        <f>'RIM &amp; TRC Benefits'!AC252-'TRC Costs (Ach Pot)'!AC252</f>
        <v>0</v>
      </c>
      <c r="AE252">
        <f>'RIM &amp; TRC Benefits'!AD252-'TRC Costs (Ach Pot)'!AD252</f>
        <v>0</v>
      </c>
      <c r="AF252">
        <f>'RIM &amp; TRC Benefits'!AE252-'TRC Costs (Ach Pot)'!AE252</f>
        <v>0</v>
      </c>
      <c r="AG252">
        <f>'RIM &amp; TRC Benefits'!AF252-'TRC Costs (Ach Pot)'!AF252</f>
        <v>0</v>
      </c>
      <c r="AH252">
        <f>'RIM &amp; TRC Benefits'!AG252-'TRC Costs (Ach Pot)'!AG252</f>
        <v>0</v>
      </c>
      <c r="AI252">
        <f>'RIM &amp; TRC Benefits'!AH252-'TRC Costs (Ach Pot)'!AH252</f>
        <v>0</v>
      </c>
      <c r="AJ252" s="2">
        <f t="shared" si="50"/>
        <v>48.152389100000001</v>
      </c>
      <c r="AK252" s="2">
        <f t="shared" si="51"/>
        <v>28.163884768801793</v>
      </c>
      <c r="AL252">
        <f>IF('TRC Costs (Ach Pot)'!AJ252=0,99999,'RIM &amp; TRC Benefits'!AJ252/'TRC Costs (Ach Pot)'!AJ252)</f>
        <v>1.4855842201517551</v>
      </c>
      <c r="AM252" s="17"/>
      <c r="AN252">
        <f>'Customer Costs'!G252</f>
        <v>21</v>
      </c>
      <c r="AO252" s="17">
        <f t="shared" si="52"/>
        <v>198.62015952612228</v>
      </c>
      <c r="AP252" s="18">
        <f t="shared" si="53"/>
        <v>0.88385138826195619</v>
      </c>
      <c r="AQ252" s="76" t="str">
        <f t="shared" si="54"/>
        <v>Yes</v>
      </c>
      <c r="AR252" s="76" t="str">
        <f t="shared" si="55"/>
        <v>Yes</v>
      </c>
      <c r="AS252" s="76" t="str">
        <f t="shared" si="56"/>
        <v>Yes</v>
      </c>
      <c r="AU252" s="76" t="str">
        <f t="shared" si="57"/>
        <v>Drop</v>
      </c>
      <c r="AV252" s="59" t="str">
        <f t="shared" si="58"/>
        <v>NA</v>
      </c>
      <c r="AW252" s="41" t="str">
        <f t="shared" si="59"/>
        <v>NA</v>
      </c>
      <c r="AX252" s="23" t="str">
        <f t="shared" si="60"/>
        <v>NA</v>
      </c>
      <c r="AY252" s="23"/>
      <c r="AZ252" s="11" t="str">
        <f>IF(AV252="NA",AV252,'Program Costs'!G252)</f>
        <v>NA</v>
      </c>
      <c r="BA252" s="20"/>
      <c r="BB252" s="56">
        <f>IF(AW252&lt;=10,IF($BB$1="Residential",VLOOKUP(CEILING(AW252,0.05),'Payback-Acceptance'!$A$5:$C$205,2),VLOOKUP(CEILING(AW252,0.05),'Payback-Acceptance'!$A$5:$C$205,3)),IF($BB$1="Residential",VLOOKUP(10,'Payback-Acceptance'!$A$5:$C$205,2),VLOOKUP(10,'Payback-Acceptance'!$A$5:$C$205,3)))</f>
        <v>0.14294960495076253</v>
      </c>
      <c r="BC252" s="109"/>
      <c r="BD252" s="17">
        <f>'RIM Net Benefits (Ach Pot)'!BC252</f>
        <v>198.62015952612228</v>
      </c>
      <c r="BE252" s="18">
        <f>'RIM Net Benefits (Ach Pot)'!BD252</f>
        <v>15.408583020446084</v>
      </c>
      <c r="BF252" s="18">
        <f>'RIM Net Benefits (Ach Pot)'!BE252</f>
        <v>39.583460584561713</v>
      </c>
      <c r="BG252" s="42"/>
      <c r="BH252" s="22">
        <v>70070.42578064515</v>
      </c>
      <c r="BI252" s="27" t="str">
        <f t="shared" si="49"/>
        <v>NA</v>
      </c>
      <c r="BJ252" s="52" t="s">
        <v>528</v>
      </c>
      <c r="BK252" s="52"/>
      <c r="BL252" s="35" t="str">
        <f t="shared" si="61"/>
        <v>NA</v>
      </c>
      <c r="BM252" s="67" t="s">
        <v>499</v>
      </c>
      <c r="BN252" s="71" t="str">
        <f t="shared" si="64"/>
        <v>NA</v>
      </c>
      <c r="BO252" s="71" t="str">
        <f t="shared" si="64"/>
        <v>NA</v>
      </c>
      <c r="BP252" s="71" t="str">
        <f t="shared" si="64"/>
        <v>NA</v>
      </c>
      <c r="BQ252" s="71" t="str">
        <f t="shared" si="64"/>
        <v>NA</v>
      </c>
      <c r="BR252" s="71" t="str">
        <f t="shared" si="64"/>
        <v>NA</v>
      </c>
      <c r="BS252" s="71" t="str">
        <f t="shared" si="64"/>
        <v>NA</v>
      </c>
      <c r="BT252" s="71" t="str">
        <f t="shared" si="64"/>
        <v>NA</v>
      </c>
      <c r="BU252" s="71" t="str">
        <f t="shared" si="64"/>
        <v>NA</v>
      </c>
      <c r="BV252" s="71" t="str">
        <f t="shared" si="64"/>
        <v>NA</v>
      </c>
      <c r="BW252" s="71" t="str">
        <f t="shared" si="64"/>
        <v>NA</v>
      </c>
    </row>
    <row r="253" spans="1:75" x14ac:dyDescent="0.25">
      <c r="A253" s="13">
        <v>3</v>
      </c>
      <c r="B253" s="13">
        <v>400</v>
      </c>
      <c r="C253">
        <v>409</v>
      </c>
      <c r="D253" t="s">
        <v>287</v>
      </c>
      <c r="E253" t="s">
        <v>475</v>
      </c>
      <c r="F253">
        <f>'RIM &amp; TRC Benefits'!E253-'TRC Costs (Ach Pot)'!E253</f>
        <v>0</v>
      </c>
      <c r="G253">
        <f>'RIM &amp; TRC Benefits'!F253-'TRC Costs (Ach Pot)'!F253</f>
        <v>0</v>
      </c>
      <c r="H253">
        <f>'RIM &amp; TRC Benefits'!G253-'TRC Costs (Ach Pot)'!G253</f>
        <v>-35.770238300000003</v>
      </c>
      <c r="I253">
        <f>'RIM &amp; TRC Benefits'!H253-'TRC Costs (Ach Pot)'!H253</f>
        <v>1.2297617000000001</v>
      </c>
      <c r="J253">
        <f>'RIM &amp; TRC Benefits'!I253-'TRC Costs (Ach Pot)'!I253</f>
        <v>1.3547617000000001</v>
      </c>
      <c r="K253">
        <f>'RIM &amp; TRC Benefits'!J253-'TRC Costs (Ach Pot)'!J253</f>
        <v>1.5666758000000001</v>
      </c>
      <c r="L253">
        <f>'RIM &amp; TRC Benefits'!K253-'TRC Costs (Ach Pot)'!K253</f>
        <v>2.1008555000000002</v>
      </c>
      <c r="M253">
        <f>'RIM &amp; TRC Benefits'!L253-'TRC Costs (Ach Pot)'!L253</f>
        <v>0</v>
      </c>
      <c r="N253">
        <f>'RIM &amp; TRC Benefits'!M253-'TRC Costs (Ach Pot)'!M253</f>
        <v>0</v>
      </c>
      <c r="O253">
        <f>'RIM &amp; TRC Benefits'!N253-'TRC Costs (Ach Pot)'!N253</f>
        <v>0</v>
      </c>
      <c r="P253">
        <f>'RIM &amp; TRC Benefits'!O253-'TRC Costs (Ach Pot)'!O253</f>
        <v>0</v>
      </c>
      <c r="Q253">
        <f>'RIM &amp; TRC Benefits'!P253-'TRC Costs (Ach Pot)'!P253</f>
        <v>0</v>
      </c>
      <c r="R253">
        <f>'RIM &amp; TRC Benefits'!Q253-'TRC Costs (Ach Pot)'!Q253</f>
        <v>0</v>
      </c>
      <c r="S253">
        <f>'RIM &amp; TRC Benefits'!R253-'TRC Costs (Ach Pot)'!R253</f>
        <v>0</v>
      </c>
      <c r="T253">
        <f>'RIM &amp; TRC Benefits'!S253-'TRC Costs (Ach Pot)'!S253</f>
        <v>0</v>
      </c>
      <c r="U253">
        <f>'RIM &amp; TRC Benefits'!T253-'TRC Costs (Ach Pot)'!T253</f>
        <v>0</v>
      </c>
      <c r="V253">
        <f>'RIM &amp; TRC Benefits'!U253-'TRC Costs (Ach Pot)'!U253</f>
        <v>0</v>
      </c>
      <c r="W253">
        <f>'RIM &amp; TRC Benefits'!V253-'TRC Costs (Ach Pot)'!V253</f>
        <v>0</v>
      </c>
      <c r="X253">
        <f>'RIM &amp; TRC Benefits'!W253-'TRC Costs (Ach Pot)'!W253</f>
        <v>0</v>
      </c>
      <c r="Y253">
        <f>'RIM &amp; TRC Benefits'!X253-'TRC Costs (Ach Pot)'!X253</f>
        <v>0</v>
      </c>
      <c r="Z253">
        <f>'RIM &amp; TRC Benefits'!Y253-'TRC Costs (Ach Pot)'!Y253</f>
        <v>0</v>
      </c>
      <c r="AA253">
        <f>'RIM &amp; TRC Benefits'!Z253-'TRC Costs (Ach Pot)'!Z253</f>
        <v>0</v>
      </c>
      <c r="AB253">
        <f>'RIM &amp; TRC Benefits'!AA253-'TRC Costs (Ach Pot)'!AA253</f>
        <v>0</v>
      </c>
      <c r="AC253">
        <f>'RIM &amp; TRC Benefits'!AB253-'TRC Costs (Ach Pot)'!AB253</f>
        <v>0</v>
      </c>
      <c r="AD253">
        <f>'RIM &amp; TRC Benefits'!AC253-'TRC Costs (Ach Pot)'!AC253</f>
        <v>0</v>
      </c>
      <c r="AE253">
        <f>'RIM &amp; TRC Benefits'!AD253-'TRC Costs (Ach Pot)'!AD253</f>
        <v>0</v>
      </c>
      <c r="AF253">
        <f>'RIM &amp; TRC Benefits'!AE253-'TRC Costs (Ach Pot)'!AE253</f>
        <v>0</v>
      </c>
      <c r="AG253">
        <f>'RIM &amp; TRC Benefits'!AF253-'TRC Costs (Ach Pot)'!AF253</f>
        <v>0</v>
      </c>
      <c r="AH253">
        <f>'RIM &amp; TRC Benefits'!AG253-'TRC Costs (Ach Pot)'!AG253</f>
        <v>0</v>
      </c>
      <c r="AI253">
        <f>'RIM &amp; TRC Benefits'!AH253-'TRC Costs (Ach Pot)'!AH253</f>
        <v>0</v>
      </c>
      <c r="AJ253" s="2">
        <f t="shared" si="50"/>
        <v>-29.518183600000008</v>
      </c>
      <c r="AK253" s="2">
        <f t="shared" si="51"/>
        <v>-30.486336546102098</v>
      </c>
      <c r="AL253">
        <f>IF('TRC Costs (Ach Pot)'!AJ253=0,99999,'RIM &amp; TRC Benefits'!AJ253/'TRC Costs (Ach Pot)'!AJ253)</f>
        <v>0.17604495821345689</v>
      </c>
      <c r="AM253" s="17"/>
      <c r="AN253">
        <f>'Customer Costs'!G253</f>
        <v>0</v>
      </c>
      <c r="AO253" s="17">
        <f t="shared" si="52"/>
        <v>19.377781942747855</v>
      </c>
      <c r="AP253" s="18">
        <f t="shared" si="53"/>
        <v>0</v>
      </c>
      <c r="AQ253" s="76" t="str">
        <f t="shared" si="54"/>
        <v>Yes</v>
      </c>
      <c r="AR253" s="76" t="str">
        <f t="shared" si="55"/>
        <v>Yes</v>
      </c>
      <c r="AS253" s="76" t="str">
        <f t="shared" si="56"/>
        <v>Yes</v>
      </c>
      <c r="AU253" s="76" t="str">
        <f t="shared" si="57"/>
        <v>Drop</v>
      </c>
      <c r="AV253" s="59" t="str">
        <f t="shared" si="58"/>
        <v>NA</v>
      </c>
      <c r="AW253" s="41" t="str">
        <f t="shared" si="59"/>
        <v>NA</v>
      </c>
      <c r="AX253" s="23" t="str">
        <f t="shared" si="60"/>
        <v>NA</v>
      </c>
      <c r="AY253" s="23"/>
      <c r="AZ253" s="11" t="str">
        <f>IF(AV253="NA",AV253,'Program Costs'!G253)</f>
        <v>NA</v>
      </c>
      <c r="BA253" s="20"/>
      <c r="BB253" s="56">
        <f>IF(AW253&lt;=10,IF($BB$1="Residential",VLOOKUP(CEILING(AW253,0.05),'Payback-Acceptance'!$A$5:$C$205,2),VLOOKUP(CEILING(AW253,0.05),'Payback-Acceptance'!$A$5:$C$205,3)),IF($BB$1="Residential",VLOOKUP(10,'Payback-Acceptance'!$A$5:$C$205,2),VLOOKUP(10,'Payback-Acceptance'!$A$5:$C$205,3)))</f>
        <v>0.14294960495076253</v>
      </c>
      <c r="BC253" s="109"/>
      <c r="BD253" s="17">
        <f>'RIM Net Benefits (Ach Pot)'!BC253</f>
        <v>19.377781942747855</v>
      </c>
      <c r="BE253" s="18">
        <f>'RIM Net Benefits (Ach Pot)'!BD253</f>
        <v>1.5021432947070203</v>
      </c>
      <c r="BF253" s="18">
        <f>'RIM Net Benefits (Ach Pot)'!BE253</f>
        <v>3.8618419679907232</v>
      </c>
      <c r="BG253" s="42"/>
      <c r="BH253" s="22">
        <v>50050.304129032258</v>
      </c>
      <c r="BI253" s="27" t="str">
        <f t="shared" si="49"/>
        <v>NA</v>
      </c>
      <c r="BJ253" s="52" t="s">
        <v>528</v>
      </c>
      <c r="BK253" s="52"/>
      <c r="BL253" s="35" t="str">
        <f t="shared" si="61"/>
        <v>NA</v>
      </c>
      <c r="BM253" s="67" t="s">
        <v>499</v>
      </c>
      <c r="BN253" s="71" t="str">
        <f t="shared" si="64"/>
        <v>NA</v>
      </c>
      <c r="BO253" s="71" t="str">
        <f t="shared" si="64"/>
        <v>NA</v>
      </c>
      <c r="BP253" s="71" t="str">
        <f t="shared" si="64"/>
        <v>NA</v>
      </c>
      <c r="BQ253" s="71" t="str">
        <f t="shared" si="64"/>
        <v>NA</v>
      </c>
      <c r="BR253" s="71" t="str">
        <f t="shared" si="64"/>
        <v>NA</v>
      </c>
      <c r="BS253" s="71" t="str">
        <f t="shared" si="64"/>
        <v>NA</v>
      </c>
      <c r="BT253" s="71" t="str">
        <f t="shared" si="64"/>
        <v>NA</v>
      </c>
      <c r="BU253" s="71" t="str">
        <f t="shared" si="64"/>
        <v>NA</v>
      </c>
      <c r="BV253" s="71" t="str">
        <f t="shared" si="64"/>
        <v>NA</v>
      </c>
      <c r="BW253" s="71" t="str">
        <f t="shared" si="64"/>
        <v>NA</v>
      </c>
    </row>
    <row r="254" spans="1:75" x14ac:dyDescent="0.25">
      <c r="A254" s="13">
        <v>3</v>
      </c>
      <c r="B254" s="13">
        <v>400</v>
      </c>
      <c r="C254">
        <v>410</v>
      </c>
      <c r="D254" t="s">
        <v>288</v>
      </c>
      <c r="E254" t="s">
        <v>476</v>
      </c>
      <c r="F254">
        <f>'RIM &amp; TRC Benefits'!E254-'TRC Costs (Ach Pot)'!E254</f>
        <v>0</v>
      </c>
      <c r="G254">
        <f>'RIM &amp; TRC Benefits'!F254-'TRC Costs (Ach Pot)'!F254</f>
        <v>0</v>
      </c>
      <c r="H254">
        <f>'RIM &amp; TRC Benefits'!G254-'TRC Costs (Ach Pot)'!G254</f>
        <v>-77.843040999999999</v>
      </c>
      <c r="I254">
        <f>'RIM &amp; TRC Benefits'!H254-'TRC Costs (Ach Pot)'!H254</f>
        <v>5.5319589999999996</v>
      </c>
      <c r="J254">
        <f>'RIM &amp; TRC Benefits'!I254-'TRC Costs (Ach Pot)'!I254</f>
        <v>5.6569589999999996</v>
      </c>
      <c r="K254">
        <f>'RIM &amp; TRC Benefits'!J254-'TRC Costs (Ach Pot)'!J254</f>
        <v>8.3962167999999995</v>
      </c>
      <c r="L254">
        <f>'RIM &amp; TRC Benefits'!K254-'TRC Costs (Ach Pot)'!K254</f>
        <v>9.224342</v>
      </c>
      <c r="M254">
        <f>'RIM &amp; TRC Benefits'!L254-'TRC Costs (Ach Pot)'!L254</f>
        <v>8.7282479999999989</v>
      </c>
      <c r="N254">
        <f>'RIM &amp; TRC Benefits'!M254-'TRC Costs (Ach Pot)'!M254</f>
        <v>10.110084000000001</v>
      </c>
      <c r="O254">
        <f>'RIM &amp; TRC Benefits'!N254-'TRC Costs (Ach Pot)'!N254</f>
        <v>10.492896999999999</v>
      </c>
      <c r="P254">
        <f>'RIM &amp; TRC Benefits'!O254-'TRC Costs (Ach Pot)'!O254</f>
        <v>11.430397000000001</v>
      </c>
      <c r="Q254">
        <f>'RIM &amp; TRC Benefits'!P254-'TRC Costs (Ach Pot)'!P254</f>
        <v>10.125709000000001</v>
      </c>
      <c r="R254">
        <f>'RIM &amp; TRC Benefits'!Q254-'TRC Costs (Ach Pot)'!Q254</f>
        <v>0</v>
      </c>
      <c r="S254">
        <f>'RIM &amp; TRC Benefits'!R254-'TRC Costs (Ach Pot)'!R254</f>
        <v>0</v>
      </c>
      <c r="T254">
        <f>'RIM &amp; TRC Benefits'!S254-'TRC Costs (Ach Pot)'!S254</f>
        <v>0</v>
      </c>
      <c r="U254">
        <f>'RIM &amp; TRC Benefits'!T254-'TRC Costs (Ach Pot)'!T254</f>
        <v>0</v>
      </c>
      <c r="V254">
        <f>'RIM &amp; TRC Benefits'!U254-'TRC Costs (Ach Pot)'!U254</f>
        <v>0</v>
      </c>
      <c r="W254">
        <f>'RIM &amp; TRC Benefits'!V254-'TRC Costs (Ach Pot)'!V254</f>
        <v>0</v>
      </c>
      <c r="X254">
        <f>'RIM &amp; TRC Benefits'!W254-'TRC Costs (Ach Pot)'!W254</f>
        <v>0</v>
      </c>
      <c r="Y254">
        <f>'RIM &amp; TRC Benefits'!X254-'TRC Costs (Ach Pot)'!X254</f>
        <v>0</v>
      </c>
      <c r="Z254">
        <f>'RIM &amp; TRC Benefits'!Y254-'TRC Costs (Ach Pot)'!Y254</f>
        <v>0</v>
      </c>
      <c r="AA254">
        <f>'RIM &amp; TRC Benefits'!Z254-'TRC Costs (Ach Pot)'!Z254</f>
        <v>0</v>
      </c>
      <c r="AB254">
        <f>'RIM &amp; TRC Benefits'!AA254-'TRC Costs (Ach Pot)'!AA254</f>
        <v>0</v>
      </c>
      <c r="AC254">
        <f>'RIM &amp; TRC Benefits'!AB254-'TRC Costs (Ach Pot)'!AB254</f>
        <v>0</v>
      </c>
      <c r="AD254">
        <f>'RIM &amp; TRC Benefits'!AC254-'TRC Costs (Ach Pot)'!AC254</f>
        <v>0</v>
      </c>
      <c r="AE254">
        <f>'RIM &amp; TRC Benefits'!AD254-'TRC Costs (Ach Pot)'!AD254</f>
        <v>0</v>
      </c>
      <c r="AF254">
        <f>'RIM &amp; TRC Benefits'!AE254-'TRC Costs (Ach Pot)'!AE254</f>
        <v>0</v>
      </c>
      <c r="AG254">
        <f>'RIM &amp; TRC Benefits'!AF254-'TRC Costs (Ach Pot)'!AF254</f>
        <v>0</v>
      </c>
      <c r="AH254">
        <f>'RIM &amp; TRC Benefits'!AG254-'TRC Costs (Ach Pot)'!AG254</f>
        <v>0</v>
      </c>
      <c r="AI254">
        <f>'RIM &amp; TRC Benefits'!AH254-'TRC Costs (Ach Pot)'!AH254</f>
        <v>0</v>
      </c>
      <c r="AJ254" s="2">
        <f t="shared" si="50"/>
        <v>1.8537708000000013</v>
      </c>
      <c r="AK254" s="2">
        <f t="shared" si="51"/>
        <v>-20.737705424610652</v>
      </c>
      <c r="AL254">
        <f>IF('TRC Costs (Ach Pot)'!AJ254=0,99999,'RIM &amp; TRC Benefits'!AJ254/'TRC Costs (Ach Pot)'!AJ254)</f>
        <v>0.75014812741432946</v>
      </c>
      <c r="AM254" s="17"/>
      <c r="AN254">
        <f>'Customer Costs'!G254</f>
        <v>46</v>
      </c>
      <c r="AO254" s="17">
        <f t="shared" si="52"/>
        <v>96.888909713739281</v>
      </c>
      <c r="AP254" s="18">
        <f t="shared" si="53"/>
        <v>3.9688715446044602</v>
      </c>
      <c r="AQ254" s="76" t="str">
        <f t="shared" si="54"/>
        <v>No</v>
      </c>
      <c r="AR254" s="76" t="str">
        <f t="shared" si="55"/>
        <v>No</v>
      </c>
      <c r="AS254" s="76" t="str">
        <f t="shared" si="56"/>
        <v>No</v>
      </c>
      <c r="AU254" s="76" t="str">
        <f t="shared" si="57"/>
        <v>Drop</v>
      </c>
      <c r="AV254" s="59" t="str">
        <f t="shared" si="58"/>
        <v>NA</v>
      </c>
      <c r="AW254" s="41" t="str">
        <f t="shared" si="59"/>
        <v>NA</v>
      </c>
      <c r="AX254" s="23" t="str">
        <f t="shared" si="60"/>
        <v>NA</v>
      </c>
      <c r="AY254" s="23"/>
      <c r="AZ254" s="11" t="str">
        <f>IF(AV254="NA",AV254,'Program Costs'!G254)</f>
        <v>NA</v>
      </c>
      <c r="BA254" s="20"/>
      <c r="BB254" s="56">
        <f>IF(AW254&lt;=10,IF($BB$1="Residential",VLOOKUP(CEILING(AW254,0.05),'Payback-Acceptance'!$A$5:$C$205,2),VLOOKUP(CEILING(AW254,0.05),'Payback-Acceptance'!$A$5:$C$205,3)),IF($BB$1="Residential",VLOOKUP(10,'Payback-Acceptance'!$A$5:$C$205,2),VLOOKUP(10,'Payback-Acceptance'!$A$5:$C$205,3)))</f>
        <v>0.14294960495076253</v>
      </c>
      <c r="BC254" s="109"/>
      <c r="BD254" s="17">
        <f>'RIM Net Benefits (Ach Pot)'!BC254</f>
        <v>96.888909713739281</v>
      </c>
      <c r="BE254" s="18">
        <f>'RIM Net Benefits (Ach Pot)'!BD254</f>
        <v>7.5107164735351031</v>
      </c>
      <c r="BF254" s="18">
        <f>'RIM Net Benefits (Ach Pot)'!BE254</f>
        <v>19.309209839953617</v>
      </c>
      <c r="BG254" s="42"/>
      <c r="BH254" s="22">
        <v>90090.54743225807</v>
      </c>
      <c r="BI254" s="27" t="str">
        <f t="shared" si="49"/>
        <v>NA</v>
      </c>
      <c r="BJ254" s="52" t="s">
        <v>528</v>
      </c>
      <c r="BK254" s="52"/>
      <c r="BL254" s="35" t="str">
        <f t="shared" si="61"/>
        <v>NA</v>
      </c>
      <c r="BM254" s="67" t="s">
        <v>499</v>
      </c>
      <c r="BN254" s="71" t="str">
        <f t="shared" si="64"/>
        <v>NA</v>
      </c>
      <c r="BO254" s="71" t="str">
        <f t="shared" si="64"/>
        <v>NA</v>
      </c>
      <c r="BP254" s="71" t="str">
        <f t="shared" si="64"/>
        <v>NA</v>
      </c>
      <c r="BQ254" s="71" t="str">
        <f t="shared" si="64"/>
        <v>NA</v>
      </c>
      <c r="BR254" s="71" t="str">
        <f t="shared" si="64"/>
        <v>NA</v>
      </c>
      <c r="BS254" s="71" t="str">
        <f t="shared" si="64"/>
        <v>NA</v>
      </c>
      <c r="BT254" s="71" t="str">
        <f t="shared" si="64"/>
        <v>NA</v>
      </c>
      <c r="BU254" s="71" t="str">
        <f t="shared" si="64"/>
        <v>NA</v>
      </c>
      <c r="BV254" s="71" t="str">
        <f t="shared" si="64"/>
        <v>NA</v>
      </c>
      <c r="BW254" s="71" t="str">
        <f t="shared" si="64"/>
        <v>NA</v>
      </c>
    </row>
    <row r="255" spans="1:75" x14ac:dyDescent="0.25">
      <c r="A255" s="13">
        <v>3</v>
      </c>
      <c r="B255" s="13">
        <v>400</v>
      </c>
      <c r="C255">
        <v>411</v>
      </c>
      <c r="D255" t="s">
        <v>289</v>
      </c>
      <c r="E255" t="s">
        <v>477</v>
      </c>
      <c r="F255">
        <f>'RIM &amp; TRC Benefits'!E255-'TRC Costs (Ach Pot)'!E255</f>
        <v>0</v>
      </c>
      <c r="G255">
        <f>'RIM &amp; TRC Benefits'!F255-'TRC Costs (Ach Pot)'!F255</f>
        <v>0</v>
      </c>
      <c r="H255">
        <f>'RIM &amp; TRC Benefits'!G255-'TRC Costs (Ach Pot)'!G255</f>
        <v>-44.266667999999996</v>
      </c>
      <c r="I255">
        <f>'RIM &amp; TRC Benefits'!H255-'TRC Costs (Ach Pot)'!H255</f>
        <v>9.3583320000000008</v>
      </c>
      <c r="J255">
        <f>'RIM &amp; TRC Benefits'!I255-'TRC Costs (Ach Pot)'!I255</f>
        <v>10.483332000000001</v>
      </c>
      <c r="K255">
        <f>'RIM &amp; TRC Benefits'!J255-'TRC Costs (Ach Pot)'!J255</f>
        <v>14.802668000000001</v>
      </c>
      <c r="L255">
        <f>'RIM &amp; TRC Benefits'!K255-'TRC Costs (Ach Pot)'!K255</f>
        <v>15.678645000000001</v>
      </c>
      <c r="M255">
        <f>'RIM &amp; TRC Benefits'!L255-'TRC Costs (Ach Pot)'!L255</f>
        <v>15.934504</v>
      </c>
      <c r="N255">
        <f>'RIM &amp; TRC Benefits'!M255-'TRC Costs (Ach Pot)'!M255</f>
        <v>17.905207000000001</v>
      </c>
      <c r="O255">
        <f>'RIM &amp; TRC Benefits'!N255-'TRC Costs (Ach Pot)'!N255</f>
        <v>18.803644999999999</v>
      </c>
      <c r="P255">
        <f>'RIM &amp; TRC Benefits'!O255-'TRC Costs (Ach Pot)'!O255</f>
        <v>19.780207000000001</v>
      </c>
      <c r="Q255">
        <f>'RIM &amp; TRC Benefits'!P255-'TRC Costs (Ach Pot)'!P255</f>
        <v>18.514582000000001</v>
      </c>
      <c r="R255">
        <f>'RIM &amp; TRC Benefits'!Q255-'TRC Costs (Ach Pot)'!Q255</f>
        <v>0</v>
      </c>
      <c r="S255">
        <f>'RIM &amp; TRC Benefits'!R255-'TRC Costs (Ach Pot)'!R255</f>
        <v>0</v>
      </c>
      <c r="T255">
        <f>'RIM &amp; TRC Benefits'!S255-'TRC Costs (Ach Pot)'!S255</f>
        <v>0</v>
      </c>
      <c r="U255">
        <f>'RIM &amp; TRC Benefits'!T255-'TRC Costs (Ach Pot)'!T255</f>
        <v>0</v>
      </c>
      <c r="V255">
        <f>'RIM &amp; TRC Benefits'!U255-'TRC Costs (Ach Pot)'!U255</f>
        <v>0</v>
      </c>
      <c r="W255">
        <f>'RIM &amp; TRC Benefits'!V255-'TRC Costs (Ach Pot)'!V255</f>
        <v>0</v>
      </c>
      <c r="X255">
        <f>'RIM &amp; TRC Benefits'!W255-'TRC Costs (Ach Pot)'!W255</f>
        <v>0</v>
      </c>
      <c r="Y255">
        <f>'RIM &amp; TRC Benefits'!X255-'TRC Costs (Ach Pot)'!X255</f>
        <v>0</v>
      </c>
      <c r="Z255">
        <f>'RIM &amp; TRC Benefits'!Y255-'TRC Costs (Ach Pot)'!Y255</f>
        <v>0</v>
      </c>
      <c r="AA255">
        <f>'RIM &amp; TRC Benefits'!Z255-'TRC Costs (Ach Pot)'!Z255</f>
        <v>0</v>
      </c>
      <c r="AB255">
        <f>'RIM &amp; TRC Benefits'!AA255-'TRC Costs (Ach Pot)'!AA255</f>
        <v>0</v>
      </c>
      <c r="AC255">
        <f>'RIM &amp; TRC Benefits'!AB255-'TRC Costs (Ach Pot)'!AB255</f>
        <v>0</v>
      </c>
      <c r="AD255">
        <f>'RIM &amp; TRC Benefits'!AC255-'TRC Costs (Ach Pot)'!AC255</f>
        <v>0</v>
      </c>
      <c r="AE255">
        <f>'RIM &amp; TRC Benefits'!AD255-'TRC Costs (Ach Pot)'!AD255</f>
        <v>0</v>
      </c>
      <c r="AF255">
        <f>'RIM &amp; TRC Benefits'!AE255-'TRC Costs (Ach Pot)'!AE255</f>
        <v>0</v>
      </c>
      <c r="AG255">
        <f>'RIM &amp; TRC Benefits'!AF255-'TRC Costs (Ach Pot)'!AF255</f>
        <v>0</v>
      </c>
      <c r="AH255">
        <f>'RIM &amp; TRC Benefits'!AG255-'TRC Costs (Ach Pot)'!AG255</f>
        <v>0</v>
      </c>
      <c r="AI255">
        <f>'RIM &amp; TRC Benefits'!AH255-'TRC Costs (Ach Pot)'!AH255</f>
        <v>0</v>
      </c>
      <c r="AJ255" s="2">
        <f t="shared" si="50"/>
        <v>96.994454000000019</v>
      </c>
      <c r="AK255" s="2">
        <f t="shared" si="51"/>
        <v>56.83919006463168</v>
      </c>
      <c r="AL255">
        <f>IF('TRC Costs (Ach Pot)'!AJ255=0,99999,'RIM &amp; TRC Benefits'!AJ255/'TRC Costs (Ach Pot)'!AJ255)</f>
        <v>2.0525775937894757</v>
      </c>
      <c r="AM255" s="17"/>
      <c r="AN255">
        <f>'Customer Costs'!G255</f>
        <v>17</v>
      </c>
      <c r="AO255" s="17">
        <f t="shared" si="52"/>
        <v>175.08299851048019</v>
      </c>
      <c r="AP255" s="18">
        <f t="shared" si="53"/>
        <v>0.81168631826239801</v>
      </c>
      <c r="AQ255" s="76" t="str">
        <f t="shared" si="54"/>
        <v>Yes</v>
      </c>
      <c r="AR255" s="76" t="str">
        <f t="shared" si="55"/>
        <v>Yes</v>
      </c>
      <c r="AS255" s="76" t="str">
        <f t="shared" si="56"/>
        <v>Yes</v>
      </c>
      <c r="AU255" s="76" t="str">
        <f t="shared" si="57"/>
        <v>Drop</v>
      </c>
      <c r="AV255" s="59" t="str">
        <f t="shared" si="58"/>
        <v>NA</v>
      </c>
      <c r="AW255" s="41" t="str">
        <f t="shared" si="59"/>
        <v>NA</v>
      </c>
      <c r="AX255" s="23" t="str">
        <f t="shared" si="60"/>
        <v>NA</v>
      </c>
      <c r="AY255" s="23"/>
      <c r="AZ255" s="11" t="str">
        <f>IF(AV255="NA",AV255,'Program Costs'!G255)</f>
        <v>NA</v>
      </c>
      <c r="BA255" s="20"/>
      <c r="BB255" s="56">
        <f>IF(AW255&lt;=10,IF($BB$1="Residential",VLOOKUP(CEILING(AW255,0.05),'Payback-Acceptance'!$A$5:$C$205,2),VLOOKUP(CEILING(AW255,0.05),'Payback-Acceptance'!$A$5:$C$205,3)),IF($BB$1="Residential",VLOOKUP(10,'Payback-Acceptance'!$A$5:$C$205,2),VLOOKUP(10,'Payback-Acceptance'!$A$5:$C$205,3)))</f>
        <v>0.14294960495076253</v>
      </c>
      <c r="BC255" s="109"/>
      <c r="BD255" s="17">
        <f>'RIM Net Benefits (Ach Pot)'!BC255</f>
        <v>175.08299851048019</v>
      </c>
      <c r="BE255" s="18">
        <f>'RIM Net Benefits (Ach Pot)'!BD255</f>
        <v>13.573858213951183</v>
      </c>
      <c r="BF255" s="18">
        <f>'RIM Net Benefits (Ach Pot)'!BE255</f>
        <v>34.892686558611857</v>
      </c>
      <c r="BG255" s="42"/>
      <c r="BH255" s="22">
        <v>90090.54743225807</v>
      </c>
      <c r="BI255" s="27" t="str">
        <f t="shared" si="49"/>
        <v>NA</v>
      </c>
      <c r="BJ255" s="52" t="s">
        <v>528</v>
      </c>
      <c r="BK255" s="52"/>
      <c r="BL255" s="35" t="str">
        <f t="shared" si="61"/>
        <v>NA</v>
      </c>
      <c r="BM255" s="67" t="s">
        <v>499</v>
      </c>
      <c r="BN255" s="71" t="str">
        <f t="shared" si="64"/>
        <v>NA</v>
      </c>
      <c r="BO255" s="71" t="str">
        <f t="shared" si="64"/>
        <v>NA</v>
      </c>
      <c r="BP255" s="71" t="str">
        <f t="shared" si="64"/>
        <v>NA</v>
      </c>
      <c r="BQ255" s="71" t="str">
        <f t="shared" si="64"/>
        <v>NA</v>
      </c>
      <c r="BR255" s="71" t="str">
        <f t="shared" si="64"/>
        <v>NA</v>
      </c>
      <c r="BS255" s="71" t="str">
        <f t="shared" ref="BS255:BW277" si="65">IF($BL255="NA","NA",IF($BJ255="M",$BL255*BS$2,$BL255*BS$1))</f>
        <v>NA</v>
      </c>
      <c r="BT255" s="71" t="str">
        <f t="shared" si="65"/>
        <v>NA</v>
      </c>
      <c r="BU255" s="71" t="str">
        <f t="shared" si="65"/>
        <v>NA</v>
      </c>
      <c r="BV255" s="71" t="str">
        <f t="shared" si="65"/>
        <v>NA</v>
      </c>
      <c r="BW255" s="71" t="str">
        <f t="shared" si="65"/>
        <v>NA</v>
      </c>
    </row>
    <row r="256" spans="1:75" x14ac:dyDescent="0.25">
      <c r="A256" s="13">
        <v>3</v>
      </c>
      <c r="B256" s="13">
        <v>500</v>
      </c>
      <c r="C256">
        <v>502</v>
      </c>
      <c r="D256" t="s">
        <v>290</v>
      </c>
      <c r="E256" t="s">
        <v>478</v>
      </c>
      <c r="F256">
        <f>'RIM &amp; TRC Benefits'!E256-'TRC Costs (Ach Pot)'!E256</f>
        <v>0</v>
      </c>
      <c r="G256">
        <f>'RIM &amp; TRC Benefits'!F256-'TRC Costs (Ach Pot)'!F256</f>
        <v>0</v>
      </c>
      <c r="H256">
        <f>'RIM &amp; TRC Benefits'!G256-'TRC Costs (Ach Pot)'!G256</f>
        <v>-212.8996348</v>
      </c>
      <c r="I256">
        <f>'RIM &amp; TRC Benefits'!H256-'TRC Costs (Ach Pot)'!H256</f>
        <v>9.6003652000000006</v>
      </c>
      <c r="J256">
        <f>'RIM &amp; TRC Benefits'!I256-'TRC Costs (Ach Pot)'!I256</f>
        <v>10.100365200000001</v>
      </c>
      <c r="K256">
        <f>'RIM &amp; TRC Benefits'!J256-'TRC Costs (Ach Pot)'!J256</f>
        <v>14.1072012</v>
      </c>
      <c r="L256">
        <f>'RIM &amp; TRC Benefits'!K256-'TRC Costs (Ach Pot)'!K256</f>
        <v>14.962670200000002</v>
      </c>
      <c r="M256">
        <f>'RIM &amp; TRC Benefits'!L256-'TRC Costs (Ach Pot)'!L256</f>
        <v>14.969506200000001</v>
      </c>
      <c r="N256">
        <f>'RIM &amp; TRC Benefits'!M256-'TRC Costs (Ach Pot)'!M256</f>
        <v>16.959740199999999</v>
      </c>
      <c r="O256">
        <f>'RIM &amp; TRC Benefits'!N256-'TRC Costs (Ach Pot)'!N256</f>
        <v>17.826928200000001</v>
      </c>
      <c r="P256">
        <f>'RIM &amp; TRC Benefits'!O256-'TRC Costs (Ach Pot)'!O256</f>
        <v>18.811303200000001</v>
      </c>
      <c r="Q256">
        <f>'RIM &amp; TRC Benefits'!P256-'TRC Costs (Ach Pot)'!P256</f>
        <v>17.553490199999999</v>
      </c>
      <c r="R256">
        <f>'RIM &amp; TRC Benefits'!Q256-'TRC Costs (Ach Pot)'!Q256</f>
        <v>17.865990199999999</v>
      </c>
      <c r="S256">
        <f>'RIM &amp; TRC Benefits'!R256-'TRC Costs (Ach Pot)'!R256</f>
        <v>0</v>
      </c>
      <c r="T256">
        <f>'RIM &amp; TRC Benefits'!S256-'TRC Costs (Ach Pot)'!S256</f>
        <v>0</v>
      </c>
      <c r="U256">
        <f>'RIM &amp; TRC Benefits'!T256-'TRC Costs (Ach Pot)'!T256</f>
        <v>0</v>
      </c>
      <c r="V256">
        <f>'RIM &amp; TRC Benefits'!U256-'TRC Costs (Ach Pot)'!U256</f>
        <v>0</v>
      </c>
      <c r="W256">
        <f>'RIM &amp; TRC Benefits'!V256-'TRC Costs (Ach Pot)'!V256</f>
        <v>0</v>
      </c>
      <c r="X256">
        <f>'RIM &amp; TRC Benefits'!W256-'TRC Costs (Ach Pot)'!W256</f>
        <v>0</v>
      </c>
      <c r="Y256">
        <f>'RIM &amp; TRC Benefits'!X256-'TRC Costs (Ach Pot)'!X256</f>
        <v>0</v>
      </c>
      <c r="Z256">
        <f>'RIM &amp; TRC Benefits'!Y256-'TRC Costs (Ach Pot)'!Y256</f>
        <v>0</v>
      </c>
      <c r="AA256">
        <f>'RIM &amp; TRC Benefits'!Z256-'TRC Costs (Ach Pot)'!Z256</f>
        <v>0</v>
      </c>
      <c r="AB256">
        <f>'RIM &amp; TRC Benefits'!AA256-'TRC Costs (Ach Pot)'!AA256</f>
        <v>0</v>
      </c>
      <c r="AC256">
        <f>'RIM &amp; TRC Benefits'!AB256-'TRC Costs (Ach Pot)'!AB256</f>
        <v>0</v>
      </c>
      <c r="AD256">
        <f>'RIM &amp; TRC Benefits'!AC256-'TRC Costs (Ach Pot)'!AC256</f>
        <v>0</v>
      </c>
      <c r="AE256">
        <f>'RIM &amp; TRC Benefits'!AD256-'TRC Costs (Ach Pot)'!AD256</f>
        <v>0</v>
      </c>
      <c r="AF256">
        <f>'RIM &amp; TRC Benefits'!AE256-'TRC Costs (Ach Pot)'!AE256</f>
        <v>0</v>
      </c>
      <c r="AG256">
        <f>'RIM &amp; TRC Benefits'!AF256-'TRC Costs (Ach Pot)'!AF256</f>
        <v>0</v>
      </c>
      <c r="AH256">
        <f>'RIM &amp; TRC Benefits'!AG256-'TRC Costs (Ach Pot)'!AG256</f>
        <v>0</v>
      </c>
      <c r="AI256">
        <f>'RIM &amp; TRC Benefits'!AH256-'TRC Costs (Ach Pot)'!AH256</f>
        <v>0</v>
      </c>
      <c r="AJ256" s="2">
        <f t="shared" si="50"/>
        <v>-60.142074800000017</v>
      </c>
      <c r="AK256" s="2">
        <f t="shared" si="51"/>
        <v>-106.60671429899377</v>
      </c>
      <c r="AL256">
        <f>IF('TRC Costs (Ach Pot)'!AJ256=0,99999,'RIM &amp; TRC Benefits'!AJ256/'TRC Costs (Ach Pot)'!AJ256)</f>
        <v>0.52032974443647351</v>
      </c>
      <c r="AM256" s="17"/>
      <c r="AN256">
        <f>'Customer Costs'!G256</f>
        <v>185.25</v>
      </c>
      <c r="AO256" s="17">
        <f t="shared" si="52"/>
        <v>179.01897536433387</v>
      </c>
      <c r="AP256" s="18">
        <f t="shared" si="53"/>
        <v>8.6505242838173704</v>
      </c>
      <c r="AQ256" s="76" t="str">
        <f t="shared" si="54"/>
        <v>No</v>
      </c>
      <c r="AR256" s="76" t="str">
        <f t="shared" si="55"/>
        <v>No</v>
      </c>
      <c r="AS256" s="76" t="str">
        <f t="shared" si="56"/>
        <v>No</v>
      </c>
      <c r="AU256" s="76" t="str">
        <f t="shared" si="57"/>
        <v>Drop</v>
      </c>
      <c r="AV256" s="59" t="str">
        <f t="shared" si="58"/>
        <v>NA</v>
      </c>
      <c r="AW256" s="41" t="str">
        <f t="shared" si="59"/>
        <v>NA</v>
      </c>
      <c r="AX256" s="23" t="str">
        <f t="shared" si="60"/>
        <v>NA</v>
      </c>
      <c r="AY256" s="23"/>
      <c r="AZ256" s="11" t="str">
        <f>IF(AV256="NA",AV256,'Program Costs'!G256)</f>
        <v>NA</v>
      </c>
      <c r="BA256" s="20"/>
      <c r="BB256" s="56">
        <f>IF(AW256&lt;=10,IF($BB$1="Residential",VLOOKUP(CEILING(AW256,0.05),'Payback-Acceptance'!$A$5:$C$205,2),VLOOKUP(CEILING(AW256,0.05),'Payback-Acceptance'!$A$5:$C$205,3)),IF($BB$1="Residential",VLOOKUP(10,'Payback-Acceptance'!$A$5:$C$205,2),VLOOKUP(10,'Payback-Acceptance'!$A$5:$C$205,3)))</f>
        <v>0.14294960495076253</v>
      </c>
      <c r="BC256" s="109"/>
      <c r="BD256" s="17">
        <f>'RIM Net Benefits (Ach Pot)'!BC256</f>
        <v>179.01897536433387</v>
      </c>
      <c r="BE256" s="18">
        <f>'RIM Net Benefits (Ach Pot)'!BD256</f>
        <v>25.152544332536309</v>
      </c>
      <c r="BF256" s="18">
        <f>'RIM Net Benefits (Ach Pot)'!BE256</f>
        <v>25.094256230694093</v>
      </c>
      <c r="BG256" s="42"/>
      <c r="BH256" s="22">
        <v>151520.92429787232</v>
      </c>
      <c r="BI256" s="27" t="str">
        <f t="shared" si="49"/>
        <v>NA</v>
      </c>
      <c r="BJ256" s="52" t="s">
        <v>528</v>
      </c>
      <c r="BK256" s="52"/>
      <c r="BL256" s="35" t="str">
        <f t="shared" si="61"/>
        <v>NA</v>
      </c>
      <c r="BM256" s="67" t="s">
        <v>499</v>
      </c>
      <c r="BN256" s="71" t="str">
        <f t="shared" ref="BN256:BR277" si="66">IF($BL256="NA","NA",IF($BJ256="M",$BL256*BN$2,$BL256*BN$1))</f>
        <v>NA</v>
      </c>
      <c r="BO256" s="71" t="str">
        <f t="shared" si="66"/>
        <v>NA</v>
      </c>
      <c r="BP256" s="71" t="str">
        <f t="shared" si="66"/>
        <v>NA</v>
      </c>
      <c r="BQ256" s="71" t="str">
        <f t="shared" si="66"/>
        <v>NA</v>
      </c>
      <c r="BR256" s="71" t="str">
        <f t="shared" si="66"/>
        <v>NA</v>
      </c>
      <c r="BS256" s="71" t="str">
        <f t="shared" si="65"/>
        <v>NA</v>
      </c>
      <c r="BT256" s="71" t="str">
        <f t="shared" si="65"/>
        <v>NA</v>
      </c>
      <c r="BU256" s="71" t="str">
        <f t="shared" si="65"/>
        <v>NA</v>
      </c>
      <c r="BV256" s="71" t="str">
        <f t="shared" si="65"/>
        <v>NA</v>
      </c>
      <c r="BW256" s="71" t="str">
        <f t="shared" si="65"/>
        <v>NA</v>
      </c>
    </row>
    <row r="257" spans="1:75" x14ac:dyDescent="0.25">
      <c r="A257" s="13">
        <v>3</v>
      </c>
      <c r="B257" s="13">
        <v>500</v>
      </c>
      <c r="C257">
        <v>503</v>
      </c>
      <c r="D257" t="s">
        <v>291</v>
      </c>
      <c r="E257" t="s">
        <v>479</v>
      </c>
      <c r="F257">
        <f>'RIM &amp; TRC Benefits'!E257-'TRC Costs (Ach Pot)'!E257</f>
        <v>0</v>
      </c>
      <c r="G257">
        <f>'RIM &amp; TRC Benefits'!F257-'TRC Costs (Ach Pot)'!F257</f>
        <v>0</v>
      </c>
      <c r="H257">
        <f>'RIM &amp; TRC Benefits'!G257-'TRC Costs (Ach Pot)'!G257</f>
        <v>-338.11414070000001</v>
      </c>
      <c r="I257">
        <f>'RIM &amp; TRC Benefits'!H257-'TRC Costs (Ach Pot)'!H257</f>
        <v>12.5558593</v>
      </c>
      <c r="J257">
        <f>'RIM &amp; TRC Benefits'!I257-'TRC Costs (Ach Pot)'!I257</f>
        <v>13.8058593</v>
      </c>
      <c r="K257">
        <f>'RIM &amp; TRC Benefits'!J257-'TRC Costs (Ach Pot)'!J257</f>
        <v>18.330273300000002</v>
      </c>
      <c r="L257">
        <f>'RIM &amp; TRC Benefits'!K257-'TRC Costs (Ach Pot)'!K257</f>
        <v>19.462109300000002</v>
      </c>
      <c r="M257">
        <f>'RIM &amp; TRC Benefits'!L257-'TRC Costs (Ach Pot)'!L257</f>
        <v>20.223828300000001</v>
      </c>
      <c r="N257">
        <f>'RIM &amp; TRC Benefits'!M257-'TRC Costs (Ach Pot)'!M257</f>
        <v>23.258984300000002</v>
      </c>
      <c r="O257">
        <f>'RIM &amp; TRC Benefits'!N257-'TRC Costs (Ach Pot)'!N257</f>
        <v>23.9230473</v>
      </c>
      <c r="P257">
        <f>'RIM &amp; TRC Benefits'!O257-'TRC Costs (Ach Pot)'!O257</f>
        <v>24.9542973</v>
      </c>
      <c r="Q257">
        <f>'RIM &amp; TRC Benefits'!P257-'TRC Costs (Ach Pot)'!P257</f>
        <v>22.993359300000002</v>
      </c>
      <c r="R257">
        <f>'RIM &amp; TRC Benefits'!Q257-'TRC Costs (Ach Pot)'!Q257</f>
        <v>23.805859300000002</v>
      </c>
      <c r="S257">
        <f>'RIM &amp; TRC Benefits'!R257-'TRC Costs (Ach Pot)'!R257</f>
        <v>0</v>
      </c>
      <c r="T257">
        <f>'RIM &amp; TRC Benefits'!S257-'TRC Costs (Ach Pot)'!S257</f>
        <v>0</v>
      </c>
      <c r="U257">
        <f>'RIM &amp; TRC Benefits'!T257-'TRC Costs (Ach Pot)'!T257</f>
        <v>0</v>
      </c>
      <c r="V257">
        <f>'RIM &amp; TRC Benefits'!U257-'TRC Costs (Ach Pot)'!U257</f>
        <v>0</v>
      </c>
      <c r="W257">
        <f>'RIM &amp; TRC Benefits'!V257-'TRC Costs (Ach Pot)'!V257</f>
        <v>0</v>
      </c>
      <c r="X257">
        <f>'RIM &amp; TRC Benefits'!W257-'TRC Costs (Ach Pot)'!W257</f>
        <v>0</v>
      </c>
      <c r="Y257">
        <f>'RIM &amp; TRC Benefits'!X257-'TRC Costs (Ach Pot)'!X257</f>
        <v>0</v>
      </c>
      <c r="Z257">
        <f>'RIM &amp; TRC Benefits'!Y257-'TRC Costs (Ach Pot)'!Y257</f>
        <v>0</v>
      </c>
      <c r="AA257">
        <f>'RIM &amp; TRC Benefits'!Z257-'TRC Costs (Ach Pot)'!Z257</f>
        <v>0</v>
      </c>
      <c r="AB257">
        <f>'RIM &amp; TRC Benefits'!AA257-'TRC Costs (Ach Pot)'!AA257</f>
        <v>0</v>
      </c>
      <c r="AC257">
        <f>'RIM &amp; TRC Benefits'!AB257-'TRC Costs (Ach Pot)'!AB257</f>
        <v>0</v>
      </c>
      <c r="AD257">
        <f>'RIM &amp; TRC Benefits'!AC257-'TRC Costs (Ach Pot)'!AC257</f>
        <v>0</v>
      </c>
      <c r="AE257">
        <f>'RIM &amp; TRC Benefits'!AD257-'TRC Costs (Ach Pot)'!AD257</f>
        <v>0</v>
      </c>
      <c r="AF257">
        <f>'RIM &amp; TRC Benefits'!AE257-'TRC Costs (Ach Pot)'!AE257</f>
        <v>0</v>
      </c>
      <c r="AG257">
        <f>'RIM &amp; TRC Benefits'!AF257-'TRC Costs (Ach Pot)'!AF257</f>
        <v>0</v>
      </c>
      <c r="AH257">
        <f>'RIM &amp; TRC Benefits'!AG257-'TRC Costs (Ach Pot)'!AG257</f>
        <v>0</v>
      </c>
      <c r="AI257">
        <f>'RIM &amp; TRC Benefits'!AH257-'TRC Costs (Ach Pot)'!AH257</f>
        <v>0</v>
      </c>
      <c r="AJ257" s="2">
        <f t="shared" si="50"/>
        <v>-134.80066369999994</v>
      </c>
      <c r="AK257" s="2">
        <f t="shared" si="51"/>
        <v>-196.68168166104167</v>
      </c>
      <c r="AL257">
        <f>IF('TRC Costs (Ach Pot)'!AJ257=0,99999,'RIM &amp; TRC Benefits'!AJ257/'TRC Costs (Ach Pot)'!AJ257)</f>
        <v>0.43912601117563049</v>
      </c>
      <c r="AM257" s="17"/>
      <c r="AN257">
        <f>'Customer Costs'!G257</f>
        <v>313.67</v>
      </c>
      <c r="AO257" s="17">
        <f t="shared" si="52"/>
        <v>242.3365345627378</v>
      </c>
      <c r="AP257" s="18">
        <f t="shared" si="53"/>
        <v>10.820251884448284</v>
      </c>
      <c r="AQ257" s="76" t="str">
        <f t="shared" si="54"/>
        <v>No</v>
      </c>
      <c r="AR257" s="76" t="str">
        <f t="shared" si="55"/>
        <v>No</v>
      </c>
      <c r="AS257" s="76" t="str">
        <f t="shared" si="56"/>
        <v>No</v>
      </c>
      <c r="AU257" s="76" t="str">
        <f t="shared" si="57"/>
        <v>Drop</v>
      </c>
      <c r="AV257" s="59" t="str">
        <f t="shared" si="58"/>
        <v>NA</v>
      </c>
      <c r="AW257" s="41" t="str">
        <f t="shared" si="59"/>
        <v>NA</v>
      </c>
      <c r="AX257" s="23" t="str">
        <f t="shared" si="60"/>
        <v>NA</v>
      </c>
      <c r="AY257" s="23"/>
      <c r="AZ257" s="11" t="str">
        <f>IF(AV257="NA",AV257,'Program Costs'!G257)</f>
        <v>NA</v>
      </c>
      <c r="BA257" s="20"/>
      <c r="BB257" s="56">
        <f>IF(AW257&lt;=10,IF($BB$1="Residential",VLOOKUP(CEILING(AW257,0.05),'Payback-Acceptance'!$A$5:$C$205,2),VLOOKUP(CEILING(AW257,0.05),'Payback-Acceptance'!$A$5:$C$205,3)),IF($BB$1="Residential",VLOOKUP(10,'Payback-Acceptance'!$A$5:$C$205,2),VLOOKUP(10,'Payback-Acceptance'!$A$5:$C$205,3)))</f>
        <v>0.14294960495076253</v>
      </c>
      <c r="BC257" s="109"/>
      <c r="BD257" s="17">
        <f>'RIM Net Benefits (Ach Pot)'!BC257</f>
        <v>242.3365345627378</v>
      </c>
      <c r="BE257" s="18">
        <f>'RIM Net Benefits (Ach Pot)'!BD257</f>
        <v>34.048795020380979</v>
      </c>
      <c r="BF257" s="18">
        <f>'RIM Net Benefits (Ach Pot)'!BE257</f>
        <v>33.969891068806625</v>
      </c>
      <c r="BG257" s="42"/>
      <c r="BH257" s="22">
        <v>157900.75268936169</v>
      </c>
      <c r="BI257" s="27" t="str">
        <f t="shared" si="49"/>
        <v>NA</v>
      </c>
      <c r="BJ257" s="52" t="s">
        <v>528</v>
      </c>
      <c r="BK257" s="52"/>
      <c r="BL257" s="35" t="str">
        <f t="shared" si="61"/>
        <v>NA</v>
      </c>
      <c r="BM257" s="67" t="s">
        <v>499</v>
      </c>
      <c r="BN257" s="71" t="str">
        <f t="shared" si="66"/>
        <v>NA</v>
      </c>
      <c r="BO257" s="71" t="str">
        <f t="shared" si="66"/>
        <v>NA</v>
      </c>
      <c r="BP257" s="71" t="str">
        <f t="shared" si="66"/>
        <v>NA</v>
      </c>
      <c r="BQ257" s="71" t="str">
        <f t="shared" si="66"/>
        <v>NA</v>
      </c>
      <c r="BR257" s="71" t="str">
        <f t="shared" si="66"/>
        <v>NA</v>
      </c>
      <c r="BS257" s="71" t="str">
        <f t="shared" si="65"/>
        <v>NA</v>
      </c>
      <c r="BT257" s="71" t="str">
        <f t="shared" si="65"/>
        <v>NA</v>
      </c>
      <c r="BU257" s="71" t="str">
        <f t="shared" si="65"/>
        <v>NA</v>
      </c>
      <c r="BV257" s="71" t="str">
        <f t="shared" si="65"/>
        <v>NA</v>
      </c>
      <c r="BW257" s="71" t="str">
        <f t="shared" si="65"/>
        <v>NA</v>
      </c>
    </row>
    <row r="258" spans="1:75" x14ac:dyDescent="0.25">
      <c r="A258" s="13">
        <v>3</v>
      </c>
      <c r="B258" s="13">
        <v>700</v>
      </c>
      <c r="C258">
        <v>701</v>
      </c>
      <c r="D258" t="s">
        <v>292</v>
      </c>
      <c r="E258" t="s">
        <v>480</v>
      </c>
      <c r="F258">
        <f>'RIM &amp; TRC Benefits'!E258-'TRC Costs (Ach Pot)'!E258</f>
        <v>0</v>
      </c>
      <c r="G258">
        <f>'RIM &amp; TRC Benefits'!F258-'TRC Costs (Ach Pot)'!F258</f>
        <v>0</v>
      </c>
      <c r="H258">
        <f>'RIM &amp; TRC Benefits'!G258-'TRC Costs (Ach Pot)'!G258</f>
        <v>-291.09313279999998</v>
      </c>
      <c r="I258">
        <f>'RIM &amp; TRC Benefits'!H258-'TRC Costs (Ach Pot)'!H258</f>
        <v>9.4068672000000007</v>
      </c>
      <c r="J258">
        <f>'RIM &amp; TRC Benefits'!I258-'TRC Costs (Ach Pot)'!I258</f>
        <v>9.7818672000000007</v>
      </c>
      <c r="K258">
        <f>'RIM &amp; TRC Benefits'!J258-'TRC Costs (Ach Pot)'!J258</f>
        <v>13.430305200000001</v>
      </c>
      <c r="L258">
        <f>'RIM &amp; TRC Benefits'!K258-'TRC Costs (Ach Pot)'!K258</f>
        <v>13.977180200000001</v>
      </c>
      <c r="M258">
        <f>'RIM &amp; TRC Benefits'!L258-'TRC Costs (Ach Pot)'!L258</f>
        <v>14.292609200000001</v>
      </c>
      <c r="N258">
        <f>'RIM &amp; TRC Benefits'!M258-'TRC Costs (Ach Pot)'!M258</f>
        <v>16.578742200000001</v>
      </c>
      <c r="O258">
        <f>'RIM &amp; TRC Benefits'!N258-'TRC Costs (Ach Pot)'!N258</f>
        <v>16.969367200000001</v>
      </c>
      <c r="P258">
        <f>'RIM &amp; TRC Benefits'!O258-'TRC Costs (Ach Pot)'!O258</f>
        <v>17.789680199999999</v>
      </c>
      <c r="Q258">
        <f>'RIM &amp; TRC Benefits'!P258-'TRC Costs (Ach Pot)'!P258</f>
        <v>17.031867200000001</v>
      </c>
      <c r="R258">
        <f>'RIM &amp; TRC Benefits'!Q258-'TRC Costs (Ach Pot)'!Q258</f>
        <v>17.078742200000001</v>
      </c>
      <c r="S258">
        <f>'RIM &amp; TRC Benefits'!R258-'TRC Costs (Ach Pot)'!R258</f>
        <v>16.656867200000001</v>
      </c>
      <c r="T258">
        <f>'RIM &amp; TRC Benefits'!S258-'TRC Costs (Ach Pot)'!S258</f>
        <v>18.656867200000001</v>
      </c>
      <c r="U258">
        <f>'RIM &amp; TRC Benefits'!T258-'TRC Costs (Ach Pot)'!T258</f>
        <v>0</v>
      </c>
      <c r="V258">
        <f>'RIM &amp; TRC Benefits'!U258-'TRC Costs (Ach Pot)'!U258</f>
        <v>0</v>
      </c>
      <c r="W258">
        <f>'RIM &amp; TRC Benefits'!V258-'TRC Costs (Ach Pot)'!V258</f>
        <v>0</v>
      </c>
      <c r="X258">
        <f>'RIM &amp; TRC Benefits'!W258-'TRC Costs (Ach Pot)'!W258</f>
        <v>0</v>
      </c>
      <c r="Y258">
        <f>'RIM &amp; TRC Benefits'!X258-'TRC Costs (Ach Pot)'!X258</f>
        <v>0</v>
      </c>
      <c r="Z258">
        <f>'RIM &amp; TRC Benefits'!Y258-'TRC Costs (Ach Pot)'!Y258</f>
        <v>0</v>
      </c>
      <c r="AA258">
        <f>'RIM &amp; TRC Benefits'!Z258-'TRC Costs (Ach Pot)'!Z258</f>
        <v>0</v>
      </c>
      <c r="AB258">
        <f>'RIM &amp; TRC Benefits'!AA258-'TRC Costs (Ach Pot)'!AA258</f>
        <v>0</v>
      </c>
      <c r="AC258">
        <f>'RIM &amp; TRC Benefits'!AB258-'TRC Costs (Ach Pot)'!AB258</f>
        <v>0</v>
      </c>
      <c r="AD258">
        <f>'RIM &amp; TRC Benefits'!AC258-'TRC Costs (Ach Pot)'!AC258</f>
        <v>0</v>
      </c>
      <c r="AE258">
        <f>'RIM &amp; TRC Benefits'!AD258-'TRC Costs (Ach Pot)'!AD258</f>
        <v>0</v>
      </c>
      <c r="AF258">
        <f>'RIM &amp; TRC Benefits'!AE258-'TRC Costs (Ach Pot)'!AE258</f>
        <v>0</v>
      </c>
      <c r="AG258">
        <f>'RIM &amp; TRC Benefits'!AF258-'TRC Costs (Ach Pot)'!AF258</f>
        <v>0</v>
      </c>
      <c r="AH258">
        <f>'RIM &amp; TRC Benefits'!AG258-'TRC Costs (Ach Pot)'!AG258</f>
        <v>0</v>
      </c>
      <c r="AI258">
        <f>'RIM &amp; TRC Benefits'!AH258-'TRC Costs (Ach Pot)'!AH258</f>
        <v>0</v>
      </c>
      <c r="AJ258" s="2">
        <f t="shared" si="50"/>
        <v>-109.44217039999998</v>
      </c>
      <c r="AK258" s="2">
        <f t="shared" si="51"/>
        <v>-172.07560656736393</v>
      </c>
      <c r="AL258">
        <f>IF('TRC Costs (Ach Pot)'!AJ258=0,99999,'RIM &amp; TRC Benefits'!AJ258/'TRC Costs (Ach Pot)'!AJ258)</f>
        <v>0.42641464477545354</v>
      </c>
      <c r="AM258" s="17"/>
      <c r="AN258">
        <f>'Customer Costs'!G258</f>
        <v>263</v>
      </c>
      <c r="AO258" s="17">
        <f t="shared" si="52"/>
        <v>175.23432382302985</v>
      </c>
      <c r="AP258" s="18">
        <f t="shared" si="53"/>
        <v>12.546420857339308</v>
      </c>
      <c r="AQ258" s="76" t="str">
        <f t="shared" si="54"/>
        <v>No</v>
      </c>
      <c r="AR258" s="76" t="str">
        <f t="shared" si="55"/>
        <v>No</v>
      </c>
      <c r="AS258" s="76" t="str">
        <f t="shared" si="56"/>
        <v>No</v>
      </c>
      <c r="AU258" s="76" t="str">
        <f t="shared" si="57"/>
        <v>Drop</v>
      </c>
      <c r="AV258" s="59" t="str">
        <f t="shared" si="58"/>
        <v>NA</v>
      </c>
      <c r="AW258" s="41" t="str">
        <f t="shared" si="59"/>
        <v>NA</v>
      </c>
      <c r="AX258" s="23" t="str">
        <f t="shared" si="60"/>
        <v>NA</v>
      </c>
      <c r="AY258" s="23"/>
      <c r="AZ258" s="11" t="str">
        <f>IF(AV258="NA",AV258,'Program Costs'!G258)</f>
        <v>NA</v>
      </c>
      <c r="BA258" s="20"/>
      <c r="BB258" s="56">
        <f>IF(AW258&lt;=10,IF($BB$1="Residential",VLOOKUP(CEILING(AW258,0.05),'Payback-Acceptance'!$A$5:$C$205,2),VLOOKUP(CEILING(AW258,0.05),'Payback-Acceptance'!$A$5:$C$205,3)),IF($BB$1="Residential",VLOOKUP(10,'Payback-Acceptance'!$A$5:$C$205,2),VLOOKUP(10,'Payback-Acceptance'!$A$5:$C$205,3)))</f>
        <v>0.14294960495076253</v>
      </c>
      <c r="BC258" s="109"/>
      <c r="BD258" s="17">
        <f>'RIM Net Benefits (Ach Pot)'!BC258</f>
        <v>175.23432382302985</v>
      </c>
      <c r="BE258" s="18">
        <f>'RIM Net Benefits (Ach Pot)'!BD258</f>
        <v>17.184483964320318</v>
      </c>
      <c r="BF258" s="18">
        <f>'RIM Net Benefits (Ach Pot)'!BE258</f>
        <v>12.443217196665055</v>
      </c>
      <c r="BG258" s="42"/>
      <c r="BH258" s="22">
        <v>73088.150309477744</v>
      </c>
      <c r="BI258" s="27" t="str">
        <f t="shared" si="49"/>
        <v>NA</v>
      </c>
      <c r="BJ258" s="52" t="s">
        <v>528</v>
      </c>
      <c r="BK258" s="52"/>
      <c r="BL258" s="35" t="str">
        <f t="shared" si="61"/>
        <v>NA</v>
      </c>
      <c r="BM258" s="67" t="s">
        <v>499</v>
      </c>
      <c r="BN258" s="71" t="str">
        <f t="shared" si="66"/>
        <v>NA</v>
      </c>
      <c r="BO258" s="71" t="str">
        <f t="shared" si="66"/>
        <v>NA</v>
      </c>
      <c r="BP258" s="71" t="str">
        <f t="shared" si="66"/>
        <v>NA</v>
      </c>
      <c r="BQ258" s="71" t="str">
        <f t="shared" si="66"/>
        <v>NA</v>
      </c>
      <c r="BR258" s="71" t="str">
        <f t="shared" si="66"/>
        <v>NA</v>
      </c>
      <c r="BS258" s="71" t="str">
        <f t="shared" si="65"/>
        <v>NA</v>
      </c>
      <c r="BT258" s="71" t="str">
        <f t="shared" si="65"/>
        <v>NA</v>
      </c>
      <c r="BU258" s="71" t="str">
        <f t="shared" si="65"/>
        <v>NA</v>
      </c>
      <c r="BV258" s="71" t="str">
        <f t="shared" si="65"/>
        <v>NA</v>
      </c>
      <c r="BW258" s="71" t="str">
        <f t="shared" si="65"/>
        <v>NA</v>
      </c>
    </row>
    <row r="259" spans="1:75" x14ac:dyDescent="0.25">
      <c r="A259" s="13">
        <v>3</v>
      </c>
      <c r="B259" s="13">
        <v>800</v>
      </c>
      <c r="C259">
        <v>801</v>
      </c>
      <c r="D259" t="s">
        <v>293</v>
      </c>
      <c r="E259" t="s">
        <v>481</v>
      </c>
      <c r="F259">
        <f>'RIM &amp; TRC Benefits'!E259-'TRC Costs (Ach Pot)'!E259</f>
        <v>0</v>
      </c>
      <c r="G259">
        <f>'RIM &amp; TRC Benefits'!F259-'TRC Costs (Ach Pot)'!F259</f>
        <v>0</v>
      </c>
      <c r="H259">
        <f>'RIM &amp; TRC Benefits'!G259-'TRC Costs (Ach Pot)'!G259</f>
        <v>-195.582065</v>
      </c>
      <c r="I259">
        <f>'RIM &amp; TRC Benefits'!H259-'TRC Costs (Ach Pot)'!H259</f>
        <v>86.792935</v>
      </c>
      <c r="J259">
        <f>'RIM &amp; TRC Benefits'!I259-'TRC Costs (Ach Pot)'!I259</f>
        <v>94.917935</v>
      </c>
      <c r="K259">
        <f>'RIM &amp; TRC Benefits'!J259-'TRC Costs (Ach Pot)'!J259</f>
        <v>132.13961499999999</v>
      </c>
      <c r="L259">
        <f>'RIM &amp; TRC Benefits'!K259-'TRC Costs (Ach Pot)'!K259</f>
        <v>144.676725</v>
      </c>
      <c r="M259">
        <f>'RIM &amp; TRC Benefits'!L259-'TRC Costs (Ach Pot)'!L259</f>
        <v>0</v>
      </c>
      <c r="N259">
        <f>'RIM &amp; TRC Benefits'!M259-'TRC Costs (Ach Pot)'!M259</f>
        <v>0</v>
      </c>
      <c r="O259">
        <f>'RIM &amp; TRC Benefits'!N259-'TRC Costs (Ach Pot)'!N259</f>
        <v>0</v>
      </c>
      <c r="P259">
        <f>'RIM &amp; TRC Benefits'!O259-'TRC Costs (Ach Pot)'!O259</f>
        <v>0</v>
      </c>
      <c r="Q259">
        <f>'RIM &amp; TRC Benefits'!P259-'TRC Costs (Ach Pot)'!P259</f>
        <v>0</v>
      </c>
      <c r="R259">
        <f>'RIM &amp; TRC Benefits'!Q259-'TRC Costs (Ach Pot)'!Q259</f>
        <v>0</v>
      </c>
      <c r="S259">
        <f>'RIM &amp; TRC Benefits'!R259-'TRC Costs (Ach Pot)'!R259</f>
        <v>0</v>
      </c>
      <c r="T259">
        <f>'RIM &amp; TRC Benefits'!S259-'TRC Costs (Ach Pot)'!S259</f>
        <v>0</v>
      </c>
      <c r="U259">
        <f>'RIM &amp; TRC Benefits'!T259-'TRC Costs (Ach Pot)'!T259</f>
        <v>0</v>
      </c>
      <c r="V259">
        <f>'RIM &amp; TRC Benefits'!U259-'TRC Costs (Ach Pot)'!U259</f>
        <v>0</v>
      </c>
      <c r="W259">
        <f>'RIM &amp; TRC Benefits'!V259-'TRC Costs (Ach Pot)'!V259</f>
        <v>0</v>
      </c>
      <c r="X259">
        <f>'RIM &amp; TRC Benefits'!W259-'TRC Costs (Ach Pot)'!W259</f>
        <v>0</v>
      </c>
      <c r="Y259">
        <f>'RIM &amp; TRC Benefits'!X259-'TRC Costs (Ach Pot)'!X259</f>
        <v>0</v>
      </c>
      <c r="Z259">
        <f>'RIM &amp; TRC Benefits'!Y259-'TRC Costs (Ach Pot)'!Y259</f>
        <v>0</v>
      </c>
      <c r="AA259">
        <f>'RIM &amp; TRC Benefits'!Z259-'TRC Costs (Ach Pot)'!Z259</f>
        <v>0</v>
      </c>
      <c r="AB259">
        <f>'RIM &amp; TRC Benefits'!AA259-'TRC Costs (Ach Pot)'!AA259</f>
        <v>0</v>
      </c>
      <c r="AC259">
        <f>'RIM &amp; TRC Benefits'!AB259-'TRC Costs (Ach Pot)'!AB259</f>
        <v>0</v>
      </c>
      <c r="AD259">
        <f>'RIM &amp; TRC Benefits'!AC259-'TRC Costs (Ach Pot)'!AC259</f>
        <v>0</v>
      </c>
      <c r="AE259">
        <f>'RIM &amp; TRC Benefits'!AD259-'TRC Costs (Ach Pot)'!AD259</f>
        <v>0</v>
      </c>
      <c r="AF259">
        <f>'RIM &amp; TRC Benefits'!AE259-'TRC Costs (Ach Pot)'!AE259</f>
        <v>0</v>
      </c>
      <c r="AG259">
        <f>'RIM &amp; TRC Benefits'!AF259-'TRC Costs (Ach Pot)'!AF259</f>
        <v>0</v>
      </c>
      <c r="AH259">
        <f>'RIM &amp; TRC Benefits'!AG259-'TRC Costs (Ach Pot)'!AG259</f>
        <v>0</v>
      </c>
      <c r="AI259">
        <f>'RIM &amp; TRC Benefits'!AH259-'TRC Costs (Ach Pot)'!AH259</f>
        <v>0</v>
      </c>
      <c r="AJ259" s="2">
        <f t="shared" si="50"/>
        <v>262.94514500000002</v>
      </c>
      <c r="AK259" s="2">
        <f t="shared" si="51"/>
        <v>191.7998747103868</v>
      </c>
      <c r="AL259">
        <f>IF('TRC Costs (Ach Pot)'!AJ259=0,99999,'RIM &amp; TRC Benefits'!AJ259/'TRC Costs (Ach Pot)'!AJ259)</f>
        <v>1.6801413996822228</v>
      </c>
      <c r="AM259" s="17"/>
      <c r="AN259">
        <f>'Customer Costs'!G259</f>
        <v>245</v>
      </c>
      <c r="AO259" s="17">
        <f t="shared" si="52"/>
        <v>1567.698617161012</v>
      </c>
      <c r="AP259" s="18">
        <f t="shared" si="53"/>
        <v>1.3064319386030834</v>
      </c>
      <c r="AQ259" s="76" t="str">
        <f t="shared" si="54"/>
        <v>No</v>
      </c>
      <c r="AR259" s="76" t="str">
        <f t="shared" si="55"/>
        <v>Yes</v>
      </c>
      <c r="AS259" s="76" t="str">
        <f t="shared" si="56"/>
        <v>Yes</v>
      </c>
      <c r="AU259" s="76" t="str">
        <f t="shared" si="57"/>
        <v>Drop</v>
      </c>
      <c r="AV259" s="59" t="str">
        <f t="shared" si="58"/>
        <v>NA</v>
      </c>
      <c r="AW259" s="41" t="str">
        <f t="shared" si="59"/>
        <v>NA</v>
      </c>
      <c r="AX259" s="23" t="str">
        <f t="shared" si="60"/>
        <v>NA</v>
      </c>
      <c r="AY259" s="23"/>
      <c r="AZ259" s="11" t="str">
        <f>IF(AV259="NA",AV259,'Program Costs'!G259)</f>
        <v>NA</v>
      </c>
      <c r="BA259" s="20"/>
      <c r="BB259" s="56">
        <f>IF(AW259&lt;=10,IF($BB$1="Residential",VLOOKUP(CEILING(AW259,0.05),'Payback-Acceptance'!$A$5:$C$205,2),VLOOKUP(CEILING(AW259,0.05),'Payback-Acceptance'!$A$5:$C$205,3)),IF($BB$1="Residential",VLOOKUP(10,'Payback-Acceptance'!$A$5:$C$205,2),VLOOKUP(10,'Payback-Acceptance'!$A$5:$C$205,3)))</f>
        <v>0.14294960495076253</v>
      </c>
      <c r="BC259" s="109"/>
      <c r="BD259" s="17">
        <f>'RIM Net Benefits (Ach Pot)'!BC259</f>
        <v>1567.698617161012</v>
      </c>
      <c r="BE259" s="18">
        <f>'RIM Net Benefits (Ach Pot)'!BD259</f>
        <v>334.70687297297206</v>
      </c>
      <c r="BF259" s="18">
        <f>'RIM Net Benefits (Ach Pot)'!BE259</f>
        <v>65.080991330802476</v>
      </c>
      <c r="BG259" s="42"/>
      <c r="BH259" s="22">
        <v>3523.7424255319147</v>
      </c>
      <c r="BI259" s="27" t="str">
        <f t="shared" si="49"/>
        <v>NA</v>
      </c>
      <c r="BJ259" s="52" t="s">
        <v>528</v>
      </c>
      <c r="BK259" s="52"/>
      <c r="BL259" s="35" t="str">
        <f t="shared" si="61"/>
        <v>NA</v>
      </c>
      <c r="BM259" s="67" t="s">
        <v>499</v>
      </c>
      <c r="BN259" s="71" t="str">
        <f t="shared" si="66"/>
        <v>NA</v>
      </c>
      <c r="BO259" s="71" t="str">
        <f t="shared" si="66"/>
        <v>NA</v>
      </c>
      <c r="BP259" s="71" t="str">
        <f t="shared" si="66"/>
        <v>NA</v>
      </c>
      <c r="BQ259" s="71" t="str">
        <f t="shared" si="66"/>
        <v>NA</v>
      </c>
      <c r="BR259" s="71" t="str">
        <f t="shared" si="66"/>
        <v>NA</v>
      </c>
      <c r="BS259" s="71" t="str">
        <f t="shared" si="65"/>
        <v>NA</v>
      </c>
      <c r="BT259" s="71" t="str">
        <f t="shared" si="65"/>
        <v>NA</v>
      </c>
      <c r="BU259" s="71" t="str">
        <f t="shared" si="65"/>
        <v>NA</v>
      </c>
      <c r="BV259" s="71" t="str">
        <f t="shared" si="65"/>
        <v>NA</v>
      </c>
      <c r="BW259" s="71" t="str">
        <f t="shared" si="65"/>
        <v>NA</v>
      </c>
    </row>
    <row r="260" spans="1:75" x14ac:dyDescent="0.25">
      <c r="A260" s="13">
        <v>3</v>
      </c>
      <c r="B260" s="13">
        <v>800</v>
      </c>
      <c r="C260">
        <v>802</v>
      </c>
      <c r="D260" t="s">
        <v>294</v>
      </c>
      <c r="E260" t="s">
        <v>482</v>
      </c>
      <c r="F260">
        <f>'RIM &amp; TRC Benefits'!E260-'TRC Costs (Ach Pot)'!E260</f>
        <v>0</v>
      </c>
      <c r="G260">
        <f>'RIM &amp; TRC Benefits'!F260-'TRC Costs (Ach Pot)'!F260</f>
        <v>0</v>
      </c>
      <c r="H260">
        <f>'RIM &amp; TRC Benefits'!G260-'TRC Costs (Ach Pot)'!G260</f>
        <v>-73.510812999999999</v>
      </c>
      <c r="I260">
        <f>'RIM &amp; TRC Benefits'!H260-'TRC Costs (Ach Pot)'!H260</f>
        <v>43.864187000000001</v>
      </c>
      <c r="J260">
        <f>'RIM &amp; TRC Benefits'!I260-'TRC Costs (Ach Pot)'!I260</f>
        <v>48.239187000000001</v>
      </c>
      <c r="K260">
        <f>'RIM &amp; TRC Benefits'!J260-'TRC Costs (Ach Pot)'!J260</f>
        <v>66.655203</v>
      </c>
      <c r="L260">
        <f>'RIM &amp; TRC Benefits'!K260-'TRC Costs (Ach Pot)'!K260</f>
        <v>72.624929000000009</v>
      </c>
      <c r="M260">
        <f>'RIM &amp; TRC Benefits'!L260-'TRC Costs (Ach Pot)'!L260</f>
        <v>0</v>
      </c>
      <c r="N260">
        <f>'RIM &amp; TRC Benefits'!M260-'TRC Costs (Ach Pot)'!M260</f>
        <v>0</v>
      </c>
      <c r="O260">
        <f>'RIM &amp; TRC Benefits'!N260-'TRC Costs (Ach Pot)'!N260</f>
        <v>0</v>
      </c>
      <c r="P260">
        <f>'RIM &amp; TRC Benefits'!O260-'TRC Costs (Ach Pot)'!O260</f>
        <v>0</v>
      </c>
      <c r="Q260">
        <f>'RIM &amp; TRC Benefits'!P260-'TRC Costs (Ach Pot)'!P260</f>
        <v>0</v>
      </c>
      <c r="R260">
        <f>'RIM &amp; TRC Benefits'!Q260-'TRC Costs (Ach Pot)'!Q260</f>
        <v>0</v>
      </c>
      <c r="S260">
        <f>'RIM &amp; TRC Benefits'!R260-'TRC Costs (Ach Pot)'!R260</f>
        <v>0</v>
      </c>
      <c r="T260">
        <f>'RIM &amp; TRC Benefits'!S260-'TRC Costs (Ach Pot)'!S260</f>
        <v>0</v>
      </c>
      <c r="U260">
        <f>'RIM &amp; TRC Benefits'!T260-'TRC Costs (Ach Pot)'!T260</f>
        <v>0</v>
      </c>
      <c r="V260">
        <f>'RIM &amp; TRC Benefits'!U260-'TRC Costs (Ach Pot)'!U260</f>
        <v>0</v>
      </c>
      <c r="W260">
        <f>'RIM &amp; TRC Benefits'!V260-'TRC Costs (Ach Pot)'!V260</f>
        <v>0</v>
      </c>
      <c r="X260">
        <f>'RIM &amp; TRC Benefits'!W260-'TRC Costs (Ach Pot)'!W260</f>
        <v>0</v>
      </c>
      <c r="Y260">
        <f>'RIM &amp; TRC Benefits'!X260-'TRC Costs (Ach Pot)'!X260</f>
        <v>0</v>
      </c>
      <c r="Z260">
        <f>'RIM &amp; TRC Benefits'!Y260-'TRC Costs (Ach Pot)'!Y260</f>
        <v>0</v>
      </c>
      <c r="AA260">
        <f>'RIM &amp; TRC Benefits'!Z260-'TRC Costs (Ach Pot)'!Z260</f>
        <v>0</v>
      </c>
      <c r="AB260">
        <f>'RIM &amp; TRC Benefits'!AA260-'TRC Costs (Ach Pot)'!AA260</f>
        <v>0</v>
      </c>
      <c r="AC260">
        <f>'RIM &amp; TRC Benefits'!AB260-'TRC Costs (Ach Pot)'!AB260</f>
        <v>0</v>
      </c>
      <c r="AD260">
        <f>'RIM &amp; TRC Benefits'!AC260-'TRC Costs (Ach Pot)'!AC260</f>
        <v>0</v>
      </c>
      <c r="AE260">
        <f>'RIM &amp; TRC Benefits'!AD260-'TRC Costs (Ach Pot)'!AD260</f>
        <v>0</v>
      </c>
      <c r="AF260">
        <f>'RIM &amp; TRC Benefits'!AE260-'TRC Costs (Ach Pot)'!AE260</f>
        <v>0</v>
      </c>
      <c r="AG260">
        <f>'RIM &amp; TRC Benefits'!AF260-'TRC Costs (Ach Pot)'!AF260</f>
        <v>0</v>
      </c>
      <c r="AH260">
        <f>'RIM &amp; TRC Benefits'!AG260-'TRC Costs (Ach Pot)'!AG260</f>
        <v>0</v>
      </c>
      <c r="AI260">
        <f>'RIM &amp; TRC Benefits'!AH260-'TRC Costs (Ach Pot)'!AH260</f>
        <v>0</v>
      </c>
      <c r="AJ260" s="2">
        <f t="shared" si="50"/>
        <v>157.87269300000003</v>
      </c>
      <c r="AK260" s="2">
        <f t="shared" si="51"/>
        <v>122.01600431461908</v>
      </c>
      <c r="AL260">
        <f>IF('TRC Costs (Ach Pot)'!AJ260=0,99999,'RIM &amp; TRC Benefits'!AJ260/'TRC Costs (Ach Pot)'!AJ260)</f>
        <v>2.0428718317488808</v>
      </c>
      <c r="AM260" s="17"/>
      <c r="AN260">
        <f>'Customer Costs'!G260</f>
        <v>80</v>
      </c>
      <c r="AO260" s="17">
        <f t="shared" si="52"/>
        <v>790.12658254944472</v>
      </c>
      <c r="AP260" s="18">
        <f t="shared" si="53"/>
        <v>0.84640183031860661</v>
      </c>
      <c r="AQ260" s="76" t="str">
        <f t="shared" si="54"/>
        <v>Yes</v>
      </c>
      <c r="AR260" s="76" t="str">
        <f t="shared" si="55"/>
        <v>Yes</v>
      </c>
      <c r="AS260" s="76" t="str">
        <f t="shared" si="56"/>
        <v>Yes</v>
      </c>
      <c r="AU260" s="76" t="str">
        <f t="shared" si="57"/>
        <v>Drop</v>
      </c>
      <c r="AV260" s="59" t="str">
        <f t="shared" si="58"/>
        <v>NA</v>
      </c>
      <c r="AW260" s="41" t="str">
        <f t="shared" si="59"/>
        <v>NA</v>
      </c>
      <c r="AX260" s="23" t="str">
        <f t="shared" si="60"/>
        <v>NA</v>
      </c>
      <c r="AY260" s="23"/>
      <c r="AZ260" s="11" t="str">
        <f>IF(AV260="NA",AV260,'Program Costs'!G260)</f>
        <v>NA</v>
      </c>
      <c r="BA260" s="20"/>
      <c r="BB260" s="56">
        <f>IF(AW260&lt;=10,IF($BB$1="Residential",VLOOKUP(CEILING(AW260,0.05),'Payback-Acceptance'!$A$5:$C$205,2),VLOOKUP(CEILING(AW260,0.05),'Payback-Acceptance'!$A$5:$C$205,3)),IF($BB$1="Residential",VLOOKUP(10,'Payback-Acceptance'!$A$5:$C$205,2),VLOOKUP(10,'Payback-Acceptance'!$A$5:$C$205,3)))</f>
        <v>0.14294960495076253</v>
      </c>
      <c r="BC260" s="109"/>
      <c r="BD260" s="17">
        <f>'RIM Net Benefits (Ach Pot)'!BC260</f>
        <v>790.12658254944472</v>
      </c>
      <c r="BE260" s="18">
        <f>'RIM Net Benefits (Ach Pot)'!BD260</f>
        <v>168.69364424826648</v>
      </c>
      <c r="BF260" s="18">
        <f>'RIM Net Benefits (Ach Pot)'!BE260</f>
        <v>32.80108861884365</v>
      </c>
      <c r="BG260" s="42"/>
      <c r="BH260" s="22">
        <v>3523.7424255319147</v>
      </c>
      <c r="BI260" s="27" t="str">
        <f t="shared" ref="BI260:BI277" si="67">IF(AW260="NA","NA",BH260/2*BB260)</f>
        <v>NA</v>
      </c>
      <c r="BJ260" s="52" t="s">
        <v>528</v>
      </c>
      <c r="BK260" s="52"/>
      <c r="BL260" s="35" t="str">
        <f t="shared" si="61"/>
        <v>NA</v>
      </c>
      <c r="BM260" s="67" t="s">
        <v>499</v>
      </c>
      <c r="BN260" s="71" t="str">
        <f t="shared" si="66"/>
        <v>NA</v>
      </c>
      <c r="BO260" s="71" t="str">
        <f t="shared" si="66"/>
        <v>NA</v>
      </c>
      <c r="BP260" s="71" t="str">
        <f t="shared" si="66"/>
        <v>NA</v>
      </c>
      <c r="BQ260" s="71" t="str">
        <f t="shared" si="66"/>
        <v>NA</v>
      </c>
      <c r="BR260" s="71" t="str">
        <f t="shared" si="66"/>
        <v>NA</v>
      </c>
      <c r="BS260" s="71" t="str">
        <f t="shared" si="65"/>
        <v>NA</v>
      </c>
      <c r="BT260" s="71" t="str">
        <f t="shared" si="65"/>
        <v>NA</v>
      </c>
      <c r="BU260" s="71" t="str">
        <f t="shared" si="65"/>
        <v>NA</v>
      </c>
      <c r="BV260" s="71" t="str">
        <f t="shared" si="65"/>
        <v>NA</v>
      </c>
      <c r="BW260" s="71" t="str">
        <f t="shared" si="65"/>
        <v>NA</v>
      </c>
    </row>
    <row r="261" spans="1:75" x14ac:dyDescent="0.25">
      <c r="A261" s="13">
        <v>3</v>
      </c>
      <c r="B261" s="13">
        <v>800</v>
      </c>
      <c r="C261">
        <v>803</v>
      </c>
      <c r="D261" t="s">
        <v>295</v>
      </c>
      <c r="E261" t="s">
        <v>483</v>
      </c>
      <c r="F261">
        <f>'RIM &amp; TRC Benefits'!E261-'TRC Costs (Ach Pot)'!E261</f>
        <v>0</v>
      </c>
      <c r="G261">
        <f>'RIM &amp; TRC Benefits'!F261-'TRC Costs (Ach Pot)'!F261</f>
        <v>0</v>
      </c>
      <c r="H261">
        <f>'RIM &amp; TRC Benefits'!G261-'TRC Costs (Ach Pot)'!G261</f>
        <v>-756.96384999999998</v>
      </c>
      <c r="I261">
        <f>'RIM &amp; TRC Benefits'!H261-'TRC Costs (Ach Pot)'!H261</f>
        <v>130.41114999999999</v>
      </c>
      <c r="J261">
        <f>'RIM &amp; TRC Benefits'!I261-'TRC Costs (Ach Pot)'!I261</f>
        <v>143.16114999999999</v>
      </c>
      <c r="K261">
        <f>'RIM &amp; TRC Benefits'!J261-'TRC Costs (Ach Pot)'!J261</f>
        <v>199.35059999999999</v>
      </c>
      <c r="L261">
        <f>'RIM &amp; TRC Benefits'!K261-'TRC Costs (Ach Pot)'!K261</f>
        <v>217.08790999999999</v>
      </c>
      <c r="M261">
        <f>'RIM &amp; TRC Benefits'!L261-'TRC Costs (Ach Pot)'!L261</f>
        <v>227.80958999999999</v>
      </c>
      <c r="N261">
        <f>'RIM &amp; TRC Benefits'!M261-'TRC Costs (Ach Pot)'!M261</f>
        <v>256.38770999999997</v>
      </c>
      <c r="O261">
        <f>'RIM &amp; TRC Benefits'!N261-'TRC Costs (Ach Pot)'!N261</f>
        <v>274.82900000000001</v>
      </c>
      <c r="P261">
        <f>'RIM &amp; TRC Benefits'!O261-'TRC Costs (Ach Pot)'!O261</f>
        <v>281.09461999999996</v>
      </c>
      <c r="Q261">
        <f>'RIM &amp; TRC Benefits'!P261-'TRC Costs (Ach Pot)'!P261</f>
        <v>252.93836999999999</v>
      </c>
      <c r="R261">
        <f>'RIM &amp; TRC Benefits'!Q261-'TRC Costs (Ach Pot)'!Q261</f>
        <v>0</v>
      </c>
      <c r="S261">
        <f>'RIM &amp; TRC Benefits'!R261-'TRC Costs (Ach Pot)'!R261</f>
        <v>0</v>
      </c>
      <c r="T261">
        <f>'RIM &amp; TRC Benefits'!S261-'TRC Costs (Ach Pot)'!S261</f>
        <v>0</v>
      </c>
      <c r="U261">
        <f>'RIM &amp; TRC Benefits'!T261-'TRC Costs (Ach Pot)'!T261</f>
        <v>0</v>
      </c>
      <c r="V261">
        <f>'RIM &amp; TRC Benefits'!U261-'TRC Costs (Ach Pot)'!U261</f>
        <v>0</v>
      </c>
      <c r="W261">
        <f>'RIM &amp; TRC Benefits'!V261-'TRC Costs (Ach Pot)'!V261</f>
        <v>0</v>
      </c>
      <c r="X261">
        <f>'RIM &amp; TRC Benefits'!W261-'TRC Costs (Ach Pot)'!W261</f>
        <v>0</v>
      </c>
      <c r="Y261">
        <f>'RIM &amp; TRC Benefits'!X261-'TRC Costs (Ach Pot)'!X261</f>
        <v>0</v>
      </c>
      <c r="Z261">
        <f>'RIM &amp; TRC Benefits'!Y261-'TRC Costs (Ach Pot)'!Y261</f>
        <v>0</v>
      </c>
      <c r="AA261">
        <f>'RIM &amp; TRC Benefits'!Z261-'TRC Costs (Ach Pot)'!Z261</f>
        <v>0</v>
      </c>
      <c r="AB261">
        <f>'RIM &amp; TRC Benefits'!AA261-'TRC Costs (Ach Pot)'!AA261</f>
        <v>0</v>
      </c>
      <c r="AC261">
        <f>'RIM &amp; TRC Benefits'!AB261-'TRC Costs (Ach Pot)'!AB261</f>
        <v>0</v>
      </c>
      <c r="AD261">
        <f>'RIM &amp; TRC Benefits'!AC261-'TRC Costs (Ach Pot)'!AC261</f>
        <v>0</v>
      </c>
      <c r="AE261">
        <f>'RIM &amp; TRC Benefits'!AD261-'TRC Costs (Ach Pot)'!AD261</f>
        <v>0</v>
      </c>
      <c r="AF261">
        <f>'RIM &amp; TRC Benefits'!AE261-'TRC Costs (Ach Pot)'!AE261</f>
        <v>0</v>
      </c>
      <c r="AG261">
        <f>'RIM &amp; TRC Benefits'!AF261-'TRC Costs (Ach Pot)'!AF261</f>
        <v>0</v>
      </c>
      <c r="AH261">
        <f>'RIM &amp; TRC Benefits'!AG261-'TRC Costs (Ach Pot)'!AG261</f>
        <v>0</v>
      </c>
      <c r="AI261">
        <f>'RIM &amp; TRC Benefits'!AH261-'TRC Costs (Ach Pot)'!AH261</f>
        <v>0</v>
      </c>
      <c r="AJ261" s="2">
        <f t="shared" ref="AJ261:AJ277" si="68">SUM(F261:AI261)</f>
        <v>1226.10625</v>
      </c>
      <c r="AK261" s="2">
        <f t="shared" ref="AK261:AK277" si="69">H261+(NPV(6.463858/100,I261:AI261))</f>
        <v>660.1646109875602</v>
      </c>
      <c r="AL261">
        <f>IF('TRC Costs (Ach Pot)'!AJ261=0,99999,'RIM &amp; TRC Benefits'!AJ261/'TRC Costs (Ach Pot)'!AJ261)</f>
        <v>1.7442667542137091</v>
      </c>
      <c r="AM261" s="17"/>
      <c r="AN261">
        <f>'Customer Costs'!G261</f>
        <v>850</v>
      </c>
      <c r="AO261" s="17">
        <f t="shared" ref="AO261:AO277" si="70">BD261</f>
        <v>2358.4382876364853</v>
      </c>
      <c r="AP261" s="18">
        <f t="shared" ref="AP261:AP277" si="71">AN261/(AO261*$AP$1/100)</f>
        <v>3.0128512413553747</v>
      </c>
      <c r="AQ261" s="76" t="str">
        <f t="shared" ref="AQ261:AQ277" si="72">IF($AP261&lt;1,"Yes","No")</f>
        <v>No</v>
      </c>
      <c r="AR261" s="76" t="str">
        <f t="shared" ref="AR261:AR277" si="73">IF($AP261&lt;2,"Yes","No")</f>
        <v>No</v>
      </c>
      <c r="AS261" s="76" t="str">
        <f t="shared" ref="AS261:AS277" si="74">IF($AP261&lt;3,"Yes","No")</f>
        <v>No</v>
      </c>
      <c r="AU261" s="76" t="str">
        <f t="shared" ref="AU261:AU277" si="75">IF(OR(AL261&lt;1,AP261&lt;2),"Drop","Keep")</f>
        <v>Keep</v>
      </c>
      <c r="AV261" s="59">
        <f t="shared" ref="AV261:AV277" si="76">IF(AND(AP261&gt;2,AU261="KEEP"),AN261-(2*(AO261*($AP$1/100))),"NA")</f>
        <v>285.75043577815995</v>
      </c>
      <c r="AW261" s="41">
        <f t="shared" ref="AW261:AW277" si="77">IF(AV261="NA",AV261,(AN261-AV261)/(AO261*($AP$1/100)))</f>
        <v>2</v>
      </c>
      <c r="AX261" s="23">
        <f t="shared" ref="AX261:AX277" si="78">IF(AV261="NA",AV261,AV261/AN261)</f>
        <v>0.33617698326842349</v>
      </c>
      <c r="AY261" s="23"/>
      <c r="AZ261" s="11">
        <f>IF(AV261="NA",AV261,'Program Costs'!G261)</f>
        <v>37</v>
      </c>
      <c r="BA261" s="20"/>
      <c r="BB261" s="56">
        <f>IF(AW261&lt;=10,IF($BB$1="Residential",VLOOKUP(CEILING(AW261,0.05),'Payback-Acceptance'!$A$5:$C$205,2),VLOOKUP(CEILING(AW261,0.05),'Payback-Acceptance'!$A$5:$C$205,3)),IF($BB$1="Residential",VLOOKUP(10,'Payback-Acceptance'!$A$5:$C$205,2),VLOOKUP(10,'Payback-Acceptance'!$A$5:$C$205,3)))</f>
        <v>0.41756058820718511</v>
      </c>
      <c r="BC261" s="109"/>
      <c r="BD261" s="17">
        <f>'RIM Net Benefits (Ach Pot)'!BC261</f>
        <v>2358.4382876364853</v>
      </c>
      <c r="BE261" s="18">
        <f>'RIM Net Benefits (Ach Pot)'!BD261</f>
        <v>503.53141805800834</v>
      </c>
      <c r="BF261" s="18">
        <f>'RIM Net Benefits (Ach Pot)'!BE261</f>
        <v>97.907531506190296</v>
      </c>
      <c r="BG261" s="42"/>
      <c r="BH261" s="22">
        <v>3672.1105276595745</v>
      </c>
      <c r="BI261" s="27">
        <f t="shared" si="67"/>
        <v>766.66431594566438</v>
      </c>
      <c r="BJ261" s="52" t="s">
        <v>528</v>
      </c>
      <c r="BK261" s="52"/>
      <c r="BL261" s="35">
        <f t="shared" ref="BL261:BL277" si="79">IF(BI261="NA",BI261,IF(AND(BI261&gt;=0,BM261&gt;=0),BM261,BI261))</f>
        <v>146.02019999999999</v>
      </c>
      <c r="BM261" s="67">
        <v>146.02019999999999</v>
      </c>
      <c r="BN261" s="71">
        <f t="shared" si="66"/>
        <v>4.3806059999999993</v>
      </c>
      <c r="BO261" s="71">
        <f t="shared" si="66"/>
        <v>11.681616</v>
      </c>
      <c r="BP261" s="71">
        <f t="shared" si="66"/>
        <v>23.363232</v>
      </c>
      <c r="BQ261" s="71">
        <f t="shared" si="66"/>
        <v>43.806060000000002</v>
      </c>
      <c r="BR261" s="71">
        <f t="shared" si="66"/>
        <v>73.010099999999994</v>
      </c>
      <c r="BS261" s="71">
        <f t="shared" si="65"/>
        <v>102.21413999999999</v>
      </c>
      <c r="BT261" s="71">
        <f t="shared" si="65"/>
        <v>122.65696799999999</v>
      </c>
      <c r="BU261" s="71">
        <f t="shared" si="65"/>
        <v>134.33858399999997</v>
      </c>
      <c r="BV261" s="71">
        <f t="shared" si="65"/>
        <v>141.63959399999999</v>
      </c>
      <c r="BW261" s="71">
        <f t="shared" si="65"/>
        <v>146.02019999999999</v>
      </c>
    </row>
    <row r="262" spans="1:75" x14ac:dyDescent="0.25">
      <c r="A262" s="13">
        <v>3</v>
      </c>
      <c r="B262" s="13">
        <v>800</v>
      </c>
      <c r="C262">
        <v>804</v>
      </c>
      <c r="D262" t="s">
        <v>296</v>
      </c>
      <c r="E262" t="s">
        <v>484</v>
      </c>
      <c r="F262">
        <f>'RIM &amp; TRC Benefits'!E262-'TRC Costs (Ach Pot)'!E262</f>
        <v>0</v>
      </c>
      <c r="G262">
        <f>'RIM &amp; TRC Benefits'!F262-'TRC Costs (Ach Pot)'!F262</f>
        <v>0</v>
      </c>
      <c r="H262">
        <f>'RIM &amp; TRC Benefits'!G262-'TRC Costs (Ach Pot)'!G262</f>
        <v>-4763.5835399999996</v>
      </c>
      <c r="I262">
        <f>'RIM &amp; TRC Benefits'!H262-'TRC Costs (Ach Pot)'!H262</f>
        <v>174.41646</v>
      </c>
      <c r="J262">
        <f>'RIM &amp; TRC Benefits'!I262-'TRC Costs (Ach Pot)'!I262</f>
        <v>191.16646</v>
      </c>
      <c r="K262">
        <f>'RIM &amp; TRC Benefits'!J262-'TRC Costs (Ach Pot)'!J262</f>
        <v>267.11763000000002</v>
      </c>
      <c r="L262">
        <f>'RIM &amp; TRC Benefits'!K262-'TRC Costs (Ach Pot)'!K262</f>
        <v>289.87153999999998</v>
      </c>
      <c r="M262">
        <f>'RIM &amp; TRC Benefits'!L262-'TRC Costs (Ach Pot)'!L262</f>
        <v>304.14009000000004</v>
      </c>
      <c r="N262">
        <f>'RIM &amp; TRC Benefits'!M262-'TRC Costs (Ach Pot)'!M262</f>
        <v>343.53366</v>
      </c>
      <c r="O262">
        <f>'RIM &amp; TRC Benefits'!N262-'TRC Costs (Ach Pot)'!N262</f>
        <v>367.42828999999995</v>
      </c>
      <c r="P262">
        <f>'RIM &amp; TRC Benefits'!O262-'TRC Costs (Ach Pot)'!O262</f>
        <v>373.94388999999995</v>
      </c>
      <c r="Q262">
        <f>'RIM &amp; TRC Benefits'!P262-'TRC Costs (Ach Pot)'!P262</f>
        <v>337.99861999999996</v>
      </c>
      <c r="R262">
        <f>'RIM &amp; TRC Benefits'!Q262-'TRC Costs (Ach Pot)'!Q262</f>
        <v>0</v>
      </c>
      <c r="S262">
        <f>'RIM &amp; TRC Benefits'!R262-'TRC Costs (Ach Pot)'!R262</f>
        <v>0</v>
      </c>
      <c r="T262">
        <f>'RIM &amp; TRC Benefits'!S262-'TRC Costs (Ach Pot)'!S262</f>
        <v>0</v>
      </c>
      <c r="U262">
        <f>'RIM &amp; TRC Benefits'!T262-'TRC Costs (Ach Pot)'!T262</f>
        <v>0</v>
      </c>
      <c r="V262">
        <f>'RIM &amp; TRC Benefits'!U262-'TRC Costs (Ach Pot)'!U262</f>
        <v>0</v>
      </c>
      <c r="W262">
        <f>'RIM &amp; TRC Benefits'!V262-'TRC Costs (Ach Pot)'!V262</f>
        <v>0</v>
      </c>
      <c r="X262">
        <f>'RIM &amp; TRC Benefits'!W262-'TRC Costs (Ach Pot)'!W262</f>
        <v>0</v>
      </c>
      <c r="Y262">
        <f>'RIM &amp; TRC Benefits'!X262-'TRC Costs (Ach Pot)'!X262</f>
        <v>0</v>
      </c>
      <c r="Z262">
        <f>'RIM &amp; TRC Benefits'!Y262-'TRC Costs (Ach Pot)'!Y262</f>
        <v>0</v>
      </c>
      <c r="AA262">
        <f>'RIM &amp; TRC Benefits'!Z262-'TRC Costs (Ach Pot)'!Z262</f>
        <v>0</v>
      </c>
      <c r="AB262">
        <f>'RIM &amp; TRC Benefits'!AA262-'TRC Costs (Ach Pot)'!AA262</f>
        <v>0</v>
      </c>
      <c r="AC262">
        <f>'RIM &amp; TRC Benefits'!AB262-'TRC Costs (Ach Pot)'!AB262</f>
        <v>0</v>
      </c>
      <c r="AD262">
        <f>'RIM &amp; TRC Benefits'!AC262-'TRC Costs (Ach Pot)'!AC262</f>
        <v>0</v>
      </c>
      <c r="AE262">
        <f>'RIM &amp; TRC Benefits'!AD262-'TRC Costs (Ach Pot)'!AD262</f>
        <v>0</v>
      </c>
      <c r="AF262">
        <f>'RIM &amp; TRC Benefits'!AE262-'TRC Costs (Ach Pot)'!AE262</f>
        <v>0</v>
      </c>
      <c r="AG262">
        <f>'RIM &amp; TRC Benefits'!AF262-'TRC Costs (Ach Pot)'!AF262</f>
        <v>0</v>
      </c>
      <c r="AH262">
        <f>'RIM &amp; TRC Benefits'!AG262-'TRC Costs (Ach Pot)'!AG262</f>
        <v>0</v>
      </c>
      <c r="AI262">
        <f>'RIM &amp; TRC Benefits'!AH262-'TRC Costs (Ach Pot)'!AH262</f>
        <v>0</v>
      </c>
      <c r="AJ262" s="2">
        <f t="shared" si="68"/>
        <v>-2113.9668999999994</v>
      </c>
      <c r="AK262" s="2">
        <f t="shared" si="69"/>
        <v>-2869.9127225477914</v>
      </c>
      <c r="AL262">
        <f>IF('TRC Costs (Ach Pot)'!AJ262=0,99999,'RIM &amp; TRC Benefits'!AJ262/'TRC Costs (Ach Pot)'!AJ262)</f>
        <v>0.4186929871282577</v>
      </c>
      <c r="AM262" s="17"/>
      <c r="AN262">
        <f>'Customer Costs'!G262</f>
        <v>4900</v>
      </c>
      <c r="AO262" s="17">
        <f t="shared" si="70"/>
        <v>3152.5252533879625</v>
      </c>
      <c r="AP262" s="18">
        <f t="shared" si="71"/>
        <v>12.993339491012717</v>
      </c>
      <c r="AQ262" s="76" t="str">
        <f t="shared" si="72"/>
        <v>No</v>
      </c>
      <c r="AR262" s="76" t="str">
        <f t="shared" si="73"/>
        <v>No</v>
      </c>
      <c r="AS262" s="76" t="str">
        <f t="shared" si="74"/>
        <v>No</v>
      </c>
      <c r="AU262" s="76" t="str">
        <f t="shared" si="75"/>
        <v>Drop</v>
      </c>
      <c r="AV262" s="59" t="str">
        <f t="shared" si="76"/>
        <v>NA</v>
      </c>
      <c r="AW262" s="41" t="str">
        <f t="shared" si="77"/>
        <v>NA</v>
      </c>
      <c r="AX262" s="23" t="str">
        <f t="shared" si="78"/>
        <v>NA</v>
      </c>
      <c r="AY262" s="23"/>
      <c r="AZ262" s="11" t="str">
        <f>IF(AV262="NA",AV262,'Program Costs'!G262)</f>
        <v>NA</v>
      </c>
      <c r="BA262" s="20"/>
      <c r="BB262" s="56">
        <f>IF(AW262&lt;=10,IF($BB$1="Residential",VLOOKUP(CEILING(AW262,0.05),'Payback-Acceptance'!$A$5:$C$205,2),VLOOKUP(CEILING(AW262,0.05),'Payback-Acceptance'!$A$5:$C$205,3)),IF($BB$1="Residential",VLOOKUP(10,'Payback-Acceptance'!$A$5:$C$205,2),VLOOKUP(10,'Payback-Acceptance'!$A$5:$C$205,3)))</f>
        <v>0.14294960495076253</v>
      </c>
      <c r="BC262" s="109"/>
      <c r="BD262" s="17">
        <f>'RIM Net Benefits (Ach Pot)'!BC262</f>
        <v>3152.5252533879625</v>
      </c>
      <c r="BE262" s="18">
        <f>'RIM Net Benefits (Ach Pot)'!BD262</f>
        <v>673.07057419976604</v>
      </c>
      <c r="BF262" s="18">
        <f>'RIM Net Benefits (Ach Pot)'!BE262</f>
        <v>130.87303033884461</v>
      </c>
      <c r="BG262" s="42"/>
      <c r="BH262" s="22">
        <v>2423.5929482553192</v>
      </c>
      <c r="BI262" s="27" t="str">
        <f t="shared" si="67"/>
        <v>NA</v>
      </c>
      <c r="BJ262" s="52" t="s">
        <v>528</v>
      </c>
      <c r="BK262" s="52"/>
      <c r="BL262" s="35" t="str">
        <f t="shared" si="79"/>
        <v>NA</v>
      </c>
      <c r="BM262" s="67" t="s">
        <v>499</v>
      </c>
      <c r="BN262" s="71" t="str">
        <f t="shared" si="66"/>
        <v>NA</v>
      </c>
      <c r="BO262" s="71" t="str">
        <f t="shared" si="66"/>
        <v>NA</v>
      </c>
      <c r="BP262" s="71" t="str">
        <f t="shared" si="66"/>
        <v>NA</v>
      </c>
      <c r="BQ262" s="71" t="str">
        <f t="shared" si="66"/>
        <v>NA</v>
      </c>
      <c r="BR262" s="71" t="str">
        <f t="shared" si="66"/>
        <v>NA</v>
      </c>
      <c r="BS262" s="71" t="str">
        <f t="shared" si="65"/>
        <v>NA</v>
      </c>
      <c r="BT262" s="71" t="str">
        <f t="shared" si="65"/>
        <v>NA</v>
      </c>
      <c r="BU262" s="71" t="str">
        <f t="shared" si="65"/>
        <v>NA</v>
      </c>
      <c r="BV262" s="71" t="str">
        <f t="shared" si="65"/>
        <v>NA</v>
      </c>
      <c r="BW262" s="71" t="str">
        <f t="shared" si="65"/>
        <v>NA</v>
      </c>
    </row>
    <row r="263" spans="1:75" x14ac:dyDescent="0.25">
      <c r="A263" s="13">
        <v>3</v>
      </c>
      <c r="B263" s="13">
        <v>900</v>
      </c>
      <c r="C263">
        <v>901</v>
      </c>
      <c r="D263" t="s">
        <v>297</v>
      </c>
      <c r="E263" t="s">
        <v>485</v>
      </c>
      <c r="F263">
        <f>'RIM &amp; TRC Benefits'!E263-'TRC Costs (Ach Pot)'!E263</f>
        <v>0</v>
      </c>
      <c r="G263">
        <f>'RIM &amp; TRC Benefits'!F263-'TRC Costs (Ach Pot)'!F263</f>
        <v>0</v>
      </c>
      <c r="H263">
        <f>'RIM &amp; TRC Benefits'!G263-'TRC Costs (Ach Pot)'!G263</f>
        <v>-36.310531249999997</v>
      </c>
      <c r="I263">
        <f>'RIM &amp; TRC Benefits'!H263-'TRC Costs (Ach Pot)'!H263</f>
        <v>0.93946874999999996</v>
      </c>
      <c r="J263">
        <f>'RIM &amp; TRC Benefits'!I263-'TRC Costs (Ach Pot)'!I263</f>
        <v>1.0644687500000001</v>
      </c>
      <c r="K263">
        <f>'RIM &amp; TRC Benefits'!J263-'TRC Costs (Ach Pot)'!J263</f>
        <v>0.91798435</v>
      </c>
      <c r="L263">
        <f>'RIM &amp; TRC Benefits'!K263-'TRC Costs (Ach Pot)'!K263</f>
        <v>1.1435703100000001</v>
      </c>
      <c r="M263">
        <f>'RIM &amp; TRC Benefits'!L263-'TRC Costs (Ach Pot)'!L263</f>
        <v>0.70900004999999999</v>
      </c>
      <c r="N263">
        <f>'RIM &amp; TRC Benefits'!M263-'TRC Costs (Ach Pot)'!M263</f>
        <v>1.6894687500000001</v>
      </c>
      <c r="O263">
        <f>'RIM &amp; TRC Benefits'!N263-'TRC Costs (Ach Pot)'!N263</f>
        <v>0</v>
      </c>
      <c r="P263">
        <f>'RIM &amp; TRC Benefits'!O263-'TRC Costs (Ach Pot)'!O263</f>
        <v>0</v>
      </c>
      <c r="Q263">
        <f>'RIM &amp; TRC Benefits'!P263-'TRC Costs (Ach Pot)'!P263</f>
        <v>0</v>
      </c>
      <c r="R263">
        <f>'RIM &amp; TRC Benefits'!Q263-'TRC Costs (Ach Pot)'!Q263</f>
        <v>0</v>
      </c>
      <c r="S263">
        <f>'RIM &amp; TRC Benefits'!R263-'TRC Costs (Ach Pot)'!R263</f>
        <v>0</v>
      </c>
      <c r="T263">
        <f>'RIM &amp; TRC Benefits'!S263-'TRC Costs (Ach Pot)'!S263</f>
        <v>0</v>
      </c>
      <c r="U263">
        <f>'RIM &amp; TRC Benefits'!T263-'TRC Costs (Ach Pot)'!T263</f>
        <v>0</v>
      </c>
      <c r="V263">
        <f>'RIM &amp; TRC Benefits'!U263-'TRC Costs (Ach Pot)'!U263</f>
        <v>0</v>
      </c>
      <c r="W263">
        <f>'RIM &amp; TRC Benefits'!V263-'TRC Costs (Ach Pot)'!V263</f>
        <v>0</v>
      </c>
      <c r="X263">
        <f>'RIM &amp; TRC Benefits'!W263-'TRC Costs (Ach Pot)'!W263</f>
        <v>0</v>
      </c>
      <c r="Y263">
        <f>'RIM &amp; TRC Benefits'!X263-'TRC Costs (Ach Pot)'!X263</f>
        <v>0</v>
      </c>
      <c r="Z263">
        <f>'RIM &amp; TRC Benefits'!Y263-'TRC Costs (Ach Pot)'!Y263</f>
        <v>0</v>
      </c>
      <c r="AA263">
        <f>'RIM &amp; TRC Benefits'!Z263-'TRC Costs (Ach Pot)'!Z263</f>
        <v>0</v>
      </c>
      <c r="AB263">
        <f>'RIM &amp; TRC Benefits'!AA263-'TRC Costs (Ach Pot)'!AA263</f>
        <v>0</v>
      </c>
      <c r="AC263">
        <f>'RIM &amp; TRC Benefits'!AB263-'TRC Costs (Ach Pot)'!AB263</f>
        <v>0</v>
      </c>
      <c r="AD263">
        <f>'RIM &amp; TRC Benefits'!AC263-'TRC Costs (Ach Pot)'!AC263</f>
        <v>0</v>
      </c>
      <c r="AE263">
        <f>'RIM &amp; TRC Benefits'!AD263-'TRC Costs (Ach Pot)'!AD263</f>
        <v>0</v>
      </c>
      <c r="AF263">
        <f>'RIM &amp; TRC Benefits'!AE263-'TRC Costs (Ach Pot)'!AE263</f>
        <v>0</v>
      </c>
      <c r="AG263">
        <f>'RIM &amp; TRC Benefits'!AF263-'TRC Costs (Ach Pot)'!AF263</f>
        <v>0</v>
      </c>
      <c r="AH263">
        <f>'RIM &amp; TRC Benefits'!AG263-'TRC Costs (Ach Pot)'!AG263</f>
        <v>0</v>
      </c>
      <c r="AI263">
        <f>'RIM &amp; TRC Benefits'!AH263-'TRC Costs (Ach Pot)'!AH263</f>
        <v>0</v>
      </c>
      <c r="AJ263" s="2">
        <f t="shared" si="68"/>
        <v>-29.846570289999992</v>
      </c>
      <c r="AK263" s="2">
        <f t="shared" si="69"/>
        <v>-31.15953193898693</v>
      </c>
      <c r="AL263">
        <f>IF('TRC Costs (Ach Pot)'!AJ263=0,99999,'RIM &amp; TRC Benefits'!AJ263/'TRC Costs (Ach Pot)'!AJ263)</f>
        <v>0.15785048813548833</v>
      </c>
      <c r="AM263" s="17"/>
      <c r="AN263">
        <f>'Customer Costs'!G263</f>
        <v>0</v>
      </c>
      <c r="AO263" s="17">
        <f t="shared" si="70"/>
        <v>11.890134669987642</v>
      </c>
      <c r="AP263" s="18">
        <f t="shared" si="71"/>
        <v>0</v>
      </c>
      <c r="AQ263" s="76" t="str">
        <f t="shared" si="72"/>
        <v>Yes</v>
      </c>
      <c r="AR263" s="76" t="str">
        <f t="shared" si="73"/>
        <v>Yes</v>
      </c>
      <c r="AS263" s="76" t="str">
        <f t="shared" si="74"/>
        <v>Yes</v>
      </c>
      <c r="AU263" s="76" t="str">
        <f t="shared" si="75"/>
        <v>Drop</v>
      </c>
      <c r="AV263" s="59" t="str">
        <f t="shared" si="76"/>
        <v>NA</v>
      </c>
      <c r="AW263" s="41" t="str">
        <f t="shared" si="77"/>
        <v>NA</v>
      </c>
      <c r="AX263" s="23" t="str">
        <f t="shared" si="78"/>
        <v>NA</v>
      </c>
      <c r="AY263" s="23"/>
      <c r="AZ263" s="11" t="str">
        <f>IF(AV263="NA",AV263,'Program Costs'!G263)</f>
        <v>NA</v>
      </c>
      <c r="BA263" s="20"/>
      <c r="BB263" s="56">
        <f>IF(AW263&lt;=10,IF($BB$1="Residential",VLOOKUP(CEILING(AW263,0.05),'Payback-Acceptance'!$A$5:$C$205,2),VLOOKUP(CEILING(AW263,0.05),'Payback-Acceptance'!$A$5:$C$205,3)),IF($BB$1="Residential",VLOOKUP(10,'Payback-Acceptance'!$A$5:$C$205,2),VLOOKUP(10,'Payback-Acceptance'!$A$5:$C$205,3)))</f>
        <v>0.14294960495076253</v>
      </c>
      <c r="BC263" s="109"/>
      <c r="BD263" s="17">
        <f>'RIM Net Benefits (Ach Pot)'!BC263</f>
        <v>11.890134669987642</v>
      </c>
      <c r="BE263" s="18">
        <f>'RIM Net Benefits (Ach Pot)'!BD263</f>
        <v>1.4900295664837571</v>
      </c>
      <c r="BF263" s="18">
        <f>'RIM Net Benefits (Ach Pot)'!BE263</f>
        <v>1.3058245945461304</v>
      </c>
      <c r="BG263" s="42"/>
      <c r="BH263" s="22">
        <v>77942.34600375469</v>
      </c>
      <c r="BI263" s="27" t="str">
        <f t="shared" si="67"/>
        <v>NA</v>
      </c>
      <c r="BJ263" s="52" t="s">
        <v>528</v>
      </c>
      <c r="BK263" s="52"/>
      <c r="BL263" s="35" t="str">
        <f t="shared" si="79"/>
        <v>NA</v>
      </c>
      <c r="BM263" s="67" t="s">
        <v>499</v>
      </c>
      <c r="BN263" s="71" t="str">
        <f t="shared" si="66"/>
        <v>NA</v>
      </c>
      <c r="BO263" s="71" t="str">
        <f t="shared" si="66"/>
        <v>NA</v>
      </c>
      <c r="BP263" s="71" t="str">
        <f t="shared" si="66"/>
        <v>NA</v>
      </c>
      <c r="BQ263" s="71" t="str">
        <f t="shared" si="66"/>
        <v>NA</v>
      </c>
      <c r="BR263" s="71" t="str">
        <f t="shared" si="66"/>
        <v>NA</v>
      </c>
      <c r="BS263" s="71" t="str">
        <f t="shared" si="65"/>
        <v>NA</v>
      </c>
      <c r="BT263" s="71" t="str">
        <f t="shared" si="65"/>
        <v>NA</v>
      </c>
      <c r="BU263" s="71" t="str">
        <f t="shared" si="65"/>
        <v>NA</v>
      </c>
      <c r="BV263" s="71" t="str">
        <f t="shared" si="65"/>
        <v>NA</v>
      </c>
      <c r="BW263" s="71" t="str">
        <f t="shared" si="65"/>
        <v>NA</v>
      </c>
    </row>
    <row r="264" spans="1:75" x14ac:dyDescent="0.25">
      <c r="A264" s="13">
        <v>3</v>
      </c>
      <c r="B264" s="13">
        <v>910</v>
      </c>
      <c r="C264">
        <v>911</v>
      </c>
      <c r="D264" t="s">
        <v>298</v>
      </c>
      <c r="E264" t="s">
        <v>485</v>
      </c>
      <c r="F264">
        <f>'RIM &amp; TRC Benefits'!E264-'TRC Costs (Ach Pot)'!E264</f>
        <v>0</v>
      </c>
      <c r="G264">
        <f>'RIM &amp; TRC Benefits'!F264-'TRC Costs (Ach Pot)'!F264</f>
        <v>0</v>
      </c>
      <c r="H264">
        <f>'RIM &amp; TRC Benefits'!G264-'TRC Costs (Ach Pot)'!G264</f>
        <v>-34.254212899999999</v>
      </c>
      <c r="I264">
        <f>'RIM &amp; TRC Benefits'!H264-'TRC Costs (Ach Pot)'!H264</f>
        <v>2.8707870999999998</v>
      </c>
      <c r="J264">
        <f>'RIM &amp; TRC Benefits'!I264-'TRC Costs (Ach Pot)'!I264</f>
        <v>2.7457870999999998</v>
      </c>
      <c r="K264">
        <f>'RIM &amp; TRC Benefits'!J264-'TRC Costs (Ach Pot)'!J264</f>
        <v>4.0690292999999995</v>
      </c>
      <c r="L264">
        <f>'RIM &amp; TRC Benefits'!K264-'TRC Costs (Ach Pot)'!K264</f>
        <v>4.3805527</v>
      </c>
      <c r="M264">
        <f>'RIM &amp; TRC Benefits'!L264-'TRC Costs (Ach Pot)'!L264</f>
        <v>4.6266464999999997</v>
      </c>
      <c r="N264">
        <f>'RIM &amp; TRC Benefits'!M264-'TRC Costs (Ach Pot)'!M264</f>
        <v>5.3239120999999994</v>
      </c>
      <c r="O264">
        <f>'RIM &amp; TRC Benefits'!N264-'TRC Costs (Ach Pot)'!N264</f>
        <v>0</v>
      </c>
      <c r="P264">
        <f>'RIM &amp; TRC Benefits'!O264-'TRC Costs (Ach Pot)'!O264</f>
        <v>0</v>
      </c>
      <c r="Q264">
        <f>'RIM &amp; TRC Benefits'!P264-'TRC Costs (Ach Pot)'!P264</f>
        <v>0</v>
      </c>
      <c r="R264">
        <f>'RIM &amp; TRC Benefits'!Q264-'TRC Costs (Ach Pot)'!Q264</f>
        <v>0</v>
      </c>
      <c r="S264">
        <f>'RIM &amp; TRC Benefits'!R264-'TRC Costs (Ach Pot)'!R264</f>
        <v>0</v>
      </c>
      <c r="T264">
        <f>'RIM &amp; TRC Benefits'!S264-'TRC Costs (Ach Pot)'!S264</f>
        <v>0</v>
      </c>
      <c r="U264">
        <f>'RIM &amp; TRC Benefits'!T264-'TRC Costs (Ach Pot)'!T264</f>
        <v>0</v>
      </c>
      <c r="V264">
        <f>'RIM &amp; TRC Benefits'!U264-'TRC Costs (Ach Pot)'!U264</f>
        <v>0</v>
      </c>
      <c r="W264">
        <f>'RIM &amp; TRC Benefits'!V264-'TRC Costs (Ach Pot)'!V264</f>
        <v>0</v>
      </c>
      <c r="X264">
        <f>'RIM &amp; TRC Benefits'!W264-'TRC Costs (Ach Pot)'!W264</f>
        <v>0</v>
      </c>
      <c r="Y264">
        <f>'RIM &amp; TRC Benefits'!X264-'TRC Costs (Ach Pot)'!X264</f>
        <v>0</v>
      </c>
      <c r="Z264">
        <f>'RIM &amp; TRC Benefits'!Y264-'TRC Costs (Ach Pot)'!Y264</f>
        <v>0</v>
      </c>
      <c r="AA264">
        <f>'RIM &amp; TRC Benefits'!Z264-'TRC Costs (Ach Pot)'!Z264</f>
        <v>0</v>
      </c>
      <c r="AB264">
        <f>'RIM &amp; TRC Benefits'!AA264-'TRC Costs (Ach Pot)'!AA264</f>
        <v>0</v>
      </c>
      <c r="AC264">
        <f>'RIM &amp; TRC Benefits'!AB264-'TRC Costs (Ach Pot)'!AB264</f>
        <v>0</v>
      </c>
      <c r="AD264">
        <f>'RIM &amp; TRC Benefits'!AC264-'TRC Costs (Ach Pot)'!AC264</f>
        <v>0</v>
      </c>
      <c r="AE264">
        <f>'RIM &amp; TRC Benefits'!AD264-'TRC Costs (Ach Pot)'!AD264</f>
        <v>0</v>
      </c>
      <c r="AF264">
        <f>'RIM &amp; TRC Benefits'!AE264-'TRC Costs (Ach Pot)'!AE264</f>
        <v>0</v>
      </c>
      <c r="AG264">
        <f>'RIM &amp; TRC Benefits'!AF264-'TRC Costs (Ach Pot)'!AF264</f>
        <v>0</v>
      </c>
      <c r="AH264">
        <f>'RIM &amp; TRC Benefits'!AG264-'TRC Costs (Ach Pot)'!AG264</f>
        <v>0</v>
      </c>
      <c r="AI264">
        <f>'RIM &amp; TRC Benefits'!AH264-'TRC Costs (Ach Pot)'!AH264</f>
        <v>0</v>
      </c>
      <c r="AJ264" s="2">
        <f t="shared" si="68"/>
        <v>-10.237498099999998</v>
      </c>
      <c r="AK264" s="2">
        <f t="shared" si="69"/>
        <v>-15.314792399194953</v>
      </c>
      <c r="AL264">
        <f>IF('TRC Costs (Ach Pot)'!AJ264=0,99999,'RIM &amp; TRC Benefits'!AJ264/'TRC Costs (Ach Pot)'!AJ264)</f>
        <v>0.58608669191364993</v>
      </c>
      <c r="AM264" s="17"/>
      <c r="AN264">
        <f>'Customer Costs'!G264</f>
        <v>0</v>
      </c>
      <c r="AO264" s="17">
        <f t="shared" si="70"/>
        <v>45.763025004510617</v>
      </c>
      <c r="AP264" s="18">
        <f t="shared" si="71"/>
        <v>0</v>
      </c>
      <c r="AQ264" s="76" t="str">
        <f t="shared" si="72"/>
        <v>Yes</v>
      </c>
      <c r="AR264" s="76" t="str">
        <f t="shared" si="73"/>
        <v>Yes</v>
      </c>
      <c r="AS264" s="76" t="str">
        <f t="shared" si="74"/>
        <v>Yes</v>
      </c>
      <c r="AU264" s="76" t="str">
        <f t="shared" si="75"/>
        <v>Drop</v>
      </c>
      <c r="AV264" s="59" t="str">
        <f t="shared" si="76"/>
        <v>NA</v>
      </c>
      <c r="AW264" s="41" t="str">
        <f t="shared" si="77"/>
        <v>NA</v>
      </c>
      <c r="AX264" s="23" t="str">
        <f t="shared" si="78"/>
        <v>NA</v>
      </c>
      <c r="AY264" s="23"/>
      <c r="AZ264" s="11" t="str">
        <f>IF(AV264="NA",AV264,'Program Costs'!G264)</f>
        <v>NA</v>
      </c>
      <c r="BA264" s="20"/>
      <c r="BB264" s="56">
        <f>IF(AW264&lt;=10,IF($BB$1="Residential",VLOOKUP(CEILING(AW264,0.05),'Payback-Acceptance'!$A$5:$C$205,2),VLOOKUP(CEILING(AW264,0.05),'Payback-Acceptance'!$A$5:$C$205,3)),IF($BB$1="Residential",VLOOKUP(10,'Payback-Acceptance'!$A$5:$C$205,2),VLOOKUP(10,'Payback-Acceptance'!$A$5:$C$205,3)))</f>
        <v>0.14294960495076253</v>
      </c>
      <c r="BC264" s="109"/>
      <c r="BD264" s="17">
        <f>'RIM Net Benefits (Ach Pot)'!BC264</f>
        <v>45.763025004510617</v>
      </c>
      <c r="BE264" s="18">
        <f>'RIM Net Benefits (Ach Pot)'!BD264</f>
        <v>5.7348603830422729</v>
      </c>
      <c r="BF264" s="18">
        <f>'RIM Net Benefits (Ach Pot)'!BE264</f>
        <v>5.0258878667336084</v>
      </c>
      <c r="BG264" s="42"/>
      <c r="BH264" s="22">
        <v>22335.072268235293</v>
      </c>
      <c r="BI264" s="27" t="str">
        <f t="shared" si="67"/>
        <v>NA</v>
      </c>
      <c r="BJ264" s="52" t="s">
        <v>528</v>
      </c>
      <c r="BK264" s="52"/>
      <c r="BL264" s="35" t="str">
        <f t="shared" si="79"/>
        <v>NA</v>
      </c>
      <c r="BM264" s="67" t="s">
        <v>499</v>
      </c>
      <c r="BN264" s="71" t="str">
        <f t="shared" si="66"/>
        <v>NA</v>
      </c>
      <c r="BO264" s="71" t="str">
        <f t="shared" si="66"/>
        <v>NA</v>
      </c>
      <c r="BP264" s="71" t="str">
        <f t="shared" si="66"/>
        <v>NA</v>
      </c>
      <c r="BQ264" s="71" t="str">
        <f t="shared" si="66"/>
        <v>NA</v>
      </c>
      <c r="BR264" s="71" t="str">
        <f t="shared" si="66"/>
        <v>NA</v>
      </c>
      <c r="BS264" s="71" t="str">
        <f t="shared" si="65"/>
        <v>NA</v>
      </c>
      <c r="BT264" s="71" t="str">
        <f t="shared" si="65"/>
        <v>NA</v>
      </c>
      <c r="BU264" s="71" t="str">
        <f t="shared" si="65"/>
        <v>NA</v>
      </c>
      <c r="BV264" s="71" t="str">
        <f t="shared" si="65"/>
        <v>NA</v>
      </c>
      <c r="BW264" s="71" t="str">
        <f t="shared" si="65"/>
        <v>NA</v>
      </c>
    </row>
    <row r="265" spans="1:75" x14ac:dyDescent="0.25">
      <c r="A265" s="13">
        <v>3</v>
      </c>
      <c r="B265" s="13">
        <v>920</v>
      </c>
      <c r="C265">
        <v>921</v>
      </c>
      <c r="D265" t="s">
        <v>299</v>
      </c>
      <c r="E265" t="s">
        <v>486</v>
      </c>
      <c r="F265">
        <f>'RIM &amp; TRC Benefits'!E265-'TRC Costs (Ach Pot)'!E265</f>
        <v>0</v>
      </c>
      <c r="G265">
        <f>'RIM &amp; TRC Benefits'!F265-'TRC Costs (Ach Pot)'!F265</f>
        <v>0</v>
      </c>
      <c r="H265">
        <f>'RIM &amp; TRC Benefits'!G265-'TRC Costs (Ach Pot)'!G265</f>
        <v>-33.9639199</v>
      </c>
      <c r="I265">
        <f>'RIM &amp; TRC Benefits'!H265-'TRC Costs (Ach Pot)'!H265</f>
        <v>3.2860800999999999</v>
      </c>
      <c r="J265">
        <f>'RIM &amp; TRC Benefits'!I265-'TRC Costs (Ach Pot)'!I265</f>
        <v>3.5360800999999999</v>
      </c>
      <c r="K265">
        <f>'RIM &amp; TRC Benefits'!J265-'TRC Costs (Ach Pot)'!J265</f>
        <v>4.7167442000000008</v>
      </c>
      <c r="L265">
        <f>'RIM &amp; TRC Benefits'!K265-'TRC Costs (Ach Pot)'!K265</f>
        <v>5.214791</v>
      </c>
      <c r="M265">
        <f>'RIM &amp; TRC Benefits'!L265-'TRC Costs (Ach Pot)'!L265</f>
        <v>4.5311972999999997</v>
      </c>
      <c r="N265">
        <f>'RIM &amp; TRC Benefits'!M265-'TRC Costs (Ach Pot)'!M265</f>
        <v>5.6767050999999995</v>
      </c>
      <c r="O265">
        <f>'RIM &amp; TRC Benefits'!N265-'TRC Costs (Ach Pot)'!N265</f>
        <v>0</v>
      </c>
      <c r="P265">
        <f>'RIM &amp; TRC Benefits'!O265-'TRC Costs (Ach Pot)'!O265</f>
        <v>0</v>
      </c>
      <c r="Q265">
        <f>'RIM &amp; TRC Benefits'!P265-'TRC Costs (Ach Pot)'!P265</f>
        <v>0</v>
      </c>
      <c r="R265">
        <f>'RIM &amp; TRC Benefits'!Q265-'TRC Costs (Ach Pot)'!Q265</f>
        <v>0</v>
      </c>
      <c r="S265">
        <f>'RIM &amp; TRC Benefits'!R265-'TRC Costs (Ach Pot)'!R265</f>
        <v>0</v>
      </c>
      <c r="T265">
        <f>'RIM &amp; TRC Benefits'!S265-'TRC Costs (Ach Pot)'!S265</f>
        <v>0</v>
      </c>
      <c r="U265">
        <f>'RIM &amp; TRC Benefits'!T265-'TRC Costs (Ach Pot)'!T265</f>
        <v>0</v>
      </c>
      <c r="V265">
        <f>'RIM &amp; TRC Benefits'!U265-'TRC Costs (Ach Pot)'!U265</f>
        <v>0</v>
      </c>
      <c r="W265">
        <f>'RIM &amp; TRC Benefits'!V265-'TRC Costs (Ach Pot)'!V265</f>
        <v>0</v>
      </c>
      <c r="X265">
        <f>'RIM &amp; TRC Benefits'!W265-'TRC Costs (Ach Pot)'!W265</f>
        <v>0</v>
      </c>
      <c r="Y265">
        <f>'RIM &amp; TRC Benefits'!X265-'TRC Costs (Ach Pot)'!X265</f>
        <v>0</v>
      </c>
      <c r="Z265">
        <f>'RIM &amp; TRC Benefits'!Y265-'TRC Costs (Ach Pot)'!Y265</f>
        <v>0</v>
      </c>
      <c r="AA265">
        <f>'RIM &amp; TRC Benefits'!Z265-'TRC Costs (Ach Pot)'!Z265</f>
        <v>0</v>
      </c>
      <c r="AB265">
        <f>'RIM &amp; TRC Benefits'!AA265-'TRC Costs (Ach Pot)'!AA265</f>
        <v>0</v>
      </c>
      <c r="AC265">
        <f>'RIM &amp; TRC Benefits'!AB265-'TRC Costs (Ach Pot)'!AB265</f>
        <v>0</v>
      </c>
      <c r="AD265">
        <f>'RIM &amp; TRC Benefits'!AC265-'TRC Costs (Ach Pot)'!AC265</f>
        <v>0</v>
      </c>
      <c r="AE265">
        <f>'RIM &amp; TRC Benefits'!AD265-'TRC Costs (Ach Pot)'!AD265</f>
        <v>0</v>
      </c>
      <c r="AF265">
        <f>'RIM &amp; TRC Benefits'!AE265-'TRC Costs (Ach Pot)'!AE265</f>
        <v>0</v>
      </c>
      <c r="AG265">
        <f>'RIM &amp; TRC Benefits'!AF265-'TRC Costs (Ach Pot)'!AF265</f>
        <v>0</v>
      </c>
      <c r="AH265">
        <f>'RIM &amp; TRC Benefits'!AG265-'TRC Costs (Ach Pot)'!AG265</f>
        <v>0</v>
      </c>
      <c r="AI265">
        <f>'RIM &amp; TRC Benefits'!AH265-'TRC Costs (Ach Pot)'!AH265</f>
        <v>0</v>
      </c>
      <c r="AJ265" s="2">
        <f t="shared" si="68"/>
        <v>-7.0023221000000042</v>
      </c>
      <c r="AK265" s="2">
        <f t="shared" si="69"/>
        <v>-12.578578952194288</v>
      </c>
      <c r="AL265">
        <f>IF('TRC Costs (Ach Pot)'!AJ265=0,99999,'RIM &amp; TRC Benefits'!AJ265/'TRC Costs (Ach Pot)'!AJ265)</f>
        <v>0.66003840669745162</v>
      </c>
      <c r="AM265" s="17"/>
      <c r="AN265">
        <f>'Customer Costs'!G265</f>
        <v>0</v>
      </c>
      <c r="AO265" s="17">
        <f t="shared" si="70"/>
        <v>51.416103683085289</v>
      </c>
      <c r="AP265" s="18">
        <f t="shared" si="71"/>
        <v>0</v>
      </c>
      <c r="AQ265" s="76" t="str">
        <f t="shared" si="72"/>
        <v>Yes</v>
      </c>
      <c r="AR265" s="76" t="str">
        <f t="shared" si="73"/>
        <v>Yes</v>
      </c>
      <c r="AS265" s="76" t="str">
        <f t="shared" si="74"/>
        <v>Yes</v>
      </c>
      <c r="AU265" s="76" t="str">
        <f t="shared" si="75"/>
        <v>Drop</v>
      </c>
      <c r="AV265" s="59" t="str">
        <f t="shared" si="76"/>
        <v>NA</v>
      </c>
      <c r="AW265" s="41" t="str">
        <f t="shared" si="77"/>
        <v>NA</v>
      </c>
      <c r="AX265" s="23" t="str">
        <f t="shared" si="78"/>
        <v>NA</v>
      </c>
      <c r="AY265" s="23"/>
      <c r="AZ265" s="11" t="str">
        <f>IF(AV265="NA",AV265,'Program Costs'!G265)</f>
        <v>NA</v>
      </c>
      <c r="BA265" s="20"/>
      <c r="BB265" s="56">
        <f>IF(AW265&lt;=10,IF($BB$1="Residential",VLOOKUP(CEILING(AW265,0.05),'Payback-Acceptance'!$A$5:$C$205,2),VLOOKUP(CEILING(AW265,0.05),'Payback-Acceptance'!$A$5:$C$205,3)),IF($BB$1="Residential",VLOOKUP(10,'Payback-Acceptance'!$A$5:$C$205,2),VLOOKUP(10,'Payback-Acceptance'!$A$5:$C$205,3)))</f>
        <v>0.14294960495076253</v>
      </c>
      <c r="BC265" s="109"/>
      <c r="BD265" s="17">
        <f>'RIM Net Benefits (Ach Pot)'!BC265</f>
        <v>51.416103683085289</v>
      </c>
      <c r="BE265" s="18">
        <f>'RIM Net Benefits (Ach Pot)'!BD265</f>
        <v>6.4432848039680408</v>
      </c>
      <c r="BF265" s="18">
        <f>'RIM Net Benefits (Ach Pot)'!BE265</f>
        <v>5.6467327417727589</v>
      </c>
      <c r="BG265" s="42"/>
      <c r="BH265" s="22">
        <v>105966.82588235295</v>
      </c>
      <c r="BI265" s="27" t="str">
        <f t="shared" si="67"/>
        <v>NA</v>
      </c>
      <c r="BJ265" s="52" t="s">
        <v>528</v>
      </c>
      <c r="BK265" s="52"/>
      <c r="BL265" s="35" t="str">
        <f t="shared" si="79"/>
        <v>NA</v>
      </c>
      <c r="BM265" s="67" t="s">
        <v>499</v>
      </c>
      <c r="BN265" s="71" t="str">
        <f t="shared" si="66"/>
        <v>NA</v>
      </c>
      <c r="BO265" s="71" t="str">
        <f t="shared" si="66"/>
        <v>NA</v>
      </c>
      <c r="BP265" s="71" t="str">
        <f t="shared" si="66"/>
        <v>NA</v>
      </c>
      <c r="BQ265" s="71" t="str">
        <f t="shared" si="66"/>
        <v>NA</v>
      </c>
      <c r="BR265" s="71" t="str">
        <f t="shared" si="66"/>
        <v>NA</v>
      </c>
      <c r="BS265" s="71" t="str">
        <f t="shared" si="65"/>
        <v>NA</v>
      </c>
      <c r="BT265" s="71" t="str">
        <f t="shared" si="65"/>
        <v>NA</v>
      </c>
      <c r="BU265" s="71" t="str">
        <f t="shared" si="65"/>
        <v>NA</v>
      </c>
      <c r="BV265" s="71" t="str">
        <f t="shared" si="65"/>
        <v>NA</v>
      </c>
      <c r="BW265" s="71" t="str">
        <f t="shared" si="65"/>
        <v>NA</v>
      </c>
    </row>
    <row r="266" spans="1:75" x14ac:dyDescent="0.25">
      <c r="A266" s="13">
        <v>3</v>
      </c>
      <c r="B266" s="13">
        <v>930</v>
      </c>
      <c r="C266">
        <v>931</v>
      </c>
      <c r="D266" t="s">
        <v>300</v>
      </c>
      <c r="E266" t="s">
        <v>487</v>
      </c>
      <c r="F266">
        <f>'RIM &amp; TRC Benefits'!E266-'TRC Costs (Ach Pot)'!E266</f>
        <v>0</v>
      </c>
      <c r="G266">
        <f>'RIM &amp; TRC Benefits'!F266-'TRC Costs (Ach Pot)'!F266</f>
        <v>0</v>
      </c>
      <c r="H266">
        <f>'RIM &amp; TRC Benefits'!G266-'TRC Costs (Ach Pot)'!G266</f>
        <v>-35.463828100000001</v>
      </c>
      <c r="I266">
        <f>'RIM &amp; TRC Benefits'!H266-'TRC Costs (Ach Pot)'!H266</f>
        <v>2.0361718999999998</v>
      </c>
      <c r="J266">
        <f>'RIM &amp; TRC Benefits'!I266-'TRC Costs (Ach Pot)'!I266</f>
        <v>1.9111719</v>
      </c>
      <c r="K266">
        <f>'RIM &amp; TRC Benefits'!J266-'TRC Costs (Ach Pot)'!J266</f>
        <v>2.5293359999999998</v>
      </c>
      <c r="L266">
        <f>'RIM &amp; TRC Benefits'!K266-'TRC Costs (Ach Pot)'!K266</f>
        <v>3.0732812999999997</v>
      </c>
      <c r="M266">
        <f>'RIM &amp; TRC Benefits'!L266-'TRC Costs (Ach Pot)'!L266</f>
        <v>2.5742577999999998</v>
      </c>
      <c r="N266">
        <f>'RIM &amp; TRC Benefits'!M266-'TRC Costs (Ach Pot)'!M266</f>
        <v>3.7080468999999998</v>
      </c>
      <c r="O266">
        <f>'RIM &amp; TRC Benefits'!N266-'TRC Costs (Ach Pot)'!N266</f>
        <v>0</v>
      </c>
      <c r="P266">
        <f>'RIM &amp; TRC Benefits'!O266-'TRC Costs (Ach Pot)'!O266</f>
        <v>0</v>
      </c>
      <c r="Q266">
        <f>'RIM &amp; TRC Benefits'!P266-'TRC Costs (Ach Pot)'!P266</f>
        <v>0</v>
      </c>
      <c r="R266">
        <f>'RIM &amp; TRC Benefits'!Q266-'TRC Costs (Ach Pot)'!Q266</f>
        <v>0</v>
      </c>
      <c r="S266">
        <f>'RIM &amp; TRC Benefits'!R266-'TRC Costs (Ach Pot)'!R266</f>
        <v>0</v>
      </c>
      <c r="T266">
        <f>'RIM &amp; TRC Benefits'!S266-'TRC Costs (Ach Pot)'!S266</f>
        <v>0</v>
      </c>
      <c r="U266">
        <f>'RIM &amp; TRC Benefits'!T266-'TRC Costs (Ach Pot)'!T266</f>
        <v>0</v>
      </c>
      <c r="V266">
        <f>'RIM &amp; TRC Benefits'!U266-'TRC Costs (Ach Pot)'!U266</f>
        <v>0</v>
      </c>
      <c r="W266">
        <f>'RIM &amp; TRC Benefits'!V266-'TRC Costs (Ach Pot)'!V266</f>
        <v>0</v>
      </c>
      <c r="X266">
        <f>'RIM &amp; TRC Benefits'!W266-'TRC Costs (Ach Pot)'!W266</f>
        <v>0</v>
      </c>
      <c r="Y266">
        <f>'RIM &amp; TRC Benefits'!X266-'TRC Costs (Ach Pot)'!X266</f>
        <v>0</v>
      </c>
      <c r="Z266">
        <f>'RIM &amp; TRC Benefits'!Y266-'TRC Costs (Ach Pot)'!Y266</f>
        <v>0</v>
      </c>
      <c r="AA266">
        <f>'RIM &amp; TRC Benefits'!Z266-'TRC Costs (Ach Pot)'!Z266</f>
        <v>0</v>
      </c>
      <c r="AB266">
        <f>'RIM &amp; TRC Benefits'!AA266-'TRC Costs (Ach Pot)'!AA266</f>
        <v>0</v>
      </c>
      <c r="AC266">
        <f>'RIM &amp; TRC Benefits'!AB266-'TRC Costs (Ach Pot)'!AB266</f>
        <v>0</v>
      </c>
      <c r="AD266">
        <f>'RIM &amp; TRC Benefits'!AC266-'TRC Costs (Ach Pot)'!AC266</f>
        <v>0</v>
      </c>
      <c r="AE266">
        <f>'RIM &amp; TRC Benefits'!AD266-'TRC Costs (Ach Pot)'!AD266</f>
        <v>0</v>
      </c>
      <c r="AF266">
        <f>'RIM &amp; TRC Benefits'!AE266-'TRC Costs (Ach Pot)'!AE266</f>
        <v>0</v>
      </c>
      <c r="AG266">
        <f>'RIM &amp; TRC Benefits'!AF266-'TRC Costs (Ach Pot)'!AF266</f>
        <v>0</v>
      </c>
      <c r="AH266">
        <f>'RIM &amp; TRC Benefits'!AG266-'TRC Costs (Ach Pot)'!AG266</f>
        <v>0</v>
      </c>
      <c r="AI266">
        <f>'RIM &amp; TRC Benefits'!AH266-'TRC Costs (Ach Pot)'!AH266</f>
        <v>0</v>
      </c>
      <c r="AJ266" s="2">
        <f t="shared" si="68"/>
        <v>-19.631562300000006</v>
      </c>
      <c r="AK266" s="2">
        <f t="shared" si="69"/>
        <v>-22.948389583260248</v>
      </c>
      <c r="AL266">
        <f>IF('TRC Costs (Ach Pot)'!AJ266=0,99999,'RIM &amp; TRC Benefits'!AJ266/'TRC Costs (Ach Pot)'!AJ266)</f>
        <v>0.37977325450647981</v>
      </c>
      <c r="AM266" s="17"/>
      <c r="AN266">
        <f>'Customer Costs'!G266</f>
        <v>0</v>
      </c>
      <c r="AO266" s="17">
        <f t="shared" si="70"/>
        <v>27.960364229227206</v>
      </c>
      <c r="AP266" s="18">
        <f t="shared" si="71"/>
        <v>0</v>
      </c>
      <c r="AQ266" s="76" t="str">
        <f t="shared" si="72"/>
        <v>Yes</v>
      </c>
      <c r="AR266" s="76" t="str">
        <f t="shared" si="73"/>
        <v>Yes</v>
      </c>
      <c r="AS266" s="76" t="str">
        <f t="shared" si="74"/>
        <v>Yes</v>
      </c>
      <c r="AU266" s="76" t="str">
        <f t="shared" si="75"/>
        <v>Drop</v>
      </c>
      <c r="AV266" s="59" t="str">
        <f t="shared" si="76"/>
        <v>NA</v>
      </c>
      <c r="AW266" s="41" t="str">
        <f t="shared" si="77"/>
        <v>NA</v>
      </c>
      <c r="AX266" s="23" t="str">
        <f t="shared" si="78"/>
        <v>NA</v>
      </c>
      <c r="AY266" s="23"/>
      <c r="AZ266" s="11" t="str">
        <f>IF(AV266="NA",AV266,'Program Costs'!G266)</f>
        <v>NA</v>
      </c>
      <c r="BA266" s="20"/>
      <c r="BB266" s="56">
        <f>IF(AW266&lt;=10,IF($BB$1="Residential",VLOOKUP(CEILING(AW266,0.05),'Payback-Acceptance'!$A$5:$C$205,2),VLOOKUP(CEILING(AW266,0.05),'Payback-Acceptance'!$A$5:$C$205,3)),IF($BB$1="Residential",VLOOKUP(10,'Payback-Acceptance'!$A$5:$C$205,2),VLOOKUP(10,'Payback-Acceptance'!$A$5:$C$205,3)))</f>
        <v>0.14294960495076253</v>
      </c>
      <c r="BC266" s="109"/>
      <c r="BD266" s="17">
        <f>'RIM Net Benefits (Ach Pot)'!BC266</f>
        <v>27.960364229227206</v>
      </c>
      <c r="BE266" s="18">
        <f>'RIM Net Benefits (Ach Pot)'!BD266</f>
        <v>3.5038939482612261</v>
      </c>
      <c r="BF266" s="18">
        <f>'RIM Net Benefits (Ach Pot)'!BE266</f>
        <v>3.0707247896150776</v>
      </c>
      <c r="BG266" s="42"/>
      <c r="BH266" s="22">
        <v>57500.432016806721</v>
      </c>
      <c r="BI266" s="27" t="str">
        <f t="shared" si="67"/>
        <v>NA</v>
      </c>
      <c r="BJ266" s="52" t="s">
        <v>528</v>
      </c>
      <c r="BK266" s="52"/>
      <c r="BL266" s="35" t="str">
        <f t="shared" si="79"/>
        <v>NA</v>
      </c>
      <c r="BM266" s="67" t="s">
        <v>499</v>
      </c>
      <c r="BN266" s="71" t="str">
        <f t="shared" si="66"/>
        <v>NA</v>
      </c>
      <c r="BO266" s="71" t="str">
        <f t="shared" si="66"/>
        <v>NA</v>
      </c>
      <c r="BP266" s="71" t="str">
        <f t="shared" si="66"/>
        <v>NA</v>
      </c>
      <c r="BQ266" s="71" t="str">
        <f t="shared" si="66"/>
        <v>NA</v>
      </c>
      <c r="BR266" s="71" t="str">
        <f t="shared" si="66"/>
        <v>NA</v>
      </c>
      <c r="BS266" s="71" t="str">
        <f t="shared" si="65"/>
        <v>NA</v>
      </c>
      <c r="BT266" s="71" t="str">
        <f t="shared" si="65"/>
        <v>NA</v>
      </c>
      <c r="BU266" s="71" t="str">
        <f t="shared" si="65"/>
        <v>NA</v>
      </c>
      <c r="BV266" s="71" t="str">
        <f t="shared" si="65"/>
        <v>NA</v>
      </c>
      <c r="BW266" s="71" t="str">
        <f t="shared" si="65"/>
        <v>NA</v>
      </c>
    </row>
    <row r="267" spans="1:75" x14ac:dyDescent="0.25">
      <c r="A267" s="13">
        <v>3</v>
      </c>
      <c r="B267" s="13">
        <v>940</v>
      </c>
      <c r="C267">
        <v>941</v>
      </c>
      <c r="D267" t="s">
        <v>301</v>
      </c>
      <c r="E267" t="s">
        <v>488</v>
      </c>
      <c r="F267">
        <f>'RIM &amp; TRC Benefits'!E267-'TRC Costs (Ach Pot)'!E267</f>
        <v>0</v>
      </c>
      <c r="G267">
        <f>'RIM &amp; TRC Benefits'!F267-'TRC Costs (Ach Pot)'!F267</f>
        <v>0</v>
      </c>
      <c r="H267">
        <f>'RIM &amp; TRC Benefits'!G267-'TRC Costs (Ach Pot)'!G267</f>
        <v>-33.923626999999996</v>
      </c>
      <c r="I267">
        <f>'RIM &amp; TRC Benefits'!H267-'TRC Costs (Ach Pot)'!H267</f>
        <v>3.4513730000000002</v>
      </c>
      <c r="J267">
        <f>'RIM &amp; TRC Benefits'!I267-'TRC Costs (Ach Pot)'!I267</f>
        <v>3.8263730000000002</v>
      </c>
      <c r="K267">
        <f>'RIM &amp; TRC Benefits'!J267-'TRC Costs (Ach Pot)'!J267</f>
        <v>5.1046933000000001</v>
      </c>
      <c r="L267">
        <f>'RIM &amp; TRC Benefits'!K267-'TRC Costs (Ach Pot)'!K267</f>
        <v>6.3664120999999998</v>
      </c>
      <c r="M267">
        <f>'RIM &amp; TRC Benefits'!L267-'TRC Costs (Ach Pot)'!L267</f>
        <v>5.4240292999999999</v>
      </c>
      <c r="N267">
        <f>'RIM &amp; TRC Benefits'!M267-'TRC Costs (Ach Pot)'!M267</f>
        <v>6.9982480000000002</v>
      </c>
      <c r="O267">
        <f>'RIM &amp; TRC Benefits'!N267-'TRC Costs (Ach Pot)'!N267</f>
        <v>0</v>
      </c>
      <c r="P267">
        <f>'RIM &amp; TRC Benefits'!O267-'TRC Costs (Ach Pot)'!O267</f>
        <v>0</v>
      </c>
      <c r="Q267">
        <f>'RIM &amp; TRC Benefits'!P267-'TRC Costs (Ach Pot)'!P267</f>
        <v>0</v>
      </c>
      <c r="R267">
        <f>'RIM &amp; TRC Benefits'!Q267-'TRC Costs (Ach Pot)'!Q267</f>
        <v>0</v>
      </c>
      <c r="S267">
        <f>'RIM &amp; TRC Benefits'!R267-'TRC Costs (Ach Pot)'!R267</f>
        <v>0</v>
      </c>
      <c r="T267">
        <f>'RIM &amp; TRC Benefits'!S267-'TRC Costs (Ach Pot)'!S267</f>
        <v>0</v>
      </c>
      <c r="U267">
        <f>'RIM &amp; TRC Benefits'!T267-'TRC Costs (Ach Pot)'!T267</f>
        <v>0</v>
      </c>
      <c r="V267">
        <f>'RIM &amp; TRC Benefits'!U267-'TRC Costs (Ach Pot)'!U267</f>
        <v>0</v>
      </c>
      <c r="W267">
        <f>'RIM &amp; TRC Benefits'!V267-'TRC Costs (Ach Pot)'!V267</f>
        <v>0</v>
      </c>
      <c r="X267">
        <f>'RIM &amp; TRC Benefits'!W267-'TRC Costs (Ach Pot)'!W267</f>
        <v>0</v>
      </c>
      <c r="Y267">
        <f>'RIM &amp; TRC Benefits'!X267-'TRC Costs (Ach Pot)'!X267</f>
        <v>0</v>
      </c>
      <c r="Z267">
        <f>'RIM &amp; TRC Benefits'!Y267-'TRC Costs (Ach Pot)'!Y267</f>
        <v>0</v>
      </c>
      <c r="AA267">
        <f>'RIM &amp; TRC Benefits'!Z267-'TRC Costs (Ach Pot)'!Z267</f>
        <v>0</v>
      </c>
      <c r="AB267">
        <f>'RIM &amp; TRC Benefits'!AA267-'TRC Costs (Ach Pot)'!AA267</f>
        <v>0</v>
      </c>
      <c r="AC267">
        <f>'RIM &amp; TRC Benefits'!AB267-'TRC Costs (Ach Pot)'!AB267</f>
        <v>0</v>
      </c>
      <c r="AD267">
        <f>'RIM &amp; TRC Benefits'!AC267-'TRC Costs (Ach Pot)'!AC267</f>
        <v>0</v>
      </c>
      <c r="AE267">
        <f>'RIM &amp; TRC Benefits'!AD267-'TRC Costs (Ach Pot)'!AD267</f>
        <v>0</v>
      </c>
      <c r="AF267">
        <f>'RIM &amp; TRC Benefits'!AE267-'TRC Costs (Ach Pot)'!AE267</f>
        <v>0</v>
      </c>
      <c r="AG267">
        <f>'RIM &amp; TRC Benefits'!AF267-'TRC Costs (Ach Pot)'!AF267</f>
        <v>0</v>
      </c>
      <c r="AH267">
        <f>'RIM &amp; TRC Benefits'!AG267-'TRC Costs (Ach Pot)'!AG267</f>
        <v>0</v>
      </c>
      <c r="AI267">
        <f>'RIM &amp; TRC Benefits'!AH267-'TRC Costs (Ach Pot)'!AH267</f>
        <v>0</v>
      </c>
      <c r="AJ267" s="2">
        <f t="shared" si="68"/>
        <v>-2.7524982999999956</v>
      </c>
      <c r="AK267" s="2">
        <f t="shared" si="69"/>
        <v>-9.3487145402676006</v>
      </c>
      <c r="AL267">
        <f>IF('TRC Costs (Ach Pot)'!AJ267=0,99999,'RIM &amp; TRC Benefits'!AJ267/'TRC Costs (Ach Pot)'!AJ267)</f>
        <v>0.74733203945222693</v>
      </c>
      <c r="AM267" s="17"/>
      <c r="AN267">
        <f>'Customer Costs'!G267</f>
        <v>0</v>
      </c>
      <c r="AO267" s="17">
        <f t="shared" si="70"/>
        <v>57.926451229635433</v>
      </c>
      <c r="AP267" s="18">
        <f t="shared" si="71"/>
        <v>0</v>
      </c>
      <c r="AQ267" s="76" t="str">
        <f t="shared" si="72"/>
        <v>Yes</v>
      </c>
      <c r="AR267" s="76" t="str">
        <f t="shared" si="73"/>
        <v>Yes</v>
      </c>
      <c r="AS267" s="76" t="str">
        <f t="shared" si="74"/>
        <v>Yes</v>
      </c>
      <c r="AU267" s="76" t="str">
        <f t="shared" si="75"/>
        <v>Drop</v>
      </c>
      <c r="AV267" s="59" t="str">
        <f t="shared" si="76"/>
        <v>NA</v>
      </c>
      <c r="AW267" s="41" t="str">
        <f t="shared" si="77"/>
        <v>NA</v>
      </c>
      <c r="AX267" s="23" t="str">
        <f t="shared" si="78"/>
        <v>NA</v>
      </c>
      <c r="AY267" s="23"/>
      <c r="AZ267" s="11" t="str">
        <f>IF(AV267="NA",AV267,'Program Costs'!G267)</f>
        <v>NA</v>
      </c>
      <c r="BA267" s="20"/>
      <c r="BB267" s="56">
        <f>IF(AW267&lt;=10,IF($BB$1="Residential",VLOOKUP(CEILING(AW267,0.05),'Payback-Acceptance'!$A$5:$C$205,2),VLOOKUP(CEILING(AW267,0.05),'Payback-Acceptance'!$A$5:$C$205,3)),IF($BB$1="Residential",VLOOKUP(10,'Payback-Acceptance'!$A$5:$C$205,2),VLOOKUP(10,'Payback-Acceptance'!$A$5:$C$205,3)))</f>
        <v>0.14294960495076253</v>
      </c>
      <c r="BC267" s="109"/>
      <c r="BD267" s="17">
        <f>'RIM Net Benefits (Ach Pot)'!BC267</f>
        <v>57.926451229635433</v>
      </c>
      <c r="BE267" s="18">
        <f>'RIM Net Benefits (Ach Pot)'!BD267</f>
        <v>7.2591382419752009</v>
      </c>
      <c r="BF267" s="18">
        <f>'RIM Net Benefits (Ach Pot)'!BE267</f>
        <v>6.3617264892184355</v>
      </c>
      <c r="BG267" s="42"/>
      <c r="BH267" s="22">
        <v>13281.101653537864</v>
      </c>
      <c r="BI267" s="27" t="str">
        <f t="shared" si="67"/>
        <v>NA</v>
      </c>
      <c r="BJ267" s="52" t="s">
        <v>528</v>
      </c>
      <c r="BK267" s="52"/>
      <c r="BL267" s="35" t="str">
        <f t="shared" si="79"/>
        <v>NA</v>
      </c>
      <c r="BM267" s="67" t="s">
        <v>499</v>
      </c>
      <c r="BN267" s="71" t="str">
        <f t="shared" si="66"/>
        <v>NA</v>
      </c>
      <c r="BO267" s="71" t="str">
        <f t="shared" si="66"/>
        <v>NA</v>
      </c>
      <c r="BP267" s="71" t="str">
        <f t="shared" si="66"/>
        <v>NA</v>
      </c>
      <c r="BQ267" s="71" t="str">
        <f t="shared" si="66"/>
        <v>NA</v>
      </c>
      <c r="BR267" s="71" t="str">
        <f t="shared" si="66"/>
        <v>NA</v>
      </c>
      <c r="BS267" s="71" t="str">
        <f t="shared" si="65"/>
        <v>NA</v>
      </c>
      <c r="BT267" s="71" t="str">
        <f t="shared" si="65"/>
        <v>NA</v>
      </c>
      <c r="BU267" s="71" t="str">
        <f t="shared" si="65"/>
        <v>NA</v>
      </c>
      <c r="BV267" s="71" t="str">
        <f t="shared" si="65"/>
        <v>NA</v>
      </c>
      <c r="BW267" s="71" t="str">
        <f t="shared" si="65"/>
        <v>NA</v>
      </c>
    </row>
    <row r="268" spans="1:75" x14ac:dyDescent="0.25">
      <c r="A268" s="13">
        <v>3</v>
      </c>
      <c r="B268" s="13">
        <v>950</v>
      </c>
      <c r="C268">
        <v>951</v>
      </c>
      <c r="D268" t="s">
        <v>302</v>
      </c>
      <c r="E268" t="s">
        <v>489</v>
      </c>
      <c r="F268">
        <f>'RIM &amp; TRC Benefits'!E268-'TRC Costs (Ach Pot)'!E268</f>
        <v>0</v>
      </c>
      <c r="G268">
        <f>'RIM &amp; TRC Benefits'!F268-'TRC Costs (Ach Pot)'!F268</f>
        <v>0</v>
      </c>
      <c r="H268">
        <f>'RIM &amp; TRC Benefits'!G268-'TRC Costs (Ach Pot)'!G268</f>
        <v>-34.9396524</v>
      </c>
      <c r="I268">
        <f>'RIM &amp; TRC Benefits'!H268-'TRC Costs (Ach Pot)'!H268</f>
        <v>2.3103476000000001</v>
      </c>
      <c r="J268">
        <f>'RIM &amp; TRC Benefits'!I268-'TRC Costs (Ach Pot)'!I268</f>
        <v>2.1853476000000001</v>
      </c>
      <c r="K268">
        <f>'RIM &amp; TRC Benefits'!J268-'TRC Costs (Ach Pot)'!J268</f>
        <v>3.1023398000000002</v>
      </c>
      <c r="L268">
        <f>'RIM &amp; TRC Benefits'!K268-'TRC Costs (Ach Pot)'!K268</f>
        <v>3.0974569999999999</v>
      </c>
      <c r="M268">
        <f>'RIM &amp; TRC Benefits'!L268-'TRC Costs (Ach Pot)'!L268</f>
        <v>3.1492148000000002</v>
      </c>
      <c r="N268">
        <f>'RIM &amp; TRC Benefits'!M268-'TRC Costs (Ach Pot)'!M268</f>
        <v>3.8728476000000001</v>
      </c>
      <c r="O268">
        <f>'RIM &amp; TRC Benefits'!N268-'TRC Costs (Ach Pot)'!N268</f>
        <v>0</v>
      </c>
      <c r="P268">
        <f>'RIM &amp; TRC Benefits'!O268-'TRC Costs (Ach Pot)'!O268</f>
        <v>0</v>
      </c>
      <c r="Q268">
        <f>'RIM &amp; TRC Benefits'!P268-'TRC Costs (Ach Pot)'!P268</f>
        <v>0</v>
      </c>
      <c r="R268">
        <f>'RIM &amp; TRC Benefits'!Q268-'TRC Costs (Ach Pot)'!Q268</f>
        <v>0</v>
      </c>
      <c r="S268">
        <f>'RIM &amp; TRC Benefits'!R268-'TRC Costs (Ach Pot)'!R268</f>
        <v>0</v>
      </c>
      <c r="T268">
        <f>'RIM &amp; TRC Benefits'!S268-'TRC Costs (Ach Pot)'!S268</f>
        <v>0</v>
      </c>
      <c r="U268">
        <f>'RIM &amp; TRC Benefits'!T268-'TRC Costs (Ach Pot)'!T268</f>
        <v>0</v>
      </c>
      <c r="V268">
        <f>'RIM &amp; TRC Benefits'!U268-'TRC Costs (Ach Pot)'!U268</f>
        <v>0</v>
      </c>
      <c r="W268">
        <f>'RIM &amp; TRC Benefits'!V268-'TRC Costs (Ach Pot)'!V268</f>
        <v>0</v>
      </c>
      <c r="X268">
        <f>'RIM &amp; TRC Benefits'!W268-'TRC Costs (Ach Pot)'!W268</f>
        <v>0</v>
      </c>
      <c r="Y268">
        <f>'RIM &amp; TRC Benefits'!X268-'TRC Costs (Ach Pot)'!X268</f>
        <v>0</v>
      </c>
      <c r="Z268">
        <f>'RIM &amp; TRC Benefits'!Y268-'TRC Costs (Ach Pot)'!Y268</f>
        <v>0</v>
      </c>
      <c r="AA268">
        <f>'RIM &amp; TRC Benefits'!Z268-'TRC Costs (Ach Pot)'!Z268</f>
        <v>0</v>
      </c>
      <c r="AB268">
        <f>'RIM &amp; TRC Benefits'!AA268-'TRC Costs (Ach Pot)'!AA268</f>
        <v>0</v>
      </c>
      <c r="AC268">
        <f>'RIM &amp; TRC Benefits'!AB268-'TRC Costs (Ach Pot)'!AB268</f>
        <v>0</v>
      </c>
      <c r="AD268">
        <f>'RIM &amp; TRC Benefits'!AC268-'TRC Costs (Ach Pot)'!AC268</f>
        <v>0</v>
      </c>
      <c r="AE268">
        <f>'RIM &amp; TRC Benefits'!AD268-'TRC Costs (Ach Pot)'!AD268</f>
        <v>0</v>
      </c>
      <c r="AF268">
        <f>'RIM &amp; TRC Benefits'!AE268-'TRC Costs (Ach Pot)'!AE268</f>
        <v>0</v>
      </c>
      <c r="AG268">
        <f>'RIM &amp; TRC Benefits'!AF268-'TRC Costs (Ach Pot)'!AF268</f>
        <v>0</v>
      </c>
      <c r="AH268">
        <f>'RIM &amp; TRC Benefits'!AG268-'TRC Costs (Ach Pot)'!AG268</f>
        <v>0</v>
      </c>
      <c r="AI268">
        <f>'RIM &amp; TRC Benefits'!AH268-'TRC Costs (Ach Pot)'!AH268</f>
        <v>0</v>
      </c>
      <c r="AJ268" s="2">
        <f t="shared" si="68"/>
        <v>-17.222098000000003</v>
      </c>
      <c r="AK268" s="2">
        <f t="shared" si="69"/>
        <v>-20.897592335038574</v>
      </c>
      <c r="AL268">
        <f>IF('TRC Costs (Ach Pot)'!AJ268=0,99999,'RIM &amp; TRC Benefits'!AJ268/'TRC Costs (Ach Pot)'!AJ268)</f>
        <v>0.43520020716111962</v>
      </c>
      <c r="AM268" s="17"/>
      <c r="AN268">
        <f>'Customer Costs'!G268</f>
        <v>0</v>
      </c>
      <c r="AO268" s="17">
        <f t="shared" si="70"/>
        <v>32.465907857717781</v>
      </c>
      <c r="AP268" s="18">
        <f t="shared" si="71"/>
        <v>0</v>
      </c>
      <c r="AQ268" s="76" t="str">
        <f t="shared" si="72"/>
        <v>Yes</v>
      </c>
      <c r="AR268" s="76" t="str">
        <f t="shared" si="73"/>
        <v>Yes</v>
      </c>
      <c r="AS268" s="76" t="str">
        <f t="shared" si="74"/>
        <v>Yes</v>
      </c>
      <c r="AU268" s="76" t="str">
        <f t="shared" si="75"/>
        <v>Drop</v>
      </c>
      <c r="AV268" s="59" t="str">
        <f t="shared" si="76"/>
        <v>NA</v>
      </c>
      <c r="AW268" s="41" t="str">
        <f t="shared" si="77"/>
        <v>NA</v>
      </c>
      <c r="AX268" s="23" t="str">
        <f t="shared" si="78"/>
        <v>NA</v>
      </c>
      <c r="AY268" s="23"/>
      <c r="AZ268" s="11" t="str">
        <f>IF(AV268="NA",AV268,'Program Costs'!G268)</f>
        <v>NA</v>
      </c>
      <c r="BA268" s="20"/>
      <c r="BB268" s="56">
        <f>IF(AW268&lt;=10,IF($BB$1="Residential",VLOOKUP(CEILING(AW268,0.05),'Payback-Acceptance'!$A$5:$C$205,2),VLOOKUP(CEILING(AW268,0.05),'Payback-Acceptance'!$A$5:$C$205,3)),IF($BB$1="Residential",VLOOKUP(10,'Payback-Acceptance'!$A$5:$C$205,2),VLOOKUP(10,'Payback-Acceptance'!$A$5:$C$205,3)))</f>
        <v>0.14294960495076253</v>
      </c>
      <c r="BC268" s="109"/>
      <c r="BD268" s="17">
        <f>'RIM Net Benefits (Ach Pot)'!BC268</f>
        <v>32.465907857717781</v>
      </c>
      <c r="BE268" s="18">
        <f>'RIM Net Benefits (Ach Pot)'!BD268</f>
        <v>4.0685128881695523</v>
      </c>
      <c r="BF268" s="18">
        <f>'RIM Net Benefits (Ach Pot)'!BE268</f>
        <v>3.5655425393865965</v>
      </c>
      <c r="BG268" s="42"/>
      <c r="BH268" s="22">
        <v>78820.554255319134</v>
      </c>
      <c r="BI268" s="27" t="str">
        <f t="shared" si="67"/>
        <v>NA</v>
      </c>
      <c r="BJ268" s="52" t="s">
        <v>528</v>
      </c>
      <c r="BK268" s="52"/>
      <c r="BL268" s="35" t="str">
        <f t="shared" si="79"/>
        <v>NA</v>
      </c>
      <c r="BM268" s="67" t="s">
        <v>499</v>
      </c>
      <c r="BN268" s="71" t="str">
        <f t="shared" si="66"/>
        <v>NA</v>
      </c>
      <c r="BO268" s="71" t="str">
        <f t="shared" si="66"/>
        <v>NA</v>
      </c>
      <c r="BP268" s="71" t="str">
        <f t="shared" si="66"/>
        <v>NA</v>
      </c>
      <c r="BQ268" s="71" t="str">
        <f t="shared" si="66"/>
        <v>NA</v>
      </c>
      <c r="BR268" s="71" t="str">
        <f t="shared" si="66"/>
        <v>NA</v>
      </c>
      <c r="BS268" s="71" t="str">
        <f t="shared" si="65"/>
        <v>NA</v>
      </c>
      <c r="BT268" s="71" t="str">
        <f t="shared" si="65"/>
        <v>NA</v>
      </c>
      <c r="BU268" s="71" t="str">
        <f t="shared" si="65"/>
        <v>NA</v>
      </c>
      <c r="BV268" s="71" t="str">
        <f t="shared" si="65"/>
        <v>NA</v>
      </c>
      <c r="BW268" s="71" t="str">
        <f t="shared" si="65"/>
        <v>NA</v>
      </c>
    </row>
    <row r="269" spans="1:75" x14ac:dyDescent="0.25">
      <c r="A269" s="13">
        <v>3</v>
      </c>
      <c r="B269" s="13">
        <v>960</v>
      </c>
      <c r="C269">
        <v>961</v>
      </c>
      <c r="D269" t="s">
        <v>303</v>
      </c>
      <c r="E269" t="s">
        <v>490</v>
      </c>
      <c r="F269">
        <f>'RIM &amp; TRC Benefits'!E269-'TRC Costs (Ach Pot)'!E269</f>
        <v>0</v>
      </c>
      <c r="G269">
        <f>'RIM &amp; TRC Benefits'!F269-'TRC Costs (Ach Pot)'!F269</f>
        <v>0</v>
      </c>
      <c r="H269">
        <f>'RIM &amp; TRC Benefits'!G269-'TRC Costs (Ach Pot)'!G269</f>
        <v>-36.044414070000002</v>
      </c>
      <c r="I269">
        <f>'RIM &amp; TRC Benefits'!H269-'TRC Costs (Ach Pot)'!H269</f>
        <v>0.95558593000000003</v>
      </c>
      <c r="J269">
        <f>'RIM &amp; TRC Benefits'!I269-'TRC Costs (Ach Pot)'!I269</f>
        <v>1.08058593</v>
      </c>
      <c r="K269">
        <f>'RIM &amp; TRC Benefits'!J269-'TRC Costs (Ach Pot)'!J269</f>
        <v>1.24367183</v>
      </c>
      <c r="L269">
        <f>'RIM &amp; TRC Benefits'!K269-'TRC Costs (Ach Pot)'!K269</f>
        <v>1.46535153</v>
      </c>
      <c r="M269">
        <f>'RIM &amp; TRC Benefits'!L269-'TRC Costs (Ach Pot)'!L269</f>
        <v>1.02687503</v>
      </c>
      <c r="N269">
        <f>'RIM &amp; TRC Benefits'!M269-'TRC Costs (Ach Pot)'!M269</f>
        <v>1.57277343</v>
      </c>
      <c r="O269">
        <f>'RIM &amp; TRC Benefits'!N269-'TRC Costs (Ach Pot)'!N269</f>
        <v>0</v>
      </c>
      <c r="P269">
        <f>'RIM &amp; TRC Benefits'!O269-'TRC Costs (Ach Pot)'!O269</f>
        <v>0</v>
      </c>
      <c r="Q269">
        <f>'RIM &amp; TRC Benefits'!P269-'TRC Costs (Ach Pot)'!P269</f>
        <v>0</v>
      </c>
      <c r="R269">
        <f>'RIM &amp; TRC Benefits'!Q269-'TRC Costs (Ach Pot)'!Q269</f>
        <v>0</v>
      </c>
      <c r="S269">
        <f>'RIM &amp; TRC Benefits'!R269-'TRC Costs (Ach Pot)'!R269</f>
        <v>0</v>
      </c>
      <c r="T269">
        <f>'RIM &amp; TRC Benefits'!S269-'TRC Costs (Ach Pot)'!S269</f>
        <v>0</v>
      </c>
      <c r="U269">
        <f>'RIM &amp; TRC Benefits'!T269-'TRC Costs (Ach Pot)'!T269</f>
        <v>0</v>
      </c>
      <c r="V269">
        <f>'RIM &amp; TRC Benefits'!U269-'TRC Costs (Ach Pot)'!U269</f>
        <v>0</v>
      </c>
      <c r="W269">
        <f>'RIM &amp; TRC Benefits'!V269-'TRC Costs (Ach Pot)'!V269</f>
        <v>0</v>
      </c>
      <c r="X269">
        <f>'RIM &amp; TRC Benefits'!W269-'TRC Costs (Ach Pot)'!W269</f>
        <v>0</v>
      </c>
      <c r="Y269">
        <f>'RIM &amp; TRC Benefits'!X269-'TRC Costs (Ach Pot)'!X269</f>
        <v>0</v>
      </c>
      <c r="Z269">
        <f>'RIM &amp; TRC Benefits'!Y269-'TRC Costs (Ach Pot)'!Y269</f>
        <v>0</v>
      </c>
      <c r="AA269">
        <f>'RIM &amp; TRC Benefits'!Z269-'TRC Costs (Ach Pot)'!Z269</f>
        <v>0</v>
      </c>
      <c r="AB269">
        <f>'RIM &amp; TRC Benefits'!AA269-'TRC Costs (Ach Pot)'!AA269</f>
        <v>0</v>
      </c>
      <c r="AC269">
        <f>'RIM &amp; TRC Benefits'!AB269-'TRC Costs (Ach Pot)'!AB269</f>
        <v>0</v>
      </c>
      <c r="AD269">
        <f>'RIM &amp; TRC Benefits'!AC269-'TRC Costs (Ach Pot)'!AC269</f>
        <v>0</v>
      </c>
      <c r="AE269">
        <f>'RIM &amp; TRC Benefits'!AD269-'TRC Costs (Ach Pot)'!AD269</f>
        <v>0</v>
      </c>
      <c r="AF269">
        <f>'RIM &amp; TRC Benefits'!AE269-'TRC Costs (Ach Pot)'!AE269</f>
        <v>0</v>
      </c>
      <c r="AG269">
        <f>'RIM &amp; TRC Benefits'!AF269-'TRC Costs (Ach Pot)'!AF269</f>
        <v>0</v>
      </c>
      <c r="AH269">
        <f>'RIM &amp; TRC Benefits'!AG269-'TRC Costs (Ach Pot)'!AG269</f>
        <v>0</v>
      </c>
      <c r="AI269">
        <f>'RIM &amp; TRC Benefits'!AH269-'TRC Costs (Ach Pot)'!AH269</f>
        <v>0</v>
      </c>
      <c r="AJ269" s="2">
        <f t="shared" si="68"/>
        <v>-28.699570390000009</v>
      </c>
      <c r="AK269" s="2">
        <f t="shared" si="69"/>
        <v>-30.191427431266227</v>
      </c>
      <c r="AL269">
        <f>IF('TRC Costs (Ach Pot)'!AJ269=0,99999,'RIM &amp; TRC Benefits'!AJ269/'TRC Costs (Ach Pot)'!AJ269)</f>
        <v>0.18401547483064257</v>
      </c>
      <c r="AM269" s="17"/>
      <c r="AN269">
        <f>'Customer Costs'!G269</f>
        <v>0</v>
      </c>
      <c r="AO269" s="17">
        <f t="shared" si="70"/>
        <v>13.211386247364192</v>
      </c>
      <c r="AP269" s="18">
        <f t="shared" si="71"/>
        <v>0</v>
      </c>
      <c r="AQ269" s="76" t="str">
        <f t="shared" si="72"/>
        <v>Yes</v>
      </c>
      <c r="AR269" s="76" t="str">
        <f t="shared" si="73"/>
        <v>Yes</v>
      </c>
      <c r="AS269" s="76" t="str">
        <f t="shared" si="74"/>
        <v>Yes</v>
      </c>
      <c r="AU269" s="76" t="str">
        <f t="shared" si="75"/>
        <v>Drop</v>
      </c>
      <c r="AV269" s="59" t="str">
        <f t="shared" si="76"/>
        <v>NA</v>
      </c>
      <c r="AW269" s="41" t="str">
        <f t="shared" si="77"/>
        <v>NA</v>
      </c>
      <c r="AX269" s="23" t="str">
        <f t="shared" si="78"/>
        <v>NA</v>
      </c>
      <c r="AY269" s="23"/>
      <c r="AZ269" s="11" t="str">
        <f>IF(AV269="NA",AV269,'Program Costs'!G269)</f>
        <v>NA</v>
      </c>
      <c r="BA269" s="20"/>
      <c r="BB269" s="56">
        <f>IF(AW269&lt;=10,IF($BB$1="Residential",VLOOKUP(CEILING(AW269,0.05),'Payback-Acceptance'!$A$5:$C$205,2),VLOOKUP(CEILING(AW269,0.05),'Payback-Acceptance'!$A$5:$C$205,3)),IF($BB$1="Residential",VLOOKUP(10,'Payback-Acceptance'!$A$5:$C$205,2),VLOOKUP(10,'Payback-Acceptance'!$A$5:$C$205,3)))</f>
        <v>0.14294960495076253</v>
      </c>
      <c r="BC269" s="109"/>
      <c r="BD269" s="17">
        <f>'RIM Net Benefits (Ach Pot)'!BC269</f>
        <v>13.211386247364192</v>
      </c>
      <c r="BE269" s="18">
        <f>'RIM Net Benefits (Ach Pot)'!BD269</f>
        <v>1.6556041690720658</v>
      </c>
      <c r="BF269" s="18">
        <f>'RIM Net Benefits (Ach Pot)'!BE269</f>
        <v>1.4509299994223361</v>
      </c>
      <c r="BG269" s="22"/>
      <c r="BH269" s="22">
        <v>22069.755191489359</v>
      </c>
      <c r="BI269" s="27" t="str">
        <f t="shared" si="67"/>
        <v>NA</v>
      </c>
      <c r="BJ269" s="52" t="s">
        <v>528</v>
      </c>
      <c r="BK269" s="52"/>
      <c r="BL269" s="35" t="str">
        <f t="shared" si="79"/>
        <v>NA</v>
      </c>
      <c r="BM269" s="67" t="s">
        <v>499</v>
      </c>
      <c r="BN269" s="71" t="str">
        <f t="shared" si="66"/>
        <v>NA</v>
      </c>
      <c r="BO269" s="71" t="str">
        <f t="shared" si="66"/>
        <v>NA</v>
      </c>
      <c r="BP269" s="71" t="str">
        <f t="shared" si="66"/>
        <v>NA</v>
      </c>
      <c r="BQ269" s="71" t="str">
        <f t="shared" si="66"/>
        <v>NA</v>
      </c>
      <c r="BR269" s="71" t="str">
        <f t="shared" si="66"/>
        <v>NA</v>
      </c>
      <c r="BS269" s="71" t="str">
        <f t="shared" si="65"/>
        <v>NA</v>
      </c>
      <c r="BT269" s="71" t="str">
        <f t="shared" si="65"/>
        <v>NA</v>
      </c>
      <c r="BU269" s="71" t="str">
        <f t="shared" si="65"/>
        <v>NA</v>
      </c>
      <c r="BV269" s="71" t="str">
        <f t="shared" si="65"/>
        <v>NA</v>
      </c>
      <c r="BW269" s="71" t="str">
        <f t="shared" si="65"/>
        <v>NA</v>
      </c>
    </row>
    <row r="270" spans="1:75" s="15" customFormat="1" x14ac:dyDescent="0.25">
      <c r="A270" s="14">
        <v>5</v>
      </c>
      <c r="B270" s="14">
        <v>200</v>
      </c>
      <c r="C270" s="15">
        <v>211</v>
      </c>
      <c r="D270" s="15" t="s">
        <v>507</v>
      </c>
      <c r="E270" s="15" t="s">
        <v>498</v>
      </c>
      <c r="F270" s="15">
        <f>'RIM &amp; TRC Benefits'!E270-'TRC Costs (Ach Pot)'!E270</f>
        <v>0</v>
      </c>
      <c r="G270" s="15">
        <f>'RIM &amp; TRC Benefits'!F270-'TRC Costs (Ach Pot)'!F270</f>
        <v>0</v>
      </c>
      <c r="H270" s="15">
        <f>'RIM &amp; TRC Benefits'!G270-'TRC Costs (Ach Pot)'!G270</f>
        <v>-55.5</v>
      </c>
      <c r="I270" s="15">
        <f>'RIM &amp; TRC Benefits'!H270-'TRC Costs (Ach Pot)'!H270</f>
        <v>0</v>
      </c>
      <c r="J270" s="15">
        <f>'RIM &amp; TRC Benefits'!I270-'TRC Costs (Ach Pot)'!I270</f>
        <v>0</v>
      </c>
      <c r="K270" s="15">
        <f>'RIM &amp; TRC Benefits'!J270-'TRC Costs (Ach Pot)'!J270</f>
        <v>0</v>
      </c>
      <c r="L270" s="15">
        <f>'RIM &amp; TRC Benefits'!K270-'TRC Costs (Ach Pot)'!K270</f>
        <v>0</v>
      </c>
      <c r="M270" s="15">
        <f>'RIM &amp; TRC Benefits'!L270-'TRC Costs (Ach Pot)'!L270</f>
        <v>0</v>
      </c>
      <c r="N270" s="15">
        <f>'RIM &amp; TRC Benefits'!M270-'TRC Costs (Ach Pot)'!M270</f>
        <v>0</v>
      </c>
      <c r="O270" s="15">
        <f>'RIM &amp; TRC Benefits'!N270-'TRC Costs (Ach Pot)'!N270</f>
        <v>0</v>
      </c>
      <c r="P270" s="15">
        <f>'RIM &amp; TRC Benefits'!O270-'TRC Costs (Ach Pot)'!O270</f>
        <v>0</v>
      </c>
      <c r="Q270" s="15">
        <f>'RIM &amp; TRC Benefits'!P270-'TRC Costs (Ach Pot)'!P270</f>
        <v>0</v>
      </c>
      <c r="R270" s="15">
        <f>'RIM &amp; TRC Benefits'!Q270-'TRC Costs (Ach Pot)'!Q270</f>
        <v>0</v>
      </c>
      <c r="S270" s="15">
        <f>'RIM &amp; TRC Benefits'!R270-'TRC Costs (Ach Pot)'!R270</f>
        <v>0</v>
      </c>
      <c r="T270" s="15">
        <f>'RIM &amp; TRC Benefits'!S270-'TRC Costs (Ach Pot)'!S270</f>
        <v>0</v>
      </c>
      <c r="U270" s="15">
        <f>'RIM &amp; TRC Benefits'!T270-'TRC Costs (Ach Pot)'!T270</f>
        <v>0</v>
      </c>
      <c r="V270" s="15">
        <f>'RIM &amp; TRC Benefits'!U270-'TRC Costs (Ach Pot)'!U270</f>
        <v>0</v>
      </c>
      <c r="W270" s="15">
        <f>'RIM &amp; TRC Benefits'!V270-'TRC Costs (Ach Pot)'!V270</f>
        <v>0</v>
      </c>
      <c r="X270" s="15">
        <f>'RIM &amp; TRC Benefits'!W270-'TRC Costs (Ach Pot)'!W270</f>
        <v>0</v>
      </c>
      <c r="Y270" s="15">
        <f>'RIM &amp; TRC Benefits'!X270-'TRC Costs (Ach Pot)'!X270</f>
        <v>0</v>
      </c>
      <c r="Z270" s="15">
        <f>'RIM &amp; TRC Benefits'!Y270-'TRC Costs (Ach Pot)'!Y270</f>
        <v>0</v>
      </c>
      <c r="AA270" s="15">
        <f>'RIM &amp; TRC Benefits'!Z270-'TRC Costs (Ach Pot)'!Z270</f>
        <v>0</v>
      </c>
      <c r="AB270" s="15">
        <f>'RIM &amp; TRC Benefits'!AA270-'TRC Costs (Ach Pot)'!AA270</f>
        <v>0</v>
      </c>
      <c r="AC270" s="15">
        <f>'RIM &amp; TRC Benefits'!AB270-'TRC Costs (Ach Pot)'!AB270</f>
        <v>0</v>
      </c>
      <c r="AD270" s="15">
        <f>'RIM &amp; TRC Benefits'!AC270-'TRC Costs (Ach Pot)'!AC270</f>
        <v>0</v>
      </c>
      <c r="AE270" s="15">
        <f>'RIM &amp; TRC Benefits'!AD270-'TRC Costs (Ach Pot)'!AD270</f>
        <v>0</v>
      </c>
      <c r="AF270" s="15">
        <f>'RIM &amp; TRC Benefits'!AE270-'TRC Costs (Ach Pot)'!AE270</f>
        <v>0</v>
      </c>
      <c r="AG270" s="15">
        <f>'RIM &amp; TRC Benefits'!AF270-'TRC Costs (Ach Pot)'!AF270</f>
        <v>0</v>
      </c>
      <c r="AH270" s="15">
        <f>'RIM &amp; TRC Benefits'!AG270-'TRC Costs (Ach Pot)'!AG270</f>
        <v>0</v>
      </c>
      <c r="AI270" s="15">
        <f>'RIM &amp; TRC Benefits'!AH270-'TRC Costs (Ach Pot)'!AH270</f>
        <v>0</v>
      </c>
      <c r="AJ270" s="77">
        <f t="shared" si="68"/>
        <v>-55.5</v>
      </c>
      <c r="AK270" s="2">
        <f t="shared" si="69"/>
        <v>-55.5</v>
      </c>
      <c r="AL270" s="15">
        <f>IF('TRC Costs (Ach Pot)'!AJ270=0,99999,'RIM &amp; TRC Benefits'!AJ270/'TRC Costs (Ach Pot)'!AJ270)</f>
        <v>0</v>
      </c>
      <c r="AM270" s="17"/>
      <c r="AN270">
        <f>'Customer Costs'!G270</f>
        <v>18.5</v>
      </c>
      <c r="AO270" s="17">
        <f t="shared" si="70"/>
        <v>0.01</v>
      </c>
      <c r="AP270" s="78">
        <f t="shared" si="71"/>
        <v>15465.181043231074</v>
      </c>
      <c r="AQ270" s="79" t="str">
        <f t="shared" si="72"/>
        <v>No</v>
      </c>
      <c r="AR270" s="79" t="str">
        <f t="shared" si="73"/>
        <v>No</v>
      </c>
      <c r="AS270" s="79" t="str">
        <f t="shared" si="74"/>
        <v>No</v>
      </c>
      <c r="AU270" s="79" t="str">
        <f t="shared" si="75"/>
        <v>Drop</v>
      </c>
      <c r="AV270" s="90">
        <v>0</v>
      </c>
      <c r="AW270" s="88">
        <f t="shared" si="77"/>
        <v>15465.181043231074</v>
      </c>
      <c r="AX270" s="89">
        <f t="shared" si="78"/>
        <v>0</v>
      </c>
      <c r="AY270" s="89"/>
      <c r="AZ270" s="80">
        <v>0</v>
      </c>
      <c r="BA270" s="82"/>
      <c r="BB270" s="91">
        <f>IF(AW270&lt;=10,IF($BB$1="Residential",VLOOKUP(CEILING(AW270,0.05),'Payback-Acceptance'!$A$5:$C$205,2),VLOOKUP(CEILING(AW270,0.05),'Payback-Acceptance'!$A$5:$C$205,3)),IF($BB$1="Residential",VLOOKUP(10,'Payback-Acceptance'!$A$5:$C$205,2),VLOOKUP(10,'Payback-Acceptance'!$A$5:$C$205,3)))</f>
        <v>0.14294960495076253</v>
      </c>
      <c r="BC270" s="110"/>
      <c r="BD270" s="78">
        <f>'RIM Net Benefits (Ach Pot)'!BC270</f>
        <v>0.01</v>
      </c>
      <c r="BE270" s="78">
        <f>'RIM Net Benefits (Ach Pot)'!BD270</f>
        <v>0.01</v>
      </c>
      <c r="BF270" s="78">
        <f>'RIM Net Benefits (Ach Pot)'!BE270</f>
        <v>0.01</v>
      </c>
      <c r="BG270" s="92"/>
      <c r="BH270" s="84">
        <f>BH59+BH148+BH237+BH60+BH149+BH238+BH61+BH150+BH239</f>
        <v>3088492.9667854239</v>
      </c>
      <c r="BI270" s="93">
        <f t="shared" si="67"/>
        <v>220749.42474759245</v>
      </c>
      <c r="BJ270" s="81" t="s">
        <v>528</v>
      </c>
      <c r="BK270" s="81"/>
      <c r="BL270" s="85">
        <v>0</v>
      </c>
      <c r="BM270" s="86">
        <v>-1</v>
      </c>
      <c r="BN270" s="87">
        <f t="shared" si="66"/>
        <v>0</v>
      </c>
      <c r="BO270" s="87">
        <f t="shared" si="66"/>
        <v>0</v>
      </c>
      <c r="BP270" s="87">
        <f t="shared" si="66"/>
        <v>0</v>
      </c>
      <c r="BQ270" s="87">
        <f t="shared" si="66"/>
        <v>0</v>
      </c>
      <c r="BR270" s="87">
        <f t="shared" si="66"/>
        <v>0</v>
      </c>
      <c r="BS270" s="87">
        <f t="shared" si="65"/>
        <v>0</v>
      </c>
      <c r="BT270" s="87">
        <f t="shared" si="65"/>
        <v>0</v>
      </c>
      <c r="BU270" s="87">
        <f t="shared" si="65"/>
        <v>0</v>
      </c>
      <c r="BV270" s="87">
        <f t="shared" si="65"/>
        <v>0</v>
      </c>
      <c r="BW270" s="87">
        <f t="shared" si="65"/>
        <v>0</v>
      </c>
    </row>
    <row r="271" spans="1:75" x14ac:dyDescent="0.25">
      <c r="A271" s="13">
        <v>5</v>
      </c>
      <c r="B271" s="13">
        <v>200</v>
      </c>
      <c r="C271">
        <v>222</v>
      </c>
      <c r="D271" t="s">
        <v>501</v>
      </c>
      <c r="E271" t="s">
        <v>494</v>
      </c>
      <c r="F271">
        <f>'RIM &amp; TRC Benefits'!E271-'TRC Costs (Ach Pot)'!E271</f>
        <v>0</v>
      </c>
      <c r="G271">
        <f>'RIM &amp; TRC Benefits'!F271-'TRC Costs (Ach Pot)'!F271</f>
        <v>0</v>
      </c>
      <c r="H271">
        <f>'RIM &amp; TRC Benefits'!G271-'TRC Costs (Ach Pot)'!G271</f>
        <v>-22.959707030000001</v>
      </c>
      <c r="I271">
        <f>'RIM &amp; TRC Benefits'!H271-'TRC Costs (Ach Pot)'!H271</f>
        <v>0.41529296999999998</v>
      </c>
      <c r="J271">
        <f>'RIM &amp; TRC Benefits'!I271-'TRC Costs (Ach Pot)'!I271</f>
        <v>0.29029296999999998</v>
      </c>
      <c r="K271">
        <f>'RIM &amp; TRC Benefits'!J271-'TRC Costs (Ach Pot)'!J271</f>
        <v>0.59498046999999998</v>
      </c>
      <c r="L271">
        <f>'RIM &amp; TRC Benefits'!K271-'TRC Costs (Ach Pot)'!K271</f>
        <v>0.57544921999999998</v>
      </c>
      <c r="M271">
        <f>'RIM &amp; TRC Benefits'!L271-'TRC Costs (Ach Pot)'!L271</f>
        <v>0.37134765999999997</v>
      </c>
      <c r="N271">
        <f>'RIM &amp; TRC Benefits'!M271-'TRC Costs (Ach Pot)'!M271</f>
        <v>1.2746679700000001</v>
      </c>
      <c r="O271">
        <f>'RIM &amp; TRC Benefits'!N271-'TRC Costs (Ach Pot)'!N271</f>
        <v>0.57935546999999998</v>
      </c>
      <c r="P271">
        <f>'RIM &amp; TRC Benefits'!O271-'TRC Costs (Ach Pot)'!O271</f>
        <v>0.84498046999999998</v>
      </c>
      <c r="Q271">
        <f>'RIM &amp; TRC Benefits'!P271-'TRC Costs (Ach Pot)'!P271</f>
        <v>0.99341796999999998</v>
      </c>
      <c r="R271">
        <f>'RIM &amp; TRC Benefits'!Q271-'TRC Costs (Ach Pot)'!Q271</f>
        <v>0.49341796999999998</v>
      </c>
      <c r="S271">
        <f>'RIM &amp; TRC Benefits'!R271-'TRC Costs (Ach Pot)'!R271</f>
        <v>0.66529296999999998</v>
      </c>
      <c r="T271">
        <f>'RIM &amp; TRC Benefits'!S271-'TRC Costs (Ach Pot)'!S271</f>
        <v>0.63404296999999998</v>
      </c>
      <c r="U271">
        <f>'RIM &amp; TRC Benefits'!T271-'TRC Costs (Ach Pot)'!T271</f>
        <v>0.66529296999999998</v>
      </c>
      <c r="V271">
        <f>'RIM &amp; TRC Benefits'!U271-'TRC Costs (Ach Pot)'!U271</f>
        <v>0.66529296999999998</v>
      </c>
      <c r="W271">
        <f>'RIM &amp; TRC Benefits'!V271-'TRC Costs (Ach Pot)'!V271</f>
        <v>0.41529296999999998</v>
      </c>
      <c r="X271">
        <f>'RIM &amp; TRC Benefits'!W271-'TRC Costs (Ach Pot)'!W271</f>
        <v>0.22779296999999998</v>
      </c>
      <c r="Y271">
        <f>'RIM &amp; TRC Benefits'!X271-'TRC Costs (Ach Pot)'!X271</f>
        <v>0.72779296999999998</v>
      </c>
      <c r="Z271">
        <f>'RIM &amp; TRC Benefits'!Y271-'TRC Costs (Ach Pot)'!Y271</f>
        <v>1.2902929700000001</v>
      </c>
      <c r="AA271">
        <f>'RIM &amp; TRC Benefits'!Z271-'TRC Costs (Ach Pot)'!Z271</f>
        <v>0.66529296999999998</v>
      </c>
      <c r="AB271">
        <f>'RIM &amp; TRC Benefits'!AA271-'TRC Costs (Ach Pot)'!AA271</f>
        <v>0.72779296999999998</v>
      </c>
      <c r="AC271">
        <f>'RIM &amp; TRC Benefits'!AB271-'TRC Costs (Ach Pot)'!AB271</f>
        <v>0.66529296999999998</v>
      </c>
      <c r="AD271">
        <f>'RIM &amp; TRC Benefits'!AC271-'TRC Costs (Ach Pot)'!AC271</f>
        <v>0.66529296999999998</v>
      </c>
      <c r="AE271">
        <f>'RIM &amp; TRC Benefits'!AD271-'TRC Costs (Ach Pot)'!AD271</f>
        <v>0.66529296999999998</v>
      </c>
      <c r="AF271">
        <f>'RIM &amp; TRC Benefits'!AE271-'TRC Costs (Ach Pot)'!AE271</f>
        <v>0.66529296999999998</v>
      </c>
      <c r="AG271">
        <f>'RIM &amp; TRC Benefits'!AF271-'TRC Costs (Ach Pot)'!AF271</f>
        <v>0.63404296999999998</v>
      </c>
      <c r="AH271">
        <f>'RIM &amp; TRC Benefits'!AG271-'TRC Costs (Ach Pot)'!AG271</f>
        <v>0.54029296999999998</v>
      </c>
      <c r="AI271">
        <f>'RIM &amp; TRC Benefits'!AH271-'TRC Costs (Ach Pot)'!AH271</f>
        <v>0.35279296999999998</v>
      </c>
      <c r="AJ271" s="2">
        <f t="shared" si="68"/>
        <v>-5.6540234000000096</v>
      </c>
      <c r="AK271" s="2">
        <f t="shared" si="69"/>
        <v>-15.026052431705981</v>
      </c>
      <c r="AL271">
        <f>IF('TRC Costs (Ach Pot)'!AJ271=0,99999,'RIM &amp; TRC Benefits'!AJ271/'TRC Costs (Ach Pot)'!AJ271)</f>
        <v>0.3502247597100116</v>
      </c>
      <c r="AM271" s="17"/>
      <c r="AN271">
        <f>'Customer Costs'!G271</f>
        <v>18.5</v>
      </c>
      <c r="AO271" s="17">
        <f t="shared" si="70"/>
        <v>5.6</v>
      </c>
      <c r="AP271" s="18">
        <f t="shared" si="71"/>
        <v>27.616394720055492</v>
      </c>
      <c r="AQ271" s="76" t="str">
        <f t="shared" si="72"/>
        <v>No</v>
      </c>
      <c r="AR271" s="76" t="str">
        <f t="shared" si="73"/>
        <v>No</v>
      </c>
      <c r="AS271" s="76" t="str">
        <f t="shared" si="74"/>
        <v>No</v>
      </c>
      <c r="AU271" s="76" t="str">
        <f t="shared" si="75"/>
        <v>Drop</v>
      </c>
      <c r="AV271" s="59" t="str">
        <f t="shared" si="76"/>
        <v>NA</v>
      </c>
      <c r="AW271" s="41" t="str">
        <f t="shared" si="77"/>
        <v>NA</v>
      </c>
      <c r="AX271" s="23" t="str">
        <f t="shared" si="78"/>
        <v>NA</v>
      </c>
      <c r="AY271" s="23"/>
      <c r="AZ271" s="11" t="str">
        <f>IF(AV271="NA",AV271,'Program Costs'!G271)</f>
        <v>NA</v>
      </c>
      <c r="BA271" s="20"/>
      <c r="BB271" s="56">
        <f>IF(AW271&lt;=10,IF($BB$1="Residential",VLOOKUP(CEILING(AW271,0.05),'Payback-Acceptance'!$A$5:$C$205,2),VLOOKUP(CEILING(AW271,0.05),'Payback-Acceptance'!$A$5:$C$205,3)),IF($BB$1="Residential",VLOOKUP(10,'Payback-Acceptance'!$A$5:$C$205,2),VLOOKUP(10,'Payback-Acceptance'!$A$5:$C$205,3)))</f>
        <v>0.14294960495076253</v>
      </c>
      <c r="BC271" s="109"/>
      <c r="BD271" s="18">
        <f>'RIM Net Benefits (Ach Pot)'!BC271</f>
        <v>5.6</v>
      </c>
      <c r="BE271" s="18">
        <f>'RIM Net Benefits (Ach Pot)'!BD271</f>
        <v>0.29816391930114416</v>
      </c>
      <c r="BF271" s="18">
        <f>'RIM Net Benefits (Ach Pot)'!BE271</f>
        <v>0.41775745789263391</v>
      </c>
      <c r="BG271" s="42"/>
      <c r="BH271" s="22">
        <f>(BH59+BH148+BH237)*8</f>
        <v>8235981.2447611308</v>
      </c>
      <c r="BI271" s="27" t="str">
        <f t="shared" si="67"/>
        <v>NA</v>
      </c>
      <c r="BJ271" s="52" t="s">
        <v>528</v>
      </c>
      <c r="BK271" s="52"/>
      <c r="BL271" s="35" t="str">
        <f t="shared" si="79"/>
        <v>NA</v>
      </c>
      <c r="BM271" s="67" t="str">
        <f>BI271</f>
        <v>NA</v>
      </c>
      <c r="BN271" s="71" t="str">
        <f t="shared" si="66"/>
        <v>NA</v>
      </c>
      <c r="BO271" s="71" t="str">
        <f t="shared" si="66"/>
        <v>NA</v>
      </c>
      <c r="BP271" s="71" t="str">
        <f t="shared" si="66"/>
        <v>NA</v>
      </c>
      <c r="BQ271" s="71" t="str">
        <f t="shared" si="66"/>
        <v>NA</v>
      </c>
      <c r="BR271" s="71" t="str">
        <f t="shared" si="66"/>
        <v>NA</v>
      </c>
      <c r="BS271" s="71" t="str">
        <f t="shared" si="65"/>
        <v>NA</v>
      </c>
      <c r="BT271" s="71" t="str">
        <f t="shared" si="65"/>
        <v>NA</v>
      </c>
      <c r="BU271" s="71" t="str">
        <f t="shared" si="65"/>
        <v>NA</v>
      </c>
      <c r="BV271" s="71" t="str">
        <f t="shared" si="65"/>
        <v>NA</v>
      </c>
      <c r="BW271" s="71" t="str">
        <f t="shared" si="65"/>
        <v>NA</v>
      </c>
    </row>
    <row r="272" spans="1:75" x14ac:dyDescent="0.25">
      <c r="A272" s="13">
        <v>5</v>
      </c>
      <c r="B272" s="13">
        <v>200</v>
      </c>
      <c r="C272">
        <v>232</v>
      </c>
      <c r="D272" t="s">
        <v>504</v>
      </c>
      <c r="E272" t="s">
        <v>495</v>
      </c>
      <c r="F272">
        <f>'RIM &amp; TRC Benefits'!E272-'TRC Costs (Ach Pot)'!E272</f>
        <v>0</v>
      </c>
      <c r="G272">
        <f>'RIM &amp; TRC Benefits'!F272-'TRC Costs (Ach Pot)'!F272</f>
        <v>0</v>
      </c>
      <c r="H272">
        <f>'RIM &amp; TRC Benefits'!G272-'TRC Costs (Ach Pot)'!G272</f>
        <v>-19.606685242857143</v>
      </c>
      <c r="I272">
        <f>'RIM &amp; TRC Benefits'!H272-'TRC Costs (Ach Pot)'!H272</f>
        <v>2.0361718999999998</v>
      </c>
      <c r="J272">
        <f>'RIM &amp; TRC Benefits'!I272-'TRC Costs (Ach Pot)'!I272</f>
        <v>1.9111719</v>
      </c>
      <c r="K272">
        <f>'RIM &amp; TRC Benefits'!J272-'TRC Costs (Ach Pot)'!J272</f>
        <v>2.5293359999999998</v>
      </c>
      <c r="L272">
        <f>'RIM &amp; TRC Benefits'!K272-'TRC Costs (Ach Pot)'!K272</f>
        <v>2.7676171999999997</v>
      </c>
      <c r="M272">
        <f>'RIM &amp; TRC Benefits'!L272-'TRC Costs (Ach Pot)'!L272</f>
        <v>2.5742577999999998</v>
      </c>
      <c r="N272">
        <f>'RIM &amp; TRC Benefits'!M272-'TRC Costs (Ach Pot)'!M272</f>
        <v>3.7080468999999998</v>
      </c>
      <c r="O272">
        <f>'RIM &amp; TRC Benefits'!N272-'TRC Costs (Ach Pot)'!N272</f>
        <v>3.0361719000000003</v>
      </c>
      <c r="P272">
        <f>'RIM &amp; TRC Benefits'!O272-'TRC Costs (Ach Pot)'!O272</f>
        <v>3.5517968999999998</v>
      </c>
      <c r="Q272">
        <f>'RIM &amp; TRC Benefits'!P272-'TRC Costs (Ach Pot)'!P272</f>
        <v>3.7080468999999998</v>
      </c>
      <c r="R272">
        <f>'RIM &amp; TRC Benefits'!Q272-'TRC Costs (Ach Pot)'!Q272</f>
        <v>3.4580468999999998</v>
      </c>
      <c r="S272">
        <f>'RIM &amp; TRC Benefits'!R272-'TRC Costs (Ach Pot)'!R272</f>
        <v>2.9424218999999998</v>
      </c>
      <c r="T272">
        <f>'RIM &amp; TRC Benefits'!S272-'TRC Costs (Ach Pot)'!S272</f>
        <v>3.7236718999999998</v>
      </c>
      <c r="U272">
        <f>'RIM &amp; TRC Benefits'!T272-'TRC Costs (Ach Pot)'!T272</f>
        <v>2.7236718999999998</v>
      </c>
      <c r="V272">
        <f>'RIM &amp; TRC Benefits'!U272-'TRC Costs (Ach Pot)'!U272</f>
        <v>3.4736718999999998</v>
      </c>
      <c r="W272">
        <f>'RIM &amp; TRC Benefits'!V272-'TRC Costs (Ach Pot)'!V272</f>
        <v>3.4424218999999998</v>
      </c>
      <c r="X272">
        <f>'RIM &amp; TRC Benefits'!W272-'TRC Costs (Ach Pot)'!W272</f>
        <v>3.6299218999999998</v>
      </c>
      <c r="Y272">
        <f>'RIM &amp; TRC Benefits'!X272-'TRC Costs (Ach Pot)'!X272</f>
        <v>3.6611718999999998</v>
      </c>
      <c r="Z272">
        <f>'RIM &amp; TRC Benefits'!Y272-'TRC Costs (Ach Pot)'!Y272</f>
        <v>4.2236718999999994</v>
      </c>
      <c r="AA272">
        <f>'RIM &amp; TRC Benefits'!Z272-'TRC Costs (Ach Pot)'!Z272</f>
        <v>4.2236718999999994</v>
      </c>
      <c r="AB272">
        <f>'RIM &amp; TRC Benefits'!AA272-'TRC Costs (Ach Pot)'!AA272</f>
        <v>4.2861718999999994</v>
      </c>
      <c r="AC272">
        <f>'RIM &amp; TRC Benefits'!AB272-'TRC Costs (Ach Pot)'!AB272</f>
        <v>3.3486718999999998</v>
      </c>
      <c r="AD272">
        <f>'RIM &amp; TRC Benefits'!AC272-'TRC Costs (Ach Pot)'!AC272</f>
        <v>4.8174219000000003</v>
      </c>
      <c r="AE272">
        <f>'RIM &amp; TRC Benefits'!AD272-'TRC Costs (Ach Pot)'!AD272</f>
        <v>4.6924219000000003</v>
      </c>
      <c r="AF272">
        <f>'RIM &amp; TRC Benefits'!AE272-'TRC Costs (Ach Pot)'!AE272</f>
        <v>3.6924218999999998</v>
      </c>
      <c r="AG272">
        <f>'RIM &amp; TRC Benefits'!AF272-'TRC Costs (Ach Pot)'!AF272</f>
        <v>4.1924218999999994</v>
      </c>
      <c r="AH272">
        <f>'RIM &amp; TRC Benefits'!AG272-'TRC Costs (Ach Pot)'!AG272</f>
        <v>4.1299218999999994</v>
      </c>
      <c r="AI272">
        <f>'RIM &amp; TRC Benefits'!AH272-'TRC Costs (Ach Pot)'!AH272</f>
        <v>0</v>
      </c>
      <c r="AJ272" s="2">
        <f t="shared" si="68"/>
        <v>70.877729457142848</v>
      </c>
      <c r="AK272" s="2">
        <f t="shared" si="69"/>
        <v>20.174314654804963</v>
      </c>
      <c r="AL272">
        <f>IF('TRC Costs (Ach Pot)'!AJ272=0,99999,'RIM &amp; TRC Benefits'!AJ272/'TRC Costs (Ach Pot)'!AJ272)</f>
        <v>1.9541905579975321</v>
      </c>
      <c r="AM272" s="17"/>
      <c r="AN272">
        <f>'Customer Costs'!G272</f>
        <v>18.5</v>
      </c>
      <c r="AO272" s="17">
        <f t="shared" si="70"/>
        <v>28</v>
      </c>
      <c r="AP272" s="18">
        <f t="shared" si="71"/>
        <v>5.523278944011099</v>
      </c>
      <c r="AQ272" s="76" t="str">
        <f t="shared" si="72"/>
        <v>No</v>
      </c>
      <c r="AR272" s="76" t="str">
        <f t="shared" si="73"/>
        <v>No</v>
      </c>
      <c r="AS272" s="76" t="str">
        <f t="shared" si="74"/>
        <v>No</v>
      </c>
      <c r="AU272" s="76" t="str">
        <f t="shared" si="75"/>
        <v>Keep</v>
      </c>
      <c r="AV272" s="59">
        <f t="shared" si="76"/>
        <v>11.801080685030552</v>
      </c>
      <c r="AW272" s="41">
        <f t="shared" si="77"/>
        <v>2</v>
      </c>
      <c r="AX272" s="23">
        <f t="shared" si="78"/>
        <v>0.63789625324489474</v>
      </c>
      <c r="AY272" s="23"/>
      <c r="AZ272" s="11">
        <f>IF(AV272="NA",AV272,'Program Costs'!G272)</f>
        <v>2.6428571428571428</v>
      </c>
      <c r="BA272" s="20"/>
      <c r="BB272" s="56">
        <f>IF(AW272&lt;=10,IF($BB$1="Residential",VLOOKUP(CEILING(AW272,0.05),'Payback-Acceptance'!$A$5:$C$205,2),VLOOKUP(CEILING(AW272,0.05),'Payback-Acceptance'!$A$5:$C$205,3)),IF($BB$1="Residential",VLOOKUP(10,'Payback-Acceptance'!$A$5:$C$205,2),VLOOKUP(10,'Payback-Acceptance'!$A$5:$C$205,3)))</f>
        <v>0.41756058820718511</v>
      </c>
      <c r="BC272" s="109"/>
      <c r="BD272" s="18">
        <f>'RIM Net Benefits (Ach Pot)'!BC272</f>
        <v>28</v>
      </c>
      <c r="BE272" s="18">
        <f>'RIM Net Benefits (Ach Pot)'!BD272</f>
        <v>1.4908195965057209</v>
      </c>
      <c r="BF272" s="18">
        <f>'RIM Net Benefits (Ach Pot)'!BE272</f>
        <v>2.0887872894631698</v>
      </c>
      <c r="BG272" s="42"/>
      <c r="BH272" s="22">
        <f>(BH60+BH149+BH238)*14</f>
        <v>14412967.178331979</v>
      </c>
      <c r="BI272" s="27">
        <f t="shared" si="67"/>
        <v>3009143.526397577</v>
      </c>
      <c r="BJ272" s="52" t="s">
        <v>528</v>
      </c>
      <c r="BK272" s="52"/>
      <c r="BL272" s="35">
        <f>IF(BI272="NA",BI272,IF(AND(BI272&gt;=0,BM272&gt;=0),BM272,BI272))</f>
        <v>440237.69791196554</v>
      </c>
      <c r="BM272" s="67">
        <f>BI272*0.77*0.19</f>
        <v>440237.69791196554</v>
      </c>
      <c r="BN272" s="71">
        <f t="shared" si="66"/>
        <v>13207.130937358967</v>
      </c>
      <c r="BO272" s="71">
        <f t="shared" si="66"/>
        <v>35219.015832957244</v>
      </c>
      <c r="BP272" s="71">
        <f t="shared" si="66"/>
        <v>70438.031665914488</v>
      </c>
      <c r="BQ272" s="71">
        <f t="shared" si="66"/>
        <v>132071.30937358967</v>
      </c>
      <c r="BR272" s="71">
        <f t="shared" si="66"/>
        <v>220118.84895598277</v>
      </c>
      <c r="BS272" s="71">
        <f t="shared" si="65"/>
        <v>308166.38853837585</v>
      </c>
      <c r="BT272" s="71">
        <f t="shared" si="65"/>
        <v>369799.66624605103</v>
      </c>
      <c r="BU272" s="71">
        <f t="shared" si="65"/>
        <v>405018.68207900826</v>
      </c>
      <c r="BV272" s="71">
        <f t="shared" si="65"/>
        <v>427030.56697460654</v>
      </c>
      <c r="BW272" s="71">
        <f t="shared" si="65"/>
        <v>440237.69791196554</v>
      </c>
    </row>
    <row r="273" spans="1:75" x14ac:dyDescent="0.25">
      <c r="A273" s="13">
        <v>5</v>
      </c>
      <c r="B273" s="13">
        <v>200</v>
      </c>
      <c r="C273">
        <v>242</v>
      </c>
      <c r="D273" t="s">
        <v>505</v>
      </c>
      <c r="E273" t="s">
        <v>496</v>
      </c>
      <c r="F273">
        <f>'RIM &amp; TRC Benefits'!E273-'TRC Costs (Ach Pot)'!E273</f>
        <v>0</v>
      </c>
      <c r="G273">
        <f>'RIM &amp; TRC Benefits'!F273-'TRC Costs (Ach Pot)'!F273</f>
        <v>0</v>
      </c>
      <c r="H273">
        <f>'RIM &amp; TRC Benefits'!G273-'TRC Costs (Ach Pot)'!G273</f>
        <v>-27.200458333333337</v>
      </c>
      <c r="I273">
        <f>'RIM &amp; TRC Benefits'!H273-'TRC Costs (Ach Pot)'!H273</f>
        <v>3.7578749999999999</v>
      </c>
      <c r="J273">
        <f>'RIM &amp; TRC Benefits'!I273-'TRC Costs (Ach Pot)'!I273</f>
        <v>4.2578750000000003</v>
      </c>
      <c r="K273">
        <f>'RIM &amp; TRC Benefits'!J273-'TRC Costs (Ach Pot)'!J273</f>
        <v>5.5322890999999998</v>
      </c>
      <c r="L273">
        <f>'RIM &amp; TRC Benefits'!K273-'TRC Costs (Ach Pot)'!K273</f>
        <v>5.7695938</v>
      </c>
      <c r="M273">
        <f>'RIM &amp; TRC Benefits'!L273-'TRC Costs (Ach Pot)'!L273</f>
        <v>5.5869765999999998</v>
      </c>
      <c r="N273">
        <f>'RIM &amp; TRC Benefits'!M273-'TRC Costs (Ach Pot)'!M273</f>
        <v>6.4766250000000003</v>
      </c>
      <c r="O273">
        <f>'RIM &amp; TRC Benefits'!N273-'TRC Costs (Ach Pot)'!N273</f>
        <v>6.3163457000000003</v>
      </c>
      <c r="P273">
        <f>'RIM &amp; TRC Benefits'!O273-'TRC Costs (Ach Pot)'!O273</f>
        <v>6.8475957000000003</v>
      </c>
      <c r="Q273">
        <f>'RIM &amp; TRC Benefits'!P273-'TRC Costs (Ach Pot)'!P273</f>
        <v>6.5819707000000003</v>
      </c>
      <c r="R273">
        <f>'RIM &amp; TRC Benefits'!Q273-'TRC Costs (Ach Pot)'!Q273</f>
        <v>6.8475957000000003</v>
      </c>
      <c r="S273">
        <f>'RIM &amp; TRC Benefits'!R273-'TRC Costs (Ach Pot)'!R273</f>
        <v>0</v>
      </c>
      <c r="T273">
        <f>'RIM &amp; TRC Benefits'!S273-'TRC Costs (Ach Pot)'!S273</f>
        <v>0</v>
      </c>
      <c r="U273">
        <f>'RIM &amp; TRC Benefits'!T273-'TRC Costs (Ach Pot)'!T273</f>
        <v>0</v>
      </c>
      <c r="V273">
        <f>'RIM &amp; TRC Benefits'!U273-'TRC Costs (Ach Pot)'!U273</f>
        <v>0</v>
      </c>
      <c r="W273">
        <f>'RIM &amp; TRC Benefits'!V273-'TRC Costs (Ach Pot)'!V273</f>
        <v>0</v>
      </c>
      <c r="X273">
        <f>'RIM &amp; TRC Benefits'!W273-'TRC Costs (Ach Pot)'!W273</f>
        <v>0</v>
      </c>
      <c r="Y273">
        <f>'RIM &amp; TRC Benefits'!X273-'TRC Costs (Ach Pot)'!X273</f>
        <v>0</v>
      </c>
      <c r="Z273">
        <f>'RIM &amp; TRC Benefits'!Y273-'TRC Costs (Ach Pot)'!Y273</f>
        <v>0</v>
      </c>
      <c r="AA273">
        <f>'RIM &amp; TRC Benefits'!Z273-'TRC Costs (Ach Pot)'!Z273</f>
        <v>0</v>
      </c>
      <c r="AB273">
        <f>'RIM &amp; TRC Benefits'!AA273-'TRC Costs (Ach Pot)'!AA273</f>
        <v>0</v>
      </c>
      <c r="AC273">
        <f>'RIM &amp; TRC Benefits'!AB273-'TRC Costs (Ach Pot)'!AB273</f>
        <v>0</v>
      </c>
      <c r="AD273">
        <f>'RIM &amp; TRC Benefits'!AC273-'TRC Costs (Ach Pot)'!AC273</f>
        <v>0</v>
      </c>
      <c r="AE273">
        <f>'RIM &amp; TRC Benefits'!AD273-'TRC Costs (Ach Pot)'!AD273</f>
        <v>0</v>
      </c>
      <c r="AF273">
        <f>'RIM &amp; TRC Benefits'!AE273-'TRC Costs (Ach Pot)'!AE273</f>
        <v>0</v>
      </c>
      <c r="AG273">
        <f>'RIM &amp; TRC Benefits'!AF273-'TRC Costs (Ach Pot)'!AF273</f>
        <v>0</v>
      </c>
      <c r="AH273">
        <f>'RIM &amp; TRC Benefits'!AG273-'TRC Costs (Ach Pot)'!AG273</f>
        <v>0</v>
      </c>
      <c r="AI273">
        <f>'RIM &amp; TRC Benefits'!AH273-'TRC Costs (Ach Pot)'!AH273</f>
        <v>0</v>
      </c>
      <c r="AJ273" s="2">
        <f t="shared" si="68"/>
        <v>30.774283966666658</v>
      </c>
      <c r="AK273" s="2">
        <f t="shared" si="69"/>
        <v>13.322836866801325</v>
      </c>
      <c r="AL273">
        <f>IF('TRC Costs (Ach Pot)'!AJ273=0,99999,'RIM &amp; TRC Benefits'!AJ273/'TRC Costs (Ach Pot)'!AJ273)</f>
        <v>1.4320920064908538</v>
      </c>
      <c r="AM273" s="17"/>
      <c r="AN273">
        <f>'Customer Costs'!G273</f>
        <v>18.5</v>
      </c>
      <c r="AO273" s="17">
        <f t="shared" si="70"/>
        <v>67.199999999999989</v>
      </c>
      <c r="AP273" s="18">
        <f t="shared" si="71"/>
        <v>2.3013662266712918</v>
      </c>
      <c r="AQ273" s="76" t="str">
        <f t="shared" si="72"/>
        <v>No</v>
      </c>
      <c r="AR273" s="76" t="str">
        <f t="shared" si="73"/>
        <v>No</v>
      </c>
      <c r="AS273" s="76" t="str">
        <f t="shared" si="74"/>
        <v>Yes</v>
      </c>
      <c r="AU273" s="76" t="str">
        <f t="shared" si="75"/>
        <v>Keep</v>
      </c>
      <c r="AV273" s="59">
        <f t="shared" si="76"/>
        <v>2.4225936440733271</v>
      </c>
      <c r="AW273" s="41">
        <f t="shared" si="77"/>
        <v>2</v>
      </c>
      <c r="AX273" s="23">
        <f t="shared" si="78"/>
        <v>0.1309510077877474</v>
      </c>
      <c r="AY273" s="23"/>
      <c r="AZ273" s="11">
        <f>IF(AV273="NA",AV273,'Program Costs'!G273)</f>
        <v>12.333333333333334</v>
      </c>
      <c r="BA273" s="20"/>
      <c r="BB273" s="56">
        <f>IF(AW273&lt;=10,IF($BB$1="Residential",VLOOKUP(CEILING(AW273,0.05),'Payback-Acceptance'!$A$5:$C$205,2),VLOOKUP(CEILING(AW273,0.05),'Payback-Acceptance'!$A$5:$C$205,3)),IF($BB$1="Residential",VLOOKUP(10,'Payback-Acceptance'!$A$5:$C$205,2),VLOOKUP(10,'Payback-Acceptance'!$A$5:$C$205,3)))</f>
        <v>0.41756058820718511</v>
      </c>
      <c r="BC273" s="109"/>
      <c r="BD273" s="18">
        <f>'RIM Net Benefits (Ach Pot)'!BC273</f>
        <v>67.199999999999989</v>
      </c>
      <c r="BE273" s="18">
        <f>'RIM Net Benefits (Ach Pot)'!BD273</f>
        <v>3.5779670316137295</v>
      </c>
      <c r="BF273" s="18">
        <f>'RIM Net Benefits (Ach Pot)'!BE273</f>
        <v>5.0130894947116067</v>
      </c>
      <c r="BG273" s="42"/>
      <c r="BH273" s="22">
        <f>(BH61+BH150+BH239)*3</f>
        <v>3088492.9667854239</v>
      </c>
      <c r="BI273" s="27">
        <f t="shared" si="67"/>
        <v>644816.46994233795</v>
      </c>
      <c r="BJ273" s="52" t="s">
        <v>528</v>
      </c>
      <c r="BK273" s="52"/>
      <c r="BL273" s="35">
        <f t="shared" si="79"/>
        <v>94336.649552564049</v>
      </c>
      <c r="BM273" s="67">
        <f>BI273/BI272*BM272</f>
        <v>94336.649552564049</v>
      </c>
      <c r="BN273" s="71">
        <f t="shared" si="66"/>
        <v>2830.0994865769212</v>
      </c>
      <c r="BO273" s="71">
        <f t="shared" si="66"/>
        <v>7546.9319642051241</v>
      </c>
      <c r="BP273" s="71">
        <f t="shared" si="66"/>
        <v>15093.863928410248</v>
      </c>
      <c r="BQ273" s="71">
        <f t="shared" si="66"/>
        <v>28300.994865769218</v>
      </c>
      <c r="BR273" s="71">
        <f t="shared" si="66"/>
        <v>47168.324776282025</v>
      </c>
      <c r="BS273" s="71">
        <f t="shared" si="65"/>
        <v>66035.654686794835</v>
      </c>
      <c r="BT273" s="71">
        <f t="shared" si="65"/>
        <v>79242.785624153796</v>
      </c>
      <c r="BU273" s="71">
        <f t="shared" si="65"/>
        <v>86789.717588358923</v>
      </c>
      <c r="BV273" s="71">
        <f t="shared" si="65"/>
        <v>91506.550065987132</v>
      </c>
      <c r="BW273" s="71">
        <f t="shared" si="65"/>
        <v>94336.649552564049</v>
      </c>
    </row>
    <row r="274" spans="1:75" x14ac:dyDescent="0.25">
      <c r="A274" s="13">
        <v>5</v>
      </c>
      <c r="B274" s="13">
        <v>260</v>
      </c>
      <c r="C274">
        <v>263</v>
      </c>
      <c r="D274" t="s">
        <v>506</v>
      </c>
      <c r="E274" t="s">
        <v>497</v>
      </c>
      <c r="F274">
        <f>'RIM &amp; TRC Benefits'!E274-'TRC Costs (Ach Pot)'!E274</f>
        <v>0</v>
      </c>
      <c r="G274">
        <f>'RIM &amp; TRC Benefits'!F274-'TRC Costs (Ach Pot)'!F274</f>
        <v>0</v>
      </c>
      <c r="H274">
        <f>'RIM &amp; TRC Benefits'!G274-'TRC Costs (Ach Pot)'!G274</f>
        <v>-58.783425799999996</v>
      </c>
      <c r="I274">
        <f>'RIM &amp; TRC Benefits'!H274-'TRC Costs (Ach Pot)'!H274</f>
        <v>5.4915741999999996</v>
      </c>
      <c r="J274">
        <f>'RIM &amp; TRC Benefits'!I274-'TRC Costs (Ach Pot)'!I274</f>
        <v>5.4915741999999996</v>
      </c>
      <c r="K274">
        <f>'RIM &amp; TRC Benefits'!J274-'TRC Costs (Ach Pot)'!J274</f>
        <v>8.1859102000000004</v>
      </c>
      <c r="L274">
        <f>'RIM &amp; TRC Benefits'!K274-'TRC Costs (Ach Pot)'!K274</f>
        <v>8.9759491999999987</v>
      </c>
      <c r="M274">
        <f>'RIM &amp; TRC Benefits'!L274-'TRC Costs (Ach Pot)'!L274</f>
        <v>8.7796602000000004</v>
      </c>
      <c r="N274">
        <f>'RIM &amp; TRC Benefits'!M274-'TRC Costs (Ach Pot)'!M274</f>
        <v>10.507199199999999</v>
      </c>
      <c r="O274">
        <f>'RIM &amp; TRC Benefits'!N274-'TRC Costs (Ach Pot)'!N274</f>
        <v>10.3703579</v>
      </c>
      <c r="P274">
        <f>'RIM &amp; TRC Benefits'!O274-'TRC Costs (Ach Pot)'!O274</f>
        <v>11.4328579</v>
      </c>
      <c r="Q274">
        <f>'RIM &amp; TRC Benefits'!P274-'TRC Costs (Ach Pot)'!P274</f>
        <v>0</v>
      </c>
      <c r="R274">
        <f>'RIM &amp; TRC Benefits'!Q274-'TRC Costs (Ach Pot)'!Q274</f>
        <v>0</v>
      </c>
      <c r="S274">
        <f>'RIM &amp; TRC Benefits'!R274-'TRC Costs (Ach Pot)'!R274</f>
        <v>0</v>
      </c>
      <c r="T274">
        <f>'RIM &amp; TRC Benefits'!S274-'TRC Costs (Ach Pot)'!S274</f>
        <v>0</v>
      </c>
      <c r="U274">
        <f>'RIM &amp; TRC Benefits'!T274-'TRC Costs (Ach Pot)'!T274</f>
        <v>0</v>
      </c>
      <c r="V274">
        <f>'RIM &amp; TRC Benefits'!U274-'TRC Costs (Ach Pot)'!U274</f>
        <v>0</v>
      </c>
      <c r="W274">
        <f>'RIM &amp; TRC Benefits'!V274-'TRC Costs (Ach Pot)'!V274</f>
        <v>0</v>
      </c>
      <c r="X274">
        <f>'RIM &amp; TRC Benefits'!W274-'TRC Costs (Ach Pot)'!W274</f>
        <v>0</v>
      </c>
      <c r="Y274">
        <f>'RIM &amp; TRC Benefits'!X274-'TRC Costs (Ach Pot)'!X274</f>
        <v>0</v>
      </c>
      <c r="Z274">
        <f>'RIM &amp; TRC Benefits'!Y274-'TRC Costs (Ach Pot)'!Y274</f>
        <v>0</v>
      </c>
      <c r="AA274">
        <f>'RIM &amp; TRC Benefits'!Z274-'TRC Costs (Ach Pot)'!Z274</f>
        <v>0</v>
      </c>
      <c r="AB274">
        <f>'RIM &amp; TRC Benefits'!AA274-'TRC Costs (Ach Pot)'!AA274</f>
        <v>0</v>
      </c>
      <c r="AC274">
        <f>'RIM &amp; TRC Benefits'!AB274-'TRC Costs (Ach Pot)'!AB274</f>
        <v>0</v>
      </c>
      <c r="AD274">
        <f>'RIM &amp; TRC Benefits'!AC274-'TRC Costs (Ach Pot)'!AC274</f>
        <v>0</v>
      </c>
      <c r="AE274">
        <f>'RIM &amp; TRC Benefits'!AD274-'TRC Costs (Ach Pot)'!AD274</f>
        <v>0</v>
      </c>
      <c r="AF274">
        <f>'RIM &amp; TRC Benefits'!AE274-'TRC Costs (Ach Pot)'!AE274</f>
        <v>0</v>
      </c>
      <c r="AG274">
        <f>'RIM &amp; TRC Benefits'!AF274-'TRC Costs (Ach Pot)'!AF274</f>
        <v>0</v>
      </c>
      <c r="AH274">
        <f>'RIM &amp; TRC Benefits'!AG274-'TRC Costs (Ach Pot)'!AG274</f>
        <v>0</v>
      </c>
      <c r="AI274">
        <f>'RIM &amp; TRC Benefits'!AH274-'TRC Costs (Ach Pot)'!AH274</f>
        <v>0</v>
      </c>
      <c r="AJ274" s="2">
        <f t="shared" si="68"/>
        <v>10.451657200000007</v>
      </c>
      <c r="AK274" s="2">
        <f t="shared" si="69"/>
        <v>-7.7592394963335423</v>
      </c>
      <c r="AL274">
        <f>IF('TRC Costs (Ach Pot)'!AJ274=0,99999,'RIM &amp; TRC Benefits'!AJ274/'TRC Costs (Ach Pot)'!AJ274)</f>
        <v>0.87857215185706505</v>
      </c>
      <c r="AM274" s="17"/>
      <c r="AN274">
        <f>'Customer Costs'!G274</f>
        <v>26.9</v>
      </c>
      <c r="AO274" s="17">
        <f t="shared" si="70"/>
        <v>87.7</v>
      </c>
      <c r="AP274" s="18">
        <f t="shared" si="71"/>
        <v>2.5641059512645437</v>
      </c>
      <c r="AQ274" s="76" t="str">
        <f t="shared" si="72"/>
        <v>No</v>
      </c>
      <c r="AR274" s="76" t="str">
        <f t="shared" si="73"/>
        <v>No</v>
      </c>
      <c r="AS274" s="76" t="str">
        <f t="shared" si="74"/>
        <v>Yes</v>
      </c>
      <c r="AU274" s="76" t="str">
        <f t="shared" si="75"/>
        <v>Drop</v>
      </c>
      <c r="AV274" s="59" t="str">
        <f t="shared" si="76"/>
        <v>NA</v>
      </c>
      <c r="AW274" s="41" t="str">
        <f t="shared" si="77"/>
        <v>NA</v>
      </c>
      <c r="AX274" s="23" t="str">
        <f t="shared" si="78"/>
        <v>NA</v>
      </c>
      <c r="AY274" s="23"/>
      <c r="AZ274" s="11" t="str">
        <f>IF(AV274="NA",AV274,'Program Costs'!G274)</f>
        <v>NA</v>
      </c>
      <c r="BA274" s="20"/>
      <c r="BB274" s="56">
        <f>IF(AW274&lt;=10,IF($BB$1="Residential",VLOOKUP(CEILING(AW274,0.05),'Payback-Acceptance'!$A$5:$C$205,2),VLOOKUP(CEILING(AW274,0.05),'Payback-Acceptance'!$A$5:$C$205,3)),IF($BB$1="Residential",VLOOKUP(10,'Payback-Acceptance'!$A$5:$C$205,2),VLOOKUP(10,'Payback-Acceptance'!$A$5:$C$205,3)))</f>
        <v>0.14294960495076253</v>
      </c>
      <c r="BC274" s="109"/>
      <c r="BD274" s="18">
        <f>'RIM Net Benefits (Ach Pot)'!BC274</f>
        <v>87.7</v>
      </c>
      <c r="BE274" s="18">
        <f>'RIM Net Benefits (Ach Pot)'!BD274</f>
        <v>0</v>
      </c>
      <c r="BF274" s="18">
        <f>'RIM Net Benefits (Ach Pot)'!BE274</f>
        <v>0</v>
      </c>
      <c r="BG274" s="42"/>
      <c r="BH274" s="22">
        <f>BH64+BH153+BH242</f>
        <v>1030396.1668647137</v>
      </c>
      <c r="BI274" s="27" t="str">
        <f t="shared" si="67"/>
        <v>NA</v>
      </c>
      <c r="BJ274" s="52" t="s">
        <v>528</v>
      </c>
      <c r="BK274" s="52"/>
      <c r="BL274" s="35" t="str">
        <f t="shared" si="79"/>
        <v>NA</v>
      </c>
      <c r="BM274" s="67" t="s">
        <v>499</v>
      </c>
      <c r="BN274" s="71" t="str">
        <f t="shared" si="66"/>
        <v>NA</v>
      </c>
      <c r="BO274" s="71" t="str">
        <f t="shared" si="66"/>
        <v>NA</v>
      </c>
      <c r="BP274" s="71" t="str">
        <f t="shared" si="66"/>
        <v>NA</v>
      </c>
      <c r="BQ274" s="71" t="str">
        <f t="shared" si="66"/>
        <v>NA</v>
      </c>
      <c r="BR274" s="71" t="str">
        <f t="shared" si="66"/>
        <v>NA</v>
      </c>
      <c r="BS274" s="71" t="str">
        <f t="shared" si="65"/>
        <v>NA</v>
      </c>
      <c r="BT274" s="71" t="str">
        <f t="shared" si="65"/>
        <v>NA</v>
      </c>
      <c r="BU274" s="71" t="str">
        <f t="shared" si="65"/>
        <v>NA</v>
      </c>
      <c r="BV274" s="71" t="str">
        <f t="shared" si="65"/>
        <v>NA</v>
      </c>
      <c r="BW274" s="71" t="str">
        <f t="shared" si="65"/>
        <v>NA</v>
      </c>
    </row>
    <row r="275" spans="1:75" x14ac:dyDescent="0.25">
      <c r="A275" s="13">
        <v>5</v>
      </c>
      <c r="B275" s="13">
        <v>999</v>
      </c>
      <c r="C275">
        <v>302</v>
      </c>
      <c r="D275" t="s">
        <v>502</v>
      </c>
      <c r="E275" t="s">
        <v>492</v>
      </c>
      <c r="F275">
        <f>'RIM &amp; TRC Benefits'!E275-'TRC Costs (Ach Pot)'!E275</f>
        <v>0</v>
      </c>
      <c r="G275">
        <f>'RIM &amp; TRC Benefits'!F275-'TRC Costs (Ach Pot)'!F275</f>
        <v>0</v>
      </c>
      <c r="H275">
        <f>'RIM &amp; TRC Benefits'!G275-'TRC Costs (Ach Pot)'!G275</f>
        <v>13.828198999999998</v>
      </c>
      <c r="I275">
        <f>'RIM &amp; TRC Benefits'!H275-'TRC Costs (Ach Pot)'!H275</f>
        <v>51.953198999999998</v>
      </c>
      <c r="J275">
        <f>'RIM &amp; TRC Benefits'!I275-'TRC Costs (Ach Pot)'!I275</f>
        <v>57.578198999999998</v>
      </c>
      <c r="K275">
        <f>'RIM &amp; TRC Benefits'!J275-'TRC Costs (Ach Pot)'!J275</f>
        <v>74.517651999999998</v>
      </c>
      <c r="L275">
        <f>'RIM &amp; TRC Benefits'!K275-'TRC Costs (Ach Pot)'!K275</f>
        <v>80.430737999999991</v>
      </c>
      <c r="M275">
        <f>'RIM &amp; TRC Benefits'!L275-'TRC Costs (Ach Pot)'!L275</f>
        <v>84.294995999999998</v>
      </c>
      <c r="N275">
        <f>'RIM &amp; TRC Benefits'!M275-'TRC Costs (Ach Pot)'!M275</f>
        <v>95.14850899999999</v>
      </c>
      <c r="O275">
        <f>'RIM &amp; TRC Benefits'!N275-'TRC Costs (Ach Pot)'!N275</f>
        <v>0</v>
      </c>
      <c r="P275">
        <f>'RIM &amp; TRC Benefits'!O275-'TRC Costs (Ach Pot)'!O275</f>
        <v>0</v>
      </c>
      <c r="Q275">
        <f>'RIM &amp; TRC Benefits'!P275-'TRC Costs (Ach Pot)'!P275</f>
        <v>0</v>
      </c>
      <c r="R275">
        <f>'RIM &amp; TRC Benefits'!Q275-'TRC Costs (Ach Pot)'!Q275</f>
        <v>0</v>
      </c>
      <c r="S275">
        <f>'RIM &amp; TRC Benefits'!R275-'TRC Costs (Ach Pot)'!R275</f>
        <v>0</v>
      </c>
      <c r="T275">
        <f>'RIM &amp; TRC Benefits'!S275-'TRC Costs (Ach Pot)'!S275</f>
        <v>0</v>
      </c>
      <c r="U275">
        <f>'RIM &amp; TRC Benefits'!T275-'TRC Costs (Ach Pot)'!T275</f>
        <v>0</v>
      </c>
      <c r="V275">
        <f>'RIM &amp; TRC Benefits'!U275-'TRC Costs (Ach Pot)'!U275</f>
        <v>0</v>
      </c>
      <c r="W275">
        <f>'RIM &amp; TRC Benefits'!V275-'TRC Costs (Ach Pot)'!V275</f>
        <v>0</v>
      </c>
      <c r="X275">
        <f>'RIM &amp; TRC Benefits'!W275-'TRC Costs (Ach Pot)'!W275</f>
        <v>0</v>
      </c>
      <c r="Y275">
        <f>'RIM &amp; TRC Benefits'!X275-'TRC Costs (Ach Pot)'!X275</f>
        <v>0</v>
      </c>
      <c r="Z275">
        <f>'RIM &amp; TRC Benefits'!Y275-'TRC Costs (Ach Pot)'!Y275</f>
        <v>0</v>
      </c>
      <c r="AA275">
        <f>'RIM &amp; TRC Benefits'!Z275-'TRC Costs (Ach Pot)'!Z275</f>
        <v>0</v>
      </c>
      <c r="AB275">
        <f>'RIM &amp; TRC Benefits'!AA275-'TRC Costs (Ach Pot)'!AA275</f>
        <v>0</v>
      </c>
      <c r="AC275">
        <f>'RIM &amp; TRC Benefits'!AB275-'TRC Costs (Ach Pot)'!AB275</f>
        <v>0</v>
      </c>
      <c r="AD275">
        <f>'RIM &amp; TRC Benefits'!AC275-'TRC Costs (Ach Pot)'!AC275</f>
        <v>0</v>
      </c>
      <c r="AE275">
        <f>'RIM &amp; TRC Benefits'!AD275-'TRC Costs (Ach Pot)'!AD275</f>
        <v>0</v>
      </c>
      <c r="AF275">
        <f>'RIM &amp; TRC Benefits'!AE275-'TRC Costs (Ach Pot)'!AE275</f>
        <v>0</v>
      </c>
      <c r="AG275">
        <f>'RIM &amp; TRC Benefits'!AF275-'TRC Costs (Ach Pot)'!AF275</f>
        <v>0</v>
      </c>
      <c r="AH275">
        <f>'RIM &amp; TRC Benefits'!AG275-'TRC Costs (Ach Pot)'!AG275</f>
        <v>0</v>
      </c>
      <c r="AI275">
        <f>'RIM &amp; TRC Benefits'!AH275-'TRC Costs (Ach Pot)'!AH275</f>
        <v>0</v>
      </c>
      <c r="AJ275" s="2">
        <f t="shared" si="68"/>
        <v>457.75149199999998</v>
      </c>
      <c r="AK275" s="2">
        <f t="shared" si="69"/>
        <v>364.75501873539065</v>
      </c>
      <c r="AL275">
        <f>IF('TRC Costs (Ach Pot)'!AJ275=0,99999,'RIM &amp; TRC Benefits'!AJ275/'TRC Costs (Ach Pot)'!AJ275)</f>
        <v>10.858243749605153</v>
      </c>
      <c r="AM275" s="17"/>
      <c r="AN275">
        <f>'Customer Costs'!G275</f>
        <v>0</v>
      </c>
      <c r="AO275" s="17">
        <f t="shared" si="70"/>
        <v>1003.32</v>
      </c>
      <c r="AP275" s="18">
        <f t="shared" si="71"/>
        <v>0</v>
      </c>
      <c r="AQ275" s="76" t="str">
        <f t="shared" si="72"/>
        <v>Yes</v>
      </c>
      <c r="AR275" s="76" t="str">
        <f t="shared" si="73"/>
        <v>Yes</v>
      </c>
      <c r="AS275" s="76" t="str">
        <f t="shared" si="74"/>
        <v>Yes</v>
      </c>
      <c r="AU275" s="76" t="str">
        <f t="shared" si="75"/>
        <v>Drop</v>
      </c>
      <c r="AV275" s="59" t="str">
        <f t="shared" si="76"/>
        <v>NA</v>
      </c>
      <c r="AW275" s="41" t="str">
        <f t="shared" si="77"/>
        <v>NA</v>
      </c>
      <c r="AX275" s="23" t="str">
        <f t="shared" si="78"/>
        <v>NA</v>
      </c>
      <c r="AY275" s="23"/>
      <c r="AZ275" s="11" t="str">
        <f>IF(AV275="NA",AV275,'Program Costs'!G275)</f>
        <v>NA</v>
      </c>
      <c r="BA275" s="20"/>
      <c r="BB275" s="56">
        <f>IF(AW275&lt;=10,IF($BB$1="Residential",VLOOKUP(CEILING(AW275,0.05),'Payback-Acceptance'!$A$5:$C$205,2),VLOOKUP(CEILING(AW275,0.05),'Payback-Acceptance'!$A$5:$C$205,3)),IF($BB$1="Residential",VLOOKUP(10,'Payback-Acceptance'!$A$5:$C$205,2),VLOOKUP(10,'Payback-Acceptance'!$A$5:$C$205,3)))</f>
        <v>0.14294960495076253</v>
      </c>
      <c r="BC275" s="109"/>
      <c r="BD275" s="18">
        <f>'RIM Net Benefits (Ach Pot)'!BC275</f>
        <v>1003.32</v>
      </c>
      <c r="BE275" s="18">
        <f>'RIM Net Benefits (Ach Pot)'!BD275</f>
        <v>145.80000000000001</v>
      </c>
      <c r="BF275" s="18">
        <f>'RIM Net Benefits (Ach Pot)'!BE275</f>
        <v>101.93129067600002</v>
      </c>
      <c r="BG275" s="22"/>
      <c r="BH275" s="22">
        <f>(BH66+BH155+BH244)*0.27</f>
        <v>332868.93450007105</v>
      </c>
      <c r="BI275" s="27" t="str">
        <f t="shared" si="67"/>
        <v>NA</v>
      </c>
      <c r="BJ275" s="52" t="s">
        <v>528</v>
      </c>
      <c r="BK275" s="52"/>
      <c r="BL275" s="35" t="str">
        <f t="shared" si="79"/>
        <v>NA</v>
      </c>
      <c r="BM275" s="67" t="s">
        <v>499</v>
      </c>
      <c r="BN275" s="71" t="str">
        <f t="shared" si="66"/>
        <v>NA</v>
      </c>
      <c r="BO275" s="71" t="str">
        <f t="shared" si="66"/>
        <v>NA</v>
      </c>
      <c r="BP275" s="71" t="str">
        <f t="shared" si="66"/>
        <v>NA</v>
      </c>
      <c r="BQ275" s="71" t="str">
        <f t="shared" si="66"/>
        <v>NA</v>
      </c>
      <c r="BR275" s="71" t="str">
        <f t="shared" si="66"/>
        <v>NA</v>
      </c>
      <c r="BS275" s="71" t="str">
        <f t="shared" si="65"/>
        <v>NA</v>
      </c>
      <c r="BT275" s="71" t="str">
        <f t="shared" si="65"/>
        <v>NA</v>
      </c>
      <c r="BU275" s="71" t="str">
        <f t="shared" si="65"/>
        <v>NA</v>
      </c>
      <c r="BV275" s="71" t="str">
        <f t="shared" si="65"/>
        <v>NA</v>
      </c>
      <c r="BW275" s="71" t="str">
        <f t="shared" si="65"/>
        <v>NA</v>
      </c>
    </row>
    <row r="276" spans="1:75" x14ac:dyDescent="0.25">
      <c r="A276" s="13">
        <v>5</v>
      </c>
      <c r="B276" s="13">
        <v>999</v>
      </c>
      <c r="C276">
        <v>352</v>
      </c>
      <c r="D276" t="s">
        <v>500</v>
      </c>
      <c r="E276" t="s">
        <v>491</v>
      </c>
      <c r="F276">
        <f>'RIM &amp; TRC Benefits'!E276-'TRC Costs (Ach Pot)'!E276</f>
        <v>0</v>
      </c>
      <c r="G276">
        <f>'RIM &amp; TRC Benefits'!F276-'TRC Costs (Ach Pot)'!F276</f>
        <v>0</v>
      </c>
      <c r="H276">
        <f>'RIM &amp; TRC Benefits'!G276-'TRC Costs (Ach Pot)'!G276</f>
        <v>4.0504529999999974</v>
      </c>
      <c r="I276">
        <f>'RIM &amp; TRC Benefits'!H276-'TRC Costs (Ach Pot)'!H276</f>
        <v>41.800452999999997</v>
      </c>
      <c r="J276">
        <f>'RIM &amp; TRC Benefits'!I276-'TRC Costs (Ach Pot)'!I276</f>
        <v>46.425452999999997</v>
      </c>
      <c r="K276">
        <f>'RIM &amp; TRC Benefits'!J276-'TRC Costs (Ach Pot)'!J276</f>
        <v>60.458655999999998</v>
      </c>
      <c r="L276">
        <f>'RIM &amp; TRC Benefits'!K276-'TRC Costs (Ach Pot)'!K276</f>
        <v>65.090491999999998</v>
      </c>
      <c r="M276">
        <f>'RIM &amp; TRC Benefits'!L276-'TRC Costs (Ach Pot)'!L276</f>
        <v>68.136391000000003</v>
      </c>
      <c r="N276">
        <f>'RIM &amp; TRC Benefits'!M276-'TRC Costs (Ach Pot)'!M276</f>
        <v>75.808262999999997</v>
      </c>
      <c r="O276">
        <f>'RIM &amp; TRC Benefits'!N276-'TRC Costs (Ach Pot)'!N276</f>
        <v>0</v>
      </c>
      <c r="P276">
        <f>'RIM &amp; TRC Benefits'!O276-'TRC Costs (Ach Pot)'!O276</f>
        <v>0</v>
      </c>
      <c r="Q276">
        <f>'RIM &amp; TRC Benefits'!P276-'TRC Costs (Ach Pot)'!P276</f>
        <v>0</v>
      </c>
      <c r="R276">
        <f>'RIM &amp; TRC Benefits'!Q276-'TRC Costs (Ach Pot)'!Q276</f>
        <v>0</v>
      </c>
      <c r="S276">
        <f>'RIM &amp; TRC Benefits'!R276-'TRC Costs (Ach Pot)'!R276</f>
        <v>0</v>
      </c>
      <c r="T276">
        <f>'RIM &amp; TRC Benefits'!S276-'TRC Costs (Ach Pot)'!S276</f>
        <v>0</v>
      </c>
      <c r="U276">
        <f>'RIM &amp; TRC Benefits'!T276-'TRC Costs (Ach Pot)'!T276</f>
        <v>0</v>
      </c>
      <c r="V276">
        <f>'RIM &amp; TRC Benefits'!U276-'TRC Costs (Ach Pot)'!U276</f>
        <v>0</v>
      </c>
      <c r="W276">
        <f>'RIM &amp; TRC Benefits'!V276-'TRC Costs (Ach Pot)'!V276</f>
        <v>0</v>
      </c>
      <c r="X276">
        <f>'RIM &amp; TRC Benefits'!W276-'TRC Costs (Ach Pot)'!W276</f>
        <v>0</v>
      </c>
      <c r="Y276">
        <f>'RIM &amp; TRC Benefits'!X276-'TRC Costs (Ach Pot)'!X276</f>
        <v>0</v>
      </c>
      <c r="Z276">
        <f>'RIM &amp; TRC Benefits'!Y276-'TRC Costs (Ach Pot)'!Y276</f>
        <v>0</v>
      </c>
      <c r="AA276">
        <f>'RIM &amp; TRC Benefits'!Z276-'TRC Costs (Ach Pot)'!Z276</f>
        <v>0</v>
      </c>
      <c r="AB276">
        <f>'RIM &amp; TRC Benefits'!AA276-'TRC Costs (Ach Pot)'!AA276</f>
        <v>0</v>
      </c>
      <c r="AC276">
        <f>'RIM &amp; TRC Benefits'!AB276-'TRC Costs (Ach Pot)'!AB276</f>
        <v>0</v>
      </c>
      <c r="AD276">
        <f>'RIM &amp; TRC Benefits'!AC276-'TRC Costs (Ach Pot)'!AC276</f>
        <v>0</v>
      </c>
      <c r="AE276">
        <f>'RIM &amp; TRC Benefits'!AD276-'TRC Costs (Ach Pot)'!AD276</f>
        <v>0</v>
      </c>
      <c r="AF276">
        <f>'RIM &amp; TRC Benefits'!AE276-'TRC Costs (Ach Pot)'!AE276</f>
        <v>0</v>
      </c>
      <c r="AG276">
        <f>'RIM &amp; TRC Benefits'!AF276-'TRC Costs (Ach Pot)'!AF276</f>
        <v>0</v>
      </c>
      <c r="AH276">
        <f>'RIM &amp; TRC Benefits'!AG276-'TRC Costs (Ach Pot)'!AG276</f>
        <v>0</v>
      </c>
      <c r="AI276">
        <f>'RIM &amp; TRC Benefits'!AH276-'TRC Costs (Ach Pot)'!AH276</f>
        <v>0</v>
      </c>
      <c r="AJ276" s="2">
        <f t="shared" si="68"/>
        <v>361.77016099999997</v>
      </c>
      <c r="AK276" s="2">
        <f t="shared" si="69"/>
        <v>286.91479080711196</v>
      </c>
      <c r="AL276">
        <f>IF('TRC Costs (Ach Pot)'!AJ276=0,99999,'RIM &amp; TRC Benefits'!AJ276/'TRC Costs (Ach Pot)'!AJ276)</f>
        <v>8.7544538055976204</v>
      </c>
      <c r="AM276" s="17"/>
      <c r="AN276">
        <f>'Customer Costs'!G276</f>
        <v>0</v>
      </c>
      <c r="AO276" s="17">
        <f t="shared" si="70"/>
        <v>808.92000000000007</v>
      </c>
      <c r="AP276" s="18">
        <f t="shared" si="71"/>
        <v>0</v>
      </c>
      <c r="AQ276" s="76" t="str">
        <f t="shared" si="72"/>
        <v>Yes</v>
      </c>
      <c r="AR276" s="76" t="str">
        <f t="shared" si="73"/>
        <v>Yes</v>
      </c>
      <c r="AS276" s="76" t="str">
        <f t="shared" si="74"/>
        <v>Yes</v>
      </c>
      <c r="AU276" s="76" t="str">
        <f t="shared" si="75"/>
        <v>Drop</v>
      </c>
      <c r="AV276" s="59" t="str">
        <f t="shared" si="76"/>
        <v>NA</v>
      </c>
      <c r="AW276" s="41" t="str">
        <f t="shared" si="77"/>
        <v>NA</v>
      </c>
      <c r="AX276" s="23" t="str">
        <f t="shared" si="78"/>
        <v>NA</v>
      </c>
      <c r="AY276" s="23"/>
      <c r="AZ276" s="11" t="str">
        <f>IF(AV276="NA",AV276,'Program Costs'!G276)</f>
        <v>NA</v>
      </c>
      <c r="BA276" s="20"/>
      <c r="BB276" s="56">
        <f>IF(AW276&lt;=10,IF($BB$1="Residential",VLOOKUP(CEILING(AW276,0.05),'Payback-Acceptance'!$A$5:$C$205,2),VLOOKUP(CEILING(AW276,0.05),'Payback-Acceptance'!$A$5:$C$205,3)),IF($BB$1="Residential",VLOOKUP(10,'Payback-Acceptance'!$A$5:$C$205,2),VLOOKUP(10,'Payback-Acceptance'!$A$5:$C$205,3)))</f>
        <v>0.14294960495076253</v>
      </c>
      <c r="BC276" s="109"/>
      <c r="BD276" s="18">
        <f>'RIM Net Benefits (Ach Pot)'!BC276</f>
        <v>808.92000000000007</v>
      </c>
      <c r="BE276" s="18">
        <f>'RIM Net Benefits (Ach Pot)'!BD276</f>
        <v>116.64</v>
      </c>
      <c r="BF276" s="18">
        <f>'RIM Net Benefits (Ach Pot)'!BE276</f>
        <v>81.545032540800008</v>
      </c>
      <c r="BG276" s="22"/>
      <c r="BH276" s="22">
        <f>(BH67+BH156+BH245)*0.05</f>
        <v>14155.338062879817</v>
      </c>
      <c r="BI276" s="27" t="str">
        <f t="shared" si="67"/>
        <v>NA</v>
      </c>
      <c r="BJ276" s="52" t="s">
        <v>528</v>
      </c>
      <c r="BK276" s="52"/>
      <c r="BL276" s="35" t="str">
        <f t="shared" si="79"/>
        <v>NA</v>
      </c>
      <c r="BM276" s="67" t="s">
        <v>499</v>
      </c>
      <c r="BN276" s="71" t="str">
        <f t="shared" si="66"/>
        <v>NA</v>
      </c>
      <c r="BO276" s="71" t="str">
        <f t="shared" si="66"/>
        <v>NA</v>
      </c>
      <c r="BP276" s="71" t="str">
        <f t="shared" si="66"/>
        <v>NA</v>
      </c>
      <c r="BQ276" s="71" t="str">
        <f t="shared" si="66"/>
        <v>NA</v>
      </c>
      <c r="BR276" s="71" t="str">
        <f t="shared" si="66"/>
        <v>NA</v>
      </c>
      <c r="BS276" s="71" t="str">
        <f t="shared" si="65"/>
        <v>NA</v>
      </c>
      <c r="BT276" s="71" t="str">
        <f t="shared" si="65"/>
        <v>NA</v>
      </c>
      <c r="BU276" s="71" t="str">
        <f t="shared" si="65"/>
        <v>NA</v>
      </c>
      <c r="BV276" s="71" t="str">
        <f t="shared" si="65"/>
        <v>NA</v>
      </c>
      <c r="BW276" s="71" t="str">
        <f t="shared" si="65"/>
        <v>NA</v>
      </c>
    </row>
    <row r="277" spans="1:75" ht="15.75" thickBot="1" x14ac:dyDescent="0.3">
      <c r="A277" s="13">
        <v>5</v>
      </c>
      <c r="B277" s="13">
        <v>999</v>
      </c>
      <c r="C277">
        <v>962</v>
      </c>
      <c r="D277" t="s">
        <v>503</v>
      </c>
      <c r="E277" t="s">
        <v>493</v>
      </c>
      <c r="F277">
        <f>'RIM &amp; TRC Benefits'!E277-'TRC Costs (Ach Pot)'!E277</f>
        <v>0</v>
      </c>
      <c r="G277">
        <f>'RIM &amp; TRC Benefits'!F277-'TRC Costs (Ach Pot)'!F277</f>
        <v>0</v>
      </c>
      <c r="H277">
        <f>'RIM &amp; TRC Benefits'!G277-'TRC Costs (Ach Pot)'!G277</f>
        <v>-64.214287100000007</v>
      </c>
      <c r="I277">
        <f>'RIM &amp; TRC Benefits'!H277-'TRC Costs (Ach Pot)'!H277</f>
        <v>13.2857129</v>
      </c>
      <c r="J277">
        <f>'RIM &amp; TRC Benefits'!I277-'TRC Costs (Ach Pot)'!I277</f>
        <v>14.0357129</v>
      </c>
      <c r="K277">
        <f>'RIM &amp; TRC Benefits'!J277-'TRC Costs (Ach Pot)'!J277</f>
        <v>19.108954900000001</v>
      </c>
      <c r="L277">
        <f>'RIM &amp; TRC Benefits'!K277-'TRC Costs (Ach Pot)'!K277</f>
        <v>20.2476269</v>
      </c>
      <c r="M277">
        <f>'RIM &amp; TRC Benefits'!L277-'TRC Costs (Ach Pot)'!L277</f>
        <v>21.255439899999999</v>
      </c>
      <c r="N277">
        <f>'RIM &amp; TRC Benefits'!M277-'TRC Costs (Ach Pot)'!M277</f>
        <v>23.6607129</v>
      </c>
      <c r="O277">
        <f>'RIM &amp; TRC Benefits'!N277-'TRC Costs (Ach Pot)'!N277</f>
        <v>24.5513379</v>
      </c>
      <c r="P277">
        <f>'RIM &amp; TRC Benefits'!O277-'TRC Costs (Ach Pot)'!O277</f>
        <v>25.3013379</v>
      </c>
      <c r="Q277">
        <f>'RIM &amp; TRC Benefits'!P277-'TRC Costs (Ach Pot)'!P277</f>
        <v>23.8013379</v>
      </c>
      <c r="R277">
        <f>'RIM &amp; TRC Benefits'!Q277-'TRC Costs (Ach Pot)'!Q277</f>
        <v>0</v>
      </c>
      <c r="S277">
        <f>'RIM &amp; TRC Benefits'!R277-'TRC Costs (Ach Pot)'!R277</f>
        <v>0</v>
      </c>
      <c r="T277">
        <f>'RIM &amp; TRC Benefits'!S277-'TRC Costs (Ach Pot)'!S277</f>
        <v>0</v>
      </c>
      <c r="U277">
        <f>'RIM &amp; TRC Benefits'!T277-'TRC Costs (Ach Pot)'!T277</f>
        <v>0</v>
      </c>
      <c r="V277">
        <f>'RIM &amp; TRC Benefits'!U277-'TRC Costs (Ach Pot)'!U277</f>
        <v>0</v>
      </c>
      <c r="W277">
        <f>'RIM &amp; TRC Benefits'!V277-'TRC Costs (Ach Pot)'!V277</f>
        <v>0</v>
      </c>
      <c r="X277">
        <f>'RIM &amp; TRC Benefits'!W277-'TRC Costs (Ach Pot)'!W277</f>
        <v>0</v>
      </c>
      <c r="Y277">
        <f>'RIM &amp; TRC Benefits'!X277-'TRC Costs (Ach Pot)'!X277</f>
        <v>0</v>
      </c>
      <c r="Z277">
        <f>'RIM &amp; TRC Benefits'!Y277-'TRC Costs (Ach Pot)'!Y277</f>
        <v>0</v>
      </c>
      <c r="AA277">
        <f>'RIM &amp; TRC Benefits'!Z277-'TRC Costs (Ach Pot)'!Z277</f>
        <v>0</v>
      </c>
      <c r="AB277">
        <f>'RIM &amp; TRC Benefits'!AA277-'TRC Costs (Ach Pot)'!AA277</f>
        <v>0</v>
      </c>
      <c r="AC277">
        <f>'RIM &amp; TRC Benefits'!AB277-'TRC Costs (Ach Pot)'!AB277</f>
        <v>0</v>
      </c>
      <c r="AD277">
        <f>'RIM &amp; TRC Benefits'!AC277-'TRC Costs (Ach Pot)'!AC277</f>
        <v>0</v>
      </c>
      <c r="AE277">
        <f>'RIM &amp; TRC Benefits'!AD277-'TRC Costs (Ach Pot)'!AD277</f>
        <v>0</v>
      </c>
      <c r="AF277">
        <f>'RIM &amp; TRC Benefits'!AE277-'TRC Costs (Ach Pot)'!AE277</f>
        <v>0</v>
      </c>
      <c r="AG277">
        <f>'RIM &amp; TRC Benefits'!AF277-'TRC Costs (Ach Pot)'!AF277</f>
        <v>0</v>
      </c>
      <c r="AH277">
        <f>'RIM &amp; TRC Benefits'!AG277-'TRC Costs (Ach Pot)'!AG277</f>
        <v>0</v>
      </c>
      <c r="AI277">
        <f>'RIM &amp; TRC Benefits'!AH277-'TRC Costs (Ach Pot)'!AH277</f>
        <v>0</v>
      </c>
      <c r="AJ277" s="2">
        <f t="shared" si="68"/>
        <v>121.03388699999999</v>
      </c>
      <c r="AK277" s="2">
        <f t="shared" si="69"/>
        <v>68.743559463631868</v>
      </c>
      <c r="AL277">
        <f>IF('TRC Costs (Ach Pot)'!AJ277=0,99999,'RIM &amp; TRC Benefits'!AJ277/'TRC Costs (Ach Pot)'!AJ277)</f>
        <v>1.8927734995276866</v>
      </c>
      <c r="AM277" s="17"/>
      <c r="AN277">
        <f>'Customer Costs'!G277</f>
        <v>40</v>
      </c>
      <c r="AO277" s="17">
        <f t="shared" si="70"/>
        <v>250</v>
      </c>
      <c r="AP277" s="18">
        <f t="shared" si="71"/>
        <v>1.3375291713064714</v>
      </c>
      <c r="AQ277" s="76" t="str">
        <f t="shared" si="72"/>
        <v>No</v>
      </c>
      <c r="AR277" s="76" t="str">
        <f t="shared" si="73"/>
        <v>Yes</v>
      </c>
      <c r="AS277" s="76" t="str">
        <f t="shared" si="74"/>
        <v>Yes</v>
      </c>
      <c r="AU277" s="76" t="str">
        <f t="shared" si="75"/>
        <v>Drop</v>
      </c>
      <c r="AV277" s="59" t="str">
        <f t="shared" si="76"/>
        <v>NA</v>
      </c>
      <c r="AW277" s="41" t="str">
        <f t="shared" si="77"/>
        <v>NA</v>
      </c>
      <c r="AX277" s="23" t="str">
        <f t="shared" si="78"/>
        <v>NA</v>
      </c>
      <c r="AY277" s="23"/>
      <c r="AZ277" s="11" t="str">
        <f>IF(AV277="NA",AV277,'Program Costs'!G277)</f>
        <v>NA</v>
      </c>
      <c r="BA277" s="20"/>
      <c r="BB277" s="56">
        <f>IF(AW277&lt;=10,IF($BB$1="Residential",VLOOKUP(CEILING(AW277,0.05),'Payback-Acceptance'!$A$5:$C$205,2),VLOOKUP(CEILING(AW277,0.05),'Payback-Acceptance'!$A$5:$C$205,3)),IF($BB$1="Residential",VLOOKUP(10,'Payback-Acceptance'!$A$5:$C$205,2),VLOOKUP(10,'Payback-Acceptance'!$A$5:$C$205,3)))</f>
        <v>0.14294960495076253</v>
      </c>
      <c r="BC277" s="109"/>
      <c r="BD277" s="18">
        <f>'RIM Net Benefits (Ach Pot)'!BC277</f>
        <v>250</v>
      </c>
      <c r="BE277" s="18">
        <f>'RIM Net Benefits (Ach Pot)'!BD277</f>
        <v>28.538812785388128</v>
      </c>
      <c r="BF277" s="18">
        <f>'RIM Net Benefits (Ach Pot)'!BE277</f>
        <v>28.538812785388128</v>
      </c>
      <c r="BG277" s="22"/>
      <c r="BH277" s="22">
        <f>BH90+BH179+BH268</f>
        <v>744695.38686711085</v>
      </c>
      <c r="BI277" s="27" t="str">
        <f t="shared" si="67"/>
        <v>NA</v>
      </c>
      <c r="BJ277" s="52" t="s">
        <v>528</v>
      </c>
      <c r="BK277" s="52"/>
      <c r="BL277" s="35" t="str">
        <f t="shared" si="79"/>
        <v>NA</v>
      </c>
      <c r="BM277" s="67" t="s">
        <v>499</v>
      </c>
      <c r="BN277" s="71" t="str">
        <f t="shared" si="66"/>
        <v>NA</v>
      </c>
      <c r="BO277" s="71" t="str">
        <f t="shared" si="66"/>
        <v>NA</v>
      </c>
      <c r="BP277" s="71" t="str">
        <f t="shared" si="66"/>
        <v>NA</v>
      </c>
      <c r="BQ277" s="71" t="str">
        <f t="shared" si="66"/>
        <v>NA</v>
      </c>
      <c r="BR277" s="71" t="str">
        <f t="shared" si="66"/>
        <v>NA</v>
      </c>
      <c r="BS277" s="71" t="str">
        <f t="shared" si="65"/>
        <v>NA</v>
      </c>
      <c r="BT277" s="71" t="str">
        <f t="shared" si="65"/>
        <v>NA</v>
      </c>
      <c r="BU277" s="71" t="str">
        <f t="shared" si="65"/>
        <v>NA</v>
      </c>
      <c r="BV277" s="71" t="str">
        <f t="shared" si="65"/>
        <v>NA</v>
      </c>
      <c r="BW277" s="71" t="str">
        <f t="shared" si="65"/>
        <v>NA</v>
      </c>
    </row>
    <row r="278" spans="1:75" ht="15.75" thickBot="1" x14ac:dyDescent="0.3">
      <c r="AU278" s="4"/>
      <c r="AV278" s="59"/>
      <c r="AW278" s="41"/>
      <c r="BC278" s="12"/>
      <c r="BD278" s="12"/>
      <c r="BE278" s="12"/>
      <c r="BF278" s="12"/>
      <c r="BG278" s="45"/>
      <c r="BJ278" s="53"/>
    </row>
    <row r="279" spans="1:75" x14ac:dyDescent="0.25">
      <c r="AN279" s="57">
        <f>SUMPRODUCT(AN$4:AN$277,$BL$4:$BL$277)</f>
        <v>182026113.24726263</v>
      </c>
      <c r="AO279" s="58"/>
      <c r="AP279" s="43"/>
      <c r="AQ279" s="43"/>
      <c r="AR279" s="43"/>
      <c r="AU279" s="4">
        <f>COUNTIF(AU4:AU276,"Keep")</f>
        <v>62</v>
      </c>
      <c r="AV279" s="57">
        <f>SUMPRODUCT(AV$4:AV$277,$BL$4:$BL$277)</f>
        <v>121183147.68391544</v>
      </c>
      <c r="AW279" s="58"/>
      <c r="AX279" s="33"/>
      <c r="AY279" s="45"/>
      <c r="AZ279" s="57">
        <f>SUMPRODUCT(AZ$4:AZ$277,$BL$4:$BL$277)</f>
        <v>32297297.793823101</v>
      </c>
      <c r="BA279" s="58"/>
      <c r="BB279" s="60"/>
      <c r="BC279" s="12"/>
      <c r="BD279" s="19"/>
      <c r="BE279" s="19"/>
      <c r="BF279" s="19"/>
      <c r="BG279" s="45"/>
      <c r="BH279" s="72" t="s">
        <v>533</v>
      </c>
      <c r="BI279" s="26">
        <f>SUMPRODUCT($BD$4:$BD$277,$BI$4:$BI$277)/1000000</f>
        <v>1221.2468112580855</v>
      </c>
      <c r="BJ279" s="54"/>
      <c r="BK279" s="53"/>
      <c r="BL279" s="36">
        <f>SUMPRODUCT($BD$4:$BD$277,$BL$4:$BL$277)/1000000</f>
        <v>254.31012909303743</v>
      </c>
      <c r="BN279" s="36">
        <f t="shared" ref="BN279:BW279" si="80">SUMPRODUCT($BD$4:$BD$277,BN$4:BN$277)/1000000</f>
        <v>25.517498039084309</v>
      </c>
      <c r="BO279" s="36">
        <f t="shared" si="80"/>
        <v>52.737116881746338</v>
      </c>
      <c r="BP279" s="36">
        <f t="shared" si="80"/>
        <v>82.086428843142173</v>
      </c>
      <c r="BQ279" s="36">
        <f t="shared" si="80"/>
        <v>117.5404826988571</v>
      </c>
      <c r="BR279" s="36">
        <f t="shared" si="80"/>
        <v>158.94316917456621</v>
      </c>
      <c r="BS279" s="36">
        <f t="shared" si="80"/>
        <v>197.29096592418821</v>
      </c>
      <c r="BT279" s="36">
        <f t="shared" si="80"/>
        <v>223.84881454802473</v>
      </c>
      <c r="BU279" s="36">
        <f t="shared" si="80"/>
        <v>239.25158027224072</v>
      </c>
      <c r="BV279" s="36">
        <f t="shared" si="80"/>
        <v>248.73090106234756</v>
      </c>
      <c r="BW279" s="36">
        <f t="shared" si="80"/>
        <v>254.31012909303743</v>
      </c>
    </row>
    <row r="280" spans="1:75" ht="15.75" thickBot="1" x14ac:dyDescent="0.3">
      <c r="AN280" s="57"/>
      <c r="AO280" s="58"/>
      <c r="AP280" s="61"/>
      <c r="AQ280" s="61"/>
      <c r="AR280" s="61"/>
      <c r="AS280" s="24"/>
      <c r="AT280" s="24"/>
      <c r="AU280" s="21"/>
      <c r="AV280" s="57"/>
      <c r="AW280" s="58"/>
      <c r="AX280" s="43"/>
      <c r="AY280" s="45"/>
      <c r="AZ280" s="57"/>
      <c r="BA280" s="58"/>
      <c r="BB280" s="43"/>
      <c r="BC280" s="12"/>
      <c r="BD280" s="19"/>
      <c r="BE280" s="12"/>
      <c r="BF280" s="12"/>
      <c r="BG280" s="45"/>
      <c r="BH280" s="72" t="s">
        <v>534</v>
      </c>
      <c r="BI280" s="30">
        <f>SUMPRODUCT($BE$4:$BE$277,$BI$4:$BI$277)/1000000</f>
        <v>527.53732902094021</v>
      </c>
      <c r="BJ280" s="55"/>
      <c r="BK280" s="54"/>
      <c r="BL280" s="37">
        <f>SUMPRODUCT($BE$4:$BE$277,$BL$4:$BL$277)/1000000</f>
        <v>92.365110094701066</v>
      </c>
      <c r="BN280" s="37">
        <f t="shared" ref="BN280:BW280" si="81">SUMPRODUCT($BE$4:$BE$277,BN$4:BN$277)/1000000</f>
        <v>14.111334231786053</v>
      </c>
      <c r="BO280" s="37">
        <f t="shared" si="81"/>
        <v>27.924601708506529</v>
      </c>
      <c r="BP280" s="37">
        <f t="shared" si="81"/>
        <v>41.022294986625035</v>
      </c>
      <c r="BQ280" s="37">
        <f t="shared" si="81"/>
        <v>53.858719616358307</v>
      </c>
      <c r="BR280" s="37">
        <f t="shared" si="81"/>
        <v>66.334908724866565</v>
      </c>
      <c r="BS280" s="37">
        <f t="shared" si="81"/>
        <v>76.874423126711093</v>
      </c>
      <c r="BT280" s="37">
        <f t="shared" si="81"/>
        <v>84.071018760084542</v>
      </c>
      <c r="BU280" s="37">
        <f t="shared" si="81"/>
        <v>88.327174122051389</v>
      </c>
      <c r="BV280" s="37">
        <f t="shared" si="81"/>
        <v>90.89382073594129</v>
      </c>
      <c r="BW280" s="37">
        <f t="shared" si="81"/>
        <v>92.365110094701066</v>
      </c>
    </row>
    <row r="281" spans="1:75" ht="15.75" thickBot="1" x14ac:dyDescent="0.3">
      <c r="AN281" s="57"/>
      <c r="AO281" s="58"/>
      <c r="AP281" s="43"/>
      <c r="AQ281" s="43"/>
      <c r="AR281" s="43"/>
      <c r="AV281" s="57"/>
      <c r="AW281" s="58"/>
      <c r="AX281" s="43"/>
      <c r="AY281" s="43"/>
      <c r="AZ281" s="57"/>
      <c r="BA281" s="58"/>
      <c r="BB281" s="43"/>
      <c r="BC281" s="43"/>
      <c r="BH281" s="72" t="s">
        <v>535</v>
      </c>
      <c r="BI281" s="31">
        <f>SUMPRODUCT($BF$4:$BF$277,$BI$4:$BI$277)/1000000</f>
        <v>565.40645135288787</v>
      </c>
      <c r="BK281" s="55"/>
      <c r="BL281" s="38">
        <f>SUMPRODUCT($BF$4:$BF$277,$BL$4:$BL$277)/1000000</f>
        <v>181.79541268314659</v>
      </c>
      <c r="BN281" s="38">
        <f t="shared" ref="BN281:BW281" si="82">SUMPRODUCT($BF$4:$BF$277,BN$4:BN$277)/1000000</f>
        <v>34.589412823413241</v>
      </c>
      <c r="BO281" s="38">
        <f t="shared" si="82"/>
        <v>67.302881533640956</v>
      </c>
      <c r="BP281" s="38">
        <f t="shared" si="82"/>
        <v>96.512674202559339</v>
      </c>
      <c r="BQ281" s="38">
        <f t="shared" si="82"/>
        <v>121.7207537217502</v>
      </c>
      <c r="BR281" s="38">
        <f t="shared" si="82"/>
        <v>142.6728557650091</v>
      </c>
      <c r="BS281" s="38">
        <f t="shared" si="82"/>
        <v>158.64927983403857</v>
      </c>
      <c r="BT281" s="38">
        <f t="shared" si="82"/>
        <v>169.36758839734611</v>
      </c>
      <c r="BU281" s="38">
        <f t="shared" si="82"/>
        <v>175.86182366452715</v>
      </c>
      <c r="BV281" s="38">
        <f t="shared" si="82"/>
        <v>179.68062900193769</v>
      </c>
      <c r="BW281" s="38">
        <f t="shared" si="82"/>
        <v>181.79541268314659</v>
      </c>
    </row>
    <row r="282" spans="1:75" x14ac:dyDescent="0.25">
      <c r="BG282" s="41"/>
      <c r="BJ282" s="41"/>
      <c r="BM282" s="65"/>
    </row>
    <row r="283" spans="1:75" s="39" customFormat="1" x14ac:dyDescent="0.25">
      <c r="D283" s="39">
        <v>1</v>
      </c>
      <c r="F283" s="39">
        <v>3</v>
      </c>
      <c r="G283" s="39">
        <f t="shared" ref="G283:AY283" si="83">1+F283</f>
        <v>4</v>
      </c>
      <c r="H283" s="39">
        <f t="shared" si="83"/>
        <v>5</v>
      </c>
      <c r="I283" s="39">
        <f t="shared" si="83"/>
        <v>6</v>
      </c>
      <c r="J283" s="39">
        <f t="shared" si="83"/>
        <v>7</v>
      </c>
      <c r="K283" s="39">
        <f t="shared" si="83"/>
        <v>8</v>
      </c>
      <c r="L283" s="39">
        <f t="shared" si="83"/>
        <v>9</v>
      </c>
      <c r="M283" s="39">
        <f t="shared" si="83"/>
        <v>10</v>
      </c>
      <c r="N283" s="39">
        <f t="shared" si="83"/>
        <v>11</v>
      </c>
      <c r="O283" s="39">
        <f t="shared" si="83"/>
        <v>12</v>
      </c>
      <c r="P283" s="39">
        <f t="shared" si="83"/>
        <v>13</v>
      </c>
      <c r="Q283" s="39">
        <f t="shared" si="83"/>
        <v>14</v>
      </c>
      <c r="R283" s="39">
        <f t="shared" si="83"/>
        <v>15</v>
      </c>
      <c r="S283" s="39">
        <f t="shared" si="83"/>
        <v>16</v>
      </c>
      <c r="T283" s="39">
        <f t="shared" si="83"/>
        <v>17</v>
      </c>
      <c r="U283" s="39">
        <f t="shared" si="83"/>
        <v>18</v>
      </c>
      <c r="V283" s="39">
        <f t="shared" si="83"/>
        <v>19</v>
      </c>
      <c r="W283" s="39">
        <f t="shared" si="83"/>
        <v>20</v>
      </c>
      <c r="X283" s="39">
        <f t="shared" si="83"/>
        <v>21</v>
      </c>
      <c r="Y283" s="39">
        <f t="shared" si="83"/>
        <v>22</v>
      </c>
      <c r="Z283" s="39">
        <f t="shared" si="83"/>
        <v>23</v>
      </c>
      <c r="AA283" s="39">
        <f t="shared" si="83"/>
        <v>24</v>
      </c>
      <c r="AB283" s="39">
        <f t="shared" si="83"/>
        <v>25</v>
      </c>
      <c r="AC283" s="39">
        <f t="shared" si="83"/>
        <v>26</v>
      </c>
      <c r="AD283" s="39">
        <f t="shared" si="83"/>
        <v>27</v>
      </c>
      <c r="AE283" s="39">
        <f t="shared" si="83"/>
        <v>28</v>
      </c>
      <c r="AF283" s="39">
        <f t="shared" si="83"/>
        <v>29</v>
      </c>
      <c r="AG283" s="39">
        <f t="shared" si="83"/>
        <v>30</v>
      </c>
      <c r="AH283" s="39">
        <f t="shared" si="83"/>
        <v>31</v>
      </c>
      <c r="AI283" s="39">
        <f t="shared" si="83"/>
        <v>32</v>
      </c>
      <c r="AJ283" s="39">
        <f t="shared" si="83"/>
        <v>33</v>
      </c>
      <c r="AK283" s="39">
        <f t="shared" si="83"/>
        <v>34</v>
      </c>
      <c r="AL283" s="39">
        <f t="shared" si="83"/>
        <v>35</v>
      </c>
      <c r="AM283" s="39">
        <f t="shared" si="83"/>
        <v>36</v>
      </c>
      <c r="AN283" s="39">
        <f t="shared" si="83"/>
        <v>37</v>
      </c>
      <c r="AO283" s="39">
        <f t="shared" si="83"/>
        <v>38</v>
      </c>
      <c r="AP283" s="39">
        <f t="shared" si="83"/>
        <v>39</v>
      </c>
      <c r="AQ283" s="39">
        <f t="shared" si="83"/>
        <v>40</v>
      </c>
      <c r="AR283" s="39">
        <f t="shared" si="83"/>
        <v>41</v>
      </c>
      <c r="AS283" s="39">
        <f t="shared" si="83"/>
        <v>42</v>
      </c>
      <c r="AT283" s="39">
        <f t="shared" si="83"/>
        <v>43</v>
      </c>
      <c r="AU283" s="39">
        <f t="shared" si="83"/>
        <v>44</v>
      </c>
      <c r="AV283" s="41">
        <f t="shared" si="83"/>
        <v>45</v>
      </c>
      <c r="AW283" s="41">
        <f t="shared" si="83"/>
        <v>46</v>
      </c>
      <c r="AX283" s="39">
        <f t="shared" si="83"/>
        <v>47</v>
      </c>
      <c r="AY283" s="39">
        <f t="shared" si="83"/>
        <v>48</v>
      </c>
      <c r="AZ283" s="39" t="e">
        <f>1+#REF!</f>
        <v>#REF!</v>
      </c>
      <c r="BA283" s="39" t="e">
        <f t="shared" ref="BA283:BI283" si="84">1+AZ283</f>
        <v>#REF!</v>
      </c>
      <c r="BB283" s="39" t="e">
        <f t="shared" si="84"/>
        <v>#REF!</v>
      </c>
      <c r="BC283" s="39" t="e">
        <f t="shared" si="84"/>
        <v>#REF!</v>
      </c>
      <c r="BD283" s="39" t="e">
        <f>1+#REF!</f>
        <v>#REF!</v>
      </c>
      <c r="BE283" s="39" t="e">
        <f t="shared" si="84"/>
        <v>#REF!</v>
      </c>
      <c r="BF283" s="39" t="e">
        <f t="shared" si="84"/>
        <v>#REF!</v>
      </c>
      <c r="BG283" s="39" t="e">
        <f t="shared" si="84"/>
        <v>#REF!</v>
      </c>
      <c r="BH283" s="39" t="e">
        <f t="shared" si="84"/>
        <v>#REF!</v>
      </c>
      <c r="BI283" s="39" t="e">
        <f t="shared" si="84"/>
        <v>#REF!</v>
      </c>
      <c r="BJ283" s="43"/>
      <c r="BK283" s="41"/>
      <c r="BL283" s="39">
        <f t="shared" ref="BL283:BW283" si="85">1+BK283</f>
        <v>1</v>
      </c>
      <c r="BM283" s="66">
        <f t="shared" si="85"/>
        <v>2</v>
      </c>
      <c r="BN283" s="39">
        <f t="shared" si="85"/>
        <v>3</v>
      </c>
      <c r="BO283" s="39">
        <f t="shared" si="85"/>
        <v>4</v>
      </c>
      <c r="BP283" s="39">
        <f t="shared" si="85"/>
        <v>5</v>
      </c>
      <c r="BQ283" s="39">
        <f t="shared" si="85"/>
        <v>6</v>
      </c>
      <c r="BR283" s="39">
        <f t="shared" si="85"/>
        <v>7</v>
      </c>
      <c r="BS283" s="39">
        <f t="shared" si="85"/>
        <v>8</v>
      </c>
      <c r="BT283" s="39">
        <f t="shared" si="85"/>
        <v>9</v>
      </c>
      <c r="BU283" s="39">
        <f t="shared" si="85"/>
        <v>10</v>
      </c>
      <c r="BV283" s="39">
        <f t="shared" si="85"/>
        <v>11</v>
      </c>
      <c r="BW283" s="39">
        <f t="shared" si="85"/>
        <v>12</v>
      </c>
    </row>
    <row r="285" spans="1:75" x14ac:dyDescent="0.25">
      <c r="BH285" s="100"/>
      <c r="BI285" s="100"/>
    </row>
    <row r="286" spans="1:75" x14ac:dyDescent="0.25">
      <c r="BI286" s="100"/>
      <c r="BK286" s="101"/>
    </row>
    <row r="287" spans="1:75" x14ac:dyDescent="0.25">
      <c r="BK287" s="101"/>
    </row>
    <row r="288" spans="1:75" x14ac:dyDescent="0.25">
      <c r="BK288" s="101"/>
    </row>
    <row r="289" spans="63:63" x14ac:dyDescent="0.25">
      <c r="BK289" s="101"/>
    </row>
    <row r="290" spans="63:63" x14ac:dyDescent="0.25">
      <c r="BK290" s="101"/>
    </row>
    <row r="291" spans="63:63" x14ac:dyDescent="0.25">
      <c r="BK291" s="101"/>
    </row>
    <row r="292" spans="63:63" x14ac:dyDescent="0.25">
      <c r="BK292" s="101"/>
    </row>
  </sheetData>
  <conditionalFormatting sqref="AL4:AL277">
    <cfRule type="cellIs" dxfId="0" priority="1" operator="lessThan">
      <formula>1</formula>
    </cfRule>
  </conditionalFormatting>
  <pageMargins left="0.45" right="0.45" top="0.75" bottom="0.5" header="0.3" footer="0.3"/>
  <pageSetup paperSize="17" scale="50" orientation="landscape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205"/>
  <sheetViews>
    <sheetView workbookViewId="0">
      <selection activeCell="AL4" sqref="AL4:AL277"/>
    </sheetView>
  </sheetViews>
  <sheetFormatPr defaultRowHeight="15" x14ac:dyDescent="0.25"/>
  <cols>
    <col min="2" max="3" width="12.140625" customWidth="1"/>
  </cols>
  <sheetData>
    <row r="3" spans="1:3" x14ac:dyDescent="0.25">
      <c r="A3" s="4" t="s">
        <v>7</v>
      </c>
      <c r="B3" s="6" t="s">
        <v>26</v>
      </c>
      <c r="C3" s="8"/>
    </row>
    <row r="4" spans="1:3" x14ac:dyDescent="0.25">
      <c r="A4" s="4" t="s">
        <v>27</v>
      </c>
      <c r="B4" s="4" t="s">
        <v>22</v>
      </c>
      <c r="C4" s="4" t="s">
        <v>28</v>
      </c>
    </row>
    <row r="5" spans="1:3" x14ac:dyDescent="0.25">
      <c r="A5" s="4">
        <v>0</v>
      </c>
      <c r="B5" s="16">
        <v>0.6</v>
      </c>
      <c r="C5" s="16">
        <v>0.9</v>
      </c>
    </row>
    <row r="6" spans="1:3" x14ac:dyDescent="0.25">
      <c r="A6" s="4">
        <v>0.05</v>
      </c>
      <c r="B6" s="16">
        <v>0.59616269397975674</v>
      </c>
      <c r="C6" s="16">
        <v>0.88491939689715793</v>
      </c>
    </row>
    <row r="7" spans="1:3" x14ac:dyDescent="0.25">
      <c r="A7" s="4">
        <v>0.1</v>
      </c>
      <c r="B7" s="16">
        <v>0.59232538795951351</v>
      </c>
      <c r="C7" s="16">
        <v>0.86983879379431583</v>
      </c>
    </row>
    <row r="8" spans="1:3" x14ac:dyDescent="0.25">
      <c r="A8" s="4">
        <v>0.15</v>
      </c>
      <c r="B8" s="16">
        <v>0.58848808193927027</v>
      </c>
      <c r="C8" s="16">
        <v>0.85475819069147374</v>
      </c>
    </row>
    <row r="9" spans="1:3" x14ac:dyDescent="0.25">
      <c r="A9" s="4">
        <v>0.2</v>
      </c>
      <c r="B9" s="16">
        <v>0.58465077591902703</v>
      </c>
      <c r="C9" s="16">
        <v>0.83967758758863165</v>
      </c>
    </row>
    <row r="10" spans="1:3" x14ac:dyDescent="0.25">
      <c r="A10" s="4">
        <v>0.25</v>
      </c>
      <c r="B10" s="16">
        <v>0.58081346989878357</v>
      </c>
      <c r="C10" s="16">
        <v>0.82459698448578977</v>
      </c>
    </row>
    <row r="11" spans="1:3" x14ac:dyDescent="0.25">
      <c r="A11" s="4">
        <v>0.3</v>
      </c>
      <c r="B11" s="16">
        <v>0.57625866551826022</v>
      </c>
      <c r="C11" s="16">
        <v>0.80890282886110387</v>
      </c>
    </row>
    <row r="12" spans="1:3" x14ac:dyDescent="0.25">
      <c r="A12" s="4">
        <v>0.35</v>
      </c>
      <c r="B12" s="16">
        <v>0.57170386113773686</v>
      </c>
      <c r="C12" s="16">
        <v>0.79320867323641797</v>
      </c>
    </row>
    <row r="13" spans="1:3" x14ac:dyDescent="0.25">
      <c r="A13" s="4">
        <v>0.4</v>
      </c>
      <c r="B13" s="16">
        <v>0.5671490567572135</v>
      </c>
      <c r="C13" s="16">
        <v>0.77751451761173207</v>
      </c>
    </row>
    <row r="14" spans="1:3" x14ac:dyDescent="0.25">
      <c r="A14" s="4">
        <v>0.45</v>
      </c>
      <c r="B14" s="16">
        <v>0.56259425237669014</v>
      </c>
      <c r="C14" s="16">
        <v>0.76182036198704617</v>
      </c>
    </row>
    <row r="15" spans="1:3" x14ac:dyDescent="0.25">
      <c r="A15" s="4">
        <v>0.5</v>
      </c>
      <c r="B15" s="16">
        <v>0.558039447996167</v>
      </c>
      <c r="C15" s="16">
        <v>0.74612620636236016</v>
      </c>
    </row>
    <row r="16" spans="1:3" x14ac:dyDescent="0.25">
      <c r="A16" s="4">
        <v>0.55000000000000004</v>
      </c>
      <c r="B16" s="16">
        <v>0.5531284198065074</v>
      </c>
      <c r="C16" s="16">
        <v>0.73226353086737694</v>
      </c>
    </row>
    <row r="17" spans="1:3" x14ac:dyDescent="0.25">
      <c r="A17" s="4">
        <v>0.6</v>
      </c>
      <c r="B17" s="16">
        <v>0.54821739161684779</v>
      </c>
      <c r="C17" s="16">
        <v>0.71840085537239373</v>
      </c>
    </row>
    <row r="18" spans="1:3" x14ac:dyDescent="0.25">
      <c r="A18" s="4">
        <v>0.65</v>
      </c>
      <c r="B18" s="16">
        <v>0.54330636342718819</v>
      </c>
      <c r="C18" s="16">
        <v>0.70453817987741052</v>
      </c>
    </row>
    <row r="19" spans="1:3" x14ac:dyDescent="0.25">
      <c r="A19" s="4">
        <v>0.7</v>
      </c>
      <c r="B19" s="16">
        <v>0.53839533523752858</v>
      </c>
      <c r="C19" s="16">
        <v>0.69067550438242731</v>
      </c>
    </row>
    <row r="20" spans="1:3" x14ac:dyDescent="0.25">
      <c r="A20" s="4">
        <v>0.75</v>
      </c>
      <c r="B20" s="16">
        <v>0.53348430704786876</v>
      </c>
      <c r="C20" s="16">
        <v>0.67681282888744421</v>
      </c>
    </row>
    <row r="21" spans="1:3" x14ac:dyDescent="0.25">
      <c r="A21" s="4">
        <v>0.8</v>
      </c>
      <c r="B21" s="16">
        <v>0.52878937646534274</v>
      </c>
      <c r="C21" s="16">
        <v>0.66150608906448072</v>
      </c>
    </row>
    <row r="22" spans="1:3" x14ac:dyDescent="0.25">
      <c r="A22" s="4">
        <v>0.85</v>
      </c>
      <c r="B22" s="16">
        <v>0.52409444588281673</v>
      </c>
      <c r="C22" s="16">
        <v>0.64619934924151723</v>
      </c>
    </row>
    <row r="23" spans="1:3" x14ac:dyDescent="0.25">
      <c r="A23" s="4">
        <v>0.9</v>
      </c>
      <c r="B23" s="16">
        <v>0.51939951530029072</v>
      </c>
      <c r="C23" s="16">
        <v>0.63089260941855374</v>
      </c>
    </row>
    <row r="24" spans="1:3" x14ac:dyDescent="0.25">
      <c r="A24" s="4">
        <v>0.95</v>
      </c>
      <c r="B24" s="16">
        <v>0.5147045847177647</v>
      </c>
      <c r="C24" s="16">
        <v>0.61558586959559025</v>
      </c>
    </row>
    <row r="25" spans="1:3" x14ac:dyDescent="0.25">
      <c r="A25" s="4">
        <v>1</v>
      </c>
      <c r="B25" s="16">
        <v>0.5100096541352388</v>
      </c>
      <c r="C25" s="16">
        <v>0.60027912977262676</v>
      </c>
    </row>
    <row r="26" spans="1:3" x14ac:dyDescent="0.25">
      <c r="A26" s="4">
        <v>1.05</v>
      </c>
      <c r="B26" s="16">
        <v>0.50564328052147278</v>
      </c>
      <c r="C26" s="16">
        <v>0.58485608005475054</v>
      </c>
    </row>
    <row r="27" spans="1:3" x14ac:dyDescent="0.25">
      <c r="A27" s="4">
        <v>1.1000000000000001</v>
      </c>
      <c r="B27" s="16">
        <v>0.50127690690770677</v>
      </c>
      <c r="C27" s="16">
        <v>0.56943303033687431</v>
      </c>
    </row>
    <row r="28" spans="1:3" x14ac:dyDescent="0.25">
      <c r="A28" s="4">
        <v>1.1499999999999999</v>
      </c>
      <c r="B28" s="16">
        <v>0.49691053329394075</v>
      </c>
      <c r="C28" s="16">
        <v>0.55400998061899809</v>
      </c>
    </row>
    <row r="29" spans="1:3" x14ac:dyDescent="0.25">
      <c r="A29" s="4">
        <v>1.2</v>
      </c>
      <c r="B29" s="16">
        <v>0.49254415968017473</v>
      </c>
      <c r="C29" s="16">
        <v>0.53858693090112186</v>
      </c>
    </row>
    <row r="30" spans="1:3" x14ac:dyDescent="0.25">
      <c r="A30" s="4">
        <v>1.25</v>
      </c>
      <c r="B30" s="16">
        <v>0.48817778606640855</v>
      </c>
      <c r="C30" s="16">
        <v>0.52316388118324586</v>
      </c>
    </row>
    <row r="31" spans="1:3" x14ac:dyDescent="0.25">
      <c r="A31" s="4">
        <v>1.3</v>
      </c>
      <c r="B31" s="16">
        <v>0.48353220860845653</v>
      </c>
      <c r="C31" s="16">
        <v>0.50858937004897886</v>
      </c>
    </row>
    <row r="32" spans="1:3" x14ac:dyDescent="0.25">
      <c r="A32" s="4">
        <v>1.35</v>
      </c>
      <c r="B32" s="16">
        <v>0.4788866311505045</v>
      </c>
      <c r="C32" s="16">
        <v>0.49401485891471186</v>
      </c>
    </row>
    <row r="33" spans="1:3" x14ac:dyDescent="0.25">
      <c r="A33" s="4">
        <v>1.4</v>
      </c>
      <c r="B33" s="16">
        <v>0.47424105369255248</v>
      </c>
      <c r="C33" s="16">
        <v>0.47944034778044486</v>
      </c>
    </row>
    <row r="34" spans="1:3" x14ac:dyDescent="0.25">
      <c r="A34" s="4">
        <v>1.45</v>
      </c>
      <c r="B34" s="16">
        <v>0.46959547623460046</v>
      </c>
      <c r="C34" s="16">
        <v>0.46486583664617787</v>
      </c>
    </row>
    <row r="35" spans="1:3" x14ac:dyDescent="0.25">
      <c r="A35" s="4">
        <v>1.5</v>
      </c>
      <c r="B35" s="16">
        <v>0.4649498987766485</v>
      </c>
      <c r="C35" s="16">
        <v>0.45029132551191092</v>
      </c>
    </row>
    <row r="36" spans="1:3" x14ac:dyDescent="0.25">
      <c r="A36" s="4">
        <v>1.55</v>
      </c>
      <c r="B36" s="16">
        <v>0.46019386312705485</v>
      </c>
      <c r="C36" s="16">
        <v>0.43583310332801795</v>
      </c>
    </row>
    <row r="37" spans="1:3" x14ac:dyDescent="0.25">
      <c r="A37" s="4">
        <v>1.6</v>
      </c>
      <c r="B37" s="16">
        <v>0.4554378274774612</v>
      </c>
      <c r="C37" s="16">
        <v>0.42137488114412497</v>
      </c>
    </row>
    <row r="38" spans="1:3" x14ac:dyDescent="0.25">
      <c r="A38" s="4">
        <v>1.65</v>
      </c>
      <c r="B38" s="16">
        <v>0.45068179182786755</v>
      </c>
      <c r="C38" s="16">
        <v>0.40691665896023199</v>
      </c>
    </row>
    <row r="39" spans="1:3" x14ac:dyDescent="0.25">
      <c r="A39" s="4">
        <v>1.7</v>
      </c>
      <c r="B39" s="16">
        <v>0.4459257561782739</v>
      </c>
      <c r="C39" s="16">
        <v>0.39245843677633901</v>
      </c>
    </row>
    <row r="40" spans="1:3" x14ac:dyDescent="0.25">
      <c r="A40" s="4">
        <v>1.75</v>
      </c>
      <c r="B40" s="16">
        <v>0.44116972052868031</v>
      </c>
      <c r="C40" s="16">
        <v>0.37800021459244615</v>
      </c>
    </row>
    <row r="41" spans="1:3" x14ac:dyDescent="0.25">
      <c r="A41" s="4">
        <v>1.8</v>
      </c>
      <c r="B41" s="16">
        <v>0.43644789406438128</v>
      </c>
      <c r="C41" s="16">
        <v>0.36307062724281469</v>
      </c>
    </row>
    <row r="42" spans="1:3" x14ac:dyDescent="0.25">
      <c r="A42" s="4">
        <v>1.85</v>
      </c>
      <c r="B42" s="16">
        <v>0.43172606760008225</v>
      </c>
      <c r="C42" s="16">
        <v>0.34814103989318324</v>
      </c>
    </row>
    <row r="43" spans="1:3" x14ac:dyDescent="0.25">
      <c r="A43" s="4">
        <v>1.9</v>
      </c>
      <c r="B43" s="16">
        <v>0.42700424113578322</v>
      </c>
      <c r="C43" s="16">
        <v>0.33321145254355178</v>
      </c>
    </row>
    <row r="44" spans="1:3" x14ac:dyDescent="0.25">
      <c r="A44" s="4">
        <v>1.95</v>
      </c>
      <c r="B44" s="16">
        <v>0.4222824146714842</v>
      </c>
      <c r="C44" s="16">
        <v>0.31828186519392032</v>
      </c>
    </row>
    <row r="45" spans="1:3" x14ac:dyDescent="0.25">
      <c r="A45" s="4">
        <v>2</v>
      </c>
      <c r="B45" s="16">
        <v>0.41756058820718511</v>
      </c>
      <c r="C45" s="16">
        <v>0.30335227784428881</v>
      </c>
    </row>
    <row r="46" spans="1:3" x14ac:dyDescent="0.25">
      <c r="A46" s="4">
        <v>2.0499999999999998</v>
      </c>
      <c r="B46" s="16">
        <v>0.4129927075903404</v>
      </c>
      <c r="C46" s="16">
        <v>0.29005029385751618</v>
      </c>
    </row>
    <row r="47" spans="1:3" x14ac:dyDescent="0.25">
      <c r="A47" s="4">
        <v>2.1</v>
      </c>
      <c r="B47" s="16">
        <v>0.40842482697349569</v>
      </c>
      <c r="C47" s="16">
        <v>0.27674830987074356</v>
      </c>
    </row>
    <row r="48" spans="1:3" x14ac:dyDescent="0.25">
      <c r="A48" s="4">
        <v>2.15</v>
      </c>
      <c r="B48" s="16">
        <v>0.40385694635665098</v>
      </c>
      <c r="C48" s="16">
        <v>0.26344632588397093</v>
      </c>
    </row>
    <row r="49" spans="1:3" x14ac:dyDescent="0.25">
      <c r="A49" s="4">
        <v>2.2000000000000002</v>
      </c>
      <c r="B49" s="16">
        <v>0.39928906573980627</v>
      </c>
      <c r="C49" s="16">
        <v>0.25014434189719831</v>
      </c>
    </row>
    <row r="50" spans="1:3" x14ac:dyDescent="0.25">
      <c r="A50" s="4">
        <v>2.25</v>
      </c>
      <c r="B50" s="16">
        <v>0.39472118512296167</v>
      </c>
      <c r="C50" s="16">
        <v>0.23684235791042579</v>
      </c>
    </row>
    <row r="51" spans="1:3" x14ac:dyDescent="0.25">
      <c r="A51" s="4">
        <v>2.2999999999999998</v>
      </c>
      <c r="B51" s="16">
        <v>0.39040315487417176</v>
      </c>
      <c r="C51" s="16">
        <v>0.22923768236102871</v>
      </c>
    </row>
    <row r="52" spans="1:3" x14ac:dyDescent="0.25">
      <c r="A52" s="4">
        <v>2.35</v>
      </c>
      <c r="B52" s="16">
        <v>0.38608512462538186</v>
      </c>
      <c r="C52" s="16">
        <v>0.22163300681163162</v>
      </c>
    </row>
    <row r="53" spans="1:3" x14ac:dyDescent="0.25">
      <c r="A53" s="4">
        <v>2.4</v>
      </c>
      <c r="B53" s="16">
        <v>0.38176709437659195</v>
      </c>
      <c r="C53" s="16">
        <v>0.21402833126223453</v>
      </c>
    </row>
    <row r="54" spans="1:3" x14ac:dyDescent="0.25">
      <c r="A54" s="4">
        <v>2.4500000000000002</v>
      </c>
      <c r="B54" s="16">
        <v>0.37744906412780205</v>
      </c>
      <c r="C54" s="16">
        <v>0.20642365571283744</v>
      </c>
    </row>
    <row r="55" spans="1:3" x14ac:dyDescent="0.25">
      <c r="A55" s="4">
        <v>2.5</v>
      </c>
      <c r="B55" s="16">
        <v>0.37313103387901203</v>
      </c>
      <c r="C55" s="16">
        <v>0.19881898016344035</v>
      </c>
    </row>
    <row r="56" spans="1:3" x14ac:dyDescent="0.25">
      <c r="A56" s="4">
        <v>2.5499999999999998</v>
      </c>
      <c r="B56" s="16">
        <v>0.36913742346461226</v>
      </c>
      <c r="C56" s="16">
        <v>0.19467694996580293</v>
      </c>
    </row>
    <row r="57" spans="1:3" x14ac:dyDescent="0.25">
      <c r="A57" s="4">
        <v>2.6</v>
      </c>
      <c r="B57" s="16">
        <v>0.36514381305021248</v>
      </c>
      <c r="C57" s="16">
        <v>0.1905349197681655</v>
      </c>
    </row>
    <row r="58" spans="1:3" x14ac:dyDescent="0.25">
      <c r="A58" s="4">
        <v>2.65</v>
      </c>
      <c r="B58" s="16">
        <v>0.36115020263581271</v>
      </c>
      <c r="C58" s="16">
        <v>0.18639288957052808</v>
      </c>
    </row>
    <row r="59" spans="1:3" x14ac:dyDescent="0.25">
      <c r="A59" s="4">
        <v>2.7</v>
      </c>
      <c r="B59" s="16">
        <v>0.35715659222141294</v>
      </c>
      <c r="C59" s="16">
        <v>0.18225085937289065</v>
      </c>
    </row>
    <row r="60" spans="1:3" x14ac:dyDescent="0.25">
      <c r="A60" s="4">
        <v>2.75</v>
      </c>
      <c r="B60" s="16">
        <v>0.35316298180701311</v>
      </c>
      <c r="C60" s="16">
        <v>0.1781088291752532</v>
      </c>
    </row>
    <row r="61" spans="1:3" x14ac:dyDescent="0.25">
      <c r="A61" s="4">
        <v>2.8</v>
      </c>
      <c r="B61" s="16">
        <v>0.34955042971051764</v>
      </c>
      <c r="C61" s="16">
        <v>0.17504290601128453</v>
      </c>
    </row>
    <row r="62" spans="1:3" x14ac:dyDescent="0.25">
      <c r="A62" s="4">
        <v>2.85</v>
      </c>
      <c r="B62" s="16">
        <v>0.34593787761402217</v>
      </c>
      <c r="C62" s="16">
        <v>0.17197698284731586</v>
      </c>
    </row>
    <row r="63" spans="1:3" x14ac:dyDescent="0.25">
      <c r="A63" s="4">
        <v>2.9</v>
      </c>
      <c r="B63" s="16">
        <v>0.3423253255175267</v>
      </c>
      <c r="C63" s="16">
        <v>0.16891105968334719</v>
      </c>
    </row>
    <row r="64" spans="1:3" x14ac:dyDescent="0.25">
      <c r="A64" s="4">
        <v>2.95</v>
      </c>
      <c r="B64" s="16">
        <v>0.33871277342103123</v>
      </c>
      <c r="C64" s="16">
        <v>0.16584513651937852</v>
      </c>
    </row>
    <row r="65" spans="1:3" x14ac:dyDescent="0.25">
      <c r="A65" s="4">
        <v>3</v>
      </c>
      <c r="B65" s="16">
        <v>0.33510022132453571</v>
      </c>
      <c r="C65" s="16">
        <v>0.16277921335540985</v>
      </c>
    </row>
    <row r="66" spans="1:3" x14ac:dyDescent="0.25">
      <c r="A66" s="4">
        <v>3.05</v>
      </c>
      <c r="B66" s="16">
        <v>0.33191135431998869</v>
      </c>
      <c r="C66" s="16">
        <v>0.1607303915942325</v>
      </c>
    </row>
    <row r="67" spans="1:3" x14ac:dyDescent="0.25">
      <c r="A67" s="4">
        <v>3.1</v>
      </c>
      <c r="B67" s="16">
        <v>0.32872248731544168</v>
      </c>
      <c r="C67" s="16">
        <v>0.15868156983305515</v>
      </c>
    </row>
    <row r="68" spans="1:3" x14ac:dyDescent="0.25">
      <c r="A68" s="4">
        <v>3.15</v>
      </c>
      <c r="B68" s="16">
        <v>0.32553362031089467</v>
      </c>
      <c r="C68" s="16">
        <v>0.1566327480718778</v>
      </c>
    </row>
    <row r="69" spans="1:3" x14ac:dyDescent="0.25">
      <c r="A69" s="4">
        <v>3.2</v>
      </c>
      <c r="B69" s="16">
        <v>0.32234475330634765</v>
      </c>
      <c r="C69" s="16">
        <v>0.15458392631070045</v>
      </c>
    </row>
    <row r="70" spans="1:3" x14ac:dyDescent="0.25">
      <c r="A70" s="4">
        <v>3.25</v>
      </c>
      <c r="B70" s="16">
        <v>0.31915588630180053</v>
      </c>
      <c r="C70" s="16">
        <v>0.15253510454952304</v>
      </c>
    </row>
    <row r="71" spans="1:3" x14ac:dyDescent="0.25">
      <c r="A71" s="4">
        <v>3.3</v>
      </c>
      <c r="B71" s="16">
        <v>0.3164234795143463</v>
      </c>
      <c r="C71" s="16">
        <v>0.15077288276494122</v>
      </c>
    </row>
    <row r="72" spans="1:3" x14ac:dyDescent="0.25">
      <c r="A72" s="4">
        <v>3.35</v>
      </c>
      <c r="B72" s="16">
        <v>0.31369107272689206</v>
      </c>
      <c r="C72" s="16">
        <v>0.14901066098035939</v>
      </c>
    </row>
    <row r="73" spans="1:3" x14ac:dyDescent="0.25">
      <c r="A73" s="4">
        <v>3.4</v>
      </c>
      <c r="B73" s="16">
        <v>0.31095866593943783</v>
      </c>
      <c r="C73" s="16">
        <v>0.14724843919577757</v>
      </c>
    </row>
    <row r="74" spans="1:3" x14ac:dyDescent="0.25">
      <c r="A74" s="4">
        <v>3.45</v>
      </c>
      <c r="B74" s="16">
        <v>0.30822625915198359</v>
      </c>
      <c r="C74" s="16">
        <v>0.14548621741119575</v>
      </c>
    </row>
    <row r="75" spans="1:3" x14ac:dyDescent="0.25">
      <c r="A75" s="4">
        <v>3.5</v>
      </c>
      <c r="B75" s="16">
        <v>0.30549385236452947</v>
      </c>
      <c r="C75" s="16">
        <v>0.14372399562661392</v>
      </c>
    </row>
    <row r="76" spans="1:3" x14ac:dyDescent="0.25">
      <c r="A76" s="4">
        <v>3.55</v>
      </c>
      <c r="B76" s="16">
        <v>0.30330027428061362</v>
      </c>
      <c r="C76" s="16">
        <v>0.14205002884252366</v>
      </c>
    </row>
    <row r="77" spans="1:3" x14ac:dyDescent="0.25">
      <c r="A77" s="4">
        <v>3.6</v>
      </c>
      <c r="B77" s="16">
        <v>0.30110669619669778</v>
      </c>
      <c r="C77" s="16">
        <v>0.14037606205843339</v>
      </c>
    </row>
    <row r="78" spans="1:3" x14ac:dyDescent="0.25">
      <c r="A78" s="4">
        <v>3.65</v>
      </c>
      <c r="B78" s="16">
        <v>0.29891311811278193</v>
      </c>
      <c r="C78" s="16">
        <v>0.13870209527434313</v>
      </c>
    </row>
    <row r="79" spans="1:3" x14ac:dyDescent="0.25">
      <c r="A79" s="4">
        <v>3.7</v>
      </c>
      <c r="B79" s="16">
        <v>0.29671954002886608</v>
      </c>
      <c r="C79" s="16">
        <v>0.13702812849025287</v>
      </c>
    </row>
    <row r="80" spans="1:3" x14ac:dyDescent="0.25">
      <c r="A80" s="4">
        <v>3.75</v>
      </c>
      <c r="B80" s="16">
        <v>0.29452596194495018</v>
      </c>
      <c r="C80" s="16">
        <v>0.13535416170616266</v>
      </c>
    </row>
    <row r="81" spans="1:3" x14ac:dyDescent="0.25">
      <c r="A81" s="4">
        <v>3.8</v>
      </c>
      <c r="B81" s="16">
        <v>0.29244309162975529</v>
      </c>
      <c r="C81" s="16">
        <v>0.13377767915850838</v>
      </c>
    </row>
    <row r="82" spans="1:3" x14ac:dyDescent="0.25">
      <c r="A82" s="4">
        <v>3.85</v>
      </c>
      <c r="B82" s="16">
        <v>0.29036022131456041</v>
      </c>
      <c r="C82" s="16">
        <v>0.13220119661085411</v>
      </c>
    </row>
    <row r="83" spans="1:3" x14ac:dyDescent="0.25">
      <c r="A83" s="4">
        <v>3.9</v>
      </c>
      <c r="B83" s="16">
        <v>0.28827735099936552</v>
      </c>
      <c r="C83" s="16">
        <v>0.13062471406319984</v>
      </c>
    </row>
    <row r="84" spans="1:3" x14ac:dyDescent="0.25">
      <c r="A84" s="4">
        <v>3.95</v>
      </c>
      <c r="B84" s="16">
        <v>0.28619448068417064</v>
      </c>
      <c r="C84" s="16">
        <v>0.12904823151554556</v>
      </c>
    </row>
    <row r="85" spans="1:3" x14ac:dyDescent="0.25">
      <c r="A85" s="4">
        <v>4</v>
      </c>
      <c r="B85" s="16">
        <v>0.28411161036897586</v>
      </c>
      <c r="C85" s="16">
        <v>0.12747174896789126</v>
      </c>
    </row>
    <row r="86" spans="1:3" x14ac:dyDescent="0.25">
      <c r="A86" s="4">
        <v>4.05</v>
      </c>
      <c r="B86" s="16">
        <v>0.28221212563904591</v>
      </c>
      <c r="C86" s="16">
        <v>0.12599908145562669</v>
      </c>
    </row>
    <row r="87" spans="1:3" x14ac:dyDescent="0.25">
      <c r="A87" s="4">
        <v>4.0999999999999996</v>
      </c>
      <c r="B87" s="16">
        <v>0.28031264090911595</v>
      </c>
      <c r="C87" s="16">
        <v>0.12452641394336211</v>
      </c>
    </row>
    <row r="88" spans="1:3" x14ac:dyDescent="0.25">
      <c r="A88" s="4">
        <v>4.1500000000000004</v>
      </c>
      <c r="B88" s="16">
        <v>0.27841315617918599</v>
      </c>
      <c r="C88" s="16">
        <v>0.12305374643109754</v>
      </c>
    </row>
    <row r="89" spans="1:3" x14ac:dyDescent="0.25">
      <c r="A89" s="4">
        <v>4.2</v>
      </c>
      <c r="B89" s="16">
        <v>0.27651367144925604</v>
      </c>
      <c r="C89" s="16">
        <v>0.12158107891883296</v>
      </c>
    </row>
    <row r="90" spans="1:3" x14ac:dyDescent="0.25">
      <c r="A90" s="4">
        <v>4.25</v>
      </c>
      <c r="B90" s="16">
        <v>0.27461418671932603</v>
      </c>
      <c r="C90" s="16">
        <v>0.12010841140656836</v>
      </c>
    </row>
    <row r="91" spans="1:3" x14ac:dyDescent="0.25">
      <c r="A91" s="4">
        <v>4.3</v>
      </c>
      <c r="B91" s="16">
        <v>0.27279147227736655</v>
      </c>
      <c r="C91" s="16">
        <v>0.11874345715078397</v>
      </c>
    </row>
    <row r="92" spans="1:3" x14ac:dyDescent="0.25">
      <c r="A92" s="4">
        <v>4.3499999999999996</v>
      </c>
      <c r="B92" s="16">
        <v>0.27096875783540708</v>
      </c>
      <c r="C92" s="16">
        <v>0.11737850289499957</v>
      </c>
    </row>
    <row r="93" spans="1:3" x14ac:dyDescent="0.25">
      <c r="A93" s="4">
        <v>4.4000000000000004</v>
      </c>
      <c r="B93" s="16">
        <v>0.26914604339344761</v>
      </c>
      <c r="C93" s="16">
        <v>0.11601354863921517</v>
      </c>
    </row>
    <row r="94" spans="1:3" x14ac:dyDescent="0.25">
      <c r="A94" s="4">
        <v>4.45</v>
      </c>
      <c r="B94" s="16">
        <v>0.26732332895148814</v>
      </c>
      <c r="C94" s="16">
        <v>0.11464859438343078</v>
      </c>
    </row>
    <row r="95" spans="1:3" x14ac:dyDescent="0.25">
      <c r="A95" s="4">
        <v>4.5</v>
      </c>
      <c r="B95" s="16">
        <v>0.26550061450952872</v>
      </c>
      <c r="C95" s="16">
        <v>0.1132836401276464</v>
      </c>
    </row>
    <row r="96" spans="1:3" x14ac:dyDescent="0.25">
      <c r="A96" s="4">
        <v>4.55</v>
      </c>
      <c r="B96" s="16">
        <v>0.26400862287542698</v>
      </c>
      <c r="C96" s="16">
        <v>0.11197755498624865</v>
      </c>
    </row>
    <row r="97" spans="1:3" x14ac:dyDescent="0.25">
      <c r="A97" s="4">
        <v>4.5999999999999996</v>
      </c>
      <c r="B97" s="16">
        <v>0.26251663124132524</v>
      </c>
      <c r="C97" s="16">
        <v>0.11067146984485089</v>
      </c>
    </row>
    <row r="98" spans="1:3" x14ac:dyDescent="0.25">
      <c r="A98" s="4">
        <v>4.6500000000000004</v>
      </c>
      <c r="B98" s="16">
        <v>0.2610246396072235</v>
      </c>
      <c r="C98" s="16">
        <v>0.10936538470345314</v>
      </c>
    </row>
    <row r="99" spans="1:3" x14ac:dyDescent="0.25">
      <c r="A99" s="4">
        <v>4.7</v>
      </c>
      <c r="B99" s="16">
        <v>0.25953264797312176</v>
      </c>
      <c r="C99" s="16">
        <v>0.10805929956205539</v>
      </c>
    </row>
    <row r="100" spans="1:3" x14ac:dyDescent="0.25">
      <c r="A100" s="4">
        <v>4.75</v>
      </c>
      <c r="B100" s="16">
        <v>0.25804065633901996</v>
      </c>
      <c r="C100" s="16">
        <v>0.10675321442065762</v>
      </c>
    </row>
    <row r="101" spans="1:3" x14ac:dyDescent="0.25">
      <c r="A101" s="4">
        <v>4.8</v>
      </c>
      <c r="B101" s="16">
        <v>0.25676644703796453</v>
      </c>
      <c r="C101" s="16">
        <v>0.10556018085725777</v>
      </c>
    </row>
    <row r="102" spans="1:3" x14ac:dyDescent="0.25">
      <c r="A102" s="4">
        <v>4.8499999999999996</v>
      </c>
      <c r="B102" s="16">
        <v>0.2554922377369091</v>
      </c>
      <c r="C102" s="16">
        <v>0.10436714729385792</v>
      </c>
    </row>
    <row r="103" spans="1:3" x14ac:dyDescent="0.25">
      <c r="A103" s="4">
        <v>4.9000000000000004</v>
      </c>
      <c r="B103" s="16">
        <v>0.25421802843585367</v>
      </c>
      <c r="C103" s="16">
        <v>0.10317411373045807</v>
      </c>
    </row>
    <row r="104" spans="1:3" x14ac:dyDescent="0.25">
      <c r="A104" s="4">
        <v>4.95</v>
      </c>
      <c r="B104" s="16">
        <v>0.25294381913479824</v>
      </c>
      <c r="C104" s="16">
        <v>0.10198108016705822</v>
      </c>
    </row>
    <row r="105" spans="1:3" x14ac:dyDescent="0.25">
      <c r="A105" s="4">
        <v>5</v>
      </c>
      <c r="B105" s="16">
        <v>0.25166960983374276</v>
      </c>
      <c r="C105" s="16">
        <v>0.10078804660365834</v>
      </c>
    </row>
    <row r="106" spans="1:3" x14ac:dyDescent="0.25">
      <c r="A106" s="4">
        <v>5.05</v>
      </c>
      <c r="B106" s="16">
        <v>0.25036553524267163</v>
      </c>
      <c r="C106" s="16">
        <v>9.9757071989057602E-2</v>
      </c>
    </row>
    <row r="107" spans="1:3" x14ac:dyDescent="0.25">
      <c r="A107" s="4">
        <v>5.0999999999999996</v>
      </c>
      <c r="B107" s="16">
        <v>0.24906146065160051</v>
      </c>
      <c r="C107" s="16">
        <v>9.8726097374456867E-2</v>
      </c>
    </row>
    <row r="108" spans="1:3" x14ac:dyDescent="0.25">
      <c r="A108" s="4">
        <v>5.15</v>
      </c>
      <c r="B108" s="16">
        <v>0.24775738606052938</v>
      </c>
      <c r="C108" s="16">
        <v>9.7695122759856132E-2</v>
      </c>
    </row>
    <row r="109" spans="1:3" x14ac:dyDescent="0.25">
      <c r="A109" s="4">
        <v>5.2</v>
      </c>
      <c r="B109" s="16">
        <v>0.24645331146945826</v>
      </c>
      <c r="C109" s="16">
        <v>9.6664148145255396E-2</v>
      </c>
    </row>
    <row r="110" spans="1:3" x14ac:dyDescent="0.25">
      <c r="A110" s="4">
        <v>5.25</v>
      </c>
      <c r="B110" s="16">
        <v>0.24514923687838705</v>
      </c>
      <c r="C110" s="16">
        <v>9.5633173530654689E-2</v>
      </c>
    </row>
    <row r="111" spans="1:3" x14ac:dyDescent="0.25">
      <c r="A111" s="4">
        <v>5.3</v>
      </c>
      <c r="B111" s="16">
        <v>0.2438192867039661</v>
      </c>
      <c r="C111" s="16">
        <v>9.4709455732140443E-2</v>
      </c>
    </row>
    <row r="112" spans="1:3" x14ac:dyDescent="0.25">
      <c r="A112" s="4">
        <v>5.35</v>
      </c>
      <c r="B112" s="16">
        <v>0.24248933652954516</v>
      </c>
      <c r="C112" s="16">
        <v>9.3785737933626198E-2</v>
      </c>
    </row>
    <row r="113" spans="1:3" x14ac:dyDescent="0.25">
      <c r="A113" s="4">
        <v>5.4</v>
      </c>
      <c r="B113" s="16">
        <v>0.24115938635512421</v>
      </c>
      <c r="C113" s="16">
        <v>9.2862020135111953E-2</v>
      </c>
    </row>
    <row r="114" spans="1:3" x14ac:dyDescent="0.25">
      <c r="A114" s="4">
        <v>5.45</v>
      </c>
      <c r="B114" s="16">
        <v>0.23982943618070326</v>
      </c>
      <c r="C114" s="16">
        <v>9.1938302336597708E-2</v>
      </c>
    </row>
    <row r="115" spans="1:3" x14ac:dyDescent="0.25">
      <c r="A115" s="4">
        <v>5.5</v>
      </c>
      <c r="B115" s="16">
        <v>0.23849948600628229</v>
      </c>
      <c r="C115" s="16">
        <v>9.1014584538083448E-2</v>
      </c>
    </row>
    <row r="116" spans="1:3" x14ac:dyDescent="0.25">
      <c r="A116" s="4">
        <v>5.55</v>
      </c>
      <c r="B116" s="16">
        <v>0.23714763986419976</v>
      </c>
      <c r="C116" s="16">
        <v>9.0196217111511531E-2</v>
      </c>
    </row>
    <row r="117" spans="1:3" x14ac:dyDescent="0.25">
      <c r="A117" s="4">
        <v>5.6</v>
      </c>
      <c r="B117" s="16">
        <v>0.23579579372211723</v>
      </c>
      <c r="C117" s="16">
        <v>8.9377849684939614E-2</v>
      </c>
    </row>
    <row r="118" spans="1:3" x14ac:dyDescent="0.25">
      <c r="A118" s="4">
        <v>5.65</v>
      </c>
      <c r="B118" s="16">
        <v>0.2344439475800347</v>
      </c>
      <c r="C118" s="16">
        <v>8.8559482258367697E-2</v>
      </c>
    </row>
    <row r="119" spans="1:3" x14ac:dyDescent="0.25">
      <c r="A119" s="4">
        <v>5.7</v>
      </c>
      <c r="B119" s="16">
        <v>0.23309210143795217</v>
      </c>
      <c r="C119" s="16">
        <v>8.774111483179578E-2</v>
      </c>
    </row>
    <row r="120" spans="1:3" x14ac:dyDescent="0.25">
      <c r="A120" s="4">
        <v>5.75</v>
      </c>
      <c r="B120" s="16">
        <v>0.2317402552958697</v>
      </c>
      <c r="C120" s="16">
        <v>8.6922747405223891E-2</v>
      </c>
    </row>
    <row r="121" spans="1:3" x14ac:dyDescent="0.25">
      <c r="A121" s="4">
        <v>5.8</v>
      </c>
      <c r="B121" s="16">
        <v>0.23037046337574932</v>
      </c>
      <c r="C121" s="16">
        <v>8.620771707042002E-2</v>
      </c>
    </row>
    <row r="122" spans="1:3" x14ac:dyDescent="0.25">
      <c r="A122" s="4">
        <v>5.85</v>
      </c>
      <c r="B122" s="16">
        <v>0.22900067145562894</v>
      </c>
      <c r="C122" s="16">
        <v>8.549268673561615E-2</v>
      </c>
    </row>
    <row r="123" spans="1:3" x14ac:dyDescent="0.25">
      <c r="A123" s="4">
        <v>5.9</v>
      </c>
      <c r="B123" s="16">
        <v>0.22763087953550856</v>
      </c>
      <c r="C123" s="16">
        <v>8.4777656400812279E-2</v>
      </c>
    </row>
    <row r="124" spans="1:3" x14ac:dyDescent="0.25">
      <c r="A124" s="4">
        <v>5.95</v>
      </c>
      <c r="B124" s="16">
        <v>0.22626108761538818</v>
      </c>
      <c r="C124" s="16">
        <v>8.4062626066008408E-2</v>
      </c>
    </row>
    <row r="125" spans="1:3" x14ac:dyDescent="0.25">
      <c r="A125" s="4">
        <v>6</v>
      </c>
      <c r="B125" s="16">
        <v>0.22489129569526775</v>
      </c>
      <c r="C125" s="16">
        <v>8.3347595731204538E-2</v>
      </c>
    </row>
    <row r="126" spans="1:3" x14ac:dyDescent="0.25">
      <c r="A126" s="4">
        <v>6.05</v>
      </c>
      <c r="B126" s="16">
        <v>0.22350746014267425</v>
      </c>
      <c r="C126" s="16">
        <v>8.2734064372713231E-2</v>
      </c>
    </row>
    <row r="127" spans="1:3" x14ac:dyDescent="0.25">
      <c r="A127" s="4">
        <v>6.1</v>
      </c>
      <c r="B127" s="16">
        <v>0.22212362459008075</v>
      </c>
      <c r="C127" s="16">
        <v>8.2120533014221925E-2</v>
      </c>
    </row>
    <row r="128" spans="1:3" x14ac:dyDescent="0.25">
      <c r="A128" s="4">
        <v>6.15</v>
      </c>
      <c r="B128" s="16">
        <v>0.22073978903748726</v>
      </c>
      <c r="C128" s="16">
        <v>8.1507001655730618E-2</v>
      </c>
    </row>
    <row r="129" spans="1:3" x14ac:dyDescent="0.25">
      <c r="A129" s="4">
        <v>6.2</v>
      </c>
      <c r="B129" s="16">
        <v>0.21935595348489376</v>
      </c>
      <c r="C129" s="16">
        <v>8.0893470297239312E-2</v>
      </c>
    </row>
    <row r="130" spans="1:3" x14ac:dyDescent="0.25">
      <c r="A130" s="4">
        <v>6.25</v>
      </c>
      <c r="B130" s="16">
        <v>0.21797211793230026</v>
      </c>
      <c r="C130" s="16">
        <v>8.0279938938748005E-2</v>
      </c>
    </row>
    <row r="131" spans="1:3" x14ac:dyDescent="0.25">
      <c r="A131" s="4">
        <v>6.3</v>
      </c>
      <c r="B131" s="16">
        <v>0.21671544941472648</v>
      </c>
      <c r="C131" s="16">
        <v>7.9665808791911985E-2</v>
      </c>
    </row>
    <row r="132" spans="1:3" x14ac:dyDescent="0.25">
      <c r="A132" s="4">
        <v>6.35</v>
      </c>
      <c r="B132" s="16">
        <v>0.2154587808971527</v>
      </c>
      <c r="C132" s="16">
        <v>7.9051678645075965E-2</v>
      </c>
    </row>
    <row r="133" spans="1:3" x14ac:dyDescent="0.25">
      <c r="A133" s="4">
        <v>6.4</v>
      </c>
      <c r="B133" s="16">
        <v>0.21420211237957892</v>
      </c>
      <c r="C133" s="16">
        <v>7.8437548498239945E-2</v>
      </c>
    </row>
    <row r="134" spans="1:3" x14ac:dyDescent="0.25">
      <c r="A134" s="4">
        <v>6.45</v>
      </c>
      <c r="B134" s="16">
        <v>0.21294544386200515</v>
      </c>
      <c r="C134" s="16">
        <v>7.7823418351403925E-2</v>
      </c>
    </row>
    <row r="135" spans="1:3" x14ac:dyDescent="0.25">
      <c r="A135" s="4">
        <v>6.5</v>
      </c>
      <c r="B135" s="16">
        <v>0.21168877534443131</v>
      </c>
      <c r="C135" s="16">
        <v>7.7209288204567919E-2</v>
      </c>
    </row>
    <row r="136" spans="1:3" x14ac:dyDescent="0.25">
      <c r="A136" s="4">
        <v>6.55</v>
      </c>
      <c r="B136" s="16">
        <v>0.2104221010391587</v>
      </c>
      <c r="C136" s="16">
        <v>7.6696822019389682E-2</v>
      </c>
    </row>
    <row r="137" spans="1:3" x14ac:dyDescent="0.25">
      <c r="A137" s="4">
        <v>6.6</v>
      </c>
      <c r="B137" s="16">
        <v>0.2091554267338861</v>
      </c>
      <c r="C137" s="16">
        <v>7.6184355834211445E-2</v>
      </c>
    </row>
    <row r="138" spans="1:3" x14ac:dyDescent="0.25">
      <c r="A138" s="4">
        <v>6.65</v>
      </c>
      <c r="B138" s="16">
        <v>0.20788875242861349</v>
      </c>
      <c r="C138" s="16">
        <v>7.5671889649033208E-2</v>
      </c>
    </row>
    <row r="139" spans="1:3" x14ac:dyDescent="0.25">
      <c r="A139" s="4">
        <v>6.7</v>
      </c>
      <c r="B139" s="16">
        <v>0.20662207812334088</v>
      </c>
      <c r="C139" s="16">
        <v>7.5159423463854971E-2</v>
      </c>
    </row>
    <row r="140" spans="1:3" x14ac:dyDescent="0.25">
      <c r="A140" s="4">
        <v>6.75</v>
      </c>
      <c r="B140" s="16">
        <v>0.20535540381806827</v>
      </c>
      <c r="C140" s="16">
        <v>7.4646957278676748E-2</v>
      </c>
    </row>
    <row r="141" spans="1:3" x14ac:dyDescent="0.25">
      <c r="A141" s="4">
        <v>6.8</v>
      </c>
      <c r="B141" s="16">
        <v>0.2040818288861774</v>
      </c>
      <c r="C141" s="16">
        <v>7.4133467074028889E-2</v>
      </c>
    </row>
    <row r="142" spans="1:3" x14ac:dyDescent="0.25">
      <c r="A142" s="4">
        <v>6.85</v>
      </c>
      <c r="B142" s="16">
        <v>0.20280825395428653</v>
      </c>
      <c r="C142" s="16">
        <v>7.3619976869381029E-2</v>
      </c>
    </row>
    <row r="143" spans="1:3" x14ac:dyDescent="0.25">
      <c r="A143" s="4">
        <v>6.9</v>
      </c>
      <c r="B143" s="16">
        <v>0.20153467902239566</v>
      </c>
      <c r="C143" s="16">
        <v>7.310648666473317E-2</v>
      </c>
    </row>
    <row r="144" spans="1:3" x14ac:dyDescent="0.25">
      <c r="A144" s="4">
        <v>6.95</v>
      </c>
      <c r="B144" s="16">
        <v>0.20026110409050479</v>
      </c>
      <c r="C144" s="16">
        <v>7.259299646008531E-2</v>
      </c>
    </row>
    <row r="145" spans="1:3" x14ac:dyDescent="0.25">
      <c r="A145" s="4">
        <v>7</v>
      </c>
      <c r="B145" s="16">
        <v>0.19898752915861392</v>
      </c>
      <c r="C145" s="16">
        <v>7.2079506255437437E-2</v>
      </c>
    </row>
    <row r="146" spans="1:3" x14ac:dyDescent="0.25">
      <c r="A146" s="4">
        <v>7.05</v>
      </c>
      <c r="B146" s="16">
        <v>0.19784997573653237</v>
      </c>
      <c r="C146" s="16">
        <v>7.1667448829781058E-2</v>
      </c>
    </row>
    <row r="147" spans="1:3" x14ac:dyDescent="0.25">
      <c r="A147" s="4">
        <v>7.1</v>
      </c>
      <c r="B147" s="16">
        <v>0.19671242231445082</v>
      </c>
      <c r="C147" s="16">
        <v>7.1255391404124679E-2</v>
      </c>
    </row>
    <row r="148" spans="1:3" x14ac:dyDescent="0.25">
      <c r="A148" s="4">
        <v>7.15</v>
      </c>
      <c r="B148" s="16">
        <v>0.19557486889236927</v>
      </c>
      <c r="C148" s="16">
        <v>7.0843333978468301E-2</v>
      </c>
    </row>
    <row r="149" spans="1:3" x14ac:dyDescent="0.25">
      <c r="A149" s="4">
        <v>7.2</v>
      </c>
      <c r="B149" s="16">
        <v>0.19443731547028772</v>
      </c>
      <c r="C149" s="16">
        <v>7.0431276552811922E-2</v>
      </c>
    </row>
    <row r="150" spans="1:3" x14ac:dyDescent="0.25">
      <c r="A150" s="4">
        <v>7.25</v>
      </c>
      <c r="B150" s="16">
        <v>0.19329976204820618</v>
      </c>
      <c r="C150" s="16">
        <v>7.0019219127155558E-2</v>
      </c>
    </row>
    <row r="151" spans="1:3" x14ac:dyDescent="0.25">
      <c r="A151" s="4">
        <v>7.3</v>
      </c>
      <c r="B151" s="16">
        <v>0.19215718778169916</v>
      </c>
      <c r="C151" s="16">
        <v>6.9605342994624925E-2</v>
      </c>
    </row>
    <row r="152" spans="1:3" x14ac:dyDescent="0.25">
      <c r="A152" s="4">
        <v>7.35</v>
      </c>
      <c r="B152" s="16">
        <v>0.19101461351519214</v>
      </c>
      <c r="C152" s="16">
        <v>6.9191466862094292E-2</v>
      </c>
    </row>
    <row r="153" spans="1:3" x14ac:dyDescent="0.25">
      <c r="A153" s="4">
        <v>7.4</v>
      </c>
      <c r="B153" s="16">
        <v>0.18987203924868512</v>
      </c>
      <c r="C153" s="16">
        <v>6.8777590729563659E-2</v>
      </c>
    </row>
    <row r="154" spans="1:3" x14ac:dyDescent="0.25">
      <c r="A154" s="4">
        <v>7.45</v>
      </c>
      <c r="B154" s="16">
        <v>0.1887294649821781</v>
      </c>
      <c r="C154" s="16">
        <v>6.8363714597033026E-2</v>
      </c>
    </row>
    <row r="155" spans="1:3" x14ac:dyDescent="0.25">
      <c r="A155" s="4">
        <v>7.5</v>
      </c>
      <c r="B155" s="16">
        <v>0.18758689071567111</v>
      </c>
      <c r="C155" s="16">
        <v>6.794983846450238E-2</v>
      </c>
    </row>
    <row r="156" spans="1:3" x14ac:dyDescent="0.25">
      <c r="A156" s="4">
        <v>7.55</v>
      </c>
      <c r="B156" s="16">
        <v>0.1864416942481619</v>
      </c>
      <c r="C156" s="16">
        <v>6.7535012488761273E-2</v>
      </c>
    </row>
    <row r="157" spans="1:3" x14ac:dyDescent="0.25">
      <c r="A157" s="4">
        <v>7.6</v>
      </c>
      <c r="B157" s="16">
        <v>0.18529649778065269</v>
      </c>
      <c r="C157" s="16">
        <v>6.7120186513020166E-2</v>
      </c>
    </row>
    <row r="158" spans="1:3" x14ac:dyDescent="0.25">
      <c r="A158" s="4">
        <v>7.65</v>
      </c>
      <c r="B158" s="16">
        <v>0.18415130131314347</v>
      </c>
      <c r="C158" s="16">
        <v>6.670536053727906E-2</v>
      </c>
    </row>
    <row r="159" spans="1:3" x14ac:dyDescent="0.25">
      <c r="A159" s="4">
        <v>7.7</v>
      </c>
      <c r="B159" s="16">
        <v>0.18300610484563426</v>
      </c>
      <c r="C159" s="16">
        <v>6.6290534561537953E-2</v>
      </c>
    </row>
    <row r="160" spans="1:3" x14ac:dyDescent="0.25">
      <c r="A160" s="4">
        <v>7.75</v>
      </c>
      <c r="B160" s="16">
        <v>0.1818609083781251</v>
      </c>
      <c r="C160" s="16">
        <v>6.5875708585796833E-2</v>
      </c>
    </row>
    <row r="161" spans="1:3" x14ac:dyDescent="0.25">
      <c r="A161" s="4">
        <v>7.8</v>
      </c>
      <c r="B161" s="16">
        <v>0.18085661303905934</v>
      </c>
      <c r="C161" s="16">
        <v>6.5563269451135442E-2</v>
      </c>
    </row>
    <row r="162" spans="1:3" x14ac:dyDescent="0.25">
      <c r="A162" s="4">
        <v>7.85</v>
      </c>
      <c r="B162" s="16">
        <v>0.17985231769999357</v>
      </c>
      <c r="C162" s="16">
        <v>6.5250830316474051E-2</v>
      </c>
    </row>
    <row r="163" spans="1:3" x14ac:dyDescent="0.25">
      <c r="A163" s="4">
        <v>7.9</v>
      </c>
      <c r="B163" s="16">
        <v>0.17884802236092781</v>
      </c>
      <c r="C163" s="16">
        <v>6.493839118181266E-2</v>
      </c>
    </row>
    <row r="164" spans="1:3" x14ac:dyDescent="0.25">
      <c r="A164" s="4">
        <v>7.95</v>
      </c>
      <c r="B164" s="16">
        <v>0.17784372702186205</v>
      </c>
      <c r="C164" s="16">
        <v>6.4625952047151269E-2</v>
      </c>
    </row>
    <row r="165" spans="1:3" x14ac:dyDescent="0.25">
      <c r="A165" s="4">
        <v>8</v>
      </c>
      <c r="B165" s="16">
        <v>0.17683943168279626</v>
      </c>
      <c r="C165" s="16">
        <v>6.4313512912489865E-2</v>
      </c>
    </row>
    <row r="166" spans="1:3" x14ac:dyDescent="0.25">
      <c r="A166" s="4">
        <v>8.0500000000000007</v>
      </c>
      <c r="B166" s="16">
        <v>0.17583278733376656</v>
      </c>
      <c r="C166" s="16">
        <v>6.3999068326573358E-2</v>
      </c>
    </row>
    <row r="167" spans="1:3" x14ac:dyDescent="0.25">
      <c r="A167" s="4">
        <v>8.1</v>
      </c>
      <c r="B167" s="16">
        <v>0.17482614298473687</v>
      </c>
      <c r="C167" s="16">
        <v>6.3684623740656851E-2</v>
      </c>
    </row>
    <row r="168" spans="1:3" x14ac:dyDescent="0.25">
      <c r="A168" s="4">
        <v>8.15</v>
      </c>
      <c r="B168" s="16">
        <v>0.17381949863570717</v>
      </c>
      <c r="C168" s="16">
        <v>6.3370179154740344E-2</v>
      </c>
    </row>
    <row r="169" spans="1:3" x14ac:dyDescent="0.25">
      <c r="A169" s="4">
        <v>8.1999999999999993</v>
      </c>
      <c r="B169" s="16">
        <v>0.17281285428667748</v>
      </c>
      <c r="C169" s="16">
        <v>6.3055734568823837E-2</v>
      </c>
    </row>
    <row r="170" spans="1:3" x14ac:dyDescent="0.25">
      <c r="A170" s="4">
        <v>8.25</v>
      </c>
      <c r="B170" s="16">
        <v>0.17180620993764778</v>
      </c>
      <c r="C170" s="16">
        <v>6.2741289982907317E-2</v>
      </c>
    </row>
    <row r="171" spans="1:3" x14ac:dyDescent="0.25">
      <c r="A171" s="4">
        <v>8.3000000000000007</v>
      </c>
      <c r="B171" s="16">
        <v>0.17079901923468965</v>
      </c>
      <c r="C171" s="16">
        <v>6.2425354698429282E-2</v>
      </c>
    </row>
    <row r="172" spans="1:3" x14ac:dyDescent="0.25">
      <c r="A172" s="4">
        <v>8.35</v>
      </c>
      <c r="B172" s="16">
        <v>0.16979182853173153</v>
      </c>
      <c r="C172" s="16">
        <v>6.2109419413951247E-2</v>
      </c>
    </row>
    <row r="173" spans="1:3" x14ac:dyDescent="0.25">
      <c r="A173" s="4">
        <v>8.4</v>
      </c>
      <c r="B173" s="16">
        <v>0.1687846378287734</v>
      </c>
      <c r="C173" s="16">
        <v>6.1793484129473213E-2</v>
      </c>
    </row>
    <row r="174" spans="1:3" x14ac:dyDescent="0.25">
      <c r="A174" s="4">
        <v>8.4499999999999993</v>
      </c>
      <c r="B174" s="16">
        <v>0.16777744712581527</v>
      </c>
      <c r="C174" s="16">
        <v>6.1477548844995178E-2</v>
      </c>
    </row>
    <row r="175" spans="1:3" x14ac:dyDescent="0.25">
      <c r="A175" s="4">
        <v>8.5</v>
      </c>
      <c r="B175" s="16">
        <v>0.16677025642285709</v>
      </c>
      <c r="C175" s="16">
        <v>6.1161613560517129E-2</v>
      </c>
    </row>
    <row r="176" spans="1:3" x14ac:dyDescent="0.25">
      <c r="A176" s="4">
        <v>8.5500000000000007</v>
      </c>
      <c r="B176" s="16">
        <v>0.16590610419529517</v>
      </c>
      <c r="C176" s="16">
        <v>6.0949410108838788E-2</v>
      </c>
    </row>
    <row r="177" spans="1:3" x14ac:dyDescent="0.25">
      <c r="A177" s="4">
        <v>8.6</v>
      </c>
      <c r="B177" s="16">
        <v>0.16504195196773325</v>
      </c>
      <c r="C177" s="16">
        <v>6.0737206657160446E-2</v>
      </c>
    </row>
    <row r="178" spans="1:3" x14ac:dyDescent="0.25">
      <c r="A178" s="4">
        <v>8.65</v>
      </c>
      <c r="B178" s="16">
        <v>0.16417779974017133</v>
      </c>
      <c r="C178" s="16">
        <v>6.0525003205482104E-2</v>
      </c>
    </row>
    <row r="179" spans="1:3" x14ac:dyDescent="0.25">
      <c r="A179" s="4">
        <v>8.6999999999999993</v>
      </c>
      <c r="B179" s="16">
        <v>0.16331364751260941</v>
      </c>
      <c r="C179" s="16">
        <v>6.0312799753803763E-2</v>
      </c>
    </row>
    <row r="180" spans="1:3" x14ac:dyDescent="0.25">
      <c r="A180" s="4">
        <v>8.75</v>
      </c>
      <c r="B180" s="16">
        <v>0.16244949528504751</v>
      </c>
      <c r="C180" s="16">
        <v>6.0100596302125421E-2</v>
      </c>
    </row>
    <row r="181" spans="1:3" x14ac:dyDescent="0.25">
      <c r="A181" s="4">
        <v>8.8000000000000007</v>
      </c>
      <c r="B181" s="16">
        <v>0.16158400471116915</v>
      </c>
      <c r="C181" s="16">
        <v>5.9886169783589335E-2</v>
      </c>
    </row>
    <row r="182" spans="1:3" x14ac:dyDescent="0.25">
      <c r="A182" s="4">
        <v>8.85</v>
      </c>
      <c r="B182" s="16">
        <v>0.1607185141372908</v>
      </c>
      <c r="C182" s="16">
        <v>5.9671743265053249E-2</v>
      </c>
    </row>
    <row r="183" spans="1:3" x14ac:dyDescent="0.25">
      <c r="A183" s="4">
        <v>8.9</v>
      </c>
      <c r="B183" s="16">
        <v>0.15985302356341244</v>
      </c>
      <c r="C183" s="16">
        <v>5.9457316746517164E-2</v>
      </c>
    </row>
    <row r="184" spans="1:3" x14ac:dyDescent="0.25">
      <c r="A184" s="4">
        <v>8.9499999999999993</v>
      </c>
      <c r="B184" s="16">
        <v>0.15898753298953408</v>
      </c>
      <c r="C184" s="16">
        <v>5.9242890227981078E-2</v>
      </c>
    </row>
    <row r="185" spans="1:3" x14ac:dyDescent="0.25">
      <c r="A185" s="4">
        <v>9</v>
      </c>
      <c r="B185" s="16">
        <v>0.15812204241565575</v>
      </c>
      <c r="C185" s="16">
        <v>5.9028463709444978E-2</v>
      </c>
    </row>
    <row r="186" spans="1:3" x14ac:dyDescent="0.25">
      <c r="A186" s="4">
        <v>9.0500000000000007</v>
      </c>
      <c r="B186" s="16">
        <v>0.15725652961127629</v>
      </c>
      <c r="C186" s="16">
        <v>5.8812066242093924E-2</v>
      </c>
    </row>
    <row r="187" spans="1:3" x14ac:dyDescent="0.25">
      <c r="A187" s="4">
        <v>9.1</v>
      </c>
      <c r="B187" s="16">
        <v>0.15639101680689682</v>
      </c>
      <c r="C187" s="16">
        <v>5.8595668774742871E-2</v>
      </c>
    </row>
    <row r="188" spans="1:3" x14ac:dyDescent="0.25">
      <c r="A188" s="4">
        <v>9.15</v>
      </c>
      <c r="B188" s="16">
        <v>0.15552550400251736</v>
      </c>
      <c r="C188" s="16">
        <v>5.8379271307391817E-2</v>
      </c>
    </row>
    <row r="189" spans="1:3" x14ac:dyDescent="0.25">
      <c r="A189" s="4">
        <v>9.1999999999999993</v>
      </c>
      <c r="B189" s="16">
        <v>0.15465999119813789</v>
      </c>
      <c r="C189" s="16">
        <v>5.8162873840040763E-2</v>
      </c>
    </row>
    <row r="190" spans="1:3" x14ac:dyDescent="0.25">
      <c r="A190" s="4">
        <v>9.25</v>
      </c>
      <c r="B190" s="16">
        <v>0.15379447839375845</v>
      </c>
      <c r="C190" s="16">
        <v>5.7946476372689709E-2</v>
      </c>
    </row>
    <row r="191" spans="1:3" x14ac:dyDescent="0.25">
      <c r="A191" s="4">
        <v>9.3000000000000007</v>
      </c>
      <c r="B191" s="16">
        <v>0.15307256132018027</v>
      </c>
      <c r="C191" s="16">
        <v>5.7836899382394544E-2</v>
      </c>
    </row>
    <row r="192" spans="1:3" x14ac:dyDescent="0.25">
      <c r="A192" s="4">
        <v>9.35</v>
      </c>
      <c r="B192" s="16">
        <v>0.15235064424660208</v>
      </c>
      <c r="C192" s="16">
        <v>5.7727322392099378E-2</v>
      </c>
    </row>
    <row r="193" spans="1:3" x14ac:dyDescent="0.25">
      <c r="A193" s="4">
        <v>9.4</v>
      </c>
      <c r="B193" s="16">
        <v>0.15162872717302389</v>
      </c>
      <c r="C193" s="16">
        <v>5.7617745401804213E-2</v>
      </c>
    </row>
    <row r="194" spans="1:3" x14ac:dyDescent="0.25">
      <c r="A194" s="4">
        <v>9.4499999999999993</v>
      </c>
      <c r="B194" s="16">
        <v>0.1509068100994457</v>
      </c>
      <c r="C194" s="16">
        <v>5.7508168411509047E-2</v>
      </c>
    </row>
    <row r="195" spans="1:3" x14ac:dyDescent="0.25">
      <c r="A195" s="4">
        <v>9.5</v>
      </c>
      <c r="B195" s="16">
        <v>0.15018489302586754</v>
      </c>
      <c r="C195" s="16">
        <v>5.7398591421213875E-2</v>
      </c>
    </row>
    <row r="196" spans="1:3" x14ac:dyDescent="0.25">
      <c r="A196" s="4">
        <v>9.5500000000000007</v>
      </c>
      <c r="B196" s="16">
        <v>0.14946159270649614</v>
      </c>
      <c r="C196" s="16">
        <v>5.7287208044268907E-2</v>
      </c>
    </row>
    <row r="197" spans="1:3" x14ac:dyDescent="0.25">
      <c r="A197" s="4">
        <v>9.6</v>
      </c>
      <c r="B197" s="16">
        <v>0.14873829238712474</v>
      </c>
      <c r="C197" s="16">
        <v>5.7175824667323939E-2</v>
      </c>
    </row>
    <row r="198" spans="1:3" x14ac:dyDescent="0.25">
      <c r="A198" s="4">
        <v>9.65</v>
      </c>
      <c r="B198" s="16">
        <v>0.14801499206775334</v>
      </c>
      <c r="C198" s="16">
        <v>5.7064441290378971E-2</v>
      </c>
    </row>
    <row r="199" spans="1:3" x14ac:dyDescent="0.25">
      <c r="A199" s="4">
        <v>9.6999999999999993</v>
      </c>
      <c r="B199" s="16">
        <v>0.14729169174838194</v>
      </c>
      <c r="C199" s="16">
        <v>5.6953057913434003E-2</v>
      </c>
    </row>
    <row r="200" spans="1:3" x14ac:dyDescent="0.25">
      <c r="A200" s="4">
        <v>9.75</v>
      </c>
      <c r="B200" s="16">
        <v>0.14656839142901057</v>
      </c>
      <c r="C200" s="16">
        <v>5.6841674536489036E-2</v>
      </c>
    </row>
    <row r="201" spans="1:3" x14ac:dyDescent="0.25">
      <c r="A201" s="4">
        <v>9.8000000000000007</v>
      </c>
      <c r="B201" s="16">
        <v>0.14584463413336096</v>
      </c>
      <c r="C201" s="16">
        <v>5.6728557714166288E-2</v>
      </c>
    </row>
    <row r="202" spans="1:3" x14ac:dyDescent="0.25">
      <c r="A202" s="4">
        <v>9.85</v>
      </c>
      <c r="B202" s="16">
        <v>0.14512087683771135</v>
      </c>
      <c r="C202" s="16">
        <v>5.661544089184354E-2</v>
      </c>
    </row>
    <row r="203" spans="1:3" x14ac:dyDescent="0.25">
      <c r="A203" s="4">
        <v>9.9</v>
      </c>
      <c r="B203" s="16">
        <v>0.14439711954206175</v>
      </c>
      <c r="C203" s="16">
        <v>5.6502324069520792E-2</v>
      </c>
    </row>
    <row r="204" spans="1:3" x14ac:dyDescent="0.25">
      <c r="A204" s="4">
        <v>9.9499999999999993</v>
      </c>
      <c r="B204" s="16">
        <v>0.14367336224641214</v>
      </c>
      <c r="C204" s="16">
        <v>5.6389207247198044E-2</v>
      </c>
    </row>
    <row r="205" spans="1:3" x14ac:dyDescent="0.25">
      <c r="A205" s="4">
        <v>10</v>
      </c>
      <c r="B205" s="16">
        <v>0.14294960495076253</v>
      </c>
      <c r="C205" s="16">
        <v>5.6276090424875296E-2</v>
      </c>
    </row>
  </sheetData>
  <pageMargins left="0.7" right="0.7" top="0.75" bottom="0.75" header="0.3" footer="0.3"/>
  <pageSetup paperSize="17" scale="55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E17"/>
  <sheetViews>
    <sheetView tabSelected="1" workbookViewId="0">
      <selection activeCell="AL4" sqref="AL4:AL277"/>
    </sheetView>
  </sheetViews>
  <sheetFormatPr defaultRowHeight="15" x14ac:dyDescent="0.25"/>
  <cols>
    <col min="1" max="1" width="2.85546875" customWidth="1"/>
    <col min="2" max="2" width="9.140625" style="39"/>
    <col min="3" max="3" width="124.140625" bestFit="1" customWidth="1"/>
  </cols>
  <sheetData>
    <row r="1" spans="2:5" ht="9" customHeight="1" x14ac:dyDescent="0.25"/>
    <row r="2" spans="2:5" x14ac:dyDescent="0.25">
      <c r="B2" s="111" t="s">
        <v>511</v>
      </c>
      <c r="C2" s="111"/>
      <c r="D2" s="69"/>
      <c r="E2" s="69"/>
    </row>
    <row r="3" spans="2:5" x14ac:dyDescent="0.25">
      <c r="B3" s="39">
        <v>1</v>
      </c>
      <c r="C3" t="s">
        <v>515</v>
      </c>
    </row>
    <row r="4" spans="2:5" x14ac:dyDescent="0.25">
      <c r="B4" s="39">
        <f>B3+1</f>
        <v>2</v>
      </c>
      <c r="C4" t="s">
        <v>546</v>
      </c>
    </row>
    <row r="5" spans="2:5" x14ac:dyDescent="0.25">
      <c r="B5" s="39">
        <f t="shared" ref="B5:B17" si="0">B4+1</f>
        <v>3</v>
      </c>
      <c r="C5" t="s">
        <v>512</v>
      </c>
    </row>
    <row r="6" spans="2:5" x14ac:dyDescent="0.25">
      <c r="B6" s="39">
        <f t="shared" si="0"/>
        <v>4</v>
      </c>
      <c r="C6" t="s">
        <v>517</v>
      </c>
    </row>
    <row r="7" spans="2:5" x14ac:dyDescent="0.25">
      <c r="B7" s="39">
        <f t="shared" si="0"/>
        <v>5</v>
      </c>
      <c r="C7" t="s">
        <v>516</v>
      </c>
    </row>
    <row r="8" spans="2:5" x14ac:dyDescent="0.25">
      <c r="B8" s="39">
        <f t="shared" si="0"/>
        <v>6</v>
      </c>
      <c r="C8" t="s">
        <v>518</v>
      </c>
    </row>
    <row r="9" spans="2:5" x14ac:dyDescent="0.25">
      <c r="B9" s="39">
        <f t="shared" si="0"/>
        <v>7</v>
      </c>
      <c r="C9" t="s">
        <v>525</v>
      </c>
    </row>
    <row r="10" spans="2:5" x14ac:dyDescent="0.25">
      <c r="B10" s="39">
        <f t="shared" si="0"/>
        <v>8</v>
      </c>
      <c r="C10" t="s">
        <v>524</v>
      </c>
    </row>
    <row r="11" spans="2:5" x14ac:dyDescent="0.25">
      <c r="B11" s="39">
        <f t="shared" si="0"/>
        <v>9</v>
      </c>
      <c r="C11" t="s">
        <v>513</v>
      </c>
    </row>
    <row r="12" spans="2:5" x14ac:dyDescent="0.25">
      <c r="B12" s="39">
        <f t="shared" si="0"/>
        <v>10</v>
      </c>
      <c r="C12" t="s">
        <v>519</v>
      </c>
    </row>
    <row r="13" spans="2:5" x14ac:dyDescent="0.25">
      <c r="B13" s="39">
        <f>B12+1</f>
        <v>11</v>
      </c>
      <c r="C13" t="s">
        <v>521</v>
      </c>
    </row>
    <row r="14" spans="2:5" x14ac:dyDescent="0.25">
      <c r="B14" s="39">
        <f t="shared" si="0"/>
        <v>12</v>
      </c>
      <c r="C14" t="s">
        <v>520</v>
      </c>
    </row>
    <row r="15" spans="2:5" x14ac:dyDescent="0.25">
      <c r="B15" s="39">
        <f t="shared" si="0"/>
        <v>13</v>
      </c>
      <c r="C15" t="s">
        <v>514</v>
      </c>
    </row>
    <row r="16" spans="2:5" x14ac:dyDescent="0.25">
      <c r="B16" s="39">
        <f t="shared" si="0"/>
        <v>14</v>
      </c>
      <c r="C16" t="s">
        <v>522</v>
      </c>
    </row>
    <row r="17" spans="2:3" x14ac:dyDescent="0.25">
      <c r="B17" s="39">
        <f t="shared" si="0"/>
        <v>15</v>
      </c>
      <c r="C17" t="s">
        <v>523</v>
      </c>
    </row>
  </sheetData>
  <mergeCells count="1">
    <mergeCell ref="B2:C2"/>
  </mergeCells>
  <pageMargins left="0.7" right="0.7" top="0.75" bottom="0.75" header="0.3" footer="0.3"/>
  <pageSetup scale="6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I277"/>
  <sheetViews>
    <sheetView workbookViewId="0">
      <selection activeCell="AL4" sqref="AL4:AL277"/>
    </sheetView>
  </sheetViews>
  <sheetFormatPr defaultRowHeight="15" x14ac:dyDescent="0.25"/>
  <cols>
    <col min="1" max="1" width="9.7109375" bestFit="1" customWidth="1"/>
    <col min="2" max="3" width="10.140625" bestFit="1" customWidth="1"/>
    <col min="4" max="4" width="58.85546875" bestFit="1" customWidth="1"/>
  </cols>
  <sheetData>
    <row r="3" spans="1:34" x14ac:dyDescent="0.25">
      <c r="A3" s="4" t="s">
        <v>24</v>
      </c>
      <c r="B3" s="4" t="s">
        <v>304</v>
      </c>
      <c r="C3" t="s">
        <v>23</v>
      </c>
      <c r="D3" s="4" t="s">
        <v>25</v>
      </c>
      <c r="E3">
        <v>2013</v>
      </c>
      <c r="F3">
        <v>2014</v>
      </c>
      <c r="G3">
        <v>2015</v>
      </c>
      <c r="H3">
        <v>2016</v>
      </c>
      <c r="I3">
        <v>2017</v>
      </c>
      <c r="J3">
        <v>2018</v>
      </c>
      <c r="K3">
        <v>2019</v>
      </c>
      <c r="L3">
        <v>2020</v>
      </c>
      <c r="M3">
        <v>2021</v>
      </c>
      <c r="N3">
        <v>2022</v>
      </c>
      <c r="O3">
        <v>2023</v>
      </c>
      <c r="P3">
        <v>2024</v>
      </c>
      <c r="Q3">
        <v>2025</v>
      </c>
      <c r="R3">
        <v>2026</v>
      </c>
      <c r="S3">
        <v>2027</v>
      </c>
      <c r="T3">
        <v>2028</v>
      </c>
      <c r="U3">
        <v>2029</v>
      </c>
      <c r="V3">
        <v>2030</v>
      </c>
      <c r="W3">
        <v>2031</v>
      </c>
      <c r="X3">
        <v>2032</v>
      </c>
      <c r="Y3">
        <v>2033</v>
      </c>
      <c r="Z3">
        <v>2034</v>
      </c>
      <c r="AA3">
        <v>2035</v>
      </c>
      <c r="AB3">
        <v>2036</v>
      </c>
      <c r="AC3">
        <v>2037</v>
      </c>
      <c r="AD3">
        <v>2038</v>
      </c>
      <c r="AE3">
        <v>2039</v>
      </c>
      <c r="AF3">
        <v>2040</v>
      </c>
      <c r="AG3">
        <v>2041</v>
      </c>
      <c r="AH3">
        <v>2042</v>
      </c>
    </row>
    <row r="4" spans="1:34" x14ac:dyDescent="0.25">
      <c r="A4" s="13">
        <v>1</v>
      </c>
      <c r="B4" s="13">
        <v>100</v>
      </c>
      <c r="C4">
        <v>102</v>
      </c>
      <c r="D4" t="s">
        <v>38</v>
      </c>
      <c r="E4">
        <v>0</v>
      </c>
      <c r="F4">
        <v>0</v>
      </c>
      <c r="G4">
        <v>-118.5</v>
      </c>
      <c r="H4">
        <v>-116.625</v>
      </c>
      <c r="I4">
        <v>-126.25</v>
      </c>
      <c r="J4">
        <v>-185.75</v>
      </c>
      <c r="K4">
        <v>-226.25</v>
      </c>
      <c r="L4">
        <v>-233.75</v>
      </c>
      <c r="M4">
        <v>-184.25</v>
      </c>
      <c r="N4">
        <v>-216.75</v>
      </c>
      <c r="O4">
        <v>-215.25</v>
      </c>
      <c r="P4">
        <v>-200.75</v>
      </c>
      <c r="Q4">
        <v>-223.5</v>
      </c>
      <c r="R4">
        <v>-225</v>
      </c>
      <c r="S4">
        <v>-216.5</v>
      </c>
      <c r="T4">
        <v>-230.75</v>
      </c>
      <c r="U4">
        <v>-267.5</v>
      </c>
      <c r="V4">
        <v>-272</v>
      </c>
      <c r="W4">
        <v>-265</v>
      </c>
      <c r="X4">
        <v>-268.5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</row>
    <row r="5" spans="1:34" x14ac:dyDescent="0.25">
      <c r="A5" s="13">
        <v>1</v>
      </c>
      <c r="B5" s="13">
        <v>100</v>
      </c>
      <c r="C5">
        <v>103</v>
      </c>
      <c r="D5" t="s">
        <v>39</v>
      </c>
      <c r="E5">
        <v>0</v>
      </c>
      <c r="F5">
        <v>0</v>
      </c>
      <c r="G5">
        <v>-44.125</v>
      </c>
      <c r="H5">
        <v>-44.125</v>
      </c>
      <c r="I5">
        <v>-47.5</v>
      </c>
      <c r="J5">
        <v>-69.25</v>
      </c>
      <c r="K5">
        <v>-84.75</v>
      </c>
      <c r="L5">
        <v>-87.25</v>
      </c>
      <c r="M5">
        <v>-69</v>
      </c>
      <c r="N5">
        <v>-81</v>
      </c>
      <c r="O5">
        <v>-80.5</v>
      </c>
      <c r="P5">
        <v>-75.25</v>
      </c>
      <c r="Q5">
        <v>-82.75</v>
      </c>
      <c r="R5">
        <v>-84</v>
      </c>
      <c r="S5">
        <v>-80.25</v>
      </c>
      <c r="T5">
        <v>-86</v>
      </c>
      <c r="U5">
        <v>-100.25</v>
      </c>
      <c r="V5">
        <v>-100.75</v>
      </c>
      <c r="W5">
        <v>-99.5</v>
      </c>
      <c r="X5">
        <v>-100.5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</row>
    <row r="6" spans="1:34" x14ac:dyDescent="0.25">
      <c r="A6" s="13">
        <v>1</v>
      </c>
      <c r="B6" s="13">
        <v>100</v>
      </c>
      <c r="C6">
        <v>104</v>
      </c>
      <c r="D6" t="s">
        <v>40</v>
      </c>
      <c r="E6">
        <v>0</v>
      </c>
      <c r="F6">
        <v>0</v>
      </c>
      <c r="G6">
        <v>-63.75</v>
      </c>
      <c r="H6">
        <v>-62.75</v>
      </c>
      <c r="I6">
        <v>-67.5</v>
      </c>
      <c r="J6">
        <v>-99.25</v>
      </c>
      <c r="K6">
        <v>-121</v>
      </c>
      <c r="L6">
        <v>-125</v>
      </c>
      <c r="M6">
        <v>-98.75</v>
      </c>
      <c r="N6">
        <v>-116.25</v>
      </c>
      <c r="O6">
        <v>-114.75</v>
      </c>
      <c r="P6">
        <v>-107.5</v>
      </c>
      <c r="Q6">
        <v>-119.75</v>
      </c>
      <c r="R6">
        <v>-120.25</v>
      </c>
      <c r="S6">
        <v>-115.25</v>
      </c>
      <c r="T6">
        <v>-123.25</v>
      </c>
      <c r="U6">
        <v>-143.5</v>
      </c>
      <c r="V6">
        <v>-144.25</v>
      </c>
      <c r="W6">
        <v>-142</v>
      </c>
      <c r="X6">
        <v>-143.5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</row>
    <row r="7" spans="1:34" x14ac:dyDescent="0.25">
      <c r="A7" s="13">
        <v>1</v>
      </c>
      <c r="B7" s="13">
        <v>100</v>
      </c>
      <c r="C7">
        <v>105</v>
      </c>
      <c r="D7" t="s">
        <v>41</v>
      </c>
      <c r="E7">
        <v>0</v>
      </c>
      <c r="F7">
        <v>0</v>
      </c>
      <c r="G7">
        <v>-53.625</v>
      </c>
      <c r="H7">
        <v>-52.875</v>
      </c>
      <c r="I7">
        <v>-57.5</v>
      </c>
      <c r="J7">
        <v>-84.5</v>
      </c>
      <c r="K7">
        <v>-103</v>
      </c>
      <c r="L7">
        <v>-105.75</v>
      </c>
      <c r="M7">
        <v>-84</v>
      </c>
      <c r="N7">
        <v>-98.5</v>
      </c>
      <c r="O7">
        <v>-98</v>
      </c>
      <c r="P7">
        <v>-91</v>
      </c>
      <c r="Q7">
        <v>-101.5</v>
      </c>
      <c r="R7">
        <v>-102.75</v>
      </c>
      <c r="S7">
        <v>-98</v>
      </c>
      <c r="T7">
        <v>-105</v>
      </c>
      <c r="U7">
        <v>-121.5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</row>
    <row r="8" spans="1:34" x14ac:dyDescent="0.25">
      <c r="A8" s="13">
        <v>1</v>
      </c>
      <c r="B8" s="13">
        <v>100</v>
      </c>
      <c r="C8">
        <v>106</v>
      </c>
      <c r="D8" t="s">
        <v>42</v>
      </c>
      <c r="E8">
        <v>0</v>
      </c>
      <c r="F8">
        <v>0</v>
      </c>
      <c r="G8">
        <v>-73.375</v>
      </c>
      <c r="H8">
        <v>-73.125</v>
      </c>
      <c r="I8">
        <v>-77.75</v>
      </c>
      <c r="J8">
        <v>-146.5</v>
      </c>
      <c r="K8">
        <v>-199</v>
      </c>
      <c r="L8">
        <v>-202.25</v>
      </c>
      <c r="M8">
        <v>-137.75</v>
      </c>
      <c r="N8">
        <v>-174</v>
      </c>
      <c r="O8">
        <v>-166.5</v>
      </c>
      <c r="P8">
        <v>-143.25</v>
      </c>
      <c r="Q8">
        <v>-172</v>
      </c>
      <c r="R8">
        <v>-168.75</v>
      </c>
      <c r="S8">
        <v>-157.75</v>
      </c>
      <c r="T8">
        <v>-171.25</v>
      </c>
      <c r="U8">
        <v>-214.25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</row>
    <row r="9" spans="1:34" x14ac:dyDescent="0.25">
      <c r="A9" s="13">
        <v>1</v>
      </c>
      <c r="B9" s="13">
        <v>100</v>
      </c>
      <c r="C9">
        <v>107</v>
      </c>
      <c r="D9" t="s">
        <v>43</v>
      </c>
      <c r="E9">
        <v>0</v>
      </c>
      <c r="F9">
        <v>0</v>
      </c>
      <c r="G9">
        <v>-102.875</v>
      </c>
      <c r="H9">
        <v>-101.125</v>
      </c>
      <c r="I9">
        <v>-109.75</v>
      </c>
      <c r="J9">
        <v>-160.75</v>
      </c>
      <c r="K9">
        <v>-196</v>
      </c>
      <c r="L9">
        <v>-203</v>
      </c>
      <c r="M9">
        <v>-160</v>
      </c>
      <c r="N9">
        <v>-188.25</v>
      </c>
      <c r="O9">
        <v>-187</v>
      </c>
      <c r="P9">
        <v>-173.5</v>
      </c>
      <c r="Q9">
        <v>-194.25</v>
      </c>
      <c r="R9">
        <v>-195.5</v>
      </c>
      <c r="S9">
        <v>-187.75</v>
      </c>
      <c r="T9">
        <v>-199.75</v>
      </c>
      <c r="U9">
        <v>-232.75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</row>
    <row r="10" spans="1:34" x14ac:dyDescent="0.25">
      <c r="A10" s="13">
        <v>1</v>
      </c>
      <c r="B10" s="13">
        <v>100</v>
      </c>
      <c r="C10">
        <v>108</v>
      </c>
      <c r="D10" t="s">
        <v>44</v>
      </c>
      <c r="E10">
        <v>0</v>
      </c>
      <c r="F10">
        <v>0</v>
      </c>
      <c r="G10">
        <v>-102.75</v>
      </c>
      <c r="H10">
        <v>-101.125</v>
      </c>
      <c r="I10">
        <v>-109.75</v>
      </c>
      <c r="J10">
        <v>-160.5</v>
      </c>
      <c r="K10">
        <v>-195.5</v>
      </c>
      <c r="L10">
        <v>-202.75</v>
      </c>
      <c r="M10">
        <v>-160.5</v>
      </c>
      <c r="N10">
        <v>-187.75</v>
      </c>
      <c r="O10">
        <v>-187</v>
      </c>
      <c r="P10">
        <v>-173</v>
      </c>
      <c r="Q10">
        <v>-194.25</v>
      </c>
      <c r="R10">
        <v>-195.25</v>
      </c>
      <c r="S10">
        <v>-187.5</v>
      </c>
      <c r="T10">
        <v>-199.75</v>
      </c>
      <c r="U10">
        <v>-232.25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</row>
    <row r="11" spans="1:34" x14ac:dyDescent="0.25">
      <c r="A11" s="13">
        <v>1</v>
      </c>
      <c r="B11" s="13">
        <v>100</v>
      </c>
      <c r="C11">
        <v>110</v>
      </c>
      <c r="D11" t="s">
        <v>45</v>
      </c>
      <c r="E11">
        <v>0</v>
      </c>
      <c r="F11">
        <v>0</v>
      </c>
      <c r="G11">
        <v>-16.875</v>
      </c>
      <c r="H11">
        <v>-16.625</v>
      </c>
      <c r="I11">
        <v>-18.75</v>
      </c>
      <c r="J11">
        <v>-25.25</v>
      </c>
      <c r="K11">
        <v>-29.25</v>
      </c>
      <c r="L11">
        <v>-30.25</v>
      </c>
      <c r="M11">
        <v>-26</v>
      </c>
      <c r="N11">
        <v>-28.5</v>
      </c>
      <c r="O11">
        <v>-29.25</v>
      </c>
      <c r="P11">
        <v>-28.25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</row>
    <row r="12" spans="1:34" x14ac:dyDescent="0.25">
      <c r="A12" s="13">
        <v>1</v>
      </c>
      <c r="B12" s="13">
        <v>100</v>
      </c>
      <c r="C12">
        <v>111</v>
      </c>
      <c r="D12" t="s">
        <v>46</v>
      </c>
      <c r="E12">
        <v>0</v>
      </c>
      <c r="F12">
        <v>0</v>
      </c>
      <c r="G12">
        <v>-33.5</v>
      </c>
      <c r="H12">
        <v>-33.25</v>
      </c>
      <c r="I12">
        <v>-36</v>
      </c>
      <c r="J12">
        <v>-57.5</v>
      </c>
      <c r="K12">
        <v>-74.5</v>
      </c>
      <c r="L12">
        <v>-76</v>
      </c>
      <c r="M12">
        <v>-56</v>
      </c>
      <c r="N12">
        <v>-67.25</v>
      </c>
      <c r="O12">
        <v>-66</v>
      </c>
      <c r="P12">
        <v>-59.25</v>
      </c>
      <c r="Q12">
        <v>-69.25</v>
      </c>
      <c r="R12">
        <v>-68.25</v>
      </c>
      <c r="S12">
        <v>-64.75</v>
      </c>
      <c r="T12">
        <v>-70</v>
      </c>
      <c r="U12">
        <v>-84.5</v>
      </c>
      <c r="V12">
        <v>-83.75</v>
      </c>
      <c r="W12">
        <v>-82</v>
      </c>
      <c r="X12">
        <v>-82.5</v>
      </c>
      <c r="Y12">
        <v>-86</v>
      </c>
      <c r="Z12">
        <v>-83</v>
      </c>
      <c r="AA12">
        <v>-83</v>
      </c>
      <c r="AB12">
        <v>-84</v>
      </c>
      <c r="AC12">
        <v>-94.5</v>
      </c>
      <c r="AD12">
        <v>-88</v>
      </c>
      <c r="AE12">
        <v>-89.5</v>
      </c>
      <c r="AF12">
        <v>-100.5</v>
      </c>
      <c r="AG12">
        <v>-104.5</v>
      </c>
      <c r="AH12">
        <v>-103</v>
      </c>
    </row>
    <row r="13" spans="1:34" x14ac:dyDescent="0.25">
      <c r="A13" s="13">
        <v>1</v>
      </c>
      <c r="B13" s="13">
        <v>100</v>
      </c>
      <c r="C13">
        <v>112</v>
      </c>
      <c r="D13" t="s">
        <v>47</v>
      </c>
      <c r="E13">
        <v>0</v>
      </c>
      <c r="F13">
        <v>0</v>
      </c>
      <c r="G13">
        <v>-29.125</v>
      </c>
      <c r="H13">
        <v>-29.375</v>
      </c>
      <c r="I13">
        <v>-31</v>
      </c>
      <c r="J13">
        <v>-58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</row>
    <row r="14" spans="1:34" x14ac:dyDescent="0.25">
      <c r="A14" s="13">
        <v>1</v>
      </c>
      <c r="B14" s="13">
        <v>100</v>
      </c>
      <c r="C14">
        <v>113</v>
      </c>
      <c r="D14" t="s">
        <v>48</v>
      </c>
      <c r="E14">
        <v>0</v>
      </c>
      <c r="F14">
        <v>0</v>
      </c>
      <c r="G14">
        <v>-29.125</v>
      </c>
      <c r="H14">
        <v>-29.375</v>
      </c>
      <c r="I14">
        <v>-31</v>
      </c>
      <c r="J14">
        <v>-58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</row>
    <row r="15" spans="1:34" x14ac:dyDescent="0.25">
      <c r="A15" s="13">
        <v>1</v>
      </c>
      <c r="B15" s="13">
        <v>100</v>
      </c>
      <c r="C15">
        <v>114</v>
      </c>
      <c r="D15" t="s">
        <v>49</v>
      </c>
      <c r="E15">
        <v>0</v>
      </c>
      <c r="F15">
        <v>0</v>
      </c>
      <c r="G15">
        <v>-33.75</v>
      </c>
      <c r="H15">
        <v>-33.75</v>
      </c>
      <c r="I15">
        <v>-36.25</v>
      </c>
      <c r="J15">
        <v>-55</v>
      </c>
      <c r="K15">
        <v>-68.75</v>
      </c>
      <c r="L15">
        <v>-70.75</v>
      </c>
      <c r="M15">
        <v>-54</v>
      </c>
      <c r="N15">
        <v>-64.75</v>
      </c>
      <c r="O15">
        <v>-63.25</v>
      </c>
      <c r="P15">
        <v>-58.25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</row>
    <row r="16" spans="1:34" x14ac:dyDescent="0.25">
      <c r="A16" s="13">
        <v>1</v>
      </c>
      <c r="B16" s="13">
        <v>100</v>
      </c>
      <c r="C16">
        <v>115</v>
      </c>
      <c r="D16" t="s">
        <v>50</v>
      </c>
      <c r="E16">
        <v>0</v>
      </c>
      <c r="F16">
        <v>0</v>
      </c>
      <c r="G16">
        <v>-19.75</v>
      </c>
      <c r="H16">
        <v>-19.75</v>
      </c>
      <c r="I16">
        <v>-22</v>
      </c>
      <c r="J16">
        <v>-28</v>
      </c>
      <c r="K16">
        <v>-32</v>
      </c>
      <c r="L16">
        <v>-33.5</v>
      </c>
      <c r="M16">
        <v>-29.25</v>
      </c>
      <c r="N16">
        <v>-32.75</v>
      </c>
      <c r="O16">
        <v>-33.25</v>
      </c>
      <c r="P16">
        <v>-32.25</v>
      </c>
      <c r="Q16">
        <v>-34.75</v>
      </c>
      <c r="R16">
        <v>-35.5</v>
      </c>
      <c r="S16">
        <v>-34.5</v>
      </c>
      <c r="T16">
        <v>-36</v>
      </c>
      <c r="U16">
        <v>-40.25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</row>
    <row r="17" spans="1:34" x14ac:dyDescent="0.25">
      <c r="A17" s="13">
        <v>1</v>
      </c>
      <c r="B17" s="13">
        <v>100</v>
      </c>
      <c r="C17">
        <v>116</v>
      </c>
      <c r="D17" t="s">
        <v>51</v>
      </c>
      <c r="E17">
        <v>0</v>
      </c>
      <c r="F17">
        <v>0</v>
      </c>
      <c r="G17">
        <v>-35.25</v>
      </c>
      <c r="H17">
        <v>-35.25</v>
      </c>
      <c r="I17">
        <v>-37.75</v>
      </c>
      <c r="J17">
        <v>-70.25</v>
      </c>
      <c r="K17">
        <v>-96.25</v>
      </c>
      <c r="L17">
        <v>-97</v>
      </c>
      <c r="M17">
        <v>-66.75</v>
      </c>
      <c r="N17">
        <v>-83.25</v>
      </c>
      <c r="O17">
        <v>-80.25</v>
      </c>
      <c r="P17">
        <v>-69</v>
      </c>
      <c r="Q17">
        <v>-82.75</v>
      </c>
      <c r="R17">
        <v>-80.75</v>
      </c>
      <c r="S17">
        <v>-75.25</v>
      </c>
      <c r="T17">
        <v>-82.25</v>
      </c>
      <c r="U17">
        <v>-103</v>
      </c>
      <c r="V17">
        <v>-108.25</v>
      </c>
      <c r="W17">
        <v>-99.5</v>
      </c>
      <c r="X17">
        <v>-99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</row>
    <row r="18" spans="1:34" x14ac:dyDescent="0.25">
      <c r="A18" s="13">
        <v>1</v>
      </c>
      <c r="B18" s="13">
        <v>100</v>
      </c>
      <c r="C18">
        <v>117</v>
      </c>
      <c r="D18" t="s">
        <v>52</v>
      </c>
      <c r="E18">
        <v>0</v>
      </c>
      <c r="F18">
        <v>0</v>
      </c>
      <c r="G18">
        <v>-33.875</v>
      </c>
      <c r="H18">
        <v>-33.25</v>
      </c>
      <c r="I18">
        <v>-36.25</v>
      </c>
      <c r="J18">
        <v>-51.75</v>
      </c>
      <c r="K18">
        <v>-62.25</v>
      </c>
      <c r="L18">
        <v>-64.25</v>
      </c>
      <c r="M18">
        <v>-52.25</v>
      </c>
      <c r="N18">
        <v>-60.25</v>
      </c>
      <c r="O18">
        <v>-60.25</v>
      </c>
      <c r="P18">
        <v>-55.75</v>
      </c>
      <c r="Q18">
        <v>-63</v>
      </c>
      <c r="R18">
        <v>-63</v>
      </c>
      <c r="S18">
        <v>-60.25</v>
      </c>
      <c r="T18">
        <v>-64.75</v>
      </c>
      <c r="U18">
        <v>-74.75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</row>
    <row r="19" spans="1:34" x14ac:dyDescent="0.25">
      <c r="A19" s="13">
        <v>1</v>
      </c>
      <c r="B19" s="13">
        <v>100</v>
      </c>
      <c r="C19">
        <v>118</v>
      </c>
      <c r="D19" t="s">
        <v>53</v>
      </c>
      <c r="E19">
        <v>0</v>
      </c>
      <c r="F19">
        <v>0</v>
      </c>
      <c r="G19">
        <v>-43.25</v>
      </c>
      <c r="H19">
        <v>-42.625</v>
      </c>
      <c r="I19">
        <v>-46</v>
      </c>
      <c r="J19">
        <v>-66.5</v>
      </c>
      <c r="K19">
        <v>-80.25</v>
      </c>
      <c r="L19">
        <v>-83</v>
      </c>
      <c r="M19">
        <v>-66.75</v>
      </c>
      <c r="N19">
        <v>-77.25</v>
      </c>
      <c r="O19">
        <v>-77.25</v>
      </c>
      <c r="P19">
        <v>-72.25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</row>
    <row r="20" spans="1:34" x14ac:dyDescent="0.25">
      <c r="A20" s="13">
        <v>1</v>
      </c>
      <c r="B20" s="13">
        <v>100</v>
      </c>
      <c r="C20">
        <v>119</v>
      </c>
      <c r="D20" t="s">
        <v>54</v>
      </c>
      <c r="E20">
        <v>0</v>
      </c>
      <c r="F20">
        <v>0</v>
      </c>
      <c r="G20">
        <v>-30.25</v>
      </c>
      <c r="H20">
        <v>-30.5</v>
      </c>
      <c r="I20">
        <v>-32.25</v>
      </c>
      <c r="J20">
        <v>-54.5</v>
      </c>
      <c r="K20">
        <v>-72.25</v>
      </c>
      <c r="L20">
        <v>-74.25</v>
      </c>
      <c r="M20">
        <v>-52.5</v>
      </c>
      <c r="N20">
        <v>-65</v>
      </c>
      <c r="O20">
        <v>-62.5</v>
      </c>
      <c r="P20">
        <v>-55.75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</row>
    <row r="21" spans="1:34" x14ac:dyDescent="0.25">
      <c r="A21" s="13">
        <v>1</v>
      </c>
      <c r="B21" s="13">
        <v>100</v>
      </c>
      <c r="C21">
        <v>120</v>
      </c>
      <c r="D21" t="s">
        <v>55</v>
      </c>
      <c r="E21">
        <v>0</v>
      </c>
      <c r="F21">
        <v>0</v>
      </c>
      <c r="G21">
        <v>-7.125</v>
      </c>
      <c r="H21">
        <v>-7</v>
      </c>
      <c r="I21">
        <v>-7.75</v>
      </c>
      <c r="J21">
        <v>-13.25</v>
      </c>
      <c r="K21">
        <v>-17</v>
      </c>
      <c r="L21">
        <v>-17</v>
      </c>
      <c r="M21">
        <v>-12.25</v>
      </c>
      <c r="N21">
        <v>-14.25</v>
      </c>
      <c r="O21">
        <v>-14.75</v>
      </c>
      <c r="P21">
        <v>-14</v>
      </c>
      <c r="Q21">
        <v>-14.75</v>
      </c>
      <c r="R21">
        <v>-14.75</v>
      </c>
      <c r="S21">
        <v>-13.5</v>
      </c>
      <c r="T21">
        <v>-14.5</v>
      </c>
      <c r="U21">
        <v>-18.75</v>
      </c>
      <c r="V21">
        <v>-18</v>
      </c>
      <c r="W21">
        <v>-18</v>
      </c>
      <c r="X21">
        <v>-17.5</v>
      </c>
      <c r="Y21">
        <v>-18</v>
      </c>
      <c r="Z21">
        <v>-18</v>
      </c>
      <c r="AA21">
        <v>-17.5</v>
      </c>
      <c r="AB21">
        <v>-17.5</v>
      </c>
      <c r="AC21">
        <v>-21</v>
      </c>
      <c r="AD21">
        <v>-18.5</v>
      </c>
      <c r="AE21">
        <v>-19.5</v>
      </c>
      <c r="AF21">
        <v>-21</v>
      </c>
      <c r="AG21">
        <v>-22.5</v>
      </c>
      <c r="AH21">
        <v>-22.5</v>
      </c>
    </row>
    <row r="22" spans="1:34" x14ac:dyDescent="0.25">
      <c r="A22" s="13">
        <v>1</v>
      </c>
      <c r="B22" s="13">
        <v>100</v>
      </c>
      <c r="C22">
        <v>121</v>
      </c>
      <c r="D22" t="s">
        <v>56</v>
      </c>
      <c r="E22">
        <v>0</v>
      </c>
      <c r="F22">
        <v>0</v>
      </c>
      <c r="G22">
        <v>-31.5</v>
      </c>
      <c r="H22">
        <v>-31.5</v>
      </c>
      <c r="I22">
        <v>-33.75</v>
      </c>
      <c r="J22">
        <v>-54.5</v>
      </c>
      <c r="K22">
        <v>-70</v>
      </c>
      <c r="L22">
        <v>-71.75</v>
      </c>
      <c r="M22">
        <v>-52.5</v>
      </c>
      <c r="N22">
        <v>-64</v>
      </c>
      <c r="O22">
        <v>-63</v>
      </c>
      <c r="P22">
        <v>-56.25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</row>
    <row r="23" spans="1:34" x14ac:dyDescent="0.25">
      <c r="A23" s="13">
        <v>1</v>
      </c>
      <c r="B23" s="13">
        <v>100</v>
      </c>
      <c r="C23">
        <v>122</v>
      </c>
      <c r="D23" t="s">
        <v>57</v>
      </c>
      <c r="E23">
        <v>0</v>
      </c>
      <c r="F23">
        <v>0</v>
      </c>
      <c r="G23">
        <v>-55.75</v>
      </c>
      <c r="H23">
        <v>-55.25</v>
      </c>
      <c r="I23">
        <v>-60.25</v>
      </c>
      <c r="J23">
        <v>-84.75</v>
      </c>
      <c r="K23">
        <v>-101.75</v>
      </c>
      <c r="L23">
        <v>-105.75</v>
      </c>
      <c r="M23">
        <v>-85.25</v>
      </c>
      <c r="N23">
        <v>-99</v>
      </c>
      <c r="O23">
        <v>-99.5</v>
      </c>
      <c r="P23">
        <v>-92.75</v>
      </c>
      <c r="Q23">
        <v>-103</v>
      </c>
      <c r="R23">
        <v>-104.5</v>
      </c>
      <c r="S23">
        <v>-100.25</v>
      </c>
      <c r="T23">
        <v>-107</v>
      </c>
      <c r="U23">
        <v>-122</v>
      </c>
      <c r="V23">
        <v>-123.75</v>
      </c>
      <c r="W23">
        <v>-122.5</v>
      </c>
      <c r="X23">
        <v>-123.5</v>
      </c>
      <c r="Y23">
        <v>-128</v>
      </c>
      <c r="Z23">
        <v>-128</v>
      </c>
      <c r="AA23">
        <v>-129.5</v>
      </c>
      <c r="AB23">
        <v>-132</v>
      </c>
      <c r="AC23">
        <v>-144</v>
      </c>
      <c r="AD23">
        <v>-138.5</v>
      </c>
      <c r="AE23">
        <v>-140</v>
      </c>
      <c r="AF23">
        <v>-154.5</v>
      </c>
      <c r="AG23">
        <v>-160</v>
      </c>
      <c r="AH23">
        <v>-158</v>
      </c>
    </row>
    <row r="24" spans="1:34" x14ac:dyDescent="0.25">
      <c r="A24" s="13">
        <v>1</v>
      </c>
      <c r="B24" s="13">
        <v>100</v>
      </c>
      <c r="C24">
        <v>124</v>
      </c>
      <c r="D24" t="s">
        <v>58</v>
      </c>
      <c r="E24">
        <v>0</v>
      </c>
      <c r="F24">
        <v>0</v>
      </c>
      <c r="G24">
        <v>-33.5</v>
      </c>
      <c r="H24">
        <v>-33.75</v>
      </c>
      <c r="I24">
        <v>-36</v>
      </c>
      <c r="J24">
        <v>-65.75</v>
      </c>
      <c r="K24">
        <v>-91</v>
      </c>
      <c r="L24">
        <v>-91.75</v>
      </c>
      <c r="M24">
        <v>-62.5</v>
      </c>
      <c r="N24">
        <v>-78.75</v>
      </c>
      <c r="O24">
        <v>-75.5</v>
      </c>
      <c r="P24">
        <v>-65.75</v>
      </c>
      <c r="Q24">
        <v>-77.5</v>
      </c>
      <c r="R24">
        <v>-76.25</v>
      </c>
      <c r="S24">
        <v>-71.5</v>
      </c>
      <c r="T24">
        <v>-78</v>
      </c>
      <c r="U24">
        <v>-97</v>
      </c>
      <c r="V24">
        <v>-97.25</v>
      </c>
      <c r="W24">
        <v>-93.75</v>
      </c>
      <c r="X24">
        <v>-94</v>
      </c>
      <c r="Y24">
        <v>-96</v>
      </c>
      <c r="Z24">
        <v>-92.5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</row>
    <row r="25" spans="1:34" x14ac:dyDescent="0.25">
      <c r="A25" s="13">
        <v>1</v>
      </c>
      <c r="B25" s="13">
        <v>100</v>
      </c>
      <c r="C25">
        <v>125</v>
      </c>
      <c r="D25" t="s">
        <v>59</v>
      </c>
      <c r="E25">
        <v>0</v>
      </c>
      <c r="F25">
        <v>0</v>
      </c>
      <c r="G25">
        <v>-1.625</v>
      </c>
      <c r="H25">
        <v>-1.75</v>
      </c>
      <c r="I25">
        <v>-1.75</v>
      </c>
      <c r="J25">
        <v>-3.5</v>
      </c>
      <c r="K25">
        <v>-4.25</v>
      </c>
      <c r="L25">
        <v>-3.75</v>
      </c>
      <c r="M25">
        <v>-3.25</v>
      </c>
      <c r="N25">
        <v>-3.25</v>
      </c>
      <c r="O25">
        <v>-3.5</v>
      </c>
      <c r="P25">
        <v>-2.75</v>
      </c>
      <c r="Q25">
        <v>-3.25</v>
      </c>
      <c r="R25">
        <v>-3.5</v>
      </c>
      <c r="S25">
        <v>-2.5</v>
      </c>
      <c r="T25">
        <v>-3.25</v>
      </c>
      <c r="U25">
        <v>-4.25</v>
      </c>
      <c r="V25">
        <v>-4</v>
      </c>
      <c r="W25">
        <v>-3.75</v>
      </c>
      <c r="X25">
        <v>-3.5</v>
      </c>
      <c r="Y25">
        <v>-5</v>
      </c>
      <c r="Z25">
        <v>-4.5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</row>
    <row r="26" spans="1:34" x14ac:dyDescent="0.25">
      <c r="A26" s="13">
        <v>1</v>
      </c>
      <c r="B26" s="13">
        <v>100</v>
      </c>
      <c r="C26">
        <v>126</v>
      </c>
      <c r="D26" t="s">
        <v>60</v>
      </c>
      <c r="E26">
        <v>0</v>
      </c>
      <c r="F26">
        <v>0</v>
      </c>
      <c r="G26">
        <v>-4</v>
      </c>
      <c r="H26">
        <v>-3.875</v>
      </c>
      <c r="I26">
        <v>-4</v>
      </c>
      <c r="J26">
        <v>-7.5</v>
      </c>
      <c r="K26">
        <v>-9.25</v>
      </c>
      <c r="L26">
        <v>-8.75</v>
      </c>
      <c r="M26">
        <v>-6.25</v>
      </c>
      <c r="N26">
        <v>-8</v>
      </c>
      <c r="O26">
        <v>-7.75</v>
      </c>
      <c r="P26">
        <v>-7.75</v>
      </c>
      <c r="Q26">
        <v>-8.75</v>
      </c>
      <c r="R26">
        <v>-8.5</v>
      </c>
      <c r="S26">
        <v>-6.75</v>
      </c>
      <c r="T26">
        <v>-7.75</v>
      </c>
      <c r="U26">
        <v>-9.75</v>
      </c>
      <c r="V26">
        <v>-9.5</v>
      </c>
      <c r="W26">
        <v>-9.5</v>
      </c>
      <c r="X26">
        <v>-9</v>
      </c>
      <c r="Y26">
        <v>-10.5</v>
      </c>
      <c r="Z26">
        <v>-9.5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</row>
    <row r="27" spans="1:34" x14ac:dyDescent="0.25">
      <c r="A27" s="13">
        <v>1</v>
      </c>
      <c r="B27" s="13">
        <v>100</v>
      </c>
      <c r="C27">
        <v>127</v>
      </c>
      <c r="D27" t="s">
        <v>61</v>
      </c>
      <c r="E27">
        <v>0</v>
      </c>
      <c r="F27">
        <v>0</v>
      </c>
      <c r="G27">
        <v>-6.125</v>
      </c>
      <c r="H27">
        <v>-6.375</v>
      </c>
      <c r="I27">
        <v>-6.75</v>
      </c>
      <c r="J27">
        <v>-8.5</v>
      </c>
      <c r="K27">
        <v>-9.25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</row>
    <row r="28" spans="1:34" x14ac:dyDescent="0.25">
      <c r="A28" s="13">
        <v>1</v>
      </c>
      <c r="B28" s="13">
        <v>130</v>
      </c>
      <c r="C28">
        <v>132</v>
      </c>
      <c r="D28" t="s">
        <v>62</v>
      </c>
      <c r="E28">
        <v>0</v>
      </c>
      <c r="F28">
        <v>0</v>
      </c>
      <c r="G28">
        <v>-23.25</v>
      </c>
      <c r="H28">
        <v>-23</v>
      </c>
      <c r="I28">
        <v>-25</v>
      </c>
      <c r="J28">
        <v>-46.25</v>
      </c>
      <c r="K28">
        <v>-63</v>
      </c>
      <c r="L28">
        <v>-63.5</v>
      </c>
      <c r="M28">
        <v>-43.75</v>
      </c>
      <c r="N28">
        <v>-54.5</v>
      </c>
      <c r="O28">
        <v>-52.5</v>
      </c>
      <c r="P28">
        <v>-45.5</v>
      </c>
      <c r="Q28">
        <v>-54</v>
      </c>
      <c r="R28">
        <v>-53.25</v>
      </c>
      <c r="S28">
        <v>-49.5</v>
      </c>
      <c r="T28">
        <v>-54.25</v>
      </c>
      <c r="U28">
        <v>-67.75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</row>
    <row r="29" spans="1:34" x14ac:dyDescent="0.25">
      <c r="A29" s="13">
        <v>1</v>
      </c>
      <c r="B29" s="13">
        <v>130</v>
      </c>
      <c r="C29">
        <v>133</v>
      </c>
      <c r="D29" t="s">
        <v>63</v>
      </c>
      <c r="E29">
        <v>0</v>
      </c>
      <c r="F29">
        <v>0</v>
      </c>
      <c r="G29">
        <v>-52.25</v>
      </c>
      <c r="H29">
        <v>-52</v>
      </c>
      <c r="I29">
        <v>-56</v>
      </c>
      <c r="J29">
        <v>-96.25</v>
      </c>
      <c r="K29">
        <v>-128</v>
      </c>
      <c r="L29">
        <v>-130.25</v>
      </c>
      <c r="M29">
        <v>-92.25</v>
      </c>
      <c r="N29">
        <v>-114</v>
      </c>
      <c r="O29">
        <v>-109.75</v>
      </c>
      <c r="P29">
        <v>-97.5</v>
      </c>
      <c r="Q29">
        <v>-114.5</v>
      </c>
      <c r="R29">
        <v>-112.75</v>
      </c>
      <c r="S29">
        <v>-106.75</v>
      </c>
      <c r="T29">
        <v>-114.5</v>
      </c>
      <c r="U29">
        <v>-141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</row>
    <row r="30" spans="1:34" x14ac:dyDescent="0.25">
      <c r="A30" s="13">
        <v>1</v>
      </c>
      <c r="B30" s="13">
        <v>130</v>
      </c>
      <c r="C30">
        <v>134</v>
      </c>
      <c r="D30" t="s">
        <v>64</v>
      </c>
      <c r="E30">
        <v>0</v>
      </c>
      <c r="F30">
        <v>0</v>
      </c>
      <c r="G30">
        <v>-52.25</v>
      </c>
      <c r="H30">
        <v>-51.875</v>
      </c>
      <c r="I30">
        <v>-56</v>
      </c>
      <c r="J30">
        <v>-96.25</v>
      </c>
      <c r="K30">
        <v>-127.75</v>
      </c>
      <c r="L30">
        <v>-130.5</v>
      </c>
      <c r="M30">
        <v>-92.25</v>
      </c>
      <c r="N30">
        <v>-114</v>
      </c>
      <c r="O30">
        <v>-110</v>
      </c>
      <c r="P30">
        <v>-98</v>
      </c>
      <c r="Q30">
        <v>-114.25</v>
      </c>
      <c r="R30">
        <v>-112.5</v>
      </c>
      <c r="S30">
        <v>-106.75</v>
      </c>
      <c r="T30">
        <v>-114.5</v>
      </c>
      <c r="U30">
        <v>-141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</row>
    <row r="31" spans="1:34" x14ac:dyDescent="0.25">
      <c r="A31" s="13">
        <v>1</v>
      </c>
      <c r="B31" s="13">
        <v>130</v>
      </c>
      <c r="C31">
        <v>136</v>
      </c>
      <c r="D31" t="s">
        <v>65</v>
      </c>
      <c r="E31">
        <v>0</v>
      </c>
      <c r="F31">
        <v>0</v>
      </c>
      <c r="G31">
        <v>-15.125</v>
      </c>
      <c r="H31">
        <v>-15</v>
      </c>
      <c r="I31">
        <v>-16.25</v>
      </c>
      <c r="J31">
        <v>-22.75</v>
      </c>
      <c r="K31">
        <v>-26</v>
      </c>
      <c r="L31">
        <v>-26.75</v>
      </c>
      <c r="M31">
        <v>-22.75</v>
      </c>
      <c r="N31">
        <v>-25.5</v>
      </c>
      <c r="O31">
        <v>-26.25</v>
      </c>
      <c r="P31">
        <v>-24.75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</row>
    <row r="32" spans="1:34" x14ac:dyDescent="0.25">
      <c r="A32" s="13">
        <v>1</v>
      </c>
      <c r="B32" s="13">
        <v>130</v>
      </c>
      <c r="C32">
        <v>137</v>
      </c>
      <c r="D32" t="s">
        <v>66</v>
      </c>
      <c r="E32">
        <v>0</v>
      </c>
      <c r="F32">
        <v>0</v>
      </c>
      <c r="G32">
        <v>-30.5</v>
      </c>
      <c r="H32">
        <v>-30.375</v>
      </c>
      <c r="I32">
        <v>-32</v>
      </c>
      <c r="J32">
        <v>-60</v>
      </c>
      <c r="K32">
        <v>-82.25</v>
      </c>
      <c r="L32">
        <v>-83.75</v>
      </c>
      <c r="M32">
        <v>-56.25</v>
      </c>
      <c r="N32">
        <v>-72</v>
      </c>
      <c r="O32">
        <v>-69</v>
      </c>
      <c r="P32">
        <v>-59.25</v>
      </c>
      <c r="Q32">
        <v>-70.5</v>
      </c>
      <c r="R32">
        <v>-69</v>
      </c>
      <c r="S32">
        <v>-65.25</v>
      </c>
      <c r="T32">
        <v>-71.25</v>
      </c>
      <c r="U32">
        <v>-88.75</v>
      </c>
      <c r="V32">
        <v>-93</v>
      </c>
      <c r="W32">
        <v>-85.25</v>
      </c>
      <c r="X32">
        <v>-84.5</v>
      </c>
      <c r="Y32">
        <v>-87</v>
      </c>
      <c r="Z32">
        <v>-83</v>
      </c>
      <c r="AA32">
        <v>-83.5</v>
      </c>
      <c r="AB32">
        <v>-83</v>
      </c>
      <c r="AC32">
        <v>-95.5</v>
      </c>
      <c r="AD32">
        <v>-87</v>
      </c>
      <c r="AE32">
        <v>-89</v>
      </c>
      <c r="AF32">
        <v>-103</v>
      </c>
      <c r="AG32">
        <v>-110</v>
      </c>
      <c r="AH32">
        <v>-105</v>
      </c>
    </row>
    <row r="33" spans="1:34" x14ac:dyDescent="0.25">
      <c r="A33" s="13">
        <v>1</v>
      </c>
      <c r="B33" s="13">
        <v>130</v>
      </c>
      <c r="C33">
        <v>138</v>
      </c>
      <c r="D33" t="s">
        <v>67</v>
      </c>
      <c r="E33">
        <v>0</v>
      </c>
      <c r="F33">
        <v>0</v>
      </c>
      <c r="G33">
        <v>-21.375</v>
      </c>
      <c r="H33">
        <v>-21.375</v>
      </c>
      <c r="I33">
        <v>-22.75</v>
      </c>
      <c r="J33">
        <v>-35.75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</row>
    <row r="34" spans="1:34" x14ac:dyDescent="0.25">
      <c r="A34" s="13">
        <v>1</v>
      </c>
      <c r="B34" s="13">
        <v>130</v>
      </c>
      <c r="C34">
        <v>139</v>
      </c>
      <c r="D34" t="s">
        <v>68</v>
      </c>
      <c r="E34">
        <v>0</v>
      </c>
      <c r="F34">
        <v>0</v>
      </c>
      <c r="G34">
        <v>-21</v>
      </c>
      <c r="H34">
        <v>-21.25</v>
      </c>
      <c r="I34">
        <v>-22.75</v>
      </c>
      <c r="J34">
        <v>-34.75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</row>
    <row r="35" spans="1:34" x14ac:dyDescent="0.25">
      <c r="A35" s="13">
        <v>1</v>
      </c>
      <c r="B35" s="13">
        <v>130</v>
      </c>
      <c r="C35">
        <v>140</v>
      </c>
      <c r="D35" t="s">
        <v>69</v>
      </c>
      <c r="E35">
        <v>0</v>
      </c>
      <c r="F35">
        <v>0</v>
      </c>
      <c r="G35">
        <v>-27.75</v>
      </c>
      <c r="H35">
        <v>-28</v>
      </c>
      <c r="I35">
        <v>-30.75</v>
      </c>
      <c r="J35">
        <v>-40.75</v>
      </c>
      <c r="K35">
        <v>-47</v>
      </c>
      <c r="L35">
        <v>-49</v>
      </c>
      <c r="M35">
        <v>-41.5</v>
      </c>
      <c r="N35">
        <v>-47</v>
      </c>
      <c r="O35">
        <v>-47</v>
      </c>
      <c r="P35">
        <v>-46.5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</row>
    <row r="36" spans="1:34" x14ac:dyDescent="0.25">
      <c r="A36" s="13">
        <v>1</v>
      </c>
      <c r="B36" s="13">
        <v>130</v>
      </c>
      <c r="C36">
        <v>141</v>
      </c>
      <c r="D36" t="s">
        <v>70</v>
      </c>
      <c r="E36">
        <v>0</v>
      </c>
      <c r="F36">
        <v>0</v>
      </c>
      <c r="G36">
        <v>-40.375</v>
      </c>
      <c r="H36">
        <v>-40.25</v>
      </c>
      <c r="I36">
        <v>-43.25</v>
      </c>
      <c r="J36">
        <v>-62.5</v>
      </c>
      <c r="K36">
        <v>-75.25</v>
      </c>
      <c r="L36">
        <v>-77.75</v>
      </c>
      <c r="M36">
        <v>-62.25</v>
      </c>
      <c r="N36">
        <v>-72.25</v>
      </c>
      <c r="O36">
        <v>-72</v>
      </c>
      <c r="P36">
        <v>-67.5</v>
      </c>
      <c r="Q36">
        <v>-75.25</v>
      </c>
      <c r="R36">
        <v>-75.5</v>
      </c>
      <c r="S36">
        <v>-72.5</v>
      </c>
      <c r="T36">
        <v>-78</v>
      </c>
      <c r="U36">
        <v>-89.5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</row>
    <row r="37" spans="1:34" x14ac:dyDescent="0.25">
      <c r="A37" s="13">
        <v>1</v>
      </c>
      <c r="B37" s="13">
        <v>130</v>
      </c>
      <c r="C37">
        <v>142</v>
      </c>
      <c r="D37" t="s">
        <v>71</v>
      </c>
      <c r="E37">
        <v>0</v>
      </c>
      <c r="F37">
        <v>0</v>
      </c>
      <c r="G37">
        <v>-35.25</v>
      </c>
      <c r="H37">
        <v>-35.25</v>
      </c>
      <c r="I37">
        <v>-37.75</v>
      </c>
      <c r="J37">
        <v>-70.25</v>
      </c>
      <c r="K37">
        <v>-96.25</v>
      </c>
      <c r="L37">
        <v>-97</v>
      </c>
      <c r="M37">
        <v>-66.75</v>
      </c>
      <c r="N37">
        <v>-83.25</v>
      </c>
      <c r="O37">
        <v>-80.25</v>
      </c>
      <c r="P37">
        <v>-69</v>
      </c>
      <c r="Q37">
        <v>-82.75</v>
      </c>
      <c r="R37">
        <v>-80.75</v>
      </c>
      <c r="S37">
        <v>-75.25</v>
      </c>
      <c r="T37">
        <v>-82.25</v>
      </c>
      <c r="U37">
        <v>-103</v>
      </c>
      <c r="V37">
        <v>-108.25</v>
      </c>
      <c r="W37">
        <v>-99.5</v>
      </c>
      <c r="X37">
        <v>-99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</row>
    <row r="38" spans="1:34" x14ac:dyDescent="0.25">
      <c r="A38" s="13">
        <v>1</v>
      </c>
      <c r="B38" s="13">
        <v>130</v>
      </c>
      <c r="C38">
        <v>143</v>
      </c>
      <c r="D38" t="s">
        <v>72</v>
      </c>
      <c r="E38">
        <v>0</v>
      </c>
      <c r="F38">
        <v>0</v>
      </c>
      <c r="G38">
        <v>-33.875</v>
      </c>
      <c r="H38">
        <v>-33.25</v>
      </c>
      <c r="I38">
        <v>-36.25</v>
      </c>
      <c r="J38">
        <v>-51.75</v>
      </c>
      <c r="K38">
        <v>-62.25</v>
      </c>
      <c r="L38">
        <v>-64.25</v>
      </c>
      <c r="M38">
        <v>-52.25</v>
      </c>
      <c r="N38">
        <v>-60.25</v>
      </c>
      <c r="O38">
        <v>-60.25</v>
      </c>
      <c r="P38">
        <v>-55.75</v>
      </c>
      <c r="Q38">
        <v>-63</v>
      </c>
      <c r="R38">
        <v>-63</v>
      </c>
      <c r="S38">
        <v>-60.25</v>
      </c>
      <c r="T38">
        <v>-64.75</v>
      </c>
      <c r="U38">
        <v>-74.75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</row>
    <row r="39" spans="1:34" x14ac:dyDescent="0.25">
      <c r="A39" s="13">
        <v>1</v>
      </c>
      <c r="B39" s="13">
        <v>130</v>
      </c>
      <c r="C39">
        <v>144</v>
      </c>
      <c r="D39" t="s">
        <v>73</v>
      </c>
      <c r="E39">
        <v>0</v>
      </c>
      <c r="F39">
        <v>0</v>
      </c>
      <c r="G39">
        <v>-38</v>
      </c>
      <c r="H39">
        <v>-37.75</v>
      </c>
      <c r="I39">
        <v>-40.75</v>
      </c>
      <c r="J39">
        <v>-58.5</v>
      </c>
      <c r="K39">
        <v>-71.5</v>
      </c>
      <c r="L39">
        <v>-73.25</v>
      </c>
      <c r="M39">
        <v>-58.25</v>
      </c>
      <c r="N39">
        <v>-68.25</v>
      </c>
      <c r="O39">
        <v>-68.25</v>
      </c>
      <c r="P39">
        <v>-64.25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</row>
    <row r="40" spans="1:34" x14ac:dyDescent="0.25">
      <c r="A40" s="13">
        <v>1</v>
      </c>
      <c r="B40" s="13">
        <v>130</v>
      </c>
      <c r="C40">
        <v>145</v>
      </c>
      <c r="D40" t="s">
        <v>74</v>
      </c>
      <c r="E40">
        <v>0</v>
      </c>
      <c r="F40">
        <v>0</v>
      </c>
      <c r="G40">
        <v>-30.25</v>
      </c>
      <c r="H40">
        <v>-30.5</v>
      </c>
      <c r="I40">
        <v>-32.25</v>
      </c>
      <c r="J40">
        <v>-54.5</v>
      </c>
      <c r="K40">
        <v>-72.25</v>
      </c>
      <c r="L40">
        <v>-74.25</v>
      </c>
      <c r="M40">
        <v>-52.5</v>
      </c>
      <c r="N40">
        <v>-65</v>
      </c>
      <c r="O40">
        <v>-62.5</v>
      </c>
      <c r="P40">
        <v>-55.75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</row>
    <row r="41" spans="1:34" x14ac:dyDescent="0.25">
      <c r="A41" s="13">
        <v>1</v>
      </c>
      <c r="B41" s="13">
        <v>130</v>
      </c>
      <c r="C41">
        <v>146</v>
      </c>
      <c r="D41" t="s">
        <v>75</v>
      </c>
      <c r="E41">
        <v>0</v>
      </c>
      <c r="F41">
        <v>0</v>
      </c>
      <c r="G41">
        <v>-7</v>
      </c>
      <c r="H41">
        <v>-7</v>
      </c>
      <c r="I41">
        <v>-7.25</v>
      </c>
      <c r="J41">
        <v>-13</v>
      </c>
      <c r="K41">
        <v>-16.75</v>
      </c>
      <c r="L41">
        <v>-16.75</v>
      </c>
      <c r="M41">
        <v>-12.25</v>
      </c>
      <c r="N41">
        <v>-13.75</v>
      </c>
      <c r="O41">
        <v>-14.25</v>
      </c>
      <c r="P41">
        <v>-13</v>
      </c>
      <c r="Q41">
        <v>-14.25</v>
      </c>
      <c r="R41">
        <v>-14.5</v>
      </c>
      <c r="S41">
        <v>-13.25</v>
      </c>
      <c r="T41">
        <v>-13.75</v>
      </c>
      <c r="U41">
        <v>-18.25</v>
      </c>
      <c r="V41">
        <v>-17.5</v>
      </c>
      <c r="W41">
        <v>-18.25</v>
      </c>
      <c r="X41">
        <v>-17.5</v>
      </c>
      <c r="Y41">
        <v>-18</v>
      </c>
      <c r="Z41">
        <v>-17.5</v>
      </c>
      <c r="AA41">
        <v>-17</v>
      </c>
      <c r="AB41">
        <v>-17.5</v>
      </c>
      <c r="AC41">
        <v>-20.5</v>
      </c>
      <c r="AD41">
        <v>-18</v>
      </c>
      <c r="AE41">
        <v>-19.5</v>
      </c>
      <c r="AF41">
        <v>-20.5</v>
      </c>
      <c r="AG41">
        <v>-22</v>
      </c>
      <c r="AH41">
        <v>-22</v>
      </c>
    </row>
    <row r="42" spans="1:34" x14ac:dyDescent="0.25">
      <c r="A42" s="13">
        <v>1</v>
      </c>
      <c r="B42" s="13">
        <v>130</v>
      </c>
      <c r="C42">
        <v>147</v>
      </c>
      <c r="D42" t="s">
        <v>76</v>
      </c>
      <c r="E42">
        <v>0</v>
      </c>
      <c r="F42">
        <v>0</v>
      </c>
      <c r="G42">
        <v>-31.5</v>
      </c>
      <c r="H42">
        <v>-31.5</v>
      </c>
      <c r="I42">
        <v>-33.75</v>
      </c>
      <c r="J42">
        <v>-54.5</v>
      </c>
      <c r="K42">
        <v>-70</v>
      </c>
      <c r="L42">
        <v>-71.75</v>
      </c>
      <c r="M42">
        <v>-52.5</v>
      </c>
      <c r="N42">
        <v>-64</v>
      </c>
      <c r="O42">
        <v>-63</v>
      </c>
      <c r="P42">
        <v>-56.25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</row>
    <row r="43" spans="1:34" x14ac:dyDescent="0.25">
      <c r="A43" s="13">
        <v>1</v>
      </c>
      <c r="B43" s="13">
        <v>130</v>
      </c>
      <c r="C43">
        <v>148</v>
      </c>
      <c r="D43" t="s">
        <v>77</v>
      </c>
      <c r="E43">
        <v>0</v>
      </c>
      <c r="F43">
        <v>0</v>
      </c>
      <c r="G43">
        <v>-55.75</v>
      </c>
      <c r="H43">
        <v>-55.25</v>
      </c>
      <c r="I43">
        <v>-60.25</v>
      </c>
      <c r="J43">
        <v>-84.75</v>
      </c>
      <c r="K43">
        <v>-101.75</v>
      </c>
      <c r="L43">
        <v>-105.75</v>
      </c>
      <c r="M43">
        <v>-85.25</v>
      </c>
      <c r="N43">
        <v>-99</v>
      </c>
      <c r="O43">
        <v>-99.5</v>
      </c>
      <c r="P43">
        <v>-92.75</v>
      </c>
      <c r="Q43">
        <v>-103</v>
      </c>
      <c r="R43">
        <v>-104.5</v>
      </c>
      <c r="S43">
        <v>-100.25</v>
      </c>
      <c r="T43">
        <v>-107</v>
      </c>
      <c r="U43">
        <v>-122</v>
      </c>
      <c r="V43">
        <v>-123.75</v>
      </c>
      <c r="W43">
        <v>-122.5</v>
      </c>
      <c r="X43">
        <v>-123.5</v>
      </c>
      <c r="Y43">
        <v>-128</v>
      </c>
      <c r="Z43">
        <v>-128</v>
      </c>
      <c r="AA43">
        <v>-129.5</v>
      </c>
      <c r="AB43">
        <v>-132</v>
      </c>
      <c r="AC43">
        <v>-144</v>
      </c>
      <c r="AD43">
        <v>-138.5</v>
      </c>
      <c r="AE43">
        <v>-140</v>
      </c>
      <c r="AF43">
        <v>-154.5</v>
      </c>
      <c r="AG43">
        <v>-160</v>
      </c>
      <c r="AH43">
        <v>-158</v>
      </c>
    </row>
    <row r="44" spans="1:34" x14ac:dyDescent="0.25">
      <c r="A44" s="13">
        <v>1</v>
      </c>
      <c r="B44" s="13">
        <v>130</v>
      </c>
      <c r="C44">
        <v>150</v>
      </c>
      <c r="D44" t="s">
        <v>78</v>
      </c>
      <c r="E44">
        <v>0</v>
      </c>
      <c r="F44">
        <v>0</v>
      </c>
      <c r="G44">
        <v>-31</v>
      </c>
      <c r="H44">
        <v>-30.75</v>
      </c>
      <c r="I44">
        <v>-33</v>
      </c>
      <c r="J44">
        <v>-60.5</v>
      </c>
      <c r="K44">
        <v>-83</v>
      </c>
      <c r="L44">
        <v>-84.75</v>
      </c>
      <c r="M44">
        <v>-57.5</v>
      </c>
      <c r="N44">
        <v>-72.5</v>
      </c>
      <c r="O44">
        <v>-69.5</v>
      </c>
      <c r="P44">
        <v>-60.25</v>
      </c>
      <c r="Q44">
        <v>-71.5</v>
      </c>
      <c r="R44">
        <v>-70</v>
      </c>
      <c r="S44">
        <v>-66</v>
      </c>
      <c r="T44">
        <v>-72.25</v>
      </c>
      <c r="U44">
        <v>-90</v>
      </c>
      <c r="V44">
        <v>-89.5</v>
      </c>
      <c r="W44">
        <v>-86.75</v>
      </c>
      <c r="X44">
        <v>-86</v>
      </c>
      <c r="Y44">
        <v>-88.5</v>
      </c>
      <c r="Z44">
        <v>-84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</row>
    <row r="45" spans="1:34" x14ac:dyDescent="0.25">
      <c r="A45" s="13">
        <v>1</v>
      </c>
      <c r="B45" s="13">
        <v>130</v>
      </c>
      <c r="C45">
        <v>151</v>
      </c>
      <c r="D45" t="s">
        <v>79</v>
      </c>
      <c r="E45">
        <v>0</v>
      </c>
      <c r="F45">
        <v>0</v>
      </c>
      <c r="G45">
        <v>-1.375</v>
      </c>
      <c r="H45">
        <v>-1.625</v>
      </c>
      <c r="I45">
        <v>-1.75</v>
      </c>
      <c r="J45">
        <v>-3</v>
      </c>
      <c r="K45">
        <v>-3.75</v>
      </c>
      <c r="L45">
        <v>-3.5</v>
      </c>
      <c r="M45">
        <v>-3.25</v>
      </c>
      <c r="N45">
        <v>-3.25</v>
      </c>
      <c r="O45">
        <v>-3.25</v>
      </c>
      <c r="P45">
        <v>-2.75</v>
      </c>
      <c r="Q45">
        <v>-3</v>
      </c>
      <c r="R45">
        <v>-3</v>
      </c>
      <c r="S45">
        <v>-2</v>
      </c>
      <c r="T45">
        <v>-2.75</v>
      </c>
      <c r="U45">
        <v>-3.75</v>
      </c>
      <c r="V45">
        <v>-3.5</v>
      </c>
      <c r="W45">
        <v>-3.25</v>
      </c>
      <c r="X45">
        <v>-3</v>
      </c>
      <c r="Y45">
        <v>-4.5</v>
      </c>
      <c r="Z45">
        <v>-4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</row>
    <row r="46" spans="1:34" x14ac:dyDescent="0.25">
      <c r="A46" s="13">
        <v>1</v>
      </c>
      <c r="B46" s="13">
        <v>130</v>
      </c>
      <c r="C46">
        <v>152</v>
      </c>
      <c r="D46" t="s">
        <v>80</v>
      </c>
      <c r="E46">
        <v>0</v>
      </c>
      <c r="F46">
        <v>0</v>
      </c>
      <c r="G46">
        <v>-3.5</v>
      </c>
      <c r="H46">
        <v>-3.875</v>
      </c>
      <c r="I46">
        <v>-4</v>
      </c>
      <c r="J46">
        <v>-6.5</v>
      </c>
      <c r="K46">
        <v>-8</v>
      </c>
      <c r="L46">
        <v>-7.75</v>
      </c>
      <c r="M46">
        <v>-6.25</v>
      </c>
      <c r="N46">
        <v>-7</v>
      </c>
      <c r="O46">
        <v>-7.25</v>
      </c>
      <c r="P46">
        <v>-6.75</v>
      </c>
      <c r="Q46">
        <v>-7</v>
      </c>
      <c r="R46">
        <v>-8.25</v>
      </c>
      <c r="S46">
        <v>-6</v>
      </c>
      <c r="T46">
        <v>-7</v>
      </c>
      <c r="U46">
        <v>-8.75</v>
      </c>
      <c r="V46">
        <v>-8.5</v>
      </c>
      <c r="W46">
        <v>-8.5</v>
      </c>
      <c r="X46">
        <v>-8</v>
      </c>
      <c r="Y46">
        <v>-9.5</v>
      </c>
      <c r="Z46">
        <v>-8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</row>
    <row r="47" spans="1:34" x14ac:dyDescent="0.25">
      <c r="A47" s="13">
        <v>1</v>
      </c>
      <c r="B47" s="13">
        <v>130</v>
      </c>
      <c r="C47">
        <v>153</v>
      </c>
      <c r="D47" t="s">
        <v>81</v>
      </c>
      <c r="E47">
        <v>0</v>
      </c>
      <c r="F47">
        <v>0</v>
      </c>
      <c r="G47">
        <v>-5.25</v>
      </c>
      <c r="H47">
        <v>-5.25</v>
      </c>
      <c r="I47">
        <v>-6.25</v>
      </c>
      <c r="J47">
        <v>-7.25</v>
      </c>
      <c r="K47">
        <v>-8.25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</row>
    <row r="48" spans="1:34" x14ac:dyDescent="0.25">
      <c r="A48" s="13">
        <v>1</v>
      </c>
      <c r="B48" s="13">
        <v>190</v>
      </c>
      <c r="C48">
        <v>191</v>
      </c>
      <c r="D48" t="s">
        <v>82</v>
      </c>
      <c r="E48">
        <v>0</v>
      </c>
      <c r="F48">
        <v>0</v>
      </c>
      <c r="G48">
        <v>-12.375</v>
      </c>
      <c r="H48">
        <v>-12.375</v>
      </c>
      <c r="I48">
        <v>-13.5</v>
      </c>
      <c r="J48">
        <v>-19.5</v>
      </c>
      <c r="K48">
        <v>-22.25</v>
      </c>
      <c r="L48">
        <v>-23</v>
      </c>
      <c r="M48">
        <v>-19.25</v>
      </c>
      <c r="N48">
        <v>-21.5</v>
      </c>
      <c r="O48">
        <v>-21.75</v>
      </c>
      <c r="P48">
        <v>-20.75</v>
      </c>
      <c r="Q48">
        <v>-22.75</v>
      </c>
      <c r="R48">
        <v>-23.5</v>
      </c>
      <c r="S48">
        <v>-22.25</v>
      </c>
      <c r="T48">
        <v>-23.25</v>
      </c>
      <c r="U48">
        <v>-27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</row>
    <row r="49" spans="1:34" x14ac:dyDescent="0.25">
      <c r="A49" s="13">
        <v>1</v>
      </c>
      <c r="B49" s="13">
        <v>190</v>
      </c>
      <c r="C49">
        <v>192</v>
      </c>
      <c r="D49" t="s">
        <v>83</v>
      </c>
      <c r="E49">
        <v>0</v>
      </c>
      <c r="F49">
        <v>0</v>
      </c>
      <c r="G49">
        <v>-22.5</v>
      </c>
      <c r="H49">
        <v>-22.625</v>
      </c>
      <c r="I49">
        <v>-24.5</v>
      </c>
      <c r="J49">
        <v>-34</v>
      </c>
      <c r="K49">
        <v>-41.25</v>
      </c>
      <c r="L49">
        <v>-42.75</v>
      </c>
      <c r="M49">
        <v>-35</v>
      </c>
      <c r="N49">
        <v>-40</v>
      </c>
      <c r="O49">
        <v>-40</v>
      </c>
      <c r="P49">
        <v>-38.25</v>
      </c>
      <c r="Q49">
        <v>-41.5</v>
      </c>
      <c r="R49">
        <v>-42.25</v>
      </c>
      <c r="S49">
        <v>-40.5</v>
      </c>
      <c r="T49">
        <v>-42.75</v>
      </c>
      <c r="U49">
        <v>-49.25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</row>
    <row r="50" spans="1:34" x14ac:dyDescent="0.25">
      <c r="A50" s="13">
        <v>1</v>
      </c>
      <c r="B50" s="13">
        <v>190</v>
      </c>
      <c r="C50">
        <v>196</v>
      </c>
      <c r="D50" t="s">
        <v>84</v>
      </c>
      <c r="E50">
        <v>0</v>
      </c>
      <c r="F50">
        <v>0</v>
      </c>
      <c r="G50">
        <v>-19.375</v>
      </c>
      <c r="H50">
        <v>-19.625</v>
      </c>
      <c r="I50">
        <v>-21.5</v>
      </c>
      <c r="J50">
        <v>-31</v>
      </c>
      <c r="K50">
        <v>-36.5</v>
      </c>
      <c r="L50">
        <v>-38</v>
      </c>
      <c r="M50">
        <v>-30.25</v>
      </c>
      <c r="N50">
        <v>-35.25</v>
      </c>
      <c r="O50">
        <v>-35.5</v>
      </c>
      <c r="P50">
        <v>-33.5</v>
      </c>
      <c r="Q50">
        <v>-36.75</v>
      </c>
      <c r="R50">
        <v>-37.25</v>
      </c>
      <c r="S50">
        <v>-35.25</v>
      </c>
      <c r="T50">
        <v>-37.75</v>
      </c>
      <c r="U50">
        <v>-43.25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</row>
    <row r="51" spans="1:34" x14ac:dyDescent="0.25">
      <c r="A51" s="13">
        <v>1</v>
      </c>
      <c r="B51" s="13">
        <v>190</v>
      </c>
      <c r="C51">
        <v>197</v>
      </c>
      <c r="D51" t="s">
        <v>85</v>
      </c>
      <c r="E51">
        <v>0</v>
      </c>
      <c r="F51">
        <v>0</v>
      </c>
      <c r="G51">
        <v>-3.25</v>
      </c>
      <c r="H51">
        <v>-3.375</v>
      </c>
      <c r="I51">
        <v>-3.25</v>
      </c>
      <c r="J51">
        <v>-5.75</v>
      </c>
      <c r="K51">
        <v>-7.25</v>
      </c>
      <c r="L51">
        <v>-6.75</v>
      </c>
      <c r="M51">
        <v>-5.25</v>
      </c>
      <c r="N51">
        <v>-6</v>
      </c>
      <c r="O51">
        <v>-6.25</v>
      </c>
      <c r="P51">
        <v>-6.25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</row>
    <row r="52" spans="1:34" x14ac:dyDescent="0.25">
      <c r="A52" s="13">
        <v>1</v>
      </c>
      <c r="B52" s="13">
        <v>190</v>
      </c>
      <c r="C52">
        <v>198</v>
      </c>
      <c r="D52" t="s">
        <v>86</v>
      </c>
      <c r="E52">
        <v>0</v>
      </c>
      <c r="F52">
        <v>0</v>
      </c>
      <c r="G52">
        <v>-3.25</v>
      </c>
      <c r="H52">
        <v>-3.375</v>
      </c>
      <c r="I52">
        <v>-3.25</v>
      </c>
      <c r="J52">
        <v>-5.75</v>
      </c>
      <c r="K52">
        <v>-7.25</v>
      </c>
      <c r="L52">
        <v>-6.75</v>
      </c>
      <c r="M52">
        <v>-5.25</v>
      </c>
      <c r="N52">
        <v>-6</v>
      </c>
      <c r="O52">
        <v>-6.25</v>
      </c>
      <c r="P52">
        <v>-6.25</v>
      </c>
      <c r="Q52">
        <v>-6.75</v>
      </c>
      <c r="R52">
        <v>-6.75</v>
      </c>
      <c r="S52">
        <v>-5.5</v>
      </c>
      <c r="T52">
        <v>-6.25</v>
      </c>
      <c r="U52">
        <v>-7.5</v>
      </c>
      <c r="V52">
        <v>-7.75</v>
      </c>
      <c r="W52">
        <v>-8</v>
      </c>
      <c r="X52">
        <v>-7.5</v>
      </c>
      <c r="Y52">
        <v>-8.5</v>
      </c>
      <c r="Z52">
        <v>-8</v>
      </c>
      <c r="AA52">
        <v>-7.5</v>
      </c>
      <c r="AB52">
        <v>-7.5</v>
      </c>
      <c r="AC52">
        <v>-9.5</v>
      </c>
      <c r="AD52">
        <v>-7.5</v>
      </c>
      <c r="AE52">
        <v>-8</v>
      </c>
      <c r="AF52">
        <v>-9</v>
      </c>
      <c r="AG52">
        <v>-9.5</v>
      </c>
      <c r="AH52">
        <v>-8.5</v>
      </c>
    </row>
    <row r="53" spans="1:34" x14ac:dyDescent="0.25">
      <c r="A53" s="13">
        <v>1</v>
      </c>
      <c r="B53" s="13">
        <v>190</v>
      </c>
      <c r="C53">
        <v>199</v>
      </c>
      <c r="D53" t="s">
        <v>87</v>
      </c>
      <c r="E53">
        <v>0</v>
      </c>
      <c r="F53">
        <v>0</v>
      </c>
      <c r="G53">
        <v>-6.25</v>
      </c>
      <c r="H53">
        <v>-5.875</v>
      </c>
      <c r="I53">
        <v>-6.5</v>
      </c>
      <c r="J53">
        <v>-11.5</v>
      </c>
      <c r="K53">
        <v>-14.75</v>
      </c>
      <c r="L53">
        <v>-14.5</v>
      </c>
      <c r="M53">
        <v>-10.75</v>
      </c>
      <c r="N53">
        <v>-12.75</v>
      </c>
      <c r="O53">
        <v>-12.25</v>
      </c>
      <c r="P53">
        <v>-12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</row>
    <row r="54" spans="1:34" x14ac:dyDescent="0.25">
      <c r="A54" s="13">
        <v>1</v>
      </c>
      <c r="B54" s="13">
        <v>190</v>
      </c>
      <c r="C54">
        <v>200</v>
      </c>
      <c r="D54" t="s">
        <v>88</v>
      </c>
      <c r="E54">
        <v>0</v>
      </c>
      <c r="F54">
        <v>0</v>
      </c>
      <c r="G54">
        <v>-22.625</v>
      </c>
      <c r="H54">
        <v>-23</v>
      </c>
      <c r="I54">
        <v>-24.75</v>
      </c>
      <c r="J54">
        <v>-35.25</v>
      </c>
      <c r="K54">
        <v>-42.25</v>
      </c>
      <c r="L54">
        <v>-43.75</v>
      </c>
      <c r="M54">
        <v>-35.25</v>
      </c>
      <c r="N54">
        <v>-40.75</v>
      </c>
      <c r="O54">
        <v>-40.75</v>
      </c>
      <c r="P54">
        <v>-38.75</v>
      </c>
      <c r="Q54">
        <v>-42</v>
      </c>
      <c r="R54">
        <v>-42.75</v>
      </c>
      <c r="S54">
        <v>-40.75</v>
      </c>
      <c r="T54">
        <v>-43.75</v>
      </c>
      <c r="U54">
        <v>-50.75</v>
      </c>
      <c r="V54">
        <v>-50.5</v>
      </c>
      <c r="W54">
        <v>-50.5</v>
      </c>
      <c r="X54">
        <v>-50.5</v>
      </c>
      <c r="Y54">
        <v>-53</v>
      </c>
      <c r="Z54">
        <v>-52.5</v>
      </c>
      <c r="AA54">
        <v>-52.5</v>
      </c>
      <c r="AB54">
        <v>-55</v>
      </c>
      <c r="AC54">
        <v>-59</v>
      </c>
      <c r="AD54">
        <v>-56.5</v>
      </c>
      <c r="AE54">
        <v>-57.5</v>
      </c>
      <c r="AF54">
        <v>-64</v>
      </c>
      <c r="AG54">
        <v>-66</v>
      </c>
      <c r="AH54">
        <v>-65</v>
      </c>
    </row>
    <row r="55" spans="1:34" x14ac:dyDescent="0.25">
      <c r="A55" s="13">
        <v>1</v>
      </c>
      <c r="B55" s="13">
        <v>190</v>
      </c>
      <c r="C55">
        <v>202</v>
      </c>
      <c r="D55" t="s">
        <v>89</v>
      </c>
      <c r="E55">
        <v>0</v>
      </c>
      <c r="F55">
        <v>0</v>
      </c>
      <c r="G55">
        <v>-34.875</v>
      </c>
      <c r="H55">
        <v>-35</v>
      </c>
      <c r="I55">
        <v>-37.25</v>
      </c>
      <c r="J55">
        <v>-69.25</v>
      </c>
      <c r="K55">
        <v>-94.75</v>
      </c>
      <c r="L55">
        <v>-96</v>
      </c>
      <c r="M55">
        <v>-66</v>
      </c>
      <c r="N55">
        <v>-82.25</v>
      </c>
      <c r="O55">
        <v>-78.75</v>
      </c>
      <c r="P55">
        <v>-68.5</v>
      </c>
      <c r="Q55">
        <v>-81.5</v>
      </c>
      <c r="R55">
        <v>-80.75</v>
      </c>
      <c r="S55">
        <v>-75</v>
      </c>
      <c r="T55">
        <v>-82</v>
      </c>
      <c r="U55">
        <v>-102</v>
      </c>
      <c r="V55">
        <v>-101.75</v>
      </c>
      <c r="W55">
        <v>-98</v>
      </c>
      <c r="X55">
        <v>-98.5</v>
      </c>
      <c r="Y55">
        <v>-101</v>
      </c>
      <c r="Z55">
        <v>-96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</row>
    <row r="56" spans="1:34" x14ac:dyDescent="0.25">
      <c r="A56" s="13">
        <v>1</v>
      </c>
      <c r="B56" s="13">
        <v>190</v>
      </c>
      <c r="C56">
        <v>203</v>
      </c>
      <c r="D56" t="s">
        <v>90</v>
      </c>
      <c r="E56">
        <v>0</v>
      </c>
      <c r="F56">
        <v>0</v>
      </c>
      <c r="G56">
        <v>-1.5</v>
      </c>
      <c r="H56">
        <v>-1.75</v>
      </c>
      <c r="I56">
        <v>-1.75</v>
      </c>
      <c r="J56">
        <v>-3</v>
      </c>
      <c r="K56">
        <v>-3.75</v>
      </c>
      <c r="L56">
        <v>-3.75</v>
      </c>
      <c r="M56">
        <v>-3.25</v>
      </c>
      <c r="N56">
        <v>-3.25</v>
      </c>
      <c r="O56">
        <v>-3.5</v>
      </c>
      <c r="P56">
        <v>-3</v>
      </c>
      <c r="Q56">
        <v>-3.5</v>
      </c>
      <c r="R56">
        <v>-3</v>
      </c>
      <c r="S56">
        <v>-2</v>
      </c>
      <c r="T56">
        <v>-3</v>
      </c>
      <c r="U56">
        <v>-4</v>
      </c>
      <c r="V56">
        <v>-3.75</v>
      </c>
      <c r="W56">
        <v>-3.75</v>
      </c>
      <c r="X56">
        <v>-3</v>
      </c>
      <c r="Y56">
        <v>-5</v>
      </c>
      <c r="Z56">
        <v>-4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</row>
    <row r="57" spans="1:34" x14ac:dyDescent="0.25">
      <c r="A57" s="13">
        <v>1</v>
      </c>
      <c r="B57" s="13">
        <v>190</v>
      </c>
      <c r="C57">
        <v>204</v>
      </c>
      <c r="D57" t="s">
        <v>91</v>
      </c>
      <c r="E57">
        <v>0</v>
      </c>
      <c r="F57">
        <v>0</v>
      </c>
      <c r="G57">
        <v>-1.875</v>
      </c>
      <c r="H57">
        <v>-1.875</v>
      </c>
      <c r="I57">
        <v>-2</v>
      </c>
      <c r="J57">
        <v>-3.5</v>
      </c>
      <c r="K57">
        <v>-4.25</v>
      </c>
      <c r="L57">
        <v>-4</v>
      </c>
      <c r="M57">
        <v>-3.5</v>
      </c>
      <c r="N57">
        <v>-3.25</v>
      </c>
      <c r="O57">
        <v>-3.25</v>
      </c>
      <c r="P57">
        <v>-3.5</v>
      </c>
      <c r="Q57">
        <v>-3.75</v>
      </c>
      <c r="R57">
        <v>-3.5</v>
      </c>
      <c r="S57">
        <v>-2</v>
      </c>
      <c r="T57">
        <v>-3.5</v>
      </c>
      <c r="U57">
        <v>-4.25</v>
      </c>
      <c r="V57">
        <v>-4</v>
      </c>
      <c r="W57">
        <v>-4</v>
      </c>
      <c r="X57">
        <v>-3.5</v>
      </c>
      <c r="Y57">
        <v>-4.5</v>
      </c>
      <c r="Z57">
        <v>-4.5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</row>
    <row r="58" spans="1:34" x14ac:dyDescent="0.25">
      <c r="A58" s="13">
        <v>1</v>
      </c>
      <c r="B58" s="13">
        <v>190</v>
      </c>
      <c r="C58">
        <v>205</v>
      </c>
      <c r="D58" t="s">
        <v>92</v>
      </c>
      <c r="E58">
        <v>0</v>
      </c>
      <c r="F58">
        <v>0</v>
      </c>
      <c r="G58">
        <v>-2.75</v>
      </c>
      <c r="H58">
        <v>-2.875</v>
      </c>
      <c r="I58">
        <v>-3.25</v>
      </c>
      <c r="J58">
        <v>-3.75</v>
      </c>
      <c r="K58">
        <v>-4.25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</row>
    <row r="59" spans="1:34" x14ac:dyDescent="0.25">
      <c r="A59" s="13">
        <v>1</v>
      </c>
      <c r="B59" s="13">
        <v>220</v>
      </c>
      <c r="C59">
        <v>221</v>
      </c>
      <c r="D59" t="s">
        <v>93</v>
      </c>
      <c r="E59">
        <v>0</v>
      </c>
      <c r="F59">
        <v>0</v>
      </c>
      <c r="G59">
        <v>-2.125</v>
      </c>
      <c r="H59">
        <v>-2.25</v>
      </c>
      <c r="I59">
        <v>-2.25</v>
      </c>
      <c r="J59">
        <v>-2.5</v>
      </c>
      <c r="K59">
        <v>-3</v>
      </c>
      <c r="L59">
        <v>-2.75</v>
      </c>
      <c r="M59">
        <v>-3</v>
      </c>
      <c r="N59">
        <v>-2.75</v>
      </c>
      <c r="O59">
        <v>-3.25</v>
      </c>
      <c r="P59">
        <v>-3</v>
      </c>
      <c r="Q59">
        <v>-3.25</v>
      </c>
      <c r="R59">
        <v>-3.25</v>
      </c>
      <c r="S59">
        <v>-3</v>
      </c>
      <c r="T59">
        <v>-3.25</v>
      </c>
      <c r="U59">
        <v>-3.75</v>
      </c>
      <c r="V59">
        <v>-4</v>
      </c>
      <c r="W59">
        <v>-3.75</v>
      </c>
      <c r="X59">
        <v>-4</v>
      </c>
      <c r="Y59">
        <v>-4.5</v>
      </c>
      <c r="Z59">
        <v>-4</v>
      </c>
      <c r="AA59">
        <v>-4</v>
      </c>
      <c r="AB59">
        <v>-4</v>
      </c>
      <c r="AC59">
        <v>-4.5</v>
      </c>
      <c r="AD59">
        <v>-5</v>
      </c>
      <c r="AE59">
        <v>-4</v>
      </c>
      <c r="AF59">
        <v>-5</v>
      </c>
      <c r="AG59">
        <v>-4</v>
      </c>
      <c r="AH59">
        <v>0</v>
      </c>
    </row>
    <row r="60" spans="1:34" x14ac:dyDescent="0.25">
      <c r="A60" s="13">
        <v>1</v>
      </c>
      <c r="B60" s="13">
        <v>230</v>
      </c>
      <c r="C60">
        <v>231</v>
      </c>
      <c r="D60" t="s">
        <v>94</v>
      </c>
      <c r="E60">
        <v>0</v>
      </c>
      <c r="F60">
        <v>0</v>
      </c>
      <c r="G60">
        <v>-15.75</v>
      </c>
      <c r="H60">
        <v>-15.75</v>
      </c>
      <c r="I60">
        <v>-17.25</v>
      </c>
      <c r="J60">
        <v>-20.75</v>
      </c>
      <c r="K60">
        <v>-22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</row>
    <row r="61" spans="1:34" x14ac:dyDescent="0.25">
      <c r="A61" s="13">
        <v>1</v>
      </c>
      <c r="B61" s="13">
        <v>240</v>
      </c>
      <c r="C61">
        <v>241</v>
      </c>
      <c r="D61" t="s">
        <v>95</v>
      </c>
      <c r="E61">
        <v>0</v>
      </c>
      <c r="F61">
        <v>0</v>
      </c>
      <c r="G61">
        <v>-8.25</v>
      </c>
      <c r="H61">
        <v>-8.625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</row>
    <row r="62" spans="1:34" x14ac:dyDescent="0.25">
      <c r="A62" s="13">
        <v>1</v>
      </c>
      <c r="B62" s="13">
        <v>250</v>
      </c>
      <c r="C62">
        <v>251</v>
      </c>
      <c r="D62" t="s">
        <v>96</v>
      </c>
      <c r="E62">
        <v>0</v>
      </c>
      <c r="F62">
        <v>0</v>
      </c>
      <c r="G62">
        <v>-0.625</v>
      </c>
      <c r="H62">
        <v>-0.875</v>
      </c>
      <c r="I62">
        <v>-0.75</v>
      </c>
      <c r="J62">
        <v>-1</v>
      </c>
      <c r="K62">
        <v>-1.25</v>
      </c>
      <c r="L62">
        <v>-0.5</v>
      </c>
      <c r="M62">
        <v>-0.75</v>
      </c>
      <c r="N62">
        <v>-1</v>
      </c>
      <c r="O62">
        <v>-1.25</v>
      </c>
      <c r="P62">
        <v>-1</v>
      </c>
      <c r="Q62">
        <v>-0.75</v>
      </c>
      <c r="R62">
        <v>-0.75</v>
      </c>
      <c r="S62">
        <v>-0.5</v>
      </c>
      <c r="T62">
        <v>-1.25</v>
      </c>
      <c r="U62">
        <v>-0.75</v>
      </c>
      <c r="V62">
        <v>-0.75</v>
      </c>
      <c r="W62">
        <v>-1.5</v>
      </c>
      <c r="X62">
        <v>-1</v>
      </c>
      <c r="Y62">
        <v>-2</v>
      </c>
      <c r="Z62">
        <v>-1.5</v>
      </c>
      <c r="AA62">
        <v>-1</v>
      </c>
      <c r="AB62">
        <v>-1.5</v>
      </c>
      <c r="AC62">
        <v>-0.5</v>
      </c>
      <c r="AD62">
        <v>-1.5</v>
      </c>
      <c r="AE62">
        <v>-1.5</v>
      </c>
      <c r="AF62">
        <v>-2</v>
      </c>
      <c r="AG62">
        <v>-1.5</v>
      </c>
      <c r="AH62">
        <v>-1</v>
      </c>
    </row>
    <row r="63" spans="1:34" x14ac:dyDescent="0.25">
      <c r="A63" s="13">
        <v>1</v>
      </c>
      <c r="B63" s="13">
        <v>250</v>
      </c>
      <c r="C63">
        <v>252</v>
      </c>
      <c r="D63" t="s">
        <v>97</v>
      </c>
      <c r="E63">
        <v>0</v>
      </c>
      <c r="F63">
        <v>0</v>
      </c>
      <c r="G63">
        <v>-0.625</v>
      </c>
      <c r="H63">
        <v>-0.875</v>
      </c>
      <c r="I63">
        <v>-0.75</v>
      </c>
      <c r="J63">
        <v>-1</v>
      </c>
      <c r="K63">
        <v>-1.25</v>
      </c>
      <c r="L63">
        <v>-0.5</v>
      </c>
      <c r="M63">
        <v>-0.75</v>
      </c>
      <c r="N63">
        <v>-1</v>
      </c>
      <c r="O63">
        <v>-1.25</v>
      </c>
      <c r="P63">
        <v>-1</v>
      </c>
      <c r="Q63">
        <v>-0.75</v>
      </c>
      <c r="R63">
        <v>-0.75</v>
      </c>
      <c r="S63">
        <v>-0.5</v>
      </c>
      <c r="T63">
        <v>-1.25</v>
      </c>
      <c r="U63">
        <v>-0.75</v>
      </c>
      <c r="V63">
        <v>-0.75</v>
      </c>
      <c r="W63">
        <v>-1.5</v>
      </c>
      <c r="X63">
        <v>-1</v>
      </c>
      <c r="Y63">
        <v>-2</v>
      </c>
      <c r="Z63">
        <v>-1.5</v>
      </c>
      <c r="AA63">
        <v>-1</v>
      </c>
      <c r="AB63">
        <v>-1.5</v>
      </c>
      <c r="AC63">
        <v>-0.5</v>
      </c>
      <c r="AD63">
        <v>-1.5</v>
      </c>
      <c r="AE63">
        <v>-1.5</v>
      </c>
      <c r="AF63">
        <v>-2</v>
      </c>
      <c r="AG63">
        <v>-1.5</v>
      </c>
      <c r="AH63">
        <v>-1</v>
      </c>
    </row>
    <row r="64" spans="1:34" x14ac:dyDescent="0.25">
      <c r="A64" s="13">
        <v>1</v>
      </c>
      <c r="B64" s="13">
        <v>260</v>
      </c>
      <c r="C64">
        <v>261</v>
      </c>
      <c r="D64" t="s">
        <v>98</v>
      </c>
      <c r="E64">
        <v>0</v>
      </c>
      <c r="F64">
        <v>0</v>
      </c>
      <c r="G64">
        <v>-3.5</v>
      </c>
      <c r="H64">
        <v>-3.875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</row>
    <row r="65" spans="1:34" x14ac:dyDescent="0.25">
      <c r="A65" s="13">
        <v>1</v>
      </c>
      <c r="B65" s="13">
        <v>260</v>
      </c>
      <c r="C65">
        <v>262</v>
      </c>
      <c r="D65" t="s">
        <v>99</v>
      </c>
      <c r="E65">
        <v>0</v>
      </c>
      <c r="F65">
        <v>0</v>
      </c>
      <c r="G65">
        <v>-1.125</v>
      </c>
      <c r="H65">
        <v>-1</v>
      </c>
      <c r="I65">
        <v>-1</v>
      </c>
      <c r="J65">
        <v>-1</v>
      </c>
      <c r="K65">
        <v>-1.25</v>
      </c>
      <c r="L65">
        <v>-1</v>
      </c>
      <c r="M65">
        <v>-1.25</v>
      </c>
      <c r="N65">
        <v>-1</v>
      </c>
      <c r="O65">
        <v>-1.5</v>
      </c>
      <c r="P65">
        <v>-1.25</v>
      </c>
      <c r="Q65">
        <v>-1</v>
      </c>
      <c r="R65">
        <v>-1</v>
      </c>
      <c r="S65">
        <v>-0.75</v>
      </c>
      <c r="T65">
        <v>-1.5</v>
      </c>
      <c r="U65">
        <v>-1.25</v>
      </c>
      <c r="V65">
        <v>-1</v>
      </c>
      <c r="W65">
        <v>-1.5</v>
      </c>
      <c r="X65">
        <v>-1</v>
      </c>
      <c r="Y65">
        <v>-2</v>
      </c>
      <c r="Z65">
        <v>-1.5</v>
      </c>
      <c r="AA65">
        <v>-1</v>
      </c>
      <c r="AB65">
        <v>-1.5</v>
      </c>
      <c r="AC65">
        <v>-1.5</v>
      </c>
      <c r="AD65">
        <v>-1</v>
      </c>
      <c r="AE65">
        <v>-1.5</v>
      </c>
      <c r="AF65">
        <v>-2.5</v>
      </c>
      <c r="AG65">
        <v>-2</v>
      </c>
      <c r="AH65">
        <v>-1</v>
      </c>
    </row>
    <row r="66" spans="1:34" x14ac:dyDescent="0.25">
      <c r="A66" s="13">
        <v>1</v>
      </c>
      <c r="B66" s="13">
        <v>300</v>
      </c>
      <c r="C66">
        <v>301</v>
      </c>
      <c r="D66" t="s">
        <v>100</v>
      </c>
      <c r="E66">
        <v>0</v>
      </c>
      <c r="F66">
        <v>0</v>
      </c>
      <c r="G66">
        <v>-10.625</v>
      </c>
      <c r="H66">
        <v>-10.875</v>
      </c>
      <c r="I66">
        <v>-12.25</v>
      </c>
      <c r="J66">
        <v>-14.25</v>
      </c>
      <c r="K66">
        <v>-15.5</v>
      </c>
      <c r="L66">
        <v>-15.75</v>
      </c>
      <c r="M66">
        <v>-15.25</v>
      </c>
      <c r="N66">
        <v>-16</v>
      </c>
      <c r="O66">
        <v>-16.25</v>
      </c>
      <c r="P66">
        <v>-17</v>
      </c>
      <c r="Q66">
        <v>-17.5</v>
      </c>
      <c r="R66">
        <v>-18</v>
      </c>
      <c r="S66">
        <v>-17.5</v>
      </c>
      <c r="T66">
        <v>-18.75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</row>
    <row r="67" spans="1:34" x14ac:dyDescent="0.25">
      <c r="A67" s="13">
        <v>1</v>
      </c>
      <c r="B67" s="13">
        <v>350</v>
      </c>
      <c r="C67">
        <v>351</v>
      </c>
      <c r="D67" t="s">
        <v>101</v>
      </c>
      <c r="E67">
        <v>0</v>
      </c>
      <c r="F67">
        <v>0</v>
      </c>
      <c r="G67">
        <v>-2.625</v>
      </c>
      <c r="H67">
        <v>-3.125</v>
      </c>
      <c r="I67">
        <v>-3.25</v>
      </c>
      <c r="J67">
        <v>-4</v>
      </c>
      <c r="K67">
        <v>-4.75</v>
      </c>
      <c r="L67">
        <v>-4.5</v>
      </c>
      <c r="M67">
        <v>-4.5</v>
      </c>
      <c r="N67">
        <v>-4.5</v>
      </c>
      <c r="O67">
        <v>-5</v>
      </c>
      <c r="P67">
        <v>-5</v>
      </c>
      <c r="Q67">
        <v>-4.75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</row>
    <row r="68" spans="1:34" x14ac:dyDescent="0.25">
      <c r="A68" s="13">
        <v>1</v>
      </c>
      <c r="B68" s="13">
        <v>400</v>
      </c>
      <c r="C68">
        <v>401</v>
      </c>
      <c r="D68" t="s">
        <v>102</v>
      </c>
      <c r="E68">
        <v>0</v>
      </c>
      <c r="F68">
        <v>0</v>
      </c>
      <c r="G68">
        <v>-91.75</v>
      </c>
      <c r="H68">
        <v>-92</v>
      </c>
      <c r="I68">
        <v>-102</v>
      </c>
      <c r="J68">
        <v>-122.5</v>
      </c>
      <c r="K68">
        <v>-134.75</v>
      </c>
      <c r="L68">
        <v>-143</v>
      </c>
      <c r="M68">
        <v>-131.5</v>
      </c>
      <c r="N68">
        <v>-144</v>
      </c>
      <c r="O68">
        <v>-147</v>
      </c>
      <c r="P68">
        <v>-145.25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</row>
    <row r="69" spans="1:34" x14ac:dyDescent="0.25">
      <c r="A69" s="13">
        <v>1</v>
      </c>
      <c r="B69" s="13">
        <v>400</v>
      </c>
      <c r="C69">
        <v>403</v>
      </c>
      <c r="D69" t="s">
        <v>103</v>
      </c>
      <c r="E69">
        <v>0</v>
      </c>
      <c r="F69">
        <v>0</v>
      </c>
      <c r="G69">
        <v>-86.625</v>
      </c>
      <c r="H69">
        <v>-88.375</v>
      </c>
      <c r="I69">
        <v>-97.5</v>
      </c>
      <c r="J69">
        <v>-114.25</v>
      </c>
      <c r="K69">
        <v>-124</v>
      </c>
      <c r="L69">
        <v>-132.5</v>
      </c>
      <c r="M69">
        <v>-124.5</v>
      </c>
      <c r="N69">
        <v>-134.25</v>
      </c>
      <c r="O69">
        <v>-137.75</v>
      </c>
      <c r="P69">
        <v>-137.75</v>
      </c>
      <c r="Q69">
        <v>-145.75</v>
      </c>
      <c r="R69">
        <v>-149.75</v>
      </c>
      <c r="S69">
        <v>-150.5</v>
      </c>
      <c r="T69">
        <v>-156.25</v>
      </c>
      <c r="U69">
        <v>-168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</row>
    <row r="70" spans="1:34" x14ac:dyDescent="0.25">
      <c r="A70" s="13">
        <v>1</v>
      </c>
      <c r="B70" s="13">
        <v>400</v>
      </c>
      <c r="C70">
        <v>404</v>
      </c>
      <c r="D70" t="s">
        <v>104</v>
      </c>
      <c r="E70">
        <v>0</v>
      </c>
      <c r="F70">
        <v>0</v>
      </c>
      <c r="G70">
        <v>-15.5</v>
      </c>
      <c r="H70">
        <v>-15.75</v>
      </c>
      <c r="I70">
        <v>-16.75</v>
      </c>
      <c r="J70">
        <v>-22.25</v>
      </c>
      <c r="K70">
        <v>-25.25</v>
      </c>
      <c r="L70">
        <v>-26.25</v>
      </c>
      <c r="M70">
        <v>-23</v>
      </c>
      <c r="N70">
        <v>-25.5</v>
      </c>
      <c r="O70">
        <v>-26.25</v>
      </c>
      <c r="P70">
        <v>-25.75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</row>
    <row r="71" spans="1:34" x14ac:dyDescent="0.25">
      <c r="A71" s="13">
        <v>1</v>
      </c>
      <c r="B71" s="13">
        <v>400</v>
      </c>
      <c r="C71">
        <v>405</v>
      </c>
      <c r="D71" t="s">
        <v>105</v>
      </c>
      <c r="E71">
        <v>0</v>
      </c>
      <c r="F71">
        <v>0</v>
      </c>
      <c r="G71">
        <v>-10.125</v>
      </c>
      <c r="H71">
        <v>-10.25</v>
      </c>
      <c r="I71">
        <v>-11</v>
      </c>
      <c r="J71">
        <v>-13.75</v>
      </c>
      <c r="K71">
        <v>-15</v>
      </c>
      <c r="L71">
        <v>-15.5</v>
      </c>
      <c r="M71">
        <v>-14.25</v>
      </c>
      <c r="N71">
        <v>-15</v>
      </c>
      <c r="O71">
        <v>-16</v>
      </c>
      <c r="P71">
        <v>-16.25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</row>
    <row r="72" spans="1:34" x14ac:dyDescent="0.25">
      <c r="A72" s="13">
        <v>1</v>
      </c>
      <c r="B72" s="13">
        <v>400</v>
      </c>
      <c r="C72">
        <v>406</v>
      </c>
      <c r="D72" t="s">
        <v>106</v>
      </c>
      <c r="E72">
        <v>0</v>
      </c>
      <c r="F72">
        <v>0</v>
      </c>
      <c r="G72">
        <v>-2.625</v>
      </c>
      <c r="H72">
        <v>-3</v>
      </c>
      <c r="I72">
        <v>-3.25</v>
      </c>
      <c r="J72">
        <v>-3.5</v>
      </c>
      <c r="K72">
        <v>-4.25</v>
      </c>
      <c r="L72">
        <v>-3.5</v>
      </c>
      <c r="M72">
        <v>-3.25</v>
      </c>
      <c r="N72">
        <v>-4</v>
      </c>
      <c r="O72">
        <v>-4.25</v>
      </c>
      <c r="P72">
        <v>-4.25</v>
      </c>
      <c r="Q72">
        <v>-4.25</v>
      </c>
      <c r="R72">
        <v>-4.5</v>
      </c>
      <c r="S72">
        <v>-3.75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</row>
    <row r="73" spans="1:34" x14ac:dyDescent="0.25">
      <c r="A73" s="13">
        <v>1</v>
      </c>
      <c r="B73" s="13">
        <v>400</v>
      </c>
      <c r="C73">
        <v>407</v>
      </c>
      <c r="D73" t="s">
        <v>107</v>
      </c>
      <c r="E73">
        <v>0</v>
      </c>
      <c r="F73">
        <v>0</v>
      </c>
      <c r="G73">
        <v>-4.125</v>
      </c>
      <c r="H73">
        <v>-4.375</v>
      </c>
      <c r="I73">
        <v>-4.5</v>
      </c>
      <c r="J73">
        <v>-5.5</v>
      </c>
      <c r="K73">
        <v>-6.25</v>
      </c>
      <c r="L73">
        <v>-5.75</v>
      </c>
      <c r="M73">
        <v>-5.5</v>
      </c>
      <c r="N73">
        <v>-6</v>
      </c>
      <c r="O73">
        <v>-6</v>
      </c>
      <c r="P73">
        <v>-6.75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</row>
    <row r="74" spans="1:34" x14ac:dyDescent="0.25">
      <c r="A74" s="13">
        <v>1</v>
      </c>
      <c r="B74" s="13">
        <v>400</v>
      </c>
      <c r="C74">
        <v>408</v>
      </c>
      <c r="D74" t="s">
        <v>108</v>
      </c>
      <c r="E74">
        <v>0</v>
      </c>
      <c r="F74">
        <v>0</v>
      </c>
      <c r="G74">
        <v>-13.25</v>
      </c>
      <c r="H74">
        <v>-13.375</v>
      </c>
      <c r="I74">
        <v>-14.75</v>
      </c>
      <c r="J74">
        <v>-17.75</v>
      </c>
      <c r="K74">
        <v>-19.75</v>
      </c>
      <c r="L74">
        <v>-20.25</v>
      </c>
      <c r="M74">
        <v>-18.75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</row>
    <row r="75" spans="1:34" x14ac:dyDescent="0.25">
      <c r="A75" s="13">
        <v>1</v>
      </c>
      <c r="B75" s="13">
        <v>400</v>
      </c>
      <c r="C75">
        <v>409</v>
      </c>
      <c r="D75" t="s">
        <v>109</v>
      </c>
      <c r="E75">
        <v>0</v>
      </c>
      <c r="F75">
        <v>0</v>
      </c>
      <c r="G75">
        <v>-1.25</v>
      </c>
      <c r="H75">
        <v>-1.75</v>
      </c>
      <c r="I75">
        <v>-1.5</v>
      </c>
      <c r="J75">
        <v>-1.75</v>
      </c>
      <c r="K75">
        <v>-2.25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</row>
    <row r="76" spans="1:34" x14ac:dyDescent="0.25">
      <c r="A76" s="13">
        <v>1</v>
      </c>
      <c r="B76" s="13">
        <v>400</v>
      </c>
      <c r="C76">
        <v>410</v>
      </c>
      <c r="D76" t="s">
        <v>110</v>
      </c>
      <c r="E76">
        <v>0</v>
      </c>
      <c r="F76">
        <v>0</v>
      </c>
      <c r="G76">
        <v>-6.5</v>
      </c>
      <c r="H76">
        <v>-7</v>
      </c>
      <c r="I76">
        <v>-7</v>
      </c>
      <c r="J76">
        <v>-9.25</v>
      </c>
      <c r="K76">
        <v>-9.75</v>
      </c>
      <c r="L76">
        <v>-10</v>
      </c>
      <c r="M76">
        <v>-9.25</v>
      </c>
      <c r="N76">
        <v>-9.5</v>
      </c>
      <c r="O76">
        <v>-10.5</v>
      </c>
      <c r="P76">
        <v>-10.5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</row>
    <row r="77" spans="1:34" x14ac:dyDescent="0.25">
      <c r="A77" s="13">
        <v>1</v>
      </c>
      <c r="B77" s="13">
        <v>400</v>
      </c>
      <c r="C77">
        <v>411</v>
      </c>
      <c r="D77" t="s">
        <v>111</v>
      </c>
      <c r="E77">
        <v>0</v>
      </c>
      <c r="F77">
        <v>0</v>
      </c>
      <c r="G77">
        <v>-11.75</v>
      </c>
      <c r="H77">
        <v>-11.875</v>
      </c>
      <c r="I77">
        <v>-13</v>
      </c>
      <c r="J77">
        <v>-16</v>
      </c>
      <c r="K77">
        <v>-16.75</v>
      </c>
      <c r="L77">
        <v>-17.75</v>
      </c>
      <c r="M77">
        <v>-16.5</v>
      </c>
      <c r="N77">
        <v>-17.5</v>
      </c>
      <c r="O77">
        <v>-19</v>
      </c>
      <c r="P77">
        <v>-18.5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</row>
    <row r="78" spans="1:34" x14ac:dyDescent="0.25">
      <c r="A78" s="13">
        <v>1</v>
      </c>
      <c r="B78" s="13">
        <v>500</v>
      </c>
      <c r="C78">
        <v>502</v>
      </c>
      <c r="D78" t="s">
        <v>112</v>
      </c>
      <c r="E78">
        <v>0</v>
      </c>
      <c r="F78">
        <v>0</v>
      </c>
      <c r="G78">
        <v>-8.75</v>
      </c>
      <c r="H78">
        <v>-9</v>
      </c>
      <c r="I78">
        <v>-9.5</v>
      </c>
      <c r="J78">
        <v>-12</v>
      </c>
      <c r="K78">
        <v>-12.75</v>
      </c>
      <c r="L78">
        <v>-12.75</v>
      </c>
      <c r="M78">
        <v>-12.25</v>
      </c>
      <c r="N78">
        <v>-13</v>
      </c>
      <c r="O78">
        <v>-13.75</v>
      </c>
      <c r="P78">
        <v>-14</v>
      </c>
      <c r="Q78">
        <v>-14.25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</row>
    <row r="79" spans="1:34" x14ac:dyDescent="0.25">
      <c r="A79" s="13">
        <v>1</v>
      </c>
      <c r="B79" s="13">
        <v>500</v>
      </c>
      <c r="C79">
        <v>503</v>
      </c>
      <c r="D79" t="s">
        <v>113</v>
      </c>
      <c r="E79">
        <v>0</v>
      </c>
      <c r="F79">
        <v>0</v>
      </c>
      <c r="G79">
        <v>-11.75</v>
      </c>
      <c r="H79">
        <v>-11.75</v>
      </c>
      <c r="I79">
        <v>-13</v>
      </c>
      <c r="J79">
        <v>-15.5</v>
      </c>
      <c r="K79">
        <v>-16.5</v>
      </c>
      <c r="L79">
        <v>-17.25</v>
      </c>
      <c r="M79">
        <v>-17</v>
      </c>
      <c r="N79">
        <v>-17.5</v>
      </c>
      <c r="O79">
        <v>-18.25</v>
      </c>
      <c r="P79">
        <v>-18.25</v>
      </c>
      <c r="Q79">
        <v>-19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</row>
    <row r="80" spans="1:34" x14ac:dyDescent="0.25">
      <c r="A80" s="13">
        <v>1</v>
      </c>
      <c r="B80" s="13">
        <v>700</v>
      </c>
      <c r="C80">
        <v>701</v>
      </c>
      <c r="D80" t="s">
        <v>114</v>
      </c>
      <c r="E80">
        <v>0</v>
      </c>
      <c r="F80">
        <v>0</v>
      </c>
      <c r="G80">
        <v>-11.125</v>
      </c>
      <c r="H80">
        <v>-11.125</v>
      </c>
      <c r="I80">
        <v>-12.25</v>
      </c>
      <c r="J80">
        <v>-14.5</v>
      </c>
      <c r="K80">
        <v>-15.75</v>
      </c>
      <c r="L80">
        <v>-16.25</v>
      </c>
      <c r="M80">
        <v>-15.5</v>
      </c>
      <c r="N80">
        <v>-16.5</v>
      </c>
      <c r="O80">
        <v>-17</v>
      </c>
      <c r="P80">
        <v>-17.5</v>
      </c>
      <c r="Q80">
        <v>-18</v>
      </c>
      <c r="R80">
        <v>-19.25</v>
      </c>
      <c r="S80">
        <v>-17.75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</row>
    <row r="81" spans="1:34" x14ac:dyDescent="0.25">
      <c r="A81" s="13">
        <v>1</v>
      </c>
      <c r="B81" s="13">
        <v>800</v>
      </c>
      <c r="C81">
        <v>801</v>
      </c>
      <c r="D81" t="s">
        <v>115</v>
      </c>
      <c r="E81">
        <v>0</v>
      </c>
      <c r="F81">
        <v>0</v>
      </c>
      <c r="G81">
        <v>-79</v>
      </c>
      <c r="H81">
        <v>-79.375</v>
      </c>
      <c r="I81">
        <v>-87.5</v>
      </c>
      <c r="J81">
        <v>-106</v>
      </c>
      <c r="K81">
        <v>-117.5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</row>
    <row r="82" spans="1:34" x14ac:dyDescent="0.25">
      <c r="A82" s="13">
        <v>1</v>
      </c>
      <c r="B82" s="13">
        <v>800</v>
      </c>
      <c r="C82">
        <v>802</v>
      </c>
      <c r="D82" t="s">
        <v>116</v>
      </c>
      <c r="E82">
        <v>0</v>
      </c>
      <c r="F82">
        <v>0</v>
      </c>
      <c r="G82">
        <v>-39.75</v>
      </c>
      <c r="H82">
        <v>-40.125</v>
      </c>
      <c r="I82">
        <v>-44.5</v>
      </c>
      <c r="J82">
        <v>-53.5</v>
      </c>
      <c r="K82">
        <v>-59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</row>
    <row r="83" spans="1:34" x14ac:dyDescent="0.25">
      <c r="A83" s="13">
        <v>1</v>
      </c>
      <c r="B83" s="13">
        <v>800</v>
      </c>
      <c r="C83">
        <v>803</v>
      </c>
      <c r="D83" t="s">
        <v>117</v>
      </c>
      <c r="E83">
        <v>0</v>
      </c>
      <c r="F83">
        <v>0</v>
      </c>
      <c r="G83">
        <v>-118.875</v>
      </c>
      <c r="H83">
        <v>-119.25</v>
      </c>
      <c r="I83">
        <v>-132</v>
      </c>
      <c r="J83">
        <v>-160</v>
      </c>
      <c r="K83">
        <v>-176.25</v>
      </c>
      <c r="L83">
        <v>-186.75</v>
      </c>
      <c r="M83">
        <v>-170</v>
      </c>
      <c r="N83">
        <v>-187</v>
      </c>
      <c r="O83">
        <v>-191.75</v>
      </c>
      <c r="P83">
        <v>-188.25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</row>
    <row r="84" spans="1:34" x14ac:dyDescent="0.25">
      <c r="A84" s="13">
        <v>1</v>
      </c>
      <c r="B84" s="13">
        <v>800</v>
      </c>
      <c r="C84">
        <v>804</v>
      </c>
      <c r="D84" t="s">
        <v>118</v>
      </c>
      <c r="E84">
        <v>0</v>
      </c>
      <c r="F84">
        <v>0</v>
      </c>
      <c r="G84">
        <v>-158.5</v>
      </c>
      <c r="H84">
        <v>-159.5</v>
      </c>
      <c r="I84">
        <v>-176.25</v>
      </c>
      <c r="J84">
        <v>-214.5</v>
      </c>
      <c r="K84">
        <v>-235.25</v>
      </c>
      <c r="L84">
        <v>-249.25</v>
      </c>
      <c r="M84">
        <v>-228</v>
      </c>
      <c r="N84">
        <v>-250</v>
      </c>
      <c r="O84">
        <v>-254.5</v>
      </c>
      <c r="P84">
        <v>-251.5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</row>
    <row r="85" spans="1:34" x14ac:dyDescent="0.25">
      <c r="A85" s="13">
        <v>1</v>
      </c>
      <c r="B85" s="13">
        <v>900</v>
      </c>
      <c r="C85">
        <v>901</v>
      </c>
      <c r="D85" t="s">
        <v>119</v>
      </c>
      <c r="E85">
        <v>0</v>
      </c>
      <c r="F85">
        <v>0</v>
      </c>
      <c r="G85">
        <v>-0.625</v>
      </c>
      <c r="H85">
        <v>-0.875</v>
      </c>
      <c r="I85">
        <v>-1</v>
      </c>
      <c r="J85">
        <v>-0.75</v>
      </c>
      <c r="K85">
        <v>-1</v>
      </c>
      <c r="L85">
        <v>-0.5</v>
      </c>
      <c r="M85">
        <v>-1.25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</row>
    <row r="86" spans="1:34" x14ac:dyDescent="0.25">
      <c r="A86" s="13">
        <v>1</v>
      </c>
      <c r="B86" s="13">
        <v>910</v>
      </c>
      <c r="C86">
        <v>911</v>
      </c>
      <c r="D86" t="s">
        <v>120</v>
      </c>
      <c r="E86">
        <v>0</v>
      </c>
      <c r="F86">
        <v>0</v>
      </c>
      <c r="G86">
        <v>-2.5</v>
      </c>
      <c r="H86">
        <v>-2.625</v>
      </c>
      <c r="I86">
        <v>-2.5</v>
      </c>
      <c r="J86">
        <v>-3.25</v>
      </c>
      <c r="K86">
        <v>-3.5</v>
      </c>
      <c r="L86">
        <v>-3.75</v>
      </c>
      <c r="M86">
        <v>-3.5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</row>
    <row r="87" spans="1:34" x14ac:dyDescent="0.25">
      <c r="A87" s="13">
        <v>1</v>
      </c>
      <c r="B87" s="13">
        <v>920</v>
      </c>
      <c r="C87">
        <v>921</v>
      </c>
      <c r="D87" t="s">
        <v>121</v>
      </c>
      <c r="E87">
        <v>0</v>
      </c>
      <c r="F87">
        <v>0</v>
      </c>
      <c r="G87">
        <v>-2.75</v>
      </c>
      <c r="H87">
        <v>-3</v>
      </c>
      <c r="I87">
        <v>-3.25</v>
      </c>
      <c r="J87">
        <v>-3.75</v>
      </c>
      <c r="K87">
        <v>-4.25</v>
      </c>
      <c r="L87">
        <v>-3.5</v>
      </c>
      <c r="M87">
        <v>-3.5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</row>
    <row r="88" spans="1:34" x14ac:dyDescent="0.25">
      <c r="A88" s="13">
        <v>1</v>
      </c>
      <c r="B88" s="13">
        <v>930</v>
      </c>
      <c r="C88">
        <v>931</v>
      </c>
      <c r="D88" t="s">
        <v>122</v>
      </c>
      <c r="E88">
        <v>0</v>
      </c>
      <c r="F88">
        <v>0</v>
      </c>
      <c r="G88">
        <v>-1.375</v>
      </c>
      <c r="H88">
        <v>-1.875</v>
      </c>
      <c r="I88">
        <v>-1.75</v>
      </c>
      <c r="J88">
        <v>-2</v>
      </c>
      <c r="K88">
        <v>-2.5</v>
      </c>
      <c r="L88">
        <v>-2</v>
      </c>
      <c r="M88">
        <v>-2.5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</row>
    <row r="89" spans="1:34" x14ac:dyDescent="0.25">
      <c r="A89" s="13">
        <v>1</v>
      </c>
      <c r="B89" s="13">
        <v>940</v>
      </c>
      <c r="C89">
        <v>941</v>
      </c>
      <c r="D89" t="s">
        <v>123</v>
      </c>
      <c r="E89">
        <v>0</v>
      </c>
      <c r="F89">
        <v>0</v>
      </c>
      <c r="G89">
        <v>-2.75</v>
      </c>
      <c r="H89">
        <v>-3.125</v>
      </c>
      <c r="I89">
        <v>-3.5</v>
      </c>
      <c r="J89">
        <v>-4</v>
      </c>
      <c r="K89">
        <v>-5.25</v>
      </c>
      <c r="L89">
        <v>-4.25</v>
      </c>
      <c r="M89">
        <v>-4.5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</row>
    <row r="90" spans="1:34" x14ac:dyDescent="0.25">
      <c r="A90" s="13">
        <v>1</v>
      </c>
      <c r="B90" s="13">
        <v>950</v>
      </c>
      <c r="C90">
        <v>951</v>
      </c>
      <c r="D90" t="s">
        <v>124</v>
      </c>
      <c r="E90">
        <v>0</v>
      </c>
      <c r="F90">
        <v>0</v>
      </c>
      <c r="G90">
        <v>-1.875</v>
      </c>
      <c r="H90">
        <v>-2.125</v>
      </c>
      <c r="I90">
        <v>-2</v>
      </c>
      <c r="J90">
        <v>-2.5</v>
      </c>
      <c r="K90">
        <v>-2.5</v>
      </c>
      <c r="L90">
        <v>-2.5</v>
      </c>
      <c r="M90">
        <v>-2.5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</row>
    <row r="91" spans="1:34" x14ac:dyDescent="0.25">
      <c r="A91" s="13">
        <v>1</v>
      </c>
      <c r="B91" s="13">
        <v>960</v>
      </c>
      <c r="C91">
        <v>961</v>
      </c>
      <c r="D91" t="s">
        <v>125</v>
      </c>
      <c r="E91">
        <v>0</v>
      </c>
      <c r="F91">
        <v>0</v>
      </c>
      <c r="G91">
        <v>-0.875</v>
      </c>
      <c r="H91">
        <v>-0.875</v>
      </c>
      <c r="I91">
        <v>-1</v>
      </c>
      <c r="J91">
        <v>-1</v>
      </c>
      <c r="K91">
        <v>-1.25</v>
      </c>
      <c r="L91">
        <v>-0.75</v>
      </c>
      <c r="M91">
        <v>-1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</row>
    <row r="92" spans="1:34" x14ac:dyDescent="0.25">
      <c r="A92" s="13">
        <v>2</v>
      </c>
      <c r="B92" s="13">
        <v>100</v>
      </c>
      <c r="C92">
        <v>102</v>
      </c>
      <c r="D92" t="s">
        <v>126</v>
      </c>
      <c r="E92">
        <v>0</v>
      </c>
      <c r="F92">
        <v>0</v>
      </c>
      <c r="G92">
        <v>-10.375</v>
      </c>
      <c r="H92">
        <v>-10.25</v>
      </c>
      <c r="I92">
        <v>-11</v>
      </c>
      <c r="J92">
        <v>-16</v>
      </c>
      <c r="K92">
        <v>-18.75</v>
      </c>
      <c r="L92">
        <v>-19</v>
      </c>
      <c r="M92">
        <v>-15.5</v>
      </c>
      <c r="N92">
        <v>-17.75</v>
      </c>
      <c r="O92">
        <v>-17.75</v>
      </c>
      <c r="P92">
        <v>-17.5</v>
      </c>
      <c r="Q92">
        <v>-19</v>
      </c>
      <c r="R92">
        <v>-19.5</v>
      </c>
      <c r="S92">
        <v>-17.75</v>
      </c>
      <c r="T92">
        <v>-19</v>
      </c>
      <c r="U92">
        <v>-22.5</v>
      </c>
      <c r="V92">
        <v>-22</v>
      </c>
      <c r="W92">
        <v>-22</v>
      </c>
      <c r="X92">
        <v>-22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</row>
    <row r="93" spans="1:34" x14ac:dyDescent="0.25">
      <c r="A93" s="13">
        <v>2</v>
      </c>
      <c r="B93" s="13">
        <v>100</v>
      </c>
      <c r="C93">
        <v>103</v>
      </c>
      <c r="D93" t="s">
        <v>127</v>
      </c>
      <c r="E93">
        <v>0</v>
      </c>
      <c r="F93">
        <v>0</v>
      </c>
      <c r="G93">
        <v>-23.75</v>
      </c>
      <c r="H93">
        <v>-24.25</v>
      </c>
      <c r="I93">
        <v>-26.25</v>
      </c>
      <c r="J93">
        <v>-37.25</v>
      </c>
      <c r="K93">
        <v>-45.75</v>
      </c>
      <c r="L93">
        <v>-47.25</v>
      </c>
      <c r="M93">
        <v>-37.75</v>
      </c>
      <c r="N93">
        <v>-43.75</v>
      </c>
      <c r="O93">
        <v>-43.25</v>
      </c>
      <c r="P93">
        <v>-41.5</v>
      </c>
      <c r="Q93">
        <v>-45.5</v>
      </c>
      <c r="R93">
        <v>-46</v>
      </c>
      <c r="S93">
        <v>-43.75</v>
      </c>
      <c r="T93">
        <v>-46.5</v>
      </c>
      <c r="U93">
        <v>-53.75</v>
      </c>
      <c r="V93">
        <v>-54.5</v>
      </c>
      <c r="W93">
        <v>-53.5</v>
      </c>
      <c r="X93">
        <v>-54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</row>
    <row r="94" spans="1:34" x14ac:dyDescent="0.25">
      <c r="A94" s="13">
        <v>2</v>
      </c>
      <c r="B94" s="13">
        <v>100</v>
      </c>
      <c r="C94">
        <v>104</v>
      </c>
      <c r="D94" t="s">
        <v>128</v>
      </c>
      <c r="E94">
        <v>0</v>
      </c>
      <c r="F94">
        <v>0</v>
      </c>
      <c r="G94">
        <v>-34.625</v>
      </c>
      <c r="H94">
        <v>-34.25</v>
      </c>
      <c r="I94">
        <v>-37.25</v>
      </c>
      <c r="J94">
        <v>-53.5</v>
      </c>
      <c r="K94">
        <v>-65</v>
      </c>
      <c r="L94">
        <v>-67</v>
      </c>
      <c r="M94">
        <v>-53.75</v>
      </c>
      <c r="N94">
        <v>-62</v>
      </c>
      <c r="O94">
        <v>-62.5</v>
      </c>
      <c r="P94">
        <v>-58.25</v>
      </c>
      <c r="Q94">
        <v>-65</v>
      </c>
      <c r="R94">
        <v>-65.25</v>
      </c>
      <c r="S94">
        <v>-61.75</v>
      </c>
      <c r="T94">
        <v>-66.5</v>
      </c>
      <c r="U94">
        <v>-77.25</v>
      </c>
      <c r="V94">
        <v>-77.5</v>
      </c>
      <c r="W94">
        <v>-76.75</v>
      </c>
      <c r="X94">
        <v>-77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</row>
    <row r="95" spans="1:34" x14ac:dyDescent="0.25">
      <c r="A95" s="13">
        <v>2</v>
      </c>
      <c r="B95" s="13">
        <v>100</v>
      </c>
      <c r="C95">
        <v>105</v>
      </c>
      <c r="D95" t="s">
        <v>129</v>
      </c>
      <c r="E95">
        <v>0</v>
      </c>
      <c r="F95">
        <v>0</v>
      </c>
      <c r="G95">
        <v>-33.5</v>
      </c>
      <c r="H95">
        <v>-33.25</v>
      </c>
      <c r="I95">
        <v>-36</v>
      </c>
      <c r="J95">
        <v>-52.75</v>
      </c>
      <c r="K95">
        <v>-65</v>
      </c>
      <c r="L95">
        <v>-66.5</v>
      </c>
      <c r="M95">
        <v>-52.5</v>
      </c>
      <c r="N95">
        <v>-61.25</v>
      </c>
      <c r="O95">
        <v>-61.5</v>
      </c>
      <c r="P95">
        <v>-57</v>
      </c>
      <c r="Q95">
        <v>-64</v>
      </c>
      <c r="R95">
        <v>-63.5</v>
      </c>
      <c r="S95">
        <v>-61</v>
      </c>
      <c r="T95">
        <v>-65.5</v>
      </c>
      <c r="U95">
        <v>-76.25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</row>
    <row r="96" spans="1:34" x14ac:dyDescent="0.25">
      <c r="A96" s="13">
        <v>2</v>
      </c>
      <c r="B96" s="13">
        <v>100</v>
      </c>
      <c r="C96">
        <v>106</v>
      </c>
      <c r="D96" t="s">
        <v>130</v>
      </c>
      <c r="E96">
        <v>0</v>
      </c>
      <c r="F96">
        <v>0</v>
      </c>
      <c r="G96">
        <v>-44</v>
      </c>
      <c r="H96">
        <v>-43.75</v>
      </c>
      <c r="I96">
        <v>-47.25</v>
      </c>
      <c r="J96">
        <v>-67</v>
      </c>
      <c r="K96">
        <v>-80.75</v>
      </c>
      <c r="L96">
        <v>-83.25</v>
      </c>
      <c r="M96">
        <v>-67.5</v>
      </c>
      <c r="N96">
        <v>-77.75</v>
      </c>
      <c r="O96">
        <v>-78.25</v>
      </c>
      <c r="P96">
        <v>-73.25</v>
      </c>
      <c r="Q96">
        <v>-81.25</v>
      </c>
      <c r="R96">
        <v>-82</v>
      </c>
      <c r="S96">
        <v>-79.5</v>
      </c>
      <c r="T96">
        <v>-84.75</v>
      </c>
      <c r="U96">
        <v>-97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</row>
    <row r="97" spans="1:34" x14ac:dyDescent="0.25">
      <c r="A97" s="13">
        <v>2</v>
      </c>
      <c r="B97" s="13">
        <v>100</v>
      </c>
      <c r="C97">
        <v>107</v>
      </c>
      <c r="D97" t="s">
        <v>131</v>
      </c>
      <c r="E97">
        <v>0</v>
      </c>
      <c r="F97">
        <v>0</v>
      </c>
      <c r="G97">
        <v>-58.25</v>
      </c>
      <c r="H97">
        <v>-57.625</v>
      </c>
      <c r="I97">
        <v>-62.5</v>
      </c>
      <c r="J97">
        <v>-86.5</v>
      </c>
      <c r="K97">
        <v>-101.75</v>
      </c>
      <c r="L97">
        <v>-106.25</v>
      </c>
      <c r="M97">
        <v>-87.75</v>
      </c>
      <c r="N97">
        <v>-100.5</v>
      </c>
      <c r="O97">
        <v>-101</v>
      </c>
      <c r="P97">
        <v>-96</v>
      </c>
      <c r="Q97">
        <v>-105.5</v>
      </c>
      <c r="R97">
        <v>-106.75</v>
      </c>
      <c r="S97">
        <v>-104</v>
      </c>
      <c r="T97">
        <v>-110</v>
      </c>
      <c r="U97">
        <v>-125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</row>
    <row r="98" spans="1:34" x14ac:dyDescent="0.25">
      <c r="A98" s="13">
        <v>2</v>
      </c>
      <c r="B98" s="13">
        <v>100</v>
      </c>
      <c r="C98">
        <v>108</v>
      </c>
      <c r="D98" t="s">
        <v>132</v>
      </c>
      <c r="E98">
        <v>0</v>
      </c>
      <c r="F98">
        <v>0</v>
      </c>
      <c r="G98">
        <v>-58.5</v>
      </c>
      <c r="H98">
        <v>-57.5</v>
      </c>
      <c r="I98">
        <v>-62.75</v>
      </c>
      <c r="J98">
        <v>-86.5</v>
      </c>
      <c r="K98">
        <v>-101.5</v>
      </c>
      <c r="L98">
        <v>-106.25</v>
      </c>
      <c r="M98">
        <v>-88</v>
      </c>
      <c r="N98">
        <v>-100.5</v>
      </c>
      <c r="O98">
        <v>-101.25</v>
      </c>
      <c r="P98">
        <v>-95.75</v>
      </c>
      <c r="Q98">
        <v>-105.5</v>
      </c>
      <c r="R98">
        <v>-107.25</v>
      </c>
      <c r="S98">
        <v>-104</v>
      </c>
      <c r="T98">
        <v>-110.5</v>
      </c>
      <c r="U98">
        <v>-125.25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</row>
    <row r="99" spans="1:34" x14ac:dyDescent="0.25">
      <c r="A99" s="14">
        <v>2</v>
      </c>
      <c r="B99" s="14">
        <v>100</v>
      </c>
      <c r="C99" s="15">
        <v>109</v>
      </c>
      <c r="D99" s="15" t="s">
        <v>133</v>
      </c>
      <c r="E99">
        <v>0</v>
      </c>
      <c r="F99">
        <v>0</v>
      </c>
      <c r="G99">
        <v>-4.625</v>
      </c>
      <c r="H99">
        <v>-4.75</v>
      </c>
      <c r="I99">
        <v>-4.75</v>
      </c>
      <c r="J99">
        <v>-9.25</v>
      </c>
      <c r="K99">
        <v>-12</v>
      </c>
      <c r="L99">
        <v>-12.25</v>
      </c>
      <c r="M99">
        <v>-8.5</v>
      </c>
      <c r="N99">
        <v>-10</v>
      </c>
      <c r="O99">
        <v>-10.25</v>
      </c>
      <c r="P99">
        <v>-9.25</v>
      </c>
      <c r="Q99">
        <v>-10.5</v>
      </c>
      <c r="R99">
        <v>-10.5</v>
      </c>
      <c r="S99">
        <v>-8.75</v>
      </c>
      <c r="T99">
        <v>-9.75</v>
      </c>
      <c r="U99">
        <v>-13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</row>
    <row r="100" spans="1:34" x14ac:dyDescent="0.25">
      <c r="A100" s="13">
        <v>2</v>
      </c>
      <c r="B100" s="13">
        <v>100</v>
      </c>
      <c r="C100">
        <v>110</v>
      </c>
      <c r="D100" t="s">
        <v>134</v>
      </c>
      <c r="E100">
        <v>0</v>
      </c>
      <c r="F100">
        <v>0</v>
      </c>
      <c r="G100">
        <v>-10.125</v>
      </c>
      <c r="H100">
        <v>-10</v>
      </c>
      <c r="I100">
        <v>-11</v>
      </c>
      <c r="J100">
        <v>-14.75</v>
      </c>
      <c r="K100">
        <v>-16.75</v>
      </c>
      <c r="L100">
        <v>-17.5</v>
      </c>
      <c r="M100">
        <v>-15.5</v>
      </c>
      <c r="N100">
        <v>-17</v>
      </c>
      <c r="O100">
        <v>-17.25</v>
      </c>
      <c r="P100">
        <v>-16.75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</row>
    <row r="101" spans="1:34" x14ac:dyDescent="0.25">
      <c r="A101" s="13">
        <v>2</v>
      </c>
      <c r="B101" s="13">
        <v>100</v>
      </c>
      <c r="C101">
        <v>111</v>
      </c>
      <c r="D101" t="s">
        <v>135</v>
      </c>
      <c r="E101">
        <v>0</v>
      </c>
      <c r="F101">
        <v>0</v>
      </c>
      <c r="G101">
        <v>-19.5</v>
      </c>
      <c r="H101">
        <v>-20</v>
      </c>
      <c r="I101">
        <v>-21.5</v>
      </c>
      <c r="J101">
        <v>-33.5</v>
      </c>
      <c r="K101">
        <v>-42.5</v>
      </c>
      <c r="L101">
        <v>-43.5</v>
      </c>
      <c r="M101">
        <v>-32.75</v>
      </c>
      <c r="N101">
        <v>-38.75</v>
      </c>
      <c r="O101">
        <v>-38.25</v>
      </c>
      <c r="P101">
        <v>-35.25</v>
      </c>
      <c r="Q101">
        <v>-40</v>
      </c>
      <c r="R101">
        <v>-39.75</v>
      </c>
      <c r="S101">
        <v>-37</v>
      </c>
      <c r="T101">
        <v>-40.5</v>
      </c>
      <c r="U101">
        <v>-47.75</v>
      </c>
      <c r="V101">
        <v>-48.25</v>
      </c>
      <c r="W101">
        <v>-48.25</v>
      </c>
      <c r="X101">
        <v>-47.5</v>
      </c>
      <c r="Y101">
        <v>-49.5</v>
      </c>
      <c r="Z101">
        <v>-48.5</v>
      </c>
      <c r="AA101">
        <v>-49</v>
      </c>
      <c r="AB101">
        <v>-49.5</v>
      </c>
      <c r="AC101">
        <v>-55</v>
      </c>
      <c r="AD101">
        <v>-52</v>
      </c>
      <c r="AE101">
        <v>-51.5</v>
      </c>
      <c r="AF101">
        <v>-58.5</v>
      </c>
      <c r="AG101">
        <v>-62</v>
      </c>
      <c r="AH101">
        <v>-60</v>
      </c>
    </row>
    <row r="102" spans="1:34" x14ac:dyDescent="0.25">
      <c r="A102" s="13">
        <v>2</v>
      </c>
      <c r="B102" s="13">
        <v>100</v>
      </c>
      <c r="C102">
        <v>112</v>
      </c>
      <c r="D102" t="s">
        <v>136</v>
      </c>
      <c r="E102">
        <v>0</v>
      </c>
      <c r="F102">
        <v>0</v>
      </c>
      <c r="G102">
        <v>-21.875</v>
      </c>
      <c r="H102">
        <v>-21.75</v>
      </c>
      <c r="I102">
        <v>-23.5</v>
      </c>
      <c r="J102">
        <v>-43.75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</row>
    <row r="103" spans="1:34" x14ac:dyDescent="0.25">
      <c r="A103" s="13">
        <v>2</v>
      </c>
      <c r="B103" s="13">
        <v>100</v>
      </c>
      <c r="C103">
        <v>113</v>
      </c>
      <c r="D103" t="s">
        <v>137</v>
      </c>
      <c r="E103">
        <v>0</v>
      </c>
      <c r="F103">
        <v>0</v>
      </c>
      <c r="G103">
        <v>-21.875</v>
      </c>
      <c r="H103">
        <v>-21.75</v>
      </c>
      <c r="I103">
        <v>-23.5</v>
      </c>
      <c r="J103">
        <v>-43.75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</row>
    <row r="104" spans="1:34" x14ac:dyDescent="0.25">
      <c r="A104" s="13">
        <v>2</v>
      </c>
      <c r="B104" s="13">
        <v>100</v>
      </c>
      <c r="C104">
        <v>114</v>
      </c>
      <c r="D104" t="s">
        <v>138</v>
      </c>
      <c r="E104">
        <v>0</v>
      </c>
      <c r="F104">
        <v>0</v>
      </c>
      <c r="G104">
        <v>-18.125</v>
      </c>
      <c r="H104">
        <v>-18.375</v>
      </c>
      <c r="I104">
        <v>-20</v>
      </c>
      <c r="J104">
        <v>-27.25</v>
      </c>
      <c r="K104">
        <v>-31.25</v>
      </c>
      <c r="L104">
        <v>-33.25</v>
      </c>
      <c r="M104">
        <v>-27.75</v>
      </c>
      <c r="N104">
        <v>-31</v>
      </c>
      <c r="O104">
        <v>-32</v>
      </c>
      <c r="P104">
        <v>-31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</row>
    <row r="105" spans="1:34" x14ac:dyDescent="0.25">
      <c r="A105" s="13">
        <v>2</v>
      </c>
      <c r="B105" s="13">
        <v>100</v>
      </c>
      <c r="C105">
        <v>115</v>
      </c>
      <c r="D105" t="s">
        <v>139</v>
      </c>
      <c r="E105">
        <v>0</v>
      </c>
      <c r="F105">
        <v>0</v>
      </c>
      <c r="G105">
        <v>-12</v>
      </c>
      <c r="H105">
        <v>-12.25</v>
      </c>
      <c r="I105">
        <v>-13.5</v>
      </c>
      <c r="J105">
        <v>-17.75</v>
      </c>
      <c r="K105">
        <v>-20</v>
      </c>
      <c r="L105">
        <v>-20</v>
      </c>
      <c r="M105">
        <v>-18.5</v>
      </c>
      <c r="N105">
        <v>-20</v>
      </c>
      <c r="O105">
        <v>-20.5</v>
      </c>
      <c r="P105">
        <v>-19.75</v>
      </c>
      <c r="Q105">
        <v>-21.25</v>
      </c>
      <c r="R105">
        <v>-21.75</v>
      </c>
      <c r="S105">
        <v>-20.5</v>
      </c>
      <c r="T105">
        <v>-21.75</v>
      </c>
      <c r="U105">
        <v>-24.75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</row>
    <row r="106" spans="1:34" x14ac:dyDescent="0.25">
      <c r="A106" s="13">
        <v>2</v>
      </c>
      <c r="B106" s="13">
        <v>100</v>
      </c>
      <c r="C106">
        <v>116</v>
      </c>
      <c r="D106" t="s">
        <v>140</v>
      </c>
      <c r="E106">
        <v>0</v>
      </c>
      <c r="F106">
        <v>0</v>
      </c>
      <c r="G106">
        <v>-26.5</v>
      </c>
      <c r="H106">
        <v>-26.5</v>
      </c>
      <c r="I106">
        <v>-28.25</v>
      </c>
      <c r="J106">
        <v>-52.75</v>
      </c>
      <c r="K106">
        <v>-72.25</v>
      </c>
      <c r="L106">
        <v>-72.75</v>
      </c>
      <c r="M106">
        <v>-50</v>
      </c>
      <c r="N106">
        <v>-62.25</v>
      </c>
      <c r="O106">
        <v>-59.75</v>
      </c>
      <c r="P106">
        <v>-52</v>
      </c>
      <c r="Q106">
        <v>-62</v>
      </c>
      <c r="R106">
        <v>-60.75</v>
      </c>
      <c r="S106">
        <v>-56.75</v>
      </c>
      <c r="T106">
        <v>-61.75</v>
      </c>
      <c r="U106">
        <v>-78.25</v>
      </c>
      <c r="V106">
        <v>-80.75</v>
      </c>
      <c r="W106">
        <v>-74.25</v>
      </c>
      <c r="X106">
        <v>-74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</row>
    <row r="107" spans="1:34" x14ac:dyDescent="0.25">
      <c r="A107" s="13">
        <v>2</v>
      </c>
      <c r="B107" s="13">
        <v>100</v>
      </c>
      <c r="C107">
        <v>117</v>
      </c>
      <c r="D107" t="s">
        <v>141</v>
      </c>
      <c r="E107">
        <v>0</v>
      </c>
      <c r="F107">
        <v>0</v>
      </c>
      <c r="G107">
        <v>-32.25</v>
      </c>
      <c r="H107">
        <v>-32.125</v>
      </c>
      <c r="I107">
        <v>-34.75</v>
      </c>
      <c r="J107">
        <v>-49.5</v>
      </c>
      <c r="K107">
        <v>-59.5</v>
      </c>
      <c r="L107">
        <v>-61</v>
      </c>
      <c r="M107">
        <v>-49.75</v>
      </c>
      <c r="N107">
        <v>-57.75</v>
      </c>
      <c r="O107">
        <v>-57.75</v>
      </c>
      <c r="P107">
        <v>-54</v>
      </c>
      <c r="Q107">
        <v>-60.25</v>
      </c>
      <c r="R107">
        <v>-60.5</v>
      </c>
      <c r="S107">
        <v>-57.75</v>
      </c>
      <c r="T107">
        <v>-61.75</v>
      </c>
      <c r="U107">
        <v>-71.25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</row>
    <row r="108" spans="1:34" x14ac:dyDescent="0.25">
      <c r="A108" s="13">
        <v>2</v>
      </c>
      <c r="B108" s="13">
        <v>100</v>
      </c>
      <c r="C108">
        <v>118</v>
      </c>
      <c r="D108" t="s">
        <v>142</v>
      </c>
      <c r="E108">
        <v>0</v>
      </c>
      <c r="F108">
        <v>0</v>
      </c>
      <c r="G108">
        <v>-17.125</v>
      </c>
      <c r="H108">
        <v>-17</v>
      </c>
      <c r="I108">
        <v>-18.75</v>
      </c>
      <c r="J108">
        <v>-27</v>
      </c>
      <c r="K108">
        <v>-32</v>
      </c>
      <c r="L108">
        <v>-33.5</v>
      </c>
      <c r="M108">
        <v>-26.5</v>
      </c>
      <c r="N108">
        <v>-30.75</v>
      </c>
      <c r="O108">
        <v>-30.5</v>
      </c>
      <c r="P108">
        <v>-29.5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</row>
    <row r="109" spans="1:34" x14ac:dyDescent="0.25">
      <c r="A109" s="13">
        <v>2</v>
      </c>
      <c r="B109" s="13">
        <v>100</v>
      </c>
      <c r="C109">
        <v>119</v>
      </c>
      <c r="D109" t="s">
        <v>143</v>
      </c>
      <c r="E109">
        <v>0</v>
      </c>
      <c r="F109">
        <v>0</v>
      </c>
      <c r="G109">
        <v>-22.375</v>
      </c>
      <c r="H109">
        <v>-22.5</v>
      </c>
      <c r="I109">
        <v>-24.5</v>
      </c>
      <c r="J109">
        <v>-41</v>
      </c>
      <c r="K109">
        <v>-54.5</v>
      </c>
      <c r="L109">
        <v>-55.25</v>
      </c>
      <c r="M109">
        <v>-39.75</v>
      </c>
      <c r="N109">
        <v>-48.25</v>
      </c>
      <c r="O109">
        <v>-46.75</v>
      </c>
      <c r="P109">
        <v>-42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</row>
    <row r="110" spans="1:34" x14ac:dyDescent="0.25">
      <c r="A110" s="13">
        <v>2</v>
      </c>
      <c r="B110" s="13">
        <v>100</v>
      </c>
      <c r="C110">
        <v>120</v>
      </c>
      <c r="D110" t="s">
        <v>144</v>
      </c>
      <c r="E110">
        <v>0</v>
      </c>
      <c r="F110">
        <v>0</v>
      </c>
      <c r="G110">
        <v>-6.25</v>
      </c>
      <c r="H110">
        <v>-6.125</v>
      </c>
      <c r="I110">
        <v>-6.25</v>
      </c>
      <c r="J110">
        <v>-9.25</v>
      </c>
      <c r="K110">
        <v>-10.75</v>
      </c>
      <c r="L110">
        <v>-10.5</v>
      </c>
      <c r="M110">
        <v>-9.25</v>
      </c>
      <c r="N110">
        <v>-10.5</v>
      </c>
      <c r="O110">
        <v>-10.75</v>
      </c>
      <c r="P110">
        <v>-10.5</v>
      </c>
      <c r="Q110">
        <v>-11</v>
      </c>
      <c r="R110">
        <v>-11.25</v>
      </c>
      <c r="S110">
        <v>-9.75</v>
      </c>
      <c r="T110">
        <v>-11.25</v>
      </c>
      <c r="U110">
        <v>-12.25</v>
      </c>
      <c r="V110">
        <v>-12.75</v>
      </c>
      <c r="W110">
        <v>-12.75</v>
      </c>
      <c r="X110">
        <v>-12.5</v>
      </c>
      <c r="Y110">
        <v>-14</v>
      </c>
      <c r="Z110">
        <v>-14</v>
      </c>
      <c r="AA110">
        <v>-13.5</v>
      </c>
      <c r="AB110">
        <v>-13</v>
      </c>
      <c r="AC110">
        <v>-16.5</v>
      </c>
      <c r="AD110">
        <v>-14.5</v>
      </c>
      <c r="AE110">
        <v>-14.5</v>
      </c>
      <c r="AF110">
        <v>-16.5</v>
      </c>
      <c r="AG110">
        <v>-15.5</v>
      </c>
      <c r="AH110">
        <v>-16</v>
      </c>
    </row>
    <row r="111" spans="1:34" x14ac:dyDescent="0.25">
      <c r="A111" s="13">
        <v>2</v>
      </c>
      <c r="B111" s="13">
        <v>100</v>
      </c>
      <c r="C111">
        <v>121</v>
      </c>
      <c r="D111" t="s">
        <v>145</v>
      </c>
      <c r="E111">
        <v>0</v>
      </c>
      <c r="F111">
        <v>0</v>
      </c>
      <c r="G111">
        <v>-8.75</v>
      </c>
      <c r="H111">
        <v>-8.125</v>
      </c>
      <c r="I111">
        <v>-9.25</v>
      </c>
      <c r="J111">
        <v>-14.5</v>
      </c>
      <c r="K111">
        <v>-17.75</v>
      </c>
      <c r="L111">
        <v>-18</v>
      </c>
      <c r="M111">
        <v>-14</v>
      </c>
      <c r="N111">
        <v>-16</v>
      </c>
      <c r="O111">
        <v>-15.5</v>
      </c>
      <c r="P111">
        <v>-15.5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</row>
    <row r="112" spans="1:34" x14ac:dyDescent="0.25">
      <c r="A112" s="13">
        <v>2</v>
      </c>
      <c r="B112" s="13">
        <v>100</v>
      </c>
      <c r="C112">
        <v>122</v>
      </c>
      <c r="D112" t="s">
        <v>146</v>
      </c>
      <c r="E112">
        <v>0</v>
      </c>
      <c r="F112">
        <v>0</v>
      </c>
      <c r="G112">
        <v>-30.25</v>
      </c>
      <c r="H112">
        <v>-30.75</v>
      </c>
      <c r="I112">
        <v>-33.5</v>
      </c>
      <c r="J112">
        <v>-45.25</v>
      </c>
      <c r="K112">
        <v>-53</v>
      </c>
      <c r="L112">
        <v>-55</v>
      </c>
      <c r="M112">
        <v>-45.5</v>
      </c>
      <c r="N112">
        <v>-52.25</v>
      </c>
      <c r="O112">
        <v>-53</v>
      </c>
      <c r="P112">
        <v>-50.5</v>
      </c>
      <c r="Q112">
        <v>-54.75</v>
      </c>
      <c r="R112">
        <v>-56</v>
      </c>
      <c r="S112">
        <v>-54</v>
      </c>
      <c r="T112">
        <v>-57.25</v>
      </c>
      <c r="U112">
        <v>-65.5</v>
      </c>
      <c r="V112">
        <v>-65.5</v>
      </c>
      <c r="W112">
        <v>-65.5</v>
      </c>
      <c r="X112">
        <v>-66.5</v>
      </c>
      <c r="Y112">
        <v>-69</v>
      </c>
      <c r="Z112">
        <v>-69.5</v>
      </c>
      <c r="AA112">
        <v>-70</v>
      </c>
      <c r="AB112">
        <v>-71</v>
      </c>
      <c r="AC112">
        <v>-77</v>
      </c>
      <c r="AD112">
        <v>-75</v>
      </c>
      <c r="AE112">
        <v>-76.5</v>
      </c>
      <c r="AF112">
        <v>-83</v>
      </c>
      <c r="AG112">
        <v>-86.5</v>
      </c>
      <c r="AH112">
        <v>-85.5</v>
      </c>
    </row>
    <row r="113" spans="1:34" x14ac:dyDescent="0.25">
      <c r="A113" s="13">
        <v>2</v>
      </c>
      <c r="B113" s="13">
        <v>100</v>
      </c>
      <c r="C113">
        <v>124</v>
      </c>
      <c r="D113" t="s">
        <v>147</v>
      </c>
      <c r="E113">
        <v>0</v>
      </c>
      <c r="F113">
        <v>0</v>
      </c>
      <c r="G113">
        <v>-18.125</v>
      </c>
      <c r="H113">
        <v>-18</v>
      </c>
      <c r="I113">
        <v>-19.5</v>
      </c>
      <c r="J113">
        <v>-31</v>
      </c>
      <c r="K113">
        <v>-38.5</v>
      </c>
      <c r="L113">
        <v>-39.75</v>
      </c>
      <c r="M113">
        <v>-29.75</v>
      </c>
      <c r="N113">
        <v>-35.5</v>
      </c>
      <c r="O113">
        <v>-35.5</v>
      </c>
      <c r="P113">
        <v>-32.75</v>
      </c>
      <c r="Q113">
        <v>-36.75</v>
      </c>
      <c r="R113">
        <v>-36.5</v>
      </c>
      <c r="S113">
        <v>-34.25</v>
      </c>
      <c r="T113">
        <v>-37.25</v>
      </c>
      <c r="U113">
        <v>-44</v>
      </c>
      <c r="V113">
        <v>-44</v>
      </c>
      <c r="W113">
        <v>-44</v>
      </c>
      <c r="X113">
        <v>-44</v>
      </c>
      <c r="Y113">
        <v>-45.5</v>
      </c>
      <c r="Z113">
        <v>-45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</row>
    <row r="114" spans="1:34" x14ac:dyDescent="0.25">
      <c r="A114" s="13">
        <v>2</v>
      </c>
      <c r="B114" s="13">
        <v>100</v>
      </c>
      <c r="C114">
        <v>125</v>
      </c>
      <c r="D114" t="s">
        <v>148</v>
      </c>
      <c r="E114">
        <v>0</v>
      </c>
      <c r="F114">
        <v>0</v>
      </c>
      <c r="G114">
        <v>-1</v>
      </c>
      <c r="H114">
        <v>-1</v>
      </c>
      <c r="I114">
        <v>-1</v>
      </c>
      <c r="J114">
        <v>-1.5</v>
      </c>
      <c r="K114">
        <v>-2</v>
      </c>
      <c r="L114">
        <v>-1.75</v>
      </c>
      <c r="M114">
        <v>-1.75</v>
      </c>
      <c r="N114">
        <v>-1</v>
      </c>
      <c r="O114">
        <v>-2</v>
      </c>
      <c r="P114">
        <v>-1.75</v>
      </c>
      <c r="Q114">
        <v>-1.75</v>
      </c>
      <c r="R114">
        <v>-2</v>
      </c>
      <c r="S114">
        <v>-1.25</v>
      </c>
      <c r="T114">
        <v>-1.25</v>
      </c>
      <c r="U114">
        <v>-2.25</v>
      </c>
      <c r="V114">
        <v>-1.75</v>
      </c>
      <c r="W114">
        <v>-2.5</v>
      </c>
      <c r="X114">
        <v>-1.5</v>
      </c>
      <c r="Y114">
        <v>-3</v>
      </c>
      <c r="Z114">
        <v>-2.5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</row>
    <row r="115" spans="1:34" x14ac:dyDescent="0.25">
      <c r="A115" s="13">
        <v>2</v>
      </c>
      <c r="B115" s="13">
        <v>100</v>
      </c>
      <c r="C115">
        <v>126</v>
      </c>
      <c r="D115" t="s">
        <v>149</v>
      </c>
      <c r="E115">
        <v>0</v>
      </c>
      <c r="F115">
        <v>0</v>
      </c>
      <c r="G115">
        <v>-2.25</v>
      </c>
      <c r="H115">
        <v>-2.5</v>
      </c>
      <c r="I115">
        <v>-2.5</v>
      </c>
      <c r="J115">
        <v>-4.25</v>
      </c>
      <c r="K115">
        <v>-5</v>
      </c>
      <c r="L115">
        <v>-4.5</v>
      </c>
      <c r="M115">
        <v>-4.25</v>
      </c>
      <c r="N115">
        <v>-4.25</v>
      </c>
      <c r="O115">
        <v>-4.5</v>
      </c>
      <c r="P115">
        <v>-4</v>
      </c>
      <c r="Q115">
        <v>-4.25</v>
      </c>
      <c r="R115">
        <v>-4.75</v>
      </c>
      <c r="S115">
        <v>-3.5</v>
      </c>
      <c r="T115">
        <v>-3.75</v>
      </c>
      <c r="U115">
        <v>-5.5</v>
      </c>
      <c r="V115">
        <v>-5.25</v>
      </c>
      <c r="W115">
        <v>-5.25</v>
      </c>
      <c r="X115">
        <v>-5</v>
      </c>
      <c r="Y115">
        <v>-6.5</v>
      </c>
      <c r="Z115">
        <v>-5.5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</row>
    <row r="116" spans="1:34" x14ac:dyDescent="0.25">
      <c r="A116" s="13">
        <v>2</v>
      </c>
      <c r="B116" s="13">
        <v>100</v>
      </c>
      <c r="C116">
        <v>127</v>
      </c>
      <c r="D116" t="s">
        <v>150</v>
      </c>
      <c r="E116">
        <v>0</v>
      </c>
      <c r="F116">
        <v>0</v>
      </c>
      <c r="G116">
        <v>-3.875</v>
      </c>
      <c r="H116">
        <v>-4.125</v>
      </c>
      <c r="I116">
        <v>-4.25</v>
      </c>
      <c r="J116">
        <v>-5.25</v>
      </c>
      <c r="K116">
        <v>-5.5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</row>
    <row r="117" spans="1:34" x14ac:dyDescent="0.25">
      <c r="A117" s="13">
        <v>2</v>
      </c>
      <c r="B117" s="13">
        <v>130</v>
      </c>
      <c r="C117">
        <v>132</v>
      </c>
      <c r="D117" t="s">
        <v>151</v>
      </c>
      <c r="E117">
        <v>0</v>
      </c>
      <c r="F117">
        <v>0</v>
      </c>
      <c r="G117">
        <v>-11.25</v>
      </c>
      <c r="H117">
        <v>-11.25</v>
      </c>
      <c r="I117">
        <v>-12.25</v>
      </c>
      <c r="J117">
        <v>-16.75</v>
      </c>
      <c r="K117">
        <v>-19.25</v>
      </c>
      <c r="L117">
        <v>-20</v>
      </c>
      <c r="M117">
        <v>-16.75</v>
      </c>
      <c r="N117">
        <v>-19</v>
      </c>
      <c r="O117">
        <v>-19.25</v>
      </c>
      <c r="P117">
        <v>-19</v>
      </c>
      <c r="Q117">
        <v>-20.25</v>
      </c>
      <c r="R117">
        <v>-20.5</v>
      </c>
      <c r="S117">
        <v>-19.5</v>
      </c>
      <c r="T117">
        <v>-20.75</v>
      </c>
      <c r="U117">
        <v>-23.5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</row>
    <row r="118" spans="1:34" x14ac:dyDescent="0.25">
      <c r="A118" s="13">
        <v>2</v>
      </c>
      <c r="B118" s="13">
        <v>130</v>
      </c>
      <c r="C118">
        <v>133</v>
      </c>
      <c r="D118" t="s">
        <v>152</v>
      </c>
      <c r="E118">
        <v>0</v>
      </c>
      <c r="F118">
        <v>0</v>
      </c>
      <c r="G118">
        <v>-26.5</v>
      </c>
      <c r="H118">
        <v>-26.875</v>
      </c>
      <c r="I118">
        <v>-29</v>
      </c>
      <c r="J118">
        <v>-40</v>
      </c>
      <c r="K118">
        <v>-48</v>
      </c>
      <c r="L118">
        <v>-49</v>
      </c>
      <c r="M118">
        <v>-40.75</v>
      </c>
      <c r="N118">
        <v>-46.5</v>
      </c>
      <c r="O118">
        <v>-47</v>
      </c>
      <c r="P118">
        <v>-45</v>
      </c>
      <c r="Q118">
        <v>-48.5</v>
      </c>
      <c r="R118">
        <v>-49</v>
      </c>
      <c r="S118">
        <v>-47.25</v>
      </c>
      <c r="T118">
        <v>-50.75</v>
      </c>
      <c r="U118">
        <v>-57.5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</row>
    <row r="119" spans="1:34" x14ac:dyDescent="0.25">
      <c r="A119" s="13">
        <v>2</v>
      </c>
      <c r="B119" s="13">
        <v>130</v>
      </c>
      <c r="C119">
        <v>134</v>
      </c>
      <c r="D119" t="s">
        <v>153</v>
      </c>
      <c r="E119">
        <v>0</v>
      </c>
      <c r="F119">
        <v>0</v>
      </c>
      <c r="G119">
        <v>-26.625</v>
      </c>
      <c r="H119">
        <v>-26.875</v>
      </c>
      <c r="I119">
        <v>-29</v>
      </c>
      <c r="J119">
        <v>-40.25</v>
      </c>
      <c r="K119">
        <v>-48</v>
      </c>
      <c r="L119">
        <v>-49.25</v>
      </c>
      <c r="M119">
        <v>-41</v>
      </c>
      <c r="N119">
        <v>-46.75</v>
      </c>
      <c r="O119">
        <v>-47.25</v>
      </c>
      <c r="P119">
        <v>-45</v>
      </c>
      <c r="Q119">
        <v>-48.25</v>
      </c>
      <c r="R119">
        <v>-49.25</v>
      </c>
      <c r="S119">
        <v>-47.5</v>
      </c>
      <c r="T119">
        <v>-50.75</v>
      </c>
      <c r="U119">
        <v>-57.5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</row>
    <row r="120" spans="1:34" x14ac:dyDescent="0.25">
      <c r="A120" s="13">
        <v>2</v>
      </c>
      <c r="B120" s="13">
        <v>130</v>
      </c>
      <c r="C120">
        <v>136</v>
      </c>
      <c r="D120" t="s">
        <v>154</v>
      </c>
      <c r="E120">
        <v>0</v>
      </c>
      <c r="F120">
        <v>0</v>
      </c>
      <c r="G120">
        <v>-8.75</v>
      </c>
      <c r="H120">
        <v>-9.125</v>
      </c>
      <c r="I120">
        <v>-9.5</v>
      </c>
      <c r="J120">
        <v>-13</v>
      </c>
      <c r="K120">
        <v>-15</v>
      </c>
      <c r="L120">
        <v>-15.25</v>
      </c>
      <c r="M120">
        <v>-13.5</v>
      </c>
      <c r="N120">
        <v>-14.5</v>
      </c>
      <c r="O120">
        <v>-14.75</v>
      </c>
      <c r="P120">
        <v>-14.5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</row>
    <row r="121" spans="1:34" x14ac:dyDescent="0.25">
      <c r="A121" s="13">
        <v>2</v>
      </c>
      <c r="B121" s="13">
        <v>130</v>
      </c>
      <c r="C121">
        <v>137</v>
      </c>
      <c r="D121" t="s">
        <v>155</v>
      </c>
      <c r="E121">
        <v>0</v>
      </c>
      <c r="F121">
        <v>0</v>
      </c>
      <c r="G121">
        <v>-17.625</v>
      </c>
      <c r="H121">
        <v>-17.625</v>
      </c>
      <c r="I121">
        <v>-19.25</v>
      </c>
      <c r="J121">
        <v>-35.5</v>
      </c>
      <c r="K121">
        <v>-48.5</v>
      </c>
      <c r="L121">
        <v>-49.75</v>
      </c>
      <c r="M121">
        <v>-34</v>
      </c>
      <c r="N121">
        <v>-42.25</v>
      </c>
      <c r="O121">
        <v>-40.5</v>
      </c>
      <c r="P121">
        <v>-35</v>
      </c>
      <c r="Q121">
        <v>-41.75</v>
      </c>
      <c r="R121">
        <v>-40.75</v>
      </c>
      <c r="S121">
        <v>-38.25</v>
      </c>
      <c r="T121">
        <v>-42</v>
      </c>
      <c r="U121">
        <v>-52</v>
      </c>
      <c r="V121">
        <v>-51.25</v>
      </c>
      <c r="W121">
        <v>-50.5</v>
      </c>
      <c r="X121">
        <v>-49.5</v>
      </c>
      <c r="Y121">
        <v>-52</v>
      </c>
      <c r="Z121">
        <v>-49.5</v>
      </c>
      <c r="AA121">
        <v>-49</v>
      </c>
      <c r="AB121">
        <v>-50.5</v>
      </c>
      <c r="AC121">
        <v>-57</v>
      </c>
      <c r="AD121">
        <v>-51.5</v>
      </c>
      <c r="AE121">
        <v>-52</v>
      </c>
      <c r="AF121">
        <v>-60</v>
      </c>
      <c r="AG121">
        <v>-64</v>
      </c>
      <c r="AH121">
        <v>-61.5</v>
      </c>
    </row>
    <row r="122" spans="1:34" x14ac:dyDescent="0.25">
      <c r="A122" s="13">
        <v>2</v>
      </c>
      <c r="B122" s="13">
        <v>130</v>
      </c>
      <c r="C122">
        <v>138</v>
      </c>
      <c r="D122" t="s">
        <v>156</v>
      </c>
      <c r="E122">
        <v>0</v>
      </c>
      <c r="F122">
        <v>0</v>
      </c>
      <c r="G122">
        <v>-21.875</v>
      </c>
      <c r="H122">
        <v>-21.75</v>
      </c>
      <c r="I122">
        <v>-23.5</v>
      </c>
      <c r="J122">
        <v>-43.75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</row>
    <row r="123" spans="1:34" x14ac:dyDescent="0.25">
      <c r="A123" s="13">
        <v>2</v>
      </c>
      <c r="B123" s="13">
        <v>130</v>
      </c>
      <c r="C123">
        <v>139</v>
      </c>
      <c r="D123" t="s">
        <v>157</v>
      </c>
      <c r="E123">
        <v>0</v>
      </c>
      <c r="F123">
        <v>0</v>
      </c>
      <c r="G123">
        <v>-21.875</v>
      </c>
      <c r="H123">
        <v>-21.75</v>
      </c>
      <c r="I123">
        <v>-23.5</v>
      </c>
      <c r="J123">
        <v>-43.75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</row>
    <row r="124" spans="1:34" x14ac:dyDescent="0.25">
      <c r="A124" s="13">
        <v>2</v>
      </c>
      <c r="B124" s="13">
        <v>130</v>
      </c>
      <c r="C124">
        <v>140</v>
      </c>
      <c r="D124" t="s">
        <v>158</v>
      </c>
      <c r="E124">
        <v>0</v>
      </c>
      <c r="F124">
        <v>0</v>
      </c>
      <c r="G124">
        <v>-16.75</v>
      </c>
      <c r="H124">
        <v>-16.375</v>
      </c>
      <c r="I124">
        <v>-18.5</v>
      </c>
      <c r="J124">
        <v>-24.75</v>
      </c>
      <c r="K124">
        <v>-28.5</v>
      </c>
      <c r="L124">
        <v>-29.75</v>
      </c>
      <c r="M124">
        <v>-25.5</v>
      </c>
      <c r="N124">
        <v>-28.25</v>
      </c>
      <c r="O124">
        <v>-28.75</v>
      </c>
      <c r="P124">
        <v>-28.5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</row>
    <row r="125" spans="1:34" x14ac:dyDescent="0.25">
      <c r="A125" s="13">
        <v>2</v>
      </c>
      <c r="B125" s="13">
        <v>130</v>
      </c>
      <c r="C125">
        <v>141</v>
      </c>
      <c r="D125" t="s">
        <v>159</v>
      </c>
      <c r="E125">
        <v>0</v>
      </c>
      <c r="F125">
        <v>0</v>
      </c>
      <c r="G125">
        <v>-23.125</v>
      </c>
      <c r="H125">
        <v>-23.5</v>
      </c>
      <c r="I125">
        <v>-25.5</v>
      </c>
      <c r="J125">
        <v>-35.5</v>
      </c>
      <c r="K125">
        <v>-42.5</v>
      </c>
      <c r="L125">
        <v>-44</v>
      </c>
      <c r="M125">
        <v>-36</v>
      </c>
      <c r="N125">
        <v>-41.5</v>
      </c>
      <c r="O125">
        <v>-41.75</v>
      </c>
      <c r="P125">
        <v>-39.5</v>
      </c>
      <c r="Q125">
        <v>-43.25</v>
      </c>
      <c r="R125">
        <v>-44</v>
      </c>
      <c r="S125">
        <v>-42.25</v>
      </c>
      <c r="T125">
        <v>-44</v>
      </c>
      <c r="U125">
        <v>-51.5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</row>
    <row r="126" spans="1:34" x14ac:dyDescent="0.25">
      <c r="A126" s="13">
        <v>2</v>
      </c>
      <c r="B126" s="13">
        <v>130</v>
      </c>
      <c r="C126">
        <v>142</v>
      </c>
      <c r="D126" t="s">
        <v>160</v>
      </c>
      <c r="E126">
        <v>0</v>
      </c>
      <c r="F126">
        <v>0</v>
      </c>
      <c r="G126">
        <v>-26.5</v>
      </c>
      <c r="H126">
        <v>-26.5</v>
      </c>
      <c r="I126">
        <v>-28.25</v>
      </c>
      <c r="J126">
        <v>-52.75</v>
      </c>
      <c r="K126">
        <v>-72.25</v>
      </c>
      <c r="L126">
        <v>-72.75</v>
      </c>
      <c r="M126">
        <v>-50</v>
      </c>
      <c r="N126">
        <v>-62.25</v>
      </c>
      <c r="O126">
        <v>-59.75</v>
      </c>
      <c r="P126">
        <v>-52</v>
      </c>
      <c r="Q126">
        <v>-62</v>
      </c>
      <c r="R126">
        <v>-60.75</v>
      </c>
      <c r="S126">
        <v>-56.75</v>
      </c>
      <c r="T126">
        <v>-61.75</v>
      </c>
      <c r="U126">
        <v>-78.25</v>
      </c>
      <c r="V126">
        <v>-80.75</v>
      </c>
      <c r="W126">
        <v>-74.25</v>
      </c>
      <c r="X126">
        <v>-74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</row>
    <row r="127" spans="1:34" x14ac:dyDescent="0.25">
      <c r="A127" s="13">
        <v>2</v>
      </c>
      <c r="B127" s="13">
        <v>130</v>
      </c>
      <c r="C127">
        <v>143</v>
      </c>
      <c r="D127" t="s">
        <v>161</v>
      </c>
      <c r="E127">
        <v>0</v>
      </c>
      <c r="F127">
        <v>0</v>
      </c>
      <c r="G127">
        <v>-32.25</v>
      </c>
      <c r="H127">
        <v>-32.125</v>
      </c>
      <c r="I127">
        <v>-34.75</v>
      </c>
      <c r="J127">
        <v>-49.5</v>
      </c>
      <c r="K127">
        <v>-59.5</v>
      </c>
      <c r="L127">
        <v>-61</v>
      </c>
      <c r="M127">
        <v>-49.75</v>
      </c>
      <c r="N127">
        <v>-57.75</v>
      </c>
      <c r="O127">
        <v>-57.75</v>
      </c>
      <c r="P127">
        <v>-54</v>
      </c>
      <c r="Q127">
        <v>-60.25</v>
      </c>
      <c r="R127">
        <v>-60.5</v>
      </c>
      <c r="S127">
        <v>-57.75</v>
      </c>
      <c r="T127">
        <v>-61.75</v>
      </c>
      <c r="U127">
        <v>-71.25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</row>
    <row r="128" spans="1:34" x14ac:dyDescent="0.25">
      <c r="A128" s="13">
        <v>2</v>
      </c>
      <c r="B128" s="13">
        <v>130</v>
      </c>
      <c r="C128">
        <v>144</v>
      </c>
      <c r="D128" t="s">
        <v>162</v>
      </c>
      <c r="E128">
        <v>0</v>
      </c>
      <c r="F128">
        <v>0</v>
      </c>
      <c r="G128">
        <v>-15</v>
      </c>
      <c r="H128">
        <v>-15.125</v>
      </c>
      <c r="I128">
        <v>-16.75</v>
      </c>
      <c r="J128">
        <v>-24</v>
      </c>
      <c r="K128">
        <v>-28.25</v>
      </c>
      <c r="L128">
        <v>-29</v>
      </c>
      <c r="M128">
        <v>-23.25</v>
      </c>
      <c r="N128">
        <v>-26.75</v>
      </c>
      <c r="O128">
        <v>-27.25</v>
      </c>
      <c r="P128">
        <v>-26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</row>
    <row r="129" spans="1:34" x14ac:dyDescent="0.25">
      <c r="A129" s="13">
        <v>2</v>
      </c>
      <c r="B129" s="13">
        <v>130</v>
      </c>
      <c r="C129">
        <v>145</v>
      </c>
      <c r="D129" t="s">
        <v>163</v>
      </c>
      <c r="E129">
        <v>0</v>
      </c>
      <c r="F129">
        <v>0</v>
      </c>
      <c r="G129">
        <v>-22.375</v>
      </c>
      <c r="H129">
        <v>-22.5</v>
      </c>
      <c r="I129">
        <v>-24.5</v>
      </c>
      <c r="J129">
        <v>-41</v>
      </c>
      <c r="K129">
        <v>-54.5</v>
      </c>
      <c r="L129">
        <v>-55.25</v>
      </c>
      <c r="M129">
        <v>-39.75</v>
      </c>
      <c r="N129">
        <v>-48.25</v>
      </c>
      <c r="O129">
        <v>-46.75</v>
      </c>
      <c r="P129">
        <v>-42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</row>
    <row r="130" spans="1:34" x14ac:dyDescent="0.25">
      <c r="A130" s="13">
        <v>2</v>
      </c>
      <c r="B130" s="13">
        <v>130</v>
      </c>
      <c r="C130">
        <v>146</v>
      </c>
      <c r="D130" t="s">
        <v>164</v>
      </c>
      <c r="E130">
        <v>0</v>
      </c>
      <c r="F130">
        <v>0</v>
      </c>
      <c r="G130">
        <v>-5.875</v>
      </c>
      <c r="H130">
        <v>-6.125</v>
      </c>
      <c r="I130">
        <v>-6.25</v>
      </c>
      <c r="J130">
        <v>-9</v>
      </c>
      <c r="K130">
        <v>-10.25</v>
      </c>
      <c r="L130">
        <v>-10.5</v>
      </c>
      <c r="M130">
        <v>-9.25</v>
      </c>
      <c r="N130">
        <v>-10</v>
      </c>
      <c r="O130">
        <v>-10.5</v>
      </c>
      <c r="P130">
        <v>-9.75</v>
      </c>
      <c r="Q130">
        <v>-10.5</v>
      </c>
      <c r="R130">
        <v>-10.5</v>
      </c>
      <c r="S130">
        <v>-9.5</v>
      </c>
      <c r="T130">
        <v>-10.75</v>
      </c>
      <c r="U130">
        <v>-12.25</v>
      </c>
      <c r="V130">
        <v>-12.25</v>
      </c>
      <c r="W130">
        <v>-12.5</v>
      </c>
      <c r="X130">
        <v>-12.5</v>
      </c>
      <c r="Y130">
        <v>-14</v>
      </c>
      <c r="Z130">
        <v>-13.5</v>
      </c>
      <c r="AA130">
        <v>-13.5</v>
      </c>
      <c r="AB130">
        <v>-13.5</v>
      </c>
      <c r="AC130">
        <v>-15.5</v>
      </c>
      <c r="AD130">
        <v>-14</v>
      </c>
      <c r="AE130">
        <v>-14.5</v>
      </c>
      <c r="AF130">
        <v>-16</v>
      </c>
      <c r="AG130">
        <v>-15.5</v>
      </c>
      <c r="AH130">
        <v>-15.5</v>
      </c>
    </row>
    <row r="131" spans="1:34" x14ac:dyDescent="0.25">
      <c r="A131" s="13">
        <v>2</v>
      </c>
      <c r="B131" s="13">
        <v>130</v>
      </c>
      <c r="C131">
        <v>147</v>
      </c>
      <c r="D131" t="s">
        <v>165</v>
      </c>
      <c r="E131">
        <v>0</v>
      </c>
      <c r="F131">
        <v>0</v>
      </c>
      <c r="G131">
        <v>-7.5</v>
      </c>
      <c r="H131">
        <v>-7</v>
      </c>
      <c r="I131">
        <v>-8</v>
      </c>
      <c r="J131">
        <v>-12.75</v>
      </c>
      <c r="K131">
        <v>-15.25</v>
      </c>
      <c r="L131">
        <v>-15.25</v>
      </c>
      <c r="M131">
        <v>-12.25</v>
      </c>
      <c r="N131">
        <v>-13.5</v>
      </c>
      <c r="O131">
        <v>-14.25</v>
      </c>
      <c r="P131">
        <v>-13.5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</row>
    <row r="132" spans="1:34" x14ac:dyDescent="0.25">
      <c r="A132" s="13">
        <v>2</v>
      </c>
      <c r="B132" s="13">
        <v>130</v>
      </c>
      <c r="C132">
        <v>148</v>
      </c>
      <c r="D132" t="s">
        <v>166</v>
      </c>
      <c r="E132">
        <v>0</v>
      </c>
      <c r="F132">
        <v>0</v>
      </c>
      <c r="G132">
        <v>-26.375</v>
      </c>
      <c r="H132">
        <v>-27.125</v>
      </c>
      <c r="I132">
        <v>-29.25</v>
      </c>
      <c r="J132">
        <v>-39.5</v>
      </c>
      <c r="K132">
        <v>-47</v>
      </c>
      <c r="L132">
        <v>-48</v>
      </c>
      <c r="M132">
        <v>-40.25</v>
      </c>
      <c r="N132">
        <v>-46.25</v>
      </c>
      <c r="O132">
        <v>-46</v>
      </c>
      <c r="P132">
        <v>-44.75</v>
      </c>
      <c r="Q132">
        <v>-48.25</v>
      </c>
      <c r="R132">
        <v>-49.25</v>
      </c>
      <c r="S132">
        <v>-47.25</v>
      </c>
      <c r="T132">
        <v>-50.5</v>
      </c>
      <c r="U132">
        <v>-57</v>
      </c>
      <c r="V132">
        <v>-57.5</v>
      </c>
      <c r="W132">
        <v>-57.25</v>
      </c>
      <c r="X132">
        <v>-58</v>
      </c>
      <c r="Y132">
        <v>-60</v>
      </c>
      <c r="Z132">
        <v>-61</v>
      </c>
      <c r="AA132">
        <v>-61</v>
      </c>
      <c r="AB132">
        <v>-62.5</v>
      </c>
      <c r="AC132">
        <v>-67.5</v>
      </c>
      <c r="AD132">
        <v>-65</v>
      </c>
      <c r="AE132">
        <v>-67</v>
      </c>
      <c r="AF132">
        <v>-72</v>
      </c>
      <c r="AG132">
        <v>-74.5</v>
      </c>
      <c r="AH132">
        <v>-75</v>
      </c>
    </row>
    <row r="133" spans="1:34" x14ac:dyDescent="0.25">
      <c r="A133" s="13">
        <v>2</v>
      </c>
      <c r="B133" s="13">
        <v>130</v>
      </c>
      <c r="C133">
        <v>150</v>
      </c>
      <c r="D133" t="s">
        <v>167</v>
      </c>
      <c r="E133">
        <v>0</v>
      </c>
      <c r="F133">
        <v>0</v>
      </c>
      <c r="G133">
        <v>-16.5</v>
      </c>
      <c r="H133">
        <v>-16.625</v>
      </c>
      <c r="I133">
        <v>-18.25</v>
      </c>
      <c r="J133">
        <v>-33.75</v>
      </c>
      <c r="K133">
        <v>-46.25</v>
      </c>
      <c r="L133">
        <v>-47.25</v>
      </c>
      <c r="M133">
        <v>-32.25</v>
      </c>
      <c r="N133">
        <v>-39.75</v>
      </c>
      <c r="O133">
        <v>-37.75</v>
      </c>
      <c r="P133">
        <v>-33</v>
      </c>
      <c r="Q133">
        <v>-40</v>
      </c>
      <c r="R133">
        <v>-38.75</v>
      </c>
      <c r="S133">
        <v>-36.25</v>
      </c>
      <c r="T133">
        <v>-39.75</v>
      </c>
      <c r="U133">
        <v>-49.5</v>
      </c>
      <c r="V133">
        <v>-49.25</v>
      </c>
      <c r="W133">
        <v>-48</v>
      </c>
      <c r="X133">
        <v>-47.5</v>
      </c>
      <c r="Y133">
        <v>-49</v>
      </c>
      <c r="Z133">
        <v>-47.5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</row>
    <row r="134" spans="1:34" x14ac:dyDescent="0.25">
      <c r="A134" s="13">
        <v>2</v>
      </c>
      <c r="B134" s="13">
        <v>130</v>
      </c>
      <c r="C134">
        <v>151</v>
      </c>
      <c r="D134" t="s">
        <v>168</v>
      </c>
      <c r="E134">
        <v>0</v>
      </c>
      <c r="F134">
        <v>0</v>
      </c>
      <c r="G134">
        <v>-0.75</v>
      </c>
      <c r="H134">
        <v>-1</v>
      </c>
      <c r="I134">
        <v>-1</v>
      </c>
      <c r="J134">
        <v>-1.75</v>
      </c>
      <c r="K134">
        <v>-2.25</v>
      </c>
      <c r="L134">
        <v>-2</v>
      </c>
      <c r="M134">
        <v>-1.75</v>
      </c>
      <c r="N134">
        <v>-1.5</v>
      </c>
      <c r="O134">
        <v>-2</v>
      </c>
      <c r="P134">
        <v>-2</v>
      </c>
      <c r="Q134">
        <v>-2.25</v>
      </c>
      <c r="R134">
        <v>-1.5</v>
      </c>
      <c r="S134">
        <v>-1</v>
      </c>
      <c r="T134">
        <v>-1.75</v>
      </c>
      <c r="U134">
        <v>-2.75</v>
      </c>
      <c r="V134">
        <v>-2.25</v>
      </c>
      <c r="W134">
        <v>-2.5</v>
      </c>
      <c r="X134">
        <v>-1.5</v>
      </c>
      <c r="Y134">
        <v>-3</v>
      </c>
      <c r="Z134">
        <v>-2.5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</row>
    <row r="135" spans="1:34" x14ac:dyDescent="0.25">
      <c r="A135" s="13">
        <v>2</v>
      </c>
      <c r="B135" s="13">
        <v>130</v>
      </c>
      <c r="C135">
        <v>152</v>
      </c>
      <c r="D135" t="s">
        <v>169</v>
      </c>
      <c r="E135">
        <v>0</v>
      </c>
      <c r="F135">
        <v>0</v>
      </c>
      <c r="G135">
        <v>-2.25</v>
      </c>
      <c r="H135">
        <v>-2.375</v>
      </c>
      <c r="I135">
        <v>-2.5</v>
      </c>
      <c r="J135">
        <v>-4.25</v>
      </c>
      <c r="K135">
        <v>-5.5</v>
      </c>
      <c r="L135">
        <v>-5.25</v>
      </c>
      <c r="M135">
        <v>-3.75</v>
      </c>
      <c r="N135">
        <v>-4.75</v>
      </c>
      <c r="O135">
        <v>-4.25</v>
      </c>
      <c r="P135">
        <v>-4.5</v>
      </c>
      <c r="Q135">
        <v>-4.25</v>
      </c>
      <c r="R135">
        <v>-4.5</v>
      </c>
      <c r="S135">
        <v>-3.25</v>
      </c>
      <c r="T135">
        <v>-4.25</v>
      </c>
      <c r="U135">
        <v>-6</v>
      </c>
      <c r="V135">
        <v>-5.75</v>
      </c>
      <c r="W135">
        <v>-6</v>
      </c>
      <c r="X135">
        <v>-5</v>
      </c>
      <c r="Y135">
        <v>-6.5</v>
      </c>
      <c r="Z135">
        <v>-6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</row>
    <row r="136" spans="1:34" x14ac:dyDescent="0.25">
      <c r="A136" s="13">
        <v>2</v>
      </c>
      <c r="B136" s="13">
        <v>130</v>
      </c>
      <c r="C136">
        <v>153</v>
      </c>
      <c r="D136" t="s">
        <v>170</v>
      </c>
      <c r="E136">
        <v>0</v>
      </c>
      <c r="F136">
        <v>0</v>
      </c>
      <c r="G136">
        <v>-3.25</v>
      </c>
      <c r="H136">
        <v>-3.5</v>
      </c>
      <c r="I136">
        <v>-3.75</v>
      </c>
      <c r="J136">
        <v>-5.25</v>
      </c>
      <c r="K136">
        <v>-5.5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</row>
    <row r="137" spans="1:34" x14ac:dyDescent="0.25">
      <c r="A137" s="13">
        <v>2</v>
      </c>
      <c r="B137" s="13">
        <v>190</v>
      </c>
      <c r="C137">
        <v>191</v>
      </c>
      <c r="D137" t="s">
        <v>171</v>
      </c>
      <c r="E137">
        <v>0</v>
      </c>
      <c r="F137">
        <v>0</v>
      </c>
      <c r="G137">
        <v>-10.875</v>
      </c>
      <c r="H137">
        <v>-11</v>
      </c>
      <c r="I137">
        <v>-11.75</v>
      </c>
      <c r="J137">
        <v>-16.75</v>
      </c>
      <c r="K137">
        <v>-20</v>
      </c>
      <c r="L137">
        <v>-20.75</v>
      </c>
      <c r="M137">
        <v>-17.25</v>
      </c>
      <c r="N137">
        <v>-19</v>
      </c>
      <c r="O137">
        <v>-19.5</v>
      </c>
      <c r="P137">
        <v>-18.5</v>
      </c>
      <c r="Q137">
        <v>-20</v>
      </c>
      <c r="R137">
        <v>-20.5</v>
      </c>
      <c r="S137">
        <v>-19</v>
      </c>
      <c r="T137">
        <v>-20.5</v>
      </c>
      <c r="U137">
        <v>-24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</row>
    <row r="138" spans="1:34" x14ac:dyDescent="0.25">
      <c r="A138" s="13">
        <v>2</v>
      </c>
      <c r="B138" s="13">
        <v>190</v>
      </c>
      <c r="C138">
        <v>192</v>
      </c>
      <c r="D138" t="s">
        <v>172</v>
      </c>
      <c r="E138">
        <v>0</v>
      </c>
      <c r="F138">
        <v>0</v>
      </c>
      <c r="G138">
        <v>-20</v>
      </c>
      <c r="H138">
        <v>-19.875</v>
      </c>
      <c r="I138">
        <v>-22</v>
      </c>
      <c r="J138">
        <v>-30.75</v>
      </c>
      <c r="K138">
        <v>-36.25</v>
      </c>
      <c r="L138">
        <v>-38</v>
      </c>
      <c r="M138">
        <v>-30.5</v>
      </c>
      <c r="N138">
        <v>-35.5</v>
      </c>
      <c r="O138">
        <v>-35.25</v>
      </c>
      <c r="P138">
        <v>-34</v>
      </c>
      <c r="Q138">
        <v>-37.25</v>
      </c>
      <c r="R138">
        <v>-37.75</v>
      </c>
      <c r="S138">
        <v>-35.5</v>
      </c>
      <c r="T138">
        <v>-37.75</v>
      </c>
      <c r="U138">
        <v>-43.75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</row>
    <row r="139" spans="1:34" x14ac:dyDescent="0.25">
      <c r="A139" s="13">
        <v>2</v>
      </c>
      <c r="B139" s="13">
        <v>190</v>
      </c>
      <c r="C139">
        <v>196</v>
      </c>
      <c r="D139" t="s">
        <v>173</v>
      </c>
      <c r="E139">
        <v>0</v>
      </c>
      <c r="F139">
        <v>0</v>
      </c>
      <c r="G139">
        <v>-17</v>
      </c>
      <c r="H139">
        <v>-17</v>
      </c>
      <c r="I139">
        <v>-19</v>
      </c>
      <c r="J139">
        <v>-25.25</v>
      </c>
      <c r="K139">
        <v>-29</v>
      </c>
      <c r="L139">
        <v>-30.25</v>
      </c>
      <c r="M139">
        <v>-26.25</v>
      </c>
      <c r="N139">
        <v>-28.75</v>
      </c>
      <c r="O139">
        <v>-29.75</v>
      </c>
      <c r="P139">
        <v>-28.5</v>
      </c>
      <c r="Q139">
        <v>-31.25</v>
      </c>
      <c r="R139">
        <v>-31.75</v>
      </c>
      <c r="S139">
        <v>-30.5</v>
      </c>
      <c r="T139">
        <v>-31.75</v>
      </c>
      <c r="U139">
        <v>-35.75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</row>
    <row r="140" spans="1:34" x14ac:dyDescent="0.25">
      <c r="A140" s="13">
        <v>2</v>
      </c>
      <c r="B140" s="13">
        <v>190</v>
      </c>
      <c r="C140">
        <v>197</v>
      </c>
      <c r="D140" t="s">
        <v>174</v>
      </c>
      <c r="E140">
        <v>0</v>
      </c>
      <c r="F140">
        <v>0</v>
      </c>
      <c r="G140">
        <v>-3.375</v>
      </c>
      <c r="H140">
        <v>-3.75</v>
      </c>
      <c r="I140">
        <v>-3.75</v>
      </c>
      <c r="J140">
        <v>-5.25</v>
      </c>
      <c r="K140">
        <v>-5.5</v>
      </c>
      <c r="L140">
        <v>-5.25</v>
      </c>
      <c r="M140">
        <v>-5</v>
      </c>
      <c r="N140">
        <v>-4.75</v>
      </c>
      <c r="O140">
        <v>-5.75</v>
      </c>
      <c r="P140">
        <v>-5.5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</row>
    <row r="141" spans="1:34" x14ac:dyDescent="0.25">
      <c r="A141" s="13">
        <v>2</v>
      </c>
      <c r="B141" s="13">
        <v>190</v>
      </c>
      <c r="C141">
        <v>198</v>
      </c>
      <c r="D141" t="s">
        <v>175</v>
      </c>
      <c r="E141">
        <v>0</v>
      </c>
      <c r="F141">
        <v>0</v>
      </c>
      <c r="G141">
        <v>-3.875</v>
      </c>
      <c r="H141">
        <v>-4.125</v>
      </c>
      <c r="I141">
        <v>-4</v>
      </c>
      <c r="J141">
        <v>-5.75</v>
      </c>
      <c r="K141">
        <v>-7</v>
      </c>
      <c r="L141">
        <v>-6.25</v>
      </c>
      <c r="M141">
        <v>-5.75</v>
      </c>
      <c r="N141">
        <v>-6.5</v>
      </c>
      <c r="O141">
        <v>-7</v>
      </c>
      <c r="P141">
        <v>-6.25</v>
      </c>
      <c r="Q141">
        <v>-6.5</v>
      </c>
      <c r="R141">
        <v>-7</v>
      </c>
      <c r="S141">
        <v>-5.75</v>
      </c>
      <c r="T141">
        <v>-6.25</v>
      </c>
      <c r="U141">
        <v>-7.5</v>
      </c>
      <c r="V141">
        <v>-8</v>
      </c>
      <c r="W141">
        <v>-7.75</v>
      </c>
      <c r="X141">
        <v>-8</v>
      </c>
      <c r="Y141">
        <v>-9</v>
      </c>
      <c r="Z141">
        <v>-9</v>
      </c>
      <c r="AA141">
        <v>-8.5</v>
      </c>
      <c r="AB141">
        <v>-8.5</v>
      </c>
      <c r="AC141">
        <v>-10</v>
      </c>
      <c r="AD141">
        <v>-9.5</v>
      </c>
      <c r="AE141">
        <v>-9</v>
      </c>
      <c r="AF141">
        <v>-10</v>
      </c>
      <c r="AG141">
        <v>-10</v>
      </c>
      <c r="AH141">
        <v>-9.5</v>
      </c>
    </row>
    <row r="142" spans="1:34" x14ac:dyDescent="0.25">
      <c r="A142" s="13">
        <v>2</v>
      </c>
      <c r="B142" s="13">
        <v>190</v>
      </c>
      <c r="C142">
        <v>199</v>
      </c>
      <c r="D142" t="s">
        <v>176</v>
      </c>
      <c r="E142">
        <v>0</v>
      </c>
      <c r="F142">
        <v>0</v>
      </c>
      <c r="G142">
        <v>-5.375</v>
      </c>
      <c r="H142">
        <v>-5.375</v>
      </c>
      <c r="I142">
        <v>-5.5</v>
      </c>
      <c r="J142">
        <v>-9</v>
      </c>
      <c r="K142">
        <v>-11.25</v>
      </c>
      <c r="L142">
        <v>-11</v>
      </c>
      <c r="M142">
        <v>-9</v>
      </c>
      <c r="N142">
        <v>-9.5</v>
      </c>
      <c r="O142">
        <v>-10.25</v>
      </c>
      <c r="P142">
        <v>-9.5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</row>
    <row r="143" spans="1:34" x14ac:dyDescent="0.25">
      <c r="A143" s="13">
        <v>2</v>
      </c>
      <c r="B143" s="13">
        <v>190</v>
      </c>
      <c r="C143">
        <v>200</v>
      </c>
      <c r="D143" t="s">
        <v>177</v>
      </c>
      <c r="E143">
        <v>0</v>
      </c>
      <c r="F143">
        <v>0</v>
      </c>
      <c r="G143">
        <v>-18.875</v>
      </c>
      <c r="H143">
        <v>-18.875</v>
      </c>
      <c r="I143">
        <v>-21</v>
      </c>
      <c r="J143">
        <v>-28.5</v>
      </c>
      <c r="K143">
        <v>-32.75</v>
      </c>
      <c r="L143">
        <v>-34.25</v>
      </c>
      <c r="M143">
        <v>-29</v>
      </c>
      <c r="N143">
        <v>-32.5</v>
      </c>
      <c r="O143">
        <v>-32.5</v>
      </c>
      <c r="P143">
        <v>-31.5</v>
      </c>
      <c r="Q143">
        <v>-34.25</v>
      </c>
      <c r="R143">
        <v>-34.25</v>
      </c>
      <c r="S143">
        <v>-33.75</v>
      </c>
      <c r="T143">
        <v>-35.25</v>
      </c>
      <c r="U143">
        <v>-40.25</v>
      </c>
      <c r="V143">
        <v>-40.75</v>
      </c>
      <c r="W143">
        <v>-41</v>
      </c>
      <c r="X143">
        <v>-41.5</v>
      </c>
      <c r="Y143">
        <v>-43</v>
      </c>
      <c r="Z143">
        <v>-43</v>
      </c>
      <c r="AA143">
        <v>-43</v>
      </c>
      <c r="AB143">
        <v>-44</v>
      </c>
      <c r="AC143">
        <v>-48</v>
      </c>
      <c r="AD143">
        <v>-46.5</v>
      </c>
      <c r="AE143">
        <v>-48</v>
      </c>
      <c r="AF143">
        <v>-51.5</v>
      </c>
      <c r="AG143">
        <v>-53</v>
      </c>
      <c r="AH143">
        <v>-52.5</v>
      </c>
    </row>
    <row r="144" spans="1:34" x14ac:dyDescent="0.25">
      <c r="A144" s="13">
        <v>2</v>
      </c>
      <c r="B144" s="13">
        <v>190</v>
      </c>
      <c r="C144">
        <v>202</v>
      </c>
      <c r="D144" t="s">
        <v>178</v>
      </c>
      <c r="E144">
        <v>0</v>
      </c>
      <c r="F144">
        <v>0</v>
      </c>
      <c r="G144">
        <v>-15.625</v>
      </c>
      <c r="H144">
        <v>-15.875</v>
      </c>
      <c r="I144">
        <v>-17</v>
      </c>
      <c r="J144">
        <v>-22.5</v>
      </c>
      <c r="K144">
        <v>-25.75</v>
      </c>
      <c r="L144">
        <v>-26.5</v>
      </c>
      <c r="M144">
        <v>-23.25</v>
      </c>
      <c r="N144">
        <v>-25.75</v>
      </c>
      <c r="O144">
        <v>-26.5</v>
      </c>
      <c r="P144">
        <v>-26.25</v>
      </c>
      <c r="Q144">
        <v>-28.25</v>
      </c>
      <c r="R144">
        <v>-28.25</v>
      </c>
      <c r="S144">
        <v>-26.75</v>
      </c>
      <c r="T144">
        <v>-28.5</v>
      </c>
      <c r="U144">
        <v>-32</v>
      </c>
      <c r="V144">
        <v>-32.5</v>
      </c>
      <c r="W144">
        <v>-33</v>
      </c>
      <c r="X144">
        <v>-32.5</v>
      </c>
      <c r="Y144">
        <v>-34.5</v>
      </c>
      <c r="Z144">
        <v>-35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</row>
    <row r="145" spans="1:34" x14ac:dyDescent="0.25">
      <c r="A145" s="13">
        <v>2</v>
      </c>
      <c r="B145" s="13">
        <v>190</v>
      </c>
      <c r="C145">
        <v>203</v>
      </c>
      <c r="D145" t="s">
        <v>179</v>
      </c>
      <c r="E145">
        <v>0</v>
      </c>
      <c r="F145">
        <v>0</v>
      </c>
      <c r="G145">
        <v>-0.75</v>
      </c>
      <c r="H145">
        <v>-0.875</v>
      </c>
      <c r="I145">
        <v>-1</v>
      </c>
      <c r="J145">
        <v>-1</v>
      </c>
      <c r="K145">
        <v>-1.5</v>
      </c>
      <c r="L145">
        <v>-1</v>
      </c>
      <c r="M145">
        <v>-1</v>
      </c>
      <c r="N145">
        <v>-1</v>
      </c>
      <c r="O145">
        <v>-1.5</v>
      </c>
      <c r="P145">
        <v>-1.25</v>
      </c>
      <c r="Q145">
        <v>-1.25</v>
      </c>
      <c r="R145">
        <v>-0.75</v>
      </c>
      <c r="S145">
        <v>-0.5</v>
      </c>
      <c r="T145">
        <v>-1.5</v>
      </c>
      <c r="U145">
        <v>-1.25</v>
      </c>
      <c r="V145">
        <v>-1</v>
      </c>
      <c r="W145">
        <v>-1.25</v>
      </c>
      <c r="X145">
        <v>-1</v>
      </c>
      <c r="Y145">
        <v>-1.5</v>
      </c>
      <c r="Z145">
        <v>-2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</row>
    <row r="146" spans="1:34" x14ac:dyDescent="0.25">
      <c r="A146" s="13">
        <v>2</v>
      </c>
      <c r="B146" s="13">
        <v>190</v>
      </c>
      <c r="C146">
        <v>204</v>
      </c>
      <c r="D146" t="s">
        <v>180</v>
      </c>
      <c r="E146">
        <v>0</v>
      </c>
      <c r="F146">
        <v>0</v>
      </c>
      <c r="G146">
        <v>-1.25</v>
      </c>
      <c r="H146">
        <v>-1.25</v>
      </c>
      <c r="I146">
        <v>-1.5</v>
      </c>
      <c r="J146">
        <v>-1.75</v>
      </c>
      <c r="K146">
        <v>-2.25</v>
      </c>
      <c r="L146">
        <v>-1.75</v>
      </c>
      <c r="M146">
        <v>-1.75</v>
      </c>
      <c r="N146">
        <v>-1.5</v>
      </c>
      <c r="O146">
        <v>-2</v>
      </c>
      <c r="P146">
        <v>-2</v>
      </c>
      <c r="Q146">
        <v>-2</v>
      </c>
      <c r="R146">
        <v>-1.75</v>
      </c>
      <c r="S146">
        <v>-1.5</v>
      </c>
      <c r="T146">
        <v>-1.75</v>
      </c>
      <c r="U146">
        <v>-2.25</v>
      </c>
      <c r="V146">
        <v>-2</v>
      </c>
      <c r="W146">
        <v>-2.25</v>
      </c>
      <c r="X146">
        <v>-2</v>
      </c>
      <c r="Y146">
        <v>-2</v>
      </c>
      <c r="Z146">
        <v>-2.5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</row>
    <row r="147" spans="1:34" x14ac:dyDescent="0.25">
      <c r="A147" s="13">
        <v>2</v>
      </c>
      <c r="B147" s="13">
        <v>190</v>
      </c>
      <c r="C147">
        <v>205</v>
      </c>
      <c r="D147" t="s">
        <v>181</v>
      </c>
      <c r="E147">
        <v>0</v>
      </c>
      <c r="F147">
        <v>0</v>
      </c>
      <c r="G147">
        <v>-2.5</v>
      </c>
      <c r="H147">
        <v>-2.75</v>
      </c>
      <c r="I147">
        <v>-2.75</v>
      </c>
      <c r="J147">
        <v>-3.5</v>
      </c>
      <c r="K147">
        <v>-3.75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</row>
    <row r="148" spans="1:34" x14ac:dyDescent="0.25">
      <c r="A148" s="13">
        <v>2</v>
      </c>
      <c r="B148" s="13">
        <v>220</v>
      </c>
      <c r="C148">
        <v>221</v>
      </c>
      <c r="D148" t="s">
        <v>182</v>
      </c>
      <c r="E148">
        <v>0</v>
      </c>
      <c r="F148">
        <v>0</v>
      </c>
      <c r="G148">
        <v>-2.125</v>
      </c>
      <c r="H148">
        <v>-2.25</v>
      </c>
      <c r="I148">
        <v>-2.25</v>
      </c>
      <c r="J148">
        <v>-2.5</v>
      </c>
      <c r="K148">
        <v>-3</v>
      </c>
      <c r="L148">
        <v>-2.75</v>
      </c>
      <c r="M148">
        <v>-3</v>
      </c>
      <c r="N148">
        <v>-2.75</v>
      </c>
      <c r="O148">
        <v>-3.25</v>
      </c>
      <c r="P148">
        <v>-3.25</v>
      </c>
      <c r="Q148">
        <v>-3.25</v>
      </c>
      <c r="R148">
        <v>-3.5</v>
      </c>
      <c r="S148">
        <v>-3</v>
      </c>
      <c r="T148">
        <v>-3</v>
      </c>
      <c r="U148">
        <v>-3.75</v>
      </c>
      <c r="V148">
        <v>-3.75</v>
      </c>
      <c r="W148">
        <v>-4</v>
      </c>
      <c r="X148">
        <v>-3.5</v>
      </c>
      <c r="Y148">
        <v>-4.5</v>
      </c>
      <c r="Z148">
        <v>-4</v>
      </c>
      <c r="AA148">
        <v>-4</v>
      </c>
      <c r="AB148">
        <v>-4</v>
      </c>
      <c r="AC148">
        <v>-4.5</v>
      </c>
      <c r="AD148">
        <v>-5</v>
      </c>
      <c r="AE148">
        <v>-4</v>
      </c>
      <c r="AF148">
        <v>-5</v>
      </c>
      <c r="AG148">
        <v>-4</v>
      </c>
      <c r="AH148">
        <v>0</v>
      </c>
    </row>
    <row r="149" spans="1:34" x14ac:dyDescent="0.25">
      <c r="A149" s="13">
        <v>2</v>
      </c>
      <c r="B149" s="13">
        <v>230</v>
      </c>
      <c r="C149">
        <v>231</v>
      </c>
      <c r="D149" t="s">
        <v>183</v>
      </c>
      <c r="E149">
        <v>0</v>
      </c>
      <c r="F149">
        <v>0</v>
      </c>
      <c r="G149">
        <v>-15.5</v>
      </c>
      <c r="H149">
        <v>-15.5</v>
      </c>
      <c r="I149">
        <v>-17.25</v>
      </c>
      <c r="J149">
        <v>-20.5</v>
      </c>
      <c r="K149">
        <v>-21.75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</row>
    <row r="150" spans="1:34" x14ac:dyDescent="0.25">
      <c r="A150" s="13">
        <v>2</v>
      </c>
      <c r="B150" s="13">
        <v>240</v>
      </c>
      <c r="C150">
        <v>241</v>
      </c>
      <c r="D150" t="s">
        <v>184</v>
      </c>
      <c r="E150">
        <v>0</v>
      </c>
      <c r="F150">
        <v>0</v>
      </c>
      <c r="G150">
        <v>-8.125</v>
      </c>
      <c r="H150">
        <v>-8.375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</row>
    <row r="151" spans="1:34" x14ac:dyDescent="0.25">
      <c r="A151" s="13">
        <v>2</v>
      </c>
      <c r="B151" s="13">
        <v>250</v>
      </c>
      <c r="C151">
        <v>251</v>
      </c>
      <c r="D151" t="s">
        <v>185</v>
      </c>
      <c r="E151">
        <v>0</v>
      </c>
      <c r="F151">
        <v>0</v>
      </c>
      <c r="G151">
        <v>-0.625</v>
      </c>
      <c r="H151">
        <v>-0.875</v>
      </c>
      <c r="I151">
        <v>-0.75</v>
      </c>
      <c r="J151">
        <v>-1</v>
      </c>
      <c r="K151">
        <v>-1.25</v>
      </c>
      <c r="L151">
        <v>-0.5</v>
      </c>
      <c r="M151">
        <v>-0.75</v>
      </c>
      <c r="N151">
        <v>-1</v>
      </c>
      <c r="O151">
        <v>-1.25</v>
      </c>
      <c r="P151">
        <v>-1</v>
      </c>
      <c r="Q151">
        <v>-0.75</v>
      </c>
      <c r="R151">
        <v>-0.75</v>
      </c>
      <c r="S151">
        <v>-0.5</v>
      </c>
      <c r="T151">
        <v>-1.25</v>
      </c>
      <c r="U151">
        <v>-0.75</v>
      </c>
      <c r="V151">
        <v>-0.75</v>
      </c>
      <c r="W151">
        <v>-1.5</v>
      </c>
      <c r="X151">
        <v>-1</v>
      </c>
      <c r="Y151">
        <v>-2</v>
      </c>
      <c r="Z151">
        <v>-1.5</v>
      </c>
      <c r="AA151">
        <v>-1</v>
      </c>
      <c r="AB151">
        <v>-1.5</v>
      </c>
      <c r="AC151">
        <v>-0.5</v>
      </c>
      <c r="AD151">
        <v>-1.5</v>
      </c>
      <c r="AE151">
        <v>-1.5</v>
      </c>
      <c r="AF151">
        <v>-2</v>
      </c>
      <c r="AG151">
        <v>-1.5</v>
      </c>
      <c r="AH151">
        <v>-1</v>
      </c>
    </row>
    <row r="152" spans="1:34" x14ac:dyDescent="0.25">
      <c r="A152" s="13">
        <v>2</v>
      </c>
      <c r="B152" s="13">
        <v>250</v>
      </c>
      <c r="C152">
        <v>252</v>
      </c>
      <c r="D152" t="s">
        <v>186</v>
      </c>
      <c r="E152">
        <v>0</v>
      </c>
      <c r="F152">
        <v>0</v>
      </c>
      <c r="G152">
        <v>-0.625</v>
      </c>
      <c r="H152">
        <v>-0.875</v>
      </c>
      <c r="I152">
        <v>-0.75</v>
      </c>
      <c r="J152">
        <v>-1</v>
      </c>
      <c r="K152">
        <v>-1.25</v>
      </c>
      <c r="L152">
        <v>-0.5</v>
      </c>
      <c r="M152">
        <v>-0.75</v>
      </c>
      <c r="N152">
        <v>-1</v>
      </c>
      <c r="O152">
        <v>-1.25</v>
      </c>
      <c r="P152">
        <v>-1</v>
      </c>
      <c r="Q152">
        <v>-0.75</v>
      </c>
      <c r="R152">
        <v>-0.75</v>
      </c>
      <c r="S152">
        <v>-0.5</v>
      </c>
      <c r="T152">
        <v>-1.25</v>
      </c>
      <c r="U152">
        <v>-0.75</v>
      </c>
      <c r="V152">
        <v>-0.75</v>
      </c>
      <c r="W152">
        <v>-1.5</v>
      </c>
      <c r="X152">
        <v>-1</v>
      </c>
      <c r="Y152">
        <v>-2</v>
      </c>
      <c r="Z152">
        <v>-1.5</v>
      </c>
      <c r="AA152">
        <v>-1</v>
      </c>
      <c r="AB152">
        <v>-1.5</v>
      </c>
      <c r="AC152">
        <v>-0.5</v>
      </c>
      <c r="AD152">
        <v>-1.5</v>
      </c>
      <c r="AE152">
        <v>-1.5</v>
      </c>
      <c r="AF152">
        <v>-2</v>
      </c>
      <c r="AG152">
        <v>-1.5</v>
      </c>
      <c r="AH152">
        <v>-1</v>
      </c>
    </row>
    <row r="153" spans="1:34" x14ac:dyDescent="0.25">
      <c r="A153" s="13">
        <v>2</v>
      </c>
      <c r="B153" s="13">
        <v>260</v>
      </c>
      <c r="C153">
        <v>261</v>
      </c>
      <c r="D153" t="s">
        <v>187</v>
      </c>
      <c r="E153">
        <v>0</v>
      </c>
      <c r="F153">
        <v>0</v>
      </c>
      <c r="G153">
        <v>-3.5</v>
      </c>
      <c r="H153">
        <v>-3.875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</row>
    <row r="154" spans="1:34" x14ac:dyDescent="0.25">
      <c r="A154" s="13">
        <v>2</v>
      </c>
      <c r="B154" s="13">
        <v>260</v>
      </c>
      <c r="C154">
        <v>262</v>
      </c>
      <c r="D154" t="s">
        <v>188</v>
      </c>
      <c r="E154">
        <v>0</v>
      </c>
      <c r="F154">
        <v>0</v>
      </c>
      <c r="G154">
        <v>-1.125</v>
      </c>
      <c r="H154">
        <v>-1</v>
      </c>
      <c r="I154">
        <v>-1</v>
      </c>
      <c r="J154">
        <v>-1</v>
      </c>
      <c r="K154">
        <v>-1.25</v>
      </c>
      <c r="L154">
        <v>-1</v>
      </c>
      <c r="M154">
        <v>-1.25</v>
      </c>
      <c r="N154">
        <v>-1</v>
      </c>
      <c r="O154">
        <v>-1.5</v>
      </c>
      <c r="P154">
        <v>-1.25</v>
      </c>
      <c r="Q154">
        <v>-1</v>
      </c>
      <c r="R154">
        <v>-1</v>
      </c>
      <c r="S154">
        <v>-0.75</v>
      </c>
      <c r="T154">
        <v>-1.5</v>
      </c>
      <c r="U154">
        <v>-1.25</v>
      </c>
      <c r="V154">
        <v>-1</v>
      </c>
      <c r="W154">
        <v>-1.5</v>
      </c>
      <c r="X154">
        <v>-1</v>
      </c>
      <c r="Y154">
        <v>-2</v>
      </c>
      <c r="Z154">
        <v>-1.5</v>
      </c>
      <c r="AA154">
        <v>-1</v>
      </c>
      <c r="AB154">
        <v>-1.5</v>
      </c>
      <c r="AC154">
        <v>-1.5</v>
      </c>
      <c r="AD154">
        <v>-1</v>
      </c>
      <c r="AE154">
        <v>-1.5</v>
      </c>
      <c r="AF154">
        <v>-2.5</v>
      </c>
      <c r="AG154">
        <v>-2</v>
      </c>
      <c r="AH154">
        <v>-1</v>
      </c>
    </row>
    <row r="155" spans="1:34" x14ac:dyDescent="0.25">
      <c r="A155" s="13">
        <v>2</v>
      </c>
      <c r="B155" s="13">
        <v>300</v>
      </c>
      <c r="C155">
        <v>301</v>
      </c>
      <c r="D155" t="s">
        <v>189</v>
      </c>
      <c r="E155">
        <v>0</v>
      </c>
      <c r="F155">
        <v>0</v>
      </c>
      <c r="G155">
        <v>-10.625</v>
      </c>
      <c r="H155">
        <v>-10.875</v>
      </c>
      <c r="I155">
        <v>-12.25</v>
      </c>
      <c r="J155">
        <v>-14.25</v>
      </c>
      <c r="K155">
        <v>-15.5</v>
      </c>
      <c r="L155">
        <v>-15.75</v>
      </c>
      <c r="M155">
        <v>-15.25</v>
      </c>
      <c r="N155">
        <v>-16</v>
      </c>
      <c r="O155">
        <v>-16.25</v>
      </c>
      <c r="P155">
        <v>-17</v>
      </c>
      <c r="Q155">
        <v>-17.5</v>
      </c>
      <c r="R155">
        <v>-18</v>
      </c>
      <c r="S155">
        <v>-17.5</v>
      </c>
      <c r="T155">
        <v>-18.75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</row>
    <row r="156" spans="1:34" x14ac:dyDescent="0.25">
      <c r="A156" s="13">
        <v>2</v>
      </c>
      <c r="B156" s="13">
        <v>350</v>
      </c>
      <c r="C156">
        <v>351</v>
      </c>
      <c r="D156" t="s">
        <v>190</v>
      </c>
      <c r="E156">
        <v>0</v>
      </c>
      <c r="F156">
        <v>0</v>
      </c>
      <c r="G156">
        <v>-2.625</v>
      </c>
      <c r="H156">
        <v>-3.125</v>
      </c>
      <c r="I156">
        <v>-3.25</v>
      </c>
      <c r="J156">
        <v>-4</v>
      </c>
      <c r="K156">
        <v>-4.75</v>
      </c>
      <c r="L156">
        <v>-4.5</v>
      </c>
      <c r="M156">
        <v>-4.5</v>
      </c>
      <c r="N156">
        <v>-4.5</v>
      </c>
      <c r="O156">
        <v>-5</v>
      </c>
      <c r="P156">
        <v>-5</v>
      </c>
      <c r="Q156">
        <v>-4.75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</row>
    <row r="157" spans="1:34" x14ac:dyDescent="0.25">
      <c r="A157" s="13">
        <v>2</v>
      </c>
      <c r="B157" s="13">
        <v>400</v>
      </c>
      <c r="C157">
        <v>401</v>
      </c>
      <c r="D157" t="s">
        <v>191</v>
      </c>
      <c r="E157">
        <v>0</v>
      </c>
      <c r="F157">
        <v>0</v>
      </c>
      <c r="G157">
        <v>-59.75</v>
      </c>
      <c r="H157">
        <v>-60.375</v>
      </c>
      <c r="I157">
        <v>-66.5</v>
      </c>
      <c r="J157">
        <v>-81.25</v>
      </c>
      <c r="K157">
        <v>-89.25</v>
      </c>
      <c r="L157">
        <v>-94.5</v>
      </c>
      <c r="M157">
        <v>-85.5</v>
      </c>
      <c r="N157">
        <v>-94.5</v>
      </c>
      <c r="O157">
        <v>-96.75</v>
      </c>
      <c r="P157">
        <v>-95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</row>
    <row r="158" spans="1:34" x14ac:dyDescent="0.25">
      <c r="A158" s="13">
        <v>2</v>
      </c>
      <c r="B158" s="13">
        <v>400</v>
      </c>
      <c r="C158">
        <v>403</v>
      </c>
      <c r="D158" t="s">
        <v>192</v>
      </c>
      <c r="E158">
        <v>0</v>
      </c>
      <c r="F158">
        <v>0</v>
      </c>
      <c r="G158">
        <v>-55.375</v>
      </c>
      <c r="H158">
        <v>-57</v>
      </c>
      <c r="I158">
        <v>-63.25</v>
      </c>
      <c r="J158">
        <v>-73.75</v>
      </c>
      <c r="K158">
        <v>-79.75</v>
      </c>
      <c r="L158">
        <v>-85</v>
      </c>
      <c r="M158">
        <v>-80.5</v>
      </c>
      <c r="N158">
        <v>-86.5</v>
      </c>
      <c r="O158">
        <v>-89.25</v>
      </c>
      <c r="P158">
        <v>-88.75</v>
      </c>
      <c r="Q158">
        <v>-94.5</v>
      </c>
      <c r="R158">
        <v>-96.75</v>
      </c>
      <c r="S158">
        <v>-96.75</v>
      </c>
      <c r="T158">
        <v>-100.75</v>
      </c>
      <c r="U158">
        <v>-107.75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</row>
    <row r="159" spans="1:34" x14ac:dyDescent="0.25">
      <c r="A159" s="13">
        <v>2</v>
      </c>
      <c r="B159" s="13">
        <v>400</v>
      </c>
      <c r="C159">
        <v>404</v>
      </c>
      <c r="D159" t="s">
        <v>193</v>
      </c>
      <c r="E159">
        <v>0</v>
      </c>
      <c r="F159">
        <v>0</v>
      </c>
      <c r="G159">
        <v>-10.625</v>
      </c>
      <c r="H159">
        <v>-10.25</v>
      </c>
      <c r="I159">
        <v>-11.25</v>
      </c>
      <c r="J159">
        <v>-15.25</v>
      </c>
      <c r="K159">
        <v>-17.25</v>
      </c>
      <c r="L159">
        <v>-18.25</v>
      </c>
      <c r="M159">
        <v>-16</v>
      </c>
      <c r="N159">
        <v>-17.25</v>
      </c>
      <c r="O159">
        <v>-18</v>
      </c>
      <c r="P159">
        <v>-17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</row>
    <row r="160" spans="1:34" x14ac:dyDescent="0.25">
      <c r="A160" s="13">
        <v>2</v>
      </c>
      <c r="B160" s="13">
        <v>400</v>
      </c>
      <c r="C160">
        <v>405</v>
      </c>
      <c r="D160" t="s">
        <v>194</v>
      </c>
      <c r="E160">
        <v>0</v>
      </c>
      <c r="F160">
        <v>0</v>
      </c>
      <c r="G160">
        <v>-6.75</v>
      </c>
      <c r="H160">
        <v>-6.875</v>
      </c>
      <c r="I160">
        <v>-7</v>
      </c>
      <c r="J160">
        <v>-9</v>
      </c>
      <c r="K160">
        <v>-9.75</v>
      </c>
      <c r="L160">
        <v>-10.25</v>
      </c>
      <c r="M160">
        <v>-9</v>
      </c>
      <c r="N160">
        <v>-9.5</v>
      </c>
      <c r="O160">
        <v>-10.75</v>
      </c>
      <c r="P160">
        <v>-10.5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</row>
    <row r="161" spans="1:34" x14ac:dyDescent="0.25">
      <c r="A161" s="13">
        <v>2</v>
      </c>
      <c r="B161" s="13">
        <v>400</v>
      </c>
      <c r="C161">
        <v>406</v>
      </c>
      <c r="D161" t="s">
        <v>195</v>
      </c>
      <c r="E161">
        <v>0</v>
      </c>
      <c r="F161">
        <v>0</v>
      </c>
      <c r="G161">
        <v>-2</v>
      </c>
      <c r="H161">
        <v>-2.125</v>
      </c>
      <c r="I161">
        <v>-2.25</v>
      </c>
      <c r="J161">
        <v>-2.5</v>
      </c>
      <c r="K161">
        <v>-2.5</v>
      </c>
      <c r="L161">
        <v>-2.5</v>
      </c>
      <c r="M161">
        <v>-2.5</v>
      </c>
      <c r="N161">
        <v>-2.5</v>
      </c>
      <c r="O161">
        <v>-3</v>
      </c>
      <c r="P161">
        <v>-2.75</v>
      </c>
      <c r="Q161">
        <v>-2.75</v>
      </c>
      <c r="R161">
        <v>-3.25</v>
      </c>
      <c r="S161">
        <v>-2.75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</row>
    <row r="162" spans="1:34" x14ac:dyDescent="0.25">
      <c r="A162" s="13">
        <v>2</v>
      </c>
      <c r="B162" s="13">
        <v>400</v>
      </c>
      <c r="C162">
        <v>407</v>
      </c>
      <c r="D162" t="s">
        <v>196</v>
      </c>
      <c r="E162">
        <v>0</v>
      </c>
      <c r="F162">
        <v>0</v>
      </c>
      <c r="G162">
        <v>-2.625</v>
      </c>
      <c r="H162">
        <v>-3</v>
      </c>
      <c r="I162">
        <v>-3.25</v>
      </c>
      <c r="J162">
        <v>-3.5</v>
      </c>
      <c r="K162">
        <v>-3.75</v>
      </c>
      <c r="L162">
        <v>-3.75</v>
      </c>
      <c r="M162">
        <v>-3.5</v>
      </c>
      <c r="N162">
        <v>-4</v>
      </c>
      <c r="O162">
        <v>-4.25</v>
      </c>
      <c r="P162">
        <v>-4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</row>
    <row r="163" spans="1:34" x14ac:dyDescent="0.25">
      <c r="A163" s="13">
        <v>2</v>
      </c>
      <c r="B163" s="13">
        <v>400</v>
      </c>
      <c r="C163">
        <v>408</v>
      </c>
      <c r="D163" t="s">
        <v>197</v>
      </c>
      <c r="E163">
        <v>0</v>
      </c>
      <c r="F163">
        <v>0</v>
      </c>
      <c r="G163">
        <v>-8.875</v>
      </c>
      <c r="H163">
        <v>-8.75</v>
      </c>
      <c r="I163">
        <v>-9.5</v>
      </c>
      <c r="J163">
        <v>-12.25</v>
      </c>
      <c r="K163">
        <v>-13</v>
      </c>
      <c r="L163">
        <v>-13.5</v>
      </c>
      <c r="M163">
        <v>-12.5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</row>
    <row r="164" spans="1:34" x14ac:dyDescent="0.25">
      <c r="A164" s="13">
        <v>2</v>
      </c>
      <c r="B164" s="13">
        <v>400</v>
      </c>
      <c r="C164">
        <v>409</v>
      </c>
      <c r="D164" t="s">
        <v>198</v>
      </c>
      <c r="E164">
        <v>0</v>
      </c>
      <c r="F164">
        <v>0</v>
      </c>
      <c r="G164">
        <v>-0.875</v>
      </c>
      <c r="H164">
        <v>-1.25</v>
      </c>
      <c r="I164">
        <v>-1.25</v>
      </c>
      <c r="J164">
        <v>-1</v>
      </c>
      <c r="K164">
        <v>-1.5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</row>
    <row r="165" spans="1:34" x14ac:dyDescent="0.25">
      <c r="A165" s="13">
        <v>2</v>
      </c>
      <c r="B165" s="13">
        <v>400</v>
      </c>
      <c r="C165">
        <v>410</v>
      </c>
      <c r="D165" t="s">
        <v>199</v>
      </c>
      <c r="E165">
        <v>0</v>
      </c>
      <c r="F165">
        <v>0</v>
      </c>
      <c r="G165">
        <v>-4.25</v>
      </c>
      <c r="H165">
        <v>-4.625</v>
      </c>
      <c r="I165">
        <v>-4.75</v>
      </c>
      <c r="J165">
        <v>-6.25</v>
      </c>
      <c r="K165">
        <v>-7</v>
      </c>
      <c r="L165">
        <v>-6</v>
      </c>
      <c r="M165">
        <v>-6.25</v>
      </c>
      <c r="N165">
        <v>-6.25</v>
      </c>
      <c r="O165">
        <v>-6.75</v>
      </c>
      <c r="P165">
        <v>-7.25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</row>
    <row r="166" spans="1:34" x14ac:dyDescent="0.25">
      <c r="A166" s="13">
        <v>2</v>
      </c>
      <c r="B166" s="13">
        <v>400</v>
      </c>
      <c r="C166">
        <v>411</v>
      </c>
      <c r="D166" t="s">
        <v>200</v>
      </c>
      <c r="E166">
        <v>0</v>
      </c>
      <c r="F166">
        <v>0</v>
      </c>
      <c r="G166">
        <v>-7.75</v>
      </c>
      <c r="H166">
        <v>-8</v>
      </c>
      <c r="I166">
        <v>-8.5</v>
      </c>
      <c r="J166">
        <v>-11</v>
      </c>
      <c r="K166">
        <v>-11.75</v>
      </c>
      <c r="L166">
        <v>-12</v>
      </c>
      <c r="M166">
        <v>-11</v>
      </c>
      <c r="N166">
        <v>-11.75</v>
      </c>
      <c r="O166">
        <v>-12.25</v>
      </c>
      <c r="P166">
        <v>-12.25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</row>
    <row r="167" spans="1:34" x14ac:dyDescent="0.25">
      <c r="A167" s="13">
        <v>2</v>
      </c>
      <c r="B167" s="13">
        <v>500</v>
      </c>
      <c r="C167">
        <v>502</v>
      </c>
      <c r="D167" t="s">
        <v>201</v>
      </c>
      <c r="E167">
        <v>0</v>
      </c>
      <c r="F167">
        <v>0</v>
      </c>
      <c r="G167">
        <v>-8.75</v>
      </c>
      <c r="H167">
        <v>-9</v>
      </c>
      <c r="I167">
        <v>-9.5</v>
      </c>
      <c r="J167">
        <v>-12</v>
      </c>
      <c r="K167">
        <v>-12.75</v>
      </c>
      <c r="L167">
        <v>-12.75</v>
      </c>
      <c r="M167">
        <v>-12.25</v>
      </c>
      <c r="N167">
        <v>-13</v>
      </c>
      <c r="O167">
        <v>-13.75</v>
      </c>
      <c r="P167">
        <v>-14</v>
      </c>
      <c r="Q167">
        <v>-14.25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</row>
    <row r="168" spans="1:34" x14ac:dyDescent="0.25">
      <c r="A168" s="13">
        <v>2</v>
      </c>
      <c r="B168" s="13">
        <v>500</v>
      </c>
      <c r="C168">
        <v>503</v>
      </c>
      <c r="D168" t="s">
        <v>202</v>
      </c>
      <c r="E168">
        <v>0</v>
      </c>
      <c r="F168">
        <v>0</v>
      </c>
      <c r="G168">
        <v>-11.75</v>
      </c>
      <c r="H168">
        <v>-11.75</v>
      </c>
      <c r="I168">
        <v>-13</v>
      </c>
      <c r="J168">
        <v>-15.5</v>
      </c>
      <c r="K168">
        <v>-16.5</v>
      </c>
      <c r="L168">
        <v>-17.25</v>
      </c>
      <c r="M168">
        <v>-17</v>
      </c>
      <c r="N168">
        <v>-17.5</v>
      </c>
      <c r="O168">
        <v>-18.25</v>
      </c>
      <c r="P168">
        <v>-18.25</v>
      </c>
      <c r="Q168">
        <v>-19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</row>
    <row r="169" spans="1:34" x14ac:dyDescent="0.25">
      <c r="A169" s="13">
        <v>2</v>
      </c>
      <c r="B169" s="13">
        <v>700</v>
      </c>
      <c r="C169">
        <v>701</v>
      </c>
      <c r="D169" t="s">
        <v>203</v>
      </c>
      <c r="E169">
        <v>0</v>
      </c>
      <c r="F169">
        <v>0</v>
      </c>
      <c r="G169">
        <v>-8.375</v>
      </c>
      <c r="H169">
        <v>-8.875</v>
      </c>
      <c r="I169">
        <v>-9.25</v>
      </c>
      <c r="J169">
        <v>-11.5</v>
      </c>
      <c r="K169">
        <v>-12</v>
      </c>
      <c r="L169">
        <v>-12.25</v>
      </c>
      <c r="M169">
        <v>-12.25</v>
      </c>
      <c r="N169">
        <v>-12.5</v>
      </c>
      <c r="O169">
        <v>-13.25</v>
      </c>
      <c r="P169">
        <v>-13.75</v>
      </c>
      <c r="Q169">
        <v>-13.75</v>
      </c>
      <c r="R169">
        <v>-14.25</v>
      </c>
      <c r="S169">
        <v>-13.5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</row>
    <row r="170" spans="1:34" x14ac:dyDescent="0.25">
      <c r="A170" s="13">
        <v>2</v>
      </c>
      <c r="B170" s="13">
        <v>800</v>
      </c>
      <c r="C170">
        <v>801</v>
      </c>
      <c r="D170" t="s">
        <v>204</v>
      </c>
      <c r="E170">
        <v>0</v>
      </c>
      <c r="F170">
        <v>0</v>
      </c>
      <c r="G170">
        <v>-79</v>
      </c>
      <c r="H170">
        <v>-79.375</v>
      </c>
      <c r="I170">
        <v>-87.5</v>
      </c>
      <c r="J170">
        <v>-106</v>
      </c>
      <c r="K170">
        <v>-117.5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</row>
    <row r="171" spans="1:34" x14ac:dyDescent="0.25">
      <c r="A171" s="13">
        <v>2</v>
      </c>
      <c r="B171" s="13">
        <v>800</v>
      </c>
      <c r="C171">
        <v>802</v>
      </c>
      <c r="D171" t="s">
        <v>205</v>
      </c>
      <c r="E171">
        <v>0</v>
      </c>
      <c r="F171">
        <v>0</v>
      </c>
      <c r="G171">
        <v>-39.75</v>
      </c>
      <c r="H171">
        <v>-40.125</v>
      </c>
      <c r="I171">
        <v>-44.5</v>
      </c>
      <c r="J171">
        <v>-53.5</v>
      </c>
      <c r="K171">
        <v>-59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</row>
    <row r="172" spans="1:34" x14ac:dyDescent="0.25">
      <c r="A172" s="13">
        <v>2</v>
      </c>
      <c r="B172" s="13">
        <v>800</v>
      </c>
      <c r="C172">
        <v>803</v>
      </c>
      <c r="D172" t="s">
        <v>206</v>
      </c>
      <c r="E172">
        <v>0</v>
      </c>
      <c r="F172">
        <v>0</v>
      </c>
      <c r="G172">
        <v>-118.875</v>
      </c>
      <c r="H172">
        <v>-119.25</v>
      </c>
      <c r="I172">
        <v>-132</v>
      </c>
      <c r="J172">
        <v>-160</v>
      </c>
      <c r="K172">
        <v>-176.25</v>
      </c>
      <c r="L172">
        <v>-186.75</v>
      </c>
      <c r="M172">
        <v>-170</v>
      </c>
      <c r="N172">
        <v>-187</v>
      </c>
      <c r="O172">
        <v>-191.75</v>
      </c>
      <c r="P172">
        <v>-188.25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</row>
    <row r="173" spans="1:34" x14ac:dyDescent="0.25">
      <c r="A173" s="13">
        <v>2</v>
      </c>
      <c r="B173" s="13">
        <v>800</v>
      </c>
      <c r="C173">
        <v>804</v>
      </c>
      <c r="D173" t="s">
        <v>207</v>
      </c>
      <c r="E173">
        <v>0</v>
      </c>
      <c r="F173">
        <v>0</v>
      </c>
      <c r="G173">
        <v>-158.5</v>
      </c>
      <c r="H173">
        <v>-159.5</v>
      </c>
      <c r="I173">
        <v>-176.25</v>
      </c>
      <c r="J173">
        <v>-214.5</v>
      </c>
      <c r="K173">
        <v>-235.25</v>
      </c>
      <c r="L173">
        <v>-249.25</v>
      </c>
      <c r="M173">
        <v>-228</v>
      </c>
      <c r="N173">
        <v>-250</v>
      </c>
      <c r="O173">
        <v>-254.5</v>
      </c>
      <c r="P173">
        <v>-251.5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</row>
    <row r="174" spans="1:34" x14ac:dyDescent="0.25">
      <c r="A174" s="13">
        <v>2</v>
      </c>
      <c r="B174" s="13">
        <v>900</v>
      </c>
      <c r="C174">
        <v>901</v>
      </c>
      <c r="D174" t="s">
        <v>208</v>
      </c>
      <c r="E174">
        <v>0</v>
      </c>
      <c r="F174">
        <v>0</v>
      </c>
      <c r="G174">
        <v>-0.625</v>
      </c>
      <c r="H174">
        <v>-0.875</v>
      </c>
      <c r="I174">
        <v>-1</v>
      </c>
      <c r="J174">
        <v>-0.75</v>
      </c>
      <c r="K174">
        <v>-1</v>
      </c>
      <c r="L174">
        <v>-0.5</v>
      </c>
      <c r="M174">
        <v>-1.25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</row>
    <row r="175" spans="1:34" x14ac:dyDescent="0.25">
      <c r="A175" s="13">
        <v>2</v>
      </c>
      <c r="B175" s="13">
        <v>910</v>
      </c>
      <c r="C175">
        <v>911</v>
      </c>
      <c r="D175" t="s">
        <v>209</v>
      </c>
      <c r="E175">
        <v>0</v>
      </c>
      <c r="F175">
        <v>0</v>
      </c>
      <c r="G175">
        <v>-2.5</v>
      </c>
      <c r="H175">
        <v>-2.625</v>
      </c>
      <c r="I175">
        <v>-2.5</v>
      </c>
      <c r="J175">
        <v>-3.25</v>
      </c>
      <c r="K175">
        <v>-3.5</v>
      </c>
      <c r="L175">
        <v>-3.75</v>
      </c>
      <c r="M175">
        <v>-3.5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</row>
    <row r="176" spans="1:34" x14ac:dyDescent="0.25">
      <c r="A176" s="13">
        <v>2</v>
      </c>
      <c r="B176" s="13">
        <v>920</v>
      </c>
      <c r="C176">
        <v>921</v>
      </c>
      <c r="D176" t="s">
        <v>210</v>
      </c>
      <c r="E176">
        <v>0</v>
      </c>
      <c r="F176">
        <v>0</v>
      </c>
      <c r="G176">
        <v>-2.75</v>
      </c>
      <c r="H176">
        <v>-3</v>
      </c>
      <c r="I176">
        <v>-3.25</v>
      </c>
      <c r="J176">
        <v>-3.75</v>
      </c>
      <c r="K176">
        <v>-4.25</v>
      </c>
      <c r="L176">
        <v>-3.5</v>
      </c>
      <c r="M176">
        <v>-3.5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</row>
    <row r="177" spans="1:34" x14ac:dyDescent="0.25">
      <c r="A177" s="13">
        <v>2</v>
      </c>
      <c r="B177" s="13">
        <v>930</v>
      </c>
      <c r="C177">
        <v>931</v>
      </c>
      <c r="D177" t="s">
        <v>211</v>
      </c>
      <c r="E177">
        <v>0</v>
      </c>
      <c r="F177">
        <v>0</v>
      </c>
      <c r="G177">
        <v>-1.375</v>
      </c>
      <c r="H177">
        <v>-1.875</v>
      </c>
      <c r="I177">
        <v>-1.75</v>
      </c>
      <c r="J177">
        <v>-2</v>
      </c>
      <c r="K177">
        <v>-2.5</v>
      </c>
      <c r="L177">
        <v>-2</v>
      </c>
      <c r="M177">
        <v>-2.5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</row>
    <row r="178" spans="1:34" x14ac:dyDescent="0.25">
      <c r="A178" s="13">
        <v>2</v>
      </c>
      <c r="B178" s="13">
        <v>940</v>
      </c>
      <c r="C178">
        <v>941</v>
      </c>
      <c r="D178" t="s">
        <v>212</v>
      </c>
      <c r="E178">
        <v>0</v>
      </c>
      <c r="F178">
        <v>0</v>
      </c>
      <c r="G178">
        <v>-2.75</v>
      </c>
      <c r="H178">
        <v>-3.125</v>
      </c>
      <c r="I178">
        <v>-3.5</v>
      </c>
      <c r="J178">
        <v>-4</v>
      </c>
      <c r="K178">
        <v>-5.25</v>
      </c>
      <c r="L178">
        <v>-4.25</v>
      </c>
      <c r="M178">
        <v>-4.5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</row>
    <row r="179" spans="1:34" x14ac:dyDescent="0.25">
      <c r="A179" s="13">
        <v>2</v>
      </c>
      <c r="B179" s="13">
        <v>950</v>
      </c>
      <c r="C179">
        <v>951</v>
      </c>
      <c r="D179" t="s">
        <v>213</v>
      </c>
      <c r="E179">
        <v>0</v>
      </c>
      <c r="F179">
        <v>0</v>
      </c>
      <c r="G179">
        <v>-1.875</v>
      </c>
      <c r="H179">
        <v>-2.125</v>
      </c>
      <c r="I179">
        <v>-2</v>
      </c>
      <c r="J179">
        <v>-2.5</v>
      </c>
      <c r="K179">
        <v>-2.5</v>
      </c>
      <c r="L179">
        <v>-2.5</v>
      </c>
      <c r="M179">
        <v>-2.5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</row>
    <row r="180" spans="1:34" x14ac:dyDescent="0.25">
      <c r="A180" s="13">
        <v>2</v>
      </c>
      <c r="B180" s="13">
        <v>960</v>
      </c>
      <c r="C180">
        <v>961</v>
      </c>
      <c r="D180" t="s">
        <v>214</v>
      </c>
      <c r="E180">
        <v>0</v>
      </c>
      <c r="F180">
        <v>0</v>
      </c>
      <c r="G180">
        <v>-0.875</v>
      </c>
      <c r="H180">
        <v>-0.875</v>
      </c>
      <c r="I180">
        <v>-1</v>
      </c>
      <c r="J180">
        <v>-1</v>
      </c>
      <c r="K180">
        <v>-1.25</v>
      </c>
      <c r="L180">
        <v>-0.75</v>
      </c>
      <c r="M180">
        <v>-1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</row>
    <row r="181" spans="1:34" x14ac:dyDescent="0.25">
      <c r="A181" s="13">
        <v>3</v>
      </c>
      <c r="B181" s="13">
        <v>100</v>
      </c>
      <c r="C181">
        <v>102</v>
      </c>
      <c r="D181" t="s">
        <v>215</v>
      </c>
      <c r="E181">
        <v>0</v>
      </c>
      <c r="F181">
        <v>0</v>
      </c>
      <c r="G181">
        <v>-12.125</v>
      </c>
      <c r="H181">
        <v>-12.125</v>
      </c>
      <c r="I181">
        <v>-12.75</v>
      </c>
      <c r="J181">
        <v>-19.5</v>
      </c>
      <c r="K181">
        <v>-22.75</v>
      </c>
      <c r="L181">
        <v>-23.75</v>
      </c>
      <c r="M181">
        <v>-18.75</v>
      </c>
      <c r="N181">
        <v>-21</v>
      </c>
      <c r="O181">
        <v>-22.25</v>
      </c>
      <c r="P181">
        <v>-20.75</v>
      </c>
      <c r="Q181">
        <v>-22.25</v>
      </c>
      <c r="R181">
        <v>-23.5</v>
      </c>
      <c r="S181">
        <v>-22</v>
      </c>
      <c r="T181">
        <v>-22.5</v>
      </c>
      <c r="U181">
        <v>-27.5</v>
      </c>
      <c r="V181">
        <v>-27</v>
      </c>
      <c r="W181">
        <v>-27</v>
      </c>
      <c r="X181">
        <v>-27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</row>
    <row r="182" spans="1:34" x14ac:dyDescent="0.25">
      <c r="A182" s="13">
        <v>3</v>
      </c>
      <c r="B182" s="13">
        <v>100</v>
      </c>
      <c r="C182">
        <v>103</v>
      </c>
      <c r="D182" t="s">
        <v>216</v>
      </c>
      <c r="E182">
        <v>0</v>
      </c>
      <c r="F182">
        <v>0</v>
      </c>
      <c r="G182">
        <v>-28.125</v>
      </c>
      <c r="H182">
        <v>-28.5</v>
      </c>
      <c r="I182">
        <v>-30.5</v>
      </c>
      <c r="J182">
        <v>-45.5</v>
      </c>
      <c r="K182">
        <v>-55.5</v>
      </c>
      <c r="L182">
        <v>-57.25</v>
      </c>
      <c r="M182">
        <v>-44.5</v>
      </c>
      <c r="N182">
        <v>-53.25</v>
      </c>
      <c r="O182">
        <v>-52.75</v>
      </c>
      <c r="P182">
        <v>-48.25</v>
      </c>
      <c r="Q182">
        <v>-54.75</v>
      </c>
      <c r="R182">
        <v>-54.5</v>
      </c>
      <c r="S182">
        <v>-52</v>
      </c>
      <c r="T182">
        <v>-56.25</v>
      </c>
      <c r="U182">
        <v>-65.5</v>
      </c>
      <c r="V182">
        <v>-66</v>
      </c>
      <c r="W182">
        <v>-64.75</v>
      </c>
      <c r="X182">
        <v>-66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</row>
    <row r="183" spans="1:34" x14ac:dyDescent="0.25">
      <c r="A183" s="13">
        <v>3</v>
      </c>
      <c r="B183" s="13">
        <v>100</v>
      </c>
      <c r="C183">
        <v>104</v>
      </c>
      <c r="D183" t="s">
        <v>217</v>
      </c>
      <c r="E183">
        <v>0</v>
      </c>
      <c r="F183">
        <v>0</v>
      </c>
      <c r="G183">
        <v>-41.125</v>
      </c>
      <c r="H183">
        <v>-40.5</v>
      </c>
      <c r="I183">
        <v>-43.5</v>
      </c>
      <c r="J183">
        <v>-65</v>
      </c>
      <c r="K183">
        <v>-80.25</v>
      </c>
      <c r="L183">
        <v>-82.75</v>
      </c>
      <c r="M183">
        <v>-64.25</v>
      </c>
      <c r="N183">
        <v>-75.75</v>
      </c>
      <c r="O183">
        <v>-75</v>
      </c>
      <c r="P183">
        <v>-70</v>
      </c>
      <c r="Q183">
        <v>-77.5</v>
      </c>
      <c r="R183">
        <v>-78.75</v>
      </c>
      <c r="S183">
        <v>-74.5</v>
      </c>
      <c r="T183">
        <v>-80.5</v>
      </c>
      <c r="U183">
        <v>-94.5</v>
      </c>
      <c r="V183">
        <v>-94.75</v>
      </c>
      <c r="W183">
        <v>-93</v>
      </c>
      <c r="X183">
        <v>-94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</row>
    <row r="184" spans="1:34" x14ac:dyDescent="0.25">
      <c r="A184" s="13">
        <v>3</v>
      </c>
      <c r="B184" s="13">
        <v>100</v>
      </c>
      <c r="C184">
        <v>105</v>
      </c>
      <c r="D184" t="s">
        <v>218</v>
      </c>
      <c r="E184">
        <v>0</v>
      </c>
      <c r="F184">
        <v>0</v>
      </c>
      <c r="G184">
        <v>-37.625</v>
      </c>
      <c r="H184">
        <v>-36.625</v>
      </c>
      <c r="I184">
        <v>-40</v>
      </c>
      <c r="J184">
        <v>-62.5</v>
      </c>
      <c r="K184">
        <v>-79.5</v>
      </c>
      <c r="L184">
        <v>-81.25</v>
      </c>
      <c r="M184">
        <v>-61</v>
      </c>
      <c r="N184">
        <v>-73.5</v>
      </c>
      <c r="O184">
        <v>-72.25</v>
      </c>
      <c r="P184">
        <v>-65.25</v>
      </c>
      <c r="Q184">
        <v>-75</v>
      </c>
      <c r="R184">
        <v>-74.5</v>
      </c>
      <c r="S184">
        <v>-71</v>
      </c>
      <c r="T184">
        <v>-76.75</v>
      </c>
      <c r="U184">
        <v>-91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</row>
    <row r="185" spans="1:34" x14ac:dyDescent="0.25">
      <c r="A185" s="13">
        <v>3</v>
      </c>
      <c r="B185" s="13">
        <v>100</v>
      </c>
      <c r="C185">
        <v>106</v>
      </c>
      <c r="D185" t="s">
        <v>219</v>
      </c>
      <c r="E185">
        <v>0</v>
      </c>
      <c r="F185">
        <v>0</v>
      </c>
      <c r="G185">
        <v>-49.875</v>
      </c>
      <c r="H185">
        <v>-49.125</v>
      </c>
      <c r="I185">
        <v>-53.5</v>
      </c>
      <c r="J185">
        <v>-77.25</v>
      </c>
      <c r="K185">
        <v>-94</v>
      </c>
      <c r="L185">
        <v>-97</v>
      </c>
      <c r="M185">
        <v>-77.25</v>
      </c>
      <c r="N185">
        <v>-90</v>
      </c>
      <c r="O185">
        <v>-90.25</v>
      </c>
      <c r="P185">
        <v>-83.75</v>
      </c>
      <c r="Q185">
        <v>-93.25</v>
      </c>
      <c r="R185">
        <v>-93.75</v>
      </c>
      <c r="S185">
        <v>-90.25</v>
      </c>
      <c r="T185">
        <v>-96.25</v>
      </c>
      <c r="U185">
        <v>-111.5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</row>
    <row r="186" spans="1:34" x14ac:dyDescent="0.25">
      <c r="A186" s="13">
        <v>3</v>
      </c>
      <c r="B186" s="13">
        <v>100</v>
      </c>
      <c r="C186">
        <v>107</v>
      </c>
      <c r="D186" t="s">
        <v>220</v>
      </c>
      <c r="E186">
        <v>0</v>
      </c>
      <c r="F186">
        <v>0</v>
      </c>
      <c r="G186">
        <v>-68.25</v>
      </c>
      <c r="H186">
        <v>-67.5</v>
      </c>
      <c r="I186">
        <v>-73</v>
      </c>
      <c r="J186">
        <v>-105.5</v>
      </c>
      <c r="K186">
        <v>-128</v>
      </c>
      <c r="L186">
        <v>-131.75</v>
      </c>
      <c r="M186">
        <v>-104.75</v>
      </c>
      <c r="N186">
        <v>-123.25</v>
      </c>
      <c r="O186">
        <v>-122.5</v>
      </c>
      <c r="P186">
        <v>-114.25</v>
      </c>
      <c r="Q186">
        <v>-127.5</v>
      </c>
      <c r="R186">
        <v>-128.5</v>
      </c>
      <c r="S186">
        <v>-123.5</v>
      </c>
      <c r="T186">
        <v>-131.5</v>
      </c>
      <c r="U186">
        <v>-151.5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</row>
    <row r="187" spans="1:34" x14ac:dyDescent="0.25">
      <c r="A187" s="13">
        <v>3</v>
      </c>
      <c r="B187" s="13">
        <v>100</v>
      </c>
      <c r="C187">
        <v>108</v>
      </c>
      <c r="D187" t="s">
        <v>221</v>
      </c>
      <c r="E187">
        <v>0</v>
      </c>
      <c r="F187">
        <v>0</v>
      </c>
      <c r="G187">
        <v>-68.25</v>
      </c>
      <c r="H187">
        <v>-67.375</v>
      </c>
      <c r="I187">
        <v>-72.75</v>
      </c>
      <c r="J187">
        <v>-105.25</v>
      </c>
      <c r="K187">
        <v>-127.5</v>
      </c>
      <c r="L187">
        <v>-131.75</v>
      </c>
      <c r="M187">
        <v>-105.25</v>
      </c>
      <c r="N187">
        <v>-122.75</v>
      </c>
      <c r="O187">
        <v>-122.25</v>
      </c>
      <c r="P187">
        <v>-114</v>
      </c>
      <c r="Q187">
        <v>-127</v>
      </c>
      <c r="R187">
        <v>-128.5</v>
      </c>
      <c r="S187">
        <v>-123.25</v>
      </c>
      <c r="T187">
        <v>-131.5</v>
      </c>
      <c r="U187">
        <v>-151.5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</row>
    <row r="188" spans="1:34" x14ac:dyDescent="0.25">
      <c r="A188" s="14">
        <v>3</v>
      </c>
      <c r="B188" s="14">
        <v>100</v>
      </c>
      <c r="C188" s="15">
        <v>109</v>
      </c>
      <c r="D188" s="15" t="s">
        <v>222</v>
      </c>
      <c r="E188">
        <v>0</v>
      </c>
      <c r="F188">
        <v>0</v>
      </c>
      <c r="G188">
        <v>-5.25</v>
      </c>
      <c r="H188">
        <v>-5.5</v>
      </c>
      <c r="I188">
        <v>-5.5</v>
      </c>
      <c r="J188">
        <v>-10.75</v>
      </c>
      <c r="K188">
        <v>-14</v>
      </c>
      <c r="L188">
        <v>-13.75</v>
      </c>
      <c r="M188">
        <v>-9.75</v>
      </c>
      <c r="N188">
        <v>-11.5</v>
      </c>
      <c r="O188">
        <v>-12</v>
      </c>
      <c r="P188">
        <v>-10.5</v>
      </c>
      <c r="Q188">
        <v>-11.5</v>
      </c>
      <c r="R188">
        <v>-12.25</v>
      </c>
      <c r="S188">
        <v>-11</v>
      </c>
      <c r="T188">
        <v>-11</v>
      </c>
      <c r="U188">
        <v>-15.25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</row>
    <row r="189" spans="1:34" x14ac:dyDescent="0.25">
      <c r="A189" s="13">
        <v>3</v>
      </c>
      <c r="B189" s="13">
        <v>100</v>
      </c>
      <c r="C189">
        <v>110</v>
      </c>
      <c r="D189" t="s">
        <v>223</v>
      </c>
      <c r="E189">
        <v>0</v>
      </c>
      <c r="F189">
        <v>0</v>
      </c>
      <c r="G189">
        <v>-12.375</v>
      </c>
      <c r="H189">
        <v>-12.125</v>
      </c>
      <c r="I189">
        <v>-13.5</v>
      </c>
      <c r="J189">
        <v>-19</v>
      </c>
      <c r="K189">
        <v>-22</v>
      </c>
      <c r="L189">
        <v>-22.5</v>
      </c>
      <c r="M189">
        <v>-18.75</v>
      </c>
      <c r="N189">
        <v>-21</v>
      </c>
      <c r="O189">
        <v>-21.5</v>
      </c>
      <c r="P189">
        <v>-20.75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</row>
    <row r="190" spans="1:34" x14ac:dyDescent="0.25">
      <c r="A190" s="13">
        <v>3</v>
      </c>
      <c r="B190" s="13">
        <v>100</v>
      </c>
      <c r="C190">
        <v>111</v>
      </c>
      <c r="D190" t="s">
        <v>224</v>
      </c>
      <c r="E190">
        <v>0</v>
      </c>
      <c r="F190">
        <v>0</v>
      </c>
      <c r="G190">
        <v>-23.125</v>
      </c>
      <c r="H190">
        <v>-23.125</v>
      </c>
      <c r="I190">
        <v>-25.25</v>
      </c>
      <c r="J190">
        <v>-42.25</v>
      </c>
      <c r="K190">
        <v>-56.25</v>
      </c>
      <c r="L190">
        <v>-56.5</v>
      </c>
      <c r="M190">
        <v>-41.25</v>
      </c>
      <c r="N190">
        <v>-50</v>
      </c>
      <c r="O190">
        <v>-48.5</v>
      </c>
      <c r="P190">
        <v>-43.5</v>
      </c>
      <c r="Q190">
        <v>-50.5</v>
      </c>
      <c r="R190">
        <v>-50.25</v>
      </c>
      <c r="S190">
        <v>-47.5</v>
      </c>
      <c r="T190">
        <v>-50.5</v>
      </c>
      <c r="U190">
        <v>-62.25</v>
      </c>
      <c r="V190">
        <v>-61.75</v>
      </c>
      <c r="W190">
        <v>-60.5</v>
      </c>
      <c r="X190">
        <v>-59.5</v>
      </c>
      <c r="Y190">
        <v>-62</v>
      </c>
      <c r="Z190">
        <v>-60.5</v>
      </c>
      <c r="AA190">
        <v>-60</v>
      </c>
      <c r="AB190">
        <v>-61.5</v>
      </c>
      <c r="AC190">
        <v>-69</v>
      </c>
      <c r="AD190">
        <v>-63.5</v>
      </c>
      <c r="AE190">
        <v>-65</v>
      </c>
      <c r="AF190">
        <v>-73</v>
      </c>
      <c r="AG190">
        <v>-77</v>
      </c>
      <c r="AH190">
        <v>-75</v>
      </c>
    </row>
    <row r="191" spans="1:34" x14ac:dyDescent="0.25">
      <c r="A191" s="13">
        <v>3</v>
      </c>
      <c r="B191" s="13">
        <v>100</v>
      </c>
      <c r="C191">
        <v>112</v>
      </c>
      <c r="D191" t="s">
        <v>225</v>
      </c>
      <c r="E191">
        <v>0</v>
      </c>
      <c r="F191">
        <v>0</v>
      </c>
      <c r="G191">
        <v>-15.375</v>
      </c>
      <c r="H191">
        <v>-15.375</v>
      </c>
      <c r="I191">
        <v>-16.75</v>
      </c>
      <c r="J191">
        <v>-23.25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</row>
    <row r="192" spans="1:34" x14ac:dyDescent="0.25">
      <c r="A192" s="13">
        <v>3</v>
      </c>
      <c r="B192" s="13">
        <v>100</v>
      </c>
      <c r="C192">
        <v>113</v>
      </c>
      <c r="D192" t="s">
        <v>226</v>
      </c>
      <c r="E192">
        <v>0</v>
      </c>
      <c r="F192">
        <v>0</v>
      </c>
      <c r="G192">
        <v>-15.125</v>
      </c>
      <c r="H192">
        <v>-15.125</v>
      </c>
      <c r="I192">
        <v>-16.75</v>
      </c>
      <c r="J192">
        <v>-23.25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</row>
    <row r="193" spans="1:34" x14ac:dyDescent="0.25">
      <c r="A193" s="13">
        <v>3</v>
      </c>
      <c r="B193" s="13">
        <v>100</v>
      </c>
      <c r="C193">
        <v>114</v>
      </c>
      <c r="D193" t="s">
        <v>227</v>
      </c>
      <c r="E193">
        <v>0</v>
      </c>
      <c r="F193">
        <v>0</v>
      </c>
      <c r="G193">
        <v>-21.75</v>
      </c>
      <c r="H193">
        <v>-21.625</v>
      </c>
      <c r="I193">
        <v>-23.75</v>
      </c>
      <c r="J193">
        <v>-32.75</v>
      </c>
      <c r="K193">
        <v>-38.75</v>
      </c>
      <c r="L193">
        <v>-40.5</v>
      </c>
      <c r="M193">
        <v>-33.5</v>
      </c>
      <c r="N193">
        <v>-37.5</v>
      </c>
      <c r="O193">
        <v>-37.75</v>
      </c>
      <c r="P193">
        <v>-36.5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</row>
    <row r="194" spans="1:34" x14ac:dyDescent="0.25">
      <c r="A194" s="13">
        <v>3</v>
      </c>
      <c r="B194" s="13">
        <v>100</v>
      </c>
      <c r="C194">
        <v>115</v>
      </c>
      <c r="D194" t="s">
        <v>228</v>
      </c>
      <c r="E194">
        <v>0</v>
      </c>
      <c r="F194">
        <v>0</v>
      </c>
      <c r="G194">
        <v>-14</v>
      </c>
      <c r="H194">
        <v>-14.5</v>
      </c>
      <c r="I194">
        <v>-15.5</v>
      </c>
      <c r="J194">
        <v>-21</v>
      </c>
      <c r="K194">
        <v>-24.25</v>
      </c>
      <c r="L194">
        <v>-25</v>
      </c>
      <c r="M194">
        <v>-21.5</v>
      </c>
      <c r="N194">
        <v>-24</v>
      </c>
      <c r="O194">
        <v>-24.25</v>
      </c>
      <c r="P194">
        <v>-23.5</v>
      </c>
      <c r="Q194">
        <v>-25.75</v>
      </c>
      <c r="R194">
        <v>-26.25</v>
      </c>
      <c r="S194">
        <v>-24.25</v>
      </c>
      <c r="T194">
        <v>-26</v>
      </c>
      <c r="U194">
        <v>-30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</row>
    <row r="195" spans="1:34" x14ac:dyDescent="0.25">
      <c r="A195" s="13">
        <v>3</v>
      </c>
      <c r="B195" s="13">
        <v>100</v>
      </c>
      <c r="C195">
        <v>116</v>
      </c>
      <c r="D195" t="s">
        <v>229</v>
      </c>
      <c r="E195">
        <v>0</v>
      </c>
      <c r="F195">
        <v>0</v>
      </c>
      <c r="G195">
        <v>-15.375</v>
      </c>
      <c r="H195">
        <v>-15.375</v>
      </c>
      <c r="I195">
        <v>-16.75</v>
      </c>
      <c r="J195">
        <v>-24.5</v>
      </c>
      <c r="K195">
        <v>-29.25</v>
      </c>
      <c r="L195">
        <v>-30.5</v>
      </c>
      <c r="M195">
        <v>-23.75</v>
      </c>
      <c r="N195">
        <v>-27.5</v>
      </c>
      <c r="O195">
        <v>-27.75</v>
      </c>
      <c r="P195">
        <v>-26.25</v>
      </c>
      <c r="Q195">
        <v>-29.25</v>
      </c>
      <c r="R195">
        <v>-29.25</v>
      </c>
      <c r="S195">
        <v>-27.75</v>
      </c>
      <c r="T195">
        <v>-29.5</v>
      </c>
      <c r="U195">
        <v>-34.25</v>
      </c>
      <c r="V195">
        <v>-34.75</v>
      </c>
      <c r="W195">
        <v>-34.25</v>
      </c>
      <c r="X195">
        <v>-34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</row>
    <row r="196" spans="1:34" x14ac:dyDescent="0.25">
      <c r="A196" s="13">
        <v>3</v>
      </c>
      <c r="B196" s="13">
        <v>100</v>
      </c>
      <c r="C196">
        <v>117</v>
      </c>
      <c r="D196" t="s">
        <v>230</v>
      </c>
      <c r="E196">
        <v>0</v>
      </c>
      <c r="F196">
        <v>0</v>
      </c>
      <c r="G196">
        <v>-30.75</v>
      </c>
      <c r="H196">
        <v>-30.625</v>
      </c>
      <c r="I196">
        <v>-33.5</v>
      </c>
      <c r="J196">
        <v>-45.75</v>
      </c>
      <c r="K196">
        <v>-54.5</v>
      </c>
      <c r="L196">
        <v>-56.75</v>
      </c>
      <c r="M196">
        <v>-46.25</v>
      </c>
      <c r="N196">
        <v>-53.25</v>
      </c>
      <c r="O196">
        <v>-53.25</v>
      </c>
      <c r="P196">
        <v>-51.25</v>
      </c>
      <c r="Q196">
        <v>-55.75</v>
      </c>
      <c r="R196">
        <v>-57</v>
      </c>
      <c r="S196">
        <v>-54.75</v>
      </c>
      <c r="T196">
        <v>-57.75</v>
      </c>
      <c r="U196">
        <v>-66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</row>
    <row r="197" spans="1:34" x14ac:dyDescent="0.25">
      <c r="A197" s="13">
        <v>3</v>
      </c>
      <c r="B197" s="13">
        <v>100</v>
      </c>
      <c r="C197">
        <v>118</v>
      </c>
      <c r="D197" t="s">
        <v>231</v>
      </c>
      <c r="E197">
        <v>0</v>
      </c>
      <c r="F197">
        <v>0</v>
      </c>
      <c r="G197">
        <v>-25</v>
      </c>
      <c r="H197">
        <v>-25.125</v>
      </c>
      <c r="I197">
        <v>-27</v>
      </c>
      <c r="J197">
        <v>-40</v>
      </c>
      <c r="K197">
        <v>-49.25</v>
      </c>
      <c r="L197">
        <v>-51</v>
      </c>
      <c r="M197">
        <v>-40</v>
      </c>
      <c r="N197">
        <v>-46.75</v>
      </c>
      <c r="O197">
        <v>-46.5</v>
      </c>
      <c r="P197">
        <v>-43.5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</row>
    <row r="198" spans="1:34" x14ac:dyDescent="0.25">
      <c r="A198" s="13">
        <v>3</v>
      </c>
      <c r="B198" s="13">
        <v>100</v>
      </c>
      <c r="C198">
        <v>119</v>
      </c>
      <c r="D198" t="s">
        <v>232</v>
      </c>
      <c r="E198">
        <v>0</v>
      </c>
      <c r="F198">
        <v>0</v>
      </c>
      <c r="G198">
        <v>-7.75</v>
      </c>
      <c r="H198">
        <v>-7.75</v>
      </c>
      <c r="I198">
        <v>-8.25</v>
      </c>
      <c r="J198">
        <v>-11.75</v>
      </c>
      <c r="K198">
        <v>-13.25</v>
      </c>
      <c r="L198">
        <v>-13.25</v>
      </c>
      <c r="M198">
        <v>-11.5</v>
      </c>
      <c r="N198">
        <v>-12.75</v>
      </c>
      <c r="O198">
        <v>-13.25</v>
      </c>
      <c r="P198">
        <v>-12.5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</row>
    <row r="199" spans="1:34" x14ac:dyDescent="0.25">
      <c r="A199" s="13">
        <v>3</v>
      </c>
      <c r="B199" s="13">
        <v>100</v>
      </c>
      <c r="C199">
        <v>120</v>
      </c>
      <c r="D199" t="s">
        <v>233</v>
      </c>
      <c r="E199">
        <v>0</v>
      </c>
      <c r="F199">
        <v>0</v>
      </c>
      <c r="G199">
        <v>-8.125</v>
      </c>
      <c r="H199">
        <v>-8.25</v>
      </c>
      <c r="I199">
        <v>-8.75</v>
      </c>
      <c r="J199">
        <v>-12.5</v>
      </c>
      <c r="K199">
        <v>-14.75</v>
      </c>
      <c r="L199">
        <v>-15</v>
      </c>
      <c r="M199">
        <v>-12.5</v>
      </c>
      <c r="N199">
        <v>-14</v>
      </c>
      <c r="O199">
        <v>-14.5</v>
      </c>
      <c r="P199">
        <v>-14.25</v>
      </c>
      <c r="Q199">
        <v>-15.25</v>
      </c>
      <c r="R199">
        <v>-14.75</v>
      </c>
      <c r="S199">
        <v>-14</v>
      </c>
      <c r="T199">
        <v>-15.75</v>
      </c>
      <c r="U199">
        <v>-17.5</v>
      </c>
      <c r="V199">
        <v>-17.75</v>
      </c>
      <c r="W199">
        <v>-17.75</v>
      </c>
      <c r="X199">
        <v>-17</v>
      </c>
      <c r="Y199">
        <v>-19.5</v>
      </c>
      <c r="Z199">
        <v>-19</v>
      </c>
      <c r="AA199">
        <v>-18</v>
      </c>
      <c r="AB199">
        <v>-18.5</v>
      </c>
      <c r="AC199">
        <v>-21.5</v>
      </c>
      <c r="AD199">
        <v>-19</v>
      </c>
      <c r="AE199">
        <v>-20.5</v>
      </c>
      <c r="AF199">
        <v>-22</v>
      </c>
      <c r="AG199">
        <v>-22</v>
      </c>
      <c r="AH199">
        <v>-22</v>
      </c>
    </row>
    <row r="200" spans="1:34" x14ac:dyDescent="0.25">
      <c r="A200" s="13">
        <v>3</v>
      </c>
      <c r="B200" s="13">
        <v>100</v>
      </c>
      <c r="C200">
        <v>121</v>
      </c>
      <c r="D200" t="s">
        <v>234</v>
      </c>
      <c r="E200">
        <v>0</v>
      </c>
      <c r="F200">
        <v>0</v>
      </c>
      <c r="G200">
        <v>-31.5</v>
      </c>
      <c r="H200">
        <v>-31.5</v>
      </c>
      <c r="I200">
        <v>-33.75</v>
      </c>
      <c r="J200">
        <v>-54.5</v>
      </c>
      <c r="K200">
        <v>-70</v>
      </c>
      <c r="L200">
        <v>-71.75</v>
      </c>
      <c r="M200">
        <v>-52.5</v>
      </c>
      <c r="N200">
        <v>-64</v>
      </c>
      <c r="O200">
        <v>-63</v>
      </c>
      <c r="P200">
        <v>-56.25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</row>
    <row r="201" spans="1:34" x14ac:dyDescent="0.25">
      <c r="A201" s="13">
        <v>3</v>
      </c>
      <c r="B201" s="13">
        <v>100</v>
      </c>
      <c r="C201">
        <v>122</v>
      </c>
      <c r="D201" t="s">
        <v>235</v>
      </c>
      <c r="E201">
        <v>0</v>
      </c>
      <c r="F201">
        <v>0</v>
      </c>
      <c r="G201">
        <v>-59.75</v>
      </c>
      <c r="H201">
        <v>-59.25</v>
      </c>
      <c r="I201">
        <v>-63.5</v>
      </c>
      <c r="J201">
        <v>-108.5</v>
      </c>
      <c r="K201">
        <v>-142.75</v>
      </c>
      <c r="L201">
        <v>-146.25</v>
      </c>
      <c r="M201">
        <v>-104</v>
      </c>
      <c r="N201">
        <v>-128.5</v>
      </c>
      <c r="O201">
        <v>-124.5</v>
      </c>
      <c r="P201">
        <v>-110.5</v>
      </c>
      <c r="Q201">
        <v>-128.75</v>
      </c>
      <c r="R201">
        <v>-127.75</v>
      </c>
      <c r="S201">
        <v>-120.5</v>
      </c>
      <c r="T201">
        <v>-130</v>
      </c>
      <c r="U201">
        <v>-158.5</v>
      </c>
      <c r="V201">
        <v>-160</v>
      </c>
      <c r="W201">
        <v>-154</v>
      </c>
      <c r="X201">
        <v>-154.5</v>
      </c>
      <c r="Y201">
        <v>-159</v>
      </c>
      <c r="Z201">
        <v>-153</v>
      </c>
      <c r="AA201">
        <v>-153.5</v>
      </c>
      <c r="AB201">
        <v>-154.5</v>
      </c>
      <c r="AC201">
        <v>-175</v>
      </c>
      <c r="AD201">
        <v>-161.5</v>
      </c>
      <c r="AE201">
        <v>-163.5</v>
      </c>
      <c r="AF201">
        <v>-188.5</v>
      </c>
      <c r="AG201">
        <v>-195</v>
      </c>
      <c r="AH201">
        <v>-192.5</v>
      </c>
    </row>
    <row r="202" spans="1:34" x14ac:dyDescent="0.25">
      <c r="A202" s="13">
        <v>3</v>
      </c>
      <c r="B202" s="13">
        <v>100</v>
      </c>
      <c r="C202">
        <v>124</v>
      </c>
      <c r="D202" t="s">
        <v>236</v>
      </c>
      <c r="E202">
        <v>0</v>
      </c>
      <c r="F202">
        <v>0</v>
      </c>
      <c r="G202">
        <v>-18</v>
      </c>
      <c r="H202">
        <v>-18.125</v>
      </c>
      <c r="I202">
        <v>-19.5</v>
      </c>
      <c r="J202">
        <v>-33</v>
      </c>
      <c r="K202">
        <v>-43.5</v>
      </c>
      <c r="L202">
        <v>-44.75</v>
      </c>
      <c r="M202">
        <v>-32</v>
      </c>
      <c r="N202">
        <v>-38.5</v>
      </c>
      <c r="O202">
        <v>-38</v>
      </c>
      <c r="P202">
        <v>-34</v>
      </c>
      <c r="Q202">
        <v>-39</v>
      </c>
      <c r="R202">
        <v>-39</v>
      </c>
      <c r="S202">
        <v>-36.75</v>
      </c>
      <c r="T202">
        <v>-39.75</v>
      </c>
      <c r="U202">
        <v>-48.25</v>
      </c>
      <c r="V202">
        <v>-48.5</v>
      </c>
      <c r="W202">
        <v>-47.75</v>
      </c>
      <c r="X202">
        <v>-47</v>
      </c>
      <c r="Y202">
        <v>-49.5</v>
      </c>
      <c r="Z202">
        <v>-47.5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</row>
    <row r="203" spans="1:34" x14ac:dyDescent="0.25">
      <c r="A203" s="13">
        <v>3</v>
      </c>
      <c r="B203" s="13">
        <v>100</v>
      </c>
      <c r="C203">
        <v>125</v>
      </c>
      <c r="D203" t="s">
        <v>237</v>
      </c>
      <c r="E203">
        <v>0</v>
      </c>
      <c r="F203">
        <v>0</v>
      </c>
      <c r="G203">
        <v>-0.875</v>
      </c>
      <c r="H203">
        <v>-1</v>
      </c>
      <c r="I203">
        <v>-1.25</v>
      </c>
      <c r="J203">
        <v>-1.75</v>
      </c>
      <c r="K203">
        <v>-2.25</v>
      </c>
      <c r="L203">
        <v>-1.75</v>
      </c>
      <c r="M203">
        <v>-1.75</v>
      </c>
      <c r="N203">
        <v>-1.5</v>
      </c>
      <c r="O203">
        <v>-2</v>
      </c>
      <c r="P203">
        <v>-1.75</v>
      </c>
      <c r="Q203">
        <v>-2.25</v>
      </c>
      <c r="R203">
        <v>-1.75</v>
      </c>
      <c r="S203">
        <v>-1</v>
      </c>
      <c r="T203">
        <v>-1.5</v>
      </c>
      <c r="U203">
        <v>-2.5</v>
      </c>
      <c r="V203">
        <v>-1.75</v>
      </c>
      <c r="W203">
        <v>-2.25</v>
      </c>
      <c r="X203">
        <v>-1.5</v>
      </c>
      <c r="Y203">
        <v>-2.5</v>
      </c>
      <c r="Z203">
        <v>-2.5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</row>
    <row r="204" spans="1:34" x14ac:dyDescent="0.25">
      <c r="A204" s="13">
        <v>3</v>
      </c>
      <c r="B204" s="13">
        <v>100</v>
      </c>
      <c r="C204">
        <v>126</v>
      </c>
      <c r="D204" t="s">
        <v>238</v>
      </c>
      <c r="E204">
        <v>0</v>
      </c>
      <c r="F204">
        <v>0</v>
      </c>
      <c r="G204">
        <v>-2.75</v>
      </c>
      <c r="H204">
        <v>-3</v>
      </c>
      <c r="I204">
        <v>-3</v>
      </c>
      <c r="J204">
        <v>-5</v>
      </c>
      <c r="K204">
        <v>-6.25</v>
      </c>
      <c r="L204">
        <v>-6.25</v>
      </c>
      <c r="M204">
        <v>-5</v>
      </c>
      <c r="N204">
        <v>-5.5</v>
      </c>
      <c r="O204">
        <v>-5.75</v>
      </c>
      <c r="P204">
        <v>-5.5</v>
      </c>
      <c r="Q204">
        <v>-5.75</v>
      </c>
      <c r="R204">
        <v>-6</v>
      </c>
      <c r="S204">
        <v>-4.25</v>
      </c>
      <c r="T204">
        <v>-5.25</v>
      </c>
      <c r="U204">
        <v>-7</v>
      </c>
      <c r="V204">
        <v>-6.5</v>
      </c>
      <c r="W204">
        <v>-6.75</v>
      </c>
      <c r="X204">
        <v>-6.5</v>
      </c>
      <c r="Y204">
        <v>-7.5</v>
      </c>
      <c r="Z204">
        <v>-7.5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</row>
    <row r="205" spans="1:34" x14ac:dyDescent="0.25">
      <c r="A205" s="13">
        <v>3</v>
      </c>
      <c r="B205" s="13">
        <v>100</v>
      </c>
      <c r="C205">
        <v>127</v>
      </c>
      <c r="D205" t="s">
        <v>239</v>
      </c>
      <c r="E205">
        <v>0</v>
      </c>
      <c r="F205">
        <v>0</v>
      </c>
      <c r="G205">
        <v>-4.375</v>
      </c>
      <c r="H205">
        <v>-4.625</v>
      </c>
      <c r="I205">
        <v>-4.75</v>
      </c>
      <c r="J205">
        <v>-6</v>
      </c>
      <c r="K205">
        <v>-6.5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</row>
    <row r="206" spans="1:34" x14ac:dyDescent="0.25">
      <c r="A206" s="13">
        <v>3</v>
      </c>
      <c r="B206" s="13">
        <v>130</v>
      </c>
      <c r="C206">
        <v>132</v>
      </c>
      <c r="D206" t="s">
        <v>240</v>
      </c>
      <c r="E206">
        <v>0</v>
      </c>
      <c r="F206">
        <v>0</v>
      </c>
      <c r="G206">
        <v>-39</v>
      </c>
      <c r="H206">
        <v>-38.375</v>
      </c>
      <c r="I206">
        <v>-41.5</v>
      </c>
      <c r="J206">
        <v>-73.75</v>
      </c>
      <c r="K206">
        <v>-99.5</v>
      </c>
      <c r="L206">
        <v>-101</v>
      </c>
      <c r="M206">
        <v>-70.75</v>
      </c>
      <c r="N206">
        <v>-87.25</v>
      </c>
      <c r="O206">
        <v>-84.75</v>
      </c>
      <c r="P206">
        <v>-74</v>
      </c>
      <c r="Q206">
        <v>-86.75</v>
      </c>
      <c r="R206">
        <v>-86.25</v>
      </c>
      <c r="S206">
        <v>-80.75</v>
      </c>
      <c r="T206">
        <v>-87</v>
      </c>
      <c r="U206">
        <v>-108.75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</row>
    <row r="207" spans="1:34" x14ac:dyDescent="0.25">
      <c r="A207" s="13">
        <v>3</v>
      </c>
      <c r="B207" s="13">
        <v>130</v>
      </c>
      <c r="C207">
        <v>133</v>
      </c>
      <c r="D207" t="s">
        <v>241</v>
      </c>
      <c r="E207">
        <v>0</v>
      </c>
      <c r="F207">
        <v>0</v>
      </c>
      <c r="G207">
        <v>-31.875</v>
      </c>
      <c r="H207">
        <v>-31.375</v>
      </c>
      <c r="I207">
        <v>-34.25</v>
      </c>
      <c r="J207">
        <v>-48</v>
      </c>
      <c r="K207">
        <v>-57.5</v>
      </c>
      <c r="L207">
        <v>-59.75</v>
      </c>
      <c r="M207">
        <v>-48.5</v>
      </c>
      <c r="N207">
        <v>-56.25</v>
      </c>
      <c r="O207">
        <v>-56</v>
      </c>
      <c r="P207">
        <v>-53.25</v>
      </c>
      <c r="Q207">
        <v>-58.75</v>
      </c>
      <c r="R207">
        <v>-58.75</v>
      </c>
      <c r="S207">
        <v>-57.25</v>
      </c>
      <c r="T207">
        <v>-60.5</v>
      </c>
      <c r="U207">
        <v>-69.5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</row>
    <row r="208" spans="1:34" x14ac:dyDescent="0.25">
      <c r="A208" s="13">
        <v>3</v>
      </c>
      <c r="B208" s="13">
        <v>130</v>
      </c>
      <c r="C208">
        <v>134</v>
      </c>
      <c r="D208" t="s">
        <v>242</v>
      </c>
      <c r="E208">
        <v>0</v>
      </c>
      <c r="F208">
        <v>0</v>
      </c>
      <c r="G208">
        <v>-31.75</v>
      </c>
      <c r="H208">
        <v>-31.25</v>
      </c>
      <c r="I208">
        <v>-34.25</v>
      </c>
      <c r="J208">
        <v>-48</v>
      </c>
      <c r="K208">
        <v>-57.5</v>
      </c>
      <c r="L208">
        <v>-59.5</v>
      </c>
      <c r="M208">
        <v>-48</v>
      </c>
      <c r="N208">
        <v>-55.75</v>
      </c>
      <c r="O208">
        <v>-55.75</v>
      </c>
      <c r="P208">
        <v>-53.25</v>
      </c>
      <c r="Q208">
        <v>-57.75</v>
      </c>
      <c r="R208">
        <v>-58.5</v>
      </c>
      <c r="S208">
        <v>-57</v>
      </c>
      <c r="T208">
        <v>-60.25</v>
      </c>
      <c r="U208">
        <v>-69.25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</row>
    <row r="209" spans="1:34" x14ac:dyDescent="0.25">
      <c r="A209" s="13">
        <v>3</v>
      </c>
      <c r="B209" s="13">
        <v>130</v>
      </c>
      <c r="C209">
        <v>136</v>
      </c>
      <c r="D209" t="s">
        <v>243</v>
      </c>
      <c r="E209">
        <v>0</v>
      </c>
      <c r="F209">
        <v>0</v>
      </c>
      <c r="G209">
        <v>-10.875</v>
      </c>
      <c r="H209">
        <v>-10.875</v>
      </c>
      <c r="I209">
        <v>-11.75</v>
      </c>
      <c r="J209">
        <v>-16.5</v>
      </c>
      <c r="K209">
        <v>-19.5</v>
      </c>
      <c r="L209">
        <v>-20</v>
      </c>
      <c r="M209">
        <v>-16.5</v>
      </c>
      <c r="N209">
        <v>-18.5</v>
      </c>
      <c r="O209">
        <v>-19</v>
      </c>
      <c r="P209">
        <v>-18.25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</row>
    <row r="210" spans="1:34" x14ac:dyDescent="0.25">
      <c r="A210" s="13">
        <v>3</v>
      </c>
      <c r="B210" s="13">
        <v>130</v>
      </c>
      <c r="C210">
        <v>137</v>
      </c>
      <c r="D210" t="s">
        <v>244</v>
      </c>
      <c r="E210">
        <v>0</v>
      </c>
      <c r="F210">
        <v>0</v>
      </c>
      <c r="G210">
        <v>-20.625</v>
      </c>
      <c r="H210">
        <v>-21.25</v>
      </c>
      <c r="I210">
        <v>-22.75</v>
      </c>
      <c r="J210">
        <v>-42</v>
      </c>
      <c r="K210">
        <v>-57.25</v>
      </c>
      <c r="L210">
        <v>-58</v>
      </c>
      <c r="M210">
        <v>-39.75</v>
      </c>
      <c r="N210">
        <v>-49.75</v>
      </c>
      <c r="O210">
        <v>-47.25</v>
      </c>
      <c r="P210">
        <v>-41.5</v>
      </c>
      <c r="Q210">
        <v>-49.5</v>
      </c>
      <c r="R210">
        <v>-48.5</v>
      </c>
      <c r="S210">
        <v>-44.75</v>
      </c>
      <c r="T210">
        <v>-49</v>
      </c>
      <c r="U210">
        <v>-61.25</v>
      </c>
      <c r="V210">
        <v>-64.25</v>
      </c>
      <c r="W210">
        <v>-59.75</v>
      </c>
      <c r="X210">
        <v>-58.5</v>
      </c>
      <c r="Y210">
        <v>-61.5</v>
      </c>
      <c r="Z210">
        <v>-58</v>
      </c>
      <c r="AA210">
        <v>-57.5</v>
      </c>
      <c r="AB210">
        <v>-59</v>
      </c>
      <c r="AC210">
        <v>-66.5</v>
      </c>
      <c r="AD210">
        <v>-60.5</v>
      </c>
      <c r="AE210">
        <v>-61</v>
      </c>
      <c r="AF210">
        <v>-71.5</v>
      </c>
      <c r="AG210">
        <v>-77</v>
      </c>
      <c r="AH210">
        <v>-73</v>
      </c>
    </row>
    <row r="211" spans="1:34" x14ac:dyDescent="0.25">
      <c r="A211" s="13">
        <v>3</v>
      </c>
      <c r="B211" s="13">
        <v>130</v>
      </c>
      <c r="C211">
        <v>138</v>
      </c>
      <c r="D211" t="s">
        <v>245</v>
      </c>
      <c r="E211">
        <v>0</v>
      </c>
      <c r="F211">
        <v>0</v>
      </c>
      <c r="G211">
        <v>-14.125</v>
      </c>
      <c r="H211">
        <v>-14.5</v>
      </c>
      <c r="I211">
        <v>-15.25</v>
      </c>
      <c r="J211">
        <v>-21.5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</row>
    <row r="212" spans="1:34" x14ac:dyDescent="0.25">
      <c r="A212" s="13">
        <v>3</v>
      </c>
      <c r="B212" s="13">
        <v>130</v>
      </c>
      <c r="C212">
        <v>139</v>
      </c>
      <c r="D212" t="s">
        <v>246</v>
      </c>
      <c r="E212">
        <v>0</v>
      </c>
      <c r="F212">
        <v>0</v>
      </c>
      <c r="G212">
        <v>-14</v>
      </c>
      <c r="H212">
        <v>-14.25</v>
      </c>
      <c r="I212">
        <v>-14.75</v>
      </c>
      <c r="J212">
        <v>-21.5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</row>
    <row r="213" spans="1:34" x14ac:dyDescent="0.25">
      <c r="A213" s="13">
        <v>3</v>
      </c>
      <c r="B213" s="13">
        <v>130</v>
      </c>
      <c r="C213">
        <v>140</v>
      </c>
      <c r="D213" t="s">
        <v>247</v>
      </c>
      <c r="E213">
        <v>0</v>
      </c>
      <c r="F213">
        <v>0</v>
      </c>
      <c r="G213">
        <v>-19.75</v>
      </c>
      <c r="H213">
        <v>-19.875</v>
      </c>
      <c r="I213">
        <v>-21.75</v>
      </c>
      <c r="J213">
        <v>-30.25</v>
      </c>
      <c r="K213">
        <v>-35.75</v>
      </c>
      <c r="L213">
        <v>-36.75</v>
      </c>
      <c r="M213">
        <v>-30.25</v>
      </c>
      <c r="N213">
        <v>-34.25</v>
      </c>
      <c r="O213">
        <v>-34.75</v>
      </c>
      <c r="P213">
        <v>-33.5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</row>
    <row r="214" spans="1:34" x14ac:dyDescent="0.25">
      <c r="A214" s="13">
        <v>3</v>
      </c>
      <c r="B214" s="13">
        <v>130</v>
      </c>
      <c r="C214">
        <v>141</v>
      </c>
      <c r="D214" t="s">
        <v>248</v>
      </c>
      <c r="E214">
        <v>0</v>
      </c>
      <c r="F214">
        <v>0</v>
      </c>
      <c r="G214">
        <v>-28.5</v>
      </c>
      <c r="H214">
        <v>-28.5</v>
      </c>
      <c r="I214">
        <v>-30.5</v>
      </c>
      <c r="J214">
        <v>-45.5</v>
      </c>
      <c r="K214">
        <v>-56</v>
      </c>
      <c r="L214">
        <v>-57</v>
      </c>
      <c r="M214">
        <v>-44.75</v>
      </c>
      <c r="N214">
        <v>-52.5</v>
      </c>
      <c r="O214">
        <v>-52.75</v>
      </c>
      <c r="P214">
        <v>-48.5</v>
      </c>
      <c r="Q214">
        <v>-54.75</v>
      </c>
      <c r="R214">
        <v>-54.5</v>
      </c>
      <c r="S214">
        <v>-52</v>
      </c>
      <c r="T214">
        <v>-55.75</v>
      </c>
      <c r="U214">
        <v>-65.75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</row>
    <row r="215" spans="1:34" x14ac:dyDescent="0.25">
      <c r="A215" s="13">
        <v>3</v>
      </c>
      <c r="B215" s="13">
        <v>130</v>
      </c>
      <c r="C215">
        <v>142</v>
      </c>
      <c r="D215" t="s">
        <v>249</v>
      </c>
      <c r="E215">
        <v>0</v>
      </c>
      <c r="F215">
        <v>0</v>
      </c>
      <c r="G215">
        <v>-11.5</v>
      </c>
      <c r="H215">
        <v>-11.375</v>
      </c>
      <c r="I215">
        <v>-12</v>
      </c>
      <c r="J215">
        <v>-19.5</v>
      </c>
      <c r="K215">
        <v>-24</v>
      </c>
      <c r="L215">
        <v>-24.75</v>
      </c>
      <c r="M215">
        <v>-18.5</v>
      </c>
      <c r="N215">
        <v>-21.75</v>
      </c>
      <c r="O215">
        <v>-21.75</v>
      </c>
      <c r="P215">
        <v>-20.5</v>
      </c>
      <c r="Q215">
        <v>-23.25</v>
      </c>
      <c r="R215">
        <v>-23.5</v>
      </c>
      <c r="S215">
        <v>-21.5</v>
      </c>
      <c r="T215">
        <v>-22.75</v>
      </c>
      <c r="U215">
        <v>-27.5</v>
      </c>
      <c r="V215">
        <v>-28</v>
      </c>
      <c r="W215">
        <v>-27.25</v>
      </c>
      <c r="X215">
        <v>-27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</row>
    <row r="216" spans="1:34" x14ac:dyDescent="0.25">
      <c r="A216" s="13">
        <v>3</v>
      </c>
      <c r="B216" s="13">
        <v>130</v>
      </c>
      <c r="C216">
        <v>143</v>
      </c>
      <c r="D216" t="s">
        <v>250</v>
      </c>
      <c r="E216">
        <v>0</v>
      </c>
      <c r="F216">
        <v>0</v>
      </c>
      <c r="G216">
        <v>-27.5</v>
      </c>
      <c r="H216">
        <v>-28</v>
      </c>
      <c r="I216">
        <v>-30.25</v>
      </c>
      <c r="J216">
        <v>-41.75</v>
      </c>
      <c r="K216">
        <v>-49.25</v>
      </c>
      <c r="L216">
        <v>-51</v>
      </c>
      <c r="M216">
        <v>-42.5</v>
      </c>
      <c r="N216">
        <v>-48.5</v>
      </c>
      <c r="O216">
        <v>-48.5</v>
      </c>
      <c r="P216">
        <v>-47</v>
      </c>
      <c r="Q216">
        <v>-50.5</v>
      </c>
      <c r="R216">
        <v>-51.25</v>
      </c>
      <c r="S216">
        <v>-49.5</v>
      </c>
      <c r="T216">
        <v>-53</v>
      </c>
      <c r="U216">
        <v>-60.25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</row>
    <row r="217" spans="1:34" x14ac:dyDescent="0.25">
      <c r="A217" s="13">
        <v>3</v>
      </c>
      <c r="B217" s="13">
        <v>130</v>
      </c>
      <c r="C217">
        <v>144</v>
      </c>
      <c r="D217" t="s">
        <v>251</v>
      </c>
      <c r="E217">
        <v>0</v>
      </c>
      <c r="F217">
        <v>0</v>
      </c>
      <c r="G217">
        <v>-22.125</v>
      </c>
      <c r="H217">
        <v>-22.375</v>
      </c>
      <c r="I217">
        <v>-24</v>
      </c>
      <c r="J217">
        <v>-35.5</v>
      </c>
      <c r="K217">
        <v>-44</v>
      </c>
      <c r="L217">
        <v>-44.75</v>
      </c>
      <c r="M217">
        <v>-35.5</v>
      </c>
      <c r="N217">
        <v>-41.5</v>
      </c>
      <c r="O217">
        <v>-41.75</v>
      </c>
      <c r="P217">
        <v>-38.25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</row>
    <row r="218" spans="1:34" x14ac:dyDescent="0.25">
      <c r="A218" s="13">
        <v>3</v>
      </c>
      <c r="B218" s="13">
        <v>130</v>
      </c>
      <c r="C218">
        <v>145</v>
      </c>
      <c r="D218" t="s">
        <v>252</v>
      </c>
      <c r="E218">
        <v>0</v>
      </c>
      <c r="F218">
        <v>0</v>
      </c>
      <c r="G218">
        <v>-7.5</v>
      </c>
      <c r="H218">
        <v>-7.5</v>
      </c>
      <c r="I218">
        <v>-7.75</v>
      </c>
      <c r="J218">
        <v>-11.25</v>
      </c>
      <c r="K218">
        <v>-12.5</v>
      </c>
      <c r="L218">
        <v>-12.25</v>
      </c>
      <c r="M218">
        <v>-11</v>
      </c>
      <c r="N218">
        <v>-11.75</v>
      </c>
      <c r="O218">
        <v>-12.25</v>
      </c>
      <c r="P218">
        <v>-12.25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</row>
    <row r="219" spans="1:34" x14ac:dyDescent="0.25">
      <c r="A219" s="13">
        <v>3</v>
      </c>
      <c r="B219" s="13">
        <v>130</v>
      </c>
      <c r="C219">
        <v>146</v>
      </c>
      <c r="D219" t="s">
        <v>253</v>
      </c>
      <c r="E219">
        <v>0</v>
      </c>
      <c r="F219">
        <v>0</v>
      </c>
      <c r="G219">
        <v>-8.375</v>
      </c>
      <c r="H219">
        <v>-8.25</v>
      </c>
      <c r="I219">
        <v>-8.5</v>
      </c>
      <c r="J219">
        <v>-12.25</v>
      </c>
      <c r="K219">
        <v>-14.75</v>
      </c>
      <c r="L219">
        <v>-14.75</v>
      </c>
      <c r="M219">
        <v>-12.5</v>
      </c>
      <c r="N219">
        <v>-13.75</v>
      </c>
      <c r="O219">
        <v>-14.5</v>
      </c>
      <c r="P219">
        <v>-14</v>
      </c>
      <c r="Q219">
        <v>-14.5</v>
      </c>
      <c r="R219">
        <v>-14.75</v>
      </c>
      <c r="S219">
        <v>-14</v>
      </c>
      <c r="T219">
        <v>-15.5</v>
      </c>
      <c r="U219">
        <v>-17.5</v>
      </c>
      <c r="V219">
        <v>-17</v>
      </c>
      <c r="W219">
        <v>-17.75</v>
      </c>
      <c r="X219">
        <v>-17</v>
      </c>
      <c r="Y219">
        <v>-19</v>
      </c>
      <c r="Z219">
        <v>-18.5</v>
      </c>
      <c r="AA219">
        <v>-18</v>
      </c>
      <c r="AB219">
        <v>-18.5</v>
      </c>
      <c r="AC219">
        <v>-20.5</v>
      </c>
      <c r="AD219">
        <v>-19</v>
      </c>
      <c r="AE219">
        <v>-20.5</v>
      </c>
      <c r="AF219">
        <v>-21.5</v>
      </c>
      <c r="AG219">
        <v>-22</v>
      </c>
      <c r="AH219">
        <v>-22.5</v>
      </c>
    </row>
    <row r="220" spans="1:34" x14ac:dyDescent="0.25">
      <c r="A220" s="13">
        <v>3</v>
      </c>
      <c r="B220" s="13">
        <v>130</v>
      </c>
      <c r="C220">
        <v>147</v>
      </c>
      <c r="D220" t="s">
        <v>254</v>
      </c>
      <c r="E220">
        <v>0</v>
      </c>
      <c r="F220">
        <v>0</v>
      </c>
      <c r="G220">
        <v>-31.5</v>
      </c>
      <c r="H220">
        <v>-31.5</v>
      </c>
      <c r="I220">
        <v>-33.75</v>
      </c>
      <c r="J220">
        <v>-54.5</v>
      </c>
      <c r="K220">
        <v>-70</v>
      </c>
      <c r="L220">
        <v>-71.75</v>
      </c>
      <c r="M220">
        <v>-52.5</v>
      </c>
      <c r="N220">
        <v>-64</v>
      </c>
      <c r="O220">
        <v>-63</v>
      </c>
      <c r="P220">
        <v>-56.25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</row>
    <row r="221" spans="1:34" x14ac:dyDescent="0.25">
      <c r="A221" s="13">
        <v>3</v>
      </c>
      <c r="B221" s="13">
        <v>130</v>
      </c>
      <c r="C221">
        <v>148</v>
      </c>
      <c r="D221" t="s">
        <v>255</v>
      </c>
      <c r="E221">
        <v>0</v>
      </c>
      <c r="F221">
        <v>0</v>
      </c>
      <c r="G221">
        <v>-59.75</v>
      </c>
      <c r="H221">
        <v>-59.25</v>
      </c>
      <c r="I221">
        <v>-63.5</v>
      </c>
      <c r="J221">
        <v>-108.5</v>
      </c>
      <c r="K221">
        <v>-142.75</v>
      </c>
      <c r="L221">
        <v>-146.25</v>
      </c>
      <c r="M221">
        <v>-104</v>
      </c>
      <c r="N221">
        <v>-128.5</v>
      </c>
      <c r="O221">
        <v>-124.5</v>
      </c>
      <c r="P221">
        <v>-110.5</v>
      </c>
      <c r="Q221">
        <v>-128.75</v>
      </c>
      <c r="R221">
        <v>-127.75</v>
      </c>
      <c r="S221">
        <v>-120.5</v>
      </c>
      <c r="T221">
        <v>-130</v>
      </c>
      <c r="U221">
        <v>-158.5</v>
      </c>
      <c r="V221">
        <v>-160</v>
      </c>
      <c r="W221">
        <v>-154</v>
      </c>
      <c r="X221">
        <v>-154.5</v>
      </c>
      <c r="Y221">
        <v>-159</v>
      </c>
      <c r="Z221">
        <v>-153</v>
      </c>
      <c r="AA221">
        <v>-153.5</v>
      </c>
      <c r="AB221">
        <v>-154.5</v>
      </c>
      <c r="AC221">
        <v>-175</v>
      </c>
      <c r="AD221">
        <v>-161.5</v>
      </c>
      <c r="AE221">
        <v>-163.5</v>
      </c>
      <c r="AF221">
        <v>-188.5</v>
      </c>
      <c r="AG221">
        <v>-195</v>
      </c>
      <c r="AH221">
        <v>-192.5</v>
      </c>
    </row>
    <row r="222" spans="1:34" x14ac:dyDescent="0.25">
      <c r="A222" s="13">
        <v>3</v>
      </c>
      <c r="B222" s="13">
        <v>130</v>
      </c>
      <c r="C222">
        <v>150</v>
      </c>
      <c r="D222" t="s">
        <v>256</v>
      </c>
      <c r="E222">
        <v>0</v>
      </c>
      <c r="F222">
        <v>0</v>
      </c>
      <c r="G222">
        <v>-17.25</v>
      </c>
      <c r="H222">
        <v>-17.375</v>
      </c>
      <c r="I222">
        <v>-18.5</v>
      </c>
      <c r="J222">
        <v>-34.5</v>
      </c>
      <c r="K222">
        <v>-47.25</v>
      </c>
      <c r="L222">
        <v>-48.25</v>
      </c>
      <c r="M222">
        <v>-32.75</v>
      </c>
      <c r="N222">
        <v>-40.25</v>
      </c>
      <c r="O222">
        <v>-39</v>
      </c>
      <c r="P222">
        <v>-34</v>
      </c>
      <c r="Q222">
        <v>-40.5</v>
      </c>
      <c r="R222">
        <v>-39.5</v>
      </c>
      <c r="S222">
        <v>-37.25</v>
      </c>
      <c r="T222">
        <v>-40.75</v>
      </c>
      <c r="U222">
        <v>-51.25</v>
      </c>
      <c r="V222">
        <v>-52.25</v>
      </c>
      <c r="W222">
        <v>-49</v>
      </c>
      <c r="X222">
        <v>-49</v>
      </c>
      <c r="Y222">
        <v>-50.5</v>
      </c>
      <c r="Z222">
        <v>-48.5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</row>
    <row r="223" spans="1:34" x14ac:dyDescent="0.25">
      <c r="A223" s="13">
        <v>3</v>
      </c>
      <c r="B223" s="13">
        <v>130</v>
      </c>
      <c r="C223">
        <v>151</v>
      </c>
      <c r="D223" t="s">
        <v>257</v>
      </c>
      <c r="E223">
        <v>0</v>
      </c>
      <c r="F223">
        <v>0</v>
      </c>
      <c r="G223">
        <v>-0.875</v>
      </c>
      <c r="H223">
        <v>-1</v>
      </c>
      <c r="I223">
        <v>-1</v>
      </c>
      <c r="J223">
        <v>-2</v>
      </c>
      <c r="K223">
        <v>-2.25</v>
      </c>
      <c r="L223">
        <v>-1.75</v>
      </c>
      <c r="M223">
        <v>-2</v>
      </c>
      <c r="N223">
        <v>-1.5</v>
      </c>
      <c r="O223">
        <v>-2</v>
      </c>
      <c r="P223">
        <v>-2</v>
      </c>
      <c r="Q223">
        <v>-2.5</v>
      </c>
      <c r="R223">
        <v>-2</v>
      </c>
      <c r="S223">
        <v>-0.75</v>
      </c>
      <c r="T223">
        <v>-1.75</v>
      </c>
      <c r="U223">
        <v>-2.75</v>
      </c>
      <c r="V223">
        <v>-2.25</v>
      </c>
      <c r="W223">
        <v>-2.25</v>
      </c>
      <c r="X223">
        <v>-1.5</v>
      </c>
      <c r="Y223">
        <v>-2.5</v>
      </c>
      <c r="Z223">
        <v>-2.5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</row>
    <row r="224" spans="1:34" x14ac:dyDescent="0.25">
      <c r="A224" s="13">
        <v>3</v>
      </c>
      <c r="B224" s="13">
        <v>130</v>
      </c>
      <c r="C224">
        <v>152</v>
      </c>
      <c r="D224" t="s">
        <v>258</v>
      </c>
      <c r="E224">
        <v>0</v>
      </c>
      <c r="F224">
        <v>0</v>
      </c>
      <c r="G224">
        <v>-2.375</v>
      </c>
      <c r="H224">
        <v>-2.75</v>
      </c>
      <c r="I224">
        <v>-2.75</v>
      </c>
      <c r="J224">
        <v>-4.75</v>
      </c>
      <c r="K224">
        <v>-6.75</v>
      </c>
      <c r="L224">
        <v>-6.25</v>
      </c>
      <c r="M224">
        <v>-5</v>
      </c>
      <c r="N224">
        <v>-5.25</v>
      </c>
      <c r="O224">
        <v>-5.5</v>
      </c>
      <c r="P224">
        <v>-5.5</v>
      </c>
      <c r="Q224">
        <v>-6</v>
      </c>
      <c r="R224">
        <v>-5.75</v>
      </c>
      <c r="S224">
        <v>-4.5</v>
      </c>
      <c r="T224">
        <v>-5</v>
      </c>
      <c r="U224">
        <v>-7</v>
      </c>
      <c r="V224">
        <v>-7</v>
      </c>
      <c r="W224">
        <v>-6.5</v>
      </c>
      <c r="X224">
        <v>-6</v>
      </c>
      <c r="Y224">
        <v>-7.5</v>
      </c>
      <c r="Z224">
        <v>-6.5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</row>
    <row r="225" spans="1:34" x14ac:dyDescent="0.25">
      <c r="A225" s="13">
        <v>3</v>
      </c>
      <c r="B225" s="13">
        <v>130</v>
      </c>
      <c r="C225">
        <v>153</v>
      </c>
      <c r="D225" t="s">
        <v>259</v>
      </c>
      <c r="E225">
        <v>0</v>
      </c>
      <c r="F225">
        <v>0</v>
      </c>
      <c r="G225">
        <v>-4.125</v>
      </c>
      <c r="H225">
        <v>-4.25</v>
      </c>
      <c r="I225">
        <v>-4.25</v>
      </c>
      <c r="J225">
        <v>-5.5</v>
      </c>
      <c r="K225">
        <v>-5.5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</row>
    <row r="226" spans="1:34" x14ac:dyDescent="0.25">
      <c r="A226" s="13">
        <v>3</v>
      </c>
      <c r="B226" s="13">
        <v>190</v>
      </c>
      <c r="C226">
        <v>191</v>
      </c>
      <c r="D226" t="s">
        <v>260</v>
      </c>
      <c r="E226">
        <v>0</v>
      </c>
      <c r="F226">
        <v>0</v>
      </c>
      <c r="G226">
        <v>-11.125</v>
      </c>
      <c r="H226">
        <v>-11.125</v>
      </c>
      <c r="I226">
        <v>-11.75</v>
      </c>
      <c r="J226">
        <v>-17</v>
      </c>
      <c r="K226">
        <v>-20.5</v>
      </c>
      <c r="L226">
        <v>-21.25</v>
      </c>
      <c r="M226">
        <v>-17</v>
      </c>
      <c r="N226">
        <v>-19.5</v>
      </c>
      <c r="O226">
        <v>-19.5</v>
      </c>
      <c r="P226">
        <v>-19</v>
      </c>
      <c r="Q226">
        <v>-21</v>
      </c>
      <c r="R226">
        <v>-20.25</v>
      </c>
      <c r="S226">
        <v>-19.5</v>
      </c>
      <c r="T226">
        <v>-20.5</v>
      </c>
      <c r="U226">
        <v>-24.5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</row>
    <row r="227" spans="1:34" x14ac:dyDescent="0.25">
      <c r="A227" s="13">
        <v>3</v>
      </c>
      <c r="B227" s="13">
        <v>190</v>
      </c>
      <c r="C227">
        <v>192</v>
      </c>
      <c r="D227" t="s">
        <v>261</v>
      </c>
      <c r="E227">
        <v>0</v>
      </c>
      <c r="F227">
        <v>0</v>
      </c>
      <c r="G227">
        <v>-19.375</v>
      </c>
      <c r="H227">
        <v>-19.875</v>
      </c>
      <c r="I227">
        <v>-21.5</v>
      </c>
      <c r="J227">
        <v>-31.25</v>
      </c>
      <c r="K227">
        <v>-37.25</v>
      </c>
      <c r="L227">
        <v>-38.5</v>
      </c>
      <c r="M227">
        <v>-30.5</v>
      </c>
      <c r="N227">
        <v>-35.75</v>
      </c>
      <c r="O227">
        <v>-36</v>
      </c>
      <c r="P227">
        <v>-33.5</v>
      </c>
      <c r="Q227">
        <v>-36.75</v>
      </c>
      <c r="R227">
        <v>-37.5</v>
      </c>
      <c r="S227">
        <v>-35.75</v>
      </c>
      <c r="T227">
        <v>-38</v>
      </c>
      <c r="U227">
        <v>-44.25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</row>
    <row r="228" spans="1:34" x14ac:dyDescent="0.25">
      <c r="A228" s="13">
        <v>3</v>
      </c>
      <c r="B228" s="13">
        <v>190</v>
      </c>
      <c r="C228">
        <v>196</v>
      </c>
      <c r="D228" t="s">
        <v>262</v>
      </c>
      <c r="E228">
        <v>0</v>
      </c>
      <c r="F228">
        <v>0</v>
      </c>
      <c r="G228">
        <v>-16</v>
      </c>
      <c r="H228">
        <v>-15.75</v>
      </c>
      <c r="I228">
        <v>-17.25</v>
      </c>
      <c r="J228">
        <v>-24</v>
      </c>
      <c r="K228">
        <v>-27.75</v>
      </c>
      <c r="L228">
        <v>-28.75</v>
      </c>
      <c r="M228">
        <v>-24.25</v>
      </c>
      <c r="N228">
        <v>-27.25</v>
      </c>
      <c r="O228">
        <v>-27.5</v>
      </c>
      <c r="P228">
        <v>-26.5</v>
      </c>
      <c r="Q228">
        <v>-29</v>
      </c>
      <c r="R228">
        <v>-29.25</v>
      </c>
      <c r="S228">
        <v>-28.5</v>
      </c>
      <c r="T228">
        <v>-29.5</v>
      </c>
      <c r="U228">
        <v>-33.75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</row>
    <row r="229" spans="1:34" x14ac:dyDescent="0.25">
      <c r="A229" s="13">
        <v>3</v>
      </c>
      <c r="B229" s="13">
        <v>190</v>
      </c>
      <c r="C229">
        <v>197</v>
      </c>
      <c r="D229" t="s">
        <v>263</v>
      </c>
      <c r="E229">
        <v>0</v>
      </c>
      <c r="F229">
        <v>0</v>
      </c>
      <c r="G229">
        <v>-3.875</v>
      </c>
      <c r="H229">
        <v>-4.125</v>
      </c>
      <c r="I229">
        <v>-4.25</v>
      </c>
      <c r="J229">
        <v>-5.75</v>
      </c>
      <c r="K229">
        <v>-6.5</v>
      </c>
      <c r="L229">
        <v>-6.25</v>
      </c>
      <c r="M229">
        <v>-5.75</v>
      </c>
      <c r="N229">
        <v>-5.75</v>
      </c>
      <c r="O229">
        <v>-6.5</v>
      </c>
      <c r="P229">
        <v>-6.25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</row>
    <row r="230" spans="1:34" x14ac:dyDescent="0.25">
      <c r="A230" s="13">
        <v>3</v>
      </c>
      <c r="B230" s="13">
        <v>190</v>
      </c>
      <c r="C230">
        <v>198</v>
      </c>
      <c r="D230" t="s">
        <v>264</v>
      </c>
      <c r="E230">
        <v>0</v>
      </c>
      <c r="F230">
        <v>0</v>
      </c>
      <c r="G230">
        <v>-4.25</v>
      </c>
      <c r="H230">
        <v>-4.5</v>
      </c>
      <c r="I230">
        <v>-4.5</v>
      </c>
      <c r="J230">
        <v>-6.75</v>
      </c>
      <c r="K230">
        <v>-7.75</v>
      </c>
      <c r="L230">
        <v>-8</v>
      </c>
      <c r="M230">
        <v>-6.75</v>
      </c>
      <c r="N230">
        <v>-7.25</v>
      </c>
      <c r="O230">
        <v>-7.25</v>
      </c>
      <c r="P230">
        <v>-7.5</v>
      </c>
      <c r="Q230">
        <v>-7.75</v>
      </c>
      <c r="R230">
        <v>-8.25</v>
      </c>
      <c r="S230">
        <v>-6.25</v>
      </c>
      <c r="T230">
        <v>-6.75</v>
      </c>
      <c r="U230">
        <v>-9</v>
      </c>
      <c r="V230">
        <v>-9.5</v>
      </c>
      <c r="W230">
        <v>-9.25</v>
      </c>
      <c r="X230">
        <v>-9</v>
      </c>
      <c r="Y230">
        <v>-10.5</v>
      </c>
      <c r="Z230">
        <v>-10</v>
      </c>
      <c r="AA230">
        <v>-9</v>
      </c>
      <c r="AB230">
        <v>-9.5</v>
      </c>
      <c r="AC230">
        <v>-11.5</v>
      </c>
      <c r="AD230">
        <v>-11</v>
      </c>
      <c r="AE230">
        <v>-10</v>
      </c>
      <c r="AF230">
        <v>-11.5</v>
      </c>
      <c r="AG230">
        <v>-11.5</v>
      </c>
      <c r="AH230">
        <v>-10.5</v>
      </c>
    </row>
    <row r="231" spans="1:34" x14ac:dyDescent="0.25">
      <c r="A231" s="13">
        <v>3</v>
      </c>
      <c r="B231" s="13">
        <v>190</v>
      </c>
      <c r="C231">
        <v>199</v>
      </c>
      <c r="D231" t="s">
        <v>265</v>
      </c>
      <c r="E231">
        <v>0</v>
      </c>
      <c r="F231">
        <v>0</v>
      </c>
      <c r="G231">
        <v>-5</v>
      </c>
      <c r="H231">
        <v>-5.125</v>
      </c>
      <c r="I231">
        <v>-5.25</v>
      </c>
      <c r="J231">
        <v>-9</v>
      </c>
      <c r="K231">
        <v>-11.5</v>
      </c>
      <c r="L231">
        <v>-11.25</v>
      </c>
      <c r="M231">
        <v>-8.5</v>
      </c>
      <c r="N231">
        <v>-9.75</v>
      </c>
      <c r="O231">
        <v>-9.75</v>
      </c>
      <c r="P231">
        <v>-9.75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</row>
    <row r="232" spans="1:34" x14ac:dyDescent="0.25">
      <c r="A232" s="13">
        <v>3</v>
      </c>
      <c r="B232" s="13">
        <v>190</v>
      </c>
      <c r="C232">
        <v>200</v>
      </c>
      <c r="D232" t="s">
        <v>266</v>
      </c>
      <c r="E232">
        <v>0</v>
      </c>
      <c r="F232">
        <v>0</v>
      </c>
      <c r="G232">
        <v>-18.75</v>
      </c>
      <c r="H232">
        <v>-18.875</v>
      </c>
      <c r="I232">
        <v>-20.25</v>
      </c>
      <c r="J232">
        <v>-28.25</v>
      </c>
      <c r="K232">
        <v>-33.5</v>
      </c>
      <c r="L232">
        <v>-34.75</v>
      </c>
      <c r="M232">
        <v>-29.25</v>
      </c>
      <c r="N232">
        <v>-32.75</v>
      </c>
      <c r="O232">
        <v>-32.5</v>
      </c>
      <c r="P232">
        <v>-32</v>
      </c>
      <c r="Q232">
        <v>-34.75</v>
      </c>
      <c r="R232">
        <v>-34.75</v>
      </c>
      <c r="S232">
        <v>-33.25</v>
      </c>
      <c r="T232">
        <v>-35.25</v>
      </c>
      <c r="U232">
        <v>-40.25</v>
      </c>
      <c r="V232">
        <v>-40.75</v>
      </c>
      <c r="W232">
        <v>-41</v>
      </c>
      <c r="X232">
        <v>-41</v>
      </c>
      <c r="Y232">
        <v>-42.5</v>
      </c>
      <c r="Z232">
        <v>-42.5</v>
      </c>
      <c r="AA232">
        <v>-42.5</v>
      </c>
      <c r="AB232">
        <v>-44.5</v>
      </c>
      <c r="AC232">
        <v>-48</v>
      </c>
      <c r="AD232">
        <v>-46.5</v>
      </c>
      <c r="AE232">
        <v>-47.5</v>
      </c>
      <c r="AF232">
        <v>-52</v>
      </c>
      <c r="AG232">
        <v>-53.5</v>
      </c>
      <c r="AH232">
        <v>-53</v>
      </c>
    </row>
    <row r="233" spans="1:34" x14ac:dyDescent="0.25">
      <c r="A233" s="13">
        <v>3</v>
      </c>
      <c r="B233" s="13">
        <v>190</v>
      </c>
      <c r="C233">
        <v>202</v>
      </c>
      <c r="D233" t="s">
        <v>267</v>
      </c>
      <c r="E233">
        <v>0</v>
      </c>
      <c r="F233">
        <v>0</v>
      </c>
      <c r="G233">
        <v>-16.25</v>
      </c>
      <c r="H233">
        <v>-16</v>
      </c>
      <c r="I233">
        <v>-17.5</v>
      </c>
      <c r="J233">
        <v>-23.5</v>
      </c>
      <c r="K233">
        <v>-26.75</v>
      </c>
      <c r="L233">
        <v>-28</v>
      </c>
      <c r="M233">
        <v>-24.25</v>
      </c>
      <c r="N233">
        <v>-26.75</v>
      </c>
      <c r="O233">
        <v>-27.25</v>
      </c>
      <c r="P233">
        <v>-26.5</v>
      </c>
      <c r="Q233">
        <v>-29</v>
      </c>
      <c r="R233">
        <v>-29.25</v>
      </c>
      <c r="S233">
        <v>-28.5</v>
      </c>
      <c r="T233">
        <v>-29.25</v>
      </c>
      <c r="U233">
        <v>-34</v>
      </c>
      <c r="V233">
        <v>-33.75</v>
      </c>
      <c r="W233">
        <v>-33.25</v>
      </c>
      <c r="X233">
        <v>-34</v>
      </c>
      <c r="Y233">
        <v>-36.5</v>
      </c>
      <c r="Z233">
        <v>-36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</row>
    <row r="234" spans="1:34" x14ac:dyDescent="0.25">
      <c r="A234" s="13">
        <v>3</v>
      </c>
      <c r="B234" s="13">
        <v>190</v>
      </c>
      <c r="C234">
        <v>203</v>
      </c>
      <c r="D234" t="s">
        <v>268</v>
      </c>
      <c r="E234">
        <v>0</v>
      </c>
      <c r="F234">
        <v>0</v>
      </c>
      <c r="G234">
        <v>-1</v>
      </c>
      <c r="H234">
        <v>-0.875</v>
      </c>
      <c r="I234">
        <v>-1</v>
      </c>
      <c r="J234">
        <v>-1</v>
      </c>
      <c r="K234">
        <v>-1.25</v>
      </c>
      <c r="L234">
        <v>-1</v>
      </c>
      <c r="M234">
        <v>-1.25</v>
      </c>
      <c r="N234">
        <v>-1</v>
      </c>
      <c r="O234">
        <v>-1.25</v>
      </c>
      <c r="P234">
        <v>-1.25</v>
      </c>
      <c r="Q234">
        <v>-1</v>
      </c>
      <c r="R234">
        <v>-1</v>
      </c>
      <c r="S234">
        <v>-0.75</v>
      </c>
      <c r="T234">
        <v>-1.5</v>
      </c>
      <c r="U234">
        <v>-1.25</v>
      </c>
      <c r="V234">
        <v>-1</v>
      </c>
      <c r="W234">
        <v>-1.25</v>
      </c>
      <c r="X234">
        <v>-1</v>
      </c>
      <c r="Y234">
        <v>-1.5</v>
      </c>
      <c r="Z234">
        <v>-2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</row>
    <row r="235" spans="1:34" x14ac:dyDescent="0.25">
      <c r="A235" s="13">
        <v>3</v>
      </c>
      <c r="B235" s="13">
        <v>190</v>
      </c>
      <c r="C235">
        <v>204</v>
      </c>
      <c r="D235" t="s">
        <v>269</v>
      </c>
      <c r="E235">
        <v>0</v>
      </c>
      <c r="F235">
        <v>0</v>
      </c>
      <c r="G235">
        <v>-1.25</v>
      </c>
      <c r="H235">
        <v>-1.375</v>
      </c>
      <c r="I235">
        <v>-1.5</v>
      </c>
      <c r="J235">
        <v>-1.5</v>
      </c>
      <c r="K235">
        <v>-2</v>
      </c>
      <c r="L235">
        <v>-1.75</v>
      </c>
      <c r="M235">
        <v>-1.75</v>
      </c>
      <c r="N235">
        <v>-1.5</v>
      </c>
      <c r="O235">
        <v>-2</v>
      </c>
      <c r="P235">
        <v>-1.75</v>
      </c>
      <c r="Q235">
        <v>-2</v>
      </c>
      <c r="R235">
        <v>-1.75</v>
      </c>
      <c r="S235">
        <v>-1.5</v>
      </c>
      <c r="T235">
        <v>-1.75</v>
      </c>
      <c r="U235">
        <v>-2.5</v>
      </c>
      <c r="V235">
        <v>-2.25</v>
      </c>
      <c r="W235">
        <v>-2.25</v>
      </c>
      <c r="X235">
        <v>-2</v>
      </c>
      <c r="Y235">
        <v>-2.5</v>
      </c>
      <c r="Z235">
        <v>-2.5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</row>
    <row r="236" spans="1:34" x14ac:dyDescent="0.25">
      <c r="A236" s="13">
        <v>3</v>
      </c>
      <c r="B236" s="13">
        <v>190</v>
      </c>
      <c r="C236">
        <v>205</v>
      </c>
      <c r="D236" t="s">
        <v>270</v>
      </c>
      <c r="E236">
        <v>0</v>
      </c>
      <c r="F236">
        <v>0</v>
      </c>
      <c r="G236">
        <v>-2.5</v>
      </c>
      <c r="H236">
        <v>-2.5</v>
      </c>
      <c r="I236">
        <v>-2.5</v>
      </c>
      <c r="J236">
        <v>-3.5</v>
      </c>
      <c r="K236">
        <v>-3.5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</row>
    <row r="237" spans="1:34" x14ac:dyDescent="0.25">
      <c r="A237" s="13">
        <v>3</v>
      </c>
      <c r="B237" s="13">
        <v>220</v>
      </c>
      <c r="C237">
        <v>221</v>
      </c>
      <c r="D237" t="s">
        <v>271</v>
      </c>
      <c r="E237">
        <v>0</v>
      </c>
      <c r="F237">
        <v>0</v>
      </c>
      <c r="G237">
        <v>-2.125</v>
      </c>
      <c r="H237">
        <v>-2.25</v>
      </c>
      <c r="I237">
        <v>-2.25</v>
      </c>
      <c r="J237">
        <v>-2.5</v>
      </c>
      <c r="K237">
        <v>-2.75</v>
      </c>
      <c r="L237">
        <v>-2.75</v>
      </c>
      <c r="M237">
        <v>-3</v>
      </c>
      <c r="N237">
        <v>-3</v>
      </c>
      <c r="O237">
        <v>-3</v>
      </c>
      <c r="P237">
        <v>-3</v>
      </c>
      <c r="Q237">
        <v>-3.25</v>
      </c>
      <c r="R237">
        <v>-3.25</v>
      </c>
      <c r="S237">
        <v>-3</v>
      </c>
      <c r="T237">
        <v>-3.25</v>
      </c>
      <c r="U237">
        <v>-4</v>
      </c>
      <c r="V237">
        <v>-3.75</v>
      </c>
      <c r="W237">
        <v>-3.75</v>
      </c>
      <c r="X237">
        <v>-4</v>
      </c>
      <c r="Y237">
        <v>-4.5</v>
      </c>
      <c r="Z237">
        <v>-4</v>
      </c>
      <c r="AA237">
        <v>-4</v>
      </c>
      <c r="AB237">
        <v>-4</v>
      </c>
      <c r="AC237">
        <v>-4.5</v>
      </c>
      <c r="AD237">
        <v>-5</v>
      </c>
      <c r="AE237">
        <v>-4</v>
      </c>
      <c r="AF237">
        <v>-5</v>
      </c>
      <c r="AG237">
        <v>-4</v>
      </c>
      <c r="AH237">
        <v>0</v>
      </c>
    </row>
    <row r="238" spans="1:34" x14ac:dyDescent="0.25">
      <c r="A238" s="13">
        <v>3</v>
      </c>
      <c r="B238" s="13">
        <v>230</v>
      </c>
      <c r="C238">
        <v>231</v>
      </c>
      <c r="D238" t="s">
        <v>272</v>
      </c>
      <c r="E238">
        <v>0</v>
      </c>
      <c r="F238">
        <v>0</v>
      </c>
      <c r="G238">
        <v>-15.875</v>
      </c>
      <c r="H238">
        <v>-15.75</v>
      </c>
      <c r="I238">
        <v>-17.25</v>
      </c>
      <c r="J238">
        <v>-20.75</v>
      </c>
      <c r="K238">
        <v>-22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</row>
    <row r="239" spans="1:34" x14ac:dyDescent="0.25">
      <c r="A239" s="13">
        <v>3</v>
      </c>
      <c r="B239" s="13">
        <v>240</v>
      </c>
      <c r="C239">
        <v>241</v>
      </c>
      <c r="D239" t="s">
        <v>273</v>
      </c>
      <c r="E239">
        <v>0</v>
      </c>
      <c r="F239">
        <v>0</v>
      </c>
      <c r="G239">
        <v>-8.25</v>
      </c>
      <c r="H239">
        <v>-8.625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</row>
    <row r="240" spans="1:34" x14ac:dyDescent="0.25">
      <c r="A240" s="13">
        <v>3</v>
      </c>
      <c r="B240" s="13">
        <v>250</v>
      </c>
      <c r="C240">
        <v>251</v>
      </c>
      <c r="D240" t="s">
        <v>274</v>
      </c>
      <c r="E240">
        <v>0</v>
      </c>
      <c r="F240">
        <v>0</v>
      </c>
      <c r="G240">
        <v>-0.625</v>
      </c>
      <c r="H240">
        <v>-0.875</v>
      </c>
      <c r="I240">
        <v>-0.75</v>
      </c>
      <c r="J240">
        <v>-1</v>
      </c>
      <c r="K240">
        <v>-1.25</v>
      </c>
      <c r="L240">
        <v>-0.5</v>
      </c>
      <c r="M240">
        <v>-0.75</v>
      </c>
      <c r="N240">
        <v>-1</v>
      </c>
      <c r="O240">
        <v>-1.25</v>
      </c>
      <c r="P240">
        <v>-1</v>
      </c>
      <c r="Q240">
        <v>-0.75</v>
      </c>
      <c r="R240">
        <v>-0.75</v>
      </c>
      <c r="S240">
        <v>-0.5</v>
      </c>
      <c r="T240">
        <v>-1.25</v>
      </c>
      <c r="U240">
        <v>-0.75</v>
      </c>
      <c r="V240">
        <v>-0.75</v>
      </c>
      <c r="W240">
        <v>-1.5</v>
      </c>
      <c r="X240">
        <v>-1</v>
      </c>
      <c r="Y240">
        <v>-2</v>
      </c>
      <c r="Z240">
        <v>-1.5</v>
      </c>
      <c r="AA240">
        <v>-1</v>
      </c>
      <c r="AB240">
        <v>-1.5</v>
      </c>
      <c r="AC240">
        <v>-0.5</v>
      </c>
      <c r="AD240">
        <v>-1.5</v>
      </c>
      <c r="AE240">
        <v>-1.5</v>
      </c>
      <c r="AF240">
        <v>-2</v>
      </c>
      <c r="AG240">
        <v>-1.5</v>
      </c>
      <c r="AH240">
        <v>-1</v>
      </c>
    </row>
    <row r="241" spans="1:34" x14ac:dyDescent="0.25">
      <c r="A241" s="13">
        <v>3</v>
      </c>
      <c r="B241" s="13">
        <v>250</v>
      </c>
      <c r="C241">
        <v>252</v>
      </c>
      <c r="D241" t="s">
        <v>275</v>
      </c>
      <c r="E241">
        <v>0</v>
      </c>
      <c r="F241">
        <v>0</v>
      </c>
      <c r="G241">
        <v>-0.625</v>
      </c>
      <c r="H241">
        <v>-0.875</v>
      </c>
      <c r="I241">
        <v>-0.75</v>
      </c>
      <c r="J241">
        <v>-1</v>
      </c>
      <c r="K241">
        <v>-1.25</v>
      </c>
      <c r="L241">
        <v>-0.5</v>
      </c>
      <c r="M241">
        <v>-0.75</v>
      </c>
      <c r="N241">
        <v>-1</v>
      </c>
      <c r="O241">
        <v>-1.25</v>
      </c>
      <c r="P241">
        <v>-1</v>
      </c>
      <c r="Q241">
        <v>-0.75</v>
      </c>
      <c r="R241">
        <v>-0.75</v>
      </c>
      <c r="S241">
        <v>-0.5</v>
      </c>
      <c r="T241">
        <v>-1.25</v>
      </c>
      <c r="U241">
        <v>-0.75</v>
      </c>
      <c r="V241">
        <v>-0.75</v>
      </c>
      <c r="W241">
        <v>-1.5</v>
      </c>
      <c r="X241">
        <v>-1</v>
      </c>
      <c r="Y241">
        <v>-2</v>
      </c>
      <c r="Z241">
        <v>-1.5</v>
      </c>
      <c r="AA241">
        <v>-1</v>
      </c>
      <c r="AB241">
        <v>-1.5</v>
      </c>
      <c r="AC241">
        <v>-0.5</v>
      </c>
      <c r="AD241">
        <v>-1.5</v>
      </c>
      <c r="AE241">
        <v>-1.5</v>
      </c>
      <c r="AF241">
        <v>-2</v>
      </c>
      <c r="AG241">
        <v>-1.5</v>
      </c>
      <c r="AH241">
        <v>-1</v>
      </c>
    </row>
    <row r="242" spans="1:34" x14ac:dyDescent="0.25">
      <c r="A242" s="13">
        <v>3</v>
      </c>
      <c r="B242" s="13">
        <v>260</v>
      </c>
      <c r="C242">
        <v>261</v>
      </c>
      <c r="D242" t="s">
        <v>276</v>
      </c>
      <c r="E242">
        <v>0</v>
      </c>
      <c r="F242">
        <v>0</v>
      </c>
      <c r="G242">
        <v>-3.5</v>
      </c>
      <c r="H242">
        <v>-3.625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</row>
    <row r="243" spans="1:34" x14ac:dyDescent="0.25">
      <c r="A243" s="13">
        <v>3</v>
      </c>
      <c r="B243" s="13">
        <v>260</v>
      </c>
      <c r="C243">
        <v>262</v>
      </c>
      <c r="D243" t="s">
        <v>277</v>
      </c>
      <c r="E243">
        <v>0</v>
      </c>
      <c r="F243">
        <v>0</v>
      </c>
      <c r="G243">
        <v>-1.125</v>
      </c>
      <c r="H243">
        <v>-1</v>
      </c>
      <c r="I243">
        <v>-1</v>
      </c>
      <c r="J243">
        <v>-1</v>
      </c>
      <c r="K243">
        <v>-1.25</v>
      </c>
      <c r="L243">
        <v>-1</v>
      </c>
      <c r="M243">
        <v>-1.25</v>
      </c>
      <c r="N243">
        <v>-1</v>
      </c>
      <c r="O243">
        <v>-1.5</v>
      </c>
      <c r="P243">
        <v>-1.25</v>
      </c>
      <c r="Q243">
        <v>-1</v>
      </c>
      <c r="R243">
        <v>-1</v>
      </c>
      <c r="S243">
        <v>-0.75</v>
      </c>
      <c r="T243">
        <v>-1.5</v>
      </c>
      <c r="U243">
        <v>-1.25</v>
      </c>
      <c r="V243">
        <v>-1</v>
      </c>
      <c r="W243">
        <v>-1.5</v>
      </c>
      <c r="X243">
        <v>-1</v>
      </c>
      <c r="Y243">
        <v>-2</v>
      </c>
      <c r="Z243">
        <v>-1.5</v>
      </c>
      <c r="AA243">
        <v>-1</v>
      </c>
      <c r="AB243">
        <v>-1.5</v>
      </c>
      <c r="AC243">
        <v>-1.5</v>
      </c>
      <c r="AD243">
        <v>-1</v>
      </c>
      <c r="AE243">
        <v>-1.5</v>
      </c>
      <c r="AF243">
        <v>-2.5</v>
      </c>
      <c r="AG243">
        <v>-2</v>
      </c>
      <c r="AH243">
        <v>-1</v>
      </c>
    </row>
    <row r="244" spans="1:34" x14ac:dyDescent="0.25">
      <c r="A244" s="13">
        <v>3</v>
      </c>
      <c r="B244" s="13">
        <v>300</v>
      </c>
      <c r="C244">
        <v>301</v>
      </c>
      <c r="D244" t="s">
        <v>278</v>
      </c>
      <c r="E244">
        <v>0</v>
      </c>
      <c r="F244">
        <v>0</v>
      </c>
      <c r="G244">
        <v>-10.625</v>
      </c>
      <c r="H244">
        <v>-10.875</v>
      </c>
      <c r="I244">
        <v>-12.25</v>
      </c>
      <c r="J244">
        <v>-14.25</v>
      </c>
      <c r="K244">
        <v>-15.5</v>
      </c>
      <c r="L244">
        <v>-15.75</v>
      </c>
      <c r="M244">
        <v>-15.25</v>
      </c>
      <c r="N244">
        <v>-16</v>
      </c>
      <c r="O244">
        <v>-16.25</v>
      </c>
      <c r="P244">
        <v>-17</v>
      </c>
      <c r="Q244">
        <v>-17.5</v>
      </c>
      <c r="R244">
        <v>-18</v>
      </c>
      <c r="S244">
        <v>-17.5</v>
      </c>
      <c r="T244">
        <v>-18.75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</row>
    <row r="245" spans="1:34" x14ac:dyDescent="0.25">
      <c r="A245" s="13">
        <v>3</v>
      </c>
      <c r="B245" s="13">
        <v>350</v>
      </c>
      <c r="C245">
        <v>351</v>
      </c>
      <c r="D245" t="s">
        <v>279</v>
      </c>
      <c r="E245">
        <v>0</v>
      </c>
      <c r="F245">
        <v>0</v>
      </c>
      <c r="G245">
        <v>-2.625</v>
      </c>
      <c r="H245">
        <v>-3.125</v>
      </c>
      <c r="I245">
        <v>-3.25</v>
      </c>
      <c r="J245">
        <v>-4</v>
      </c>
      <c r="K245">
        <v>-4.75</v>
      </c>
      <c r="L245">
        <v>-4.5</v>
      </c>
      <c r="M245">
        <v>-4.5</v>
      </c>
      <c r="N245">
        <v>-4.5</v>
      </c>
      <c r="O245">
        <v>-5</v>
      </c>
      <c r="P245">
        <v>-5</v>
      </c>
      <c r="Q245">
        <v>-4.75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</row>
    <row r="246" spans="1:34" x14ac:dyDescent="0.25">
      <c r="A246" s="13">
        <v>3</v>
      </c>
      <c r="B246" s="13">
        <v>400</v>
      </c>
      <c r="C246">
        <v>401</v>
      </c>
      <c r="D246" t="s">
        <v>280</v>
      </c>
      <c r="E246">
        <v>0</v>
      </c>
      <c r="F246">
        <v>0</v>
      </c>
      <c r="G246">
        <v>-68</v>
      </c>
      <c r="H246">
        <v>-69.25</v>
      </c>
      <c r="I246">
        <v>-76.5</v>
      </c>
      <c r="J246">
        <v>-91.5</v>
      </c>
      <c r="K246">
        <v>-99.25</v>
      </c>
      <c r="L246">
        <v>-106</v>
      </c>
      <c r="M246">
        <v>-98</v>
      </c>
      <c r="N246">
        <v>-106.75</v>
      </c>
      <c r="O246">
        <v>-109</v>
      </c>
      <c r="P246">
        <v>-108.25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</row>
    <row r="247" spans="1:34" x14ac:dyDescent="0.25">
      <c r="A247" s="13">
        <v>3</v>
      </c>
      <c r="B247" s="13">
        <v>400</v>
      </c>
      <c r="C247">
        <v>403</v>
      </c>
      <c r="D247" t="s">
        <v>281</v>
      </c>
      <c r="E247">
        <v>0</v>
      </c>
      <c r="F247">
        <v>0</v>
      </c>
      <c r="G247">
        <v>-64.75</v>
      </c>
      <c r="H247">
        <v>-66.375</v>
      </c>
      <c r="I247">
        <v>-73</v>
      </c>
      <c r="J247">
        <v>-85.25</v>
      </c>
      <c r="K247">
        <v>-92.75</v>
      </c>
      <c r="L247">
        <v>-98.5</v>
      </c>
      <c r="M247">
        <v>-93</v>
      </c>
      <c r="N247">
        <v>-100.5</v>
      </c>
      <c r="O247">
        <v>-103</v>
      </c>
      <c r="P247">
        <v>-103.25</v>
      </c>
      <c r="Q247">
        <v>-108.75</v>
      </c>
      <c r="R247">
        <v>-112</v>
      </c>
      <c r="S247">
        <v>-112.25</v>
      </c>
      <c r="T247">
        <v>-116.75</v>
      </c>
      <c r="U247">
        <v>-125.25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</row>
    <row r="248" spans="1:34" x14ac:dyDescent="0.25">
      <c r="A248" s="13">
        <v>3</v>
      </c>
      <c r="B248" s="13">
        <v>400</v>
      </c>
      <c r="C248">
        <v>404</v>
      </c>
      <c r="D248" t="s">
        <v>282</v>
      </c>
      <c r="E248">
        <v>0</v>
      </c>
      <c r="F248">
        <v>0</v>
      </c>
      <c r="G248">
        <v>-12</v>
      </c>
      <c r="H248">
        <v>-11.875</v>
      </c>
      <c r="I248">
        <v>-13</v>
      </c>
      <c r="J248">
        <v>-17</v>
      </c>
      <c r="K248">
        <v>-19.25</v>
      </c>
      <c r="L248">
        <v>-19.75</v>
      </c>
      <c r="M248">
        <v>-17.75</v>
      </c>
      <c r="N248">
        <v>-19.25</v>
      </c>
      <c r="O248">
        <v>-19.5</v>
      </c>
      <c r="P248">
        <v>-19.25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</row>
    <row r="249" spans="1:34" x14ac:dyDescent="0.25">
      <c r="A249" s="13">
        <v>3</v>
      </c>
      <c r="B249" s="13">
        <v>400</v>
      </c>
      <c r="C249">
        <v>405</v>
      </c>
      <c r="D249" t="s">
        <v>283</v>
      </c>
      <c r="E249">
        <v>0</v>
      </c>
      <c r="F249">
        <v>0</v>
      </c>
      <c r="G249">
        <v>-7.5</v>
      </c>
      <c r="H249">
        <v>-8</v>
      </c>
      <c r="I249">
        <v>-8.25</v>
      </c>
      <c r="J249">
        <v>-10.75</v>
      </c>
      <c r="K249">
        <v>-11</v>
      </c>
      <c r="L249">
        <v>-11.25</v>
      </c>
      <c r="M249">
        <v>-10.75</v>
      </c>
      <c r="N249">
        <v>-11</v>
      </c>
      <c r="O249">
        <v>-12.25</v>
      </c>
      <c r="P249">
        <v>-12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</row>
    <row r="250" spans="1:34" x14ac:dyDescent="0.25">
      <c r="A250" s="13">
        <v>3</v>
      </c>
      <c r="B250" s="13">
        <v>400</v>
      </c>
      <c r="C250">
        <v>406</v>
      </c>
      <c r="D250" t="s">
        <v>284</v>
      </c>
      <c r="E250">
        <v>0</v>
      </c>
      <c r="F250">
        <v>0</v>
      </c>
      <c r="G250">
        <v>-2</v>
      </c>
      <c r="H250">
        <v>-2.25</v>
      </c>
      <c r="I250">
        <v>-2.25</v>
      </c>
      <c r="J250">
        <v>-2.75</v>
      </c>
      <c r="K250">
        <v>-3</v>
      </c>
      <c r="L250">
        <v>-2.75</v>
      </c>
      <c r="M250">
        <v>-3</v>
      </c>
      <c r="N250">
        <v>-3.25</v>
      </c>
      <c r="O250">
        <v>-3</v>
      </c>
      <c r="P250">
        <v>-3</v>
      </c>
      <c r="Q250">
        <v>-3</v>
      </c>
      <c r="R250">
        <v>-3.25</v>
      </c>
      <c r="S250">
        <v>-3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</row>
    <row r="251" spans="1:34" x14ac:dyDescent="0.25">
      <c r="A251" s="13">
        <v>3</v>
      </c>
      <c r="B251" s="13">
        <v>400</v>
      </c>
      <c r="C251">
        <v>407</v>
      </c>
      <c r="D251" t="s">
        <v>285</v>
      </c>
      <c r="E251">
        <v>0</v>
      </c>
      <c r="F251">
        <v>0</v>
      </c>
      <c r="G251">
        <v>-2.875</v>
      </c>
      <c r="H251">
        <v>-3.25</v>
      </c>
      <c r="I251">
        <v>-3.25</v>
      </c>
      <c r="J251">
        <v>-3.75</v>
      </c>
      <c r="K251">
        <v>-4.5</v>
      </c>
      <c r="L251">
        <v>-4</v>
      </c>
      <c r="M251">
        <v>-4</v>
      </c>
      <c r="N251">
        <v>-4.25</v>
      </c>
      <c r="O251">
        <v>-4.75</v>
      </c>
      <c r="P251">
        <v>-4.75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</row>
    <row r="252" spans="1:34" x14ac:dyDescent="0.25">
      <c r="A252" s="13">
        <v>3</v>
      </c>
      <c r="B252" s="13">
        <v>400</v>
      </c>
      <c r="C252">
        <v>408</v>
      </c>
      <c r="D252" t="s">
        <v>286</v>
      </c>
      <c r="E252">
        <v>0</v>
      </c>
      <c r="F252">
        <v>0</v>
      </c>
      <c r="G252">
        <v>-10.125</v>
      </c>
      <c r="H252">
        <v>-10.25</v>
      </c>
      <c r="I252">
        <v>-11</v>
      </c>
      <c r="J252">
        <v>-13.5</v>
      </c>
      <c r="K252">
        <v>-14.75</v>
      </c>
      <c r="L252">
        <v>-14.75</v>
      </c>
      <c r="M252">
        <v>-14.25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</row>
    <row r="253" spans="1:34" x14ac:dyDescent="0.25">
      <c r="A253" s="13">
        <v>3</v>
      </c>
      <c r="B253" s="13">
        <v>400</v>
      </c>
      <c r="C253">
        <v>409</v>
      </c>
      <c r="D253" t="s">
        <v>287</v>
      </c>
      <c r="E253">
        <v>0</v>
      </c>
      <c r="F253">
        <v>0</v>
      </c>
      <c r="G253">
        <v>-1.125</v>
      </c>
      <c r="H253">
        <v>-1.125</v>
      </c>
      <c r="I253">
        <v>-1.25</v>
      </c>
      <c r="J253">
        <v>-1.25</v>
      </c>
      <c r="K253">
        <v>-1.75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</row>
    <row r="254" spans="1:34" x14ac:dyDescent="0.25">
      <c r="A254" s="13">
        <v>3</v>
      </c>
      <c r="B254" s="13">
        <v>400</v>
      </c>
      <c r="C254">
        <v>410</v>
      </c>
      <c r="D254" t="s">
        <v>288</v>
      </c>
      <c r="E254">
        <v>0</v>
      </c>
      <c r="F254">
        <v>0</v>
      </c>
      <c r="G254">
        <v>-4.75</v>
      </c>
      <c r="H254">
        <v>-5.125</v>
      </c>
      <c r="I254">
        <v>-5.25</v>
      </c>
      <c r="J254">
        <v>-7</v>
      </c>
      <c r="K254">
        <v>-7.75</v>
      </c>
      <c r="L254">
        <v>-7.25</v>
      </c>
      <c r="M254">
        <v>-7</v>
      </c>
      <c r="N254">
        <v>-7.25</v>
      </c>
      <c r="O254">
        <v>-8</v>
      </c>
      <c r="P254">
        <v>-7.75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</row>
    <row r="255" spans="1:34" x14ac:dyDescent="0.25">
      <c r="A255" s="13">
        <v>3</v>
      </c>
      <c r="B255" s="13">
        <v>400</v>
      </c>
      <c r="C255">
        <v>411</v>
      </c>
      <c r="D255" t="s">
        <v>289</v>
      </c>
      <c r="E255">
        <v>0</v>
      </c>
      <c r="F255">
        <v>0</v>
      </c>
      <c r="G255">
        <v>-9</v>
      </c>
      <c r="H255">
        <v>-8.625</v>
      </c>
      <c r="I255">
        <v>-9.75</v>
      </c>
      <c r="J255">
        <v>-12.25</v>
      </c>
      <c r="K255">
        <v>-13</v>
      </c>
      <c r="L255">
        <v>-13.25</v>
      </c>
      <c r="M255">
        <v>-12.25</v>
      </c>
      <c r="N255">
        <v>-13</v>
      </c>
      <c r="O255">
        <v>-13.75</v>
      </c>
      <c r="P255">
        <v>-14.25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</row>
    <row r="256" spans="1:34" x14ac:dyDescent="0.25">
      <c r="A256" s="13">
        <v>3</v>
      </c>
      <c r="B256" s="13">
        <v>500</v>
      </c>
      <c r="C256">
        <v>502</v>
      </c>
      <c r="D256" t="s">
        <v>290</v>
      </c>
      <c r="E256">
        <v>0</v>
      </c>
      <c r="F256">
        <v>0</v>
      </c>
      <c r="G256">
        <v>-8.75</v>
      </c>
      <c r="H256">
        <v>-9</v>
      </c>
      <c r="I256">
        <v>-9.5</v>
      </c>
      <c r="J256">
        <v>-12</v>
      </c>
      <c r="K256">
        <v>-12.75</v>
      </c>
      <c r="L256">
        <v>-12.75</v>
      </c>
      <c r="M256">
        <v>-12.25</v>
      </c>
      <c r="N256">
        <v>-13</v>
      </c>
      <c r="O256">
        <v>-13.75</v>
      </c>
      <c r="P256">
        <v>-14</v>
      </c>
      <c r="Q256">
        <v>-14.25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</row>
    <row r="257" spans="1:35" x14ac:dyDescent="0.25">
      <c r="A257" s="13">
        <v>3</v>
      </c>
      <c r="B257" s="13">
        <v>500</v>
      </c>
      <c r="C257">
        <v>503</v>
      </c>
      <c r="D257" t="s">
        <v>291</v>
      </c>
      <c r="E257">
        <v>0</v>
      </c>
      <c r="F257">
        <v>0</v>
      </c>
      <c r="G257">
        <v>-11.75</v>
      </c>
      <c r="H257">
        <v>-11.75</v>
      </c>
      <c r="I257">
        <v>-13</v>
      </c>
      <c r="J257">
        <v>-15.5</v>
      </c>
      <c r="K257">
        <v>-16.5</v>
      </c>
      <c r="L257">
        <v>-17.25</v>
      </c>
      <c r="M257">
        <v>-17</v>
      </c>
      <c r="N257">
        <v>-17.5</v>
      </c>
      <c r="O257">
        <v>-18.25</v>
      </c>
      <c r="P257">
        <v>-18.25</v>
      </c>
      <c r="Q257">
        <v>-19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</row>
    <row r="258" spans="1:35" x14ac:dyDescent="0.25">
      <c r="A258" s="13">
        <v>3</v>
      </c>
      <c r="B258" s="13">
        <v>700</v>
      </c>
      <c r="C258">
        <v>701</v>
      </c>
      <c r="D258" t="s">
        <v>292</v>
      </c>
      <c r="E258">
        <v>0</v>
      </c>
      <c r="F258">
        <v>0</v>
      </c>
      <c r="G258">
        <v>-8.375</v>
      </c>
      <c r="H258">
        <v>-8.875</v>
      </c>
      <c r="I258">
        <v>-9.25</v>
      </c>
      <c r="J258">
        <v>-11.5</v>
      </c>
      <c r="K258">
        <v>-12</v>
      </c>
      <c r="L258">
        <v>-12.25</v>
      </c>
      <c r="M258">
        <v>-12.25</v>
      </c>
      <c r="N258">
        <v>-12.5</v>
      </c>
      <c r="O258">
        <v>-13.25</v>
      </c>
      <c r="P258">
        <v>-13.75</v>
      </c>
      <c r="Q258">
        <v>-13.75</v>
      </c>
      <c r="R258">
        <v>-14.25</v>
      </c>
      <c r="S258">
        <v>-13.5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</row>
    <row r="259" spans="1:35" x14ac:dyDescent="0.25">
      <c r="A259" s="13">
        <v>3</v>
      </c>
      <c r="B259" s="13">
        <v>800</v>
      </c>
      <c r="C259">
        <v>801</v>
      </c>
      <c r="D259" t="s">
        <v>293</v>
      </c>
      <c r="E259">
        <v>0</v>
      </c>
      <c r="F259">
        <v>0</v>
      </c>
      <c r="G259">
        <v>-79</v>
      </c>
      <c r="H259">
        <v>-79.375</v>
      </c>
      <c r="I259">
        <v>-87.5</v>
      </c>
      <c r="J259">
        <v>-106</v>
      </c>
      <c r="K259">
        <v>-117.5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</row>
    <row r="260" spans="1:35" x14ac:dyDescent="0.25">
      <c r="A260" s="13">
        <v>3</v>
      </c>
      <c r="B260" s="13">
        <v>800</v>
      </c>
      <c r="C260">
        <v>802</v>
      </c>
      <c r="D260" t="s">
        <v>294</v>
      </c>
      <c r="E260">
        <v>0</v>
      </c>
      <c r="F260">
        <v>0</v>
      </c>
      <c r="G260">
        <v>-39.75</v>
      </c>
      <c r="H260">
        <v>-40.125</v>
      </c>
      <c r="I260">
        <v>-44.5</v>
      </c>
      <c r="J260">
        <v>-53.5</v>
      </c>
      <c r="K260">
        <v>-59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</row>
    <row r="261" spans="1:35" x14ac:dyDescent="0.25">
      <c r="A261" s="13">
        <v>3</v>
      </c>
      <c r="B261" s="13">
        <v>800</v>
      </c>
      <c r="C261">
        <v>803</v>
      </c>
      <c r="D261" t="s">
        <v>295</v>
      </c>
      <c r="E261">
        <v>0</v>
      </c>
      <c r="F261">
        <v>0</v>
      </c>
      <c r="G261">
        <v>-118.875</v>
      </c>
      <c r="H261">
        <v>-119.25</v>
      </c>
      <c r="I261">
        <v>-132</v>
      </c>
      <c r="J261">
        <v>-160</v>
      </c>
      <c r="K261">
        <v>-176.25</v>
      </c>
      <c r="L261">
        <v>-186.75</v>
      </c>
      <c r="M261">
        <v>-170</v>
      </c>
      <c r="N261">
        <v>-187</v>
      </c>
      <c r="O261">
        <v>-191.75</v>
      </c>
      <c r="P261">
        <v>-188.25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</row>
    <row r="262" spans="1:35" x14ac:dyDescent="0.25">
      <c r="A262" s="13">
        <v>3</v>
      </c>
      <c r="B262" s="13">
        <v>800</v>
      </c>
      <c r="C262">
        <v>804</v>
      </c>
      <c r="D262" t="s">
        <v>296</v>
      </c>
      <c r="E262">
        <v>0</v>
      </c>
      <c r="F262">
        <v>0</v>
      </c>
      <c r="G262">
        <v>-158.5</v>
      </c>
      <c r="H262">
        <v>-159.5</v>
      </c>
      <c r="I262">
        <v>-176.25</v>
      </c>
      <c r="J262">
        <v>-214.5</v>
      </c>
      <c r="K262">
        <v>-235.25</v>
      </c>
      <c r="L262">
        <v>-249.25</v>
      </c>
      <c r="M262">
        <v>-228</v>
      </c>
      <c r="N262">
        <v>-250</v>
      </c>
      <c r="O262">
        <v>-254.5</v>
      </c>
      <c r="P262">
        <v>-251.5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</row>
    <row r="263" spans="1:35" x14ac:dyDescent="0.25">
      <c r="A263" s="13">
        <v>3</v>
      </c>
      <c r="B263" s="13">
        <v>900</v>
      </c>
      <c r="C263">
        <v>901</v>
      </c>
      <c r="D263" t="s">
        <v>297</v>
      </c>
      <c r="E263">
        <v>0</v>
      </c>
      <c r="F263">
        <v>0</v>
      </c>
      <c r="G263">
        <v>-0.625</v>
      </c>
      <c r="H263">
        <v>-0.875</v>
      </c>
      <c r="I263">
        <v>-1</v>
      </c>
      <c r="J263">
        <v>-0.75</v>
      </c>
      <c r="K263">
        <v>-1</v>
      </c>
      <c r="L263">
        <v>-0.5</v>
      </c>
      <c r="M263">
        <v>-1.25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</row>
    <row r="264" spans="1:35" x14ac:dyDescent="0.25">
      <c r="A264" s="13">
        <v>3</v>
      </c>
      <c r="B264" s="13">
        <v>910</v>
      </c>
      <c r="C264">
        <v>911</v>
      </c>
      <c r="D264" t="s">
        <v>298</v>
      </c>
      <c r="E264">
        <v>0</v>
      </c>
      <c r="F264">
        <v>0</v>
      </c>
      <c r="G264">
        <v>-2.5</v>
      </c>
      <c r="H264">
        <v>-2.625</v>
      </c>
      <c r="I264">
        <v>-2.5</v>
      </c>
      <c r="J264">
        <v>-3.25</v>
      </c>
      <c r="K264">
        <v>-3.5</v>
      </c>
      <c r="L264">
        <v>-3.75</v>
      </c>
      <c r="M264">
        <v>-3.5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</row>
    <row r="265" spans="1:35" x14ac:dyDescent="0.25">
      <c r="A265" s="13">
        <v>3</v>
      </c>
      <c r="B265" s="13">
        <v>920</v>
      </c>
      <c r="C265">
        <v>921</v>
      </c>
      <c r="D265" t="s">
        <v>299</v>
      </c>
      <c r="E265">
        <v>0</v>
      </c>
      <c r="F265">
        <v>0</v>
      </c>
      <c r="G265">
        <v>-2.75</v>
      </c>
      <c r="H265">
        <v>-3</v>
      </c>
      <c r="I265">
        <v>-3.25</v>
      </c>
      <c r="J265">
        <v>-3.75</v>
      </c>
      <c r="K265">
        <v>-4.25</v>
      </c>
      <c r="L265">
        <v>-3.5</v>
      </c>
      <c r="M265">
        <v>-3.5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</row>
    <row r="266" spans="1:35" x14ac:dyDescent="0.25">
      <c r="A266" s="13">
        <v>3</v>
      </c>
      <c r="B266" s="13">
        <v>930</v>
      </c>
      <c r="C266">
        <v>931</v>
      </c>
      <c r="D266" t="s">
        <v>300</v>
      </c>
      <c r="E266">
        <v>0</v>
      </c>
      <c r="F266">
        <v>0</v>
      </c>
      <c r="G266">
        <v>-1.375</v>
      </c>
      <c r="H266">
        <v>-1.875</v>
      </c>
      <c r="I266">
        <v>-1.75</v>
      </c>
      <c r="J266">
        <v>-2</v>
      </c>
      <c r="K266">
        <v>-2.5</v>
      </c>
      <c r="L266">
        <v>-2</v>
      </c>
      <c r="M266">
        <v>-2.5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</row>
    <row r="267" spans="1:35" x14ac:dyDescent="0.25">
      <c r="A267" s="13">
        <v>3</v>
      </c>
      <c r="B267" s="13">
        <v>940</v>
      </c>
      <c r="C267">
        <v>941</v>
      </c>
      <c r="D267" t="s">
        <v>301</v>
      </c>
      <c r="E267">
        <v>0</v>
      </c>
      <c r="F267">
        <v>0</v>
      </c>
      <c r="G267">
        <v>-2.75</v>
      </c>
      <c r="H267">
        <v>-3.125</v>
      </c>
      <c r="I267">
        <v>-3.5</v>
      </c>
      <c r="J267">
        <v>-4</v>
      </c>
      <c r="K267">
        <v>-5.25</v>
      </c>
      <c r="L267">
        <v>-4.25</v>
      </c>
      <c r="M267">
        <v>-4.5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</row>
    <row r="268" spans="1:35" x14ac:dyDescent="0.25">
      <c r="A268" s="13">
        <v>3</v>
      </c>
      <c r="B268" s="13">
        <v>950</v>
      </c>
      <c r="C268">
        <v>951</v>
      </c>
      <c r="D268" t="s">
        <v>302</v>
      </c>
      <c r="E268">
        <v>0</v>
      </c>
      <c r="F268">
        <v>0</v>
      </c>
      <c r="G268">
        <v>-1.875</v>
      </c>
      <c r="H268">
        <v>-2.125</v>
      </c>
      <c r="I268">
        <v>-2</v>
      </c>
      <c r="J268">
        <v>-2.5</v>
      </c>
      <c r="K268">
        <v>-2.5</v>
      </c>
      <c r="L268">
        <v>-2.5</v>
      </c>
      <c r="M268">
        <v>-2.5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</row>
    <row r="269" spans="1:35" x14ac:dyDescent="0.25">
      <c r="A269" s="13">
        <v>3</v>
      </c>
      <c r="B269" s="13">
        <v>960</v>
      </c>
      <c r="C269">
        <v>961</v>
      </c>
      <c r="D269" t="s">
        <v>303</v>
      </c>
      <c r="E269">
        <v>0</v>
      </c>
      <c r="F269">
        <v>0</v>
      </c>
      <c r="G269">
        <v>-0.875</v>
      </c>
      <c r="H269">
        <v>-0.875</v>
      </c>
      <c r="I269">
        <v>-1</v>
      </c>
      <c r="J269">
        <v>-1</v>
      </c>
      <c r="K269">
        <v>-1.25</v>
      </c>
      <c r="L269">
        <v>-0.75</v>
      </c>
      <c r="M269">
        <v>-1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</row>
    <row r="270" spans="1:35" x14ac:dyDescent="0.25">
      <c r="A270" s="13">
        <v>5</v>
      </c>
      <c r="B270" s="13">
        <v>200</v>
      </c>
      <c r="C270">
        <v>211</v>
      </c>
      <c r="D270" t="s">
        <v>507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</row>
    <row r="271" spans="1:35" x14ac:dyDescent="0.25">
      <c r="A271" s="13">
        <v>5</v>
      </c>
      <c r="B271" s="13">
        <v>200</v>
      </c>
      <c r="C271">
        <v>222</v>
      </c>
      <c r="D271" t="s">
        <v>501</v>
      </c>
      <c r="E271">
        <v>0</v>
      </c>
      <c r="F271">
        <v>0</v>
      </c>
      <c r="G271">
        <v>-0.125</v>
      </c>
      <c r="H271">
        <v>-0.375</v>
      </c>
      <c r="I271">
        <v>-0.25</v>
      </c>
      <c r="J271">
        <v>-0.5</v>
      </c>
      <c r="K271">
        <v>-0.5</v>
      </c>
      <c r="L271">
        <v>-0.25</v>
      </c>
      <c r="M271">
        <v>-1</v>
      </c>
      <c r="N271">
        <v>-0.25</v>
      </c>
      <c r="O271">
        <v>-0.5</v>
      </c>
      <c r="P271">
        <v>-0.75</v>
      </c>
      <c r="Q271">
        <v>-0.25</v>
      </c>
      <c r="R271">
        <v>-0.5</v>
      </c>
      <c r="S271">
        <v>-0.25</v>
      </c>
      <c r="T271">
        <v>-0.5</v>
      </c>
      <c r="U271">
        <v>-0.5</v>
      </c>
      <c r="V271">
        <v>-0.25</v>
      </c>
      <c r="W271">
        <v>0</v>
      </c>
      <c r="X271">
        <v>-0.5</v>
      </c>
      <c r="Y271">
        <v>-1</v>
      </c>
      <c r="Z271">
        <v>-0.5</v>
      </c>
      <c r="AA271">
        <v>-0.5</v>
      </c>
      <c r="AB271">
        <v>-0.5</v>
      </c>
      <c r="AC271">
        <v>-0.5</v>
      </c>
      <c r="AD271">
        <v>-0.5</v>
      </c>
      <c r="AE271">
        <v>-0.5</v>
      </c>
      <c r="AF271">
        <v>-0.5</v>
      </c>
      <c r="AG271">
        <v>-0.5</v>
      </c>
      <c r="AH271">
        <v>0</v>
      </c>
      <c r="AI271" s="94">
        <f>SUM(E271:AH271)</f>
        <v>-12.25</v>
      </c>
    </row>
    <row r="272" spans="1:35" x14ac:dyDescent="0.25">
      <c r="A272" s="13">
        <v>5</v>
      </c>
      <c r="B272" s="13">
        <v>200</v>
      </c>
      <c r="C272">
        <v>232</v>
      </c>
      <c r="D272" t="s">
        <v>504</v>
      </c>
      <c r="E272">
        <v>0</v>
      </c>
      <c r="F272">
        <v>0</v>
      </c>
      <c r="G272">
        <v>-1.375</v>
      </c>
      <c r="H272">
        <v>-1.875</v>
      </c>
      <c r="I272">
        <v>-1.75</v>
      </c>
      <c r="J272">
        <v>-2</v>
      </c>
      <c r="K272">
        <v>-2.25</v>
      </c>
      <c r="L272">
        <v>-2</v>
      </c>
      <c r="M272">
        <v>-2.5</v>
      </c>
      <c r="N272">
        <v>-1.75</v>
      </c>
      <c r="O272">
        <v>-2.25</v>
      </c>
      <c r="P272">
        <v>-2.75</v>
      </c>
      <c r="Q272">
        <v>-2.5</v>
      </c>
      <c r="R272">
        <v>-2.25</v>
      </c>
      <c r="S272">
        <v>-2.25</v>
      </c>
      <c r="T272">
        <v>-2</v>
      </c>
      <c r="U272">
        <v>-2.75</v>
      </c>
      <c r="V272">
        <v>-2.75</v>
      </c>
      <c r="W272">
        <v>-2.5</v>
      </c>
      <c r="X272">
        <v>-2.5</v>
      </c>
      <c r="Y272">
        <v>-3</v>
      </c>
      <c r="Z272">
        <v>-3</v>
      </c>
      <c r="AA272">
        <v>-3</v>
      </c>
      <c r="AB272">
        <v>-2.5</v>
      </c>
      <c r="AC272">
        <v>-4</v>
      </c>
      <c r="AD272">
        <v>-4</v>
      </c>
      <c r="AE272">
        <v>-3</v>
      </c>
      <c r="AF272">
        <v>-3.5</v>
      </c>
      <c r="AG272">
        <v>-3.5</v>
      </c>
      <c r="AH272">
        <v>0</v>
      </c>
      <c r="AI272" s="94">
        <f t="shared" ref="AI272:AI273" si="0">SUM(E272:AH272)</f>
        <v>-69.5</v>
      </c>
    </row>
    <row r="273" spans="1:35" x14ac:dyDescent="0.25">
      <c r="A273" s="13">
        <v>5</v>
      </c>
      <c r="B273" s="13">
        <v>200</v>
      </c>
      <c r="C273">
        <v>242</v>
      </c>
      <c r="D273" t="s">
        <v>505</v>
      </c>
      <c r="E273">
        <v>0</v>
      </c>
      <c r="F273">
        <v>0</v>
      </c>
      <c r="G273">
        <v>-3.375</v>
      </c>
      <c r="H273">
        <v>-3.5</v>
      </c>
      <c r="I273">
        <v>-4</v>
      </c>
      <c r="J273">
        <v>-4.75</v>
      </c>
      <c r="K273">
        <v>-5</v>
      </c>
      <c r="L273">
        <v>-4.75</v>
      </c>
      <c r="M273">
        <v>-4.75</v>
      </c>
      <c r="N273">
        <v>-4.5</v>
      </c>
      <c r="O273">
        <v>-5</v>
      </c>
      <c r="P273">
        <v>-5.25</v>
      </c>
      <c r="Q273">
        <v>-5.5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 s="94">
        <f t="shared" si="0"/>
        <v>-50.375</v>
      </c>
    </row>
    <row r="274" spans="1:35" x14ac:dyDescent="0.25">
      <c r="A274" s="13">
        <v>5</v>
      </c>
      <c r="B274" s="13">
        <v>260</v>
      </c>
      <c r="C274">
        <v>263</v>
      </c>
      <c r="D274" t="s">
        <v>506</v>
      </c>
      <c r="E274">
        <v>0</v>
      </c>
      <c r="F274">
        <v>0</v>
      </c>
      <c r="G274">
        <v>-4.625</v>
      </c>
      <c r="H274">
        <v>-5</v>
      </c>
      <c r="I274">
        <v>-5</v>
      </c>
      <c r="J274">
        <v>-6.5</v>
      </c>
      <c r="K274">
        <v>-7.25</v>
      </c>
      <c r="L274">
        <v>-7</v>
      </c>
      <c r="M274">
        <v>-6.75</v>
      </c>
      <c r="N274">
        <v>-6.5</v>
      </c>
      <c r="O274">
        <v>-7.5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</row>
    <row r="275" spans="1:35" x14ac:dyDescent="0.25">
      <c r="A275" s="13">
        <v>5</v>
      </c>
      <c r="B275" s="13">
        <v>999</v>
      </c>
      <c r="C275">
        <v>302</v>
      </c>
      <c r="D275" t="s">
        <v>502</v>
      </c>
      <c r="E275">
        <v>0</v>
      </c>
      <c r="F275">
        <v>0</v>
      </c>
      <c r="G275">
        <v>-47.5</v>
      </c>
      <c r="H275">
        <v>-48.625</v>
      </c>
      <c r="I275">
        <v>-54.25</v>
      </c>
      <c r="J275">
        <v>-62.75</v>
      </c>
      <c r="K275">
        <v>-68.25</v>
      </c>
      <c r="L275">
        <v>-72</v>
      </c>
      <c r="M275">
        <v>-69.25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</row>
    <row r="276" spans="1:35" x14ac:dyDescent="0.25">
      <c r="A276" s="13">
        <v>5</v>
      </c>
      <c r="B276" s="13">
        <v>999</v>
      </c>
      <c r="C276">
        <v>352</v>
      </c>
      <c r="D276" t="s">
        <v>500</v>
      </c>
      <c r="E276">
        <v>0</v>
      </c>
      <c r="F276">
        <v>0</v>
      </c>
      <c r="G276">
        <v>-38.375</v>
      </c>
      <c r="H276">
        <v>-39.125</v>
      </c>
      <c r="I276">
        <v>-43.75</v>
      </c>
      <c r="J276">
        <v>-51</v>
      </c>
      <c r="K276">
        <v>-55.25</v>
      </c>
      <c r="L276">
        <v>-58.25</v>
      </c>
      <c r="M276">
        <v>-55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</row>
    <row r="277" spans="1:35" x14ac:dyDescent="0.25">
      <c r="A277" s="13">
        <v>5</v>
      </c>
      <c r="B277" s="13">
        <v>999</v>
      </c>
      <c r="C277">
        <v>962</v>
      </c>
      <c r="D277" t="s">
        <v>503</v>
      </c>
      <c r="E277">
        <v>0</v>
      </c>
      <c r="F277">
        <v>0</v>
      </c>
      <c r="G277">
        <v>-12</v>
      </c>
      <c r="H277">
        <v>-12.5</v>
      </c>
      <c r="I277">
        <v>-13.25</v>
      </c>
      <c r="J277">
        <v>-16.25</v>
      </c>
      <c r="K277">
        <v>-17.25</v>
      </c>
      <c r="L277">
        <v>-18.25</v>
      </c>
      <c r="M277">
        <v>-17.25</v>
      </c>
      <c r="N277">
        <v>-18</v>
      </c>
      <c r="O277">
        <v>-18.5</v>
      </c>
      <c r="P277">
        <v>-19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</row>
  </sheetData>
  <pageMargins left="0.7" right="0.7" top="0.75" bottom="0.75" header="0.3" footer="0.3"/>
  <pageSetup paperSize="17" scale="5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H277"/>
  <sheetViews>
    <sheetView workbookViewId="0">
      <selection activeCell="AL4" sqref="AL4:AL277"/>
    </sheetView>
  </sheetViews>
  <sheetFormatPr defaultRowHeight="15" x14ac:dyDescent="0.25"/>
  <cols>
    <col min="1" max="1" width="9.7109375" bestFit="1" customWidth="1"/>
    <col min="2" max="3" width="10.140625" bestFit="1" customWidth="1"/>
    <col min="4" max="4" width="58.85546875" bestFit="1" customWidth="1"/>
  </cols>
  <sheetData>
    <row r="3" spans="1:34" x14ac:dyDescent="0.25">
      <c r="A3" s="4" t="s">
        <v>24</v>
      </c>
      <c r="B3" s="4" t="s">
        <v>304</v>
      </c>
      <c r="C3" t="s">
        <v>23</v>
      </c>
      <c r="D3" s="4" t="s">
        <v>25</v>
      </c>
      <c r="E3">
        <v>2013</v>
      </c>
      <c r="F3">
        <v>2014</v>
      </c>
      <c r="G3">
        <v>2015</v>
      </c>
      <c r="H3">
        <v>2016</v>
      </c>
      <c r="I3">
        <v>2017</v>
      </c>
      <c r="J3">
        <v>2018</v>
      </c>
      <c r="K3">
        <v>2019</v>
      </c>
      <c r="L3">
        <v>2020</v>
      </c>
      <c r="M3">
        <v>2021</v>
      </c>
      <c r="N3">
        <v>2022</v>
      </c>
      <c r="O3">
        <v>2023</v>
      </c>
      <c r="P3">
        <v>2024</v>
      </c>
      <c r="Q3">
        <v>2025</v>
      </c>
      <c r="R3">
        <v>2026</v>
      </c>
      <c r="S3">
        <v>2027</v>
      </c>
      <c r="T3">
        <v>2028</v>
      </c>
      <c r="U3">
        <v>2029</v>
      </c>
      <c r="V3">
        <v>2030</v>
      </c>
      <c r="W3">
        <v>2031</v>
      </c>
      <c r="X3">
        <v>2032</v>
      </c>
      <c r="Y3">
        <v>2033</v>
      </c>
      <c r="Z3">
        <v>2034</v>
      </c>
      <c r="AA3">
        <v>2035</v>
      </c>
      <c r="AB3">
        <v>2036</v>
      </c>
      <c r="AC3">
        <v>2037</v>
      </c>
      <c r="AD3">
        <v>2038</v>
      </c>
      <c r="AE3">
        <v>2039</v>
      </c>
      <c r="AF3">
        <v>2040</v>
      </c>
      <c r="AG3">
        <v>2041</v>
      </c>
      <c r="AH3">
        <v>2042</v>
      </c>
    </row>
    <row r="4" spans="1:34" x14ac:dyDescent="0.25">
      <c r="A4" s="13">
        <v>1</v>
      </c>
      <c r="B4" s="13">
        <v>100</v>
      </c>
      <c r="C4">
        <v>102</v>
      </c>
      <c r="D4" t="s">
        <v>38</v>
      </c>
      <c r="E4">
        <v>0</v>
      </c>
      <c r="F4">
        <v>0</v>
      </c>
      <c r="G4">
        <v>-27.487860000000001</v>
      </c>
      <c r="H4">
        <v>-27.487860000000001</v>
      </c>
      <c r="I4">
        <v>-27.487860000000001</v>
      </c>
      <c r="J4">
        <v>-27.487860000000001</v>
      </c>
      <c r="K4">
        <v>-27.487860000000001</v>
      </c>
      <c r="L4">
        <v>-27.487860000000001</v>
      </c>
      <c r="M4">
        <v>-27.487860000000001</v>
      </c>
      <c r="N4">
        <v>-27.487860000000001</v>
      </c>
      <c r="O4">
        <v>-27.487860000000001</v>
      </c>
      <c r="P4">
        <v>-27.487860000000001</v>
      </c>
      <c r="Q4">
        <v>-27.487860000000001</v>
      </c>
      <c r="R4">
        <v>-27.487860000000001</v>
      </c>
      <c r="S4">
        <v>-27.487860000000001</v>
      </c>
      <c r="T4">
        <v>-27.487860000000001</v>
      </c>
      <c r="U4">
        <v>-27.487860000000001</v>
      </c>
      <c r="V4">
        <v>-27.487860000000001</v>
      </c>
      <c r="W4">
        <v>-27.487860000000001</v>
      </c>
      <c r="X4">
        <v>-27.487860000000001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</row>
    <row r="5" spans="1:34" x14ac:dyDescent="0.25">
      <c r="A5" s="13">
        <v>1</v>
      </c>
      <c r="B5" s="13">
        <v>100</v>
      </c>
      <c r="C5">
        <v>103</v>
      </c>
      <c r="D5" t="s">
        <v>39</v>
      </c>
      <c r="E5">
        <v>0</v>
      </c>
      <c r="F5">
        <v>0</v>
      </c>
      <c r="G5">
        <v>-10.278740000000001</v>
      </c>
      <c r="H5">
        <v>-10.278740000000001</v>
      </c>
      <c r="I5">
        <v>-10.278740000000001</v>
      </c>
      <c r="J5">
        <v>-10.278740000000001</v>
      </c>
      <c r="K5">
        <v>-10.278740000000001</v>
      </c>
      <c r="L5">
        <v>-10.278740000000001</v>
      </c>
      <c r="M5">
        <v>-10.278740000000001</v>
      </c>
      <c r="N5">
        <v>-10.278740000000001</v>
      </c>
      <c r="O5">
        <v>-10.278740000000001</v>
      </c>
      <c r="P5">
        <v>-10.278740000000001</v>
      </c>
      <c r="Q5">
        <v>-10.278740000000001</v>
      </c>
      <c r="R5">
        <v>-10.278740000000001</v>
      </c>
      <c r="S5">
        <v>-10.278740000000001</v>
      </c>
      <c r="T5">
        <v>-10.278740000000001</v>
      </c>
      <c r="U5">
        <v>-10.278740000000001</v>
      </c>
      <c r="V5">
        <v>-10.278740000000001</v>
      </c>
      <c r="W5">
        <v>-10.278740000000001</v>
      </c>
      <c r="X5">
        <v>-10.278740000000001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</row>
    <row r="6" spans="1:34" x14ac:dyDescent="0.25">
      <c r="A6" s="13">
        <v>1</v>
      </c>
      <c r="B6" s="13">
        <v>100</v>
      </c>
      <c r="C6">
        <v>104</v>
      </c>
      <c r="D6" t="s">
        <v>40</v>
      </c>
      <c r="E6">
        <v>0</v>
      </c>
      <c r="F6">
        <v>0</v>
      </c>
      <c r="G6">
        <v>-14.71499</v>
      </c>
      <c r="H6">
        <v>-14.71499</v>
      </c>
      <c r="I6">
        <v>-14.71499</v>
      </c>
      <c r="J6">
        <v>-14.71499</v>
      </c>
      <c r="K6">
        <v>-14.71499</v>
      </c>
      <c r="L6">
        <v>-14.71499</v>
      </c>
      <c r="M6">
        <v>-14.71499</v>
      </c>
      <c r="N6">
        <v>-14.71499</v>
      </c>
      <c r="O6">
        <v>-14.71499</v>
      </c>
      <c r="P6">
        <v>-14.71499</v>
      </c>
      <c r="Q6">
        <v>-14.71499</v>
      </c>
      <c r="R6">
        <v>-14.71499</v>
      </c>
      <c r="S6">
        <v>-14.71499</v>
      </c>
      <c r="T6">
        <v>-14.71499</v>
      </c>
      <c r="U6">
        <v>-14.71499</v>
      </c>
      <c r="V6">
        <v>-14.71499</v>
      </c>
      <c r="W6">
        <v>-14.71499</v>
      </c>
      <c r="X6">
        <v>-14.71499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</row>
    <row r="7" spans="1:34" x14ac:dyDescent="0.25">
      <c r="A7" s="13">
        <v>1</v>
      </c>
      <c r="B7" s="13">
        <v>100</v>
      </c>
      <c r="C7">
        <v>105</v>
      </c>
      <c r="D7" t="s">
        <v>41</v>
      </c>
      <c r="E7">
        <v>0</v>
      </c>
      <c r="F7">
        <v>0</v>
      </c>
      <c r="G7">
        <v>-12.53111</v>
      </c>
      <c r="H7">
        <v>-12.53111</v>
      </c>
      <c r="I7">
        <v>-12.53111</v>
      </c>
      <c r="J7">
        <v>-12.53111</v>
      </c>
      <c r="K7">
        <v>-12.53111</v>
      </c>
      <c r="L7">
        <v>-12.53111</v>
      </c>
      <c r="M7">
        <v>-12.53111</v>
      </c>
      <c r="N7">
        <v>-12.52708</v>
      </c>
      <c r="O7">
        <v>-12.52708</v>
      </c>
      <c r="P7">
        <v>-12.52708</v>
      </c>
      <c r="Q7">
        <v>-12.52708</v>
      </c>
      <c r="R7">
        <v>-12.52708</v>
      </c>
      <c r="S7">
        <v>-12.52708</v>
      </c>
      <c r="T7">
        <v>-12.52708</v>
      </c>
      <c r="U7">
        <v>-12.52708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</row>
    <row r="8" spans="1:34" x14ac:dyDescent="0.25">
      <c r="A8" s="13">
        <v>1</v>
      </c>
      <c r="B8" s="13">
        <v>100</v>
      </c>
      <c r="C8">
        <v>106</v>
      </c>
      <c r="D8" t="s">
        <v>42</v>
      </c>
      <c r="E8">
        <v>0</v>
      </c>
      <c r="F8">
        <v>0</v>
      </c>
      <c r="G8">
        <v>-35.93327</v>
      </c>
      <c r="H8">
        <v>-35.93327</v>
      </c>
      <c r="I8">
        <v>-35.93327</v>
      </c>
      <c r="J8">
        <v>-35.93327</v>
      </c>
      <c r="K8">
        <v>-35.93327</v>
      </c>
      <c r="L8">
        <v>-35.93327</v>
      </c>
      <c r="M8">
        <v>-35.93327</v>
      </c>
      <c r="N8">
        <v>-35.92924</v>
      </c>
      <c r="O8">
        <v>-35.92924</v>
      </c>
      <c r="P8">
        <v>-35.92924</v>
      </c>
      <c r="Q8">
        <v>-35.92924</v>
      </c>
      <c r="R8">
        <v>-35.92924</v>
      </c>
      <c r="S8">
        <v>-35.92924</v>
      </c>
      <c r="T8">
        <v>-35.92924</v>
      </c>
      <c r="U8">
        <v>-35.92924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</row>
    <row r="9" spans="1:34" x14ac:dyDescent="0.25">
      <c r="A9" s="13">
        <v>1</v>
      </c>
      <c r="B9" s="13">
        <v>100</v>
      </c>
      <c r="C9">
        <v>107</v>
      </c>
      <c r="D9" t="s">
        <v>43</v>
      </c>
      <c r="E9">
        <v>0</v>
      </c>
      <c r="F9">
        <v>0</v>
      </c>
      <c r="G9">
        <v>-23.909849999999999</v>
      </c>
      <c r="H9">
        <v>-23.909849999999999</v>
      </c>
      <c r="I9">
        <v>-23.909849999999999</v>
      </c>
      <c r="J9">
        <v>-23.909849999999999</v>
      </c>
      <c r="K9">
        <v>-23.909849999999999</v>
      </c>
      <c r="L9">
        <v>-23.909849999999999</v>
      </c>
      <c r="M9">
        <v>-23.909849999999999</v>
      </c>
      <c r="N9">
        <v>-23.909849999999999</v>
      </c>
      <c r="O9">
        <v>-23.909849999999999</v>
      </c>
      <c r="P9">
        <v>-23.909849999999999</v>
      </c>
      <c r="Q9">
        <v>-23.909849999999999</v>
      </c>
      <c r="R9">
        <v>-23.909849999999999</v>
      </c>
      <c r="S9">
        <v>-23.909849999999999</v>
      </c>
      <c r="T9">
        <v>-23.909849999999999</v>
      </c>
      <c r="U9">
        <v>-23.909849999999999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</row>
    <row r="10" spans="1:34" x14ac:dyDescent="0.25">
      <c r="A10" s="13">
        <v>1</v>
      </c>
      <c r="B10" s="13">
        <v>100</v>
      </c>
      <c r="C10">
        <v>108</v>
      </c>
      <c r="D10" t="s">
        <v>44</v>
      </c>
      <c r="E10">
        <v>0</v>
      </c>
      <c r="F10">
        <v>0</v>
      </c>
      <c r="G10">
        <v>-23.86955</v>
      </c>
      <c r="H10">
        <v>-23.86955</v>
      </c>
      <c r="I10">
        <v>-23.86955</v>
      </c>
      <c r="J10">
        <v>-23.86955</v>
      </c>
      <c r="K10">
        <v>-23.86955</v>
      </c>
      <c r="L10">
        <v>-23.86955</v>
      </c>
      <c r="M10">
        <v>-23.86955</v>
      </c>
      <c r="N10">
        <v>-23.86955</v>
      </c>
      <c r="O10">
        <v>-23.86955</v>
      </c>
      <c r="P10">
        <v>-23.86955</v>
      </c>
      <c r="Q10">
        <v>-23.86955</v>
      </c>
      <c r="R10">
        <v>-23.86955</v>
      </c>
      <c r="S10">
        <v>-23.86955</v>
      </c>
      <c r="T10">
        <v>-23.86955</v>
      </c>
      <c r="U10">
        <v>-23.86955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</row>
    <row r="11" spans="1:34" x14ac:dyDescent="0.25">
      <c r="A11" s="13">
        <v>1</v>
      </c>
      <c r="B11" s="13">
        <v>100</v>
      </c>
      <c r="C11">
        <v>110</v>
      </c>
      <c r="D11" t="s">
        <v>45</v>
      </c>
      <c r="E11">
        <v>0</v>
      </c>
      <c r="F11">
        <v>0</v>
      </c>
      <c r="G11">
        <v>-2.9857089999999999</v>
      </c>
      <c r="H11">
        <v>-2.9857089999999999</v>
      </c>
      <c r="I11">
        <v>-2.9857089999999999</v>
      </c>
      <c r="J11">
        <v>-2.9857089999999999</v>
      </c>
      <c r="K11">
        <v>-2.9857089999999999</v>
      </c>
      <c r="L11">
        <v>-2.9857089999999999</v>
      </c>
      <c r="M11">
        <v>-2.9857089999999999</v>
      </c>
      <c r="N11">
        <v>-2.9857089999999999</v>
      </c>
      <c r="O11">
        <v>-2.9857089999999999</v>
      </c>
      <c r="P11">
        <v>-2.9857089999999999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</row>
    <row r="12" spans="1:34" x14ac:dyDescent="0.25">
      <c r="A12" s="13">
        <v>1</v>
      </c>
      <c r="B12" s="13">
        <v>100</v>
      </c>
      <c r="C12">
        <v>111</v>
      </c>
      <c r="D12" t="s">
        <v>46</v>
      </c>
      <c r="E12">
        <v>0</v>
      </c>
      <c r="F12">
        <v>0</v>
      </c>
      <c r="G12">
        <v>-10.911339999999999</v>
      </c>
      <c r="H12">
        <v>-10.911339999999999</v>
      </c>
      <c r="I12">
        <v>-10.911339999999999</v>
      </c>
      <c r="J12">
        <v>-10.911339999999999</v>
      </c>
      <c r="K12">
        <v>-10.911339999999999</v>
      </c>
      <c r="L12">
        <v>-10.911339999999999</v>
      </c>
      <c r="M12">
        <v>-10.911339999999999</v>
      </c>
      <c r="N12">
        <v>-10.911339999999999</v>
      </c>
      <c r="O12">
        <v>-10.911339999999999</v>
      </c>
      <c r="P12">
        <v>-10.911339999999999</v>
      </c>
      <c r="Q12">
        <v>-10.911339999999999</v>
      </c>
      <c r="R12">
        <v>-10.911339999999999</v>
      </c>
      <c r="S12">
        <v>-10.911339999999999</v>
      </c>
      <c r="T12">
        <v>-10.911339999999999</v>
      </c>
      <c r="U12">
        <v>-10.89522</v>
      </c>
      <c r="V12">
        <v>-10.89522</v>
      </c>
      <c r="W12">
        <v>-10.89522</v>
      </c>
      <c r="X12">
        <v>-10.89522</v>
      </c>
      <c r="Y12">
        <v>-10.89522</v>
      </c>
      <c r="Z12">
        <v>-10.89522</v>
      </c>
      <c r="AA12">
        <v>-10.89522</v>
      </c>
      <c r="AB12">
        <v>-10.89522</v>
      </c>
      <c r="AC12">
        <v>-10.89522</v>
      </c>
      <c r="AD12">
        <v>-10.89522</v>
      </c>
      <c r="AE12">
        <v>-10.89522</v>
      </c>
      <c r="AF12">
        <v>-10.89522</v>
      </c>
      <c r="AG12">
        <v>-10.89522</v>
      </c>
      <c r="AH12">
        <v>-10.89522</v>
      </c>
    </row>
    <row r="13" spans="1:34" x14ac:dyDescent="0.25">
      <c r="A13" s="13">
        <v>1</v>
      </c>
      <c r="B13" s="13">
        <v>100</v>
      </c>
      <c r="C13">
        <v>112</v>
      </c>
      <c r="D13" t="s">
        <v>47</v>
      </c>
      <c r="E13">
        <v>0</v>
      </c>
      <c r="F13">
        <v>0</v>
      </c>
      <c r="G13">
        <v>-13.933310000000001</v>
      </c>
      <c r="H13">
        <v>-13.933310000000001</v>
      </c>
      <c r="I13">
        <v>-13.933310000000001</v>
      </c>
      <c r="J13">
        <v>-13.933310000000001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</row>
    <row r="14" spans="1:34" x14ac:dyDescent="0.25">
      <c r="A14" s="13">
        <v>1</v>
      </c>
      <c r="B14" s="13">
        <v>100</v>
      </c>
      <c r="C14">
        <v>113</v>
      </c>
      <c r="D14" t="s">
        <v>48</v>
      </c>
      <c r="E14">
        <v>0</v>
      </c>
      <c r="F14">
        <v>0</v>
      </c>
      <c r="G14">
        <v>-13.933310000000001</v>
      </c>
      <c r="H14">
        <v>-13.933310000000001</v>
      </c>
      <c r="I14">
        <v>-13.933310000000001</v>
      </c>
      <c r="J14">
        <v>-13.933310000000001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</row>
    <row r="15" spans="1:34" x14ac:dyDescent="0.25">
      <c r="A15" s="13">
        <v>1</v>
      </c>
      <c r="B15" s="13">
        <v>100</v>
      </c>
      <c r="C15">
        <v>114</v>
      </c>
      <c r="D15" t="s">
        <v>49</v>
      </c>
      <c r="E15">
        <v>0</v>
      </c>
      <c r="F15">
        <v>0</v>
      </c>
      <c r="G15">
        <v>-9.1585920000000005</v>
      </c>
      <c r="H15">
        <v>-9.1585920000000005</v>
      </c>
      <c r="I15">
        <v>-9.1585920000000005</v>
      </c>
      <c r="J15">
        <v>-9.1585920000000005</v>
      </c>
      <c r="K15">
        <v>-9.1585920000000005</v>
      </c>
      <c r="L15">
        <v>-9.1585920000000005</v>
      </c>
      <c r="M15">
        <v>-9.1585920000000005</v>
      </c>
      <c r="N15">
        <v>-9.1585920000000005</v>
      </c>
      <c r="O15">
        <v>-9.1585920000000005</v>
      </c>
      <c r="P15">
        <v>-9.1585920000000005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</row>
    <row r="16" spans="1:34" x14ac:dyDescent="0.25">
      <c r="A16" s="13">
        <v>1</v>
      </c>
      <c r="B16" s="13">
        <v>100</v>
      </c>
      <c r="C16">
        <v>115</v>
      </c>
      <c r="D16" t="s">
        <v>50</v>
      </c>
      <c r="E16">
        <v>0</v>
      </c>
      <c r="F16">
        <v>0</v>
      </c>
      <c r="G16">
        <v>-2.7560389999999999</v>
      </c>
      <c r="H16">
        <v>-2.7560389999999999</v>
      </c>
      <c r="I16">
        <v>-2.7560389999999999</v>
      </c>
      <c r="J16">
        <v>-2.7560389999999999</v>
      </c>
      <c r="K16">
        <v>-2.7560389999999999</v>
      </c>
      <c r="L16">
        <v>-2.7560389999999999</v>
      </c>
      <c r="M16">
        <v>-2.7560389999999999</v>
      </c>
      <c r="N16">
        <v>-2.7560389999999999</v>
      </c>
      <c r="O16">
        <v>-2.7560389999999999</v>
      </c>
      <c r="P16">
        <v>-2.7560389999999999</v>
      </c>
      <c r="Q16">
        <v>-2.7560389999999999</v>
      </c>
      <c r="R16">
        <v>-2.7560389999999999</v>
      </c>
      <c r="S16">
        <v>-2.7560389999999999</v>
      </c>
      <c r="T16">
        <v>-2.7560389999999999</v>
      </c>
      <c r="U16">
        <v>-2.7560389999999999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</row>
    <row r="17" spans="1:34" x14ac:dyDescent="0.25">
      <c r="A17" s="13">
        <v>1</v>
      </c>
      <c r="B17" s="13">
        <v>100</v>
      </c>
      <c r="C17">
        <v>116</v>
      </c>
      <c r="D17" t="s">
        <v>51</v>
      </c>
      <c r="E17">
        <v>0</v>
      </c>
      <c r="F17">
        <v>0</v>
      </c>
      <c r="G17">
        <v>-17.30583</v>
      </c>
      <c r="H17">
        <v>-17.30583</v>
      </c>
      <c r="I17">
        <v>-17.30583</v>
      </c>
      <c r="J17">
        <v>-17.30583</v>
      </c>
      <c r="K17">
        <v>-17.30583</v>
      </c>
      <c r="L17">
        <v>-17.30583</v>
      </c>
      <c r="M17">
        <v>-17.30583</v>
      </c>
      <c r="N17">
        <v>-17.30583</v>
      </c>
      <c r="O17">
        <v>-17.30583</v>
      </c>
      <c r="P17">
        <v>-17.30583</v>
      </c>
      <c r="Q17">
        <v>-17.30583</v>
      </c>
      <c r="R17">
        <v>-17.30583</v>
      </c>
      <c r="S17">
        <v>-17.30583</v>
      </c>
      <c r="T17">
        <v>-17.30583</v>
      </c>
      <c r="U17">
        <v>-17.321950000000001</v>
      </c>
      <c r="V17">
        <v>-17.321950000000001</v>
      </c>
      <c r="W17">
        <v>-17.321950000000001</v>
      </c>
      <c r="X17">
        <v>-17.321950000000001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</row>
    <row r="18" spans="1:34" x14ac:dyDescent="0.25">
      <c r="A18" s="13">
        <v>1</v>
      </c>
      <c r="B18" s="13">
        <v>100</v>
      </c>
      <c r="C18">
        <v>117</v>
      </c>
      <c r="D18" t="s">
        <v>52</v>
      </c>
      <c r="E18">
        <v>0</v>
      </c>
      <c r="F18">
        <v>0</v>
      </c>
      <c r="G18">
        <v>-7.3172030000000001</v>
      </c>
      <c r="H18">
        <v>-7.3172030000000001</v>
      </c>
      <c r="I18">
        <v>-7.3172030000000001</v>
      </c>
      <c r="J18">
        <v>-7.3172030000000001</v>
      </c>
      <c r="K18">
        <v>-7.3172030000000001</v>
      </c>
      <c r="L18">
        <v>-7.3172030000000001</v>
      </c>
      <c r="M18">
        <v>-7.3172030000000001</v>
      </c>
      <c r="N18">
        <v>-7.3172030000000001</v>
      </c>
      <c r="O18">
        <v>-7.3172030000000001</v>
      </c>
      <c r="P18">
        <v>-7.3172030000000001</v>
      </c>
      <c r="Q18">
        <v>-7.3172030000000001</v>
      </c>
      <c r="R18">
        <v>-7.3172030000000001</v>
      </c>
      <c r="S18">
        <v>-7.3172030000000001</v>
      </c>
      <c r="T18">
        <v>-7.3172030000000001</v>
      </c>
      <c r="U18">
        <v>-7.3172030000000001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</row>
    <row r="19" spans="1:34" x14ac:dyDescent="0.25">
      <c r="A19" s="13">
        <v>1</v>
      </c>
      <c r="B19" s="13">
        <v>100</v>
      </c>
      <c r="C19">
        <v>118</v>
      </c>
      <c r="D19" t="s">
        <v>53</v>
      </c>
      <c r="E19">
        <v>0</v>
      </c>
      <c r="F19">
        <v>0</v>
      </c>
      <c r="G19">
        <v>-9.3600569999999994</v>
      </c>
      <c r="H19">
        <v>-9.3600569999999994</v>
      </c>
      <c r="I19">
        <v>-9.3600569999999994</v>
      </c>
      <c r="J19">
        <v>-9.3600569999999994</v>
      </c>
      <c r="K19">
        <v>-9.3600569999999994</v>
      </c>
      <c r="L19">
        <v>-9.3600569999999994</v>
      </c>
      <c r="M19">
        <v>-9.3600569999999994</v>
      </c>
      <c r="N19">
        <v>-9.3600569999999994</v>
      </c>
      <c r="O19">
        <v>-9.3600569999999994</v>
      </c>
      <c r="P19">
        <v>-9.3600569999999994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</row>
    <row r="20" spans="1:34" x14ac:dyDescent="0.25">
      <c r="A20" s="13">
        <v>1</v>
      </c>
      <c r="B20" s="13">
        <v>100</v>
      </c>
      <c r="C20">
        <v>119</v>
      </c>
      <c r="D20" t="s">
        <v>54</v>
      </c>
      <c r="E20">
        <v>0</v>
      </c>
      <c r="F20">
        <v>0</v>
      </c>
      <c r="G20">
        <v>-11.30218</v>
      </c>
      <c r="H20">
        <v>-11.30218</v>
      </c>
      <c r="I20">
        <v>-11.30218</v>
      </c>
      <c r="J20">
        <v>-11.30218</v>
      </c>
      <c r="K20">
        <v>-11.30218</v>
      </c>
      <c r="L20">
        <v>-11.30218</v>
      </c>
      <c r="M20">
        <v>-11.30218</v>
      </c>
      <c r="N20">
        <v>-11.30218</v>
      </c>
      <c r="O20">
        <v>-11.30218</v>
      </c>
      <c r="P20">
        <v>-11.30218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</row>
    <row r="21" spans="1:34" x14ac:dyDescent="0.25">
      <c r="A21" s="13">
        <v>1</v>
      </c>
      <c r="B21" s="13">
        <v>100</v>
      </c>
      <c r="C21">
        <v>120</v>
      </c>
      <c r="D21" t="s">
        <v>55</v>
      </c>
      <c r="E21">
        <v>0</v>
      </c>
      <c r="F21">
        <v>0</v>
      </c>
      <c r="G21">
        <v>-2.619043</v>
      </c>
      <c r="H21">
        <v>-2.619043</v>
      </c>
      <c r="I21">
        <v>-2.619043</v>
      </c>
      <c r="J21">
        <v>-2.619043</v>
      </c>
      <c r="K21">
        <v>-2.619043</v>
      </c>
      <c r="L21">
        <v>-2.619043</v>
      </c>
      <c r="M21">
        <v>-2.619043</v>
      </c>
      <c r="N21">
        <v>-2.6150139999999999</v>
      </c>
      <c r="O21">
        <v>-2.6150139999999999</v>
      </c>
      <c r="P21">
        <v>-2.6150139999999999</v>
      </c>
      <c r="Q21">
        <v>-2.6150139999999999</v>
      </c>
      <c r="R21">
        <v>-2.6150139999999999</v>
      </c>
      <c r="S21">
        <v>-2.6150139999999999</v>
      </c>
      <c r="T21">
        <v>-2.6150139999999999</v>
      </c>
      <c r="U21">
        <v>-2.6150139999999999</v>
      </c>
      <c r="V21">
        <v>-2.6150139999999999</v>
      </c>
      <c r="W21">
        <v>-2.6150139999999999</v>
      </c>
      <c r="X21">
        <v>-2.6150139999999999</v>
      </c>
      <c r="Y21">
        <v>-2.6150139999999999</v>
      </c>
      <c r="Z21">
        <v>-2.6150139999999999</v>
      </c>
      <c r="AA21">
        <v>-2.6150139999999999</v>
      </c>
      <c r="AB21">
        <v>-2.6150139999999999</v>
      </c>
      <c r="AC21">
        <v>-2.6150139999999999</v>
      </c>
      <c r="AD21">
        <v>-2.6150139999999999</v>
      </c>
      <c r="AE21">
        <v>-2.6150139999999999</v>
      </c>
      <c r="AF21">
        <v>-2.6150139999999999</v>
      </c>
      <c r="AG21">
        <v>-2.6150139999999999</v>
      </c>
      <c r="AH21">
        <v>-2.6150139999999999</v>
      </c>
    </row>
    <row r="22" spans="1:34" x14ac:dyDescent="0.25">
      <c r="A22" s="13">
        <v>1</v>
      </c>
      <c r="B22" s="13">
        <v>100</v>
      </c>
      <c r="C22">
        <v>121</v>
      </c>
      <c r="D22" t="s">
        <v>56</v>
      </c>
      <c r="E22">
        <v>0</v>
      </c>
      <c r="F22">
        <v>0</v>
      </c>
      <c r="G22">
        <v>-10.19815</v>
      </c>
      <c r="H22">
        <v>-10.19815</v>
      </c>
      <c r="I22">
        <v>-10.19815</v>
      </c>
      <c r="J22">
        <v>-10.19815</v>
      </c>
      <c r="K22">
        <v>-10.19815</v>
      </c>
      <c r="L22">
        <v>-10.19815</v>
      </c>
      <c r="M22">
        <v>-10.19815</v>
      </c>
      <c r="N22">
        <v>-10.19815</v>
      </c>
      <c r="O22">
        <v>-10.19815</v>
      </c>
      <c r="P22">
        <v>-10.19815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</row>
    <row r="23" spans="1:34" x14ac:dyDescent="0.25">
      <c r="A23" s="13">
        <v>1</v>
      </c>
      <c r="B23" s="13">
        <v>100</v>
      </c>
      <c r="C23">
        <v>122</v>
      </c>
      <c r="D23" t="s">
        <v>57</v>
      </c>
      <c r="E23">
        <v>0</v>
      </c>
      <c r="F23">
        <v>0</v>
      </c>
      <c r="G23">
        <v>-11.30218</v>
      </c>
      <c r="H23">
        <v>-11.30218</v>
      </c>
      <c r="I23">
        <v>-11.30218</v>
      </c>
      <c r="J23">
        <v>-11.30218</v>
      </c>
      <c r="K23">
        <v>-11.30218</v>
      </c>
      <c r="L23">
        <v>-11.30218</v>
      </c>
      <c r="M23">
        <v>-11.30218</v>
      </c>
      <c r="N23">
        <v>-11.30218</v>
      </c>
      <c r="O23">
        <v>-11.30218</v>
      </c>
      <c r="P23">
        <v>-11.30218</v>
      </c>
      <c r="Q23">
        <v>-11.30218</v>
      </c>
      <c r="R23">
        <v>-11.30218</v>
      </c>
      <c r="S23">
        <v>-11.30218</v>
      </c>
      <c r="T23">
        <v>-11.30218</v>
      </c>
      <c r="U23">
        <v>-11.30218</v>
      </c>
      <c r="V23">
        <v>-11.30218</v>
      </c>
      <c r="W23">
        <v>-11.30218</v>
      </c>
      <c r="X23">
        <v>-11.30218</v>
      </c>
      <c r="Y23">
        <v>-11.30218</v>
      </c>
      <c r="Z23">
        <v>-11.30218</v>
      </c>
      <c r="AA23">
        <v>-11.30218</v>
      </c>
      <c r="AB23">
        <v>-11.30218</v>
      </c>
      <c r="AC23">
        <v>-11.30218</v>
      </c>
      <c r="AD23">
        <v>-11.30218</v>
      </c>
      <c r="AE23">
        <v>-11.30218</v>
      </c>
      <c r="AF23">
        <v>-11.30218</v>
      </c>
      <c r="AG23">
        <v>-11.30218</v>
      </c>
      <c r="AH23">
        <v>-11.30218</v>
      </c>
    </row>
    <row r="24" spans="1:34" x14ac:dyDescent="0.25">
      <c r="A24" s="13">
        <v>1</v>
      </c>
      <c r="B24" s="13">
        <v>100</v>
      </c>
      <c r="C24">
        <v>124</v>
      </c>
      <c r="D24" t="s">
        <v>58</v>
      </c>
      <c r="E24">
        <v>0</v>
      </c>
      <c r="F24">
        <v>0</v>
      </c>
      <c r="G24">
        <v>-15.452349999999999</v>
      </c>
      <c r="H24">
        <v>-15.452349999999999</v>
      </c>
      <c r="I24">
        <v>-15.452349999999999</v>
      </c>
      <c r="J24">
        <v>-15.452349999999999</v>
      </c>
      <c r="K24">
        <v>-15.452349999999999</v>
      </c>
      <c r="L24">
        <v>-15.452349999999999</v>
      </c>
      <c r="M24">
        <v>-15.452349999999999</v>
      </c>
      <c r="N24">
        <v>-15.452349999999999</v>
      </c>
      <c r="O24">
        <v>-15.452349999999999</v>
      </c>
      <c r="P24">
        <v>-15.452349999999999</v>
      </c>
      <c r="Q24">
        <v>-15.452349999999999</v>
      </c>
      <c r="R24">
        <v>-15.452349999999999</v>
      </c>
      <c r="S24">
        <v>-15.452349999999999</v>
      </c>
      <c r="T24">
        <v>-15.452349999999999</v>
      </c>
      <c r="U24">
        <v>-15.46847</v>
      </c>
      <c r="V24">
        <v>-15.46847</v>
      </c>
      <c r="W24">
        <v>-15.46847</v>
      </c>
      <c r="X24">
        <v>-15.46847</v>
      </c>
      <c r="Y24">
        <v>-15.46847</v>
      </c>
      <c r="Z24">
        <v>-15.46847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</row>
    <row r="25" spans="1:34" x14ac:dyDescent="0.25">
      <c r="A25" s="13">
        <v>1</v>
      </c>
      <c r="B25" s="13">
        <v>100</v>
      </c>
      <c r="C25">
        <v>125</v>
      </c>
      <c r="D25" t="s">
        <v>59</v>
      </c>
      <c r="E25">
        <v>0</v>
      </c>
      <c r="F25">
        <v>0</v>
      </c>
      <c r="G25">
        <v>-0.61245309999999997</v>
      </c>
      <c r="H25">
        <v>-0.61245309999999997</v>
      </c>
      <c r="I25">
        <v>-0.61245309999999997</v>
      </c>
      <c r="J25">
        <v>-0.61245309999999997</v>
      </c>
      <c r="K25">
        <v>-0.61245309999999997</v>
      </c>
      <c r="L25">
        <v>-0.61245309999999997</v>
      </c>
      <c r="M25">
        <v>-0.61245309999999997</v>
      </c>
      <c r="N25">
        <v>-0.61245309999999997</v>
      </c>
      <c r="O25">
        <v>-0.61245309999999997</v>
      </c>
      <c r="P25">
        <v>-0.61245309999999997</v>
      </c>
      <c r="Q25">
        <v>-0.61245309999999997</v>
      </c>
      <c r="R25">
        <v>-0.61245309999999997</v>
      </c>
      <c r="S25">
        <v>-0.61245309999999997</v>
      </c>
      <c r="T25">
        <v>-0.61245309999999997</v>
      </c>
      <c r="U25">
        <v>-0.61245309999999997</v>
      </c>
      <c r="V25">
        <v>-0.61245309999999997</v>
      </c>
      <c r="W25">
        <v>-0.61245309999999997</v>
      </c>
      <c r="X25">
        <v>-0.61245309999999997</v>
      </c>
      <c r="Y25">
        <v>-0.61245309999999997</v>
      </c>
      <c r="Z25">
        <v>-0.61245309999999997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</row>
    <row r="26" spans="1:34" x14ac:dyDescent="0.25">
      <c r="A26" s="13">
        <v>1</v>
      </c>
      <c r="B26" s="13">
        <v>100</v>
      </c>
      <c r="C26">
        <v>126</v>
      </c>
      <c r="D26" t="s">
        <v>60</v>
      </c>
      <c r="E26">
        <v>0</v>
      </c>
      <c r="F26">
        <v>0</v>
      </c>
      <c r="G26">
        <v>-1.470693</v>
      </c>
      <c r="H26">
        <v>-1.470693</v>
      </c>
      <c r="I26">
        <v>-1.470693</v>
      </c>
      <c r="J26">
        <v>-1.470693</v>
      </c>
      <c r="K26">
        <v>-1.470693</v>
      </c>
      <c r="L26">
        <v>-1.470693</v>
      </c>
      <c r="M26">
        <v>-1.470693</v>
      </c>
      <c r="N26">
        <v>-1.470693</v>
      </c>
      <c r="O26">
        <v>-1.470693</v>
      </c>
      <c r="P26">
        <v>-1.470693</v>
      </c>
      <c r="Q26">
        <v>-1.470693</v>
      </c>
      <c r="R26">
        <v>-1.470693</v>
      </c>
      <c r="S26">
        <v>-1.470693</v>
      </c>
      <c r="T26">
        <v>-1.470693</v>
      </c>
      <c r="U26">
        <v>-1.470693</v>
      </c>
      <c r="V26">
        <v>-1.470693</v>
      </c>
      <c r="W26">
        <v>-1.470693</v>
      </c>
      <c r="X26">
        <v>-1.470693</v>
      </c>
      <c r="Y26">
        <v>-1.470693</v>
      </c>
      <c r="Z26">
        <v>-1.470693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</row>
    <row r="27" spans="1:34" x14ac:dyDescent="0.25">
      <c r="A27" s="13">
        <v>1</v>
      </c>
      <c r="B27" s="13">
        <v>100</v>
      </c>
      <c r="C27">
        <v>127</v>
      </c>
      <c r="D27" t="s">
        <v>61</v>
      </c>
      <c r="E27">
        <v>0</v>
      </c>
      <c r="F27">
        <v>0</v>
      </c>
      <c r="G27">
        <v>-0.37875389999999998</v>
      </c>
      <c r="H27">
        <v>-0.37875389999999998</v>
      </c>
      <c r="I27">
        <v>-0.37875389999999998</v>
      </c>
      <c r="J27">
        <v>-0.37875389999999998</v>
      </c>
      <c r="K27">
        <v>-0.37875389999999998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</row>
    <row r="28" spans="1:34" x14ac:dyDescent="0.25">
      <c r="A28" s="13">
        <v>1</v>
      </c>
      <c r="B28" s="13">
        <v>130</v>
      </c>
      <c r="C28">
        <v>132</v>
      </c>
      <c r="D28" t="s">
        <v>62</v>
      </c>
      <c r="E28">
        <v>0</v>
      </c>
      <c r="F28">
        <v>0</v>
      </c>
      <c r="G28">
        <v>-11.02416</v>
      </c>
      <c r="H28">
        <v>-11.02416</v>
      </c>
      <c r="I28">
        <v>-11.02416</v>
      </c>
      <c r="J28">
        <v>-11.02416</v>
      </c>
      <c r="K28">
        <v>-11.02416</v>
      </c>
      <c r="L28">
        <v>-11.02416</v>
      </c>
      <c r="M28">
        <v>-11.02416</v>
      </c>
      <c r="N28">
        <v>-11.02013</v>
      </c>
      <c r="O28">
        <v>-11.02013</v>
      </c>
      <c r="P28">
        <v>-11.02013</v>
      </c>
      <c r="Q28">
        <v>-11.02013</v>
      </c>
      <c r="R28">
        <v>-11.02013</v>
      </c>
      <c r="S28">
        <v>-11.02013</v>
      </c>
      <c r="T28">
        <v>-11.02013</v>
      </c>
      <c r="U28">
        <v>-11.036239999999999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</row>
    <row r="29" spans="1:34" x14ac:dyDescent="0.25">
      <c r="A29" s="13">
        <v>1</v>
      </c>
      <c r="B29" s="13">
        <v>130</v>
      </c>
      <c r="C29">
        <v>133</v>
      </c>
      <c r="D29" t="s">
        <v>63</v>
      </c>
      <c r="E29">
        <v>0</v>
      </c>
      <c r="F29">
        <v>0</v>
      </c>
      <c r="G29">
        <v>-20.311679999999999</v>
      </c>
      <c r="H29">
        <v>-20.311679999999999</v>
      </c>
      <c r="I29">
        <v>-20.311679999999999</v>
      </c>
      <c r="J29">
        <v>-20.311679999999999</v>
      </c>
      <c r="K29">
        <v>-20.311679999999999</v>
      </c>
      <c r="L29">
        <v>-20.311679999999999</v>
      </c>
      <c r="M29">
        <v>-20.311679999999999</v>
      </c>
      <c r="N29">
        <v>-20.311679999999999</v>
      </c>
      <c r="O29">
        <v>-20.311679999999999</v>
      </c>
      <c r="P29">
        <v>-20.311679999999999</v>
      </c>
      <c r="Q29">
        <v>-20.311679999999999</v>
      </c>
      <c r="R29">
        <v>-20.311679999999999</v>
      </c>
      <c r="S29">
        <v>-20.311679999999999</v>
      </c>
      <c r="T29">
        <v>-20.311679999999999</v>
      </c>
      <c r="U29">
        <v>-20.311679999999999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</row>
    <row r="30" spans="1:34" x14ac:dyDescent="0.25">
      <c r="A30" s="13">
        <v>1</v>
      </c>
      <c r="B30" s="13">
        <v>130</v>
      </c>
      <c r="C30">
        <v>134</v>
      </c>
      <c r="D30" t="s">
        <v>64</v>
      </c>
      <c r="E30">
        <v>0</v>
      </c>
      <c r="F30">
        <v>0</v>
      </c>
      <c r="G30">
        <v>-20.27542</v>
      </c>
      <c r="H30">
        <v>-20.27542</v>
      </c>
      <c r="I30">
        <v>-20.27542</v>
      </c>
      <c r="J30">
        <v>-20.27542</v>
      </c>
      <c r="K30">
        <v>-20.27542</v>
      </c>
      <c r="L30">
        <v>-20.27542</v>
      </c>
      <c r="M30">
        <v>-20.27542</v>
      </c>
      <c r="N30">
        <v>-20.27542</v>
      </c>
      <c r="O30">
        <v>-20.27542</v>
      </c>
      <c r="P30">
        <v>-20.27542</v>
      </c>
      <c r="Q30">
        <v>-20.27542</v>
      </c>
      <c r="R30">
        <v>-20.27542</v>
      </c>
      <c r="S30">
        <v>-20.27542</v>
      </c>
      <c r="T30">
        <v>-20.27542</v>
      </c>
      <c r="U30">
        <v>-20.291540000000001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</row>
    <row r="31" spans="1:34" x14ac:dyDescent="0.25">
      <c r="A31" s="13">
        <v>1</v>
      </c>
      <c r="B31" s="13">
        <v>130</v>
      </c>
      <c r="C31">
        <v>136</v>
      </c>
      <c r="D31" t="s">
        <v>65</v>
      </c>
      <c r="E31">
        <v>0</v>
      </c>
      <c r="F31">
        <v>0</v>
      </c>
      <c r="G31">
        <v>-2.6553070000000001</v>
      </c>
      <c r="H31">
        <v>-2.6553070000000001</v>
      </c>
      <c r="I31">
        <v>-2.6553070000000001</v>
      </c>
      <c r="J31">
        <v>-2.6553070000000001</v>
      </c>
      <c r="K31">
        <v>-2.6553070000000001</v>
      </c>
      <c r="L31">
        <v>-2.6553070000000001</v>
      </c>
      <c r="M31">
        <v>-2.6553070000000001</v>
      </c>
      <c r="N31">
        <v>-2.6553070000000001</v>
      </c>
      <c r="O31">
        <v>-2.6553070000000001</v>
      </c>
      <c r="P31">
        <v>-2.6553070000000001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</row>
    <row r="32" spans="1:34" x14ac:dyDescent="0.25">
      <c r="A32" s="13">
        <v>1</v>
      </c>
      <c r="B32" s="13">
        <v>130</v>
      </c>
      <c r="C32">
        <v>137</v>
      </c>
      <c r="D32" t="s">
        <v>66</v>
      </c>
      <c r="E32">
        <v>0</v>
      </c>
      <c r="F32">
        <v>0</v>
      </c>
      <c r="G32">
        <v>-14.537699999999999</v>
      </c>
      <c r="H32">
        <v>-14.537699999999999</v>
      </c>
      <c r="I32">
        <v>-14.537699999999999</v>
      </c>
      <c r="J32">
        <v>-14.537699999999999</v>
      </c>
      <c r="K32">
        <v>-14.537699999999999</v>
      </c>
      <c r="L32">
        <v>-14.537699999999999</v>
      </c>
      <c r="M32">
        <v>-14.537699999999999</v>
      </c>
      <c r="N32">
        <v>-14.533670000000001</v>
      </c>
      <c r="O32">
        <v>-14.533670000000001</v>
      </c>
      <c r="P32">
        <v>-14.533670000000001</v>
      </c>
      <c r="Q32">
        <v>-14.533670000000001</v>
      </c>
      <c r="R32">
        <v>-14.533670000000001</v>
      </c>
      <c r="S32">
        <v>-14.533670000000001</v>
      </c>
      <c r="T32">
        <v>-14.533670000000001</v>
      </c>
      <c r="U32">
        <v>-14.533670000000001</v>
      </c>
      <c r="V32">
        <v>-14.533670000000001</v>
      </c>
      <c r="W32">
        <v>-14.533670000000001</v>
      </c>
      <c r="X32">
        <v>-14.533670000000001</v>
      </c>
      <c r="Y32">
        <v>-14.533670000000001</v>
      </c>
      <c r="Z32">
        <v>-14.533670000000001</v>
      </c>
      <c r="AA32">
        <v>-14.533670000000001</v>
      </c>
      <c r="AB32">
        <v>-14.533670000000001</v>
      </c>
      <c r="AC32">
        <v>-14.533670000000001</v>
      </c>
      <c r="AD32">
        <v>-14.533670000000001</v>
      </c>
      <c r="AE32">
        <v>-14.533670000000001</v>
      </c>
      <c r="AF32">
        <v>-14.533670000000001</v>
      </c>
      <c r="AG32">
        <v>-14.533670000000001</v>
      </c>
      <c r="AH32">
        <v>-14.533670000000001</v>
      </c>
    </row>
    <row r="33" spans="1:34" x14ac:dyDescent="0.25">
      <c r="A33" s="13">
        <v>1</v>
      </c>
      <c r="B33" s="13">
        <v>130</v>
      </c>
      <c r="C33">
        <v>138</v>
      </c>
      <c r="D33" t="s">
        <v>67</v>
      </c>
      <c r="E33">
        <v>0</v>
      </c>
      <c r="F33">
        <v>0</v>
      </c>
      <c r="G33">
        <v>-5.8827730000000003</v>
      </c>
      <c r="H33">
        <v>-5.8827730000000003</v>
      </c>
      <c r="I33">
        <v>-5.8827730000000003</v>
      </c>
      <c r="J33">
        <v>-5.8827730000000003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</row>
    <row r="34" spans="1:34" x14ac:dyDescent="0.25">
      <c r="A34" s="13">
        <v>1</v>
      </c>
      <c r="B34" s="13">
        <v>130</v>
      </c>
      <c r="C34">
        <v>139</v>
      </c>
      <c r="D34" t="s">
        <v>68</v>
      </c>
      <c r="E34">
        <v>0</v>
      </c>
      <c r="F34">
        <v>0</v>
      </c>
      <c r="G34">
        <v>-5.802187</v>
      </c>
      <c r="H34">
        <v>-5.802187</v>
      </c>
      <c r="I34">
        <v>-5.802187</v>
      </c>
      <c r="J34">
        <v>-5.802187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</row>
    <row r="35" spans="1:34" x14ac:dyDescent="0.25">
      <c r="A35" s="13">
        <v>1</v>
      </c>
      <c r="B35" s="13">
        <v>130</v>
      </c>
      <c r="C35">
        <v>140</v>
      </c>
      <c r="D35" t="s">
        <v>69</v>
      </c>
      <c r="E35">
        <v>0</v>
      </c>
      <c r="F35">
        <v>0</v>
      </c>
      <c r="G35">
        <v>-4.4161099999999998</v>
      </c>
      <c r="H35">
        <v>-4.4161099999999998</v>
      </c>
      <c r="I35">
        <v>-4.4161099999999998</v>
      </c>
      <c r="J35">
        <v>-4.4161099999999998</v>
      </c>
      <c r="K35">
        <v>-4.4161099999999998</v>
      </c>
      <c r="L35">
        <v>-4.4161099999999998</v>
      </c>
      <c r="M35">
        <v>-4.4161099999999998</v>
      </c>
      <c r="N35">
        <v>-4.4161099999999998</v>
      </c>
      <c r="O35">
        <v>-4.4161099999999998</v>
      </c>
      <c r="P35">
        <v>-4.4161099999999998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</row>
    <row r="36" spans="1:34" x14ac:dyDescent="0.25">
      <c r="A36" s="13">
        <v>1</v>
      </c>
      <c r="B36" s="13">
        <v>130</v>
      </c>
      <c r="C36">
        <v>141</v>
      </c>
      <c r="D36" t="s">
        <v>70</v>
      </c>
      <c r="E36">
        <v>0</v>
      </c>
      <c r="F36">
        <v>0</v>
      </c>
      <c r="G36">
        <v>-8.7032799999999995</v>
      </c>
      <c r="H36">
        <v>-8.7032799999999995</v>
      </c>
      <c r="I36">
        <v>-8.7032799999999995</v>
      </c>
      <c r="J36">
        <v>-8.7032799999999995</v>
      </c>
      <c r="K36">
        <v>-8.7032799999999995</v>
      </c>
      <c r="L36">
        <v>-8.7032799999999995</v>
      </c>
      <c r="M36">
        <v>-8.7032799999999995</v>
      </c>
      <c r="N36">
        <v>-8.7073099999999997</v>
      </c>
      <c r="O36">
        <v>-8.7073099999999997</v>
      </c>
      <c r="P36">
        <v>-8.7073099999999997</v>
      </c>
      <c r="Q36">
        <v>-8.7073099999999997</v>
      </c>
      <c r="R36">
        <v>-8.7073099999999997</v>
      </c>
      <c r="S36">
        <v>-8.7073099999999997</v>
      </c>
      <c r="T36">
        <v>-8.7073099999999997</v>
      </c>
      <c r="U36">
        <v>-8.7073099999999997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</row>
    <row r="37" spans="1:34" x14ac:dyDescent="0.25">
      <c r="A37" s="13">
        <v>1</v>
      </c>
      <c r="B37" s="13">
        <v>130</v>
      </c>
      <c r="C37">
        <v>142</v>
      </c>
      <c r="D37" t="s">
        <v>71</v>
      </c>
      <c r="E37">
        <v>0</v>
      </c>
      <c r="F37">
        <v>0</v>
      </c>
      <c r="G37">
        <v>-17.30583</v>
      </c>
      <c r="H37">
        <v>-17.30583</v>
      </c>
      <c r="I37">
        <v>-17.30583</v>
      </c>
      <c r="J37">
        <v>-17.30583</v>
      </c>
      <c r="K37">
        <v>-17.30583</v>
      </c>
      <c r="L37">
        <v>-17.30583</v>
      </c>
      <c r="M37">
        <v>-17.30583</v>
      </c>
      <c r="N37">
        <v>-17.30583</v>
      </c>
      <c r="O37">
        <v>-17.30583</v>
      </c>
      <c r="P37">
        <v>-17.30583</v>
      </c>
      <c r="Q37">
        <v>-17.30583</v>
      </c>
      <c r="R37">
        <v>-17.30583</v>
      </c>
      <c r="S37">
        <v>-17.30583</v>
      </c>
      <c r="T37">
        <v>-17.30583</v>
      </c>
      <c r="U37">
        <v>-17.321950000000001</v>
      </c>
      <c r="V37">
        <v>-17.321950000000001</v>
      </c>
      <c r="W37">
        <v>-17.321950000000001</v>
      </c>
      <c r="X37">
        <v>-17.321950000000001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</row>
    <row r="38" spans="1:34" x14ac:dyDescent="0.25">
      <c r="A38" s="13">
        <v>1</v>
      </c>
      <c r="B38" s="13">
        <v>130</v>
      </c>
      <c r="C38">
        <v>143</v>
      </c>
      <c r="D38" t="s">
        <v>72</v>
      </c>
      <c r="E38">
        <v>0</v>
      </c>
      <c r="F38">
        <v>0</v>
      </c>
      <c r="G38">
        <v>-7.3172030000000001</v>
      </c>
      <c r="H38">
        <v>-7.3172030000000001</v>
      </c>
      <c r="I38">
        <v>-7.3172030000000001</v>
      </c>
      <c r="J38">
        <v>-7.3172030000000001</v>
      </c>
      <c r="K38">
        <v>-7.3172030000000001</v>
      </c>
      <c r="L38">
        <v>-7.3172030000000001</v>
      </c>
      <c r="M38">
        <v>-7.3172030000000001</v>
      </c>
      <c r="N38">
        <v>-7.3172030000000001</v>
      </c>
      <c r="O38">
        <v>-7.3172030000000001</v>
      </c>
      <c r="P38">
        <v>-7.3172030000000001</v>
      </c>
      <c r="Q38">
        <v>-7.3172030000000001</v>
      </c>
      <c r="R38">
        <v>-7.3172030000000001</v>
      </c>
      <c r="S38">
        <v>-7.3172030000000001</v>
      </c>
      <c r="T38">
        <v>-7.3172030000000001</v>
      </c>
      <c r="U38">
        <v>-7.3172030000000001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</row>
    <row r="39" spans="1:34" x14ac:dyDescent="0.25">
      <c r="A39" s="13">
        <v>1</v>
      </c>
      <c r="B39" s="13">
        <v>130</v>
      </c>
      <c r="C39">
        <v>144</v>
      </c>
      <c r="D39" t="s">
        <v>73</v>
      </c>
      <c r="E39">
        <v>0</v>
      </c>
      <c r="F39">
        <v>0</v>
      </c>
      <c r="G39">
        <v>-8.296322</v>
      </c>
      <c r="H39">
        <v>-8.296322</v>
      </c>
      <c r="I39">
        <v>-8.296322</v>
      </c>
      <c r="J39">
        <v>-8.296322</v>
      </c>
      <c r="K39">
        <v>-8.296322</v>
      </c>
      <c r="L39">
        <v>-8.296322</v>
      </c>
      <c r="M39">
        <v>-8.296322</v>
      </c>
      <c r="N39">
        <v>-8.296322</v>
      </c>
      <c r="O39">
        <v>-8.296322</v>
      </c>
      <c r="P39">
        <v>-8.296322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</row>
    <row r="40" spans="1:34" x14ac:dyDescent="0.25">
      <c r="A40" s="13">
        <v>1</v>
      </c>
      <c r="B40" s="13">
        <v>130</v>
      </c>
      <c r="C40">
        <v>145</v>
      </c>
      <c r="D40" t="s">
        <v>74</v>
      </c>
      <c r="E40">
        <v>0</v>
      </c>
      <c r="F40">
        <v>0</v>
      </c>
      <c r="G40">
        <v>-11.30218</v>
      </c>
      <c r="H40">
        <v>-11.30218</v>
      </c>
      <c r="I40">
        <v>-11.30218</v>
      </c>
      <c r="J40">
        <v>-11.30218</v>
      </c>
      <c r="K40">
        <v>-11.30218</v>
      </c>
      <c r="L40">
        <v>-11.30218</v>
      </c>
      <c r="M40">
        <v>-11.30218</v>
      </c>
      <c r="N40">
        <v>-11.30218</v>
      </c>
      <c r="O40">
        <v>-11.30218</v>
      </c>
      <c r="P40">
        <v>-11.30218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</row>
    <row r="41" spans="1:34" x14ac:dyDescent="0.25">
      <c r="A41" s="13">
        <v>1</v>
      </c>
      <c r="B41" s="13">
        <v>130</v>
      </c>
      <c r="C41">
        <v>146</v>
      </c>
      <c r="D41" t="s">
        <v>75</v>
      </c>
      <c r="E41">
        <v>0</v>
      </c>
      <c r="F41">
        <v>0</v>
      </c>
      <c r="G41">
        <v>-2.5706910000000001</v>
      </c>
      <c r="H41">
        <v>-2.5706910000000001</v>
      </c>
      <c r="I41">
        <v>-2.5706910000000001</v>
      </c>
      <c r="J41">
        <v>-2.5706910000000001</v>
      </c>
      <c r="K41">
        <v>-2.5706910000000001</v>
      </c>
      <c r="L41">
        <v>-2.5706910000000001</v>
      </c>
      <c r="M41">
        <v>-2.5706910000000001</v>
      </c>
      <c r="N41">
        <v>-2.5706910000000001</v>
      </c>
      <c r="O41">
        <v>-2.5706910000000001</v>
      </c>
      <c r="P41">
        <v>-2.5706910000000001</v>
      </c>
      <c r="Q41">
        <v>-2.5706910000000001</v>
      </c>
      <c r="R41">
        <v>-2.5706910000000001</v>
      </c>
      <c r="S41">
        <v>-2.5706910000000001</v>
      </c>
      <c r="T41">
        <v>-2.5706910000000001</v>
      </c>
      <c r="U41">
        <v>-2.5545740000000001</v>
      </c>
      <c r="V41">
        <v>-2.5545740000000001</v>
      </c>
      <c r="W41">
        <v>-2.5545740000000001</v>
      </c>
      <c r="X41">
        <v>-2.5545740000000001</v>
      </c>
      <c r="Y41">
        <v>-2.5545740000000001</v>
      </c>
      <c r="Z41">
        <v>-2.5545740000000001</v>
      </c>
      <c r="AA41">
        <v>-2.5545740000000001</v>
      </c>
      <c r="AB41">
        <v>-2.5545740000000001</v>
      </c>
      <c r="AC41">
        <v>-2.5545740000000001</v>
      </c>
      <c r="AD41">
        <v>-2.5545740000000001</v>
      </c>
      <c r="AE41">
        <v>-2.5545740000000001</v>
      </c>
      <c r="AF41">
        <v>-2.5545740000000001</v>
      </c>
      <c r="AG41">
        <v>-2.5545740000000001</v>
      </c>
      <c r="AH41">
        <v>-2.5545740000000001</v>
      </c>
    </row>
    <row r="42" spans="1:34" x14ac:dyDescent="0.25">
      <c r="A42" s="13">
        <v>1</v>
      </c>
      <c r="B42" s="13">
        <v>130</v>
      </c>
      <c r="C42">
        <v>147</v>
      </c>
      <c r="D42" t="s">
        <v>76</v>
      </c>
      <c r="E42">
        <v>0</v>
      </c>
      <c r="F42">
        <v>0</v>
      </c>
      <c r="G42">
        <v>-10.19815</v>
      </c>
      <c r="H42">
        <v>-10.19815</v>
      </c>
      <c r="I42">
        <v>-10.19815</v>
      </c>
      <c r="J42">
        <v>-10.19815</v>
      </c>
      <c r="K42">
        <v>-10.19815</v>
      </c>
      <c r="L42">
        <v>-10.19815</v>
      </c>
      <c r="M42">
        <v>-10.19815</v>
      </c>
      <c r="N42">
        <v>-10.19815</v>
      </c>
      <c r="O42">
        <v>-10.19815</v>
      </c>
      <c r="P42">
        <v>-10.19815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</row>
    <row r="43" spans="1:34" x14ac:dyDescent="0.25">
      <c r="A43" s="13">
        <v>1</v>
      </c>
      <c r="B43" s="13">
        <v>130</v>
      </c>
      <c r="C43">
        <v>148</v>
      </c>
      <c r="D43" t="s">
        <v>77</v>
      </c>
      <c r="E43">
        <v>0</v>
      </c>
      <c r="F43">
        <v>0</v>
      </c>
      <c r="G43">
        <v>-11.30218</v>
      </c>
      <c r="H43">
        <v>-11.30218</v>
      </c>
      <c r="I43">
        <v>-11.30218</v>
      </c>
      <c r="J43">
        <v>-11.30218</v>
      </c>
      <c r="K43">
        <v>-11.30218</v>
      </c>
      <c r="L43">
        <v>-11.30218</v>
      </c>
      <c r="M43">
        <v>-11.30218</v>
      </c>
      <c r="N43">
        <v>-11.30218</v>
      </c>
      <c r="O43">
        <v>-11.30218</v>
      </c>
      <c r="P43">
        <v>-11.30218</v>
      </c>
      <c r="Q43">
        <v>-11.30218</v>
      </c>
      <c r="R43">
        <v>-11.30218</v>
      </c>
      <c r="S43">
        <v>-11.30218</v>
      </c>
      <c r="T43">
        <v>-11.30218</v>
      </c>
      <c r="U43">
        <v>-11.30218</v>
      </c>
      <c r="V43">
        <v>-11.30218</v>
      </c>
      <c r="W43">
        <v>-11.30218</v>
      </c>
      <c r="X43">
        <v>-11.30218</v>
      </c>
      <c r="Y43">
        <v>-11.30218</v>
      </c>
      <c r="Z43">
        <v>-11.30218</v>
      </c>
      <c r="AA43">
        <v>-11.30218</v>
      </c>
      <c r="AB43">
        <v>-11.30218</v>
      </c>
      <c r="AC43">
        <v>-11.30218</v>
      </c>
      <c r="AD43">
        <v>-11.30218</v>
      </c>
      <c r="AE43">
        <v>-11.30218</v>
      </c>
      <c r="AF43">
        <v>-11.30218</v>
      </c>
      <c r="AG43">
        <v>-11.30218</v>
      </c>
      <c r="AH43">
        <v>-11.30218</v>
      </c>
    </row>
    <row r="44" spans="1:34" x14ac:dyDescent="0.25">
      <c r="A44" s="13">
        <v>1</v>
      </c>
      <c r="B44" s="13">
        <v>130</v>
      </c>
      <c r="C44">
        <v>150</v>
      </c>
      <c r="D44" t="s">
        <v>78</v>
      </c>
      <c r="E44">
        <v>0</v>
      </c>
      <c r="F44">
        <v>0</v>
      </c>
      <c r="G44">
        <v>-14.223420000000001</v>
      </c>
      <c r="H44">
        <v>-14.223420000000001</v>
      </c>
      <c r="I44">
        <v>-14.223420000000001</v>
      </c>
      <c r="J44">
        <v>-14.223420000000001</v>
      </c>
      <c r="K44">
        <v>-14.223420000000001</v>
      </c>
      <c r="L44">
        <v>-14.223420000000001</v>
      </c>
      <c r="M44">
        <v>-14.223420000000001</v>
      </c>
      <c r="N44">
        <v>-14.223420000000001</v>
      </c>
      <c r="O44">
        <v>-14.223420000000001</v>
      </c>
      <c r="P44">
        <v>-14.223420000000001</v>
      </c>
      <c r="Q44">
        <v>-14.223420000000001</v>
      </c>
      <c r="R44">
        <v>-14.223420000000001</v>
      </c>
      <c r="S44">
        <v>-14.223420000000001</v>
      </c>
      <c r="T44">
        <v>-14.223420000000001</v>
      </c>
      <c r="U44">
        <v>-14.223420000000001</v>
      </c>
      <c r="V44">
        <v>-14.223420000000001</v>
      </c>
      <c r="W44">
        <v>-14.223420000000001</v>
      </c>
      <c r="X44">
        <v>-14.223420000000001</v>
      </c>
      <c r="Y44">
        <v>-14.223420000000001</v>
      </c>
      <c r="Z44">
        <v>-14.223420000000001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</row>
    <row r="45" spans="1:34" x14ac:dyDescent="0.25">
      <c r="A45" s="13">
        <v>1</v>
      </c>
      <c r="B45" s="13">
        <v>130</v>
      </c>
      <c r="C45">
        <v>151</v>
      </c>
      <c r="D45" t="s">
        <v>79</v>
      </c>
      <c r="E45">
        <v>0</v>
      </c>
      <c r="F45">
        <v>0</v>
      </c>
      <c r="G45">
        <v>-0.57216009999999995</v>
      </c>
      <c r="H45">
        <v>-0.57216009999999995</v>
      </c>
      <c r="I45">
        <v>-0.57216009999999995</v>
      </c>
      <c r="J45">
        <v>-0.57216009999999995</v>
      </c>
      <c r="K45">
        <v>-0.57216009999999995</v>
      </c>
      <c r="L45">
        <v>-0.57216009999999995</v>
      </c>
      <c r="M45">
        <v>-0.57216009999999995</v>
      </c>
      <c r="N45">
        <v>-0.56813089999999999</v>
      </c>
      <c r="O45">
        <v>-0.56813089999999999</v>
      </c>
      <c r="P45">
        <v>-0.56813089999999999</v>
      </c>
      <c r="Q45">
        <v>-0.56813089999999999</v>
      </c>
      <c r="R45">
        <v>-0.56813089999999999</v>
      </c>
      <c r="S45">
        <v>-0.56813089999999999</v>
      </c>
      <c r="T45">
        <v>-0.56813089999999999</v>
      </c>
      <c r="U45">
        <v>-0.55201370000000005</v>
      </c>
      <c r="V45">
        <v>-0.55201370000000005</v>
      </c>
      <c r="W45">
        <v>-0.55201370000000005</v>
      </c>
      <c r="X45">
        <v>-0.55201370000000005</v>
      </c>
      <c r="Y45">
        <v>-0.55201370000000005</v>
      </c>
      <c r="Z45">
        <v>-0.55201370000000005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</row>
    <row r="46" spans="1:34" x14ac:dyDescent="0.25">
      <c r="A46" s="13">
        <v>1</v>
      </c>
      <c r="B46" s="13">
        <v>130</v>
      </c>
      <c r="C46">
        <v>152</v>
      </c>
      <c r="D46" t="s">
        <v>80</v>
      </c>
      <c r="E46">
        <v>0</v>
      </c>
      <c r="F46">
        <v>0</v>
      </c>
      <c r="G46">
        <v>-1.3054920000000001</v>
      </c>
      <c r="H46">
        <v>-1.3054920000000001</v>
      </c>
      <c r="I46">
        <v>-1.3054920000000001</v>
      </c>
      <c r="J46">
        <v>-1.3054920000000001</v>
      </c>
      <c r="K46">
        <v>-1.3054920000000001</v>
      </c>
      <c r="L46">
        <v>-1.3054920000000001</v>
      </c>
      <c r="M46">
        <v>-1.3054920000000001</v>
      </c>
      <c r="N46">
        <v>-1.3054920000000001</v>
      </c>
      <c r="O46">
        <v>-1.3054920000000001</v>
      </c>
      <c r="P46">
        <v>-1.3054920000000001</v>
      </c>
      <c r="Q46">
        <v>-1.3054920000000001</v>
      </c>
      <c r="R46">
        <v>-1.3054920000000001</v>
      </c>
      <c r="S46">
        <v>-1.3054920000000001</v>
      </c>
      <c r="T46">
        <v>-1.3054920000000001</v>
      </c>
      <c r="U46">
        <v>-1.2893749999999999</v>
      </c>
      <c r="V46">
        <v>-1.2893749999999999</v>
      </c>
      <c r="W46">
        <v>-1.2893749999999999</v>
      </c>
      <c r="X46">
        <v>-1.2893749999999999</v>
      </c>
      <c r="Y46">
        <v>-1.2893749999999999</v>
      </c>
      <c r="Z46">
        <v>-1.2893749999999999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</row>
    <row r="47" spans="1:34" x14ac:dyDescent="0.25">
      <c r="A47" s="13">
        <v>1</v>
      </c>
      <c r="B47" s="13">
        <v>130</v>
      </c>
      <c r="C47">
        <v>153</v>
      </c>
      <c r="D47" t="s">
        <v>81</v>
      </c>
      <c r="E47">
        <v>0</v>
      </c>
      <c r="F47">
        <v>0</v>
      </c>
      <c r="G47">
        <v>-0.33846090000000001</v>
      </c>
      <c r="H47">
        <v>-0.33846090000000001</v>
      </c>
      <c r="I47">
        <v>-0.33846090000000001</v>
      </c>
      <c r="J47">
        <v>-0.33846090000000001</v>
      </c>
      <c r="K47">
        <v>-0.33846090000000001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</row>
    <row r="48" spans="1:34" x14ac:dyDescent="0.25">
      <c r="A48" s="13">
        <v>1</v>
      </c>
      <c r="B48" s="13">
        <v>190</v>
      </c>
      <c r="C48">
        <v>191</v>
      </c>
      <c r="D48" t="s">
        <v>82</v>
      </c>
      <c r="E48">
        <v>0</v>
      </c>
      <c r="F48">
        <v>0</v>
      </c>
      <c r="G48">
        <v>-2.4336950000000002</v>
      </c>
      <c r="H48">
        <v>-2.4336950000000002</v>
      </c>
      <c r="I48">
        <v>-2.4336950000000002</v>
      </c>
      <c r="J48">
        <v>-2.4336950000000002</v>
      </c>
      <c r="K48">
        <v>-2.4336950000000002</v>
      </c>
      <c r="L48">
        <v>-2.4336950000000002</v>
      </c>
      <c r="M48">
        <v>-2.4336950000000002</v>
      </c>
      <c r="N48">
        <v>-2.4296660000000001</v>
      </c>
      <c r="O48">
        <v>-2.4296660000000001</v>
      </c>
      <c r="P48">
        <v>-2.4296660000000001</v>
      </c>
      <c r="Q48">
        <v>-2.4296660000000001</v>
      </c>
      <c r="R48">
        <v>-2.4296660000000001</v>
      </c>
      <c r="S48">
        <v>-2.4296660000000001</v>
      </c>
      <c r="T48">
        <v>-2.4296660000000001</v>
      </c>
      <c r="U48">
        <v>-2.4296660000000001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</row>
    <row r="49" spans="1:34" x14ac:dyDescent="0.25">
      <c r="A49" s="13">
        <v>1</v>
      </c>
      <c r="B49" s="13">
        <v>190</v>
      </c>
      <c r="C49">
        <v>192</v>
      </c>
      <c r="D49" t="s">
        <v>83</v>
      </c>
      <c r="E49">
        <v>0</v>
      </c>
      <c r="F49">
        <v>0</v>
      </c>
      <c r="G49">
        <v>-4.4564019999999998</v>
      </c>
      <c r="H49">
        <v>-4.4564019999999998</v>
      </c>
      <c r="I49">
        <v>-4.4564019999999998</v>
      </c>
      <c r="J49">
        <v>-4.4564019999999998</v>
      </c>
      <c r="K49">
        <v>-4.4564019999999998</v>
      </c>
      <c r="L49">
        <v>-4.4564019999999998</v>
      </c>
      <c r="M49">
        <v>-4.4564019999999998</v>
      </c>
      <c r="N49">
        <v>-4.4523729999999997</v>
      </c>
      <c r="O49">
        <v>-4.4523729999999997</v>
      </c>
      <c r="P49">
        <v>-4.4523729999999997</v>
      </c>
      <c r="Q49">
        <v>-4.4523729999999997</v>
      </c>
      <c r="R49">
        <v>-4.4523729999999997</v>
      </c>
      <c r="S49">
        <v>-4.4523729999999997</v>
      </c>
      <c r="T49">
        <v>-4.4523729999999997</v>
      </c>
      <c r="U49">
        <v>-4.4523729999999997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</row>
    <row r="50" spans="1:34" x14ac:dyDescent="0.25">
      <c r="A50" s="13">
        <v>1</v>
      </c>
      <c r="B50" s="13">
        <v>190</v>
      </c>
      <c r="C50">
        <v>196</v>
      </c>
      <c r="D50" t="s">
        <v>84</v>
      </c>
      <c r="E50">
        <v>0</v>
      </c>
      <c r="F50">
        <v>0</v>
      </c>
      <c r="G50">
        <v>-4.2952300000000001</v>
      </c>
      <c r="H50">
        <v>-4.2952300000000001</v>
      </c>
      <c r="I50">
        <v>-4.2952300000000001</v>
      </c>
      <c r="J50">
        <v>-4.2952300000000001</v>
      </c>
      <c r="K50">
        <v>-4.2952300000000001</v>
      </c>
      <c r="L50">
        <v>-4.2952300000000001</v>
      </c>
      <c r="M50">
        <v>-4.2952300000000001</v>
      </c>
      <c r="N50">
        <v>-4.2952300000000001</v>
      </c>
      <c r="O50">
        <v>-4.2952300000000001</v>
      </c>
      <c r="P50">
        <v>-4.2952300000000001</v>
      </c>
      <c r="Q50">
        <v>-4.2952300000000001</v>
      </c>
      <c r="R50">
        <v>-4.2952300000000001</v>
      </c>
      <c r="S50">
        <v>-4.2952300000000001</v>
      </c>
      <c r="T50">
        <v>-4.2952300000000001</v>
      </c>
      <c r="U50">
        <v>-4.2952300000000001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</row>
    <row r="51" spans="1:34" x14ac:dyDescent="0.25">
      <c r="A51" s="13">
        <v>1</v>
      </c>
      <c r="B51" s="13">
        <v>190</v>
      </c>
      <c r="C51">
        <v>197</v>
      </c>
      <c r="D51" t="s">
        <v>85</v>
      </c>
      <c r="E51">
        <v>0</v>
      </c>
      <c r="F51">
        <v>0</v>
      </c>
      <c r="G51">
        <v>-1.124174</v>
      </c>
      <c r="H51">
        <v>-1.124174</v>
      </c>
      <c r="I51">
        <v>-1.124174</v>
      </c>
      <c r="J51">
        <v>-1.124174</v>
      </c>
      <c r="K51">
        <v>-1.124174</v>
      </c>
      <c r="L51">
        <v>-1.124174</v>
      </c>
      <c r="M51">
        <v>-1.124174</v>
      </c>
      <c r="N51">
        <v>-1.124174</v>
      </c>
      <c r="O51">
        <v>-1.124174</v>
      </c>
      <c r="P51">
        <v>-1.124174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</row>
    <row r="52" spans="1:34" x14ac:dyDescent="0.25">
      <c r="A52" s="13">
        <v>1</v>
      </c>
      <c r="B52" s="13">
        <v>190</v>
      </c>
      <c r="C52">
        <v>198</v>
      </c>
      <c r="D52" t="s">
        <v>86</v>
      </c>
      <c r="E52">
        <v>0</v>
      </c>
      <c r="F52">
        <v>0</v>
      </c>
      <c r="G52">
        <v>-1.124174</v>
      </c>
      <c r="H52">
        <v>-1.124174</v>
      </c>
      <c r="I52">
        <v>-1.124174</v>
      </c>
      <c r="J52">
        <v>-1.124174</v>
      </c>
      <c r="K52">
        <v>-1.124174</v>
      </c>
      <c r="L52">
        <v>-1.124174</v>
      </c>
      <c r="M52">
        <v>-1.124174</v>
      </c>
      <c r="N52">
        <v>-1.124174</v>
      </c>
      <c r="O52">
        <v>-1.124174</v>
      </c>
      <c r="P52">
        <v>-1.124174</v>
      </c>
      <c r="Q52">
        <v>-1.124174</v>
      </c>
      <c r="R52">
        <v>-1.124174</v>
      </c>
      <c r="S52">
        <v>-1.124174</v>
      </c>
      <c r="T52">
        <v>-1.124174</v>
      </c>
      <c r="U52">
        <v>-1.124174</v>
      </c>
      <c r="V52">
        <v>-1.124174</v>
      </c>
      <c r="W52">
        <v>-1.124174</v>
      </c>
      <c r="X52">
        <v>-1.124174</v>
      </c>
      <c r="Y52">
        <v>-1.124174</v>
      </c>
      <c r="Z52">
        <v>-1.124174</v>
      </c>
      <c r="AA52">
        <v>-1.124174</v>
      </c>
      <c r="AB52">
        <v>-1.124174</v>
      </c>
      <c r="AC52">
        <v>-1.124174</v>
      </c>
      <c r="AD52">
        <v>-1.124174</v>
      </c>
      <c r="AE52">
        <v>-1.124174</v>
      </c>
      <c r="AF52">
        <v>-1.124174</v>
      </c>
      <c r="AG52">
        <v>-1.124174</v>
      </c>
      <c r="AH52">
        <v>-1.124174</v>
      </c>
    </row>
    <row r="53" spans="1:34" x14ac:dyDescent="0.25">
      <c r="A53" s="13">
        <v>1</v>
      </c>
      <c r="B53" s="13">
        <v>190</v>
      </c>
      <c r="C53">
        <v>199</v>
      </c>
      <c r="D53" t="s">
        <v>87</v>
      </c>
      <c r="E53">
        <v>0</v>
      </c>
      <c r="F53">
        <v>0</v>
      </c>
      <c r="G53">
        <v>-2.28864</v>
      </c>
      <c r="H53">
        <v>-2.28864</v>
      </c>
      <c r="I53">
        <v>-2.28864</v>
      </c>
      <c r="J53">
        <v>-2.28864</v>
      </c>
      <c r="K53">
        <v>-2.28864</v>
      </c>
      <c r="L53">
        <v>-2.28864</v>
      </c>
      <c r="M53">
        <v>-2.28864</v>
      </c>
      <c r="N53">
        <v>-2.28864</v>
      </c>
      <c r="O53">
        <v>-2.28864</v>
      </c>
      <c r="P53">
        <v>-2.28864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</row>
    <row r="54" spans="1:34" x14ac:dyDescent="0.25">
      <c r="A54" s="13">
        <v>1</v>
      </c>
      <c r="B54" s="13">
        <v>190</v>
      </c>
      <c r="C54">
        <v>200</v>
      </c>
      <c r="D54" t="s">
        <v>88</v>
      </c>
      <c r="E54">
        <v>0</v>
      </c>
      <c r="F54">
        <v>0</v>
      </c>
      <c r="G54">
        <v>-4.7787459999999999</v>
      </c>
      <c r="H54">
        <v>-4.7787459999999999</v>
      </c>
      <c r="I54">
        <v>-4.7787459999999999</v>
      </c>
      <c r="J54">
        <v>-4.7787459999999999</v>
      </c>
      <c r="K54">
        <v>-4.7787459999999999</v>
      </c>
      <c r="L54">
        <v>-4.7787459999999999</v>
      </c>
      <c r="M54">
        <v>-4.7787459999999999</v>
      </c>
      <c r="N54">
        <v>-4.7787459999999999</v>
      </c>
      <c r="O54">
        <v>-4.7787459999999999</v>
      </c>
      <c r="P54">
        <v>-4.7787459999999999</v>
      </c>
      <c r="Q54">
        <v>-4.7787459999999999</v>
      </c>
      <c r="R54">
        <v>-4.7787459999999999</v>
      </c>
      <c r="S54">
        <v>-4.7787459999999999</v>
      </c>
      <c r="T54">
        <v>-4.7787459999999999</v>
      </c>
      <c r="U54">
        <v>-4.7626289999999996</v>
      </c>
      <c r="V54">
        <v>-4.7626289999999996</v>
      </c>
      <c r="W54">
        <v>-4.7626289999999996</v>
      </c>
      <c r="X54">
        <v>-4.7626289999999996</v>
      </c>
      <c r="Y54">
        <v>-4.7626289999999996</v>
      </c>
      <c r="Z54">
        <v>-4.7626289999999996</v>
      </c>
      <c r="AA54">
        <v>-4.7626289999999996</v>
      </c>
      <c r="AB54">
        <v>-4.7626289999999996</v>
      </c>
      <c r="AC54">
        <v>-4.7626289999999996</v>
      </c>
      <c r="AD54">
        <v>-4.7626289999999996</v>
      </c>
      <c r="AE54">
        <v>-4.7626289999999996</v>
      </c>
      <c r="AF54">
        <v>-4.7626289999999996</v>
      </c>
      <c r="AG54">
        <v>-4.7626289999999996</v>
      </c>
      <c r="AH54">
        <v>-4.7626289999999996</v>
      </c>
    </row>
    <row r="55" spans="1:34" x14ac:dyDescent="0.25">
      <c r="A55" s="13">
        <v>1</v>
      </c>
      <c r="B55" s="13">
        <v>190</v>
      </c>
      <c r="C55">
        <v>202</v>
      </c>
      <c r="D55" t="s">
        <v>89</v>
      </c>
      <c r="E55">
        <v>0</v>
      </c>
      <c r="F55">
        <v>0</v>
      </c>
      <c r="G55">
        <v>-16.185690000000001</v>
      </c>
      <c r="H55">
        <v>-16.185690000000001</v>
      </c>
      <c r="I55">
        <v>-16.185690000000001</v>
      </c>
      <c r="J55">
        <v>-16.185690000000001</v>
      </c>
      <c r="K55">
        <v>-16.185690000000001</v>
      </c>
      <c r="L55">
        <v>-16.185690000000001</v>
      </c>
      <c r="M55">
        <v>-16.185690000000001</v>
      </c>
      <c r="N55">
        <v>-16.185690000000001</v>
      </c>
      <c r="O55">
        <v>-16.185690000000001</v>
      </c>
      <c r="P55">
        <v>-16.185690000000001</v>
      </c>
      <c r="Q55">
        <v>-16.185690000000001</v>
      </c>
      <c r="R55">
        <v>-16.185690000000001</v>
      </c>
      <c r="S55">
        <v>-16.185690000000001</v>
      </c>
      <c r="T55">
        <v>-16.185690000000001</v>
      </c>
      <c r="U55">
        <v>-16.185690000000001</v>
      </c>
      <c r="V55">
        <v>-16.185690000000001</v>
      </c>
      <c r="W55">
        <v>-16.185690000000001</v>
      </c>
      <c r="X55">
        <v>-16.185690000000001</v>
      </c>
      <c r="Y55">
        <v>-16.185690000000001</v>
      </c>
      <c r="Z55">
        <v>-16.185690000000001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</row>
    <row r="56" spans="1:34" x14ac:dyDescent="0.25">
      <c r="A56" s="13">
        <v>1</v>
      </c>
      <c r="B56" s="13">
        <v>190</v>
      </c>
      <c r="C56">
        <v>203</v>
      </c>
      <c r="D56" t="s">
        <v>90</v>
      </c>
      <c r="E56">
        <v>0</v>
      </c>
      <c r="F56">
        <v>0</v>
      </c>
      <c r="G56">
        <v>-0.57216009999999995</v>
      </c>
      <c r="H56">
        <v>-0.57216009999999995</v>
      </c>
      <c r="I56">
        <v>-0.57216009999999995</v>
      </c>
      <c r="J56">
        <v>-0.57216009999999995</v>
      </c>
      <c r="K56">
        <v>-0.57216009999999995</v>
      </c>
      <c r="L56">
        <v>-0.57216009999999995</v>
      </c>
      <c r="M56">
        <v>-0.57216009999999995</v>
      </c>
      <c r="N56">
        <v>-0.57216009999999995</v>
      </c>
      <c r="O56">
        <v>-0.57216009999999995</v>
      </c>
      <c r="P56">
        <v>-0.57216009999999995</v>
      </c>
      <c r="Q56">
        <v>-0.57216009999999995</v>
      </c>
      <c r="R56">
        <v>-0.57216009999999995</v>
      </c>
      <c r="S56">
        <v>-0.57216009999999995</v>
      </c>
      <c r="T56">
        <v>-0.57216009999999995</v>
      </c>
      <c r="U56">
        <v>-0.57216009999999995</v>
      </c>
      <c r="V56">
        <v>-0.57216009999999995</v>
      </c>
      <c r="W56">
        <v>-0.57216009999999995</v>
      </c>
      <c r="X56">
        <v>-0.57216009999999995</v>
      </c>
      <c r="Y56">
        <v>-0.57216009999999995</v>
      </c>
      <c r="Z56">
        <v>-0.57216009999999995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</row>
    <row r="57" spans="1:34" x14ac:dyDescent="0.25">
      <c r="A57" s="13">
        <v>1</v>
      </c>
      <c r="B57" s="13">
        <v>190</v>
      </c>
      <c r="C57">
        <v>204</v>
      </c>
      <c r="D57" t="s">
        <v>91</v>
      </c>
      <c r="E57">
        <v>0</v>
      </c>
      <c r="F57">
        <v>0</v>
      </c>
      <c r="G57">
        <v>-0.63259960000000004</v>
      </c>
      <c r="H57">
        <v>-0.63259960000000004</v>
      </c>
      <c r="I57">
        <v>-0.63259960000000004</v>
      </c>
      <c r="J57">
        <v>-0.63259960000000004</v>
      </c>
      <c r="K57">
        <v>-0.63259960000000004</v>
      </c>
      <c r="L57">
        <v>-0.63259960000000004</v>
      </c>
      <c r="M57">
        <v>-0.63259960000000004</v>
      </c>
      <c r="N57">
        <v>-0.63259960000000004</v>
      </c>
      <c r="O57">
        <v>-0.63259960000000004</v>
      </c>
      <c r="P57">
        <v>-0.63259960000000004</v>
      </c>
      <c r="Q57">
        <v>-0.63259960000000004</v>
      </c>
      <c r="R57">
        <v>-0.63259960000000004</v>
      </c>
      <c r="S57">
        <v>-0.63259960000000004</v>
      </c>
      <c r="T57">
        <v>-0.63259960000000004</v>
      </c>
      <c r="U57">
        <v>-0.63259960000000004</v>
      </c>
      <c r="V57">
        <v>-0.63259960000000004</v>
      </c>
      <c r="W57">
        <v>-0.63259960000000004</v>
      </c>
      <c r="X57">
        <v>-0.63259960000000004</v>
      </c>
      <c r="Y57">
        <v>-0.63259960000000004</v>
      </c>
      <c r="Z57">
        <v>-0.63259960000000004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</row>
    <row r="58" spans="1:34" x14ac:dyDescent="0.25">
      <c r="A58" s="13">
        <v>1</v>
      </c>
      <c r="B58" s="13">
        <v>190</v>
      </c>
      <c r="C58">
        <v>205</v>
      </c>
      <c r="D58" t="s">
        <v>92</v>
      </c>
      <c r="E58">
        <v>0</v>
      </c>
      <c r="F58">
        <v>0</v>
      </c>
      <c r="G58">
        <v>-0.29010940000000002</v>
      </c>
      <c r="H58">
        <v>-0.29010940000000002</v>
      </c>
      <c r="I58">
        <v>-0.29010940000000002</v>
      </c>
      <c r="J58">
        <v>-0.29010940000000002</v>
      </c>
      <c r="K58">
        <v>-0.29010940000000002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</row>
    <row r="59" spans="1:34" x14ac:dyDescent="0.25">
      <c r="A59" s="13">
        <v>1</v>
      </c>
      <c r="B59" s="13">
        <v>220</v>
      </c>
      <c r="C59">
        <v>221</v>
      </c>
      <c r="D59" t="s">
        <v>93</v>
      </c>
      <c r="E59">
        <v>0</v>
      </c>
      <c r="F59">
        <v>0</v>
      </c>
      <c r="G59">
        <v>-0.20549410000000001</v>
      </c>
      <c r="H59">
        <v>-0.20549410000000001</v>
      </c>
      <c r="I59">
        <v>-0.20549410000000001</v>
      </c>
      <c r="J59">
        <v>-0.20549410000000001</v>
      </c>
      <c r="K59">
        <v>-0.20549410000000001</v>
      </c>
      <c r="L59">
        <v>-0.20549410000000001</v>
      </c>
      <c r="M59">
        <v>-0.20549410000000001</v>
      </c>
      <c r="N59">
        <v>-0.20549410000000001</v>
      </c>
      <c r="O59">
        <v>-0.20549410000000001</v>
      </c>
      <c r="P59">
        <v>-0.20549410000000001</v>
      </c>
      <c r="Q59">
        <v>-0.20549410000000001</v>
      </c>
      <c r="R59">
        <v>-0.20549410000000001</v>
      </c>
      <c r="S59">
        <v>-0.20549410000000001</v>
      </c>
      <c r="T59">
        <v>-0.20549410000000001</v>
      </c>
      <c r="U59">
        <v>-0.20549410000000001</v>
      </c>
      <c r="V59">
        <v>-0.20549410000000001</v>
      </c>
      <c r="W59">
        <v>-0.20549410000000001</v>
      </c>
      <c r="X59">
        <v>-0.20549410000000001</v>
      </c>
      <c r="Y59">
        <v>-0.20549410000000001</v>
      </c>
      <c r="Z59">
        <v>-0.20549410000000001</v>
      </c>
      <c r="AA59">
        <v>-0.20549410000000001</v>
      </c>
      <c r="AB59">
        <v>-0.20549410000000001</v>
      </c>
      <c r="AC59">
        <v>-0.20549410000000001</v>
      </c>
      <c r="AD59">
        <v>-0.20549410000000001</v>
      </c>
      <c r="AE59">
        <v>-0.20549410000000001</v>
      </c>
      <c r="AF59">
        <v>-0.20549410000000001</v>
      </c>
      <c r="AG59">
        <v>-0.20549410000000001</v>
      </c>
      <c r="AH59">
        <v>0</v>
      </c>
    </row>
    <row r="60" spans="1:34" x14ac:dyDescent="0.25">
      <c r="A60" s="13">
        <v>1</v>
      </c>
      <c r="B60" s="13">
        <v>230</v>
      </c>
      <c r="C60">
        <v>231</v>
      </c>
      <c r="D60" t="s">
        <v>94</v>
      </c>
      <c r="E60">
        <v>0</v>
      </c>
      <c r="F60">
        <v>0</v>
      </c>
      <c r="G60">
        <v>-1.019412</v>
      </c>
      <c r="H60">
        <v>-1.019412</v>
      </c>
      <c r="I60">
        <v>-1.019412</v>
      </c>
      <c r="J60">
        <v>-1.019412</v>
      </c>
      <c r="K60">
        <v>-1.019412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</row>
    <row r="61" spans="1:34" x14ac:dyDescent="0.25">
      <c r="A61" s="13">
        <v>1</v>
      </c>
      <c r="B61" s="13">
        <v>240</v>
      </c>
      <c r="C61">
        <v>241</v>
      </c>
      <c r="D61" t="s">
        <v>95</v>
      </c>
      <c r="E61">
        <v>0</v>
      </c>
      <c r="F61">
        <v>0</v>
      </c>
      <c r="G61">
        <v>-0.52783789999999997</v>
      </c>
      <c r="H61">
        <v>-0.52783789999999997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</row>
    <row r="62" spans="1:34" x14ac:dyDescent="0.25">
      <c r="A62" s="13">
        <v>1</v>
      </c>
      <c r="B62" s="13">
        <v>250</v>
      </c>
      <c r="C62">
        <v>251</v>
      </c>
      <c r="D62" t="s">
        <v>96</v>
      </c>
      <c r="E62" s="1">
        <v>0</v>
      </c>
      <c r="F62" s="1">
        <v>0</v>
      </c>
      <c r="G62" s="1">
        <v>-8.058593E-2</v>
      </c>
      <c r="H62" s="1">
        <v>-8.058593E-2</v>
      </c>
      <c r="I62" s="1">
        <v>-8.058593E-2</v>
      </c>
      <c r="J62" s="1">
        <v>-8.058593E-2</v>
      </c>
      <c r="K62" s="1">
        <v>-8.058593E-2</v>
      </c>
      <c r="L62" s="1">
        <v>-8.058593E-2</v>
      </c>
      <c r="M62" s="1">
        <v>-8.058593E-2</v>
      </c>
      <c r="N62" s="1">
        <v>-8.058593E-2</v>
      </c>
      <c r="O62" s="1">
        <v>-8.058593E-2</v>
      </c>
      <c r="P62" s="1">
        <v>-8.058593E-2</v>
      </c>
      <c r="Q62" s="1">
        <v>-8.058593E-2</v>
      </c>
      <c r="R62" s="1">
        <v>-8.058593E-2</v>
      </c>
      <c r="S62" s="1">
        <v>-8.058593E-2</v>
      </c>
      <c r="T62" s="1">
        <v>-8.058593E-2</v>
      </c>
      <c r="U62" s="1">
        <v>-6.4468750000000005E-2</v>
      </c>
      <c r="V62" s="1">
        <v>-6.4468750000000005E-2</v>
      </c>
      <c r="W62" s="1">
        <v>-6.4468750000000005E-2</v>
      </c>
      <c r="X62" s="1">
        <v>-6.4468750000000005E-2</v>
      </c>
      <c r="Y62" s="1">
        <v>-6.4468750000000005E-2</v>
      </c>
      <c r="Z62" s="1">
        <v>-6.4468750000000005E-2</v>
      </c>
      <c r="AA62" s="1">
        <v>-6.4468750000000005E-2</v>
      </c>
      <c r="AB62" s="1">
        <v>-6.4468750000000005E-2</v>
      </c>
      <c r="AC62" s="1">
        <v>-6.4468750000000005E-2</v>
      </c>
      <c r="AD62" s="1">
        <v>-6.4468750000000005E-2</v>
      </c>
      <c r="AE62" s="1">
        <v>-6.4468750000000005E-2</v>
      </c>
      <c r="AF62" s="1">
        <v>-6.4468750000000005E-2</v>
      </c>
      <c r="AG62" s="1">
        <v>-6.4468750000000005E-2</v>
      </c>
      <c r="AH62" s="1">
        <v>-6.4468750000000005E-2</v>
      </c>
    </row>
    <row r="63" spans="1:34" x14ac:dyDescent="0.25">
      <c r="A63" s="13">
        <v>1</v>
      </c>
      <c r="B63" s="13">
        <v>250</v>
      </c>
      <c r="C63">
        <v>252</v>
      </c>
      <c r="D63" t="s">
        <v>97</v>
      </c>
      <c r="E63" s="1">
        <v>0</v>
      </c>
      <c r="F63" s="1">
        <v>0</v>
      </c>
      <c r="G63" s="1">
        <v>-8.058593E-2</v>
      </c>
      <c r="H63" s="1">
        <v>-8.058593E-2</v>
      </c>
      <c r="I63" s="1">
        <v>-8.058593E-2</v>
      </c>
      <c r="J63" s="1">
        <v>-8.058593E-2</v>
      </c>
      <c r="K63" s="1">
        <v>-8.058593E-2</v>
      </c>
      <c r="L63" s="1">
        <v>-8.058593E-2</v>
      </c>
      <c r="M63" s="1">
        <v>-8.058593E-2</v>
      </c>
      <c r="N63" s="1">
        <v>-8.058593E-2</v>
      </c>
      <c r="O63" s="1">
        <v>-8.058593E-2</v>
      </c>
      <c r="P63" s="1">
        <v>-8.058593E-2</v>
      </c>
      <c r="Q63" s="1">
        <v>-8.058593E-2</v>
      </c>
      <c r="R63" s="1">
        <v>-8.058593E-2</v>
      </c>
      <c r="S63" s="1">
        <v>-8.058593E-2</v>
      </c>
      <c r="T63" s="1">
        <v>-8.058593E-2</v>
      </c>
      <c r="U63" s="1">
        <v>-6.4468750000000005E-2</v>
      </c>
      <c r="V63" s="1">
        <v>-6.4468750000000005E-2</v>
      </c>
      <c r="W63" s="1">
        <v>-6.4468750000000005E-2</v>
      </c>
      <c r="X63" s="1">
        <v>-6.4468750000000005E-2</v>
      </c>
      <c r="Y63" s="1">
        <v>-6.4468750000000005E-2</v>
      </c>
      <c r="Z63" s="1">
        <v>-6.4468750000000005E-2</v>
      </c>
      <c r="AA63" s="1">
        <v>-6.4468750000000005E-2</v>
      </c>
      <c r="AB63" s="1">
        <v>-6.4468750000000005E-2</v>
      </c>
      <c r="AC63" s="1">
        <v>-6.4468750000000005E-2</v>
      </c>
      <c r="AD63" s="1">
        <v>-6.4468750000000005E-2</v>
      </c>
      <c r="AE63" s="1">
        <v>-6.4468750000000005E-2</v>
      </c>
      <c r="AF63" s="1">
        <v>-6.4468750000000005E-2</v>
      </c>
      <c r="AG63" s="1">
        <v>-6.4468750000000005E-2</v>
      </c>
      <c r="AH63" s="1">
        <v>-6.4468750000000005E-2</v>
      </c>
    </row>
    <row r="64" spans="1:34" x14ac:dyDescent="0.25">
      <c r="A64" s="13">
        <v>1</v>
      </c>
      <c r="B64" s="13">
        <v>260</v>
      </c>
      <c r="C64">
        <v>261</v>
      </c>
      <c r="D64" t="s">
        <v>98</v>
      </c>
      <c r="E64">
        <v>0</v>
      </c>
      <c r="F64">
        <v>0</v>
      </c>
      <c r="G64">
        <v>-0.27399220000000002</v>
      </c>
      <c r="H64">
        <v>-0.27399220000000002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</row>
    <row r="65" spans="1:34" x14ac:dyDescent="0.25">
      <c r="A65" s="13">
        <v>1</v>
      </c>
      <c r="B65" s="13">
        <v>260</v>
      </c>
      <c r="C65">
        <v>262</v>
      </c>
      <c r="D65" t="s">
        <v>99</v>
      </c>
      <c r="E65" s="1">
        <v>0</v>
      </c>
      <c r="F65" s="1">
        <v>0</v>
      </c>
      <c r="G65" s="1">
        <v>-8.058593E-2</v>
      </c>
      <c r="H65" s="1">
        <v>-8.058593E-2</v>
      </c>
      <c r="I65" s="1">
        <v>-8.058593E-2</v>
      </c>
      <c r="J65" s="1">
        <v>-8.058593E-2</v>
      </c>
      <c r="K65" s="1">
        <v>-8.058593E-2</v>
      </c>
      <c r="L65" s="1">
        <v>-8.058593E-2</v>
      </c>
      <c r="M65" s="1">
        <v>-8.058593E-2</v>
      </c>
      <c r="N65" s="1">
        <v>-8.058593E-2</v>
      </c>
      <c r="O65" s="1">
        <v>-8.058593E-2</v>
      </c>
      <c r="P65" s="1">
        <v>-8.058593E-2</v>
      </c>
      <c r="Q65" s="1">
        <v>-8.058593E-2</v>
      </c>
      <c r="R65" s="1">
        <v>-8.058593E-2</v>
      </c>
      <c r="S65" s="1">
        <v>-8.058593E-2</v>
      </c>
      <c r="T65" s="1">
        <v>-8.058593E-2</v>
      </c>
      <c r="U65" s="1">
        <v>-8.058593E-2</v>
      </c>
      <c r="V65" s="1">
        <v>-8.058593E-2</v>
      </c>
      <c r="W65" s="1">
        <v>-8.058593E-2</v>
      </c>
      <c r="X65" s="1">
        <v>-8.058593E-2</v>
      </c>
      <c r="Y65" s="1">
        <v>-8.058593E-2</v>
      </c>
      <c r="Z65" s="1">
        <v>-8.058593E-2</v>
      </c>
      <c r="AA65" s="1">
        <v>-8.058593E-2</v>
      </c>
      <c r="AB65" s="1">
        <v>-8.058593E-2</v>
      </c>
      <c r="AC65" s="1">
        <v>-8.058593E-2</v>
      </c>
      <c r="AD65" s="1">
        <v>-8.058593E-2</v>
      </c>
      <c r="AE65" s="1">
        <v>-8.058593E-2</v>
      </c>
      <c r="AF65" s="1">
        <v>-8.058593E-2</v>
      </c>
      <c r="AG65" s="1">
        <v>-8.058593E-2</v>
      </c>
      <c r="AH65" s="1">
        <v>-8.058593E-2</v>
      </c>
    </row>
    <row r="66" spans="1:34" x14ac:dyDescent="0.25">
      <c r="A66" s="13">
        <v>1</v>
      </c>
      <c r="B66" s="13">
        <v>300</v>
      </c>
      <c r="C66">
        <v>301</v>
      </c>
      <c r="D66" t="s">
        <v>100</v>
      </c>
      <c r="E66">
        <v>0</v>
      </c>
      <c r="F66">
        <v>0</v>
      </c>
      <c r="G66">
        <v>-0.71721480000000004</v>
      </c>
      <c r="H66">
        <v>-0.71721480000000004</v>
      </c>
      <c r="I66">
        <v>-0.71721480000000004</v>
      </c>
      <c r="J66">
        <v>-0.71721480000000004</v>
      </c>
      <c r="K66">
        <v>-0.71721480000000004</v>
      </c>
      <c r="L66">
        <v>-0.71721480000000004</v>
      </c>
      <c r="M66">
        <v>-0.71721480000000004</v>
      </c>
      <c r="N66">
        <v>-0.71721480000000004</v>
      </c>
      <c r="O66">
        <v>-0.71721480000000004</v>
      </c>
      <c r="P66">
        <v>-0.71721480000000004</v>
      </c>
      <c r="Q66">
        <v>-0.71721480000000004</v>
      </c>
      <c r="R66">
        <v>-0.71721480000000004</v>
      </c>
      <c r="S66">
        <v>-0.71721480000000004</v>
      </c>
      <c r="T66">
        <v>-0.71721480000000004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</row>
    <row r="67" spans="1:34" x14ac:dyDescent="0.25">
      <c r="A67" s="13">
        <v>1</v>
      </c>
      <c r="B67" s="13">
        <v>350</v>
      </c>
      <c r="C67">
        <v>351</v>
      </c>
      <c r="D67" t="s">
        <v>101</v>
      </c>
      <c r="E67">
        <v>0</v>
      </c>
      <c r="F67">
        <v>0</v>
      </c>
      <c r="G67">
        <v>-0.30622660000000002</v>
      </c>
      <c r="H67">
        <v>-0.30622660000000002</v>
      </c>
      <c r="I67">
        <v>-0.30622660000000002</v>
      </c>
      <c r="J67">
        <v>-0.30622660000000002</v>
      </c>
      <c r="K67">
        <v>-0.30622660000000002</v>
      </c>
      <c r="L67">
        <v>-0.30622660000000002</v>
      </c>
      <c r="M67">
        <v>-0.30622660000000002</v>
      </c>
      <c r="N67">
        <v>-0.30622660000000002</v>
      </c>
      <c r="O67">
        <v>-0.30622660000000002</v>
      </c>
      <c r="P67">
        <v>-0.30622660000000002</v>
      </c>
      <c r="Q67">
        <v>-0.30622660000000002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</row>
    <row r="68" spans="1:34" x14ac:dyDescent="0.25">
      <c r="A68" s="13">
        <v>1</v>
      </c>
      <c r="B68" s="13">
        <v>400</v>
      </c>
      <c r="C68">
        <v>401</v>
      </c>
      <c r="D68" t="s">
        <v>102</v>
      </c>
      <c r="E68">
        <v>0</v>
      </c>
      <c r="F68">
        <v>0</v>
      </c>
      <c r="G68">
        <v>-8.3003509999999991</v>
      </c>
      <c r="H68">
        <v>-8.3003509999999991</v>
      </c>
      <c r="I68">
        <v>-8.3003509999999991</v>
      </c>
      <c r="J68">
        <v>-8.3003509999999991</v>
      </c>
      <c r="K68">
        <v>-8.3003509999999991</v>
      </c>
      <c r="L68">
        <v>-8.3003509999999991</v>
      </c>
      <c r="M68">
        <v>-8.3003509999999991</v>
      </c>
      <c r="N68">
        <v>-8.3003509999999991</v>
      </c>
      <c r="O68">
        <v>-8.3003509999999991</v>
      </c>
      <c r="P68">
        <v>-8.3003509999999991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</row>
    <row r="69" spans="1:34" x14ac:dyDescent="0.25">
      <c r="A69" s="13">
        <v>1</v>
      </c>
      <c r="B69" s="13">
        <v>400</v>
      </c>
      <c r="C69">
        <v>403</v>
      </c>
      <c r="D69" t="s">
        <v>103</v>
      </c>
      <c r="E69">
        <v>0</v>
      </c>
      <c r="F69">
        <v>0</v>
      </c>
      <c r="G69">
        <v>-5.7699530000000001</v>
      </c>
      <c r="H69">
        <v>-5.7699530000000001</v>
      </c>
      <c r="I69">
        <v>-5.7699530000000001</v>
      </c>
      <c r="J69">
        <v>-5.7699530000000001</v>
      </c>
      <c r="K69">
        <v>-5.7699530000000001</v>
      </c>
      <c r="L69">
        <v>-5.7699530000000001</v>
      </c>
      <c r="M69">
        <v>-5.7699530000000001</v>
      </c>
      <c r="N69">
        <v>-5.7699530000000001</v>
      </c>
      <c r="O69">
        <v>-5.7699530000000001</v>
      </c>
      <c r="P69">
        <v>-5.7699530000000001</v>
      </c>
      <c r="Q69">
        <v>-5.7699530000000001</v>
      </c>
      <c r="R69">
        <v>-5.7699530000000001</v>
      </c>
      <c r="S69">
        <v>-5.7699530000000001</v>
      </c>
      <c r="T69">
        <v>-5.7699530000000001</v>
      </c>
      <c r="U69">
        <v>-5.7699530000000001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</row>
    <row r="70" spans="1:34" x14ac:dyDescent="0.25">
      <c r="A70" s="13">
        <v>1</v>
      </c>
      <c r="B70" s="13">
        <v>400</v>
      </c>
      <c r="C70">
        <v>404</v>
      </c>
      <c r="D70" t="s">
        <v>104</v>
      </c>
      <c r="E70">
        <v>0</v>
      </c>
      <c r="F70">
        <v>0</v>
      </c>
      <c r="G70">
        <v>-2.2040250000000001</v>
      </c>
      <c r="H70">
        <v>-2.2040250000000001</v>
      </c>
      <c r="I70">
        <v>-2.2040250000000001</v>
      </c>
      <c r="J70">
        <v>-2.2040250000000001</v>
      </c>
      <c r="K70">
        <v>-2.2040250000000001</v>
      </c>
      <c r="L70">
        <v>-2.2040250000000001</v>
      </c>
      <c r="M70">
        <v>-2.2040250000000001</v>
      </c>
      <c r="N70">
        <v>-2.2040250000000001</v>
      </c>
      <c r="O70">
        <v>-2.2040250000000001</v>
      </c>
      <c r="P70">
        <v>-2.2040250000000001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</row>
    <row r="71" spans="1:34" x14ac:dyDescent="0.25">
      <c r="A71" s="13">
        <v>1</v>
      </c>
      <c r="B71" s="13">
        <v>400</v>
      </c>
      <c r="C71">
        <v>405</v>
      </c>
      <c r="D71" t="s">
        <v>105</v>
      </c>
      <c r="E71">
        <v>0</v>
      </c>
      <c r="F71">
        <v>0</v>
      </c>
      <c r="G71">
        <v>-0.89853320000000003</v>
      </c>
      <c r="H71">
        <v>-0.89853320000000003</v>
      </c>
      <c r="I71">
        <v>-0.89853320000000003</v>
      </c>
      <c r="J71">
        <v>-0.89853320000000003</v>
      </c>
      <c r="K71">
        <v>-0.89853320000000003</v>
      </c>
      <c r="L71">
        <v>-0.89853320000000003</v>
      </c>
      <c r="M71">
        <v>-0.89853320000000003</v>
      </c>
      <c r="N71">
        <v>-0.89853320000000003</v>
      </c>
      <c r="O71">
        <v>-0.89853320000000003</v>
      </c>
      <c r="P71">
        <v>-0.89853320000000003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</row>
    <row r="72" spans="1:34" x14ac:dyDescent="0.25">
      <c r="A72" s="13">
        <v>1</v>
      </c>
      <c r="B72" s="13">
        <v>400</v>
      </c>
      <c r="C72">
        <v>406</v>
      </c>
      <c r="D72" t="s">
        <v>106</v>
      </c>
      <c r="E72">
        <v>0</v>
      </c>
      <c r="F72">
        <v>0</v>
      </c>
      <c r="G72">
        <v>-0.24175779999999999</v>
      </c>
      <c r="H72">
        <v>-0.24175779999999999</v>
      </c>
      <c r="I72">
        <v>-0.24175779999999999</v>
      </c>
      <c r="J72">
        <v>-0.24175779999999999</v>
      </c>
      <c r="K72">
        <v>-0.24175779999999999</v>
      </c>
      <c r="L72">
        <v>-0.24175779999999999</v>
      </c>
      <c r="M72">
        <v>-0.24175779999999999</v>
      </c>
      <c r="N72">
        <v>-0.24175779999999999</v>
      </c>
      <c r="O72">
        <v>-0.24175779999999999</v>
      </c>
      <c r="P72">
        <v>-0.24175779999999999</v>
      </c>
      <c r="Q72">
        <v>-0.24175779999999999</v>
      </c>
      <c r="R72">
        <v>-0.24175779999999999</v>
      </c>
      <c r="S72">
        <v>-0.24175779999999999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</row>
    <row r="73" spans="1:34" x14ac:dyDescent="0.25">
      <c r="A73" s="13">
        <v>1</v>
      </c>
      <c r="B73" s="13">
        <v>400</v>
      </c>
      <c r="C73">
        <v>407</v>
      </c>
      <c r="D73" t="s">
        <v>107</v>
      </c>
      <c r="E73">
        <v>0</v>
      </c>
      <c r="F73">
        <v>0</v>
      </c>
      <c r="G73">
        <v>-0.34651949999999998</v>
      </c>
      <c r="H73">
        <v>-0.34651949999999998</v>
      </c>
      <c r="I73">
        <v>-0.34651949999999998</v>
      </c>
      <c r="J73">
        <v>-0.34651949999999998</v>
      </c>
      <c r="K73">
        <v>-0.34651949999999998</v>
      </c>
      <c r="L73">
        <v>-0.34651949999999998</v>
      </c>
      <c r="M73">
        <v>-0.34651949999999998</v>
      </c>
      <c r="N73">
        <v>-0.34651949999999998</v>
      </c>
      <c r="O73">
        <v>-0.34651949999999998</v>
      </c>
      <c r="P73">
        <v>-0.34651949999999998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</row>
    <row r="74" spans="1:34" x14ac:dyDescent="0.25">
      <c r="A74" s="13">
        <v>1</v>
      </c>
      <c r="B74" s="13">
        <v>400</v>
      </c>
      <c r="C74">
        <v>408</v>
      </c>
      <c r="D74" t="s">
        <v>108</v>
      </c>
      <c r="E74">
        <v>0</v>
      </c>
      <c r="F74">
        <v>0</v>
      </c>
      <c r="G74">
        <v>-1.1846129999999999</v>
      </c>
      <c r="H74">
        <v>-1.1846129999999999</v>
      </c>
      <c r="I74">
        <v>-1.1846129999999999</v>
      </c>
      <c r="J74">
        <v>-1.1846129999999999</v>
      </c>
      <c r="K74">
        <v>-1.1846129999999999</v>
      </c>
      <c r="L74">
        <v>-1.1846129999999999</v>
      </c>
      <c r="M74">
        <v>-1.1846129999999999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</row>
    <row r="75" spans="1:34" x14ac:dyDescent="0.25">
      <c r="A75" s="13">
        <v>1</v>
      </c>
      <c r="B75" s="13">
        <v>400</v>
      </c>
      <c r="C75">
        <v>409</v>
      </c>
      <c r="D75" t="s">
        <v>109</v>
      </c>
      <c r="E75">
        <v>0</v>
      </c>
      <c r="F75">
        <v>0</v>
      </c>
      <c r="G75">
        <v>-0.14505470000000001</v>
      </c>
      <c r="H75">
        <v>-0.14505470000000001</v>
      </c>
      <c r="I75">
        <v>-0.14505470000000001</v>
      </c>
      <c r="J75">
        <v>-0.14505470000000001</v>
      </c>
      <c r="K75">
        <v>-0.14505470000000001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</row>
    <row r="76" spans="1:34" x14ac:dyDescent="0.25">
      <c r="A76" s="13">
        <v>1</v>
      </c>
      <c r="B76" s="13">
        <v>400</v>
      </c>
      <c r="C76">
        <v>410</v>
      </c>
      <c r="D76" t="s">
        <v>110</v>
      </c>
      <c r="E76">
        <v>0</v>
      </c>
      <c r="F76">
        <v>0</v>
      </c>
      <c r="G76">
        <v>-0.57216009999999995</v>
      </c>
      <c r="H76">
        <v>-0.57216009999999995</v>
      </c>
      <c r="I76">
        <v>-0.57216009999999995</v>
      </c>
      <c r="J76">
        <v>-0.57216009999999995</v>
      </c>
      <c r="K76">
        <v>-0.57216009999999995</v>
      </c>
      <c r="L76">
        <v>-0.57216009999999995</v>
      </c>
      <c r="M76">
        <v>-0.57216009999999995</v>
      </c>
      <c r="N76">
        <v>-0.57618950000000002</v>
      </c>
      <c r="O76">
        <v>-0.57618950000000002</v>
      </c>
      <c r="P76">
        <v>-0.57618950000000002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</row>
    <row r="77" spans="1:34" x14ac:dyDescent="0.25">
      <c r="A77" s="13">
        <v>1</v>
      </c>
      <c r="B77" s="13">
        <v>400</v>
      </c>
      <c r="C77">
        <v>411</v>
      </c>
      <c r="D77" t="s">
        <v>111</v>
      </c>
      <c r="E77">
        <v>0</v>
      </c>
      <c r="F77">
        <v>0</v>
      </c>
      <c r="G77">
        <v>-1.0597049999999999</v>
      </c>
      <c r="H77">
        <v>-1.0597049999999999</v>
      </c>
      <c r="I77">
        <v>-1.0597049999999999</v>
      </c>
      <c r="J77">
        <v>-1.0597049999999999</v>
      </c>
      <c r="K77">
        <v>-1.0597049999999999</v>
      </c>
      <c r="L77">
        <v>-1.0597049999999999</v>
      </c>
      <c r="M77">
        <v>-1.0597049999999999</v>
      </c>
      <c r="N77">
        <v>-1.0597049999999999</v>
      </c>
      <c r="O77">
        <v>-1.0597049999999999</v>
      </c>
      <c r="P77">
        <v>-1.0597049999999999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</row>
    <row r="78" spans="1:34" x14ac:dyDescent="0.25">
      <c r="A78" s="13">
        <v>1</v>
      </c>
      <c r="B78" s="13">
        <v>500</v>
      </c>
      <c r="C78">
        <v>502</v>
      </c>
      <c r="D78" t="s">
        <v>112</v>
      </c>
      <c r="E78">
        <v>0</v>
      </c>
      <c r="F78">
        <v>0</v>
      </c>
      <c r="G78">
        <v>-0.60036520000000004</v>
      </c>
      <c r="H78">
        <v>-0.60036520000000004</v>
      </c>
      <c r="I78">
        <v>-0.60036520000000004</v>
      </c>
      <c r="J78">
        <v>-0.60036520000000004</v>
      </c>
      <c r="K78">
        <v>-0.60036520000000004</v>
      </c>
      <c r="L78">
        <v>-0.60036520000000004</v>
      </c>
      <c r="M78">
        <v>-0.60036520000000004</v>
      </c>
      <c r="N78">
        <v>-0.60036520000000004</v>
      </c>
      <c r="O78">
        <v>-0.60036520000000004</v>
      </c>
      <c r="P78">
        <v>-0.60036520000000004</v>
      </c>
      <c r="Q78">
        <v>-0.60036520000000004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</row>
    <row r="79" spans="1:34" x14ac:dyDescent="0.25">
      <c r="A79" s="13">
        <v>1</v>
      </c>
      <c r="B79" s="13">
        <v>500</v>
      </c>
      <c r="C79">
        <v>503</v>
      </c>
      <c r="D79" t="s">
        <v>113</v>
      </c>
      <c r="E79">
        <v>0</v>
      </c>
      <c r="F79">
        <v>0</v>
      </c>
      <c r="G79">
        <v>-0.80585929999999995</v>
      </c>
      <c r="H79">
        <v>-0.80585929999999995</v>
      </c>
      <c r="I79">
        <v>-0.80585929999999995</v>
      </c>
      <c r="J79">
        <v>-0.80585929999999995</v>
      </c>
      <c r="K79">
        <v>-0.80585929999999995</v>
      </c>
      <c r="L79">
        <v>-0.80585929999999995</v>
      </c>
      <c r="M79">
        <v>-0.80585929999999995</v>
      </c>
      <c r="N79">
        <v>-0.80585929999999995</v>
      </c>
      <c r="O79">
        <v>-0.80585929999999995</v>
      </c>
      <c r="P79">
        <v>-0.80585929999999995</v>
      </c>
      <c r="Q79">
        <v>-0.80585929999999995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</row>
    <row r="80" spans="1:34" x14ac:dyDescent="0.25">
      <c r="A80" s="13">
        <v>1</v>
      </c>
      <c r="B80" s="13">
        <v>700</v>
      </c>
      <c r="C80">
        <v>701</v>
      </c>
      <c r="D80" t="s">
        <v>114</v>
      </c>
      <c r="E80">
        <v>0</v>
      </c>
      <c r="F80">
        <v>0</v>
      </c>
      <c r="G80">
        <v>-0.71721480000000004</v>
      </c>
      <c r="H80">
        <v>-0.71721480000000004</v>
      </c>
      <c r="I80">
        <v>-0.71721480000000004</v>
      </c>
      <c r="J80">
        <v>-0.71721480000000004</v>
      </c>
      <c r="K80">
        <v>-0.71721480000000004</v>
      </c>
      <c r="L80">
        <v>-0.71721480000000004</v>
      </c>
      <c r="M80">
        <v>-0.71721480000000004</v>
      </c>
      <c r="N80">
        <v>-0.71721480000000004</v>
      </c>
      <c r="O80">
        <v>-0.71721480000000004</v>
      </c>
      <c r="P80">
        <v>-0.71721480000000004</v>
      </c>
      <c r="Q80">
        <v>-0.71721480000000004</v>
      </c>
      <c r="R80">
        <v>-0.71721480000000004</v>
      </c>
      <c r="S80">
        <v>-0.71721480000000004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</row>
    <row r="81" spans="1:34" x14ac:dyDescent="0.25">
      <c r="A81" s="13">
        <v>1</v>
      </c>
      <c r="B81" s="13">
        <v>800</v>
      </c>
      <c r="C81">
        <v>801</v>
      </c>
      <c r="D81" t="s">
        <v>115</v>
      </c>
      <c r="E81">
        <v>0</v>
      </c>
      <c r="F81">
        <v>0</v>
      </c>
      <c r="G81">
        <v>-7.4179349999999999</v>
      </c>
      <c r="H81">
        <v>-7.4179349999999999</v>
      </c>
      <c r="I81">
        <v>-7.4179349999999999</v>
      </c>
      <c r="J81">
        <v>-7.4179349999999999</v>
      </c>
      <c r="K81">
        <v>-7.4179349999999999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</row>
    <row r="82" spans="1:34" x14ac:dyDescent="0.25">
      <c r="A82" s="13">
        <v>1</v>
      </c>
      <c r="B82" s="13">
        <v>800</v>
      </c>
      <c r="C82">
        <v>802</v>
      </c>
      <c r="D82" t="s">
        <v>116</v>
      </c>
      <c r="E82">
        <v>0</v>
      </c>
      <c r="F82">
        <v>0</v>
      </c>
      <c r="G82">
        <v>-3.7391869999999998</v>
      </c>
      <c r="H82">
        <v>-3.7391869999999998</v>
      </c>
      <c r="I82">
        <v>-3.7391869999999998</v>
      </c>
      <c r="J82">
        <v>-3.7391869999999998</v>
      </c>
      <c r="K82">
        <v>-3.7391869999999998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</row>
    <row r="83" spans="1:34" x14ac:dyDescent="0.25">
      <c r="A83" s="13">
        <v>1</v>
      </c>
      <c r="B83" s="13">
        <v>800</v>
      </c>
      <c r="C83">
        <v>803</v>
      </c>
      <c r="D83" t="s">
        <v>117</v>
      </c>
      <c r="E83">
        <v>0</v>
      </c>
      <c r="F83">
        <v>0</v>
      </c>
      <c r="G83">
        <v>-11.161149999999999</v>
      </c>
      <c r="H83">
        <v>-11.161149999999999</v>
      </c>
      <c r="I83">
        <v>-11.161149999999999</v>
      </c>
      <c r="J83">
        <v>-11.161149999999999</v>
      </c>
      <c r="K83">
        <v>-11.161149999999999</v>
      </c>
      <c r="L83">
        <v>-11.161149999999999</v>
      </c>
      <c r="M83">
        <v>-11.161149999999999</v>
      </c>
      <c r="N83">
        <v>-11.157120000000001</v>
      </c>
      <c r="O83">
        <v>-11.157120000000001</v>
      </c>
      <c r="P83">
        <v>-11.157120000000001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</row>
    <row r="84" spans="1:34" x14ac:dyDescent="0.25">
      <c r="A84" s="13">
        <v>1</v>
      </c>
      <c r="B84" s="13">
        <v>800</v>
      </c>
      <c r="C84">
        <v>804</v>
      </c>
      <c r="D84" t="s">
        <v>118</v>
      </c>
      <c r="E84">
        <v>0</v>
      </c>
      <c r="F84">
        <v>0</v>
      </c>
      <c r="G84">
        <v>-14.916460000000001</v>
      </c>
      <c r="H84">
        <v>-14.916460000000001</v>
      </c>
      <c r="I84">
        <v>-14.916460000000001</v>
      </c>
      <c r="J84">
        <v>-14.916460000000001</v>
      </c>
      <c r="K84">
        <v>-14.916460000000001</v>
      </c>
      <c r="L84">
        <v>-14.916460000000001</v>
      </c>
      <c r="M84">
        <v>-14.916460000000001</v>
      </c>
      <c r="N84">
        <v>-14.920489999999999</v>
      </c>
      <c r="O84">
        <v>-14.920489999999999</v>
      </c>
      <c r="P84">
        <v>-14.920489999999999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</row>
    <row r="85" spans="1:34" x14ac:dyDescent="0.25">
      <c r="A85" s="13">
        <v>1</v>
      </c>
      <c r="B85" s="13">
        <v>900</v>
      </c>
      <c r="C85">
        <v>901</v>
      </c>
      <c r="D85" t="s">
        <v>119</v>
      </c>
      <c r="E85" s="1">
        <v>0</v>
      </c>
      <c r="F85" s="1">
        <v>0</v>
      </c>
      <c r="G85" s="1">
        <v>-6.4468750000000005E-2</v>
      </c>
      <c r="H85" s="1">
        <v>-6.4468750000000005E-2</v>
      </c>
      <c r="I85" s="1">
        <v>-6.4468750000000005E-2</v>
      </c>
      <c r="J85" s="1">
        <v>-6.4468750000000005E-2</v>
      </c>
      <c r="K85" s="1">
        <v>-6.4468750000000005E-2</v>
      </c>
      <c r="L85" s="1">
        <v>-6.4468750000000005E-2</v>
      </c>
      <c r="M85" s="1">
        <v>-6.4468750000000005E-2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</row>
    <row r="86" spans="1:34" x14ac:dyDescent="0.25">
      <c r="A86" s="13">
        <v>1</v>
      </c>
      <c r="B86" s="13">
        <v>910</v>
      </c>
      <c r="C86">
        <v>911</v>
      </c>
      <c r="D86" t="s">
        <v>120</v>
      </c>
      <c r="E86">
        <v>0</v>
      </c>
      <c r="F86">
        <v>0</v>
      </c>
      <c r="G86">
        <v>-0.24578710000000001</v>
      </c>
      <c r="H86">
        <v>-0.24578710000000001</v>
      </c>
      <c r="I86">
        <v>-0.24578710000000001</v>
      </c>
      <c r="J86">
        <v>-0.24578710000000001</v>
      </c>
      <c r="K86">
        <v>-0.24578710000000001</v>
      </c>
      <c r="L86">
        <v>-0.24578710000000001</v>
      </c>
      <c r="M86">
        <v>-0.24578710000000001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</row>
    <row r="87" spans="1:34" x14ac:dyDescent="0.25">
      <c r="A87" s="13">
        <v>1</v>
      </c>
      <c r="B87" s="13">
        <v>920</v>
      </c>
      <c r="C87">
        <v>921</v>
      </c>
      <c r="D87" t="s">
        <v>121</v>
      </c>
      <c r="E87">
        <v>0</v>
      </c>
      <c r="F87">
        <v>0</v>
      </c>
      <c r="G87">
        <v>-0.2860801</v>
      </c>
      <c r="H87">
        <v>-0.2860801</v>
      </c>
      <c r="I87">
        <v>-0.2860801</v>
      </c>
      <c r="J87">
        <v>-0.2860801</v>
      </c>
      <c r="K87">
        <v>-0.2860801</v>
      </c>
      <c r="L87">
        <v>-0.2860801</v>
      </c>
      <c r="M87">
        <v>-0.2860801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</row>
    <row r="88" spans="1:34" x14ac:dyDescent="0.25">
      <c r="A88" s="13">
        <v>1</v>
      </c>
      <c r="B88" s="13">
        <v>930</v>
      </c>
      <c r="C88">
        <v>931</v>
      </c>
      <c r="D88" t="s">
        <v>122</v>
      </c>
      <c r="E88">
        <v>0</v>
      </c>
      <c r="F88">
        <v>0</v>
      </c>
      <c r="G88">
        <v>-0.16117190000000001</v>
      </c>
      <c r="H88">
        <v>-0.16117190000000001</v>
      </c>
      <c r="I88">
        <v>-0.16117190000000001</v>
      </c>
      <c r="J88">
        <v>-0.16117190000000001</v>
      </c>
      <c r="K88">
        <v>-0.16117190000000001</v>
      </c>
      <c r="L88">
        <v>-0.16117190000000001</v>
      </c>
      <c r="M88">
        <v>-0.16117190000000001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</row>
    <row r="89" spans="1:34" x14ac:dyDescent="0.25">
      <c r="A89" s="13">
        <v>1</v>
      </c>
      <c r="B89" s="13">
        <v>940</v>
      </c>
      <c r="C89">
        <v>941</v>
      </c>
      <c r="D89" t="s">
        <v>123</v>
      </c>
      <c r="E89">
        <v>0</v>
      </c>
      <c r="F89">
        <v>0</v>
      </c>
      <c r="G89">
        <v>-0.32637300000000002</v>
      </c>
      <c r="H89">
        <v>-0.32637300000000002</v>
      </c>
      <c r="I89">
        <v>-0.32637300000000002</v>
      </c>
      <c r="J89">
        <v>-0.32637300000000002</v>
      </c>
      <c r="K89">
        <v>-0.32637300000000002</v>
      </c>
      <c r="L89">
        <v>-0.32637300000000002</v>
      </c>
      <c r="M89">
        <v>-0.32637300000000002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</row>
    <row r="90" spans="1:34" x14ac:dyDescent="0.25">
      <c r="A90" s="13">
        <v>1</v>
      </c>
      <c r="B90" s="13">
        <v>950</v>
      </c>
      <c r="C90">
        <v>951</v>
      </c>
      <c r="D90" t="s">
        <v>124</v>
      </c>
      <c r="E90">
        <v>0</v>
      </c>
      <c r="F90">
        <v>0</v>
      </c>
      <c r="G90">
        <v>-0.1853476</v>
      </c>
      <c r="H90">
        <v>-0.1853476</v>
      </c>
      <c r="I90">
        <v>-0.1853476</v>
      </c>
      <c r="J90">
        <v>-0.1853476</v>
      </c>
      <c r="K90">
        <v>-0.1853476</v>
      </c>
      <c r="L90">
        <v>-0.1853476</v>
      </c>
      <c r="M90">
        <v>-0.1853476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</row>
    <row r="91" spans="1:34" x14ac:dyDescent="0.25">
      <c r="A91" s="13">
        <v>1</v>
      </c>
      <c r="B91" s="13">
        <v>960</v>
      </c>
      <c r="C91">
        <v>961</v>
      </c>
      <c r="D91" t="s">
        <v>125</v>
      </c>
      <c r="E91" s="1">
        <v>0</v>
      </c>
      <c r="F91" s="1">
        <v>0</v>
      </c>
      <c r="G91" s="1">
        <v>-8.058593E-2</v>
      </c>
      <c r="H91" s="1">
        <v>-8.058593E-2</v>
      </c>
      <c r="I91" s="1">
        <v>-8.058593E-2</v>
      </c>
      <c r="J91" s="1">
        <v>-8.058593E-2</v>
      </c>
      <c r="K91" s="1">
        <v>-8.058593E-2</v>
      </c>
      <c r="L91" s="1">
        <v>-8.058593E-2</v>
      </c>
      <c r="M91" s="1">
        <v>-8.058593E-2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</row>
    <row r="92" spans="1:34" x14ac:dyDescent="0.25">
      <c r="A92" s="13">
        <v>2</v>
      </c>
      <c r="B92" s="13">
        <v>100</v>
      </c>
      <c r="C92">
        <v>102</v>
      </c>
      <c r="D92" t="s">
        <v>126</v>
      </c>
      <c r="E92">
        <v>0</v>
      </c>
      <c r="F92">
        <v>0</v>
      </c>
      <c r="G92">
        <v>-2.12344</v>
      </c>
      <c r="H92">
        <v>-2.12344</v>
      </c>
      <c r="I92">
        <v>-2.12344</v>
      </c>
      <c r="J92">
        <v>-2.12344</v>
      </c>
      <c r="K92">
        <v>-2.12344</v>
      </c>
      <c r="L92">
        <v>-2.12344</v>
      </c>
      <c r="M92">
        <v>-2.12344</v>
      </c>
      <c r="N92">
        <v>-2.12344</v>
      </c>
      <c r="O92">
        <v>-2.12344</v>
      </c>
      <c r="P92">
        <v>-2.12344</v>
      </c>
      <c r="Q92">
        <v>-2.12344</v>
      </c>
      <c r="R92">
        <v>-2.12344</v>
      </c>
      <c r="S92">
        <v>-2.12344</v>
      </c>
      <c r="T92">
        <v>-2.12344</v>
      </c>
      <c r="U92">
        <v>-2.1073219999999999</v>
      </c>
      <c r="V92">
        <v>-2.1073219999999999</v>
      </c>
      <c r="W92">
        <v>-2.1073219999999999</v>
      </c>
      <c r="X92">
        <v>-2.1073219999999999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</row>
    <row r="93" spans="1:34" x14ac:dyDescent="0.25">
      <c r="A93" s="13">
        <v>2</v>
      </c>
      <c r="B93" s="13">
        <v>100</v>
      </c>
      <c r="C93">
        <v>103</v>
      </c>
      <c r="D93" t="s">
        <v>127</v>
      </c>
      <c r="E93">
        <v>0</v>
      </c>
      <c r="F93">
        <v>0</v>
      </c>
      <c r="G93">
        <v>-5.3509060000000002</v>
      </c>
      <c r="H93">
        <v>-5.3509060000000002</v>
      </c>
      <c r="I93">
        <v>-5.3509060000000002</v>
      </c>
      <c r="J93">
        <v>-5.3509060000000002</v>
      </c>
      <c r="K93">
        <v>-5.3509060000000002</v>
      </c>
      <c r="L93">
        <v>-5.3509060000000002</v>
      </c>
      <c r="M93">
        <v>-5.3509060000000002</v>
      </c>
      <c r="N93">
        <v>-5.3509060000000002</v>
      </c>
      <c r="O93">
        <v>-5.3509060000000002</v>
      </c>
      <c r="P93">
        <v>-5.3509060000000002</v>
      </c>
      <c r="Q93">
        <v>-5.3509060000000002</v>
      </c>
      <c r="R93">
        <v>-5.3509060000000002</v>
      </c>
      <c r="S93">
        <v>-5.3509060000000002</v>
      </c>
      <c r="T93">
        <v>-5.3509060000000002</v>
      </c>
      <c r="U93">
        <v>-5.3509060000000002</v>
      </c>
      <c r="V93">
        <v>-5.3509060000000002</v>
      </c>
      <c r="W93">
        <v>-5.3509060000000002</v>
      </c>
      <c r="X93">
        <v>-5.3509060000000002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</row>
    <row r="94" spans="1:34" x14ac:dyDescent="0.25">
      <c r="A94" s="13">
        <v>2</v>
      </c>
      <c r="B94" s="13">
        <v>100</v>
      </c>
      <c r="C94">
        <v>104</v>
      </c>
      <c r="D94" t="s">
        <v>128</v>
      </c>
      <c r="E94">
        <v>0</v>
      </c>
      <c r="F94">
        <v>0</v>
      </c>
      <c r="G94">
        <v>-7.6435760000000004</v>
      </c>
      <c r="H94">
        <v>-7.6435760000000004</v>
      </c>
      <c r="I94">
        <v>-7.6435760000000004</v>
      </c>
      <c r="J94">
        <v>-7.6435760000000004</v>
      </c>
      <c r="K94">
        <v>-7.6435760000000004</v>
      </c>
      <c r="L94">
        <v>-7.6435760000000004</v>
      </c>
      <c r="M94">
        <v>-7.6435760000000004</v>
      </c>
      <c r="N94">
        <v>-7.6435760000000004</v>
      </c>
      <c r="O94">
        <v>-7.6435760000000004</v>
      </c>
      <c r="P94">
        <v>-7.6435760000000004</v>
      </c>
      <c r="Q94">
        <v>-7.6435760000000004</v>
      </c>
      <c r="R94">
        <v>-7.6435760000000004</v>
      </c>
      <c r="S94">
        <v>-7.6435760000000004</v>
      </c>
      <c r="T94">
        <v>-7.6435760000000004</v>
      </c>
      <c r="U94">
        <v>-7.6435760000000004</v>
      </c>
      <c r="V94">
        <v>-7.6435760000000004</v>
      </c>
      <c r="W94">
        <v>-7.6435760000000004</v>
      </c>
      <c r="X94">
        <v>-7.6435760000000004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</row>
    <row r="95" spans="1:34" x14ac:dyDescent="0.25">
      <c r="A95" s="13">
        <v>2</v>
      </c>
      <c r="B95" s="13">
        <v>100</v>
      </c>
      <c r="C95">
        <v>105</v>
      </c>
      <c r="D95" t="s">
        <v>129</v>
      </c>
      <c r="E95">
        <v>0</v>
      </c>
      <c r="F95">
        <v>0</v>
      </c>
      <c r="G95">
        <v>-7.9296559999999996</v>
      </c>
      <c r="H95">
        <v>-7.9296559999999996</v>
      </c>
      <c r="I95">
        <v>-7.9296559999999996</v>
      </c>
      <c r="J95">
        <v>-7.9296559999999996</v>
      </c>
      <c r="K95">
        <v>-7.9296559999999996</v>
      </c>
      <c r="L95">
        <v>-7.9296559999999996</v>
      </c>
      <c r="M95">
        <v>-7.9296559999999996</v>
      </c>
      <c r="N95">
        <v>-7.9256270000000004</v>
      </c>
      <c r="O95">
        <v>-7.9256270000000004</v>
      </c>
      <c r="P95">
        <v>-7.9256270000000004</v>
      </c>
      <c r="Q95">
        <v>-7.9256270000000004</v>
      </c>
      <c r="R95">
        <v>-7.9256270000000004</v>
      </c>
      <c r="S95">
        <v>-7.9256270000000004</v>
      </c>
      <c r="T95">
        <v>-7.9256270000000004</v>
      </c>
      <c r="U95">
        <v>-7.90951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</row>
    <row r="96" spans="1:34" x14ac:dyDescent="0.25">
      <c r="A96" s="13">
        <v>2</v>
      </c>
      <c r="B96" s="13">
        <v>100</v>
      </c>
      <c r="C96">
        <v>106</v>
      </c>
      <c r="D96" t="s">
        <v>130</v>
      </c>
      <c r="E96">
        <v>0</v>
      </c>
      <c r="F96">
        <v>0</v>
      </c>
      <c r="G96">
        <v>-9.0336829999999999</v>
      </c>
      <c r="H96">
        <v>-9.0336829999999999</v>
      </c>
      <c r="I96">
        <v>-9.0336829999999999</v>
      </c>
      <c r="J96">
        <v>-9.0336829999999999</v>
      </c>
      <c r="K96">
        <v>-9.0336829999999999</v>
      </c>
      <c r="L96">
        <v>-9.0336829999999999</v>
      </c>
      <c r="M96">
        <v>-9.0336829999999999</v>
      </c>
      <c r="N96">
        <v>-9.0336829999999999</v>
      </c>
      <c r="O96">
        <v>-9.0336829999999999</v>
      </c>
      <c r="P96">
        <v>-9.0336829999999999</v>
      </c>
      <c r="Q96">
        <v>-9.0336829999999999</v>
      </c>
      <c r="R96">
        <v>-9.0336829999999999</v>
      </c>
      <c r="S96">
        <v>-9.0336829999999999</v>
      </c>
      <c r="T96">
        <v>-9.0336829999999999</v>
      </c>
      <c r="U96">
        <v>-9.0336829999999999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</row>
    <row r="97" spans="1:34" x14ac:dyDescent="0.25">
      <c r="A97" s="13">
        <v>2</v>
      </c>
      <c r="B97" s="13">
        <v>100</v>
      </c>
      <c r="C97">
        <v>107</v>
      </c>
      <c r="D97" t="s">
        <v>131</v>
      </c>
      <c r="E97">
        <v>0</v>
      </c>
      <c r="F97">
        <v>0</v>
      </c>
      <c r="G97">
        <v>-10.54064</v>
      </c>
      <c r="H97">
        <v>-10.54064</v>
      </c>
      <c r="I97">
        <v>-10.54064</v>
      </c>
      <c r="J97">
        <v>-10.54064</v>
      </c>
      <c r="K97">
        <v>-10.54064</v>
      </c>
      <c r="L97">
        <v>-10.54064</v>
      </c>
      <c r="M97">
        <v>-10.54064</v>
      </c>
      <c r="N97">
        <v>-10.54467</v>
      </c>
      <c r="O97">
        <v>-10.54467</v>
      </c>
      <c r="P97">
        <v>-10.54467</v>
      </c>
      <c r="Q97">
        <v>-10.54467</v>
      </c>
      <c r="R97">
        <v>-10.54467</v>
      </c>
      <c r="S97">
        <v>-10.54467</v>
      </c>
      <c r="T97">
        <v>-10.54467</v>
      </c>
      <c r="U97">
        <v>-10.528549999999999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</row>
    <row r="98" spans="1:34" x14ac:dyDescent="0.25">
      <c r="A98" s="13">
        <v>2</v>
      </c>
      <c r="B98" s="13">
        <v>100</v>
      </c>
      <c r="C98">
        <v>108</v>
      </c>
      <c r="D98" t="s">
        <v>132</v>
      </c>
      <c r="E98">
        <v>0</v>
      </c>
      <c r="F98">
        <v>0</v>
      </c>
      <c r="G98">
        <v>-10.5487</v>
      </c>
      <c r="H98">
        <v>-10.5487</v>
      </c>
      <c r="I98">
        <v>-10.5487</v>
      </c>
      <c r="J98">
        <v>-10.5487</v>
      </c>
      <c r="K98">
        <v>-10.5487</v>
      </c>
      <c r="L98">
        <v>-10.5487</v>
      </c>
      <c r="M98">
        <v>-10.5487</v>
      </c>
      <c r="N98">
        <v>-10.5487</v>
      </c>
      <c r="O98">
        <v>-10.5487</v>
      </c>
      <c r="P98">
        <v>-10.5487</v>
      </c>
      <c r="Q98">
        <v>-10.5487</v>
      </c>
      <c r="R98">
        <v>-10.5487</v>
      </c>
      <c r="S98">
        <v>-10.5487</v>
      </c>
      <c r="T98">
        <v>-10.5487</v>
      </c>
      <c r="U98">
        <v>-10.564819999999999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</row>
    <row r="99" spans="1:34" x14ac:dyDescent="0.25">
      <c r="A99" s="14">
        <v>2</v>
      </c>
      <c r="B99" s="14">
        <v>100</v>
      </c>
      <c r="C99" s="15">
        <v>109</v>
      </c>
      <c r="D99" s="15" t="s">
        <v>133</v>
      </c>
      <c r="E99">
        <v>0</v>
      </c>
      <c r="F99">
        <v>0</v>
      </c>
      <c r="G99">
        <v>-2.111351</v>
      </c>
      <c r="H99">
        <v>-2.111351</v>
      </c>
      <c r="I99">
        <v>-2.111351</v>
      </c>
      <c r="J99">
        <v>-2.111351</v>
      </c>
      <c r="K99">
        <v>-2.111351</v>
      </c>
      <c r="L99">
        <v>-2.111351</v>
      </c>
      <c r="M99">
        <v>-2.111351</v>
      </c>
      <c r="N99">
        <v>-2.111351</v>
      </c>
      <c r="O99">
        <v>-2.111351</v>
      </c>
      <c r="P99">
        <v>-2.111351</v>
      </c>
      <c r="Q99">
        <v>-2.111351</v>
      </c>
      <c r="R99">
        <v>-2.111351</v>
      </c>
      <c r="S99">
        <v>-2.111351</v>
      </c>
      <c r="T99">
        <v>-2.111351</v>
      </c>
      <c r="U99">
        <v>-2.1274690000000001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</row>
    <row r="100" spans="1:34" x14ac:dyDescent="0.25">
      <c r="A100" s="13">
        <v>2</v>
      </c>
      <c r="B100" s="13">
        <v>100</v>
      </c>
      <c r="C100">
        <v>110</v>
      </c>
      <c r="D100" t="s">
        <v>134</v>
      </c>
      <c r="E100">
        <v>0</v>
      </c>
      <c r="F100">
        <v>0</v>
      </c>
      <c r="G100">
        <v>-1.6318649999999999</v>
      </c>
      <c r="H100">
        <v>-1.6318649999999999</v>
      </c>
      <c r="I100">
        <v>-1.6318649999999999</v>
      </c>
      <c r="J100">
        <v>-1.6318649999999999</v>
      </c>
      <c r="K100">
        <v>-1.6318649999999999</v>
      </c>
      <c r="L100">
        <v>-1.6318649999999999</v>
      </c>
      <c r="M100">
        <v>-1.6318649999999999</v>
      </c>
      <c r="N100">
        <v>-1.6318649999999999</v>
      </c>
      <c r="O100">
        <v>-1.6318649999999999</v>
      </c>
      <c r="P100">
        <v>-1.6318649999999999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</row>
    <row r="101" spans="1:34" x14ac:dyDescent="0.25">
      <c r="A101" s="13">
        <v>2</v>
      </c>
      <c r="B101" s="13">
        <v>100</v>
      </c>
      <c r="C101">
        <v>111</v>
      </c>
      <c r="D101" t="s">
        <v>135</v>
      </c>
      <c r="E101">
        <v>0</v>
      </c>
      <c r="F101">
        <v>0</v>
      </c>
      <c r="G101">
        <v>-5.906949</v>
      </c>
      <c r="H101">
        <v>-5.906949</v>
      </c>
      <c r="I101">
        <v>-5.906949</v>
      </c>
      <c r="J101">
        <v>-5.906949</v>
      </c>
      <c r="K101">
        <v>-5.906949</v>
      </c>
      <c r="L101">
        <v>-5.906949</v>
      </c>
      <c r="M101">
        <v>-5.906949</v>
      </c>
      <c r="N101">
        <v>-5.906949</v>
      </c>
      <c r="O101">
        <v>-5.906949</v>
      </c>
      <c r="P101">
        <v>-5.906949</v>
      </c>
      <c r="Q101">
        <v>-5.906949</v>
      </c>
      <c r="R101">
        <v>-5.906949</v>
      </c>
      <c r="S101">
        <v>-5.906949</v>
      </c>
      <c r="T101">
        <v>-5.906949</v>
      </c>
      <c r="U101">
        <v>-5.906949</v>
      </c>
      <c r="V101">
        <v>-5.906949</v>
      </c>
      <c r="W101">
        <v>-5.906949</v>
      </c>
      <c r="X101">
        <v>-5.906949</v>
      </c>
      <c r="Y101">
        <v>-5.906949</v>
      </c>
      <c r="Z101">
        <v>-5.906949</v>
      </c>
      <c r="AA101">
        <v>-5.906949</v>
      </c>
      <c r="AB101">
        <v>-5.906949</v>
      </c>
      <c r="AC101">
        <v>-5.906949</v>
      </c>
      <c r="AD101">
        <v>-5.906949</v>
      </c>
      <c r="AE101">
        <v>-5.906949</v>
      </c>
      <c r="AF101">
        <v>-5.906949</v>
      </c>
      <c r="AG101">
        <v>-5.906949</v>
      </c>
      <c r="AH101">
        <v>-5.906949</v>
      </c>
    </row>
    <row r="102" spans="1:34" x14ac:dyDescent="0.25">
      <c r="A102" s="13">
        <v>2</v>
      </c>
      <c r="B102" s="13">
        <v>100</v>
      </c>
      <c r="C102">
        <v>112</v>
      </c>
      <c r="D102" t="s">
        <v>136</v>
      </c>
      <c r="E102">
        <v>0</v>
      </c>
      <c r="F102">
        <v>0</v>
      </c>
      <c r="G102">
        <v>-10.439909999999999</v>
      </c>
      <c r="H102">
        <v>-10.439909999999999</v>
      </c>
      <c r="I102">
        <v>-10.439909999999999</v>
      </c>
      <c r="J102">
        <v>-10.439909999999999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</row>
    <row r="103" spans="1:34" x14ac:dyDescent="0.25">
      <c r="A103" s="13">
        <v>2</v>
      </c>
      <c r="B103" s="13">
        <v>100</v>
      </c>
      <c r="C103">
        <v>113</v>
      </c>
      <c r="D103" t="s">
        <v>137</v>
      </c>
      <c r="E103">
        <v>0</v>
      </c>
      <c r="F103">
        <v>0</v>
      </c>
      <c r="G103">
        <v>-10.439909999999999</v>
      </c>
      <c r="H103">
        <v>-10.439909999999999</v>
      </c>
      <c r="I103">
        <v>-10.439909999999999</v>
      </c>
      <c r="J103">
        <v>-10.439909999999999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</row>
    <row r="104" spans="1:34" x14ac:dyDescent="0.25">
      <c r="A104" s="13">
        <v>2</v>
      </c>
      <c r="B104" s="13">
        <v>100</v>
      </c>
      <c r="C104">
        <v>114</v>
      </c>
      <c r="D104" t="s">
        <v>138</v>
      </c>
      <c r="E104">
        <v>0</v>
      </c>
      <c r="F104">
        <v>0</v>
      </c>
      <c r="G104">
        <v>-3.062265</v>
      </c>
      <c r="H104">
        <v>-3.062265</v>
      </c>
      <c r="I104">
        <v>-3.062265</v>
      </c>
      <c r="J104">
        <v>-3.062265</v>
      </c>
      <c r="K104">
        <v>-3.062265</v>
      </c>
      <c r="L104">
        <v>-3.062265</v>
      </c>
      <c r="M104">
        <v>-3.062265</v>
      </c>
      <c r="N104">
        <v>-3.062265</v>
      </c>
      <c r="O104">
        <v>-3.062265</v>
      </c>
      <c r="P104">
        <v>-3.062265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</row>
    <row r="105" spans="1:34" x14ac:dyDescent="0.25">
      <c r="A105" s="13">
        <v>2</v>
      </c>
      <c r="B105" s="13">
        <v>100</v>
      </c>
      <c r="C105">
        <v>115</v>
      </c>
      <c r="D105" t="s">
        <v>139</v>
      </c>
      <c r="E105">
        <v>0</v>
      </c>
      <c r="F105">
        <v>0</v>
      </c>
      <c r="G105">
        <v>-1.7567729999999999</v>
      </c>
      <c r="H105">
        <v>-1.7567729999999999</v>
      </c>
      <c r="I105">
        <v>-1.7567729999999999</v>
      </c>
      <c r="J105">
        <v>-1.7567729999999999</v>
      </c>
      <c r="K105">
        <v>-1.7567729999999999</v>
      </c>
      <c r="L105">
        <v>-1.7567729999999999</v>
      </c>
      <c r="M105">
        <v>-1.7567729999999999</v>
      </c>
      <c r="N105">
        <v>-1.7567729999999999</v>
      </c>
      <c r="O105">
        <v>-1.7567729999999999</v>
      </c>
      <c r="P105">
        <v>-1.7567729999999999</v>
      </c>
      <c r="Q105">
        <v>-1.7567729999999999</v>
      </c>
      <c r="R105">
        <v>-1.7567729999999999</v>
      </c>
      <c r="S105">
        <v>-1.7567729999999999</v>
      </c>
      <c r="T105">
        <v>-1.7567729999999999</v>
      </c>
      <c r="U105">
        <v>-1.7567729999999999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</row>
    <row r="106" spans="1:34" x14ac:dyDescent="0.25">
      <c r="A106" s="13">
        <v>2</v>
      </c>
      <c r="B106" s="13">
        <v>100</v>
      </c>
      <c r="C106">
        <v>116</v>
      </c>
      <c r="D106" t="s">
        <v>140</v>
      </c>
      <c r="E106">
        <v>0</v>
      </c>
      <c r="F106">
        <v>0</v>
      </c>
      <c r="G106">
        <v>-12.97434</v>
      </c>
      <c r="H106">
        <v>-12.97434</v>
      </c>
      <c r="I106">
        <v>-12.97434</v>
      </c>
      <c r="J106">
        <v>-12.97434</v>
      </c>
      <c r="K106">
        <v>-12.97434</v>
      </c>
      <c r="L106">
        <v>-12.97434</v>
      </c>
      <c r="M106">
        <v>-12.97434</v>
      </c>
      <c r="N106">
        <v>-12.97434</v>
      </c>
      <c r="O106">
        <v>-12.97434</v>
      </c>
      <c r="P106">
        <v>-12.97434</v>
      </c>
      <c r="Q106">
        <v>-12.97434</v>
      </c>
      <c r="R106">
        <v>-12.97434</v>
      </c>
      <c r="S106">
        <v>-12.97434</v>
      </c>
      <c r="T106">
        <v>-12.97434</v>
      </c>
      <c r="U106">
        <v>-12.97434</v>
      </c>
      <c r="V106">
        <v>-12.97434</v>
      </c>
      <c r="W106">
        <v>-12.97434</v>
      </c>
      <c r="X106">
        <v>-12.97434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</row>
    <row r="107" spans="1:34" x14ac:dyDescent="0.25">
      <c r="A107" s="13">
        <v>2</v>
      </c>
      <c r="B107" s="13">
        <v>100</v>
      </c>
      <c r="C107">
        <v>117</v>
      </c>
      <c r="D107" t="s">
        <v>141</v>
      </c>
      <c r="E107">
        <v>0</v>
      </c>
      <c r="F107">
        <v>0</v>
      </c>
      <c r="G107">
        <v>-6.8659210000000002</v>
      </c>
      <c r="H107">
        <v>-6.8659210000000002</v>
      </c>
      <c r="I107">
        <v>-6.8659210000000002</v>
      </c>
      <c r="J107">
        <v>-6.8659210000000002</v>
      </c>
      <c r="K107">
        <v>-6.8659210000000002</v>
      </c>
      <c r="L107">
        <v>-6.8659210000000002</v>
      </c>
      <c r="M107">
        <v>-6.8659210000000002</v>
      </c>
      <c r="N107">
        <v>-6.8659210000000002</v>
      </c>
      <c r="O107">
        <v>-6.8659210000000002</v>
      </c>
      <c r="P107">
        <v>-6.8659210000000002</v>
      </c>
      <c r="Q107">
        <v>-6.8659210000000002</v>
      </c>
      <c r="R107">
        <v>-6.8659210000000002</v>
      </c>
      <c r="S107">
        <v>-6.8659210000000002</v>
      </c>
      <c r="T107">
        <v>-6.8659210000000002</v>
      </c>
      <c r="U107">
        <v>-6.8659210000000002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</row>
    <row r="108" spans="1:34" x14ac:dyDescent="0.25">
      <c r="A108" s="13">
        <v>2</v>
      </c>
      <c r="B108" s="13">
        <v>100</v>
      </c>
      <c r="C108">
        <v>118</v>
      </c>
      <c r="D108" t="s">
        <v>142</v>
      </c>
      <c r="E108">
        <v>0</v>
      </c>
      <c r="F108">
        <v>0</v>
      </c>
      <c r="G108">
        <v>-3.7996270000000001</v>
      </c>
      <c r="H108">
        <v>-3.7996270000000001</v>
      </c>
      <c r="I108">
        <v>-3.7996270000000001</v>
      </c>
      <c r="J108">
        <v>-3.7996270000000001</v>
      </c>
      <c r="K108">
        <v>-3.7996270000000001</v>
      </c>
      <c r="L108">
        <v>-3.7996270000000001</v>
      </c>
      <c r="M108">
        <v>-3.7996270000000001</v>
      </c>
      <c r="N108">
        <v>-3.7996270000000001</v>
      </c>
      <c r="O108">
        <v>-3.7996270000000001</v>
      </c>
      <c r="P108">
        <v>-3.7996270000000001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</row>
    <row r="109" spans="1:34" x14ac:dyDescent="0.25">
      <c r="A109" s="13">
        <v>2</v>
      </c>
      <c r="B109" s="13">
        <v>100</v>
      </c>
      <c r="C109">
        <v>119</v>
      </c>
      <c r="D109" t="s">
        <v>143</v>
      </c>
      <c r="E109">
        <v>0</v>
      </c>
      <c r="F109">
        <v>0</v>
      </c>
      <c r="G109">
        <v>-8.4212299999999995</v>
      </c>
      <c r="H109">
        <v>-8.4212299999999995</v>
      </c>
      <c r="I109">
        <v>-8.4212299999999995</v>
      </c>
      <c r="J109">
        <v>-8.4212299999999995</v>
      </c>
      <c r="K109">
        <v>-8.4212299999999995</v>
      </c>
      <c r="L109">
        <v>-8.4212299999999995</v>
      </c>
      <c r="M109">
        <v>-8.4212299999999995</v>
      </c>
      <c r="N109">
        <v>-8.4212299999999995</v>
      </c>
      <c r="O109">
        <v>-8.4212299999999995</v>
      </c>
      <c r="P109">
        <v>-8.4212299999999995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</row>
    <row r="110" spans="1:34" x14ac:dyDescent="0.25">
      <c r="A110" s="13">
        <v>2</v>
      </c>
      <c r="B110" s="13">
        <v>100</v>
      </c>
      <c r="C110">
        <v>120</v>
      </c>
      <c r="D110" t="s">
        <v>144</v>
      </c>
      <c r="E110">
        <v>0</v>
      </c>
      <c r="F110">
        <v>0</v>
      </c>
      <c r="G110">
        <v>-1.1040270000000001</v>
      </c>
      <c r="H110">
        <v>-1.1040270000000001</v>
      </c>
      <c r="I110">
        <v>-1.1040270000000001</v>
      </c>
      <c r="J110">
        <v>-1.1040270000000001</v>
      </c>
      <c r="K110">
        <v>-1.1040270000000001</v>
      </c>
      <c r="L110">
        <v>-1.1040270000000001</v>
      </c>
      <c r="M110">
        <v>-1.1040270000000001</v>
      </c>
      <c r="N110">
        <v>-1.1040270000000001</v>
      </c>
      <c r="O110">
        <v>-1.1040270000000001</v>
      </c>
      <c r="P110">
        <v>-1.1040270000000001</v>
      </c>
      <c r="Q110">
        <v>-1.1040270000000001</v>
      </c>
      <c r="R110">
        <v>-1.1040270000000001</v>
      </c>
      <c r="S110">
        <v>-1.1040270000000001</v>
      </c>
      <c r="T110">
        <v>-1.1040270000000001</v>
      </c>
      <c r="U110">
        <v>-1.1040270000000001</v>
      </c>
      <c r="V110">
        <v>-1.1040270000000001</v>
      </c>
      <c r="W110">
        <v>-1.1040270000000001</v>
      </c>
      <c r="X110">
        <v>-1.1040270000000001</v>
      </c>
      <c r="Y110">
        <v>-1.1040270000000001</v>
      </c>
      <c r="Z110">
        <v>-1.1040270000000001</v>
      </c>
      <c r="AA110">
        <v>-1.1040270000000001</v>
      </c>
      <c r="AB110">
        <v>-1.1040270000000001</v>
      </c>
      <c r="AC110">
        <v>-1.1040270000000001</v>
      </c>
      <c r="AD110">
        <v>-1.1040270000000001</v>
      </c>
      <c r="AE110">
        <v>-1.1040270000000001</v>
      </c>
      <c r="AF110">
        <v>-1.1040270000000001</v>
      </c>
      <c r="AG110">
        <v>-1.1040270000000001</v>
      </c>
      <c r="AH110">
        <v>-1.1040270000000001</v>
      </c>
    </row>
    <row r="111" spans="1:34" x14ac:dyDescent="0.25">
      <c r="A111" s="13">
        <v>2</v>
      </c>
      <c r="B111" s="13">
        <v>100</v>
      </c>
      <c r="C111">
        <v>121</v>
      </c>
      <c r="D111" t="s">
        <v>145</v>
      </c>
      <c r="E111">
        <v>0</v>
      </c>
      <c r="F111">
        <v>0</v>
      </c>
      <c r="G111">
        <v>-2.393402</v>
      </c>
      <c r="H111">
        <v>-2.393402</v>
      </c>
      <c r="I111">
        <v>-2.393402</v>
      </c>
      <c r="J111">
        <v>-2.393402</v>
      </c>
      <c r="K111">
        <v>-2.393402</v>
      </c>
      <c r="L111">
        <v>-2.393402</v>
      </c>
      <c r="M111">
        <v>-2.393402</v>
      </c>
      <c r="N111">
        <v>-2.389373</v>
      </c>
      <c r="O111">
        <v>-2.389373</v>
      </c>
      <c r="P111">
        <v>-2.389373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</row>
    <row r="112" spans="1:34" x14ac:dyDescent="0.25">
      <c r="A112" s="13">
        <v>2</v>
      </c>
      <c r="B112" s="13">
        <v>100</v>
      </c>
      <c r="C112">
        <v>122</v>
      </c>
      <c r="D112" t="s">
        <v>146</v>
      </c>
      <c r="E112">
        <v>0</v>
      </c>
      <c r="F112">
        <v>0</v>
      </c>
      <c r="G112">
        <v>-5.2300269999999998</v>
      </c>
      <c r="H112">
        <v>-5.2300269999999998</v>
      </c>
      <c r="I112">
        <v>-5.2300269999999998</v>
      </c>
      <c r="J112">
        <v>-5.2300269999999998</v>
      </c>
      <c r="K112">
        <v>-5.2300269999999998</v>
      </c>
      <c r="L112">
        <v>-5.2300269999999998</v>
      </c>
      <c r="M112">
        <v>-5.2300269999999998</v>
      </c>
      <c r="N112">
        <v>-5.2300269999999998</v>
      </c>
      <c r="O112">
        <v>-5.2300269999999998</v>
      </c>
      <c r="P112">
        <v>-5.2300269999999998</v>
      </c>
      <c r="Q112">
        <v>-5.2300269999999998</v>
      </c>
      <c r="R112">
        <v>-5.2300269999999998</v>
      </c>
      <c r="S112">
        <v>-5.2300269999999998</v>
      </c>
      <c r="T112">
        <v>-5.2300269999999998</v>
      </c>
      <c r="U112">
        <v>-5.2300269999999998</v>
      </c>
      <c r="V112">
        <v>-5.2300269999999998</v>
      </c>
      <c r="W112">
        <v>-5.2300269999999998</v>
      </c>
      <c r="X112">
        <v>-5.2300269999999998</v>
      </c>
      <c r="Y112">
        <v>-5.2300269999999998</v>
      </c>
      <c r="Z112">
        <v>-5.2300269999999998</v>
      </c>
      <c r="AA112">
        <v>-5.2300269999999998</v>
      </c>
      <c r="AB112">
        <v>-5.2300269999999998</v>
      </c>
      <c r="AC112">
        <v>-5.2300269999999998</v>
      </c>
      <c r="AD112">
        <v>-5.2300269999999998</v>
      </c>
      <c r="AE112">
        <v>-5.2300269999999998</v>
      </c>
      <c r="AF112">
        <v>-5.2300269999999998</v>
      </c>
      <c r="AG112">
        <v>-5.2300269999999998</v>
      </c>
      <c r="AH112">
        <v>-5.2300269999999998</v>
      </c>
    </row>
    <row r="113" spans="1:34" x14ac:dyDescent="0.25">
      <c r="A113" s="13">
        <v>2</v>
      </c>
      <c r="B113" s="13">
        <v>100</v>
      </c>
      <c r="C113">
        <v>124</v>
      </c>
      <c r="D113" t="s">
        <v>147</v>
      </c>
      <c r="E113">
        <v>0</v>
      </c>
      <c r="F113">
        <v>0</v>
      </c>
      <c r="G113">
        <v>-5.415375</v>
      </c>
      <c r="H113">
        <v>-5.415375</v>
      </c>
      <c r="I113">
        <v>-5.415375</v>
      </c>
      <c r="J113">
        <v>-5.415375</v>
      </c>
      <c r="K113">
        <v>-5.415375</v>
      </c>
      <c r="L113">
        <v>-5.415375</v>
      </c>
      <c r="M113">
        <v>-5.415375</v>
      </c>
      <c r="N113">
        <v>-5.415375</v>
      </c>
      <c r="O113">
        <v>-5.415375</v>
      </c>
      <c r="P113">
        <v>-5.415375</v>
      </c>
      <c r="Q113">
        <v>-5.415375</v>
      </c>
      <c r="R113">
        <v>-5.415375</v>
      </c>
      <c r="S113">
        <v>-5.415375</v>
      </c>
      <c r="T113">
        <v>-5.415375</v>
      </c>
      <c r="U113">
        <v>-5.415375</v>
      </c>
      <c r="V113">
        <v>-5.415375</v>
      </c>
      <c r="W113">
        <v>-5.415375</v>
      </c>
      <c r="X113">
        <v>-5.415375</v>
      </c>
      <c r="Y113">
        <v>-5.415375</v>
      </c>
      <c r="Z113">
        <v>-5.415375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</row>
    <row r="114" spans="1:34" x14ac:dyDescent="0.25">
      <c r="A114" s="13">
        <v>2</v>
      </c>
      <c r="B114" s="13">
        <v>100</v>
      </c>
      <c r="C114">
        <v>125</v>
      </c>
      <c r="D114" t="s">
        <v>148</v>
      </c>
      <c r="E114">
        <v>0</v>
      </c>
      <c r="F114">
        <v>0</v>
      </c>
      <c r="G114">
        <v>-0.24981639999999999</v>
      </c>
      <c r="H114">
        <v>-0.24981639999999999</v>
      </c>
      <c r="I114">
        <v>-0.24981639999999999</v>
      </c>
      <c r="J114">
        <v>-0.24981639999999999</v>
      </c>
      <c r="K114">
        <v>-0.24981639999999999</v>
      </c>
      <c r="L114">
        <v>-0.24981639999999999</v>
      </c>
      <c r="M114">
        <v>-0.24981639999999999</v>
      </c>
      <c r="N114">
        <v>-0.24578710000000001</v>
      </c>
      <c r="O114">
        <v>-0.24578710000000001</v>
      </c>
      <c r="P114">
        <v>-0.24578710000000001</v>
      </c>
      <c r="Q114">
        <v>-0.24578710000000001</v>
      </c>
      <c r="R114">
        <v>-0.24578710000000001</v>
      </c>
      <c r="S114">
        <v>-0.24578710000000001</v>
      </c>
      <c r="T114">
        <v>-0.24578710000000001</v>
      </c>
      <c r="U114">
        <v>-0.24578710000000001</v>
      </c>
      <c r="V114">
        <v>-0.24578710000000001</v>
      </c>
      <c r="W114">
        <v>-0.24578710000000001</v>
      </c>
      <c r="X114">
        <v>-0.24578710000000001</v>
      </c>
      <c r="Y114">
        <v>-0.24578710000000001</v>
      </c>
      <c r="Z114">
        <v>-0.24578710000000001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</row>
    <row r="115" spans="1:34" x14ac:dyDescent="0.25">
      <c r="A115" s="13">
        <v>2</v>
      </c>
      <c r="B115" s="13">
        <v>100</v>
      </c>
      <c r="C115">
        <v>126</v>
      </c>
      <c r="D115" t="s">
        <v>149</v>
      </c>
      <c r="E115">
        <v>0</v>
      </c>
      <c r="F115">
        <v>0</v>
      </c>
      <c r="G115">
        <v>-0.6527461</v>
      </c>
      <c r="H115">
        <v>-0.6527461</v>
      </c>
      <c r="I115">
        <v>-0.6527461</v>
      </c>
      <c r="J115">
        <v>-0.6527461</v>
      </c>
      <c r="K115">
        <v>-0.6527461</v>
      </c>
      <c r="L115">
        <v>-0.6527461</v>
      </c>
      <c r="M115">
        <v>-0.6527461</v>
      </c>
      <c r="N115">
        <v>-0.6527461</v>
      </c>
      <c r="O115">
        <v>-0.6527461</v>
      </c>
      <c r="P115">
        <v>-0.6527461</v>
      </c>
      <c r="Q115">
        <v>-0.6527461</v>
      </c>
      <c r="R115">
        <v>-0.6527461</v>
      </c>
      <c r="S115">
        <v>-0.6527461</v>
      </c>
      <c r="T115">
        <v>-0.6527461</v>
      </c>
      <c r="U115">
        <v>-0.6527461</v>
      </c>
      <c r="V115">
        <v>-0.6527461</v>
      </c>
      <c r="W115">
        <v>-0.6527461</v>
      </c>
      <c r="X115">
        <v>-0.6527461</v>
      </c>
      <c r="Y115">
        <v>-0.6527461</v>
      </c>
      <c r="Z115">
        <v>-0.6527461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</row>
    <row r="116" spans="1:34" x14ac:dyDescent="0.25">
      <c r="A116" s="13">
        <v>2</v>
      </c>
      <c r="B116" s="13">
        <v>100</v>
      </c>
      <c r="C116">
        <v>127</v>
      </c>
      <c r="D116" t="s">
        <v>150</v>
      </c>
      <c r="E116">
        <v>0</v>
      </c>
      <c r="F116">
        <v>0</v>
      </c>
      <c r="G116">
        <v>-0.28205079999999999</v>
      </c>
      <c r="H116">
        <v>-0.28205079999999999</v>
      </c>
      <c r="I116">
        <v>-0.28205079999999999</v>
      </c>
      <c r="J116">
        <v>-0.28205079999999999</v>
      </c>
      <c r="K116">
        <v>-0.28205079999999999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</row>
    <row r="117" spans="1:34" x14ac:dyDescent="0.25">
      <c r="A117" s="13">
        <v>2</v>
      </c>
      <c r="B117" s="13">
        <v>130</v>
      </c>
      <c r="C117">
        <v>132</v>
      </c>
      <c r="D117" t="s">
        <v>151</v>
      </c>
      <c r="E117">
        <v>0</v>
      </c>
      <c r="F117">
        <v>0</v>
      </c>
      <c r="G117">
        <v>-1.942121</v>
      </c>
      <c r="H117">
        <v>-1.942121</v>
      </c>
      <c r="I117">
        <v>-1.942121</v>
      </c>
      <c r="J117">
        <v>-1.942121</v>
      </c>
      <c r="K117">
        <v>-1.942121</v>
      </c>
      <c r="L117">
        <v>-1.942121</v>
      </c>
      <c r="M117">
        <v>-1.942121</v>
      </c>
      <c r="N117">
        <v>-1.942121</v>
      </c>
      <c r="O117">
        <v>-1.942121</v>
      </c>
      <c r="P117">
        <v>-1.942121</v>
      </c>
      <c r="Q117">
        <v>-1.942121</v>
      </c>
      <c r="R117">
        <v>-1.942121</v>
      </c>
      <c r="S117">
        <v>-1.942121</v>
      </c>
      <c r="T117">
        <v>-1.942121</v>
      </c>
      <c r="U117">
        <v>-1.942121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</row>
    <row r="118" spans="1:34" x14ac:dyDescent="0.25">
      <c r="A118" s="13">
        <v>2</v>
      </c>
      <c r="B118" s="13">
        <v>130</v>
      </c>
      <c r="C118">
        <v>133</v>
      </c>
      <c r="D118" t="s">
        <v>152</v>
      </c>
      <c r="E118">
        <v>0</v>
      </c>
      <c r="F118">
        <v>0</v>
      </c>
      <c r="G118">
        <v>-4.9238</v>
      </c>
      <c r="H118">
        <v>-4.9238</v>
      </c>
      <c r="I118">
        <v>-4.9238</v>
      </c>
      <c r="J118">
        <v>-4.9238</v>
      </c>
      <c r="K118">
        <v>-4.9238</v>
      </c>
      <c r="L118">
        <v>-4.9238</v>
      </c>
      <c r="M118">
        <v>-4.9238</v>
      </c>
      <c r="N118">
        <v>-4.9238</v>
      </c>
      <c r="O118">
        <v>-4.9238</v>
      </c>
      <c r="P118">
        <v>-4.9238</v>
      </c>
      <c r="Q118">
        <v>-4.9238</v>
      </c>
      <c r="R118">
        <v>-4.9238</v>
      </c>
      <c r="S118">
        <v>-4.9238</v>
      </c>
      <c r="T118">
        <v>-4.9238</v>
      </c>
      <c r="U118">
        <v>-4.9238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</row>
    <row r="119" spans="1:34" x14ac:dyDescent="0.25">
      <c r="A119" s="13">
        <v>2</v>
      </c>
      <c r="B119" s="13">
        <v>130</v>
      </c>
      <c r="C119">
        <v>134</v>
      </c>
      <c r="D119" t="s">
        <v>153</v>
      </c>
      <c r="E119">
        <v>0</v>
      </c>
      <c r="F119">
        <v>0</v>
      </c>
      <c r="G119">
        <v>-4.9399179999999996</v>
      </c>
      <c r="H119">
        <v>-4.9399179999999996</v>
      </c>
      <c r="I119">
        <v>-4.9399179999999996</v>
      </c>
      <c r="J119">
        <v>-4.9399179999999996</v>
      </c>
      <c r="K119">
        <v>-4.9399179999999996</v>
      </c>
      <c r="L119">
        <v>-4.9399179999999996</v>
      </c>
      <c r="M119">
        <v>-4.9399179999999996</v>
      </c>
      <c r="N119">
        <v>-4.9439469999999996</v>
      </c>
      <c r="O119">
        <v>-4.9439469999999996</v>
      </c>
      <c r="P119">
        <v>-4.9439469999999996</v>
      </c>
      <c r="Q119">
        <v>-4.9439469999999996</v>
      </c>
      <c r="R119">
        <v>-4.9439469999999996</v>
      </c>
      <c r="S119">
        <v>-4.9439469999999996</v>
      </c>
      <c r="T119">
        <v>-4.9439469999999996</v>
      </c>
      <c r="U119">
        <v>-4.9278300000000002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</row>
    <row r="120" spans="1:34" x14ac:dyDescent="0.25">
      <c r="A120" s="13">
        <v>2</v>
      </c>
      <c r="B120" s="13">
        <v>130</v>
      </c>
      <c r="C120">
        <v>136</v>
      </c>
      <c r="D120" t="s">
        <v>154</v>
      </c>
      <c r="E120">
        <v>0</v>
      </c>
      <c r="F120">
        <v>0</v>
      </c>
      <c r="G120">
        <v>-1.4263710000000001</v>
      </c>
      <c r="H120">
        <v>-1.4263710000000001</v>
      </c>
      <c r="I120">
        <v>-1.4263710000000001</v>
      </c>
      <c r="J120">
        <v>-1.4263710000000001</v>
      </c>
      <c r="K120">
        <v>-1.4263710000000001</v>
      </c>
      <c r="L120">
        <v>-1.4263710000000001</v>
      </c>
      <c r="M120">
        <v>-1.4263710000000001</v>
      </c>
      <c r="N120">
        <v>-1.4303999999999999</v>
      </c>
      <c r="O120">
        <v>-1.4303999999999999</v>
      </c>
      <c r="P120">
        <v>-1.4303999999999999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</row>
    <row r="121" spans="1:34" x14ac:dyDescent="0.25">
      <c r="A121" s="13">
        <v>2</v>
      </c>
      <c r="B121" s="13">
        <v>130</v>
      </c>
      <c r="C121">
        <v>137</v>
      </c>
      <c r="D121" t="s">
        <v>155</v>
      </c>
      <c r="E121">
        <v>0</v>
      </c>
      <c r="F121">
        <v>0</v>
      </c>
      <c r="G121">
        <v>-8.4534649999999996</v>
      </c>
      <c r="H121">
        <v>-8.4534649999999996</v>
      </c>
      <c r="I121">
        <v>-8.4534649999999996</v>
      </c>
      <c r="J121">
        <v>-8.4534649999999996</v>
      </c>
      <c r="K121">
        <v>-8.4534649999999996</v>
      </c>
      <c r="L121">
        <v>-8.4534649999999996</v>
      </c>
      <c r="M121">
        <v>-8.4534649999999996</v>
      </c>
      <c r="N121">
        <v>-8.4494349999999994</v>
      </c>
      <c r="O121">
        <v>-8.4494349999999994</v>
      </c>
      <c r="P121">
        <v>-8.4494349999999994</v>
      </c>
      <c r="Q121">
        <v>-8.4494349999999994</v>
      </c>
      <c r="R121">
        <v>-8.4494349999999994</v>
      </c>
      <c r="S121">
        <v>-8.4494349999999994</v>
      </c>
      <c r="T121">
        <v>-8.4494349999999994</v>
      </c>
      <c r="U121">
        <v>-8.4494349999999994</v>
      </c>
      <c r="V121">
        <v>-8.4494349999999994</v>
      </c>
      <c r="W121">
        <v>-8.4494349999999994</v>
      </c>
      <c r="X121">
        <v>-8.4494349999999994</v>
      </c>
      <c r="Y121">
        <v>-8.4494349999999994</v>
      </c>
      <c r="Z121">
        <v>-8.4494349999999994</v>
      </c>
      <c r="AA121">
        <v>-8.4494349999999994</v>
      </c>
      <c r="AB121">
        <v>-8.4494349999999994</v>
      </c>
      <c r="AC121">
        <v>-8.4494349999999994</v>
      </c>
      <c r="AD121">
        <v>-8.4494349999999994</v>
      </c>
      <c r="AE121">
        <v>-8.4494349999999994</v>
      </c>
      <c r="AF121">
        <v>-8.4494349999999994</v>
      </c>
      <c r="AG121">
        <v>-8.4494349999999994</v>
      </c>
      <c r="AH121">
        <v>-8.4494349999999994</v>
      </c>
    </row>
    <row r="122" spans="1:34" x14ac:dyDescent="0.25">
      <c r="A122" s="13">
        <v>2</v>
      </c>
      <c r="B122" s="13">
        <v>130</v>
      </c>
      <c r="C122">
        <v>138</v>
      </c>
      <c r="D122" t="s">
        <v>156</v>
      </c>
      <c r="E122">
        <v>0</v>
      </c>
      <c r="F122">
        <v>0</v>
      </c>
      <c r="G122">
        <v>-10.439909999999999</v>
      </c>
      <c r="H122">
        <v>-10.439909999999999</v>
      </c>
      <c r="I122">
        <v>-10.439909999999999</v>
      </c>
      <c r="J122">
        <v>-10.439909999999999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</row>
    <row r="123" spans="1:34" x14ac:dyDescent="0.25">
      <c r="A123" s="13">
        <v>2</v>
      </c>
      <c r="B123" s="13">
        <v>130</v>
      </c>
      <c r="C123">
        <v>139</v>
      </c>
      <c r="D123" t="s">
        <v>157</v>
      </c>
      <c r="E123">
        <v>0</v>
      </c>
      <c r="F123">
        <v>0</v>
      </c>
      <c r="G123">
        <v>-10.439909999999999</v>
      </c>
      <c r="H123">
        <v>-10.439909999999999</v>
      </c>
      <c r="I123">
        <v>-10.439909999999999</v>
      </c>
      <c r="J123">
        <v>-10.439909999999999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</row>
    <row r="124" spans="1:34" x14ac:dyDescent="0.25">
      <c r="A124" s="13">
        <v>2</v>
      </c>
      <c r="B124" s="13">
        <v>130</v>
      </c>
      <c r="C124">
        <v>140</v>
      </c>
      <c r="D124" t="s">
        <v>158</v>
      </c>
      <c r="E124">
        <v>0</v>
      </c>
      <c r="F124">
        <v>0</v>
      </c>
      <c r="G124">
        <v>-2.7802150000000001</v>
      </c>
      <c r="H124">
        <v>-2.7802150000000001</v>
      </c>
      <c r="I124">
        <v>-2.7802150000000001</v>
      </c>
      <c r="J124">
        <v>-2.7802150000000001</v>
      </c>
      <c r="K124">
        <v>-2.7802150000000001</v>
      </c>
      <c r="L124">
        <v>-2.7802150000000001</v>
      </c>
      <c r="M124">
        <v>-2.7802150000000001</v>
      </c>
      <c r="N124">
        <v>-2.7802150000000001</v>
      </c>
      <c r="O124">
        <v>-2.7802150000000001</v>
      </c>
      <c r="P124">
        <v>-2.7802150000000001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</row>
    <row r="125" spans="1:34" x14ac:dyDescent="0.25">
      <c r="A125" s="13">
        <v>2</v>
      </c>
      <c r="B125" s="13">
        <v>130</v>
      </c>
      <c r="C125">
        <v>141</v>
      </c>
      <c r="D125" t="s">
        <v>159</v>
      </c>
      <c r="E125">
        <v>0</v>
      </c>
      <c r="F125">
        <v>0</v>
      </c>
      <c r="G125">
        <v>-4.6578670000000004</v>
      </c>
      <c r="H125">
        <v>-4.6578670000000004</v>
      </c>
      <c r="I125">
        <v>-4.6578670000000004</v>
      </c>
      <c r="J125">
        <v>-4.6578670000000004</v>
      </c>
      <c r="K125">
        <v>-4.6578670000000004</v>
      </c>
      <c r="L125">
        <v>-4.6578670000000004</v>
      </c>
      <c r="M125">
        <v>-4.6578670000000004</v>
      </c>
      <c r="N125">
        <v>-4.6618959999999996</v>
      </c>
      <c r="O125">
        <v>-4.6618959999999996</v>
      </c>
      <c r="P125">
        <v>-4.6618959999999996</v>
      </c>
      <c r="Q125">
        <v>-4.6618959999999996</v>
      </c>
      <c r="R125">
        <v>-4.6618959999999996</v>
      </c>
      <c r="S125">
        <v>-4.6618959999999996</v>
      </c>
      <c r="T125">
        <v>-4.6618959999999996</v>
      </c>
      <c r="U125">
        <v>-4.6618959999999996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</row>
    <row r="126" spans="1:34" x14ac:dyDescent="0.25">
      <c r="A126" s="13">
        <v>2</v>
      </c>
      <c r="B126" s="13">
        <v>130</v>
      </c>
      <c r="C126">
        <v>142</v>
      </c>
      <c r="D126" t="s">
        <v>160</v>
      </c>
      <c r="E126">
        <v>0</v>
      </c>
      <c r="F126">
        <v>0</v>
      </c>
      <c r="G126">
        <v>-12.97434</v>
      </c>
      <c r="H126">
        <v>-12.97434</v>
      </c>
      <c r="I126">
        <v>-12.97434</v>
      </c>
      <c r="J126">
        <v>-12.97434</v>
      </c>
      <c r="K126">
        <v>-12.97434</v>
      </c>
      <c r="L126">
        <v>-12.97434</v>
      </c>
      <c r="M126">
        <v>-12.97434</v>
      </c>
      <c r="N126">
        <v>-12.97434</v>
      </c>
      <c r="O126">
        <v>-12.97434</v>
      </c>
      <c r="P126">
        <v>-12.97434</v>
      </c>
      <c r="Q126">
        <v>-12.97434</v>
      </c>
      <c r="R126">
        <v>-12.97434</v>
      </c>
      <c r="S126">
        <v>-12.97434</v>
      </c>
      <c r="T126">
        <v>-12.97434</v>
      </c>
      <c r="U126">
        <v>-12.97434</v>
      </c>
      <c r="V126">
        <v>-12.97434</v>
      </c>
      <c r="W126">
        <v>-12.97434</v>
      </c>
      <c r="X126">
        <v>-12.97434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</row>
    <row r="127" spans="1:34" x14ac:dyDescent="0.25">
      <c r="A127" s="13">
        <v>2</v>
      </c>
      <c r="B127" s="13">
        <v>130</v>
      </c>
      <c r="C127">
        <v>143</v>
      </c>
      <c r="D127" t="s">
        <v>161</v>
      </c>
      <c r="E127">
        <v>0</v>
      </c>
      <c r="F127">
        <v>0</v>
      </c>
      <c r="G127">
        <v>-6.8659210000000002</v>
      </c>
      <c r="H127">
        <v>-6.8659210000000002</v>
      </c>
      <c r="I127">
        <v>-6.8659210000000002</v>
      </c>
      <c r="J127">
        <v>-6.8659210000000002</v>
      </c>
      <c r="K127">
        <v>-6.8659210000000002</v>
      </c>
      <c r="L127">
        <v>-6.8659210000000002</v>
      </c>
      <c r="M127">
        <v>-6.8659210000000002</v>
      </c>
      <c r="N127">
        <v>-6.8659210000000002</v>
      </c>
      <c r="O127">
        <v>-6.8659210000000002</v>
      </c>
      <c r="P127">
        <v>-6.8659210000000002</v>
      </c>
      <c r="Q127">
        <v>-6.8659210000000002</v>
      </c>
      <c r="R127">
        <v>-6.8659210000000002</v>
      </c>
      <c r="S127">
        <v>-6.8659210000000002</v>
      </c>
      <c r="T127">
        <v>-6.8659210000000002</v>
      </c>
      <c r="U127">
        <v>-6.8659210000000002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</row>
    <row r="128" spans="1:34" x14ac:dyDescent="0.25">
      <c r="A128" s="13">
        <v>2</v>
      </c>
      <c r="B128" s="13">
        <v>130</v>
      </c>
      <c r="C128">
        <v>144</v>
      </c>
      <c r="D128" t="s">
        <v>162</v>
      </c>
      <c r="E128">
        <v>0</v>
      </c>
      <c r="F128">
        <v>0</v>
      </c>
      <c r="G128">
        <v>-3.3281990000000001</v>
      </c>
      <c r="H128">
        <v>-3.3281990000000001</v>
      </c>
      <c r="I128">
        <v>-3.3281990000000001</v>
      </c>
      <c r="J128">
        <v>-3.3281990000000001</v>
      </c>
      <c r="K128">
        <v>-3.3281990000000001</v>
      </c>
      <c r="L128">
        <v>-3.3281990000000001</v>
      </c>
      <c r="M128">
        <v>-3.3281990000000001</v>
      </c>
      <c r="N128">
        <v>-3.3322280000000002</v>
      </c>
      <c r="O128">
        <v>-3.3322280000000002</v>
      </c>
      <c r="P128">
        <v>-3.3322280000000002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</row>
    <row r="129" spans="1:34" x14ac:dyDescent="0.25">
      <c r="A129" s="13">
        <v>2</v>
      </c>
      <c r="B129" s="13">
        <v>130</v>
      </c>
      <c r="C129">
        <v>145</v>
      </c>
      <c r="D129" t="s">
        <v>163</v>
      </c>
      <c r="E129">
        <v>0</v>
      </c>
      <c r="F129">
        <v>0</v>
      </c>
      <c r="G129">
        <v>-8.4212299999999995</v>
      </c>
      <c r="H129">
        <v>-8.4212299999999995</v>
      </c>
      <c r="I129">
        <v>-8.4212299999999995</v>
      </c>
      <c r="J129">
        <v>-8.4212299999999995</v>
      </c>
      <c r="K129">
        <v>-8.4212299999999995</v>
      </c>
      <c r="L129">
        <v>-8.4212299999999995</v>
      </c>
      <c r="M129">
        <v>-8.4212299999999995</v>
      </c>
      <c r="N129">
        <v>-8.4212299999999995</v>
      </c>
      <c r="O129">
        <v>-8.4212299999999995</v>
      </c>
      <c r="P129">
        <v>-8.4212299999999995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</row>
    <row r="130" spans="1:34" x14ac:dyDescent="0.25">
      <c r="A130" s="13">
        <v>2</v>
      </c>
      <c r="B130" s="13">
        <v>130</v>
      </c>
      <c r="C130">
        <v>146</v>
      </c>
      <c r="D130" t="s">
        <v>164</v>
      </c>
      <c r="E130">
        <v>0</v>
      </c>
      <c r="F130">
        <v>0</v>
      </c>
      <c r="G130">
        <v>-1.079852</v>
      </c>
      <c r="H130">
        <v>-1.079852</v>
      </c>
      <c r="I130">
        <v>-1.079852</v>
      </c>
      <c r="J130">
        <v>-1.079852</v>
      </c>
      <c r="K130">
        <v>-1.079852</v>
      </c>
      <c r="L130">
        <v>-1.079852</v>
      </c>
      <c r="M130">
        <v>-1.079852</v>
      </c>
      <c r="N130">
        <v>-1.0838810000000001</v>
      </c>
      <c r="O130">
        <v>-1.0838810000000001</v>
      </c>
      <c r="P130">
        <v>-1.0838810000000001</v>
      </c>
      <c r="Q130">
        <v>-1.0838810000000001</v>
      </c>
      <c r="R130">
        <v>-1.0838810000000001</v>
      </c>
      <c r="S130">
        <v>-1.0838810000000001</v>
      </c>
      <c r="T130">
        <v>-1.0838810000000001</v>
      </c>
      <c r="U130">
        <v>-1.0838810000000001</v>
      </c>
      <c r="V130">
        <v>-1.0838810000000001</v>
      </c>
      <c r="W130">
        <v>-1.0838810000000001</v>
      </c>
      <c r="X130">
        <v>-1.0838810000000001</v>
      </c>
      <c r="Y130">
        <v>-1.0838810000000001</v>
      </c>
      <c r="Z130">
        <v>-1.0838810000000001</v>
      </c>
      <c r="AA130">
        <v>-1.0838810000000001</v>
      </c>
      <c r="AB130">
        <v>-1.0838810000000001</v>
      </c>
      <c r="AC130">
        <v>-1.0838810000000001</v>
      </c>
      <c r="AD130">
        <v>-1.0838810000000001</v>
      </c>
      <c r="AE130">
        <v>-1.0838810000000001</v>
      </c>
      <c r="AF130">
        <v>-1.0838810000000001</v>
      </c>
      <c r="AG130">
        <v>-1.0838810000000001</v>
      </c>
      <c r="AH130">
        <v>-1.0838810000000001</v>
      </c>
    </row>
    <row r="131" spans="1:34" x14ac:dyDescent="0.25">
      <c r="A131" s="13">
        <v>2</v>
      </c>
      <c r="B131" s="13">
        <v>130</v>
      </c>
      <c r="C131">
        <v>147</v>
      </c>
      <c r="D131" t="s">
        <v>165</v>
      </c>
      <c r="E131">
        <v>0</v>
      </c>
      <c r="F131">
        <v>0</v>
      </c>
      <c r="G131">
        <v>-2.0871759999999999</v>
      </c>
      <c r="H131">
        <v>-2.0871759999999999</v>
      </c>
      <c r="I131">
        <v>-2.0871759999999999</v>
      </c>
      <c r="J131">
        <v>-2.0871759999999999</v>
      </c>
      <c r="K131">
        <v>-2.0871759999999999</v>
      </c>
      <c r="L131">
        <v>-2.0871759999999999</v>
      </c>
      <c r="M131">
        <v>-2.0871759999999999</v>
      </c>
      <c r="N131">
        <v>-2.0871759999999999</v>
      </c>
      <c r="O131">
        <v>-2.0871759999999999</v>
      </c>
      <c r="P131">
        <v>-2.0871759999999999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</row>
    <row r="132" spans="1:34" x14ac:dyDescent="0.25">
      <c r="A132" s="13">
        <v>2</v>
      </c>
      <c r="B132" s="13">
        <v>130</v>
      </c>
      <c r="C132">
        <v>148</v>
      </c>
      <c r="D132" t="s">
        <v>166</v>
      </c>
      <c r="E132">
        <v>0</v>
      </c>
      <c r="F132">
        <v>0</v>
      </c>
      <c r="G132">
        <v>-4.5772810000000002</v>
      </c>
      <c r="H132">
        <v>-4.5772810000000002</v>
      </c>
      <c r="I132">
        <v>-4.5772810000000002</v>
      </c>
      <c r="J132">
        <v>-4.5772810000000002</v>
      </c>
      <c r="K132">
        <v>-4.5772810000000002</v>
      </c>
      <c r="L132">
        <v>-4.5772810000000002</v>
      </c>
      <c r="M132">
        <v>-4.5772810000000002</v>
      </c>
      <c r="N132">
        <v>-4.5772810000000002</v>
      </c>
      <c r="O132">
        <v>-4.5772810000000002</v>
      </c>
      <c r="P132">
        <v>-4.5772810000000002</v>
      </c>
      <c r="Q132">
        <v>-4.5772810000000002</v>
      </c>
      <c r="R132">
        <v>-4.5772810000000002</v>
      </c>
      <c r="S132">
        <v>-4.5772810000000002</v>
      </c>
      <c r="T132">
        <v>-4.5772810000000002</v>
      </c>
      <c r="U132">
        <v>-4.5772810000000002</v>
      </c>
      <c r="V132">
        <v>-4.5772810000000002</v>
      </c>
      <c r="W132">
        <v>-4.5772810000000002</v>
      </c>
      <c r="X132">
        <v>-4.5772810000000002</v>
      </c>
      <c r="Y132">
        <v>-4.5772810000000002</v>
      </c>
      <c r="Z132">
        <v>-4.5772810000000002</v>
      </c>
      <c r="AA132">
        <v>-4.5772810000000002</v>
      </c>
      <c r="AB132">
        <v>-4.5772810000000002</v>
      </c>
      <c r="AC132">
        <v>-4.5772810000000002</v>
      </c>
      <c r="AD132">
        <v>-4.5772810000000002</v>
      </c>
      <c r="AE132">
        <v>-4.5772810000000002</v>
      </c>
      <c r="AF132">
        <v>-4.5772810000000002</v>
      </c>
      <c r="AG132">
        <v>-4.5772810000000002</v>
      </c>
      <c r="AH132">
        <v>-4.5772810000000002</v>
      </c>
    </row>
    <row r="133" spans="1:34" x14ac:dyDescent="0.25">
      <c r="A133" s="13">
        <v>2</v>
      </c>
      <c r="B133" s="13">
        <v>130</v>
      </c>
      <c r="C133">
        <v>150</v>
      </c>
      <c r="D133" t="s">
        <v>167</v>
      </c>
      <c r="E133">
        <v>0</v>
      </c>
      <c r="F133">
        <v>0</v>
      </c>
      <c r="G133">
        <v>-7.982037</v>
      </c>
      <c r="H133">
        <v>-7.982037</v>
      </c>
      <c r="I133">
        <v>-7.982037</v>
      </c>
      <c r="J133">
        <v>-7.982037</v>
      </c>
      <c r="K133">
        <v>-7.982037</v>
      </c>
      <c r="L133">
        <v>-7.982037</v>
      </c>
      <c r="M133">
        <v>-7.982037</v>
      </c>
      <c r="N133">
        <v>-7.982037</v>
      </c>
      <c r="O133">
        <v>-7.982037</v>
      </c>
      <c r="P133">
        <v>-7.982037</v>
      </c>
      <c r="Q133">
        <v>-7.982037</v>
      </c>
      <c r="R133">
        <v>-7.982037</v>
      </c>
      <c r="S133">
        <v>-7.982037</v>
      </c>
      <c r="T133">
        <v>-7.982037</v>
      </c>
      <c r="U133">
        <v>-7.9981540000000004</v>
      </c>
      <c r="V133">
        <v>-7.9981540000000004</v>
      </c>
      <c r="W133">
        <v>-7.9981540000000004</v>
      </c>
      <c r="X133">
        <v>-7.9981540000000004</v>
      </c>
      <c r="Y133">
        <v>-7.9981540000000004</v>
      </c>
      <c r="Z133">
        <v>-7.9981540000000004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</row>
    <row r="134" spans="1:34" x14ac:dyDescent="0.25">
      <c r="A134" s="13">
        <v>2</v>
      </c>
      <c r="B134" s="13">
        <v>130</v>
      </c>
      <c r="C134">
        <v>151</v>
      </c>
      <c r="D134" t="s">
        <v>168</v>
      </c>
      <c r="E134">
        <v>0</v>
      </c>
      <c r="F134">
        <v>0</v>
      </c>
      <c r="G134">
        <v>-0.37069530000000001</v>
      </c>
      <c r="H134">
        <v>-0.37069530000000001</v>
      </c>
      <c r="I134">
        <v>-0.37069530000000001</v>
      </c>
      <c r="J134">
        <v>-0.37069530000000001</v>
      </c>
      <c r="K134">
        <v>-0.37069530000000001</v>
      </c>
      <c r="L134">
        <v>-0.37069530000000001</v>
      </c>
      <c r="M134">
        <v>-0.37069530000000001</v>
      </c>
      <c r="N134">
        <v>-0.37069530000000001</v>
      </c>
      <c r="O134">
        <v>-0.37069530000000001</v>
      </c>
      <c r="P134">
        <v>-0.37069530000000001</v>
      </c>
      <c r="Q134">
        <v>-0.37069530000000001</v>
      </c>
      <c r="R134">
        <v>-0.37069530000000001</v>
      </c>
      <c r="S134">
        <v>-0.37069530000000001</v>
      </c>
      <c r="T134">
        <v>-0.37069530000000001</v>
      </c>
      <c r="U134">
        <v>-0.37069530000000001</v>
      </c>
      <c r="V134">
        <v>-0.37069530000000001</v>
      </c>
      <c r="W134">
        <v>-0.37069530000000001</v>
      </c>
      <c r="X134">
        <v>-0.37069530000000001</v>
      </c>
      <c r="Y134">
        <v>-0.37069530000000001</v>
      </c>
      <c r="Z134">
        <v>-0.37069530000000001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</row>
    <row r="135" spans="1:34" x14ac:dyDescent="0.25">
      <c r="A135" s="13">
        <v>2</v>
      </c>
      <c r="B135" s="13">
        <v>130</v>
      </c>
      <c r="C135">
        <v>152</v>
      </c>
      <c r="D135" t="s">
        <v>169</v>
      </c>
      <c r="E135">
        <v>0</v>
      </c>
      <c r="F135">
        <v>0</v>
      </c>
      <c r="G135">
        <v>-0.94285540000000001</v>
      </c>
      <c r="H135">
        <v>-0.94285540000000001</v>
      </c>
      <c r="I135">
        <v>-0.94285540000000001</v>
      </c>
      <c r="J135">
        <v>-0.94285540000000001</v>
      </c>
      <c r="K135">
        <v>-0.94285540000000001</v>
      </c>
      <c r="L135">
        <v>-0.94285540000000001</v>
      </c>
      <c r="M135">
        <v>-0.94285540000000001</v>
      </c>
      <c r="N135">
        <v>-0.9388261</v>
      </c>
      <c r="O135">
        <v>-0.9388261</v>
      </c>
      <c r="P135">
        <v>-0.9388261</v>
      </c>
      <c r="Q135">
        <v>-0.9388261</v>
      </c>
      <c r="R135">
        <v>-0.9388261</v>
      </c>
      <c r="S135">
        <v>-0.9388261</v>
      </c>
      <c r="T135">
        <v>-0.9388261</v>
      </c>
      <c r="U135">
        <v>-0.9388261</v>
      </c>
      <c r="V135">
        <v>-0.9388261</v>
      </c>
      <c r="W135">
        <v>-0.9388261</v>
      </c>
      <c r="X135">
        <v>-0.9388261</v>
      </c>
      <c r="Y135">
        <v>-0.9388261</v>
      </c>
      <c r="Z135">
        <v>-0.9388261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</row>
    <row r="136" spans="1:34" x14ac:dyDescent="0.25">
      <c r="A136" s="13">
        <v>2</v>
      </c>
      <c r="B136" s="13">
        <v>130</v>
      </c>
      <c r="C136">
        <v>153</v>
      </c>
      <c r="D136" t="s">
        <v>170</v>
      </c>
      <c r="E136">
        <v>0</v>
      </c>
      <c r="F136">
        <v>0</v>
      </c>
      <c r="G136">
        <v>-0.36666599999999999</v>
      </c>
      <c r="H136">
        <v>-0.36666599999999999</v>
      </c>
      <c r="I136">
        <v>-0.36666599999999999</v>
      </c>
      <c r="J136">
        <v>-0.36666599999999999</v>
      </c>
      <c r="K136">
        <v>-0.36666599999999999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</row>
    <row r="137" spans="1:34" x14ac:dyDescent="0.25">
      <c r="A137" s="13">
        <v>2</v>
      </c>
      <c r="B137" s="13">
        <v>190</v>
      </c>
      <c r="C137">
        <v>191</v>
      </c>
      <c r="D137" t="s">
        <v>171</v>
      </c>
      <c r="E137">
        <v>0</v>
      </c>
      <c r="F137">
        <v>0</v>
      </c>
      <c r="G137">
        <v>-2.2282009999999999</v>
      </c>
      <c r="H137">
        <v>-2.2282009999999999</v>
      </c>
      <c r="I137">
        <v>-2.2282009999999999</v>
      </c>
      <c r="J137">
        <v>-2.2282009999999999</v>
      </c>
      <c r="K137">
        <v>-2.2282009999999999</v>
      </c>
      <c r="L137">
        <v>-2.2282009999999999</v>
      </c>
      <c r="M137">
        <v>-2.2282009999999999</v>
      </c>
      <c r="N137">
        <v>-2.2282009999999999</v>
      </c>
      <c r="O137">
        <v>-2.2282009999999999</v>
      </c>
      <c r="P137">
        <v>-2.2282009999999999</v>
      </c>
      <c r="Q137">
        <v>-2.2282009999999999</v>
      </c>
      <c r="R137">
        <v>-2.2282009999999999</v>
      </c>
      <c r="S137">
        <v>-2.2282009999999999</v>
      </c>
      <c r="T137">
        <v>-2.2282009999999999</v>
      </c>
      <c r="U137">
        <v>-2.2282009999999999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</row>
    <row r="138" spans="1:34" x14ac:dyDescent="0.25">
      <c r="A138" s="13">
        <v>2</v>
      </c>
      <c r="B138" s="13">
        <v>190</v>
      </c>
      <c r="C138">
        <v>192</v>
      </c>
      <c r="D138" t="s">
        <v>172</v>
      </c>
      <c r="E138">
        <v>0</v>
      </c>
      <c r="F138">
        <v>0</v>
      </c>
      <c r="G138">
        <v>-4.0857070000000002</v>
      </c>
      <c r="H138">
        <v>-4.0857070000000002</v>
      </c>
      <c r="I138">
        <v>-4.0857070000000002</v>
      </c>
      <c r="J138">
        <v>-4.0857070000000002</v>
      </c>
      <c r="K138">
        <v>-4.0857070000000002</v>
      </c>
      <c r="L138">
        <v>-4.0857070000000002</v>
      </c>
      <c r="M138">
        <v>-4.0857070000000002</v>
      </c>
      <c r="N138">
        <v>-4.0857070000000002</v>
      </c>
      <c r="O138">
        <v>-4.0857070000000002</v>
      </c>
      <c r="P138">
        <v>-4.0857070000000002</v>
      </c>
      <c r="Q138">
        <v>-4.0857070000000002</v>
      </c>
      <c r="R138">
        <v>-4.0857070000000002</v>
      </c>
      <c r="S138">
        <v>-4.0857070000000002</v>
      </c>
      <c r="T138">
        <v>-4.0857070000000002</v>
      </c>
      <c r="U138">
        <v>-4.0857070000000002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</row>
    <row r="139" spans="1:34" x14ac:dyDescent="0.25">
      <c r="A139" s="13">
        <v>2</v>
      </c>
      <c r="B139" s="13">
        <v>190</v>
      </c>
      <c r="C139">
        <v>196</v>
      </c>
      <c r="D139" t="s">
        <v>173</v>
      </c>
      <c r="E139">
        <v>0</v>
      </c>
      <c r="F139">
        <v>0</v>
      </c>
      <c r="G139">
        <v>-2.8205079999999998</v>
      </c>
      <c r="H139">
        <v>-2.8205079999999998</v>
      </c>
      <c r="I139">
        <v>-2.8205079999999998</v>
      </c>
      <c r="J139">
        <v>-2.8205079999999998</v>
      </c>
      <c r="K139">
        <v>-2.8205079999999998</v>
      </c>
      <c r="L139">
        <v>-2.8205079999999998</v>
      </c>
      <c r="M139">
        <v>-2.8205079999999998</v>
      </c>
      <c r="N139">
        <v>-2.8205079999999998</v>
      </c>
      <c r="O139">
        <v>-2.8205079999999998</v>
      </c>
      <c r="P139">
        <v>-2.8205079999999998</v>
      </c>
      <c r="Q139">
        <v>-2.8205079999999998</v>
      </c>
      <c r="R139">
        <v>-2.8205079999999998</v>
      </c>
      <c r="S139">
        <v>-2.8205079999999998</v>
      </c>
      <c r="T139">
        <v>-2.8205079999999998</v>
      </c>
      <c r="U139">
        <v>-2.8205079999999998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</row>
    <row r="140" spans="1:34" x14ac:dyDescent="0.25">
      <c r="A140" s="13">
        <v>2</v>
      </c>
      <c r="B140" s="13">
        <v>190</v>
      </c>
      <c r="C140">
        <v>197</v>
      </c>
      <c r="D140" t="s">
        <v>174</v>
      </c>
      <c r="E140">
        <v>0</v>
      </c>
      <c r="F140">
        <v>0</v>
      </c>
      <c r="G140">
        <v>-0.42710550000000003</v>
      </c>
      <c r="H140">
        <v>-0.42710550000000003</v>
      </c>
      <c r="I140">
        <v>-0.42710550000000003</v>
      </c>
      <c r="J140">
        <v>-0.42710550000000003</v>
      </c>
      <c r="K140">
        <v>-0.42710550000000003</v>
      </c>
      <c r="L140">
        <v>-0.42710550000000003</v>
      </c>
      <c r="M140">
        <v>-0.42710550000000003</v>
      </c>
      <c r="N140">
        <v>-0.42710550000000003</v>
      </c>
      <c r="O140">
        <v>-0.42710550000000003</v>
      </c>
      <c r="P140">
        <v>-0.42710550000000003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</row>
    <row r="141" spans="1:34" x14ac:dyDescent="0.25">
      <c r="A141" s="13">
        <v>2</v>
      </c>
      <c r="B141" s="13">
        <v>190</v>
      </c>
      <c r="C141">
        <v>198</v>
      </c>
      <c r="D141" t="s">
        <v>175</v>
      </c>
      <c r="E141">
        <v>0</v>
      </c>
      <c r="F141">
        <v>0</v>
      </c>
      <c r="G141">
        <v>-0.69303910000000002</v>
      </c>
      <c r="H141">
        <v>-0.69303910000000002</v>
      </c>
      <c r="I141">
        <v>-0.69303910000000002</v>
      </c>
      <c r="J141">
        <v>-0.69303910000000002</v>
      </c>
      <c r="K141">
        <v>-0.69303910000000002</v>
      </c>
      <c r="L141">
        <v>-0.69303910000000002</v>
      </c>
      <c r="M141">
        <v>-0.69303910000000002</v>
      </c>
      <c r="N141">
        <v>-0.69303910000000002</v>
      </c>
      <c r="O141">
        <v>-0.69303910000000002</v>
      </c>
      <c r="P141">
        <v>-0.69303910000000002</v>
      </c>
      <c r="Q141">
        <v>-0.69303910000000002</v>
      </c>
      <c r="R141">
        <v>-0.69303910000000002</v>
      </c>
      <c r="S141">
        <v>-0.69303910000000002</v>
      </c>
      <c r="T141">
        <v>-0.69303910000000002</v>
      </c>
      <c r="U141">
        <v>-0.69303910000000002</v>
      </c>
      <c r="V141">
        <v>-0.69303910000000002</v>
      </c>
      <c r="W141">
        <v>-0.69303910000000002</v>
      </c>
      <c r="X141">
        <v>-0.69303910000000002</v>
      </c>
      <c r="Y141">
        <v>-0.69303910000000002</v>
      </c>
      <c r="Z141">
        <v>-0.69303910000000002</v>
      </c>
      <c r="AA141">
        <v>-0.69303910000000002</v>
      </c>
      <c r="AB141">
        <v>-0.69303910000000002</v>
      </c>
      <c r="AC141">
        <v>-0.69303910000000002</v>
      </c>
      <c r="AD141">
        <v>-0.69303910000000002</v>
      </c>
      <c r="AE141">
        <v>-0.69303910000000002</v>
      </c>
      <c r="AF141">
        <v>-0.69303910000000002</v>
      </c>
      <c r="AG141">
        <v>-0.69303910000000002</v>
      </c>
      <c r="AH141">
        <v>-0.69303910000000002</v>
      </c>
    </row>
    <row r="142" spans="1:34" x14ac:dyDescent="0.25">
      <c r="A142" s="13">
        <v>2</v>
      </c>
      <c r="B142" s="13">
        <v>190</v>
      </c>
      <c r="C142">
        <v>199</v>
      </c>
      <c r="D142" t="s">
        <v>176</v>
      </c>
      <c r="E142">
        <v>0</v>
      </c>
      <c r="F142">
        <v>0</v>
      </c>
      <c r="G142">
        <v>-1.474723</v>
      </c>
      <c r="H142">
        <v>-1.474723</v>
      </c>
      <c r="I142">
        <v>-1.474723</v>
      </c>
      <c r="J142">
        <v>-1.474723</v>
      </c>
      <c r="K142">
        <v>-1.474723</v>
      </c>
      <c r="L142">
        <v>-1.474723</v>
      </c>
      <c r="M142">
        <v>-1.474723</v>
      </c>
      <c r="N142">
        <v>-1.474723</v>
      </c>
      <c r="O142">
        <v>-1.474723</v>
      </c>
      <c r="P142">
        <v>-1.474723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</row>
    <row r="143" spans="1:34" x14ac:dyDescent="0.25">
      <c r="A143" s="13">
        <v>2</v>
      </c>
      <c r="B143" s="13">
        <v>190</v>
      </c>
      <c r="C143">
        <v>200</v>
      </c>
      <c r="D143" t="s">
        <v>177</v>
      </c>
      <c r="E143">
        <v>0</v>
      </c>
      <c r="F143">
        <v>0</v>
      </c>
      <c r="G143">
        <v>-3.2476129999999999</v>
      </c>
      <c r="H143">
        <v>-3.2476129999999999</v>
      </c>
      <c r="I143">
        <v>-3.2476129999999999</v>
      </c>
      <c r="J143">
        <v>-3.2476129999999999</v>
      </c>
      <c r="K143">
        <v>-3.2476129999999999</v>
      </c>
      <c r="L143">
        <v>-3.2476129999999999</v>
      </c>
      <c r="M143">
        <v>-3.2476129999999999</v>
      </c>
      <c r="N143">
        <v>-3.2516419999999999</v>
      </c>
      <c r="O143">
        <v>-3.2516419999999999</v>
      </c>
      <c r="P143">
        <v>-3.2516419999999999</v>
      </c>
      <c r="Q143">
        <v>-3.2516419999999999</v>
      </c>
      <c r="R143">
        <v>-3.2516419999999999</v>
      </c>
      <c r="S143">
        <v>-3.2516419999999999</v>
      </c>
      <c r="T143">
        <v>-3.2516419999999999</v>
      </c>
      <c r="U143">
        <v>-3.2516419999999999</v>
      </c>
      <c r="V143">
        <v>-3.2516419999999999</v>
      </c>
      <c r="W143">
        <v>-3.2516419999999999</v>
      </c>
      <c r="X143">
        <v>-3.2516419999999999</v>
      </c>
      <c r="Y143">
        <v>-3.2516419999999999</v>
      </c>
      <c r="Z143">
        <v>-3.2516419999999999</v>
      </c>
      <c r="AA143">
        <v>-3.2516419999999999</v>
      </c>
      <c r="AB143">
        <v>-3.2516419999999999</v>
      </c>
      <c r="AC143">
        <v>-3.2516419999999999</v>
      </c>
      <c r="AD143">
        <v>-3.2516419999999999</v>
      </c>
      <c r="AE143">
        <v>-3.2516419999999999</v>
      </c>
      <c r="AF143">
        <v>-3.2516419999999999</v>
      </c>
      <c r="AG143">
        <v>-3.2516419999999999</v>
      </c>
      <c r="AH143">
        <v>-3.2516419999999999</v>
      </c>
    </row>
    <row r="144" spans="1:34" x14ac:dyDescent="0.25">
      <c r="A144" s="13">
        <v>2</v>
      </c>
      <c r="B144" s="13">
        <v>190</v>
      </c>
      <c r="C144">
        <v>202</v>
      </c>
      <c r="D144" t="s">
        <v>178</v>
      </c>
      <c r="E144">
        <v>0</v>
      </c>
      <c r="F144">
        <v>0</v>
      </c>
      <c r="G144">
        <v>-2.248348</v>
      </c>
      <c r="H144">
        <v>-2.248348</v>
      </c>
      <c r="I144">
        <v>-2.248348</v>
      </c>
      <c r="J144">
        <v>-2.248348</v>
      </c>
      <c r="K144">
        <v>-2.248348</v>
      </c>
      <c r="L144">
        <v>-2.248348</v>
      </c>
      <c r="M144">
        <v>-2.248348</v>
      </c>
      <c r="N144">
        <v>-2.2443179999999998</v>
      </c>
      <c r="O144">
        <v>-2.2443179999999998</v>
      </c>
      <c r="P144">
        <v>-2.2443179999999998</v>
      </c>
      <c r="Q144">
        <v>-2.2443179999999998</v>
      </c>
      <c r="R144">
        <v>-2.2443179999999998</v>
      </c>
      <c r="S144">
        <v>-2.2443179999999998</v>
      </c>
      <c r="T144">
        <v>-2.2443179999999998</v>
      </c>
      <c r="U144">
        <v>-2.2282009999999999</v>
      </c>
      <c r="V144">
        <v>-2.2282009999999999</v>
      </c>
      <c r="W144">
        <v>-2.2282009999999999</v>
      </c>
      <c r="X144">
        <v>-2.2282009999999999</v>
      </c>
      <c r="Y144">
        <v>-2.2282009999999999</v>
      </c>
      <c r="Z144">
        <v>-2.2282009999999999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</row>
    <row r="145" spans="1:34" x14ac:dyDescent="0.25">
      <c r="A145" s="13">
        <v>2</v>
      </c>
      <c r="B145" s="13">
        <v>190</v>
      </c>
      <c r="C145">
        <v>203</v>
      </c>
      <c r="D145" t="s">
        <v>179</v>
      </c>
      <c r="E145">
        <v>0</v>
      </c>
      <c r="F145">
        <v>0</v>
      </c>
      <c r="G145" s="1">
        <v>-8.058593E-2</v>
      </c>
      <c r="H145" s="1">
        <v>-8.058593E-2</v>
      </c>
      <c r="I145" s="1">
        <v>-8.058593E-2</v>
      </c>
      <c r="J145" s="1">
        <v>-8.058593E-2</v>
      </c>
      <c r="K145" s="1">
        <v>-8.058593E-2</v>
      </c>
      <c r="L145" s="1">
        <v>-8.058593E-2</v>
      </c>
      <c r="M145" s="1">
        <v>-8.058593E-2</v>
      </c>
      <c r="N145" s="1">
        <v>-8.058593E-2</v>
      </c>
      <c r="O145" s="1">
        <v>-8.058593E-2</v>
      </c>
      <c r="P145" s="1">
        <v>-8.058593E-2</v>
      </c>
      <c r="Q145" s="1">
        <v>-8.058593E-2</v>
      </c>
      <c r="R145" s="1">
        <v>-8.058593E-2</v>
      </c>
      <c r="S145" s="1">
        <v>-8.058593E-2</v>
      </c>
      <c r="T145" s="1">
        <v>-8.058593E-2</v>
      </c>
      <c r="U145" s="1">
        <v>-8.058593E-2</v>
      </c>
      <c r="V145" s="1">
        <v>-8.058593E-2</v>
      </c>
      <c r="W145" s="1">
        <v>-8.058593E-2</v>
      </c>
      <c r="X145" s="1">
        <v>-8.058593E-2</v>
      </c>
      <c r="Y145" s="1">
        <v>-8.058593E-2</v>
      </c>
      <c r="Z145" s="1">
        <v>-8.058593E-2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</row>
    <row r="146" spans="1:34" x14ac:dyDescent="0.25">
      <c r="A146" s="13">
        <v>2</v>
      </c>
      <c r="B146" s="13">
        <v>190</v>
      </c>
      <c r="C146">
        <v>204</v>
      </c>
      <c r="D146" t="s">
        <v>180</v>
      </c>
      <c r="E146">
        <v>0</v>
      </c>
      <c r="F146">
        <v>0</v>
      </c>
      <c r="G146">
        <v>-0.1208789</v>
      </c>
      <c r="H146">
        <v>-0.1208789</v>
      </c>
      <c r="I146">
        <v>-0.1208789</v>
      </c>
      <c r="J146">
        <v>-0.1208789</v>
      </c>
      <c r="K146">
        <v>-0.1208789</v>
      </c>
      <c r="L146">
        <v>-0.1208789</v>
      </c>
      <c r="M146">
        <v>-0.1208789</v>
      </c>
      <c r="N146">
        <v>-0.1249082</v>
      </c>
      <c r="O146">
        <v>-0.1249082</v>
      </c>
      <c r="P146">
        <v>-0.1249082</v>
      </c>
      <c r="Q146">
        <v>-0.1249082</v>
      </c>
      <c r="R146">
        <v>-0.1249082</v>
      </c>
      <c r="S146">
        <v>-0.1249082</v>
      </c>
      <c r="T146">
        <v>-0.1249082</v>
      </c>
      <c r="U146">
        <v>-0.1249082</v>
      </c>
      <c r="V146">
        <v>-0.1249082</v>
      </c>
      <c r="W146">
        <v>-0.1249082</v>
      </c>
      <c r="X146">
        <v>-0.1249082</v>
      </c>
      <c r="Y146">
        <v>-0.1249082</v>
      </c>
      <c r="Z146">
        <v>-0.1249082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</row>
    <row r="147" spans="1:34" x14ac:dyDescent="0.25">
      <c r="A147" s="13">
        <v>2</v>
      </c>
      <c r="B147" s="13">
        <v>190</v>
      </c>
      <c r="C147">
        <v>205</v>
      </c>
      <c r="D147" t="s">
        <v>181</v>
      </c>
      <c r="E147">
        <v>0</v>
      </c>
      <c r="F147">
        <v>0</v>
      </c>
      <c r="G147">
        <v>-0.24981639999999999</v>
      </c>
      <c r="H147">
        <v>-0.24981639999999999</v>
      </c>
      <c r="I147">
        <v>-0.24981639999999999</v>
      </c>
      <c r="J147">
        <v>-0.24981639999999999</v>
      </c>
      <c r="K147">
        <v>-0.24981639999999999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</row>
    <row r="148" spans="1:34" x14ac:dyDescent="0.25">
      <c r="A148" s="13">
        <v>2</v>
      </c>
      <c r="B148" s="13">
        <v>220</v>
      </c>
      <c r="C148">
        <v>221</v>
      </c>
      <c r="D148" t="s">
        <v>182</v>
      </c>
      <c r="E148">
        <v>0</v>
      </c>
      <c r="F148">
        <v>0</v>
      </c>
      <c r="G148">
        <v>-0.2014648</v>
      </c>
      <c r="H148">
        <v>-0.2014648</v>
      </c>
      <c r="I148">
        <v>-0.2014648</v>
      </c>
      <c r="J148">
        <v>-0.2014648</v>
      </c>
      <c r="K148">
        <v>-0.2014648</v>
      </c>
      <c r="L148">
        <v>-0.2014648</v>
      </c>
      <c r="M148">
        <v>-0.2014648</v>
      </c>
      <c r="N148">
        <v>-0.20549410000000001</v>
      </c>
      <c r="O148">
        <v>-0.20549410000000001</v>
      </c>
      <c r="P148">
        <v>-0.20549410000000001</v>
      </c>
      <c r="Q148">
        <v>-0.20549410000000001</v>
      </c>
      <c r="R148">
        <v>-0.20549410000000001</v>
      </c>
      <c r="S148">
        <v>-0.20549410000000001</v>
      </c>
      <c r="T148">
        <v>-0.20549410000000001</v>
      </c>
      <c r="U148">
        <v>-0.20549410000000001</v>
      </c>
      <c r="V148">
        <v>-0.20549410000000001</v>
      </c>
      <c r="W148">
        <v>-0.20549410000000001</v>
      </c>
      <c r="X148">
        <v>-0.20549410000000001</v>
      </c>
      <c r="Y148">
        <v>-0.20549410000000001</v>
      </c>
      <c r="Z148">
        <v>-0.20549410000000001</v>
      </c>
      <c r="AA148">
        <v>-0.20549410000000001</v>
      </c>
      <c r="AB148">
        <v>-0.20549410000000001</v>
      </c>
      <c r="AC148">
        <v>-0.20549410000000001</v>
      </c>
      <c r="AD148">
        <v>-0.20549410000000001</v>
      </c>
      <c r="AE148">
        <v>-0.20549410000000001</v>
      </c>
      <c r="AF148">
        <v>-0.20549410000000001</v>
      </c>
      <c r="AG148">
        <v>-0.20549410000000001</v>
      </c>
      <c r="AH148">
        <v>0</v>
      </c>
    </row>
    <row r="149" spans="1:34" x14ac:dyDescent="0.25">
      <c r="A149" s="13">
        <v>2</v>
      </c>
      <c r="B149" s="13">
        <v>230</v>
      </c>
      <c r="C149">
        <v>231</v>
      </c>
      <c r="D149" t="s">
        <v>183</v>
      </c>
      <c r="E149">
        <v>0</v>
      </c>
      <c r="F149">
        <v>0</v>
      </c>
      <c r="G149">
        <v>-1.003295</v>
      </c>
      <c r="H149">
        <v>-1.003295</v>
      </c>
      <c r="I149">
        <v>-1.003295</v>
      </c>
      <c r="J149">
        <v>-1.003295</v>
      </c>
      <c r="K149">
        <v>-1.003295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</row>
    <row r="150" spans="1:34" x14ac:dyDescent="0.25">
      <c r="A150" s="13">
        <v>2</v>
      </c>
      <c r="B150" s="13">
        <v>240</v>
      </c>
      <c r="C150">
        <v>241</v>
      </c>
      <c r="D150" t="s">
        <v>184</v>
      </c>
      <c r="E150">
        <v>0</v>
      </c>
      <c r="F150">
        <v>0</v>
      </c>
      <c r="G150">
        <v>-0.52783789999999997</v>
      </c>
      <c r="H150">
        <v>-0.52783789999999997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</row>
    <row r="151" spans="1:34" x14ac:dyDescent="0.25">
      <c r="A151" s="13">
        <v>2</v>
      </c>
      <c r="B151" s="13">
        <v>250</v>
      </c>
      <c r="C151">
        <v>251</v>
      </c>
      <c r="D151" t="s">
        <v>185</v>
      </c>
      <c r="E151">
        <v>0</v>
      </c>
      <c r="F151">
        <v>0</v>
      </c>
      <c r="G151" s="1">
        <v>-8.058593E-2</v>
      </c>
      <c r="H151" s="1">
        <v>-8.058593E-2</v>
      </c>
      <c r="I151" s="1">
        <v>-8.058593E-2</v>
      </c>
      <c r="J151" s="1">
        <v>-8.058593E-2</v>
      </c>
      <c r="K151" s="1">
        <v>-8.058593E-2</v>
      </c>
      <c r="L151" s="1">
        <v>-8.058593E-2</v>
      </c>
      <c r="M151" s="1">
        <v>-8.058593E-2</v>
      </c>
      <c r="N151" s="1">
        <v>-8.058593E-2</v>
      </c>
      <c r="O151" s="1">
        <v>-8.058593E-2</v>
      </c>
      <c r="P151" s="1">
        <v>-8.058593E-2</v>
      </c>
      <c r="Q151" s="1">
        <v>-8.058593E-2</v>
      </c>
      <c r="R151" s="1">
        <v>-8.058593E-2</v>
      </c>
      <c r="S151" s="1">
        <v>-8.058593E-2</v>
      </c>
      <c r="T151" s="1">
        <v>-8.058593E-2</v>
      </c>
      <c r="U151" s="1">
        <v>-6.4468750000000005E-2</v>
      </c>
      <c r="V151" s="1">
        <v>-6.4468750000000005E-2</v>
      </c>
      <c r="W151" s="1">
        <v>-6.4468750000000005E-2</v>
      </c>
      <c r="X151" s="1">
        <v>-6.4468750000000005E-2</v>
      </c>
      <c r="Y151" s="1">
        <v>-6.4468750000000005E-2</v>
      </c>
      <c r="Z151" s="1">
        <v>-6.4468750000000005E-2</v>
      </c>
      <c r="AA151" s="1">
        <v>-6.4468750000000005E-2</v>
      </c>
      <c r="AB151" s="1">
        <v>-6.4468750000000005E-2</v>
      </c>
      <c r="AC151" s="1">
        <v>-6.4468750000000005E-2</v>
      </c>
      <c r="AD151" s="1">
        <v>-6.4468750000000005E-2</v>
      </c>
      <c r="AE151" s="1">
        <v>-6.4468750000000005E-2</v>
      </c>
      <c r="AF151" s="1">
        <v>-6.4468750000000005E-2</v>
      </c>
      <c r="AG151" s="1">
        <v>-6.4468750000000005E-2</v>
      </c>
      <c r="AH151" s="1">
        <v>-6.4468750000000005E-2</v>
      </c>
    </row>
    <row r="152" spans="1:34" x14ac:dyDescent="0.25">
      <c r="A152" s="13">
        <v>2</v>
      </c>
      <c r="B152" s="13">
        <v>250</v>
      </c>
      <c r="C152">
        <v>252</v>
      </c>
      <c r="D152" t="s">
        <v>186</v>
      </c>
      <c r="E152">
        <v>0</v>
      </c>
      <c r="F152">
        <v>0</v>
      </c>
      <c r="G152" s="1">
        <v>-8.058593E-2</v>
      </c>
      <c r="H152" s="1">
        <v>-8.058593E-2</v>
      </c>
      <c r="I152" s="1">
        <v>-8.058593E-2</v>
      </c>
      <c r="J152" s="1">
        <v>-8.058593E-2</v>
      </c>
      <c r="K152" s="1">
        <v>-8.058593E-2</v>
      </c>
      <c r="L152" s="1">
        <v>-8.058593E-2</v>
      </c>
      <c r="M152" s="1">
        <v>-8.058593E-2</v>
      </c>
      <c r="N152" s="1">
        <v>-8.058593E-2</v>
      </c>
      <c r="O152" s="1">
        <v>-8.058593E-2</v>
      </c>
      <c r="P152" s="1">
        <v>-8.058593E-2</v>
      </c>
      <c r="Q152" s="1">
        <v>-8.058593E-2</v>
      </c>
      <c r="R152" s="1">
        <v>-8.058593E-2</v>
      </c>
      <c r="S152" s="1">
        <v>-8.058593E-2</v>
      </c>
      <c r="T152" s="1">
        <v>-8.058593E-2</v>
      </c>
      <c r="U152" s="1">
        <v>-6.4468750000000005E-2</v>
      </c>
      <c r="V152" s="1">
        <v>-6.4468750000000005E-2</v>
      </c>
      <c r="W152" s="1">
        <v>-6.4468750000000005E-2</v>
      </c>
      <c r="X152" s="1">
        <v>-6.4468750000000005E-2</v>
      </c>
      <c r="Y152" s="1">
        <v>-6.4468750000000005E-2</v>
      </c>
      <c r="Z152" s="1">
        <v>-6.4468750000000005E-2</v>
      </c>
      <c r="AA152" s="1">
        <v>-6.4468750000000005E-2</v>
      </c>
      <c r="AB152" s="1">
        <v>-6.4468750000000005E-2</v>
      </c>
      <c r="AC152" s="1">
        <v>-6.4468750000000005E-2</v>
      </c>
      <c r="AD152" s="1">
        <v>-6.4468750000000005E-2</v>
      </c>
      <c r="AE152" s="1">
        <v>-6.4468750000000005E-2</v>
      </c>
      <c r="AF152" s="1">
        <v>-6.4468750000000005E-2</v>
      </c>
      <c r="AG152" s="1">
        <v>-6.4468750000000005E-2</v>
      </c>
      <c r="AH152" s="1">
        <v>-6.4468750000000005E-2</v>
      </c>
    </row>
    <row r="153" spans="1:34" x14ac:dyDescent="0.25">
      <c r="A153" s="13">
        <v>2</v>
      </c>
      <c r="B153" s="13">
        <v>260</v>
      </c>
      <c r="C153">
        <v>261</v>
      </c>
      <c r="D153" t="s">
        <v>187</v>
      </c>
      <c r="E153">
        <v>0</v>
      </c>
      <c r="F153">
        <v>0</v>
      </c>
      <c r="G153">
        <v>-0.27399220000000002</v>
      </c>
      <c r="H153">
        <v>-0.27399220000000002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</row>
    <row r="154" spans="1:34" x14ac:dyDescent="0.25">
      <c r="A154" s="13">
        <v>2</v>
      </c>
      <c r="B154" s="13">
        <v>260</v>
      </c>
      <c r="C154">
        <v>262</v>
      </c>
      <c r="D154" t="s">
        <v>188</v>
      </c>
      <c r="E154" s="1">
        <v>0</v>
      </c>
      <c r="F154" s="1">
        <v>0</v>
      </c>
      <c r="G154" s="1">
        <v>-8.058593E-2</v>
      </c>
      <c r="H154" s="1">
        <v>-8.058593E-2</v>
      </c>
      <c r="I154" s="1">
        <v>-8.058593E-2</v>
      </c>
      <c r="J154" s="1">
        <v>-8.058593E-2</v>
      </c>
      <c r="K154" s="1">
        <v>-8.058593E-2</v>
      </c>
      <c r="L154" s="1">
        <v>-8.058593E-2</v>
      </c>
      <c r="M154" s="1">
        <v>-8.058593E-2</v>
      </c>
      <c r="N154" s="1">
        <v>-8.058593E-2</v>
      </c>
      <c r="O154" s="1">
        <v>-8.058593E-2</v>
      </c>
      <c r="P154" s="1">
        <v>-8.058593E-2</v>
      </c>
      <c r="Q154" s="1">
        <v>-8.058593E-2</v>
      </c>
      <c r="R154" s="1">
        <v>-8.058593E-2</v>
      </c>
      <c r="S154" s="1">
        <v>-8.058593E-2</v>
      </c>
      <c r="T154" s="1">
        <v>-8.058593E-2</v>
      </c>
      <c r="U154" s="1">
        <v>-8.058593E-2</v>
      </c>
      <c r="V154" s="1">
        <v>-8.058593E-2</v>
      </c>
      <c r="W154" s="1">
        <v>-8.058593E-2</v>
      </c>
      <c r="X154" s="1">
        <v>-8.058593E-2</v>
      </c>
      <c r="Y154" s="1">
        <v>-8.058593E-2</v>
      </c>
      <c r="Z154" s="1">
        <v>-8.058593E-2</v>
      </c>
      <c r="AA154" s="1">
        <v>-8.058593E-2</v>
      </c>
      <c r="AB154" s="1">
        <v>-8.058593E-2</v>
      </c>
      <c r="AC154" s="1">
        <v>-8.058593E-2</v>
      </c>
      <c r="AD154" s="1">
        <v>-8.058593E-2</v>
      </c>
      <c r="AE154" s="1">
        <v>-8.058593E-2</v>
      </c>
      <c r="AF154" s="1">
        <v>-8.058593E-2</v>
      </c>
      <c r="AG154" s="1">
        <v>-8.058593E-2</v>
      </c>
      <c r="AH154" s="1">
        <v>-8.058593E-2</v>
      </c>
    </row>
    <row r="155" spans="1:34" x14ac:dyDescent="0.25">
      <c r="A155" s="13">
        <v>2</v>
      </c>
      <c r="B155" s="13">
        <v>300</v>
      </c>
      <c r="C155">
        <v>301</v>
      </c>
      <c r="D155" t="s">
        <v>189</v>
      </c>
      <c r="E155">
        <v>0</v>
      </c>
      <c r="F155">
        <v>0</v>
      </c>
      <c r="G155">
        <v>-0.71721480000000004</v>
      </c>
      <c r="H155">
        <v>-0.71721480000000004</v>
      </c>
      <c r="I155">
        <v>-0.71721480000000004</v>
      </c>
      <c r="J155">
        <v>-0.71721480000000004</v>
      </c>
      <c r="K155">
        <v>-0.71721480000000004</v>
      </c>
      <c r="L155">
        <v>-0.71721480000000004</v>
      </c>
      <c r="M155">
        <v>-0.71721480000000004</v>
      </c>
      <c r="N155">
        <v>-0.71721480000000004</v>
      </c>
      <c r="O155">
        <v>-0.71721480000000004</v>
      </c>
      <c r="P155">
        <v>-0.71721480000000004</v>
      </c>
      <c r="Q155">
        <v>-0.71721480000000004</v>
      </c>
      <c r="R155">
        <v>-0.71721480000000004</v>
      </c>
      <c r="S155">
        <v>-0.71721480000000004</v>
      </c>
      <c r="T155">
        <v>-0.71721480000000004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</row>
    <row r="156" spans="1:34" x14ac:dyDescent="0.25">
      <c r="A156" s="13">
        <v>2</v>
      </c>
      <c r="B156" s="13">
        <v>350</v>
      </c>
      <c r="C156">
        <v>351</v>
      </c>
      <c r="D156" t="s">
        <v>190</v>
      </c>
      <c r="E156">
        <v>0</v>
      </c>
      <c r="F156">
        <v>0</v>
      </c>
      <c r="G156">
        <v>-0.30622660000000002</v>
      </c>
      <c r="H156">
        <v>-0.30622660000000002</v>
      </c>
      <c r="I156">
        <v>-0.30622660000000002</v>
      </c>
      <c r="J156">
        <v>-0.30622660000000002</v>
      </c>
      <c r="K156">
        <v>-0.30622660000000002</v>
      </c>
      <c r="L156">
        <v>-0.30622660000000002</v>
      </c>
      <c r="M156">
        <v>-0.30622660000000002</v>
      </c>
      <c r="N156">
        <v>-0.30622660000000002</v>
      </c>
      <c r="O156">
        <v>-0.30622660000000002</v>
      </c>
      <c r="P156">
        <v>-0.30622660000000002</v>
      </c>
      <c r="Q156">
        <v>-0.30622660000000002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</row>
    <row r="157" spans="1:34" x14ac:dyDescent="0.25">
      <c r="A157" s="13">
        <v>2</v>
      </c>
      <c r="B157" s="13">
        <v>400</v>
      </c>
      <c r="C157">
        <v>401</v>
      </c>
      <c r="D157" t="s">
        <v>191</v>
      </c>
      <c r="E157">
        <v>0</v>
      </c>
      <c r="F157">
        <v>0</v>
      </c>
      <c r="G157">
        <v>-5.7014550000000002</v>
      </c>
      <c r="H157">
        <v>-5.7014550000000002</v>
      </c>
      <c r="I157">
        <v>-5.7014550000000002</v>
      </c>
      <c r="J157">
        <v>-5.7014550000000002</v>
      </c>
      <c r="K157">
        <v>-5.7014550000000002</v>
      </c>
      <c r="L157">
        <v>-5.7014550000000002</v>
      </c>
      <c r="M157">
        <v>-5.7014550000000002</v>
      </c>
      <c r="N157">
        <v>-5.7014550000000002</v>
      </c>
      <c r="O157">
        <v>-5.7014550000000002</v>
      </c>
      <c r="P157">
        <v>-5.7014550000000002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</row>
    <row r="158" spans="1:34" x14ac:dyDescent="0.25">
      <c r="A158" s="13">
        <v>2</v>
      </c>
      <c r="B158" s="13">
        <v>400</v>
      </c>
      <c r="C158">
        <v>403</v>
      </c>
      <c r="D158" t="s">
        <v>192</v>
      </c>
      <c r="E158">
        <v>0</v>
      </c>
      <c r="F158">
        <v>0</v>
      </c>
      <c r="G158">
        <v>-3.8358910000000002</v>
      </c>
      <c r="H158">
        <v>-3.8358910000000002</v>
      </c>
      <c r="I158">
        <v>-3.8358910000000002</v>
      </c>
      <c r="J158">
        <v>-3.8358910000000002</v>
      </c>
      <c r="K158">
        <v>-3.8358910000000002</v>
      </c>
      <c r="L158">
        <v>-3.8358910000000002</v>
      </c>
      <c r="M158">
        <v>-3.8358910000000002</v>
      </c>
      <c r="N158">
        <v>-3.8399200000000002</v>
      </c>
      <c r="O158">
        <v>-3.8399200000000002</v>
      </c>
      <c r="P158">
        <v>-3.8399200000000002</v>
      </c>
      <c r="Q158">
        <v>-3.8399200000000002</v>
      </c>
      <c r="R158">
        <v>-3.8399200000000002</v>
      </c>
      <c r="S158">
        <v>-3.8399200000000002</v>
      </c>
      <c r="T158">
        <v>-3.8399200000000002</v>
      </c>
      <c r="U158">
        <v>-3.8238029999999998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</row>
    <row r="159" spans="1:34" x14ac:dyDescent="0.25">
      <c r="A159" s="13">
        <v>2</v>
      </c>
      <c r="B159" s="13">
        <v>400</v>
      </c>
      <c r="C159">
        <v>404</v>
      </c>
      <c r="D159" t="s">
        <v>193</v>
      </c>
      <c r="E159">
        <v>0</v>
      </c>
      <c r="F159">
        <v>0</v>
      </c>
      <c r="G159">
        <v>-1.696334</v>
      </c>
      <c r="H159">
        <v>-1.696334</v>
      </c>
      <c r="I159">
        <v>-1.696334</v>
      </c>
      <c r="J159">
        <v>-1.696334</v>
      </c>
      <c r="K159">
        <v>-1.696334</v>
      </c>
      <c r="L159">
        <v>-1.696334</v>
      </c>
      <c r="M159">
        <v>-1.696334</v>
      </c>
      <c r="N159">
        <v>-1.696334</v>
      </c>
      <c r="O159">
        <v>-1.696334</v>
      </c>
      <c r="P159">
        <v>-1.696334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</row>
    <row r="160" spans="1:34" x14ac:dyDescent="0.25">
      <c r="A160" s="13">
        <v>2</v>
      </c>
      <c r="B160" s="13">
        <v>400</v>
      </c>
      <c r="C160">
        <v>405</v>
      </c>
      <c r="D160" t="s">
        <v>194</v>
      </c>
      <c r="E160">
        <v>0</v>
      </c>
      <c r="F160">
        <v>0</v>
      </c>
      <c r="G160">
        <v>-0.61245309999999997</v>
      </c>
      <c r="H160">
        <v>-0.61245309999999997</v>
      </c>
      <c r="I160">
        <v>-0.61245309999999997</v>
      </c>
      <c r="J160">
        <v>-0.61245309999999997</v>
      </c>
      <c r="K160">
        <v>-0.61245309999999997</v>
      </c>
      <c r="L160">
        <v>-0.61245309999999997</v>
      </c>
      <c r="M160">
        <v>-0.61245309999999997</v>
      </c>
      <c r="N160">
        <v>-0.61245309999999997</v>
      </c>
      <c r="O160">
        <v>-0.61245309999999997</v>
      </c>
      <c r="P160">
        <v>-0.61245309999999997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</row>
    <row r="161" spans="1:34" x14ac:dyDescent="0.25">
      <c r="A161" s="13">
        <v>2</v>
      </c>
      <c r="B161" s="13">
        <v>400</v>
      </c>
      <c r="C161">
        <v>406</v>
      </c>
      <c r="D161" t="s">
        <v>195</v>
      </c>
      <c r="E161">
        <v>0</v>
      </c>
      <c r="F161">
        <v>0</v>
      </c>
      <c r="G161">
        <v>-0.1853476</v>
      </c>
      <c r="H161">
        <v>-0.1853476</v>
      </c>
      <c r="I161">
        <v>-0.1853476</v>
      </c>
      <c r="J161">
        <v>-0.1853476</v>
      </c>
      <c r="K161">
        <v>-0.1853476</v>
      </c>
      <c r="L161">
        <v>-0.1853476</v>
      </c>
      <c r="M161">
        <v>-0.1853476</v>
      </c>
      <c r="N161">
        <v>-0.1853476</v>
      </c>
      <c r="O161">
        <v>-0.1853476</v>
      </c>
      <c r="P161">
        <v>-0.1853476</v>
      </c>
      <c r="Q161">
        <v>-0.1853476</v>
      </c>
      <c r="R161">
        <v>-0.1853476</v>
      </c>
      <c r="S161">
        <v>-0.1853476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</row>
    <row r="162" spans="1:34" x14ac:dyDescent="0.25">
      <c r="A162" s="13">
        <v>2</v>
      </c>
      <c r="B162" s="13">
        <v>400</v>
      </c>
      <c r="C162">
        <v>407</v>
      </c>
      <c r="D162" t="s">
        <v>196</v>
      </c>
      <c r="E162">
        <v>0</v>
      </c>
      <c r="F162">
        <v>0</v>
      </c>
      <c r="G162">
        <v>-0.24175779999999999</v>
      </c>
      <c r="H162">
        <v>-0.24175779999999999</v>
      </c>
      <c r="I162">
        <v>-0.24175779999999999</v>
      </c>
      <c r="J162">
        <v>-0.24175779999999999</v>
      </c>
      <c r="K162">
        <v>-0.24175779999999999</v>
      </c>
      <c r="L162">
        <v>-0.24175779999999999</v>
      </c>
      <c r="M162">
        <v>-0.24175779999999999</v>
      </c>
      <c r="N162">
        <v>-0.24578710000000001</v>
      </c>
      <c r="O162">
        <v>-0.24578710000000001</v>
      </c>
      <c r="P162">
        <v>-0.24578710000000001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</row>
    <row r="163" spans="1:34" x14ac:dyDescent="0.25">
      <c r="A163" s="13">
        <v>2</v>
      </c>
      <c r="B163" s="13">
        <v>400</v>
      </c>
      <c r="C163">
        <v>408</v>
      </c>
      <c r="D163" t="s">
        <v>197</v>
      </c>
      <c r="E163">
        <v>0</v>
      </c>
      <c r="F163">
        <v>0</v>
      </c>
      <c r="G163">
        <v>-0.81794730000000004</v>
      </c>
      <c r="H163">
        <v>-0.81794730000000004</v>
      </c>
      <c r="I163">
        <v>-0.81794730000000004</v>
      </c>
      <c r="J163">
        <v>-0.81794730000000004</v>
      </c>
      <c r="K163">
        <v>-0.81794730000000004</v>
      </c>
      <c r="L163">
        <v>-0.81794730000000004</v>
      </c>
      <c r="M163">
        <v>-0.81794730000000004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</row>
    <row r="164" spans="1:34" x14ac:dyDescent="0.25">
      <c r="A164" s="13">
        <v>2</v>
      </c>
      <c r="B164" s="13">
        <v>400</v>
      </c>
      <c r="C164">
        <v>409</v>
      </c>
      <c r="D164" t="s">
        <v>198</v>
      </c>
      <c r="E164" s="1">
        <v>0</v>
      </c>
      <c r="F164" s="1">
        <v>0</v>
      </c>
      <c r="G164" s="1">
        <v>-8.461523E-2</v>
      </c>
      <c r="H164" s="1">
        <v>-8.461523E-2</v>
      </c>
      <c r="I164" s="1">
        <v>-8.461523E-2</v>
      </c>
      <c r="J164" s="1">
        <v>-8.461523E-2</v>
      </c>
      <c r="K164" s="1">
        <v>-8.461523E-2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</row>
    <row r="165" spans="1:34" x14ac:dyDescent="0.25">
      <c r="A165" s="13">
        <v>2</v>
      </c>
      <c r="B165" s="13">
        <v>400</v>
      </c>
      <c r="C165">
        <v>410</v>
      </c>
      <c r="D165" t="s">
        <v>199</v>
      </c>
      <c r="E165">
        <v>0</v>
      </c>
      <c r="F165">
        <v>0</v>
      </c>
      <c r="G165">
        <v>-0.40695900000000002</v>
      </c>
      <c r="H165">
        <v>-0.40695900000000002</v>
      </c>
      <c r="I165">
        <v>-0.40695900000000002</v>
      </c>
      <c r="J165">
        <v>-0.40695900000000002</v>
      </c>
      <c r="K165">
        <v>-0.40695900000000002</v>
      </c>
      <c r="L165">
        <v>-0.40695900000000002</v>
      </c>
      <c r="M165">
        <v>-0.40695900000000002</v>
      </c>
      <c r="N165">
        <v>-0.40695900000000002</v>
      </c>
      <c r="O165">
        <v>-0.40695900000000002</v>
      </c>
      <c r="P165">
        <v>-0.40695900000000002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</row>
    <row r="166" spans="1:34" x14ac:dyDescent="0.25">
      <c r="A166" s="13">
        <v>2</v>
      </c>
      <c r="B166" s="13">
        <v>400</v>
      </c>
      <c r="C166">
        <v>411</v>
      </c>
      <c r="D166" t="s">
        <v>200</v>
      </c>
      <c r="E166">
        <v>0</v>
      </c>
      <c r="F166">
        <v>0</v>
      </c>
      <c r="G166">
        <v>-0.73333199999999998</v>
      </c>
      <c r="H166">
        <v>-0.73333199999999998</v>
      </c>
      <c r="I166">
        <v>-0.73333199999999998</v>
      </c>
      <c r="J166">
        <v>-0.73333199999999998</v>
      </c>
      <c r="K166">
        <v>-0.73333199999999998</v>
      </c>
      <c r="L166">
        <v>-0.73333199999999998</v>
      </c>
      <c r="M166">
        <v>-0.73333199999999998</v>
      </c>
      <c r="N166">
        <v>-0.73333199999999998</v>
      </c>
      <c r="O166">
        <v>-0.73333199999999998</v>
      </c>
      <c r="P166">
        <v>-0.73333199999999998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</row>
    <row r="167" spans="1:34" x14ac:dyDescent="0.25">
      <c r="A167" s="13">
        <v>2</v>
      </c>
      <c r="B167" s="13">
        <v>500</v>
      </c>
      <c r="C167">
        <v>502</v>
      </c>
      <c r="D167" t="s">
        <v>201</v>
      </c>
      <c r="E167">
        <v>0</v>
      </c>
      <c r="F167">
        <v>0</v>
      </c>
      <c r="G167">
        <v>-0.60036520000000004</v>
      </c>
      <c r="H167">
        <v>-0.60036520000000004</v>
      </c>
      <c r="I167">
        <v>-0.60036520000000004</v>
      </c>
      <c r="J167">
        <v>-0.60036520000000004</v>
      </c>
      <c r="K167">
        <v>-0.60036520000000004</v>
      </c>
      <c r="L167">
        <v>-0.60036520000000004</v>
      </c>
      <c r="M167">
        <v>-0.60036520000000004</v>
      </c>
      <c r="N167">
        <v>-0.60036520000000004</v>
      </c>
      <c r="O167">
        <v>-0.60036520000000004</v>
      </c>
      <c r="P167">
        <v>-0.60036520000000004</v>
      </c>
      <c r="Q167">
        <v>-0.60036520000000004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</row>
    <row r="168" spans="1:34" x14ac:dyDescent="0.25">
      <c r="A168" s="13">
        <v>2</v>
      </c>
      <c r="B168" s="13">
        <v>500</v>
      </c>
      <c r="C168">
        <v>503</v>
      </c>
      <c r="D168" t="s">
        <v>202</v>
      </c>
      <c r="E168">
        <v>0</v>
      </c>
      <c r="F168">
        <v>0</v>
      </c>
      <c r="G168">
        <v>-0.80585929999999995</v>
      </c>
      <c r="H168">
        <v>-0.80585929999999995</v>
      </c>
      <c r="I168">
        <v>-0.80585929999999995</v>
      </c>
      <c r="J168">
        <v>-0.80585929999999995</v>
      </c>
      <c r="K168">
        <v>-0.80585929999999995</v>
      </c>
      <c r="L168">
        <v>-0.80585929999999995</v>
      </c>
      <c r="M168">
        <v>-0.80585929999999995</v>
      </c>
      <c r="N168">
        <v>-0.80585929999999995</v>
      </c>
      <c r="O168">
        <v>-0.80585929999999995</v>
      </c>
      <c r="P168">
        <v>-0.80585929999999995</v>
      </c>
      <c r="Q168">
        <v>-0.80585929999999995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</row>
    <row r="169" spans="1:34" x14ac:dyDescent="0.25">
      <c r="A169" s="13">
        <v>2</v>
      </c>
      <c r="B169" s="13">
        <v>700</v>
      </c>
      <c r="C169">
        <v>701</v>
      </c>
      <c r="D169" t="s">
        <v>203</v>
      </c>
      <c r="E169">
        <v>0</v>
      </c>
      <c r="F169">
        <v>0</v>
      </c>
      <c r="G169">
        <v>-0.53186719999999998</v>
      </c>
      <c r="H169">
        <v>-0.53186719999999998</v>
      </c>
      <c r="I169">
        <v>-0.53186719999999998</v>
      </c>
      <c r="J169">
        <v>-0.53186719999999998</v>
      </c>
      <c r="K169">
        <v>-0.53186719999999998</v>
      </c>
      <c r="L169">
        <v>-0.53186719999999998</v>
      </c>
      <c r="M169">
        <v>-0.53186719999999998</v>
      </c>
      <c r="N169">
        <v>-0.53186719999999998</v>
      </c>
      <c r="O169">
        <v>-0.53186719999999998</v>
      </c>
      <c r="P169">
        <v>-0.53186719999999998</v>
      </c>
      <c r="Q169">
        <v>-0.53186719999999998</v>
      </c>
      <c r="R169">
        <v>-0.53186719999999998</v>
      </c>
      <c r="S169">
        <v>-0.53186719999999998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</row>
    <row r="170" spans="1:34" x14ac:dyDescent="0.25">
      <c r="A170" s="13">
        <v>2</v>
      </c>
      <c r="B170" s="13">
        <v>800</v>
      </c>
      <c r="C170">
        <v>801</v>
      </c>
      <c r="D170" t="s">
        <v>204</v>
      </c>
      <c r="E170">
        <v>0</v>
      </c>
      <c r="F170">
        <v>0</v>
      </c>
      <c r="G170">
        <v>-7.4179349999999999</v>
      </c>
      <c r="H170">
        <v>-7.4179349999999999</v>
      </c>
      <c r="I170">
        <v>-7.4179349999999999</v>
      </c>
      <c r="J170">
        <v>-7.4179349999999999</v>
      </c>
      <c r="K170">
        <v>-7.4179349999999999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</row>
    <row r="171" spans="1:34" x14ac:dyDescent="0.25">
      <c r="A171" s="13">
        <v>2</v>
      </c>
      <c r="B171" s="13">
        <v>800</v>
      </c>
      <c r="C171">
        <v>802</v>
      </c>
      <c r="D171" t="s">
        <v>205</v>
      </c>
      <c r="E171">
        <v>0</v>
      </c>
      <c r="F171">
        <v>0</v>
      </c>
      <c r="G171">
        <v>-3.7391869999999998</v>
      </c>
      <c r="H171">
        <v>-3.7391869999999998</v>
      </c>
      <c r="I171">
        <v>-3.7391869999999998</v>
      </c>
      <c r="J171">
        <v>-3.7391869999999998</v>
      </c>
      <c r="K171">
        <v>-3.7391869999999998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</row>
    <row r="172" spans="1:34" x14ac:dyDescent="0.25">
      <c r="A172" s="13">
        <v>2</v>
      </c>
      <c r="B172" s="13">
        <v>800</v>
      </c>
      <c r="C172">
        <v>803</v>
      </c>
      <c r="D172" t="s">
        <v>206</v>
      </c>
      <c r="E172">
        <v>0</v>
      </c>
      <c r="F172">
        <v>0</v>
      </c>
      <c r="G172">
        <v>-11.161149999999999</v>
      </c>
      <c r="H172">
        <v>-11.161149999999999</v>
      </c>
      <c r="I172">
        <v>-11.161149999999999</v>
      </c>
      <c r="J172">
        <v>-11.161149999999999</v>
      </c>
      <c r="K172">
        <v>-11.161149999999999</v>
      </c>
      <c r="L172">
        <v>-11.161149999999999</v>
      </c>
      <c r="M172">
        <v>-11.161149999999999</v>
      </c>
      <c r="N172">
        <v>-11.157120000000001</v>
      </c>
      <c r="O172">
        <v>-11.157120000000001</v>
      </c>
      <c r="P172">
        <v>-11.157120000000001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</row>
    <row r="173" spans="1:34" x14ac:dyDescent="0.25">
      <c r="A173" s="13">
        <v>2</v>
      </c>
      <c r="B173" s="13">
        <v>800</v>
      </c>
      <c r="C173">
        <v>804</v>
      </c>
      <c r="D173" t="s">
        <v>207</v>
      </c>
      <c r="E173">
        <v>0</v>
      </c>
      <c r="F173">
        <v>0</v>
      </c>
      <c r="G173">
        <v>-14.916460000000001</v>
      </c>
      <c r="H173">
        <v>-14.916460000000001</v>
      </c>
      <c r="I173">
        <v>-14.916460000000001</v>
      </c>
      <c r="J173">
        <v>-14.916460000000001</v>
      </c>
      <c r="K173">
        <v>-14.916460000000001</v>
      </c>
      <c r="L173">
        <v>-14.916460000000001</v>
      </c>
      <c r="M173">
        <v>-14.916460000000001</v>
      </c>
      <c r="N173">
        <v>-14.920489999999999</v>
      </c>
      <c r="O173">
        <v>-14.920489999999999</v>
      </c>
      <c r="P173">
        <v>-14.920489999999999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</row>
    <row r="174" spans="1:34" x14ac:dyDescent="0.25">
      <c r="A174" s="13">
        <v>2</v>
      </c>
      <c r="B174" s="13">
        <v>900</v>
      </c>
      <c r="C174">
        <v>901</v>
      </c>
      <c r="D174" t="s">
        <v>208</v>
      </c>
      <c r="E174">
        <v>0</v>
      </c>
      <c r="F174">
        <v>0</v>
      </c>
      <c r="G174" s="1">
        <v>-6.4468750000000005E-2</v>
      </c>
      <c r="H174" s="1">
        <v>-6.4468750000000005E-2</v>
      </c>
      <c r="I174" s="1">
        <v>-6.4468750000000005E-2</v>
      </c>
      <c r="J174" s="1">
        <v>-6.4468750000000005E-2</v>
      </c>
      <c r="K174" s="1">
        <v>-6.4468750000000005E-2</v>
      </c>
      <c r="L174" s="1">
        <v>-6.4468750000000005E-2</v>
      </c>
      <c r="M174" s="1">
        <v>-6.4468750000000005E-2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</row>
    <row r="175" spans="1:34" x14ac:dyDescent="0.25">
      <c r="A175" s="13">
        <v>2</v>
      </c>
      <c r="B175" s="13">
        <v>910</v>
      </c>
      <c r="C175">
        <v>911</v>
      </c>
      <c r="D175" t="s">
        <v>209</v>
      </c>
      <c r="E175">
        <v>0</v>
      </c>
      <c r="F175">
        <v>0</v>
      </c>
      <c r="G175">
        <v>-0.24578710000000001</v>
      </c>
      <c r="H175">
        <v>-0.24578710000000001</v>
      </c>
      <c r="I175">
        <v>-0.24578710000000001</v>
      </c>
      <c r="J175">
        <v>-0.24578710000000001</v>
      </c>
      <c r="K175">
        <v>-0.24578710000000001</v>
      </c>
      <c r="L175">
        <v>-0.24578710000000001</v>
      </c>
      <c r="M175">
        <v>-0.24578710000000001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</row>
    <row r="176" spans="1:34" x14ac:dyDescent="0.25">
      <c r="A176" s="13">
        <v>2</v>
      </c>
      <c r="B176" s="13">
        <v>920</v>
      </c>
      <c r="C176">
        <v>921</v>
      </c>
      <c r="D176" t="s">
        <v>210</v>
      </c>
      <c r="E176">
        <v>0</v>
      </c>
      <c r="F176">
        <v>0</v>
      </c>
      <c r="G176">
        <v>-0.2860801</v>
      </c>
      <c r="H176">
        <v>-0.2860801</v>
      </c>
      <c r="I176">
        <v>-0.2860801</v>
      </c>
      <c r="J176">
        <v>-0.2860801</v>
      </c>
      <c r="K176">
        <v>-0.2860801</v>
      </c>
      <c r="L176">
        <v>-0.2860801</v>
      </c>
      <c r="M176">
        <v>-0.2860801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</row>
    <row r="177" spans="1:34" x14ac:dyDescent="0.25">
      <c r="A177" s="13">
        <v>2</v>
      </c>
      <c r="B177" s="13">
        <v>930</v>
      </c>
      <c r="C177">
        <v>931</v>
      </c>
      <c r="D177" t="s">
        <v>211</v>
      </c>
      <c r="E177">
        <v>0</v>
      </c>
      <c r="F177">
        <v>0</v>
      </c>
      <c r="G177">
        <v>-0.16117190000000001</v>
      </c>
      <c r="H177">
        <v>-0.16117190000000001</v>
      </c>
      <c r="I177">
        <v>-0.16117190000000001</v>
      </c>
      <c r="J177">
        <v>-0.16117190000000001</v>
      </c>
      <c r="K177">
        <v>-0.16117190000000001</v>
      </c>
      <c r="L177">
        <v>-0.16117190000000001</v>
      </c>
      <c r="M177">
        <v>-0.16117190000000001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</row>
    <row r="178" spans="1:34" x14ac:dyDescent="0.25">
      <c r="A178" s="13">
        <v>2</v>
      </c>
      <c r="B178" s="13">
        <v>940</v>
      </c>
      <c r="C178">
        <v>941</v>
      </c>
      <c r="D178" t="s">
        <v>212</v>
      </c>
      <c r="E178">
        <v>0</v>
      </c>
      <c r="F178">
        <v>0</v>
      </c>
      <c r="G178">
        <v>-0.32637300000000002</v>
      </c>
      <c r="H178">
        <v>-0.32637300000000002</v>
      </c>
      <c r="I178">
        <v>-0.32637300000000002</v>
      </c>
      <c r="J178">
        <v>-0.32637300000000002</v>
      </c>
      <c r="K178">
        <v>-0.32637300000000002</v>
      </c>
      <c r="L178">
        <v>-0.32637300000000002</v>
      </c>
      <c r="M178">
        <v>-0.32637300000000002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</row>
    <row r="179" spans="1:34" x14ac:dyDescent="0.25">
      <c r="A179" s="13">
        <v>2</v>
      </c>
      <c r="B179" s="13">
        <v>950</v>
      </c>
      <c r="C179">
        <v>951</v>
      </c>
      <c r="D179" t="s">
        <v>213</v>
      </c>
      <c r="E179">
        <v>0</v>
      </c>
      <c r="F179">
        <v>0</v>
      </c>
      <c r="G179">
        <v>-0.1853476</v>
      </c>
      <c r="H179">
        <v>-0.1853476</v>
      </c>
      <c r="I179">
        <v>-0.1853476</v>
      </c>
      <c r="J179">
        <v>-0.1853476</v>
      </c>
      <c r="K179">
        <v>-0.1853476</v>
      </c>
      <c r="L179">
        <v>-0.1853476</v>
      </c>
      <c r="M179">
        <v>-0.1853476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</row>
    <row r="180" spans="1:34" x14ac:dyDescent="0.25">
      <c r="A180" s="13">
        <v>2</v>
      </c>
      <c r="B180" s="13">
        <v>960</v>
      </c>
      <c r="C180">
        <v>961</v>
      </c>
      <c r="D180" t="s">
        <v>214</v>
      </c>
      <c r="E180">
        <v>0</v>
      </c>
      <c r="F180">
        <v>0</v>
      </c>
      <c r="G180" s="1">
        <v>-8.058593E-2</v>
      </c>
      <c r="H180" s="1">
        <v>-8.058593E-2</v>
      </c>
      <c r="I180" s="1">
        <v>-8.058593E-2</v>
      </c>
      <c r="J180" s="1">
        <v>-8.058593E-2</v>
      </c>
      <c r="K180" s="1">
        <v>-8.058593E-2</v>
      </c>
      <c r="L180" s="1">
        <v>-8.058593E-2</v>
      </c>
      <c r="M180" s="1">
        <v>-8.058593E-2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</row>
    <row r="181" spans="1:34" x14ac:dyDescent="0.25">
      <c r="A181" s="13">
        <v>3</v>
      </c>
      <c r="B181" s="13">
        <v>100</v>
      </c>
      <c r="C181">
        <v>102</v>
      </c>
      <c r="D181" t="s">
        <v>215</v>
      </c>
      <c r="E181">
        <v>0</v>
      </c>
      <c r="F181">
        <v>0</v>
      </c>
      <c r="G181">
        <v>-2.7802150000000001</v>
      </c>
      <c r="H181">
        <v>-2.7802150000000001</v>
      </c>
      <c r="I181">
        <v>-2.7802150000000001</v>
      </c>
      <c r="J181">
        <v>-2.7802150000000001</v>
      </c>
      <c r="K181">
        <v>-2.7802150000000001</v>
      </c>
      <c r="L181">
        <v>-2.7802150000000001</v>
      </c>
      <c r="M181">
        <v>-2.7802150000000001</v>
      </c>
      <c r="N181">
        <v>-2.7802150000000001</v>
      </c>
      <c r="O181">
        <v>-2.7802150000000001</v>
      </c>
      <c r="P181">
        <v>-2.7802150000000001</v>
      </c>
      <c r="Q181">
        <v>-2.7802150000000001</v>
      </c>
      <c r="R181">
        <v>-2.7802150000000001</v>
      </c>
      <c r="S181">
        <v>-2.7802150000000001</v>
      </c>
      <c r="T181">
        <v>-2.7802150000000001</v>
      </c>
      <c r="U181">
        <v>-2.7802150000000001</v>
      </c>
      <c r="V181">
        <v>-2.7802150000000001</v>
      </c>
      <c r="W181">
        <v>-2.7802150000000001</v>
      </c>
      <c r="X181">
        <v>-2.7802150000000001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</row>
    <row r="182" spans="1:34" x14ac:dyDescent="0.25">
      <c r="A182" s="13">
        <v>3</v>
      </c>
      <c r="B182" s="13">
        <v>100</v>
      </c>
      <c r="C182">
        <v>103</v>
      </c>
      <c r="D182" t="s">
        <v>216</v>
      </c>
      <c r="E182">
        <v>0</v>
      </c>
      <c r="F182">
        <v>0</v>
      </c>
      <c r="G182">
        <v>-7.031123</v>
      </c>
      <c r="H182">
        <v>-7.031123</v>
      </c>
      <c r="I182">
        <v>-7.031123</v>
      </c>
      <c r="J182">
        <v>-7.031123</v>
      </c>
      <c r="K182">
        <v>-7.031123</v>
      </c>
      <c r="L182">
        <v>-7.031123</v>
      </c>
      <c r="M182">
        <v>-7.031123</v>
      </c>
      <c r="N182">
        <v>-7.031123</v>
      </c>
      <c r="O182">
        <v>-7.031123</v>
      </c>
      <c r="P182">
        <v>-7.031123</v>
      </c>
      <c r="Q182">
        <v>-7.031123</v>
      </c>
      <c r="R182">
        <v>-7.031123</v>
      </c>
      <c r="S182">
        <v>-7.031123</v>
      </c>
      <c r="T182">
        <v>-7.031123</v>
      </c>
      <c r="U182">
        <v>-7.031123</v>
      </c>
      <c r="V182">
        <v>-7.031123</v>
      </c>
      <c r="W182">
        <v>-7.031123</v>
      </c>
      <c r="X182">
        <v>-7.031123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</row>
    <row r="183" spans="1:34" x14ac:dyDescent="0.25">
      <c r="A183" s="13">
        <v>3</v>
      </c>
      <c r="B183" s="13">
        <v>100</v>
      </c>
      <c r="C183">
        <v>104</v>
      </c>
      <c r="D183" t="s">
        <v>217</v>
      </c>
      <c r="E183">
        <v>0</v>
      </c>
      <c r="F183">
        <v>0</v>
      </c>
      <c r="G183">
        <v>-10.057130000000001</v>
      </c>
      <c r="H183">
        <v>-10.057130000000001</v>
      </c>
      <c r="I183">
        <v>-10.057130000000001</v>
      </c>
      <c r="J183">
        <v>-10.057130000000001</v>
      </c>
      <c r="K183">
        <v>-10.057130000000001</v>
      </c>
      <c r="L183">
        <v>-10.057130000000001</v>
      </c>
      <c r="M183">
        <v>-10.057130000000001</v>
      </c>
      <c r="N183">
        <v>-10.057130000000001</v>
      </c>
      <c r="O183">
        <v>-10.057130000000001</v>
      </c>
      <c r="P183">
        <v>-10.057130000000001</v>
      </c>
      <c r="Q183">
        <v>-10.057130000000001</v>
      </c>
      <c r="R183">
        <v>-10.057130000000001</v>
      </c>
      <c r="S183">
        <v>-10.057130000000001</v>
      </c>
      <c r="T183">
        <v>-10.057130000000001</v>
      </c>
      <c r="U183">
        <v>-10.07324</v>
      </c>
      <c r="V183">
        <v>-10.07324</v>
      </c>
      <c r="W183">
        <v>-10.07324</v>
      </c>
      <c r="X183">
        <v>-10.07324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</row>
    <row r="184" spans="1:34" x14ac:dyDescent="0.25">
      <c r="A184" s="13">
        <v>3</v>
      </c>
      <c r="B184" s="13">
        <v>100</v>
      </c>
      <c r="C184">
        <v>105</v>
      </c>
      <c r="D184" t="s">
        <v>218</v>
      </c>
      <c r="E184">
        <v>0</v>
      </c>
      <c r="F184">
        <v>0</v>
      </c>
      <c r="G184">
        <v>-11.072509999999999</v>
      </c>
      <c r="H184">
        <v>-11.072509999999999</v>
      </c>
      <c r="I184">
        <v>-11.072509999999999</v>
      </c>
      <c r="J184">
        <v>-11.072509999999999</v>
      </c>
      <c r="K184">
        <v>-11.072509999999999</v>
      </c>
      <c r="L184">
        <v>-11.072509999999999</v>
      </c>
      <c r="M184">
        <v>-11.072509999999999</v>
      </c>
      <c r="N184">
        <v>-11.072509999999999</v>
      </c>
      <c r="O184">
        <v>-11.072509999999999</v>
      </c>
      <c r="P184">
        <v>-11.072509999999999</v>
      </c>
      <c r="Q184">
        <v>-11.072509999999999</v>
      </c>
      <c r="R184">
        <v>-11.072509999999999</v>
      </c>
      <c r="S184">
        <v>-11.072509999999999</v>
      </c>
      <c r="T184">
        <v>-11.072509999999999</v>
      </c>
      <c r="U184">
        <v>-11.05639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</row>
    <row r="185" spans="1:34" x14ac:dyDescent="0.25">
      <c r="A185" s="13">
        <v>3</v>
      </c>
      <c r="B185" s="13">
        <v>100</v>
      </c>
      <c r="C185">
        <v>106</v>
      </c>
      <c r="D185" t="s">
        <v>219</v>
      </c>
      <c r="E185">
        <v>0</v>
      </c>
      <c r="F185">
        <v>0</v>
      </c>
      <c r="G185">
        <v>-11.1128</v>
      </c>
      <c r="H185">
        <v>-11.1128</v>
      </c>
      <c r="I185">
        <v>-11.1128</v>
      </c>
      <c r="J185">
        <v>-11.1128</v>
      </c>
      <c r="K185">
        <v>-11.1128</v>
      </c>
      <c r="L185">
        <v>-11.1128</v>
      </c>
      <c r="M185">
        <v>-11.1128</v>
      </c>
      <c r="N185">
        <v>-11.1128</v>
      </c>
      <c r="O185">
        <v>-11.1128</v>
      </c>
      <c r="P185">
        <v>-11.1128</v>
      </c>
      <c r="Q185">
        <v>-11.1128</v>
      </c>
      <c r="R185">
        <v>-11.1128</v>
      </c>
      <c r="S185">
        <v>-11.1128</v>
      </c>
      <c r="T185">
        <v>-11.1128</v>
      </c>
      <c r="U185">
        <v>-11.096679999999999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</row>
    <row r="186" spans="1:34" x14ac:dyDescent="0.25">
      <c r="A186" s="13">
        <v>3</v>
      </c>
      <c r="B186" s="13">
        <v>100</v>
      </c>
      <c r="C186">
        <v>107</v>
      </c>
      <c r="D186" t="s">
        <v>220</v>
      </c>
      <c r="E186">
        <v>0</v>
      </c>
      <c r="F186">
        <v>0</v>
      </c>
      <c r="G186">
        <v>-15.02122</v>
      </c>
      <c r="H186">
        <v>-15.02122</v>
      </c>
      <c r="I186">
        <v>-15.02122</v>
      </c>
      <c r="J186">
        <v>-15.02122</v>
      </c>
      <c r="K186">
        <v>-15.02122</v>
      </c>
      <c r="L186">
        <v>-15.02122</v>
      </c>
      <c r="M186">
        <v>-15.02122</v>
      </c>
      <c r="N186">
        <v>-15.02122</v>
      </c>
      <c r="O186">
        <v>-15.02122</v>
      </c>
      <c r="P186">
        <v>-15.02122</v>
      </c>
      <c r="Q186">
        <v>-15.02122</v>
      </c>
      <c r="R186">
        <v>-15.02122</v>
      </c>
      <c r="S186">
        <v>-15.02122</v>
      </c>
      <c r="T186">
        <v>-15.02122</v>
      </c>
      <c r="U186">
        <v>-15.02122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</row>
    <row r="187" spans="1:34" x14ac:dyDescent="0.25">
      <c r="A187" s="13">
        <v>3</v>
      </c>
      <c r="B187" s="13">
        <v>100</v>
      </c>
      <c r="C187">
        <v>108</v>
      </c>
      <c r="D187" t="s">
        <v>221</v>
      </c>
      <c r="E187">
        <v>0</v>
      </c>
      <c r="F187">
        <v>0</v>
      </c>
      <c r="G187">
        <v>-14.980930000000001</v>
      </c>
      <c r="H187">
        <v>-14.980930000000001</v>
      </c>
      <c r="I187">
        <v>-14.980930000000001</v>
      </c>
      <c r="J187">
        <v>-14.980930000000001</v>
      </c>
      <c r="K187">
        <v>-14.980930000000001</v>
      </c>
      <c r="L187">
        <v>-14.980930000000001</v>
      </c>
      <c r="M187">
        <v>-14.980930000000001</v>
      </c>
      <c r="N187">
        <v>-14.980930000000001</v>
      </c>
      <c r="O187">
        <v>-14.980930000000001</v>
      </c>
      <c r="P187">
        <v>-14.980930000000001</v>
      </c>
      <c r="Q187">
        <v>-14.980930000000001</v>
      </c>
      <c r="R187">
        <v>-14.980930000000001</v>
      </c>
      <c r="S187">
        <v>-14.980930000000001</v>
      </c>
      <c r="T187">
        <v>-14.980930000000001</v>
      </c>
      <c r="U187">
        <v>-14.980930000000001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</row>
    <row r="188" spans="1:34" x14ac:dyDescent="0.25">
      <c r="A188" s="14">
        <v>3</v>
      </c>
      <c r="B188" s="14">
        <v>100</v>
      </c>
      <c r="C188" s="15">
        <v>109</v>
      </c>
      <c r="D188" s="15" t="s">
        <v>222</v>
      </c>
      <c r="E188">
        <v>0</v>
      </c>
      <c r="F188">
        <v>0</v>
      </c>
      <c r="G188">
        <v>-2.5303979999999999</v>
      </c>
      <c r="H188">
        <v>-2.5303979999999999</v>
      </c>
      <c r="I188">
        <v>-2.5303979999999999</v>
      </c>
      <c r="J188">
        <v>-2.5303979999999999</v>
      </c>
      <c r="K188">
        <v>-2.5303979999999999</v>
      </c>
      <c r="L188">
        <v>-2.5303979999999999</v>
      </c>
      <c r="M188">
        <v>-2.5303979999999999</v>
      </c>
      <c r="N188">
        <v>-2.5263689999999999</v>
      </c>
      <c r="O188">
        <v>-2.5263689999999999</v>
      </c>
      <c r="P188">
        <v>-2.5263689999999999</v>
      </c>
      <c r="Q188">
        <v>-2.5263689999999999</v>
      </c>
      <c r="R188">
        <v>-2.5263689999999999</v>
      </c>
      <c r="S188">
        <v>-2.5263689999999999</v>
      </c>
      <c r="T188">
        <v>-2.5263689999999999</v>
      </c>
      <c r="U188">
        <v>-2.5263689999999999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</row>
    <row r="189" spans="1:34" x14ac:dyDescent="0.25">
      <c r="A189" s="13">
        <v>3</v>
      </c>
      <c r="B189" s="13">
        <v>100</v>
      </c>
      <c r="C189">
        <v>110</v>
      </c>
      <c r="D189" t="s">
        <v>223</v>
      </c>
      <c r="E189">
        <v>0</v>
      </c>
      <c r="F189">
        <v>0</v>
      </c>
      <c r="G189">
        <v>-2.409519</v>
      </c>
      <c r="H189">
        <v>-2.409519</v>
      </c>
      <c r="I189">
        <v>-2.409519</v>
      </c>
      <c r="J189">
        <v>-2.409519</v>
      </c>
      <c r="K189">
        <v>-2.409519</v>
      </c>
      <c r="L189">
        <v>-2.409519</v>
      </c>
      <c r="M189">
        <v>-2.409519</v>
      </c>
      <c r="N189">
        <v>-2.409519</v>
      </c>
      <c r="O189">
        <v>-2.409519</v>
      </c>
      <c r="P189">
        <v>-2.409519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</row>
    <row r="190" spans="1:34" x14ac:dyDescent="0.25">
      <c r="A190" s="13">
        <v>3</v>
      </c>
      <c r="B190" s="13">
        <v>100</v>
      </c>
      <c r="C190">
        <v>111</v>
      </c>
      <c r="D190" t="s">
        <v>224</v>
      </c>
      <c r="E190">
        <v>0</v>
      </c>
      <c r="F190">
        <v>0</v>
      </c>
      <c r="G190">
        <v>-8.7435740000000006</v>
      </c>
      <c r="H190">
        <v>-8.7435740000000006</v>
      </c>
      <c r="I190">
        <v>-8.7435740000000006</v>
      </c>
      <c r="J190">
        <v>-8.7435740000000006</v>
      </c>
      <c r="K190">
        <v>-8.7435740000000006</v>
      </c>
      <c r="L190">
        <v>-8.7435740000000006</v>
      </c>
      <c r="M190">
        <v>-8.7435740000000006</v>
      </c>
      <c r="N190">
        <v>-8.7435740000000006</v>
      </c>
      <c r="O190">
        <v>-8.7435740000000006</v>
      </c>
      <c r="P190">
        <v>-8.7435740000000006</v>
      </c>
      <c r="Q190">
        <v>-8.7435740000000006</v>
      </c>
      <c r="R190">
        <v>-8.7435740000000006</v>
      </c>
      <c r="S190">
        <v>-8.7435740000000006</v>
      </c>
      <c r="T190">
        <v>-8.7435740000000006</v>
      </c>
      <c r="U190">
        <v>-8.7435740000000006</v>
      </c>
      <c r="V190">
        <v>-8.7435740000000006</v>
      </c>
      <c r="W190">
        <v>-8.7435740000000006</v>
      </c>
      <c r="X190">
        <v>-8.7435740000000006</v>
      </c>
      <c r="Y190">
        <v>-8.7435740000000006</v>
      </c>
      <c r="Z190">
        <v>-8.7435740000000006</v>
      </c>
      <c r="AA190">
        <v>-8.7435740000000006</v>
      </c>
      <c r="AB190">
        <v>-8.7435740000000006</v>
      </c>
      <c r="AC190">
        <v>-8.7435740000000006</v>
      </c>
      <c r="AD190">
        <v>-8.7435740000000006</v>
      </c>
      <c r="AE190">
        <v>-8.7435740000000006</v>
      </c>
      <c r="AF190">
        <v>-8.7435740000000006</v>
      </c>
      <c r="AG190">
        <v>-8.7435740000000006</v>
      </c>
      <c r="AH190">
        <v>-8.7435740000000006</v>
      </c>
    </row>
    <row r="191" spans="1:34" x14ac:dyDescent="0.25">
      <c r="A191" s="13">
        <v>3</v>
      </c>
      <c r="B191" s="13">
        <v>100</v>
      </c>
      <c r="C191">
        <v>112</v>
      </c>
      <c r="D191" t="s">
        <v>225</v>
      </c>
      <c r="E191">
        <v>0</v>
      </c>
      <c r="F191">
        <v>0</v>
      </c>
      <c r="G191">
        <v>-2.8205079999999998</v>
      </c>
      <c r="H191">
        <v>-2.8205079999999998</v>
      </c>
      <c r="I191">
        <v>-2.8205079999999998</v>
      </c>
      <c r="J191">
        <v>-2.8205079999999998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</row>
    <row r="192" spans="1:34" x14ac:dyDescent="0.25">
      <c r="A192" s="13">
        <v>3</v>
      </c>
      <c r="B192" s="13">
        <v>100</v>
      </c>
      <c r="C192">
        <v>113</v>
      </c>
      <c r="D192" t="s">
        <v>226</v>
      </c>
      <c r="E192">
        <v>0</v>
      </c>
      <c r="F192">
        <v>0</v>
      </c>
      <c r="G192">
        <v>-2.7802150000000001</v>
      </c>
      <c r="H192">
        <v>-2.7802150000000001</v>
      </c>
      <c r="I192">
        <v>-2.7802150000000001</v>
      </c>
      <c r="J192">
        <v>-2.7802150000000001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</row>
    <row r="193" spans="1:34" x14ac:dyDescent="0.25">
      <c r="A193" s="13">
        <v>3</v>
      </c>
      <c r="B193" s="13">
        <v>100</v>
      </c>
      <c r="C193">
        <v>114</v>
      </c>
      <c r="D193" t="s">
        <v>227</v>
      </c>
      <c r="E193">
        <v>0</v>
      </c>
      <c r="F193">
        <v>0</v>
      </c>
      <c r="G193">
        <v>-4.0051209999999999</v>
      </c>
      <c r="H193">
        <v>-4.0051209999999999</v>
      </c>
      <c r="I193">
        <v>-4.0051209999999999</v>
      </c>
      <c r="J193">
        <v>-4.0051209999999999</v>
      </c>
      <c r="K193">
        <v>-4.0051209999999999</v>
      </c>
      <c r="L193">
        <v>-4.0051209999999999</v>
      </c>
      <c r="M193">
        <v>-4.0051209999999999</v>
      </c>
      <c r="N193">
        <v>-4.0051209999999999</v>
      </c>
      <c r="O193">
        <v>-4.0051209999999999</v>
      </c>
      <c r="P193">
        <v>-4.0051209999999999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</row>
    <row r="194" spans="1:34" x14ac:dyDescent="0.25">
      <c r="A194" s="13">
        <v>3</v>
      </c>
      <c r="B194" s="13">
        <v>100</v>
      </c>
      <c r="C194">
        <v>115</v>
      </c>
      <c r="D194" t="s">
        <v>228</v>
      </c>
      <c r="E194">
        <v>0</v>
      </c>
      <c r="F194">
        <v>0</v>
      </c>
      <c r="G194">
        <v>-2.28864</v>
      </c>
      <c r="H194">
        <v>-2.28864</v>
      </c>
      <c r="I194">
        <v>-2.28864</v>
      </c>
      <c r="J194">
        <v>-2.28864</v>
      </c>
      <c r="K194">
        <v>-2.28864</v>
      </c>
      <c r="L194">
        <v>-2.28864</v>
      </c>
      <c r="M194">
        <v>-2.28864</v>
      </c>
      <c r="N194">
        <v>-2.28864</v>
      </c>
      <c r="O194">
        <v>-2.28864</v>
      </c>
      <c r="P194">
        <v>-2.28864</v>
      </c>
      <c r="Q194">
        <v>-2.28864</v>
      </c>
      <c r="R194">
        <v>-2.28864</v>
      </c>
      <c r="S194">
        <v>-2.28864</v>
      </c>
      <c r="T194">
        <v>-2.28864</v>
      </c>
      <c r="U194">
        <v>-2.28864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</row>
    <row r="195" spans="1:34" x14ac:dyDescent="0.25">
      <c r="A195" s="13">
        <v>3</v>
      </c>
      <c r="B195" s="13">
        <v>100</v>
      </c>
      <c r="C195">
        <v>116</v>
      </c>
      <c r="D195" t="s">
        <v>229</v>
      </c>
      <c r="E195">
        <v>0</v>
      </c>
      <c r="F195">
        <v>0</v>
      </c>
      <c r="G195">
        <v>-3.5780159999999999</v>
      </c>
      <c r="H195">
        <v>-3.5780159999999999</v>
      </c>
      <c r="I195">
        <v>-3.5780159999999999</v>
      </c>
      <c r="J195">
        <v>-3.5780159999999999</v>
      </c>
      <c r="K195">
        <v>-3.5780159999999999</v>
      </c>
      <c r="L195">
        <v>-3.5780159999999999</v>
      </c>
      <c r="M195">
        <v>-3.5780159999999999</v>
      </c>
      <c r="N195">
        <v>-3.5780159999999999</v>
      </c>
      <c r="O195">
        <v>-3.5780159999999999</v>
      </c>
      <c r="P195">
        <v>-3.5780159999999999</v>
      </c>
      <c r="Q195">
        <v>-3.5780159999999999</v>
      </c>
      <c r="R195">
        <v>-3.5780159999999999</v>
      </c>
      <c r="S195">
        <v>-3.5780159999999999</v>
      </c>
      <c r="T195">
        <v>-3.5780159999999999</v>
      </c>
      <c r="U195">
        <v>-3.5780159999999999</v>
      </c>
      <c r="V195">
        <v>-3.5780159999999999</v>
      </c>
      <c r="W195">
        <v>-3.5780159999999999</v>
      </c>
      <c r="X195">
        <v>-3.5780159999999999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</row>
    <row r="196" spans="1:34" x14ac:dyDescent="0.25">
      <c r="A196" s="13">
        <v>3</v>
      </c>
      <c r="B196" s="13">
        <v>100</v>
      </c>
      <c r="C196">
        <v>117</v>
      </c>
      <c r="D196" t="s">
        <v>230</v>
      </c>
      <c r="E196">
        <v>0</v>
      </c>
      <c r="F196">
        <v>0</v>
      </c>
      <c r="G196">
        <v>-5.7256309999999999</v>
      </c>
      <c r="H196">
        <v>-5.7256309999999999</v>
      </c>
      <c r="I196">
        <v>-5.7256309999999999</v>
      </c>
      <c r="J196">
        <v>-5.7256309999999999</v>
      </c>
      <c r="K196">
        <v>-5.7256309999999999</v>
      </c>
      <c r="L196">
        <v>-5.7256309999999999</v>
      </c>
      <c r="M196">
        <v>-5.7256309999999999</v>
      </c>
      <c r="N196">
        <v>-5.7256309999999999</v>
      </c>
      <c r="O196">
        <v>-5.7256309999999999</v>
      </c>
      <c r="P196">
        <v>-5.7256309999999999</v>
      </c>
      <c r="Q196">
        <v>-5.7256309999999999</v>
      </c>
      <c r="R196">
        <v>-5.7256309999999999</v>
      </c>
      <c r="S196">
        <v>-5.7256309999999999</v>
      </c>
      <c r="T196">
        <v>-5.7256309999999999</v>
      </c>
      <c r="U196">
        <v>-5.7417480000000003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</row>
    <row r="197" spans="1:34" x14ac:dyDescent="0.25">
      <c r="A197" s="13">
        <v>3</v>
      </c>
      <c r="B197" s="13">
        <v>100</v>
      </c>
      <c r="C197">
        <v>118</v>
      </c>
      <c r="D197" t="s">
        <v>231</v>
      </c>
      <c r="E197">
        <v>0</v>
      </c>
      <c r="F197">
        <v>0</v>
      </c>
      <c r="G197">
        <v>-6.2131759999999998</v>
      </c>
      <c r="H197">
        <v>-6.2131759999999998</v>
      </c>
      <c r="I197">
        <v>-6.2131759999999998</v>
      </c>
      <c r="J197">
        <v>-6.2131759999999998</v>
      </c>
      <c r="K197">
        <v>-6.2131759999999998</v>
      </c>
      <c r="L197">
        <v>-6.2131759999999998</v>
      </c>
      <c r="M197">
        <v>-6.2131759999999998</v>
      </c>
      <c r="N197">
        <v>-6.2131759999999998</v>
      </c>
      <c r="O197">
        <v>-6.2131759999999998</v>
      </c>
      <c r="P197">
        <v>-6.2131759999999998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</row>
    <row r="198" spans="1:34" x14ac:dyDescent="0.25">
      <c r="A198" s="13">
        <v>3</v>
      </c>
      <c r="B198" s="13">
        <v>100</v>
      </c>
      <c r="C198">
        <v>119</v>
      </c>
      <c r="D198" t="s">
        <v>232</v>
      </c>
      <c r="E198">
        <v>0</v>
      </c>
      <c r="F198">
        <v>0</v>
      </c>
      <c r="G198">
        <v>-1.2249060000000001</v>
      </c>
      <c r="H198">
        <v>-1.2249060000000001</v>
      </c>
      <c r="I198">
        <v>-1.2249060000000001</v>
      </c>
      <c r="J198">
        <v>-1.2249060000000001</v>
      </c>
      <c r="K198">
        <v>-1.2249060000000001</v>
      </c>
      <c r="L198">
        <v>-1.2249060000000001</v>
      </c>
      <c r="M198">
        <v>-1.2249060000000001</v>
      </c>
      <c r="N198">
        <v>-1.2249060000000001</v>
      </c>
      <c r="O198">
        <v>-1.2249060000000001</v>
      </c>
      <c r="P198">
        <v>-1.2249060000000001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</row>
    <row r="199" spans="1:34" x14ac:dyDescent="0.25">
      <c r="A199" s="13">
        <v>3</v>
      </c>
      <c r="B199" s="13">
        <v>100</v>
      </c>
      <c r="C199">
        <v>120</v>
      </c>
      <c r="D199" t="s">
        <v>233</v>
      </c>
      <c r="E199">
        <v>0</v>
      </c>
      <c r="F199">
        <v>0</v>
      </c>
      <c r="G199">
        <v>-1.6560410000000001</v>
      </c>
      <c r="H199">
        <v>-1.6560410000000001</v>
      </c>
      <c r="I199">
        <v>-1.6560410000000001</v>
      </c>
      <c r="J199">
        <v>-1.6560410000000001</v>
      </c>
      <c r="K199">
        <v>-1.6560410000000001</v>
      </c>
      <c r="L199">
        <v>-1.6560410000000001</v>
      </c>
      <c r="M199">
        <v>-1.6560410000000001</v>
      </c>
      <c r="N199">
        <v>-1.6560410000000001</v>
      </c>
      <c r="O199">
        <v>-1.6560410000000001</v>
      </c>
      <c r="P199">
        <v>-1.6560410000000001</v>
      </c>
      <c r="Q199">
        <v>-1.6560410000000001</v>
      </c>
      <c r="R199">
        <v>-1.6560410000000001</v>
      </c>
      <c r="S199">
        <v>-1.6560410000000001</v>
      </c>
      <c r="T199">
        <v>-1.6560410000000001</v>
      </c>
      <c r="U199">
        <v>-1.6560410000000001</v>
      </c>
      <c r="V199">
        <v>-1.6560410000000001</v>
      </c>
      <c r="W199">
        <v>-1.6560410000000001</v>
      </c>
      <c r="X199">
        <v>-1.6560410000000001</v>
      </c>
      <c r="Y199">
        <v>-1.6560410000000001</v>
      </c>
      <c r="Z199">
        <v>-1.6560410000000001</v>
      </c>
      <c r="AA199">
        <v>-1.6560410000000001</v>
      </c>
      <c r="AB199">
        <v>-1.6560410000000001</v>
      </c>
      <c r="AC199">
        <v>-1.6560410000000001</v>
      </c>
      <c r="AD199">
        <v>-1.6560410000000001</v>
      </c>
      <c r="AE199">
        <v>-1.6560410000000001</v>
      </c>
      <c r="AF199">
        <v>-1.6560410000000001</v>
      </c>
      <c r="AG199">
        <v>-1.6560410000000001</v>
      </c>
      <c r="AH199">
        <v>-1.6560410000000001</v>
      </c>
    </row>
    <row r="200" spans="1:34" x14ac:dyDescent="0.25">
      <c r="A200" s="13">
        <v>3</v>
      </c>
      <c r="B200" s="13">
        <v>100</v>
      </c>
      <c r="C200">
        <v>121</v>
      </c>
      <c r="D200" t="s">
        <v>234</v>
      </c>
      <c r="E200">
        <v>0</v>
      </c>
      <c r="F200">
        <v>0</v>
      </c>
      <c r="G200">
        <v>-10.19815</v>
      </c>
      <c r="H200">
        <v>-10.19815</v>
      </c>
      <c r="I200">
        <v>-10.19815</v>
      </c>
      <c r="J200">
        <v>-10.19815</v>
      </c>
      <c r="K200">
        <v>-10.19815</v>
      </c>
      <c r="L200">
        <v>-10.19815</v>
      </c>
      <c r="M200">
        <v>-10.19815</v>
      </c>
      <c r="N200">
        <v>-10.19815</v>
      </c>
      <c r="O200">
        <v>-10.19815</v>
      </c>
      <c r="P200">
        <v>-10.19815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</row>
    <row r="201" spans="1:34" x14ac:dyDescent="0.25">
      <c r="A201" s="13">
        <v>3</v>
      </c>
      <c r="B201" s="13">
        <v>100</v>
      </c>
      <c r="C201">
        <v>122</v>
      </c>
      <c r="D201" t="s">
        <v>235</v>
      </c>
      <c r="E201">
        <v>0</v>
      </c>
      <c r="F201">
        <v>0</v>
      </c>
      <c r="G201">
        <v>-22.523769999999999</v>
      </c>
      <c r="H201">
        <v>-22.523769999999999</v>
      </c>
      <c r="I201">
        <v>-22.523769999999999</v>
      </c>
      <c r="J201">
        <v>-22.523769999999999</v>
      </c>
      <c r="K201">
        <v>-22.523769999999999</v>
      </c>
      <c r="L201">
        <v>-22.523769999999999</v>
      </c>
      <c r="M201">
        <v>-22.523769999999999</v>
      </c>
      <c r="N201">
        <v>-22.523769999999999</v>
      </c>
      <c r="O201">
        <v>-22.523769999999999</v>
      </c>
      <c r="P201">
        <v>-22.523769999999999</v>
      </c>
      <c r="Q201">
        <v>-22.523769999999999</v>
      </c>
      <c r="R201">
        <v>-22.523769999999999</v>
      </c>
      <c r="S201">
        <v>-22.523769999999999</v>
      </c>
      <c r="T201">
        <v>-22.523769999999999</v>
      </c>
      <c r="U201">
        <v>-22.53989</v>
      </c>
      <c r="V201">
        <v>-22.53989</v>
      </c>
      <c r="W201">
        <v>-22.53989</v>
      </c>
      <c r="X201">
        <v>-22.53989</v>
      </c>
      <c r="Y201">
        <v>-22.53989</v>
      </c>
      <c r="Z201">
        <v>-22.53989</v>
      </c>
      <c r="AA201">
        <v>-22.53989</v>
      </c>
      <c r="AB201">
        <v>-22.53989</v>
      </c>
      <c r="AC201">
        <v>-22.53989</v>
      </c>
      <c r="AD201">
        <v>-22.53989</v>
      </c>
      <c r="AE201">
        <v>-22.53989</v>
      </c>
      <c r="AF201">
        <v>-22.53989</v>
      </c>
      <c r="AG201">
        <v>-22.53989</v>
      </c>
      <c r="AH201">
        <v>-22.53989</v>
      </c>
    </row>
    <row r="202" spans="1:34" x14ac:dyDescent="0.25">
      <c r="A202" s="13">
        <v>3</v>
      </c>
      <c r="B202" s="13">
        <v>100</v>
      </c>
      <c r="C202">
        <v>124</v>
      </c>
      <c r="D202" t="s">
        <v>236</v>
      </c>
      <c r="E202">
        <v>0</v>
      </c>
      <c r="F202">
        <v>0</v>
      </c>
      <c r="G202">
        <v>-6.8296580000000002</v>
      </c>
      <c r="H202">
        <v>-6.8296580000000002</v>
      </c>
      <c r="I202">
        <v>-6.8296580000000002</v>
      </c>
      <c r="J202">
        <v>-6.8296580000000002</v>
      </c>
      <c r="K202">
        <v>-6.8296580000000002</v>
      </c>
      <c r="L202">
        <v>-6.8296580000000002</v>
      </c>
      <c r="M202">
        <v>-6.8296580000000002</v>
      </c>
      <c r="N202">
        <v>-6.8296580000000002</v>
      </c>
      <c r="O202">
        <v>-6.8296580000000002</v>
      </c>
      <c r="P202">
        <v>-6.8296580000000002</v>
      </c>
      <c r="Q202">
        <v>-6.8296580000000002</v>
      </c>
      <c r="R202">
        <v>-6.8296580000000002</v>
      </c>
      <c r="S202">
        <v>-6.8296580000000002</v>
      </c>
      <c r="T202">
        <v>-6.8296580000000002</v>
      </c>
      <c r="U202">
        <v>-6.8457749999999997</v>
      </c>
      <c r="V202">
        <v>-6.8457749999999997</v>
      </c>
      <c r="W202">
        <v>-6.8457749999999997</v>
      </c>
      <c r="X202">
        <v>-6.8457749999999997</v>
      </c>
      <c r="Y202">
        <v>-6.8457749999999997</v>
      </c>
      <c r="Z202">
        <v>-6.8457749999999997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</row>
    <row r="203" spans="1:34" x14ac:dyDescent="0.25">
      <c r="A203" s="13">
        <v>3</v>
      </c>
      <c r="B203" s="13">
        <v>100</v>
      </c>
      <c r="C203">
        <v>125</v>
      </c>
      <c r="D203" t="s">
        <v>237</v>
      </c>
      <c r="E203">
        <v>0</v>
      </c>
      <c r="F203">
        <v>0</v>
      </c>
      <c r="G203">
        <v>-0.32637300000000002</v>
      </c>
      <c r="H203">
        <v>-0.32637300000000002</v>
      </c>
      <c r="I203">
        <v>-0.32637300000000002</v>
      </c>
      <c r="J203">
        <v>-0.32637300000000002</v>
      </c>
      <c r="K203">
        <v>-0.32637300000000002</v>
      </c>
      <c r="L203">
        <v>-0.32637300000000002</v>
      </c>
      <c r="M203">
        <v>-0.32637300000000002</v>
      </c>
      <c r="N203">
        <v>-0.32637300000000002</v>
      </c>
      <c r="O203">
        <v>-0.32637300000000002</v>
      </c>
      <c r="P203">
        <v>-0.32637300000000002</v>
      </c>
      <c r="Q203">
        <v>-0.32637300000000002</v>
      </c>
      <c r="R203">
        <v>-0.32637300000000002</v>
      </c>
      <c r="S203">
        <v>-0.32637300000000002</v>
      </c>
      <c r="T203">
        <v>-0.32637300000000002</v>
      </c>
      <c r="U203">
        <v>-0.32637300000000002</v>
      </c>
      <c r="V203">
        <v>-0.32637300000000002</v>
      </c>
      <c r="W203">
        <v>-0.32637300000000002</v>
      </c>
      <c r="X203">
        <v>-0.32637300000000002</v>
      </c>
      <c r="Y203">
        <v>-0.32637300000000002</v>
      </c>
      <c r="Z203">
        <v>-0.32637300000000002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</row>
    <row r="204" spans="1:34" x14ac:dyDescent="0.25">
      <c r="A204" s="13">
        <v>3</v>
      </c>
      <c r="B204" s="13">
        <v>100</v>
      </c>
      <c r="C204">
        <v>126</v>
      </c>
      <c r="D204" t="s">
        <v>238</v>
      </c>
      <c r="E204">
        <v>0</v>
      </c>
      <c r="F204">
        <v>0</v>
      </c>
      <c r="G204">
        <v>-0.97911910000000002</v>
      </c>
      <c r="H204">
        <v>-0.97911910000000002</v>
      </c>
      <c r="I204">
        <v>-0.97911910000000002</v>
      </c>
      <c r="J204">
        <v>-0.97911910000000002</v>
      </c>
      <c r="K204">
        <v>-0.97911910000000002</v>
      </c>
      <c r="L204">
        <v>-0.97911910000000002</v>
      </c>
      <c r="M204">
        <v>-0.97911910000000002</v>
      </c>
      <c r="N204">
        <v>-0.97911910000000002</v>
      </c>
      <c r="O204">
        <v>-0.97911910000000002</v>
      </c>
      <c r="P204">
        <v>-0.97911910000000002</v>
      </c>
      <c r="Q204">
        <v>-0.97911910000000002</v>
      </c>
      <c r="R204">
        <v>-0.97911910000000002</v>
      </c>
      <c r="S204">
        <v>-0.97911910000000002</v>
      </c>
      <c r="T204">
        <v>-0.97911910000000002</v>
      </c>
      <c r="U204">
        <v>-0.97911910000000002</v>
      </c>
      <c r="V204">
        <v>-0.97911910000000002</v>
      </c>
      <c r="W204">
        <v>-0.97911910000000002</v>
      </c>
      <c r="X204">
        <v>-0.97911910000000002</v>
      </c>
      <c r="Y204">
        <v>-0.97911910000000002</v>
      </c>
      <c r="Z204">
        <v>-0.97911910000000002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</row>
    <row r="205" spans="1:34" x14ac:dyDescent="0.25">
      <c r="A205" s="13">
        <v>3</v>
      </c>
      <c r="B205" s="13">
        <v>100</v>
      </c>
      <c r="C205">
        <v>127</v>
      </c>
      <c r="D205" t="s">
        <v>239</v>
      </c>
      <c r="E205">
        <v>0</v>
      </c>
      <c r="F205">
        <v>0</v>
      </c>
      <c r="G205">
        <v>-0.32637300000000002</v>
      </c>
      <c r="H205">
        <v>-0.32637300000000002</v>
      </c>
      <c r="I205">
        <v>-0.32637300000000002</v>
      </c>
      <c r="J205">
        <v>-0.32637300000000002</v>
      </c>
      <c r="K205">
        <v>-0.32637300000000002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</row>
    <row r="206" spans="1:34" x14ac:dyDescent="0.25">
      <c r="A206" s="13">
        <v>3</v>
      </c>
      <c r="B206" s="13">
        <v>130</v>
      </c>
      <c r="C206">
        <v>132</v>
      </c>
      <c r="D206" t="s">
        <v>240</v>
      </c>
      <c r="E206">
        <v>0</v>
      </c>
      <c r="F206">
        <v>0</v>
      </c>
      <c r="G206">
        <v>-16.330739999999999</v>
      </c>
      <c r="H206">
        <v>-16.330739999999999</v>
      </c>
      <c r="I206">
        <v>-16.330739999999999</v>
      </c>
      <c r="J206">
        <v>-16.330739999999999</v>
      </c>
      <c r="K206">
        <v>-16.330739999999999</v>
      </c>
      <c r="L206">
        <v>-16.330739999999999</v>
      </c>
      <c r="M206">
        <v>-16.330739999999999</v>
      </c>
      <c r="N206">
        <v>-16.330739999999999</v>
      </c>
      <c r="O206">
        <v>-16.330739999999999</v>
      </c>
      <c r="P206">
        <v>-16.330739999999999</v>
      </c>
      <c r="Q206">
        <v>-16.330739999999999</v>
      </c>
      <c r="R206">
        <v>-16.330739999999999</v>
      </c>
      <c r="S206">
        <v>-16.330739999999999</v>
      </c>
      <c r="T206">
        <v>-16.330739999999999</v>
      </c>
      <c r="U206">
        <v>-16.330739999999999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</row>
    <row r="207" spans="1:34" x14ac:dyDescent="0.25">
      <c r="A207" s="13">
        <v>3</v>
      </c>
      <c r="B207" s="13">
        <v>130</v>
      </c>
      <c r="C207">
        <v>133</v>
      </c>
      <c r="D207" t="s">
        <v>241</v>
      </c>
      <c r="E207">
        <v>0</v>
      </c>
      <c r="F207">
        <v>0</v>
      </c>
      <c r="G207">
        <v>-6.4146400000000003</v>
      </c>
      <c r="H207">
        <v>-6.4146400000000003</v>
      </c>
      <c r="I207">
        <v>-6.4146400000000003</v>
      </c>
      <c r="J207">
        <v>-6.4146400000000003</v>
      </c>
      <c r="K207">
        <v>-6.4146400000000003</v>
      </c>
      <c r="L207">
        <v>-6.4146400000000003</v>
      </c>
      <c r="M207">
        <v>-6.4146400000000003</v>
      </c>
      <c r="N207">
        <v>-6.4146400000000003</v>
      </c>
      <c r="O207">
        <v>-6.4146400000000003</v>
      </c>
      <c r="P207">
        <v>-6.4146400000000003</v>
      </c>
      <c r="Q207">
        <v>-6.4146400000000003</v>
      </c>
      <c r="R207">
        <v>-6.4146400000000003</v>
      </c>
      <c r="S207">
        <v>-6.4146400000000003</v>
      </c>
      <c r="T207">
        <v>-6.4146400000000003</v>
      </c>
      <c r="U207">
        <v>-6.398523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</row>
    <row r="208" spans="1:34" x14ac:dyDescent="0.25">
      <c r="A208" s="13">
        <v>3</v>
      </c>
      <c r="B208" s="13">
        <v>130</v>
      </c>
      <c r="C208">
        <v>134</v>
      </c>
      <c r="D208" t="s">
        <v>242</v>
      </c>
      <c r="E208">
        <v>0</v>
      </c>
      <c r="F208">
        <v>0</v>
      </c>
      <c r="G208">
        <v>-6.3783770000000004</v>
      </c>
      <c r="H208">
        <v>-6.3783770000000004</v>
      </c>
      <c r="I208">
        <v>-6.3783770000000004</v>
      </c>
      <c r="J208">
        <v>-6.3783770000000004</v>
      </c>
      <c r="K208">
        <v>-6.3783770000000004</v>
      </c>
      <c r="L208">
        <v>-6.3783770000000004</v>
      </c>
      <c r="M208">
        <v>-6.3783770000000004</v>
      </c>
      <c r="N208">
        <v>-6.3783770000000004</v>
      </c>
      <c r="O208">
        <v>-6.3783770000000004</v>
      </c>
      <c r="P208">
        <v>-6.3783770000000004</v>
      </c>
      <c r="Q208">
        <v>-6.3783770000000004</v>
      </c>
      <c r="R208">
        <v>-6.3783770000000004</v>
      </c>
      <c r="S208">
        <v>-6.3783770000000004</v>
      </c>
      <c r="T208">
        <v>-6.3783770000000004</v>
      </c>
      <c r="U208">
        <v>-6.3944939999999999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</row>
    <row r="209" spans="1:34" x14ac:dyDescent="0.25">
      <c r="A209" s="13">
        <v>3</v>
      </c>
      <c r="B209" s="13">
        <v>130</v>
      </c>
      <c r="C209">
        <v>136</v>
      </c>
      <c r="D209" t="s">
        <v>243</v>
      </c>
      <c r="E209">
        <v>0</v>
      </c>
      <c r="F209">
        <v>0</v>
      </c>
      <c r="G209">
        <v>-2.1274690000000001</v>
      </c>
      <c r="H209">
        <v>-2.1274690000000001</v>
      </c>
      <c r="I209">
        <v>-2.1274690000000001</v>
      </c>
      <c r="J209">
        <v>-2.1274690000000001</v>
      </c>
      <c r="K209">
        <v>-2.1274690000000001</v>
      </c>
      <c r="L209">
        <v>-2.1274690000000001</v>
      </c>
      <c r="M209">
        <v>-2.1274690000000001</v>
      </c>
      <c r="N209">
        <v>-2.12344</v>
      </c>
      <c r="O209">
        <v>-2.12344</v>
      </c>
      <c r="P209">
        <v>-2.12344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</row>
    <row r="210" spans="1:34" x14ac:dyDescent="0.25">
      <c r="A210" s="13">
        <v>3</v>
      </c>
      <c r="B210" s="13">
        <v>130</v>
      </c>
      <c r="C210">
        <v>137</v>
      </c>
      <c r="D210" t="s">
        <v>244</v>
      </c>
      <c r="E210">
        <v>0</v>
      </c>
      <c r="F210">
        <v>0</v>
      </c>
      <c r="G210">
        <v>-10.3432</v>
      </c>
      <c r="H210">
        <v>-10.3432</v>
      </c>
      <c r="I210">
        <v>-10.3432</v>
      </c>
      <c r="J210">
        <v>-10.3432</v>
      </c>
      <c r="K210">
        <v>-10.3432</v>
      </c>
      <c r="L210">
        <v>-10.3432</v>
      </c>
      <c r="M210">
        <v>-10.3432</v>
      </c>
      <c r="N210">
        <v>-10.3432</v>
      </c>
      <c r="O210">
        <v>-10.3432</v>
      </c>
      <c r="P210">
        <v>-10.3432</v>
      </c>
      <c r="Q210">
        <v>-10.3432</v>
      </c>
      <c r="R210">
        <v>-10.3432</v>
      </c>
      <c r="S210">
        <v>-10.3432</v>
      </c>
      <c r="T210">
        <v>-10.3432</v>
      </c>
      <c r="U210">
        <v>-10.3432</v>
      </c>
      <c r="V210">
        <v>-10.3432</v>
      </c>
      <c r="W210">
        <v>-10.3432</v>
      </c>
      <c r="X210">
        <v>-10.3432</v>
      </c>
      <c r="Y210">
        <v>-10.3432</v>
      </c>
      <c r="Z210">
        <v>-10.3432</v>
      </c>
      <c r="AA210">
        <v>-10.3432</v>
      </c>
      <c r="AB210">
        <v>-10.3432</v>
      </c>
      <c r="AC210">
        <v>-10.3432</v>
      </c>
      <c r="AD210">
        <v>-10.3432</v>
      </c>
      <c r="AE210">
        <v>-10.3432</v>
      </c>
      <c r="AF210">
        <v>-10.3432</v>
      </c>
      <c r="AG210">
        <v>-10.3432</v>
      </c>
      <c r="AH210">
        <v>-10.3432</v>
      </c>
    </row>
    <row r="211" spans="1:34" x14ac:dyDescent="0.25">
      <c r="A211" s="13">
        <v>3</v>
      </c>
      <c r="B211" s="13">
        <v>130</v>
      </c>
      <c r="C211">
        <v>138</v>
      </c>
      <c r="D211" t="s">
        <v>245</v>
      </c>
      <c r="E211">
        <v>0</v>
      </c>
      <c r="F211">
        <v>0</v>
      </c>
      <c r="G211">
        <v>-2.5948669999999998</v>
      </c>
      <c r="H211">
        <v>-2.5948669999999998</v>
      </c>
      <c r="I211">
        <v>-2.5948669999999998</v>
      </c>
      <c r="J211">
        <v>-2.5948669999999998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</row>
    <row r="212" spans="1:34" x14ac:dyDescent="0.25">
      <c r="A212" s="13">
        <v>3</v>
      </c>
      <c r="B212" s="13">
        <v>130</v>
      </c>
      <c r="C212">
        <v>139</v>
      </c>
      <c r="D212" t="s">
        <v>246</v>
      </c>
      <c r="E212">
        <v>0</v>
      </c>
      <c r="F212">
        <v>0</v>
      </c>
      <c r="G212">
        <v>-2.5706910000000001</v>
      </c>
      <c r="H212">
        <v>-2.5706910000000001</v>
      </c>
      <c r="I212">
        <v>-2.5706910000000001</v>
      </c>
      <c r="J212">
        <v>-2.5706910000000001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</row>
    <row r="213" spans="1:34" x14ac:dyDescent="0.25">
      <c r="A213" s="13">
        <v>3</v>
      </c>
      <c r="B213" s="13">
        <v>130</v>
      </c>
      <c r="C213">
        <v>140</v>
      </c>
      <c r="D213" t="s">
        <v>247</v>
      </c>
      <c r="E213">
        <v>0</v>
      </c>
      <c r="F213">
        <v>0</v>
      </c>
      <c r="G213">
        <v>-3.6787480000000001</v>
      </c>
      <c r="H213">
        <v>-3.6787480000000001</v>
      </c>
      <c r="I213">
        <v>-3.6787480000000001</v>
      </c>
      <c r="J213">
        <v>-3.6787480000000001</v>
      </c>
      <c r="K213">
        <v>-3.6787480000000001</v>
      </c>
      <c r="L213">
        <v>-3.6787480000000001</v>
      </c>
      <c r="M213">
        <v>-3.6787480000000001</v>
      </c>
      <c r="N213">
        <v>-3.6787480000000001</v>
      </c>
      <c r="O213">
        <v>-3.6787480000000001</v>
      </c>
      <c r="P213">
        <v>-3.6787480000000001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</row>
    <row r="214" spans="1:34" x14ac:dyDescent="0.25">
      <c r="A214" s="13">
        <v>3</v>
      </c>
      <c r="B214" s="13">
        <v>130</v>
      </c>
      <c r="C214">
        <v>141</v>
      </c>
      <c r="D214" t="s">
        <v>248</v>
      </c>
      <c r="E214">
        <v>0</v>
      </c>
      <c r="F214">
        <v>0</v>
      </c>
      <c r="G214">
        <v>-6.9706830000000002</v>
      </c>
      <c r="H214">
        <v>-6.9706830000000002</v>
      </c>
      <c r="I214">
        <v>-6.9706830000000002</v>
      </c>
      <c r="J214">
        <v>-6.9706830000000002</v>
      </c>
      <c r="K214">
        <v>-6.9706830000000002</v>
      </c>
      <c r="L214">
        <v>-6.9706830000000002</v>
      </c>
      <c r="M214">
        <v>-6.9706830000000002</v>
      </c>
      <c r="N214">
        <v>-6.9706830000000002</v>
      </c>
      <c r="O214">
        <v>-6.9706830000000002</v>
      </c>
      <c r="P214">
        <v>-6.9706830000000002</v>
      </c>
      <c r="Q214">
        <v>-6.9706830000000002</v>
      </c>
      <c r="R214">
        <v>-6.9706830000000002</v>
      </c>
      <c r="S214">
        <v>-6.9706830000000002</v>
      </c>
      <c r="T214">
        <v>-6.9706830000000002</v>
      </c>
      <c r="U214">
        <v>-6.9706830000000002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</row>
    <row r="215" spans="1:34" x14ac:dyDescent="0.25">
      <c r="A215" s="13">
        <v>3</v>
      </c>
      <c r="B215" s="13">
        <v>130</v>
      </c>
      <c r="C215">
        <v>142</v>
      </c>
      <c r="D215" t="s">
        <v>249</v>
      </c>
      <c r="E215">
        <v>0</v>
      </c>
      <c r="F215">
        <v>0</v>
      </c>
      <c r="G215">
        <v>-3.287906</v>
      </c>
      <c r="H215">
        <v>-3.287906</v>
      </c>
      <c r="I215">
        <v>-3.287906</v>
      </c>
      <c r="J215">
        <v>-3.287906</v>
      </c>
      <c r="K215">
        <v>-3.287906</v>
      </c>
      <c r="L215">
        <v>-3.287906</v>
      </c>
      <c r="M215">
        <v>-3.287906</v>
      </c>
      <c r="N215">
        <v>-3.2919350000000001</v>
      </c>
      <c r="O215">
        <v>-3.2919350000000001</v>
      </c>
      <c r="P215">
        <v>-3.2919350000000001</v>
      </c>
      <c r="Q215">
        <v>-3.2919350000000001</v>
      </c>
      <c r="R215">
        <v>-3.2919350000000001</v>
      </c>
      <c r="S215">
        <v>-3.2919350000000001</v>
      </c>
      <c r="T215">
        <v>-3.2919350000000001</v>
      </c>
      <c r="U215">
        <v>-3.2919350000000001</v>
      </c>
      <c r="V215">
        <v>-3.2919350000000001</v>
      </c>
      <c r="W215">
        <v>-3.2919350000000001</v>
      </c>
      <c r="X215">
        <v>-3.2919350000000001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</row>
    <row r="216" spans="1:34" x14ac:dyDescent="0.25">
      <c r="A216" s="13">
        <v>3</v>
      </c>
      <c r="B216" s="13">
        <v>130</v>
      </c>
      <c r="C216">
        <v>143</v>
      </c>
      <c r="D216" t="s">
        <v>250</v>
      </c>
      <c r="E216">
        <v>0</v>
      </c>
      <c r="F216">
        <v>0</v>
      </c>
      <c r="G216">
        <v>-5.0849729999999997</v>
      </c>
      <c r="H216">
        <v>-5.0849729999999997</v>
      </c>
      <c r="I216">
        <v>-5.0849729999999997</v>
      </c>
      <c r="J216">
        <v>-5.0849729999999997</v>
      </c>
      <c r="K216">
        <v>-5.0849729999999997</v>
      </c>
      <c r="L216">
        <v>-5.0849729999999997</v>
      </c>
      <c r="M216">
        <v>-5.0849729999999997</v>
      </c>
      <c r="N216">
        <v>-5.0890019999999998</v>
      </c>
      <c r="O216">
        <v>-5.0890019999999998</v>
      </c>
      <c r="P216">
        <v>-5.0890019999999998</v>
      </c>
      <c r="Q216">
        <v>-5.0890019999999998</v>
      </c>
      <c r="R216">
        <v>-5.0890019999999998</v>
      </c>
      <c r="S216">
        <v>-5.0890019999999998</v>
      </c>
      <c r="T216">
        <v>-5.0890019999999998</v>
      </c>
      <c r="U216">
        <v>-5.0890019999999998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</row>
    <row r="217" spans="1:34" x14ac:dyDescent="0.25">
      <c r="A217" s="13">
        <v>3</v>
      </c>
      <c r="B217" s="13">
        <v>130</v>
      </c>
      <c r="C217">
        <v>144</v>
      </c>
      <c r="D217" t="s">
        <v>251</v>
      </c>
      <c r="E217">
        <v>0</v>
      </c>
      <c r="F217">
        <v>0</v>
      </c>
      <c r="G217">
        <v>-5.516108</v>
      </c>
      <c r="H217">
        <v>-5.516108</v>
      </c>
      <c r="I217">
        <v>-5.516108</v>
      </c>
      <c r="J217">
        <v>-5.516108</v>
      </c>
      <c r="K217">
        <v>-5.516108</v>
      </c>
      <c r="L217">
        <v>-5.516108</v>
      </c>
      <c r="M217">
        <v>-5.516108</v>
      </c>
      <c r="N217">
        <v>-5.516108</v>
      </c>
      <c r="O217">
        <v>-5.516108</v>
      </c>
      <c r="P217">
        <v>-5.516108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</row>
    <row r="218" spans="1:34" x14ac:dyDescent="0.25">
      <c r="A218" s="13">
        <v>3</v>
      </c>
      <c r="B218" s="13">
        <v>130</v>
      </c>
      <c r="C218">
        <v>145</v>
      </c>
      <c r="D218" t="s">
        <v>252</v>
      </c>
      <c r="E218">
        <v>0</v>
      </c>
      <c r="F218">
        <v>0</v>
      </c>
      <c r="G218">
        <v>-1.019412</v>
      </c>
      <c r="H218">
        <v>-1.019412</v>
      </c>
      <c r="I218">
        <v>-1.019412</v>
      </c>
      <c r="J218">
        <v>-1.019412</v>
      </c>
      <c r="K218">
        <v>-1.019412</v>
      </c>
      <c r="L218">
        <v>-1.019412</v>
      </c>
      <c r="M218">
        <v>-1.019412</v>
      </c>
      <c r="N218">
        <v>-1.019412</v>
      </c>
      <c r="O218">
        <v>-1.019412</v>
      </c>
      <c r="P218">
        <v>-1.019412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</row>
    <row r="219" spans="1:34" x14ac:dyDescent="0.25">
      <c r="A219" s="13">
        <v>3</v>
      </c>
      <c r="B219" s="13">
        <v>130</v>
      </c>
      <c r="C219">
        <v>146</v>
      </c>
      <c r="D219" t="s">
        <v>253</v>
      </c>
      <c r="E219">
        <v>0</v>
      </c>
      <c r="F219">
        <v>0</v>
      </c>
      <c r="G219">
        <v>-1.6358950000000001</v>
      </c>
      <c r="H219">
        <v>-1.6358950000000001</v>
      </c>
      <c r="I219">
        <v>-1.6358950000000001</v>
      </c>
      <c r="J219">
        <v>-1.6358950000000001</v>
      </c>
      <c r="K219">
        <v>-1.6358950000000001</v>
      </c>
      <c r="L219">
        <v>-1.6358950000000001</v>
      </c>
      <c r="M219">
        <v>-1.6358950000000001</v>
      </c>
      <c r="N219">
        <v>-1.6358950000000001</v>
      </c>
      <c r="O219">
        <v>-1.6358950000000001</v>
      </c>
      <c r="P219">
        <v>-1.6358950000000001</v>
      </c>
      <c r="Q219">
        <v>-1.6358950000000001</v>
      </c>
      <c r="R219">
        <v>-1.6358950000000001</v>
      </c>
      <c r="S219">
        <v>-1.6358950000000001</v>
      </c>
      <c r="T219">
        <v>-1.6358950000000001</v>
      </c>
      <c r="U219">
        <v>-1.6358950000000001</v>
      </c>
      <c r="V219">
        <v>-1.6358950000000001</v>
      </c>
      <c r="W219">
        <v>-1.6358950000000001</v>
      </c>
      <c r="X219">
        <v>-1.6358950000000001</v>
      </c>
      <c r="Y219">
        <v>-1.6358950000000001</v>
      </c>
      <c r="Z219">
        <v>-1.6358950000000001</v>
      </c>
      <c r="AA219">
        <v>-1.6358950000000001</v>
      </c>
      <c r="AB219">
        <v>-1.6358950000000001</v>
      </c>
      <c r="AC219">
        <v>-1.6358950000000001</v>
      </c>
      <c r="AD219">
        <v>-1.6358950000000001</v>
      </c>
      <c r="AE219">
        <v>-1.6358950000000001</v>
      </c>
      <c r="AF219">
        <v>-1.6358950000000001</v>
      </c>
      <c r="AG219">
        <v>-1.6358950000000001</v>
      </c>
      <c r="AH219">
        <v>-1.6358950000000001</v>
      </c>
    </row>
    <row r="220" spans="1:34" x14ac:dyDescent="0.25">
      <c r="A220" s="13">
        <v>3</v>
      </c>
      <c r="B220" s="13">
        <v>130</v>
      </c>
      <c r="C220">
        <v>147</v>
      </c>
      <c r="D220" t="s">
        <v>254</v>
      </c>
      <c r="E220">
        <v>0</v>
      </c>
      <c r="F220">
        <v>0</v>
      </c>
      <c r="G220">
        <v>-10.19815</v>
      </c>
      <c r="H220">
        <v>-10.19815</v>
      </c>
      <c r="I220">
        <v>-10.19815</v>
      </c>
      <c r="J220">
        <v>-10.19815</v>
      </c>
      <c r="K220">
        <v>-10.19815</v>
      </c>
      <c r="L220">
        <v>-10.19815</v>
      </c>
      <c r="M220">
        <v>-10.19815</v>
      </c>
      <c r="N220">
        <v>-10.19815</v>
      </c>
      <c r="O220">
        <v>-10.19815</v>
      </c>
      <c r="P220">
        <v>-10.19815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</row>
    <row r="221" spans="1:34" x14ac:dyDescent="0.25">
      <c r="A221" s="13">
        <v>3</v>
      </c>
      <c r="B221" s="13">
        <v>130</v>
      </c>
      <c r="C221">
        <v>148</v>
      </c>
      <c r="D221" t="s">
        <v>255</v>
      </c>
      <c r="E221">
        <v>0</v>
      </c>
      <c r="F221">
        <v>0</v>
      </c>
      <c r="G221">
        <v>-22.523769999999999</v>
      </c>
      <c r="H221">
        <v>-22.523769999999999</v>
      </c>
      <c r="I221">
        <v>-22.523769999999999</v>
      </c>
      <c r="J221">
        <v>-22.523769999999999</v>
      </c>
      <c r="K221">
        <v>-22.523769999999999</v>
      </c>
      <c r="L221">
        <v>-22.523769999999999</v>
      </c>
      <c r="M221">
        <v>-22.523769999999999</v>
      </c>
      <c r="N221">
        <v>-22.523769999999999</v>
      </c>
      <c r="O221">
        <v>-22.523769999999999</v>
      </c>
      <c r="P221">
        <v>-22.523769999999999</v>
      </c>
      <c r="Q221">
        <v>-22.523769999999999</v>
      </c>
      <c r="R221">
        <v>-22.523769999999999</v>
      </c>
      <c r="S221">
        <v>-22.523769999999999</v>
      </c>
      <c r="T221">
        <v>-22.523769999999999</v>
      </c>
      <c r="U221">
        <v>-22.53989</v>
      </c>
      <c r="V221">
        <v>-22.53989</v>
      </c>
      <c r="W221">
        <v>-22.53989</v>
      </c>
      <c r="X221">
        <v>-22.53989</v>
      </c>
      <c r="Y221">
        <v>-22.53989</v>
      </c>
      <c r="Z221">
        <v>-22.53989</v>
      </c>
      <c r="AA221">
        <v>-22.53989</v>
      </c>
      <c r="AB221">
        <v>-22.53989</v>
      </c>
      <c r="AC221">
        <v>-22.53989</v>
      </c>
      <c r="AD221">
        <v>-22.53989</v>
      </c>
      <c r="AE221">
        <v>-22.53989</v>
      </c>
      <c r="AF221">
        <v>-22.53989</v>
      </c>
      <c r="AG221">
        <v>-22.53989</v>
      </c>
      <c r="AH221">
        <v>-22.53989</v>
      </c>
    </row>
    <row r="222" spans="1:34" x14ac:dyDescent="0.25">
      <c r="A222" s="13">
        <v>3</v>
      </c>
      <c r="B222" s="13">
        <v>130</v>
      </c>
      <c r="C222">
        <v>150</v>
      </c>
      <c r="D222" t="s">
        <v>256</v>
      </c>
      <c r="E222">
        <v>0</v>
      </c>
      <c r="F222">
        <v>0</v>
      </c>
      <c r="G222">
        <v>-8.5259909999999994</v>
      </c>
      <c r="H222">
        <v>-8.5259909999999994</v>
      </c>
      <c r="I222">
        <v>-8.5259909999999994</v>
      </c>
      <c r="J222">
        <v>-8.5259909999999994</v>
      </c>
      <c r="K222">
        <v>-8.5259909999999994</v>
      </c>
      <c r="L222">
        <v>-8.5259909999999994</v>
      </c>
      <c r="M222">
        <v>-8.5259909999999994</v>
      </c>
      <c r="N222">
        <v>-8.5259909999999994</v>
      </c>
      <c r="O222">
        <v>-8.5259909999999994</v>
      </c>
      <c r="P222">
        <v>-8.5259909999999994</v>
      </c>
      <c r="Q222">
        <v>-8.5259909999999994</v>
      </c>
      <c r="R222">
        <v>-8.5259909999999994</v>
      </c>
      <c r="S222">
        <v>-8.5259909999999994</v>
      </c>
      <c r="T222">
        <v>-8.5259909999999994</v>
      </c>
      <c r="U222">
        <v>-8.542109</v>
      </c>
      <c r="V222">
        <v>-8.542109</v>
      </c>
      <c r="W222">
        <v>-8.542109</v>
      </c>
      <c r="X222">
        <v>-8.542109</v>
      </c>
      <c r="Y222">
        <v>-8.542109</v>
      </c>
      <c r="Z222">
        <v>-8.542109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</row>
    <row r="223" spans="1:34" x14ac:dyDescent="0.25">
      <c r="A223" s="13">
        <v>3</v>
      </c>
      <c r="B223" s="13">
        <v>130</v>
      </c>
      <c r="C223">
        <v>151</v>
      </c>
      <c r="D223" t="s">
        <v>257</v>
      </c>
      <c r="E223">
        <v>0</v>
      </c>
      <c r="F223">
        <v>0</v>
      </c>
      <c r="G223">
        <v>-0.40695900000000002</v>
      </c>
      <c r="H223">
        <v>-0.40695900000000002</v>
      </c>
      <c r="I223">
        <v>-0.40695900000000002</v>
      </c>
      <c r="J223">
        <v>-0.40695900000000002</v>
      </c>
      <c r="K223">
        <v>-0.40695900000000002</v>
      </c>
      <c r="L223">
        <v>-0.40695900000000002</v>
      </c>
      <c r="M223">
        <v>-0.40695900000000002</v>
      </c>
      <c r="N223">
        <v>-0.40695900000000002</v>
      </c>
      <c r="O223">
        <v>-0.40695900000000002</v>
      </c>
      <c r="P223">
        <v>-0.40695900000000002</v>
      </c>
      <c r="Q223">
        <v>-0.40695900000000002</v>
      </c>
      <c r="R223">
        <v>-0.40695900000000002</v>
      </c>
      <c r="S223">
        <v>-0.40695900000000002</v>
      </c>
      <c r="T223">
        <v>-0.40695900000000002</v>
      </c>
      <c r="U223">
        <v>-0.40695900000000002</v>
      </c>
      <c r="V223">
        <v>-0.40695900000000002</v>
      </c>
      <c r="W223">
        <v>-0.40695900000000002</v>
      </c>
      <c r="X223">
        <v>-0.40695900000000002</v>
      </c>
      <c r="Y223">
        <v>-0.40695900000000002</v>
      </c>
      <c r="Z223">
        <v>-0.40695900000000002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</row>
    <row r="224" spans="1:34" x14ac:dyDescent="0.25">
      <c r="A224" s="13">
        <v>3</v>
      </c>
      <c r="B224" s="13">
        <v>130</v>
      </c>
      <c r="C224">
        <v>152</v>
      </c>
      <c r="D224" t="s">
        <v>258</v>
      </c>
      <c r="E224">
        <v>0</v>
      </c>
      <c r="F224">
        <v>0</v>
      </c>
      <c r="G224">
        <v>-1.1564080000000001</v>
      </c>
      <c r="H224">
        <v>-1.1564080000000001</v>
      </c>
      <c r="I224">
        <v>-1.1564080000000001</v>
      </c>
      <c r="J224">
        <v>-1.1564080000000001</v>
      </c>
      <c r="K224">
        <v>-1.1564080000000001</v>
      </c>
      <c r="L224">
        <v>-1.1564080000000001</v>
      </c>
      <c r="M224">
        <v>-1.1564080000000001</v>
      </c>
      <c r="N224">
        <v>-1.1564080000000001</v>
      </c>
      <c r="O224">
        <v>-1.1564080000000001</v>
      </c>
      <c r="P224">
        <v>-1.1564080000000001</v>
      </c>
      <c r="Q224">
        <v>-1.1564080000000001</v>
      </c>
      <c r="R224">
        <v>-1.1564080000000001</v>
      </c>
      <c r="S224">
        <v>-1.1564080000000001</v>
      </c>
      <c r="T224">
        <v>-1.1564080000000001</v>
      </c>
      <c r="U224">
        <v>-1.1564080000000001</v>
      </c>
      <c r="V224">
        <v>-1.1564080000000001</v>
      </c>
      <c r="W224">
        <v>-1.1564080000000001</v>
      </c>
      <c r="X224">
        <v>-1.1564080000000001</v>
      </c>
      <c r="Y224">
        <v>-1.1564080000000001</v>
      </c>
      <c r="Z224">
        <v>-1.1564080000000001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</row>
    <row r="225" spans="1:34" x14ac:dyDescent="0.25">
      <c r="A225" s="13">
        <v>3</v>
      </c>
      <c r="B225" s="13">
        <v>130</v>
      </c>
      <c r="C225">
        <v>153</v>
      </c>
      <c r="D225" t="s">
        <v>259</v>
      </c>
      <c r="E225">
        <v>0</v>
      </c>
      <c r="F225">
        <v>0</v>
      </c>
      <c r="G225">
        <v>-0.28205079999999999</v>
      </c>
      <c r="H225">
        <v>-0.28205079999999999</v>
      </c>
      <c r="I225">
        <v>-0.28205079999999999</v>
      </c>
      <c r="J225">
        <v>-0.28205079999999999</v>
      </c>
      <c r="K225">
        <v>-0.28205079999999999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</row>
    <row r="226" spans="1:34" x14ac:dyDescent="0.25">
      <c r="A226" s="13">
        <v>3</v>
      </c>
      <c r="B226" s="13">
        <v>190</v>
      </c>
      <c r="C226">
        <v>191</v>
      </c>
      <c r="D226" t="s">
        <v>260</v>
      </c>
      <c r="E226">
        <v>0</v>
      </c>
      <c r="F226">
        <v>0</v>
      </c>
      <c r="G226">
        <v>-2.4498120000000001</v>
      </c>
      <c r="H226">
        <v>-2.4498120000000001</v>
      </c>
      <c r="I226">
        <v>-2.4498120000000001</v>
      </c>
      <c r="J226">
        <v>-2.4498120000000001</v>
      </c>
      <c r="K226">
        <v>-2.4498120000000001</v>
      </c>
      <c r="L226">
        <v>-2.4498120000000001</v>
      </c>
      <c r="M226">
        <v>-2.4498120000000001</v>
      </c>
      <c r="N226">
        <v>-2.4498120000000001</v>
      </c>
      <c r="O226">
        <v>-2.4498120000000001</v>
      </c>
      <c r="P226">
        <v>-2.4498120000000001</v>
      </c>
      <c r="Q226">
        <v>-2.4498120000000001</v>
      </c>
      <c r="R226">
        <v>-2.4498120000000001</v>
      </c>
      <c r="S226">
        <v>-2.4498120000000001</v>
      </c>
      <c r="T226">
        <v>-2.4498120000000001</v>
      </c>
      <c r="U226">
        <v>-2.4336950000000002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</row>
    <row r="227" spans="1:34" x14ac:dyDescent="0.25">
      <c r="A227" s="13">
        <v>3</v>
      </c>
      <c r="B227" s="13">
        <v>190</v>
      </c>
      <c r="C227">
        <v>192</v>
      </c>
      <c r="D227" t="s">
        <v>261</v>
      </c>
      <c r="E227">
        <v>0</v>
      </c>
      <c r="F227">
        <v>0</v>
      </c>
      <c r="G227">
        <v>-4.4564019999999998</v>
      </c>
      <c r="H227">
        <v>-4.4564019999999998</v>
      </c>
      <c r="I227">
        <v>-4.4564019999999998</v>
      </c>
      <c r="J227">
        <v>-4.4564019999999998</v>
      </c>
      <c r="K227">
        <v>-4.4564019999999998</v>
      </c>
      <c r="L227">
        <v>-4.4564019999999998</v>
      </c>
      <c r="M227">
        <v>-4.4564019999999998</v>
      </c>
      <c r="N227">
        <v>-4.4564019999999998</v>
      </c>
      <c r="O227">
        <v>-4.4564019999999998</v>
      </c>
      <c r="P227">
        <v>-4.4564019999999998</v>
      </c>
      <c r="Q227">
        <v>-4.4564019999999998</v>
      </c>
      <c r="R227">
        <v>-4.4564019999999998</v>
      </c>
      <c r="S227">
        <v>-4.4564019999999998</v>
      </c>
      <c r="T227">
        <v>-4.4564019999999998</v>
      </c>
      <c r="U227">
        <v>-4.4725190000000001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</row>
    <row r="228" spans="1:34" x14ac:dyDescent="0.25">
      <c r="A228" s="13">
        <v>3</v>
      </c>
      <c r="B228" s="13">
        <v>190</v>
      </c>
      <c r="C228">
        <v>196</v>
      </c>
      <c r="D228" t="s">
        <v>262</v>
      </c>
      <c r="E228">
        <v>0</v>
      </c>
      <c r="F228">
        <v>0</v>
      </c>
      <c r="G228">
        <v>-2.8809469999999999</v>
      </c>
      <c r="H228">
        <v>-2.8809469999999999</v>
      </c>
      <c r="I228">
        <v>-2.8809469999999999</v>
      </c>
      <c r="J228">
        <v>-2.8809469999999999</v>
      </c>
      <c r="K228">
        <v>-2.8809469999999999</v>
      </c>
      <c r="L228">
        <v>-2.8809469999999999</v>
      </c>
      <c r="M228">
        <v>-2.8809469999999999</v>
      </c>
      <c r="N228">
        <v>-2.8809469999999999</v>
      </c>
      <c r="O228">
        <v>-2.8809469999999999</v>
      </c>
      <c r="P228">
        <v>-2.8809469999999999</v>
      </c>
      <c r="Q228">
        <v>-2.8809469999999999</v>
      </c>
      <c r="R228">
        <v>-2.8809469999999999</v>
      </c>
      <c r="S228">
        <v>-2.8809469999999999</v>
      </c>
      <c r="T228">
        <v>-2.8809469999999999</v>
      </c>
      <c r="U228">
        <v>-2.8809469999999999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</row>
    <row r="229" spans="1:34" x14ac:dyDescent="0.25">
      <c r="A229" s="13">
        <v>3</v>
      </c>
      <c r="B229" s="13">
        <v>190</v>
      </c>
      <c r="C229">
        <v>197</v>
      </c>
      <c r="D229" t="s">
        <v>263</v>
      </c>
      <c r="E229">
        <v>0</v>
      </c>
      <c r="F229">
        <v>0</v>
      </c>
      <c r="G229">
        <v>-0.53186719999999998</v>
      </c>
      <c r="H229">
        <v>-0.53186719999999998</v>
      </c>
      <c r="I229">
        <v>-0.53186719999999998</v>
      </c>
      <c r="J229">
        <v>-0.53186719999999998</v>
      </c>
      <c r="K229">
        <v>-0.53186719999999998</v>
      </c>
      <c r="L229">
        <v>-0.53186719999999998</v>
      </c>
      <c r="M229">
        <v>-0.53186719999999998</v>
      </c>
      <c r="N229">
        <v>-0.53186719999999998</v>
      </c>
      <c r="O229">
        <v>-0.53186719999999998</v>
      </c>
      <c r="P229">
        <v>-0.53186719999999998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</row>
    <row r="230" spans="1:34" x14ac:dyDescent="0.25">
      <c r="A230" s="13">
        <v>3</v>
      </c>
      <c r="B230" s="13">
        <v>190</v>
      </c>
      <c r="C230">
        <v>198</v>
      </c>
      <c r="D230" t="s">
        <v>264</v>
      </c>
      <c r="E230">
        <v>0</v>
      </c>
      <c r="F230">
        <v>0</v>
      </c>
      <c r="G230">
        <v>-0.85824020000000001</v>
      </c>
      <c r="H230">
        <v>-0.85824020000000001</v>
      </c>
      <c r="I230">
        <v>-0.85824020000000001</v>
      </c>
      <c r="J230">
        <v>-0.85824020000000001</v>
      </c>
      <c r="K230">
        <v>-0.85824020000000001</v>
      </c>
      <c r="L230">
        <v>-0.85824020000000001</v>
      </c>
      <c r="M230">
        <v>-0.85824020000000001</v>
      </c>
      <c r="N230">
        <v>-0.85824020000000001</v>
      </c>
      <c r="O230">
        <v>-0.85824020000000001</v>
      </c>
      <c r="P230">
        <v>-0.85824020000000001</v>
      </c>
      <c r="Q230">
        <v>-0.85824020000000001</v>
      </c>
      <c r="R230">
        <v>-0.85824020000000001</v>
      </c>
      <c r="S230">
        <v>-0.85824020000000001</v>
      </c>
      <c r="T230">
        <v>-0.85824020000000001</v>
      </c>
      <c r="U230">
        <v>-0.85824020000000001</v>
      </c>
      <c r="V230">
        <v>-0.85824020000000001</v>
      </c>
      <c r="W230">
        <v>-0.85824020000000001</v>
      </c>
      <c r="X230">
        <v>-0.85824020000000001</v>
      </c>
      <c r="Y230">
        <v>-0.85824020000000001</v>
      </c>
      <c r="Z230">
        <v>-0.85824020000000001</v>
      </c>
      <c r="AA230">
        <v>-0.85824020000000001</v>
      </c>
      <c r="AB230">
        <v>-0.85824020000000001</v>
      </c>
      <c r="AC230">
        <v>-0.85824020000000001</v>
      </c>
      <c r="AD230">
        <v>-0.85824020000000001</v>
      </c>
      <c r="AE230">
        <v>-0.85824020000000001</v>
      </c>
      <c r="AF230">
        <v>-0.85824020000000001</v>
      </c>
      <c r="AG230">
        <v>-0.85824020000000001</v>
      </c>
      <c r="AH230">
        <v>-0.85824020000000001</v>
      </c>
    </row>
    <row r="231" spans="1:34" x14ac:dyDescent="0.25">
      <c r="A231" s="13">
        <v>3</v>
      </c>
      <c r="B231" s="13">
        <v>190</v>
      </c>
      <c r="C231">
        <v>199</v>
      </c>
      <c r="D231" t="s">
        <v>265</v>
      </c>
      <c r="E231">
        <v>0</v>
      </c>
      <c r="F231">
        <v>0</v>
      </c>
      <c r="G231">
        <v>-1.6318649999999999</v>
      </c>
      <c r="H231">
        <v>-1.6318649999999999</v>
      </c>
      <c r="I231">
        <v>-1.6318649999999999</v>
      </c>
      <c r="J231">
        <v>-1.6318649999999999</v>
      </c>
      <c r="K231">
        <v>-1.6318649999999999</v>
      </c>
      <c r="L231">
        <v>-1.6318649999999999</v>
      </c>
      <c r="M231">
        <v>-1.6318649999999999</v>
      </c>
      <c r="N231">
        <v>-1.6318649999999999</v>
      </c>
      <c r="O231">
        <v>-1.6318649999999999</v>
      </c>
      <c r="P231">
        <v>-1.6318649999999999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</row>
    <row r="232" spans="1:34" x14ac:dyDescent="0.25">
      <c r="A232" s="13">
        <v>3</v>
      </c>
      <c r="B232" s="13">
        <v>190</v>
      </c>
      <c r="C232">
        <v>200</v>
      </c>
      <c r="D232" t="s">
        <v>266</v>
      </c>
      <c r="E232">
        <v>0</v>
      </c>
      <c r="F232">
        <v>0</v>
      </c>
      <c r="G232">
        <v>-3.5538400000000001</v>
      </c>
      <c r="H232">
        <v>-3.5538400000000001</v>
      </c>
      <c r="I232">
        <v>-3.5538400000000001</v>
      </c>
      <c r="J232">
        <v>-3.5538400000000001</v>
      </c>
      <c r="K232">
        <v>-3.5538400000000001</v>
      </c>
      <c r="L232">
        <v>-3.5538400000000001</v>
      </c>
      <c r="M232">
        <v>-3.5538400000000001</v>
      </c>
      <c r="N232">
        <v>-3.5578690000000002</v>
      </c>
      <c r="O232">
        <v>-3.5578690000000002</v>
      </c>
      <c r="P232">
        <v>-3.5578690000000002</v>
      </c>
      <c r="Q232">
        <v>-3.5578690000000002</v>
      </c>
      <c r="R232">
        <v>-3.5578690000000002</v>
      </c>
      <c r="S232">
        <v>-3.5578690000000002</v>
      </c>
      <c r="T232">
        <v>-3.5578690000000002</v>
      </c>
      <c r="U232">
        <v>-3.5578690000000002</v>
      </c>
      <c r="V232">
        <v>-3.5578690000000002</v>
      </c>
      <c r="W232">
        <v>-3.5578690000000002</v>
      </c>
      <c r="X232">
        <v>-3.5578690000000002</v>
      </c>
      <c r="Y232">
        <v>-3.5578690000000002</v>
      </c>
      <c r="Z232">
        <v>-3.5578690000000002</v>
      </c>
      <c r="AA232">
        <v>-3.5578690000000002</v>
      </c>
      <c r="AB232">
        <v>-3.5578690000000002</v>
      </c>
      <c r="AC232">
        <v>-3.5578690000000002</v>
      </c>
      <c r="AD232">
        <v>-3.5578690000000002</v>
      </c>
      <c r="AE232">
        <v>-3.5578690000000002</v>
      </c>
      <c r="AF232">
        <v>-3.5578690000000002</v>
      </c>
      <c r="AG232">
        <v>-3.5578690000000002</v>
      </c>
      <c r="AH232">
        <v>-3.5578690000000002</v>
      </c>
    </row>
    <row r="233" spans="1:34" x14ac:dyDescent="0.25">
      <c r="A233" s="13">
        <v>3</v>
      </c>
      <c r="B233" s="13">
        <v>190</v>
      </c>
      <c r="C233">
        <v>202</v>
      </c>
      <c r="D233" t="s">
        <v>267</v>
      </c>
      <c r="E233">
        <v>0</v>
      </c>
      <c r="F233">
        <v>0</v>
      </c>
      <c r="G233">
        <v>-2.4981640000000001</v>
      </c>
      <c r="H233">
        <v>-2.4981640000000001</v>
      </c>
      <c r="I233">
        <v>-2.4981640000000001</v>
      </c>
      <c r="J233">
        <v>-2.4981640000000001</v>
      </c>
      <c r="K233">
        <v>-2.4981640000000001</v>
      </c>
      <c r="L233">
        <v>-2.4981640000000001</v>
      </c>
      <c r="M233">
        <v>-2.4981640000000001</v>
      </c>
      <c r="N233">
        <v>-2.494135</v>
      </c>
      <c r="O233">
        <v>-2.494135</v>
      </c>
      <c r="P233">
        <v>-2.494135</v>
      </c>
      <c r="Q233">
        <v>-2.494135</v>
      </c>
      <c r="R233">
        <v>-2.494135</v>
      </c>
      <c r="S233">
        <v>-2.494135</v>
      </c>
      <c r="T233">
        <v>-2.494135</v>
      </c>
      <c r="U233">
        <v>-2.5102519999999999</v>
      </c>
      <c r="V233">
        <v>-2.5102519999999999</v>
      </c>
      <c r="W233">
        <v>-2.5102519999999999</v>
      </c>
      <c r="X233">
        <v>-2.5102519999999999</v>
      </c>
      <c r="Y233">
        <v>-2.5102519999999999</v>
      </c>
      <c r="Z233">
        <v>-2.5102519999999999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</row>
    <row r="234" spans="1:34" x14ac:dyDescent="0.25">
      <c r="A234" s="13">
        <v>3</v>
      </c>
      <c r="B234" s="13">
        <v>190</v>
      </c>
      <c r="C234">
        <v>203</v>
      </c>
      <c r="D234" t="s">
        <v>268</v>
      </c>
      <c r="E234">
        <v>0</v>
      </c>
      <c r="F234">
        <v>0</v>
      </c>
      <c r="G234" s="1">
        <v>-8.058593E-2</v>
      </c>
      <c r="H234" s="1">
        <v>-8.058593E-2</v>
      </c>
      <c r="I234" s="1">
        <v>-8.058593E-2</v>
      </c>
      <c r="J234" s="1">
        <v>-8.058593E-2</v>
      </c>
      <c r="K234" s="1">
        <v>-8.058593E-2</v>
      </c>
      <c r="L234" s="1">
        <v>-8.058593E-2</v>
      </c>
      <c r="M234" s="1">
        <v>-8.058593E-2</v>
      </c>
      <c r="N234" s="1">
        <v>-8.058593E-2</v>
      </c>
      <c r="O234" s="1">
        <v>-8.058593E-2</v>
      </c>
      <c r="P234" s="1">
        <v>-8.058593E-2</v>
      </c>
      <c r="Q234" s="1">
        <v>-8.058593E-2</v>
      </c>
      <c r="R234" s="1">
        <v>-8.058593E-2</v>
      </c>
      <c r="S234" s="1">
        <v>-8.058593E-2</v>
      </c>
      <c r="T234" s="1">
        <v>-8.058593E-2</v>
      </c>
      <c r="U234" s="1">
        <v>-8.058593E-2</v>
      </c>
      <c r="V234" s="1">
        <v>-8.058593E-2</v>
      </c>
      <c r="W234" s="1">
        <v>-8.058593E-2</v>
      </c>
      <c r="X234" s="1">
        <v>-8.058593E-2</v>
      </c>
      <c r="Y234" s="1">
        <v>-8.058593E-2</v>
      </c>
      <c r="Z234" s="1">
        <v>-8.058593E-2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</row>
    <row r="235" spans="1:34" x14ac:dyDescent="0.25">
      <c r="A235" s="13">
        <v>3</v>
      </c>
      <c r="B235" s="13">
        <v>190</v>
      </c>
      <c r="C235">
        <v>204</v>
      </c>
      <c r="D235" t="s">
        <v>269</v>
      </c>
      <c r="E235">
        <v>0</v>
      </c>
      <c r="F235">
        <v>0</v>
      </c>
      <c r="G235">
        <v>-0.1208789</v>
      </c>
      <c r="H235">
        <v>-0.1208789</v>
      </c>
      <c r="I235">
        <v>-0.1208789</v>
      </c>
      <c r="J235">
        <v>-0.1208789</v>
      </c>
      <c r="K235">
        <v>-0.1208789</v>
      </c>
      <c r="L235">
        <v>-0.1208789</v>
      </c>
      <c r="M235">
        <v>-0.1208789</v>
      </c>
      <c r="N235">
        <v>-0.1208789</v>
      </c>
      <c r="O235">
        <v>-0.1208789</v>
      </c>
      <c r="P235">
        <v>-0.1208789</v>
      </c>
      <c r="Q235">
        <v>-0.1208789</v>
      </c>
      <c r="R235">
        <v>-0.1208789</v>
      </c>
      <c r="S235">
        <v>-0.1208789</v>
      </c>
      <c r="T235">
        <v>-0.1208789</v>
      </c>
      <c r="U235">
        <v>-0.1208789</v>
      </c>
      <c r="V235">
        <v>-0.1208789</v>
      </c>
      <c r="W235">
        <v>-0.1208789</v>
      </c>
      <c r="X235">
        <v>-0.1208789</v>
      </c>
      <c r="Y235">
        <v>-0.1208789</v>
      </c>
      <c r="Z235">
        <v>-0.1208789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</row>
    <row r="236" spans="1:34" x14ac:dyDescent="0.25">
      <c r="A236" s="13">
        <v>3</v>
      </c>
      <c r="B236" s="13">
        <v>190</v>
      </c>
      <c r="C236">
        <v>205</v>
      </c>
      <c r="D236" t="s">
        <v>270</v>
      </c>
      <c r="E236">
        <v>0</v>
      </c>
      <c r="F236">
        <v>0</v>
      </c>
      <c r="G236">
        <v>-0.24578710000000001</v>
      </c>
      <c r="H236">
        <v>-0.24578710000000001</v>
      </c>
      <c r="I236">
        <v>-0.24578710000000001</v>
      </c>
      <c r="J236">
        <v>-0.24578710000000001</v>
      </c>
      <c r="K236">
        <v>-0.24578710000000001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</row>
    <row r="237" spans="1:34" x14ac:dyDescent="0.25">
      <c r="A237" s="13">
        <v>3</v>
      </c>
      <c r="B237" s="13">
        <v>220</v>
      </c>
      <c r="C237">
        <v>221</v>
      </c>
      <c r="D237" t="s">
        <v>271</v>
      </c>
      <c r="E237">
        <v>0</v>
      </c>
      <c r="F237">
        <v>0</v>
      </c>
      <c r="G237">
        <v>-0.20549410000000001</v>
      </c>
      <c r="H237">
        <v>-0.20549410000000001</v>
      </c>
      <c r="I237">
        <v>-0.20549410000000001</v>
      </c>
      <c r="J237">
        <v>-0.20549410000000001</v>
      </c>
      <c r="K237">
        <v>-0.20549410000000001</v>
      </c>
      <c r="L237">
        <v>-0.20549410000000001</v>
      </c>
      <c r="M237">
        <v>-0.20549410000000001</v>
      </c>
      <c r="N237">
        <v>-0.20549410000000001</v>
      </c>
      <c r="O237">
        <v>-0.20549410000000001</v>
      </c>
      <c r="P237">
        <v>-0.20549410000000001</v>
      </c>
      <c r="Q237">
        <v>-0.20549410000000001</v>
      </c>
      <c r="R237">
        <v>-0.20549410000000001</v>
      </c>
      <c r="S237">
        <v>-0.20549410000000001</v>
      </c>
      <c r="T237">
        <v>-0.20549410000000001</v>
      </c>
      <c r="U237">
        <v>-0.20549410000000001</v>
      </c>
      <c r="V237">
        <v>-0.20549410000000001</v>
      </c>
      <c r="W237">
        <v>-0.20549410000000001</v>
      </c>
      <c r="X237">
        <v>-0.20549410000000001</v>
      </c>
      <c r="Y237">
        <v>-0.20549410000000001</v>
      </c>
      <c r="Z237">
        <v>-0.20549410000000001</v>
      </c>
      <c r="AA237">
        <v>-0.20549410000000001</v>
      </c>
      <c r="AB237">
        <v>-0.20549410000000001</v>
      </c>
      <c r="AC237">
        <v>-0.20549410000000001</v>
      </c>
      <c r="AD237">
        <v>-0.20549410000000001</v>
      </c>
      <c r="AE237">
        <v>-0.20549410000000001</v>
      </c>
      <c r="AF237">
        <v>-0.20549410000000001</v>
      </c>
      <c r="AG237">
        <v>-0.20549410000000001</v>
      </c>
      <c r="AH237">
        <v>0</v>
      </c>
    </row>
    <row r="238" spans="1:34" x14ac:dyDescent="0.25">
      <c r="A238" s="13">
        <v>3</v>
      </c>
      <c r="B238" s="13">
        <v>230</v>
      </c>
      <c r="C238">
        <v>231</v>
      </c>
      <c r="D238" t="s">
        <v>272</v>
      </c>
      <c r="E238">
        <v>0</v>
      </c>
      <c r="F238">
        <v>0</v>
      </c>
      <c r="G238">
        <v>-1.023441</v>
      </c>
      <c r="H238">
        <v>-1.023441</v>
      </c>
      <c r="I238">
        <v>-1.023441</v>
      </c>
      <c r="J238">
        <v>-1.023441</v>
      </c>
      <c r="K238">
        <v>-1.023441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</row>
    <row r="239" spans="1:34" x14ac:dyDescent="0.25">
      <c r="A239" s="13">
        <v>3</v>
      </c>
      <c r="B239" s="13">
        <v>240</v>
      </c>
      <c r="C239">
        <v>241</v>
      </c>
      <c r="D239" t="s">
        <v>273</v>
      </c>
      <c r="E239">
        <v>0</v>
      </c>
      <c r="F239">
        <v>0</v>
      </c>
      <c r="G239">
        <v>-0.52783789999999997</v>
      </c>
      <c r="H239">
        <v>-0.52783789999999997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</row>
    <row r="240" spans="1:34" x14ac:dyDescent="0.25">
      <c r="A240" s="13">
        <v>3</v>
      </c>
      <c r="B240" s="13">
        <v>250</v>
      </c>
      <c r="C240">
        <v>251</v>
      </c>
      <c r="D240" t="s">
        <v>274</v>
      </c>
      <c r="E240">
        <v>0</v>
      </c>
      <c r="F240">
        <v>0</v>
      </c>
      <c r="G240" s="1">
        <v>-8.058593E-2</v>
      </c>
      <c r="H240" s="1">
        <v>-8.058593E-2</v>
      </c>
      <c r="I240" s="1">
        <v>-8.058593E-2</v>
      </c>
      <c r="J240" s="1">
        <v>-8.058593E-2</v>
      </c>
      <c r="K240" s="1">
        <v>-8.058593E-2</v>
      </c>
      <c r="L240" s="1">
        <v>-8.058593E-2</v>
      </c>
      <c r="M240" s="1">
        <v>-8.058593E-2</v>
      </c>
      <c r="N240" s="1">
        <v>-8.058593E-2</v>
      </c>
      <c r="O240" s="1">
        <v>-8.058593E-2</v>
      </c>
      <c r="P240" s="1">
        <v>-8.058593E-2</v>
      </c>
      <c r="Q240" s="1">
        <v>-8.058593E-2</v>
      </c>
      <c r="R240" s="1">
        <v>-8.058593E-2</v>
      </c>
      <c r="S240" s="1">
        <v>-8.058593E-2</v>
      </c>
      <c r="T240" s="1">
        <v>-8.058593E-2</v>
      </c>
      <c r="U240" s="1">
        <v>-6.4468750000000005E-2</v>
      </c>
      <c r="V240" s="1">
        <v>-6.4468750000000005E-2</v>
      </c>
      <c r="W240" s="1">
        <v>-6.4468750000000005E-2</v>
      </c>
      <c r="X240" s="1">
        <v>-6.4468750000000005E-2</v>
      </c>
      <c r="Y240" s="1">
        <v>-6.4468750000000005E-2</v>
      </c>
      <c r="Z240" s="1">
        <v>-6.4468750000000005E-2</v>
      </c>
      <c r="AA240" s="1">
        <v>-6.4468750000000005E-2</v>
      </c>
      <c r="AB240" s="1">
        <v>-6.4468750000000005E-2</v>
      </c>
      <c r="AC240" s="1">
        <v>-6.4468750000000005E-2</v>
      </c>
      <c r="AD240" s="1">
        <v>-6.4468750000000005E-2</v>
      </c>
      <c r="AE240" s="1">
        <v>-6.4468750000000005E-2</v>
      </c>
      <c r="AF240" s="1">
        <v>-6.4468750000000005E-2</v>
      </c>
      <c r="AG240" s="1">
        <v>-6.4468750000000005E-2</v>
      </c>
      <c r="AH240" s="1">
        <v>-6.4468750000000005E-2</v>
      </c>
    </row>
    <row r="241" spans="1:34" x14ac:dyDescent="0.25">
      <c r="A241" s="13">
        <v>3</v>
      </c>
      <c r="B241" s="13">
        <v>250</v>
      </c>
      <c r="C241">
        <v>252</v>
      </c>
      <c r="D241" t="s">
        <v>275</v>
      </c>
      <c r="E241">
        <v>0</v>
      </c>
      <c r="F241">
        <v>0</v>
      </c>
      <c r="G241" s="1">
        <v>-8.058593E-2</v>
      </c>
      <c r="H241" s="1">
        <v>-8.058593E-2</v>
      </c>
      <c r="I241" s="1">
        <v>-8.058593E-2</v>
      </c>
      <c r="J241" s="1">
        <v>-8.058593E-2</v>
      </c>
      <c r="K241" s="1">
        <v>-8.058593E-2</v>
      </c>
      <c r="L241" s="1">
        <v>-8.058593E-2</v>
      </c>
      <c r="M241" s="1">
        <v>-8.058593E-2</v>
      </c>
      <c r="N241" s="1">
        <v>-8.058593E-2</v>
      </c>
      <c r="O241" s="1">
        <v>-8.058593E-2</v>
      </c>
      <c r="P241" s="1">
        <v>-8.058593E-2</v>
      </c>
      <c r="Q241" s="1">
        <v>-8.058593E-2</v>
      </c>
      <c r="R241" s="1">
        <v>-8.058593E-2</v>
      </c>
      <c r="S241" s="1">
        <v>-8.058593E-2</v>
      </c>
      <c r="T241" s="1">
        <v>-8.058593E-2</v>
      </c>
      <c r="U241" s="1">
        <v>-6.4468750000000005E-2</v>
      </c>
      <c r="V241" s="1">
        <v>-6.4468750000000005E-2</v>
      </c>
      <c r="W241" s="1">
        <v>-6.4468750000000005E-2</v>
      </c>
      <c r="X241" s="1">
        <v>-6.4468750000000005E-2</v>
      </c>
      <c r="Y241" s="1">
        <v>-6.4468750000000005E-2</v>
      </c>
      <c r="Z241" s="1">
        <v>-6.4468750000000005E-2</v>
      </c>
      <c r="AA241" s="1">
        <v>-6.4468750000000005E-2</v>
      </c>
      <c r="AB241" s="1">
        <v>-6.4468750000000005E-2</v>
      </c>
      <c r="AC241" s="1">
        <v>-6.4468750000000005E-2</v>
      </c>
      <c r="AD241" s="1">
        <v>-6.4468750000000005E-2</v>
      </c>
      <c r="AE241" s="1">
        <v>-6.4468750000000005E-2</v>
      </c>
      <c r="AF241" s="1">
        <v>-6.4468750000000005E-2</v>
      </c>
      <c r="AG241" s="1">
        <v>-6.4468750000000005E-2</v>
      </c>
      <c r="AH241" s="1">
        <v>-6.4468750000000005E-2</v>
      </c>
    </row>
    <row r="242" spans="1:34" x14ac:dyDescent="0.25">
      <c r="A242" s="13">
        <v>3</v>
      </c>
      <c r="B242" s="13">
        <v>260</v>
      </c>
      <c r="C242">
        <v>261</v>
      </c>
      <c r="D242" t="s">
        <v>276</v>
      </c>
      <c r="E242">
        <v>0</v>
      </c>
      <c r="F242">
        <v>0</v>
      </c>
      <c r="G242">
        <v>-0.27399220000000002</v>
      </c>
      <c r="H242">
        <v>-0.27399220000000002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</row>
    <row r="243" spans="1:34" x14ac:dyDescent="0.25">
      <c r="A243" s="13">
        <v>3</v>
      </c>
      <c r="B243" s="13">
        <v>260</v>
      </c>
      <c r="C243">
        <v>262</v>
      </c>
      <c r="D243" t="s">
        <v>277</v>
      </c>
      <c r="E243">
        <v>0</v>
      </c>
      <c r="F243">
        <v>0</v>
      </c>
      <c r="G243" s="1">
        <v>-8.058593E-2</v>
      </c>
      <c r="H243" s="1">
        <v>-8.058593E-2</v>
      </c>
      <c r="I243" s="1">
        <v>-8.058593E-2</v>
      </c>
      <c r="J243" s="1">
        <v>-8.058593E-2</v>
      </c>
      <c r="K243" s="1">
        <v>-8.058593E-2</v>
      </c>
      <c r="L243" s="1">
        <v>-8.058593E-2</v>
      </c>
      <c r="M243" s="1">
        <v>-8.058593E-2</v>
      </c>
      <c r="N243" s="1">
        <v>-8.058593E-2</v>
      </c>
      <c r="O243" s="1">
        <v>-8.058593E-2</v>
      </c>
      <c r="P243" s="1">
        <v>-8.058593E-2</v>
      </c>
      <c r="Q243" s="1">
        <v>-8.058593E-2</v>
      </c>
      <c r="R243" s="1">
        <v>-8.058593E-2</v>
      </c>
      <c r="S243" s="1">
        <v>-8.058593E-2</v>
      </c>
      <c r="T243" s="1">
        <v>-8.058593E-2</v>
      </c>
      <c r="U243" s="1">
        <v>-8.058593E-2</v>
      </c>
      <c r="V243" s="1">
        <v>-8.058593E-2</v>
      </c>
      <c r="W243" s="1">
        <v>-8.058593E-2</v>
      </c>
      <c r="X243" s="1">
        <v>-8.058593E-2</v>
      </c>
      <c r="Y243" s="1">
        <v>-8.058593E-2</v>
      </c>
      <c r="Z243" s="1">
        <v>-8.058593E-2</v>
      </c>
      <c r="AA243" s="1">
        <v>-8.058593E-2</v>
      </c>
      <c r="AB243" s="1">
        <v>-8.058593E-2</v>
      </c>
      <c r="AC243" s="1">
        <v>-8.058593E-2</v>
      </c>
      <c r="AD243" s="1">
        <v>-8.058593E-2</v>
      </c>
      <c r="AE243" s="1">
        <v>-8.058593E-2</v>
      </c>
      <c r="AF243" s="1">
        <v>-8.058593E-2</v>
      </c>
      <c r="AG243" s="1">
        <v>-8.058593E-2</v>
      </c>
      <c r="AH243" s="1">
        <v>-8.058593E-2</v>
      </c>
    </row>
    <row r="244" spans="1:34" x14ac:dyDescent="0.25">
      <c r="A244" s="13">
        <v>3</v>
      </c>
      <c r="B244" s="13">
        <v>300</v>
      </c>
      <c r="C244">
        <v>301</v>
      </c>
      <c r="D244" t="s">
        <v>278</v>
      </c>
      <c r="E244">
        <v>0</v>
      </c>
      <c r="F244">
        <v>0</v>
      </c>
      <c r="G244">
        <v>-0.71721480000000004</v>
      </c>
      <c r="H244">
        <v>-0.71721480000000004</v>
      </c>
      <c r="I244">
        <v>-0.71721480000000004</v>
      </c>
      <c r="J244">
        <v>-0.71721480000000004</v>
      </c>
      <c r="K244">
        <v>-0.71721480000000004</v>
      </c>
      <c r="L244">
        <v>-0.71721480000000004</v>
      </c>
      <c r="M244">
        <v>-0.71721480000000004</v>
      </c>
      <c r="N244">
        <v>-0.71721480000000004</v>
      </c>
      <c r="O244">
        <v>-0.71721480000000004</v>
      </c>
      <c r="P244">
        <v>-0.71721480000000004</v>
      </c>
      <c r="Q244">
        <v>-0.71721480000000004</v>
      </c>
      <c r="R244">
        <v>-0.71721480000000004</v>
      </c>
      <c r="S244">
        <v>-0.71721480000000004</v>
      </c>
      <c r="T244">
        <v>-0.71721480000000004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</row>
    <row r="245" spans="1:34" x14ac:dyDescent="0.25">
      <c r="A245" s="13">
        <v>3</v>
      </c>
      <c r="B245" s="13">
        <v>350</v>
      </c>
      <c r="C245">
        <v>351</v>
      </c>
      <c r="D245" t="s">
        <v>279</v>
      </c>
      <c r="E245">
        <v>0</v>
      </c>
      <c r="F245">
        <v>0</v>
      </c>
      <c r="G245">
        <v>-0.30622660000000002</v>
      </c>
      <c r="H245">
        <v>-0.30622660000000002</v>
      </c>
      <c r="I245">
        <v>-0.30622660000000002</v>
      </c>
      <c r="J245">
        <v>-0.30622660000000002</v>
      </c>
      <c r="K245">
        <v>-0.30622660000000002</v>
      </c>
      <c r="L245">
        <v>-0.30622660000000002</v>
      </c>
      <c r="M245">
        <v>-0.30622660000000002</v>
      </c>
      <c r="N245">
        <v>-0.30622660000000002</v>
      </c>
      <c r="O245">
        <v>-0.30622660000000002</v>
      </c>
      <c r="P245">
        <v>-0.30622660000000002</v>
      </c>
      <c r="Q245">
        <v>-0.30622660000000002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</row>
    <row r="246" spans="1:34" x14ac:dyDescent="0.25">
      <c r="A246" s="13">
        <v>3</v>
      </c>
      <c r="B246" s="13">
        <v>400</v>
      </c>
      <c r="C246">
        <v>401</v>
      </c>
      <c r="D246" t="s">
        <v>280</v>
      </c>
      <c r="E246">
        <v>0</v>
      </c>
      <c r="F246">
        <v>0</v>
      </c>
      <c r="G246">
        <v>-5.7014550000000002</v>
      </c>
      <c r="H246">
        <v>-5.7014550000000002</v>
      </c>
      <c r="I246">
        <v>-5.7014550000000002</v>
      </c>
      <c r="J246">
        <v>-5.7014550000000002</v>
      </c>
      <c r="K246">
        <v>-5.7014550000000002</v>
      </c>
      <c r="L246">
        <v>-5.7014550000000002</v>
      </c>
      <c r="M246">
        <v>-5.7014550000000002</v>
      </c>
      <c r="N246">
        <v>-5.7014550000000002</v>
      </c>
      <c r="O246">
        <v>-5.7014550000000002</v>
      </c>
      <c r="P246">
        <v>-5.7014550000000002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</row>
    <row r="247" spans="1:34" x14ac:dyDescent="0.25">
      <c r="A247" s="13">
        <v>3</v>
      </c>
      <c r="B247" s="13">
        <v>400</v>
      </c>
      <c r="C247">
        <v>403</v>
      </c>
      <c r="D247" t="s">
        <v>281</v>
      </c>
      <c r="E247">
        <v>0</v>
      </c>
      <c r="F247">
        <v>0</v>
      </c>
      <c r="G247">
        <v>-4.3194059999999999</v>
      </c>
      <c r="H247">
        <v>-4.3194059999999999</v>
      </c>
      <c r="I247">
        <v>-4.3194059999999999</v>
      </c>
      <c r="J247">
        <v>-4.3194059999999999</v>
      </c>
      <c r="K247">
        <v>-4.3194059999999999</v>
      </c>
      <c r="L247">
        <v>-4.3194059999999999</v>
      </c>
      <c r="M247">
        <v>-4.3194059999999999</v>
      </c>
      <c r="N247">
        <v>-4.3234360000000001</v>
      </c>
      <c r="O247">
        <v>-4.3234360000000001</v>
      </c>
      <c r="P247">
        <v>-4.3234360000000001</v>
      </c>
      <c r="Q247">
        <v>-4.3234360000000001</v>
      </c>
      <c r="R247">
        <v>-4.3234360000000001</v>
      </c>
      <c r="S247">
        <v>-4.3234360000000001</v>
      </c>
      <c r="T247">
        <v>-4.3234360000000001</v>
      </c>
      <c r="U247">
        <v>-4.3234360000000001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</row>
    <row r="248" spans="1:34" x14ac:dyDescent="0.25">
      <c r="A248" s="13">
        <v>3</v>
      </c>
      <c r="B248" s="13">
        <v>400</v>
      </c>
      <c r="C248">
        <v>404</v>
      </c>
      <c r="D248" t="s">
        <v>282</v>
      </c>
      <c r="E248">
        <v>0</v>
      </c>
      <c r="F248">
        <v>0</v>
      </c>
      <c r="G248">
        <v>-1.696334</v>
      </c>
      <c r="H248">
        <v>-1.696334</v>
      </c>
      <c r="I248">
        <v>-1.696334</v>
      </c>
      <c r="J248">
        <v>-1.696334</v>
      </c>
      <c r="K248">
        <v>-1.696334</v>
      </c>
      <c r="L248">
        <v>-1.696334</v>
      </c>
      <c r="M248">
        <v>-1.696334</v>
      </c>
      <c r="N248">
        <v>-1.696334</v>
      </c>
      <c r="O248">
        <v>-1.696334</v>
      </c>
      <c r="P248">
        <v>-1.696334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</row>
    <row r="249" spans="1:34" x14ac:dyDescent="0.25">
      <c r="A249" s="13">
        <v>3</v>
      </c>
      <c r="B249" s="13">
        <v>400</v>
      </c>
      <c r="C249">
        <v>405</v>
      </c>
      <c r="D249" t="s">
        <v>283</v>
      </c>
      <c r="E249">
        <v>0</v>
      </c>
      <c r="F249">
        <v>0</v>
      </c>
      <c r="G249">
        <v>-0.61245309999999997</v>
      </c>
      <c r="H249">
        <v>-0.61245309999999997</v>
      </c>
      <c r="I249">
        <v>-0.61245309999999997</v>
      </c>
      <c r="J249">
        <v>-0.61245309999999997</v>
      </c>
      <c r="K249">
        <v>-0.61245309999999997</v>
      </c>
      <c r="L249">
        <v>-0.61245309999999997</v>
      </c>
      <c r="M249">
        <v>-0.61245309999999997</v>
      </c>
      <c r="N249">
        <v>-0.61245309999999997</v>
      </c>
      <c r="O249">
        <v>-0.61245309999999997</v>
      </c>
      <c r="P249">
        <v>-0.61245309999999997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</row>
    <row r="250" spans="1:34" x14ac:dyDescent="0.25">
      <c r="A250" s="13">
        <v>3</v>
      </c>
      <c r="B250" s="13">
        <v>400</v>
      </c>
      <c r="C250">
        <v>406</v>
      </c>
      <c r="D250" t="s">
        <v>284</v>
      </c>
      <c r="E250">
        <v>0</v>
      </c>
      <c r="F250">
        <v>0</v>
      </c>
      <c r="G250">
        <v>-0.20549410000000001</v>
      </c>
      <c r="H250">
        <v>-0.20549410000000001</v>
      </c>
      <c r="I250">
        <v>-0.20549410000000001</v>
      </c>
      <c r="J250">
        <v>-0.20549410000000001</v>
      </c>
      <c r="K250">
        <v>-0.20549410000000001</v>
      </c>
      <c r="L250">
        <v>-0.20549410000000001</v>
      </c>
      <c r="M250">
        <v>-0.20549410000000001</v>
      </c>
      <c r="N250">
        <v>-0.20549410000000001</v>
      </c>
      <c r="O250">
        <v>-0.20549410000000001</v>
      </c>
      <c r="P250">
        <v>-0.20549410000000001</v>
      </c>
      <c r="Q250">
        <v>-0.20549410000000001</v>
      </c>
      <c r="R250">
        <v>-0.20549410000000001</v>
      </c>
      <c r="S250">
        <v>-0.20549410000000001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</row>
    <row r="251" spans="1:34" x14ac:dyDescent="0.25">
      <c r="A251" s="13">
        <v>3</v>
      </c>
      <c r="B251" s="13">
        <v>400</v>
      </c>
      <c r="C251">
        <v>407</v>
      </c>
      <c r="D251" t="s">
        <v>285</v>
      </c>
      <c r="E251">
        <v>0</v>
      </c>
      <c r="F251">
        <v>0</v>
      </c>
      <c r="G251">
        <v>-0.24175779999999999</v>
      </c>
      <c r="H251">
        <v>-0.24175779999999999</v>
      </c>
      <c r="I251">
        <v>-0.24175779999999999</v>
      </c>
      <c r="J251">
        <v>-0.24175779999999999</v>
      </c>
      <c r="K251">
        <v>-0.24175779999999999</v>
      </c>
      <c r="L251">
        <v>-0.24175779999999999</v>
      </c>
      <c r="M251">
        <v>-0.24175779999999999</v>
      </c>
      <c r="N251">
        <v>-0.24578710000000001</v>
      </c>
      <c r="O251">
        <v>-0.24578710000000001</v>
      </c>
      <c r="P251">
        <v>-0.24578710000000001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</row>
    <row r="252" spans="1:34" x14ac:dyDescent="0.25">
      <c r="A252" s="13">
        <v>3</v>
      </c>
      <c r="B252" s="13">
        <v>400</v>
      </c>
      <c r="C252">
        <v>408</v>
      </c>
      <c r="D252" t="s">
        <v>286</v>
      </c>
      <c r="E252">
        <v>0</v>
      </c>
      <c r="F252">
        <v>0</v>
      </c>
      <c r="G252">
        <v>-0.81794730000000004</v>
      </c>
      <c r="H252">
        <v>-0.81794730000000004</v>
      </c>
      <c r="I252">
        <v>-0.81794730000000004</v>
      </c>
      <c r="J252">
        <v>-0.81794730000000004</v>
      </c>
      <c r="K252">
        <v>-0.81794730000000004</v>
      </c>
      <c r="L252">
        <v>-0.81794730000000004</v>
      </c>
      <c r="M252">
        <v>-0.81794730000000004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</row>
    <row r="253" spans="1:34" x14ac:dyDescent="0.25">
      <c r="A253" s="13">
        <v>3</v>
      </c>
      <c r="B253" s="13">
        <v>400</v>
      </c>
      <c r="C253">
        <v>409</v>
      </c>
      <c r="D253" t="s">
        <v>287</v>
      </c>
      <c r="E253">
        <v>0</v>
      </c>
      <c r="F253">
        <v>0</v>
      </c>
      <c r="G253">
        <v>-0.1047617</v>
      </c>
      <c r="H253">
        <v>-0.1047617</v>
      </c>
      <c r="I253">
        <v>-0.1047617</v>
      </c>
      <c r="J253">
        <v>-0.1047617</v>
      </c>
      <c r="K253">
        <v>-0.1047617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</row>
    <row r="254" spans="1:34" x14ac:dyDescent="0.25">
      <c r="A254" s="13">
        <v>3</v>
      </c>
      <c r="B254" s="13">
        <v>400</v>
      </c>
      <c r="C254">
        <v>410</v>
      </c>
      <c r="D254" t="s">
        <v>288</v>
      </c>
      <c r="E254">
        <v>0</v>
      </c>
      <c r="F254">
        <v>0</v>
      </c>
      <c r="G254">
        <v>-0.40695900000000002</v>
      </c>
      <c r="H254">
        <v>-0.40695900000000002</v>
      </c>
      <c r="I254">
        <v>-0.40695900000000002</v>
      </c>
      <c r="J254">
        <v>-0.40695900000000002</v>
      </c>
      <c r="K254">
        <v>-0.40695900000000002</v>
      </c>
      <c r="L254">
        <v>-0.40695900000000002</v>
      </c>
      <c r="M254">
        <v>-0.40695900000000002</v>
      </c>
      <c r="N254">
        <v>-0.40695900000000002</v>
      </c>
      <c r="O254">
        <v>-0.40695900000000002</v>
      </c>
      <c r="P254">
        <v>-0.40695900000000002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</row>
    <row r="255" spans="1:34" x14ac:dyDescent="0.25">
      <c r="A255" s="13">
        <v>3</v>
      </c>
      <c r="B255" s="13">
        <v>400</v>
      </c>
      <c r="C255">
        <v>411</v>
      </c>
      <c r="D255" t="s">
        <v>289</v>
      </c>
      <c r="E255">
        <v>0</v>
      </c>
      <c r="F255">
        <v>0</v>
      </c>
      <c r="G255">
        <v>-0.73333199999999998</v>
      </c>
      <c r="H255">
        <v>-0.73333199999999998</v>
      </c>
      <c r="I255">
        <v>-0.73333199999999998</v>
      </c>
      <c r="J255">
        <v>-0.73333199999999998</v>
      </c>
      <c r="K255">
        <v>-0.73333199999999998</v>
      </c>
      <c r="L255">
        <v>-0.73333199999999998</v>
      </c>
      <c r="M255">
        <v>-0.73333199999999998</v>
      </c>
      <c r="N255">
        <v>-0.73333199999999998</v>
      </c>
      <c r="O255">
        <v>-0.73333199999999998</v>
      </c>
      <c r="P255">
        <v>-0.73333199999999998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</row>
    <row r="256" spans="1:34" x14ac:dyDescent="0.25">
      <c r="A256" s="13">
        <v>3</v>
      </c>
      <c r="B256" s="13">
        <v>500</v>
      </c>
      <c r="C256">
        <v>502</v>
      </c>
      <c r="D256" t="s">
        <v>290</v>
      </c>
      <c r="E256">
        <v>0</v>
      </c>
      <c r="F256">
        <v>0</v>
      </c>
      <c r="G256">
        <v>-0.60036520000000004</v>
      </c>
      <c r="H256">
        <v>-0.60036520000000004</v>
      </c>
      <c r="I256">
        <v>-0.60036520000000004</v>
      </c>
      <c r="J256">
        <v>-0.60036520000000004</v>
      </c>
      <c r="K256">
        <v>-0.60036520000000004</v>
      </c>
      <c r="L256">
        <v>-0.60036520000000004</v>
      </c>
      <c r="M256">
        <v>-0.60036520000000004</v>
      </c>
      <c r="N256">
        <v>-0.60036520000000004</v>
      </c>
      <c r="O256">
        <v>-0.60036520000000004</v>
      </c>
      <c r="P256">
        <v>-0.60036520000000004</v>
      </c>
      <c r="Q256">
        <v>-0.60036520000000004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</row>
    <row r="257" spans="1:34" x14ac:dyDescent="0.25">
      <c r="A257" s="13">
        <v>3</v>
      </c>
      <c r="B257" s="13">
        <v>500</v>
      </c>
      <c r="C257">
        <v>503</v>
      </c>
      <c r="D257" t="s">
        <v>291</v>
      </c>
      <c r="E257">
        <v>0</v>
      </c>
      <c r="F257">
        <v>0</v>
      </c>
      <c r="G257">
        <v>-0.80585929999999995</v>
      </c>
      <c r="H257">
        <v>-0.80585929999999995</v>
      </c>
      <c r="I257">
        <v>-0.80585929999999995</v>
      </c>
      <c r="J257">
        <v>-0.80585929999999995</v>
      </c>
      <c r="K257">
        <v>-0.80585929999999995</v>
      </c>
      <c r="L257">
        <v>-0.80585929999999995</v>
      </c>
      <c r="M257">
        <v>-0.80585929999999995</v>
      </c>
      <c r="N257">
        <v>-0.80585929999999995</v>
      </c>
      <c r="O257">
        <v>-0.80585929999999995</v>
      </c>
      <c r="P257">
        <v>-0.80585929999999995</v>
      </c>
      <c r="Q257">
        <v>-0.80585929999999995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</row>
    <row r="258" spans="1:34" x14ac:dyDescent="0.25">
      <c r="A258" s="13">
        <v>3</v>
      </c>
      <c r="B258" s="13">
        <v>700</v>
      </c>
      <c r="C258">
        <v>701</v>
      </c>
      <c r="D258" t="s">
        <v>292</v>
      </c>
      <c r="E258">
        <v>0</v>
      </c>
      <c r="F258">
        <v>0</v>
      </c>
      <c r="G258">
        <v>-0.53186719999999998</v>
      </c>
      <c r="H258">
        <v>-0.53186719999999998</v>
      </c>
      <c r="I258">
        <v>-0.53186719999999998</v>
      </c>
      <c r="J258">
        <v>-0.53186719999999998</v>
      </c>
      <c r="K258">
        <v>-0.53186719999999998</v>
      </c>
      <c r="L258">
        <v>-0.53186719999999998</v>
      </c>
      <c r="M258">
        <v>-0.53186719999999998</v>
      </c>
      <c r="N258">
        <v>-0.53186719999999998</v>
      </c>
      <c r="O258">
        <v>-0.53186719999999998</v>
      </c>
      <c r="P258">
        <v>-0.53186719999999998</v>
      </c>
      <c r="Q258">
        <v>-0.53186719999999998</v>
      </c>
      <c r="R258">
        <v>-0.53186719999999998</v>
      </c>
      <c r="S258">
        <v>-0.53186719999999998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</row>
    <row r="259" spans="1:34" x14ac:dyDescent="0.25">
      <c r="A259" s="13">
        <v>3</v>
      </c>
      <c r="B259" s="13">
        <v>800</v>
      </c>
      <c r="C259">
        <v>801</v>
      </c>
      <c r="D259" t="s">
        <v>293</v>
      </c>
      <c r="E259">
        <v>0</v>
      </c>
      <c r="F259">
        <v>0</v>
      </c>
      <c r="G259">
        <v>-7.4179349999999999</v>
      </c>
      <c r="H259">
        <v>-7.4179349999999999</v>
      </c>
      <c r="I259">
        <v>-7.4179349999999999</v>
      </c>
      <c r="J259">
        <v>-7.4179349999999999</v>
      </c>
      <c r="K259">
        <v>-7.4179349999999999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</row>
    <row r="260" spans="1:34" x14ac:dyDescent="0.25">
      <c r="A260" s="13">
        <v>3</v>
      </c>
      <c r="B260" s="13">
        <v>800</v>
      </c>
      <c r="C260">
        <v>802</v>
      </c>
      <c r="D260" t="s">
        <v>294</v>
      </c>
      <c r="E260">
        <v>0</v>
      </c>
      <c r="F260">
        <v>0</v>
      </c>
      <c r="G260">
        <v>-3.7391869999999998</v>
      </c>
      <c r="H260">
        <v>-3.7391869999999998</v>
      </c>
      <c r="I260">
        <v>-3.7391869999999998</v>
      </c>
      <c r="J260">
        <v>-3.7391869999999998</v>
      </c>
      <c r="K260">
        <v>-3.7391869999999998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</row>
    <row r="261" spans="1:34" x14ac:dyDescent="0.25">
      <c r="A261" s="13">
        <v>3</v>
      </c>
      <c r="B261" s="13">
        <v>800</v>
      </c>
      <c r="C261">
        <v>803</v>
      </c>
      <c r="D261" t="s">
        <v>295</v>
      </c>
      <c r="E261">
        <v>0</v>
      </c>
      <c r="F261">
        <v>0</v>
      </c>
      <c r="G261">
        <v>-11.161149999999999</v>
      </c>
      <c r="H261">
        <v>-11.161149999999999</v>
      </c>
      <c r="I261">
        <v>-11.161149999999999</v>
      </c>
      <c r="J261">
        <v>-11.161149999999999</v>
      </c>
      <c r="K261">
        <v>-11.161149999999999</v>
      </c>
      <c r="L261">
        <v>-11.161149999999999</v>
      </c>
      <c r="M261">
        <v>-11.161149999999999</v>
      </c>
      <c r="N261">
        <v>-11.157120000000001</v>
      </c>
      <c r="O261">
        <v>-11.157120000000001</v>
      </c>
      <c r="P261">
        <v>-11.157120000000001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</row>
    <row r="262" spans="1:34" x14ac:dyDescent="0.25">
      <c r="A262" s="13">
        <v>3</v>
      </c>
      <c r="B262" s="13">
        <v>800</v>
      </c>
      <c r="C262">
        <v>804</v>
      </c>
      <c r="D262" t="s">
        <v>296</v>
      </c>
      <c r="E262">
        <v>0</v>
      </c>
      <c r="F262">
        <v>0</v>
      </c>
      <c r="G262">
        <v>-14.916460000000001</v>
      </c>
      <c r="H262">
        <v>-14.916460000000001</v>
      </c>
      <c r="I262">
        <v>-14.916460000000001</v>
      </c>
      <c r="J262">
        <v>-14.916460000000001</v>
      </c>
      <c r="K262">
        <v>-14.916460000000001</v>
      </c>
      <c r="L262">
        <v>-14.916460000000001</v>
      </c>
      <c r="M262">
        <v>-14.916460000000001</v>
      </c>
      <c r="N262">
        <v>-14.920489999999999</v>
      </c>
      <c r="O262">
        <v>-14.920489999999999</v>
      </c>
      <c r="P262">
        <v>-14.920489999999999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</row>
    <row r="263" spans="1:34" x14ac:dyDescent="0.25">
      <c r="A263" s="13">
        <v>3</v>
      </c>
      <c r="B263" s="13">
        <v>900</v>
      </c>
      <c r="C263">
        <v>901</v>
      </c>
      <c r="D263" t="s">
        <v>297</v>
      </c>
      <c r="E263">
        <v>0</v>
      </c>
      <c r="F263">
        <v>0</v>
      </c>
      <c r="G263" s="1">
        <v>-6.4468750000000005E-2</v>
      </c>
      <c r="H263" s="1">
        <v>-6.4468750000000005E-2</v>
      </c>
      <c r="I263" s="1">
        <v>-6.4468750000000005E-2</v>
      </c>
      <c r="J263" s="1">
        <v>-6.4468750000000005E-2</v>
      </c>
      <c r="K263" s="1">
        <v>-6.4468750000000005E-2</v>
      </c>
      <c r="L263" s="1">
        <v>-6.4468750000000005E-2</v>
      </c>
      <c r="M263" s="1">
        <v>-6.4468750000000005E-2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</row>
    <row r="264" spans="1:34" x14ac:dyDescent="0.25">
      <c r="A264" s="13">
        <v>3</v>
      </c>
      <c r="B264" s="13">
        <v>910</v>
      </c>
      <c r="C264">
        <v>911</v>
      </c>
      <c r="D264" t="s">
        <v>298</v>
      </c>
      <c r="E264">
        <v>0</v>
      </c>
      <c r="F264">
        <v>0</v>
      </c>
      <c r="G264">
        <v>-0.24578710000000001</v>
      </c>
      <c r="H264">
        <v>-0.24578710000000001</v>
      </c>
      <c r="I264">
        <v>-0.24578710000000001</v>
      </c>
      <c r="J264">
        <v>-0.24578710000000001</v>
      </c>
      <c r="K264">
        <v>-0.24578710000000001</v>
      </c>
      <c r="L264">
        <v>-0.24578710000000001</v>
      </c>
      <c r="M264">
        <v>-0.24578710000000001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</row>
    <row r="265" spans="1:34" x14ac:dyDescent="0.25">
      <c r="A265" s="13">
        <v>3</v>
      </c>
      <c r="B265" s="13">
        <v>920</v>
      </c>
      <c r="C265">
        <v>921</v>
      </c>
      <c r="D265" t="s">
        <v>299</v>
      </c>
      <c r="E265">
        <v>0</v>
      </c>
      <c r="F265">
        <v>0</v>
      </c>
      <c r="G265">
        <v>-0.2860801</v>
      </c>
      <c r="H265">
        <v>-0.2860801</v>
      </c>
      <c r="I265">
        <v>-0.2860801</v>
      </c>
      <c r="J265">
        <v>-0.2860801</v>
      </c>
      <c r="K265">
        <v>-0.2860801</v>
      </c>
      <c r="L265">
        <v>-0.2860801</v>
      </c>
      <c r="M265">
        <v>-0.2860801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</row>
    <row r="266" spans="1:34" x14ac:dyDescent="0.25">
      <c r="A266" s="13">
        <v>3</v>
      </c>
      <c r="B266" s="13">
        <v>930</v>
      </c>
      <c r="C266">
        <v>931</v>
      </c>
      <c r="D266" t="s">
        <v>300</v>
      </c>
      <c r="E266">
        <v>0</v>
      </c>
      <c r="F266">
        <v>0</v>
      </c>
      <c r="G266">
        <v>-0.16117190000000001</v>
      </c>
      <c r="H266">
        <v>-0.16117190000000001</v>
      </c>
      <c r="I266">
        <v>-0.16117190000000001</v>
      </c>
      <c r="J266">
        <v>-0.16117190000000001</v>
      </c>
      <c r="K266">
        <v>-0.16117190000000001</v>
      </c>
      <c r="L266">
        <v>-0.16117190000000001</v>
      </c>
      <c r="M266">
        <v>-0.16117190000000001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</row>
    <row r="267" spans="1:34" x14ac:dyDescent="0.25">
      <c r="A267" s="13">
        <v>3</v>
      </c>
      <c r="B267" s="13">
        <v>940</v>
      </c>
      <c r="C267">
        <v>941</v>
      </c>
      <c r="D267" t="s">
        <v>301</v>
      </c>
      <c r="E267">
        <v>0</v>
      </c>
      <c r="F267">
        <v>0</v>
      </c>
      <c r="G267">
        <v>-0.32637300000000002</v>
      </c>
      <c r="H267">
        <v>-0.32637300000000002</v>
      </c>
      <c r="I267">
        <v>-0.32637300000000002</v>
      </c>
      <c r="J267">
        <v>-0.32637300000000002</v>
      </c>
      <c r="K267">
        <v>-0.32637300000000002</v>
      </c>
      <c r="L267">
        <v>-0.32637300000000002</v>
      </c>
      <c r="M267">
        <v>-0.32637300000000002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</row>
    <row r="268" spans="1:34" x14ac:dyDescent="0.25">
      <c r="A268" s="13">
        <v>3</v>
      </c>
      <c r="B268" s="13">
        <v>950</v>
      </c>
      <c r="C268">
        <v>951</v>
      </c>
      <c r="D268" t="s">
        <v>302</v>
      </c>
      <c r="E268">
        <v>0</v>
      </c>
      <c r="F268">
        <v>0</v>
      </c>
      <c r="G268">
        <v>-0.1853476</v>
      </c>
      <c r="H268">
        <v>-0.1853476</v>
      </c>
      <c r="I268">
        <v>-0.1853476</v>
      </c>
      <c r="J268">
        <v>-0.1853476</v>
      </c>
      <c r="K268">
        <v>-0.1853476</v>
      </c>
      <c r="L268">
        <v>-0.1853476</v>
      </c>
      <c r="M268">
        <v>-0.1853476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</row>
    <row r="269" spans="1:34" x14ac:dyDescent="0.25">
      <c r="A269" s="13">
        <v>3</v>
      </c>
      <c r="B269" s="13">
        <v>960</v>
      </c>
      <c r="C269">
        <v>961</v>
      </c>
      <c r="D269" t="s">
        <v>303</v>
      </c>
      <c r="E269">
        <v>0</v>
      </c>
      <c r="F269">
        <v>0</v>
      </c>
      <c r="G269" s="1">
        <v>-8.058593E-2</v>
      </c>
      <c r="H269" s="1">
        <v>-8.058593E-2</v>
      </c>
      <c r="I269" s="1">
        <v>-8.058593E-2</v>
      </c>
      <c r="J269" s="1">
        <v>-8.058593E-2</v>
      </c>
      <c r="K269" s="1">
        <v>-8.058593E-2</v>
      </c>
      <c r="L269" s="1">
        <v>-8.058593E-2</v>
      </c>
      <c r="M269" s="1">
        <v>-8.058593E-2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</row>
    <row r="270" spans="1:34" x14ac:dyDescent="0.25">
      <c r="A270" s="13">
        <v>5</v>
      </c>
      <c r="B270" s="13">
        <v>200</v>
      </c>
      <c r="C270">
        <v>211</v>
      </c>
      <c r="D270" t="s">
        <v>507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</row>
    <row r="271" spans="1:34" x14ac:dyDescent="0.25">
      <c r="A271" s="13">
        <v>5</v>
      </c>
      <c r="B271" s="13">
        <v>200</v>
      </c>
      <c r="C271">
        <v>222</v>
      </c>
      <c r="D271" t="s">
        <v>501</v>
      </c>
      <c r="E271">
        <v>0</v>
      </c>
      <c r="F271">
        <v>0</v>
      </c>
      <c r="G271" s="1">
        <v>-4.0292969999999997E-2</v>
      </c>
      <c r="H271" s="1">
        <v>-4.0292969999999997E-2</v>
      </c>
      <c r="I271" s="1">
        <v>-4.0292969999999997E-2</v>
      </c>
      <c r="J271" s="1">
        <v>-4.0292969999999997E-2</v>
      </c>
      <c r="K271" s="1">
        <v>-4.0292969999999997E-2</v>
      </c>
      <c r="L271" s="1">
        <v>-4.0292969999999997E-2</v>
      </c>
      <c r="M271" s="1">
        <v>-4.0292969999999997E-2</v>
      </c>
      <c r="N271" s="1">
        <v>-4.0292969999999997E-2</v>
      </c>
      <c r="O271" s="1">
        <v>-4.0292969999999997E-2</v>
      </c>
      <c r="P271" s="1">
        <v>-4.0292969999999997E-2</v>
      </c>
      <c r="Q271" s="1">
        <v>-4.0292969999999997E-2</v>
      </c>
      <c r="R271" s="1">
        <v>-4.0292969999999997E-2</v>
      </c>
      <c r="S271" s="1">
        <v>-4.0292969999999997E-2</v>
      </c>
      <c r="T271" s="1">
        <v>-4.0292969999999997E-2</v>
      </c>
      <c r="U271" s="1">
        <v>-4.0292969999999997E-2</v>
      </c>
      <c r="V271" s="1">
        <v>-4.0292969999999997E-2</v>
      </c>
      <c r="W271" s="1">
        <v>-4.0292969999999997E-2</v>
      </c>
      <c r="X271" s="1">
        <v>-4.0292969999999997E-2</v>
      </c>
      <c r="Y271" s="1">
        <v>-4.0292969999999997E-2</v>
      </c>
      <c r="Z271" s="1">
        <v>-4.0292969999999997E-2</v>
      </c>
      <c r="AA271" s="1">
        <v>-4.0292969999999997E-2</v>
      </c>
      <c r="AB271" s="1">
        <v>-4.0292969999999997E-2</v>
      </c>
      <c r="AC271" s="1">
        <v>-4.0292969999999997E-2</v>
      </c>
      <c r="AD271" s="1">
        <v>-4.0292969999999997E-2</v>
      </c>
      <c r="AE271" s="1">
        <v>-4.0292969999999997E-2</v>
      </c>
      <c r="AF271" s="1">
        <v>-4.0292969999999997E-2</v>
      </c>
      <c r="AG271" s="1">
        <v>-4.0292969999999997E-2</v>
      </c>
      <c r="AH271" s="1">
        <v>-4.0292969999999997E-2</v>
      </c>
    </row>
    <row r="272" spans="1:34" x14ac:dyDescent="0.25">
      <c r="A272" s="13">
        <v>5</v>
      </c>
      <c r="B272" s="13">
        <v>200</v>
      </c>
      <c r="C272">
        <v>232</v>
      </c>
      <c r="D272" t="s">
        <v>504</v>
      </c>
      <c r="E272">
        <v>0</v>
      </c>
      <c r="F272">
        <v>0</v>
      </c>
      <c r="G272">
        <v>-0.16117190000000001</v>
      </c>
      <c r="H272">
        <v>-0.16117190000000001</v>
      </c>
      <c r="I272">
        <v>-0.16117190000000001</v>
      </c>
      <c r="J272">
        <v>-0.16117190000000001</v>
      </c>
      <c r="K272">
        <v>-0.16117190000000001</v>
      </c>
      <c r="L272">
        <v>-0.16117190000000001</v>
      </c>
      <c r="M272">
        <v>-0.16117190000000001</v>
      </c>
      <c r="N272">
        <v>-0.16117190000000001</v>
      </c>
      <c r="O272">
        <v>-0.16117190000000001</v>
      </c>
      <c r="P272">
        <v>-0.16117190000000001</v>
      </c>
      <c r="Q272">
        <v>-0.16117190000000001</v>
      </c>
      <c r="R272">
        <v>-0.16117190000000001</v>
      </c>
      <c r="S272">
        <v>-0.16117190000000001</v>
      </c>
      <c r="T272">
        <v>-0.16117190000000001</v>
      </c>
      <c r="U272">
        <v>-0.16117190000000001</v>
      </c>
      <c r="V272">
        <v>-0.16117190000000001</v>
      </c>
      <c r="W272">
        <v>-0.16117190000000001</v>
      </c>
      <c r="X272">
        <v>-0.16117190000000001</v>
      </c>
      <c r="Y272">
        <v>-0.16117190000000001</v>
      </c>
      <c r="Z272">
        <v>-0.16117190000000001</v>
      </c>
      <c r="AA272">
        <v>-0.16117190000000001</v>
      </c>
      <c r="AB272">
        <v>-0.16117190000000001</v>
      </c>
      <c r="AC272">
        <v>-0.16117190000000001</v>
      </c>
      <c r="AD272">
        <v>-0.16117190000000001</v>
      </c>
      <c r="AE272">
        <v>-0.16117190000000001</v>
      </c>
      <c r="AF272">
        <v>-0.16117190000000001</v>
      </c>
      <c r="AG272">
        <v>-0.16117190000000001</v>
      </c>
      <c r="AH272">
        <v>0</v>
      </c>
    </row>
    <row r="273" spans="1:34" x14ac:dyDescent="0.25">
      <c r="A273" s="13">
        <v>5</v>
      </c>
      <c r="B273" s="13">
        <v>200</v>
      </c>
      <c r="C273">
        <v>242</v>
      </c>
      <c r="D273" t="s">
        <v>505</v>
      </c>
      <c r="E273">
        <v>0</v>
      </c>
      <c r="F273">
        <v>0</v>
      </c>
      <c r="G273">
        <v>-0.25787500000000002</v>
      </c>
      <c r="H273">
        <v>-0.25787500000000002</v>
      </c>
      <c r="I273">
        <v>-0.25787500000000002</v>
      </c>
      <c r="J273">
        <v>-0.25787500000000002</v>
      </c>
      <c r="K273">
        <v>-0.25787500000000002</v>
      </c>
      <c r="L273">
        <v>-0.25787500000000002</v>
      </c>
      <c r="M273">
        <v>-0.25787500000000002</v>
      </c>
      <c r="N273">
        <v>-0.25384570000000001</v>
      </c>
      <c r="O273">
        <v>-0.25384570000000001</v>
      </c>
      <c r="P273">
        <v>-0.25384570000000001</v>
      </c>
      <c r="Q273">
        <v>-0.25384570000000001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</row>
    <row r="274" spans="1:34" x14ac:dyDescent="0.25">
      <c r="A274" s="13">
        <v>5</v>
      </c>
      <c r="B274" s="13">
        <v>260</v>
      </c>
      <c r="C274">
        <v>263</v>
      </c>
      <c r="D274" t="s">
        <v>506</v>
      </c>
      <c r="E274">
        <v>0</v>
      </c>
      <c r="F274">
        <v>0</v>
      </c>
      <c r="G274">
        <v>-0.49157420000000002</v>
      </c>
      <c r="H274">
        <v>-0.49157420000000002</v>
      </c>
      <c r="I274">
        <v>-0.49157420000000002</v>
      </c>
      <c r="J274">
        <v>-0.49157420000000002</v>
      </c>
      <c r="K274">
        <v>-0.49157420000000002</v>
      </c>
      <c r="L274">
        <v>-0.49157420000000002</v>
      </c>
      <c r="M274">
        <v>-0.49157420000000002</v>
      </c>
      <c r="N274">
        <v>-0.4875449</v>
      </c>
      <c r="O274">
        <v>-0.4875449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</row>
    <row r="275" spans="1:34" x14ac:dyDescent="0.25">
      <c r="A275" s="13">
        <v>5</v>
      </c>
      <c r="B275" s="13">
        <v>999</v>
      </c>
      <c r="C275">
        <v>302</v>
      </c>
      <c r="D275" t="s">
        <v>502</v>
      </c>
      <c r="E275">
        <v>0</v>
      </c>
      <c r="F275">
        <v>0</v>
      </c>
      <c r="G275">
        <v>-3.3281990000000001</v>
      </c>
      <c r="H275">
        <v>-3.3281990000000001</v>
      </c>
      <c r="I275">
        <v>-3.3281990000000001</v>
      </c>
      <c r="J275">
        <v>-3.3281990000000001</v>
      </c>
      <c r="K275">
        <v>-3.3281990000000001</v>
      </c>
      <c r="L275">
        <v>-3.3281990000000001</v>
      </c>
      <c r="M275">
        <v>-3.3281990000000001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</row>
    <row r="276" spans="1:34" x14ac:dyDescent="0.25">
      <c r="A276" s="13">
        <v>5</v>
      </c>
      <c r="B276" s="13">
        <v>999</v>
      </c>
      <c r="C276">
        <v>352</v>
      </c>
      <c r="D276" t="s">
        <v>500</v>
      </c>
      <c r="E276">
        <v>0</v>
      </c>
      <c r="F276">
        <v>0</v>
      </c>
      <c r="G276">
        <v>-2.6754530000000001</v>
      </c>
      <c r="H276">
        <v>-2.6754530000000001</v>
      </c>
      <c r="I276">
        <v>-2.6754530000000001</v>
      </c>
      <c r="J276">
        <v>-2.6754530000000001</v>
      </c>
      <c r="K276">
        <v>-2.6754530000000001</v>
      </c>
      <c r="L276">
        <v>-2.6754530000000001</v>
      </c>
      <c r="M276">
        <v>-2.6754530000000001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</row>
    <row r="277" spans="1:34" x14ac:dyDescent="0.25">
      <c r="A277" s="13">
        <v>5</v>
      </c>
      <c r="B277" s="13">
        <v>999</v>
      </c>
      <c r="C277">
        <v>962</v>
      </c>
      <c r="D277" t="s">
        <v>503</v>
      </c>
      <c r="E277">
        <v>0</v>
      </c>
      <c r="F277">
        <v>0</v>
      </c>
      <c r="G277">
        <v>-0.78571290000000005</v>
      </c>
      <c r="H277">
        <v>-0.78571290000000005</v>
      </c>
      <c r="I277">
        <v>-0.78571290000000005</v>
      </c>
      <c r="J277">
        <v>-0.78571290000000005</v>
      </c>
      <c r="K277">
        <v>-0.78571290000000005</v>
      </c>
      <c r="L277">
        <v>-0.78571290000000005</v>
      </c>
      <c r="M277">
        <v>-0.78571290000000005</v>
      </c>
      <c r="N277">
        <v>-0.78571290000000005</v>
      </c>
      <c r="O277">
        <v>-0.78571290000000005</v>
      </c>
      <c r="P277">
        <v>-0.78571290000000005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</row>
  </sheetData>
  <pageMargins left="0.7" right="0.7" top="0.75" bottom="0.75" header="0.3" footer="0.3"/>
  <pageSetup paperSize="17" scale="5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H277"/>
  <sheetViews>
    <sheetView workbookViewId="0">
      <selection activeCell="AL4" sqref="AL4:AL277"/>
    </sheetView>
  </sheetViews>
  <sheetFormatPr defaultRowHeight="15" x14ac:dyDescent="0.25"/>
  <cols>
    <col min="1" max="1" width="9.7109375" bestFit="1" customWidth="1"/>
    <col min="2" max="3" width="10.140625" bestFit="1" customWidth="1"/>
    <col min="4" max="4" width="58.85546875" bestFit="1" customWidth="1"/>
  </cols>
  <sheetData>
    <row r="3" spans="1:34" x14ac:dyDescent="0.25">
      <c r="A3" s="4" t="s">
        <v>24</v>
      </c>
      <c r="B3" s="4" t="s">
        <v>304</v>
      </c>
      <c r="C3" t="s">
        <v>23</v>
      </c>
      <c r="D3" s="4" t="s">
        <v>25</v>
      </c>
      <c r="E3">
        <v>2013</v>
      </c>
      <c r="F3">
        <v>2014</v>
      </c>
      <c r="G3">
        <v>2015</v>
      </c>
      <c r="H3">
        <v>2016</v>
      </c>
      <c r="I3">
        <v>2017</v>
      </c>
      <c r="J3">
        <v>2018</v>
      </c>
      <c r="K3">
        <v>2019</v>
      </c>
      <c r="L3">
        <v>2020</v>
      </c>
      <c r="M3">
        <v>2021</v>
      </c>
      <c r="N3">
        <v>2022</v>
      </c>
      <c r="O3">
        <v>2023</v>
      </c>
      <c r="P3">
        <v>2024</v>
      </c>
      <c r="Q3">
        <v>2025</v>
      </c>
      <c r="R3">
        <v>2026</v>
      </c>
      <c r="S3">
        <v>2027</v>
      </c>
      <c r="T3">
        <v>2028</v>
      </c>
      <c r="U3">
        <v>2029</v>
      </c>
      <c r="V3">
        <v>2030</v>
      </c>
      <c r="W3">
        <v>2031</v>
      </c>
      <c r="X3">
        <v>2032</v>
      </c>
      <c r="Y3">
        <v>2033</v>
      </c>
      <c r="Z3">
        <v>2034</v>
      </c>
      <c r="AA3">
        <v>2035</v>
      </c>
      <c r="AB3">
        <v>2036</v>
      </c>
      <c r="AC3">
        <v>2037</v>
      </c>
      <c r="AD3">
        <v>2038</v>
      </c>
      <c r="AE3">
        <v>2039</v>
      </c>
      <c r="AF3">
        <v>2040</v>
      </c>
      <c r="AG3">
        <v>2041</v>
      </c>
      <c r="AH3">
        <v>2042</v>
      </c>
    </row>
    <row r="4" spans="1:34" x14ac:dyDescent="0.25">
      <c r="A4" s="13">
        <v>1</v>
      </c>
      <c r="B4" s="13">
        <v>100</v>
      </c>
      <c r="C4">
        <v>102</v>
      </c>
      <c r="D4" t="s">
        <v>38</v>
      </c>
      <c r="E4">
        <v>0</v>
      </c>
      <c r="F4">
        <v>0</v>
      </c>
      <c r="G4">
        <v>0</v>
      </c>
      <c r="H4">
        <v>0</v>
      </c>
      <c r="I4">
        <v>0</v>
      </c>
      <c r="J4">
        <v>-69.50488</v>
      </c>
      <c r="K4">
        <v>-73.267579999999995</v>
      </c>
      <c r="L4">
        <v>-73.672849999999997</v>
      </c>
      <c r="M4">
        <v>-185.39840000000001</v>
      </c>
      <c r="N4">
        <v>-188.82810000000001</v>
      </c>
      <c r="O4">
        <v>-192.72659999999999</v>
      </c>
      <c r="P4">
        <v>-131.875</v>
      </c>
      <c r="Q4">
        <v>-134.79689999999999</v>
      </c>
      <c r="R4">
        <v>-89.9375</v>
      </c>
      <c r="S4">
        <v>-221.875</v>
      </c>
      <c r="T4">
        <v>-97.21875</v>
      </c>
      <c r="U4">
        <v>-99.96875</v>
      </c>
      <c r="V4">
        <v>-104</v>
      </c>
      <c r="W4">
        <v>-173.84379999999999</v>
      </c>
      <c r="X4">
        <v>-180.21879999999999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</row>
    <row r="5" spans="1:34" x14ac:dyDescent="0.25">
      <c r="A5" s="13">
        <v>1</v>
      </c>
      <c r="B5" s="13">
        <v>100</v>
      </c>
      <c r="C5">
        <v>103</v>
      </c>
      <c r="D5" t="s">
        <v>39</v>
      </c>
      <c r="E5">
        <v>0</v>
      </c>
      <c r="F5">
        <v>0</v>
      </c>
      <c r="G5">
        <v>0</v>
      </c>
      <c r="H5">
        <v>0</v>
      </c>
      <c r="I5">
        <v>0</v>
      </c>
      <c r="J5">
        <v>-25.96191</v>
      </c>
      <c r="K5">
        <v>-27.377929999999999</v>
      </c>
      <c r="L5">
        <v>-27.54297</v>
      </c>
      <c r="M5">
        <v>-69.3125</v>
      </c>
      <c r="N5">
        <v>-70.617189999999994</v>
      </c>
      <c r="O5">
        <v>-72.171880000000002</v>
      </c>
      <c r="P5">
        <v>-49.3125</v>
      </c>
      <c r="Q5">
        <v>-50.40625</v>
      </c>
      <c r="R5">
        <v>-33.640630000000002</v>
      </c>
      <c r="S5">
        <v>-83</v>
      </c>
      <c r="T5">
        <v>-36.34375</v>
      </c>
      <c r="U5">
        <v>-37.375</v>
      </c>
      <c r="V5">
        <v>-38.84375</v>
      </c>
      <c r="W5">
        <v>-64.96875</v>
      </c>
      <c r="X5">
        <v>-67.34375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</row>
    <row r="6" spans="1:34" x14ac:dyDescent="0.25">
      <c r="A6" s="13">
        <v>1</v>
      </c>
      <c r="B6" s="13">
        <v>100</v>
      </c>
      <c r="C6">
        <v>104</v>
      </c>
      <c r="D6" t="s">
        <v>40</v>
      </c>
      <c r="E6">
        <v>0</v>
      </c>
      <c r="F6">
        <v>0</v>
      </c>
      <c r="G6">
        <v>0</v>
      </c>
      <c r="H6">
        <v>0</v>
      </c>
      <c r="I6">
        <v>0</v>
      </c>
      <c r="J6">
        <v>-37.183590000000002</v>
      </c>
      <c r="K6">
        <v>-39.206049999999998</v>
      </c>
      <c r="L6">
        <v>-39.423830000000002</v>
      </c>
      <c r="M6">
        <v>-99.210939999999994</v>
      </c>
      <c r="N6">
        <v>-101.0859</v>
      </c>
      <c r="O6">
        <v>-103.23439999999999</v>
      </c>
      <c r="P6">
        <v>-70.59375</v>
      </c>
      <c r="Q6">
        <v>-72.171880000000002</v>
      </c>
      <c r="R6">
        <v>-48.140630000000002</v>
      </c>
      <c r="S6">
        <v>-118.7813</v>
      </c>
      <c r="T6">
        <v>-52.03125</v>
      </c>
      <c r="U6">
        <v>-53.5</v>
      </c>
      <c r="V6">
        <v>-55.59375</v>
      </c>
      <c r="W6">
        <v>-93.03125</v>
      </c>
      <c r="X6">
        <v>-96.4375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</row>
    <row r="7" spans="1:34" x14ac:dyDescent="0.25">
      <c r="A7" s="13">
        <v>1</v>
      </c>
      <c r="B7" s="13">
        <v>100</v>
      </c>
      <c r="C7">
        <v>105</v>
      </c>
      <c r="D7" t="s">
        <v>41</v>
      </c>
      <c r="E7">
        <v>0</v>
      </c>
      <c r="F7">
        <v>0</v>
      </c>
      <c r="G7">
        <v>0</v>
      </c>
      <c r="H7">
        <v>0</v>
      </c>
      <c r="I7">
        <v>0</v>
      </c>
      <c r="J7">
        <v>-31.648440000000001</v>
      </c>
      <c r="K7">
        <v>-33.330080000000002</v>
      </c>
      <c r="L7">
        <v>-33.563479999999998</v>
      </c>
      <c r="M7">
        <v>-84.453130000000002</v>
      </c>
      <c r="N7">
        <v>-86.085939999999994</v>
      </c>
      <c r="O7">
        <v>-87.789060000000006</v>
      </c>
      <c r="P7">
        <v>-60.109380000000002</v>
      </c>
      <c r="Q7">
        <v>-61.4375</v>
      </c>
      <c r="R7">
        <v>-40.984380000000002</v>
      </c>
      <c r="S7">
        <v>-101.125</v>
      </c>
      <c r="T7">
        <v>-44.28125</v>
      </c>
      <c r="U7">
        <v>-45.5625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</row>
    <row r="8" spans="1:34" x14ac:dyDescent="0.25">
      <c r="A8" s="13">
        <v>1</v>
      </c>
      <c r="B8" s="13">
        <v>100</v>
      </c>
      <c r="C8">
        <v>106</v>
      </c>
      <c r="D8" t="s">
        <v>42</v>
      </c>
      <c r="E8">
        <v>0</v>
      </c>
      <c r="F8">
        <v>0</v>
      </c>
      <c r="G8">
        <v>0</v>
      </c>
      <c r="H8">
        <v>0</v>
      </c>
      <c r="I8">
        <v>0</v>
      </c>
      <c r="J8">
        <v>-86.719729999999998</v>
      </c>
      <c r="K8">
        <v>-91.415040000000005</v>
      </c>
      <c r="L8">
        <v>-91.929689999999994</v>
      </c>
      <c r="M8">
        <v>-231.29689999999999</v>
      </c>
      <c r="N8">
        <v>-235.57810000000001</v>
      </c>
      <c r="O8">
        <v>-240.39840000000001</v>
      </c>
      <c r="P8">
        <v>-164.51560000000001</v>
      </c>
      <c r="Q8">
        <v>-168.17189999999999</v>
      </c>
      <c r="R8">
        <v>-112.20310000000001</v>
      </c>
      <c r="S8">
        <v>-276.8125</v>
      </c>
      <c r="T8">
        <v>-121.2813</v>
      </c>
      <c r="U8">
        <v>-124.7188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</row>
    <row r="9" spans="1:34" x14ac:dyDescent="0.25">
      <c r="A9" s="13">
        <v>1</v>
      </c>
      <c r="B9" s="13">
        <v>100</v>
      </c>
      <c r="C9">
        <v>107</v>
      </c>
      <c r="D9" t="s">
        <v>43</v>
      </c>
      <c r="E9">
        <v>0</v>
      </c>
      <c r="F9">
        <v>0</v>
      </c>
      <c r="G9">
        <v>0</v>
      </c>
      <c r="H9">
        <v>0</v>
      </c>
      <c r="I9">
        <v>0</v>
      </c>
      <c r="J9">
        <v>-60.452150000000003</v>
      </c>
      <c r="K9">
        <v>-63.727539999999998</v>
      </c>
      <c r="L9">
        <v>-64.084959999999995</v>
      </c>
      <c r="M9">
        <v>-161.27340000000001</v>
      </c>
      <c r="N9">
        <v>-164.26560000000001</v>
      </c>
      <c r="O9">
        <v>-167.6875</v>
      </c>
      <c r="P9">
        <v>-114.7188</v>
      </c>
      <c r="Q9">
        <v>-117.26560000000001</v>
      </c>
      <c r="R9">
        <v>-78.234380000000002</v>
      </c>
      <c r="S9">
        <v>-193.03129999999999</v>
      </c>
      <c r="T9">
        <v>-84.5625</v>
      </c>
      <c r="U9">
        <v>-86.9375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</row>
    <row r="10" spans="1:34" x14ac:dyDescent="0.25">
      <c r="A10" s="13">
        <v>1</v>
      </c>
      <c r="B10" s="13">
        <v>100</v>
      </c>
      <c r="C10">
        <v>108</v>
      </c>
      <c r="D10" t="s">
        <v>44</v>
      </c>
      <c r="E10">
        <v>0</v>
      </c>
      <c r="F10">
        <v>0</v>
      </c>
      <c r="G10">
        <v>0</v>
      </c>
      <c r="H10">
        <v>0</v>
      </c>
      <c r="I10">
        <v>0</v>
      </c>
      <c r="J10">
        <v>-60.354979999999998</v>
      </c>
      <c r="K10">
        <v>-63.627929999999999</v>
      </c>
      <c r="L10">
        <v>-63.981450000000002</v>
      </c>
      <c r="M10">
        <v>-160.9922</v>
      </c>
      <c r="N10">
        <v>-163.97659999999999</v>
      </c>
      <c r="O10">
        <v>-167.3828</v>
      </c>
      <c r="P10">
        <v>-114.5313</v>
      </c>
      <c r="Q10">
        <v>-117.04689999999999</v>
      </c>
      <c r="R10">
        <v>-78.09375</v>
      </c>
      <c r="S10">
        <v>-192.6875</v>
      </c>
      <c r="T10">
        <v>-84.40625</v>
      </c>
      <c r="U10">
        <v>-86.78125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</row>
    <row r="11" spans="1:34" x14ac:dyDescent="0.25">
      <c r="A11" s="13">
        <v>1</v>
      </c>
      <c r="B11" s="13">
        <v>100</v>
      </c>
      <c r="C11">
        <v>110</v>
      </c>
      <c r="D11" t="s">
        <v>45</v>
      </c>
      <c r="E11">
        <v>0</v>
      </c>
      <c r="F11">
        <v>0</v>
      </c>
      <c r="G11">
        <v>0</v>
      </c>
      <c r="H11">
        <v>0</v>
      </c>
      <c r="I11">
        <v>0</v>
      </c>
      <c r="J11">
        <v>-7.5058590000000001</v>
      </c>
      <c r="K11">
        <v>-7.9316409999999999</v>
      </c>
      <c r="L11">
        <v>-7.9775390000000002</v>
      </c>
      <c r="M11">
        <v>-20.070309999999999</v>
      </c>
      <c r="N11">
        <v>-20.507809999999999</v>
      </c>
      <c r="O11">
        <v>-21.0625</v>
      </c>
      <c r="P11">
        <v>-14.32813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</row>
    <row r="12" spans="1:34" x14ac:dyDescent="0.25">
      <c r="A12" s="13">
        <v>1</v>
      </c>
      <c r="B12" s="13">
        <v>100</v>
      </c>
      <c r="C12">
        <v>111</v>
      </c>
      <c r="D12" t="s">
        <v>46</v>
      </c>
      <c r="E12">
        <v>0</v>
      </c>
      <c r="F12">
        <v>0</v>
      </c>
      <c r="G12">
        <v>0</v>
      </c>
      <c r="H12">
        <v>0</v>
      </c>
      <c r="I12">
        <v>0</v>
      </c>
      <c r="J12">
        <v>-27.564450000000001</v>
      </c>
      <c r="K12">
        <v>-29.07715</v>
      </c>
      <c r="L12">
        <v>-29.23535</v>
      </c>
      <c r="M12">
        <v>-73.570310000000006</v>
      </c>
      <c r="N12">
        <v>-74.992189999999994</v>
      </c>
      <c r="O12">
        <v>-76.601560000000006</v>
      </c>
      <c r="P12">
        <v>-52.359380000000002</v>
      </c>
      <c r="Q12">
        <v>-53.515630000000002</v>
      </c>
      <c r="R12">
        <v>-35.703130000000002</v>
      </c>
      <c r="S12">
        <v>-88.09375</v>
      </c>
      <c r="T12">
        <v>-38.59375</v>
      </c>
      <c r="U12">
        <v>-39.59375</v>
      </c>
      <c r="V12">
        <v>-41.1875</v>
      </c>
      <c r="W12">
        <v>-68.84375</v>
      </c>
      <c r="X12">
        <v>-71.34375</v>
      </c>
      <c r="Y12">
        <v>-73.34375</v>
      </c>
      <c r="Z12">
        <v>-75.5</v>
      </c>
      <c r="AA12">
        <v>-78.25</v>
      </c>
      <c r="AB12">
        <v>-53.625</v>
      </c>
      <c r="AC12">
        <v>-46.5</v>
      </c>
      <c r="AD12">
        <v>-35.3125</v>
      </c>
      <c r="AE12">
        <v>-38.3125</v>
      </c>
      <c r="AF12">
        <v>-39.1875</v>
      </c>
      <c r="AG12">
        <v>-40.3125</v>
      </c>
      <c r="AH12">
        <v>-103.125</v>
      </c>
    </row>
    <row r="13" spans="1:34" x14ac:dyDescent="0.25">
      <c r="A13" s="13">
        <v>1</v>
      </c>
      <c r="B13" s="13">
        <v>100</v>
      </c>
      <c r="C13">
        <v>112</v>
      </c>
      <c r="D13" t="s">
        <v>47</v>
      </c>
      <c r="E13">
        <v>0</v>
      </c>
      <c r="F13">
        <v>0</v>
      </c>
      <c r="G13">
        <v>0</v>
      </c>
      <c r="H13">
        <v>0</v>
      </c>
      <c r="I13">
        <v>0</v>
      </c>
      <c r="J13">
        <v>-34.707030000000003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</row>
    <row r="14" spans="1:34" x14ac:dyDescent="0.25">
      <c r="A14" s="13">
        <v>1</v>
      </c>
      <c r="B14" s="13">
        <v>100</v>
      </c>
      <c r="C14">
        <v>113</v>
      </c>
      <c r="D14" t="s">
        <v>48</v>
      </c>
      <c r="E14">
        <v>0</v>
      </c>
      <c r="F14">
        <v>0</v>
      </c>
      <c r="G14">
        <v>0</v>
      </c>
      <c r="H14">
        <v>0</v>
      </c>
      <c r="I14">
        <v>0</v>
      </c>
      <c r="J14">
        <v>-34.707030000000003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</row>
    <row r="15" spans="1:34" x14ac:dyDescent="0.25">
      <c r="A15" s="13">
        <v>1</v>
      </c>
      <c r="B15" s="13">
        <v>100</v>
      </c>
      <c r="C15">
        <v>114</v>
      </c>
      <c r="D15" t="s">
        <v>49</v>
      </c>
      <c r="E15">
        <v>0</v>
      </c>
      <c r="F15">
        <v>0</v>
      </c>
      <c r="G15">
        <v>0</v>
      </c>
      <c r="H15">
        <v>0</v>
      </c>
      <c r="I15">
        <v>0</v>
      </c>
      <c r="J15">
        <v>-23.119140000000002</v>
      </c>
      <c r="K15">
        <v>-24.390630000000002</v>
      </c>
      <c r="L15">
        <v>-24.52441</v>
      </c>
      <c r="M15">
        <v>-61.734380000000002</v>
      </c>
      <c r="N15">
        <v>-62.914059999999999</v>
      </c>
      <c r="O15">
        <v>-64.304689999999994</v>
      </c>
      <c r="P15">
        <v>-43.9375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</row>
    <row r="16" spans="1:34" x14ac:dyDescent="0.25">
      <c r="A16" s="13">
        <v>1</v>
      </c>
      <c r="B16" s="13">
        <v>100</v>
      </c>
      <c r="C16">
        <v>115</v>
      </c>
      <c r="D16" t="s">
        <v>50</v>
      </c>
      <c r="E16">
        <v>0</v>
      </c>
      <c r="F16">
        <v>0</v>
      </c>
      <c r="G16">
        <v>0</v>
      </c>
      <c r="H16">
        <v>0</v>
      </c>
      <c r="I16">
        <v>0</v>
      </c>
      <c r="J16">
        <v>-6.9335940000000003</v>
      </c>
      <c r="K16">
        <v>-7.2753909999999999</v>
      </c>
      <c r="L16">
        <v>-7.3769530000000003</v>
      </c>
      <c r="M16">
        <v>-18.554690000000001</v>
      </c>
      <c r="N16">
        <v>-18.96875</v>
      </c>
      <c r="O16">
        <v>-19.335940000000001</v>
      </c>
      <c r="P16">
        <v>-13.23438</v>
      </c>
      <c r="Q16">
        <v>-13.51563</v>
      </c>
      <c r="R16">
        <v>-9.03125</v>
      </c>
      <c r="S16">
        <v>-22.28125</v>
      </c>
      <c r="T16">
        <v>-9.71875</v>
      </c>
      <c r="U16">
        <v>-10.03125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</row>
    <row r="17" spans="1:34" x14ac:dyDescent="0.25">
      <c r="A17" s="13">
        <v>1</v>
      </c>
      <c r="B17" s="13">
        <v>100</v>
      </c>
      <c r="C17">
        <v>116</v>
      </c>
      <c r="D17" t="s">
        <v>51</v>
      </c>
      <c r="E17">
        <v>0</v>
      </c>
      <c r="F17">
        <v>0</v>
      </c>
      <c r="G17">
        <v>0</v>
      </c>
      <c r="H17">
        <v>0</v>
      </c>
      <c r="I17">
        <v>0</v>
      </c>
      <c r="J17">
        <v>-41.737299999999998</v>
      </c>
      <c r="K17">
        <v>-44.003909999999998</v>
      </c>
      <c r="L17">
        <v>-44.25</v>
      </c>
      <c r="M17">
        <v>-111.32810000000001</v>
      </c>
      <c r="N17">
        <v>-113.4297</v>
      </c>
      <c r="O17">
        <v>-115.85939999999999</v>
      </c>
      <c r="P17">
        <v>-79.234380000000002</v>
      </c>
      <c r="Q17">
        <v>-80.984380000000002</v>
      </c>
      <c r="R17">
        <v>-54.03125</v>
      </c>
      <c r="S17">
        <v>-133.28129999999999</v>
      </c>
      <c r="T17">
        <v>-58.375</v>
      </c>
      <c r="U17">
        <v>-60.09375</v>
      </c>
      <c r="V17">
        <v>-69.46875</v>
      </c>
      <c r="W17">
        <v>-104.5625</v>
      </c>
      <c r="X17">
        <v>-108.375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</row>
    <row r="18" spans="1:34" x14ac:dyDescent="0.25">
      <c r="A18" s="13">
        <v>1</v>
      </c>
      <c r="B18" s="13">
        <v>100</v>
      </c>
      <c r="C18">
        <v>117</v>
      </c>
      <c r="D18" t="s">
        <v>52</v>
      </c>
      <c r="E18">
        <v>0</v>
      </c>
      <c r="F18">
        <v>0</v>
      </c>
      <c r="G18">
        <v>0</v>
      </c>
      <c r="H18">
        <v>0</v>
      </c>
      <c r="I18">
        <v>0</v>
      </c>
      <c r="J18">
        <v>-18.46875</v>
      </c>
      <c r="K18">
        <v>-19.42578</v>
      </c>
      <c r="L18">
        <v>-19.589839999999999</v>
      </c>
      <c r="M18">
        <v>-49.304690000000001</v>
      </c>
      <c r="N18">
        <v>-50.257809999999999</v>
      </c>
      <c r="O18">
        <v>-51.257809999999999</v>
      </c>
      <c r="P18">
        <v>-35.109380000000002</v>
      </c>
      <c r="Q18">
        <v>-35.875</v>
      </c>
      <c r="R18">
        <v>-23.9375</v>
      </c>
      <c r="S18">
        <v>-59.0625</v>
      </c>
      <c r="T18">
        <v>-25.875</v>
      </c>
      <c r="U18">
        <v>-26.59375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</row>
    <row r="19" spans="1:34" x14ac:dyDescent="0.25">
      <c r="A19" s="13">
        <v>1</v>
      </c>
      <c r="B19" s="13">
        <v>100</v>
      </c>
      <c r="C19">
        <v>118</v>
      </c>
      <c r="D19" t="s">
        <v>53</v>
      </c>
      <c r="E19">
        <v>0</v>
      </c>
      <c r="F19">
        <v>0</v>
      </c>
      <c r="G19">
        <v>0</v>
      </c>
      <c r="H19">
        <v>0</v>
      </c>
      <c r="I19">
        <v>0</v>
      </c>
      <c r="J19">
        <v>-23.63672</v>
      </c>
      <c r="K19">
        <v>-24.878910000000001</v>
      </c>
      <c r="L19">
        <v>-25.073239999999998</v>
      </c>
      <c r="M19">
        <v>-63.078130000000002</v>
      </c>
      <c r="N19">
        <v>-64.304689999999994</v>
      </c>
      <c r="O19">
        <v>-65.59375</v>
      </c>
      <c r="P19">
        <v>-44.921880000000002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</row>
    <row r="20" spans="1:34" x14ac:dyDescent="0.25">
      <c r="A20" s="13">
        <v>1</v>
      </c>
      <c r="B20" s="13">
        <v>100</v>
      </c>
      <c r="C20">
        <v>119</v>
      </c>
      <c r="D20" t="s">
        <v>54</v>
      </c>
      <c r="E20">
        <v>0</v>
      </c>
      <c r="F20">
        <v>0</v>
      </c>
      <c r="G20">
        <v>0</v>
      </c>
      <c r="H20">
        <v>0</v>
      </c>
      <c r="I20">
        <v>0</v>
      </c>
      <c r="J20">
        <v>-28.5459</v>
      </c>
      <c r="K20">
        <v>-30.11035</v>
      </c>
      <c r="L20">
        <v>-30.282229999999998</v>
      </c>
      <c r="M20">
        <v>-76.179689999999994</v>
      </c>
      <c r="N20">
        <v>-77.65625</v>
      </c>
      <c r="O20">
        <v>-79.320310000000006</v>
      </c>
      <c r="P20">
        <v>-54.21875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</row>
    <row r="21" spans="1:34" x14ac:dyDescent="0.25">
      <c r="A21" s="13">
        <v>1</v>
      </c>
      <c r="B21" s="13">
        <v>100</v>
      </c>
      <c r="C21">
        <v>120</v>
      </c>
      <c r="D21" t="s">
        <v>55</v>
      </c>
      <c r="E21">
        <v>0</v>
      </c>
      <c r="F21">
        <v>0</v>
      </c>
      <c r="G21">
        <v>0</v>
      </c>
      <c r="H21">
        <v>0</v>
      </c>
      <c r="I21">
        <v>0</v>
      </c>
      <c r="J21">
        <v>-6.5673830000000004</v>
      </c>
      <c r="K21">
        <v>-6.8984379999999996</v>
      </c>
      <c r="L21">
        <v>-6.9941409999999999</v>
      </c>
      <c r="M21">
        <v>-17.601559999999999</v>
      </c>
      <c r="N21">
        <v>-17.984380000000002</v>
      </c>
      <c r="O21">
        <v>-18.34375</v>
      </c>
      <c r="P21">
        <v>-12.5625</v>
      </c>
      <c r="Q21">
        <v>-12.82813</v>
      </c>
      <c r="R21">
        <v>-8.5625</v>
      </c>
      <c r="S21">
        <v>-21.125</v>
      </c>
      <c r="T21">
        <v>-9.21875</v>
      </c>
      <c r="U21">
        <v>-9.5</v>
      </c>
      <c r="V21">
        <v>-9.84375</v>
      </c>
      <c r="W21">
        <v>-16.5</v>
      </c>
      <c r="X21">
        <v>-17.0625</v>
      </c>
      <c r="Y21">
        <v>-17.59375</v>
      </c>
      <c r="Z21">
        <v>-18.0625</v>
      </c>
      <c r="AA21">
        <v>-18.75</v>
      </c>
      <c r="AB21">
        <v>-12.8125</v>
      </c>
      <c r="AC21">
        <v>-11.15625</v>
      </c>
      <c r="AD21">
        <v>-8.46875</v>
      </c>
      <c r="AE21">
        <v>-9.1875</v>
      </c>
      <c r="AF21">
        <v>-9.375</v>
      </c>
      <c r="AG21">
        <v>-9.625</v>
      </c>
      <c r="AH21">
        <v>-24.6875</v>
      </c>
    </row>
    <row r="22" spans="1:34" x14ac:dyDescent="0.25">
      <c r="A22" s="13">
        <v>1</v>
      </c>
      <c r="B22" s="13">
        <v>100</v>
      </c>
      <c r="C22">
        <v>121</v>
      </c>
      <c r="D22" t="s">
        <v>56</v>
      </c>
      <c r="E22">
        <v>0</v>
      </c>
      <c r="F22">
        <v>0</v>
      </c>
      <c r="G22">
        <v>0</v>
      </c>
      <c r="H22">
        <v>0</v>
      </c>
      <c r="I22">
        <v>0</v>
      </c>
      <c r="J22">
        <v>-25.75684</v>
      </c>
      <c r="K22">
        <v>-27.166989999999998</v>
      </c>
      <c r="L22">
        <v>-27.314450000000001</v>
      </c>
      <c r="M22">
        <v>-68.742189999999994</v>
      </c>
      <c r="N22">
        <v>-70.0625</v>
      </c>
      <c r="O22">
        <v>-71.609380000000002</v>
      </c>
      <c r="P22">
        <v>-48.9375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</row>
    <row r="23" spans="1:34" x14ac:dyDescent="0.25">
      <c r="A23" s="13">
        <v>1</v>
      </c>
      <c r="B23" s="13">
        <v>100</v>
      </c>
      <c r="C23">
        <v>122</v>
      </c>
      <c r="D23" t="s">
        <v>57</v>
      </c>
      <c r="E23">
        <v>0</v>
      </c>
      <c r="F23">
        <v>0</v>
      </c>
      <c r="G23">
        <v>0</v>
      </c>
      <c r="H23">
        <v>0</v>
      </c>
      <c r="I23">
        <v>0</v>
      </c>
      <c r="J23">
        <v>-28.5459</v>
      </c>
      <c r="K23">
        <v>-30.11035</v>
      </c>
      <c r="L23">
        <v>-30.282229999999998</v>
      </c>
      <c r="M23">
        <v>-76.179689999999994</v>
      </c>
      <c r="N23">
        <v>-77.65625</v>
      </c>
      <c r="O23">
        <v>-79.320310000000006</v>
      </c>
      <c r="P23">
        <v>-54.21875</v>
      </c>
      <c r="Q23">
        <v>-55.421880000000002</v>
      </c>
      <c r="R23">
        <v>-36.984380000000002</v>
      </c>
      <c r="S23">
        <v>-91.21875</v>
      </c>
      <c r="T23">
        <v>-39.9375</v>
      </c>
      <c r="U23">
        <v>-41.09375</v>
      </c>
      <c r="V23">
        <v>-42.71875</v>
      </c>
      <c r="W23">
        <v>-71.4375</v>
      </c>
      <c r="X23">
        <v>-74.0625</v>
      </c>
      <c r="Y23">
        <v>-76.125</v>
      </c>
      <c r="Z23">
        <v>-78.3125</v>
      </c>
      <c r="AA23">
        <v>-81.1875</v>
      </c>
      <c r="AB23">
        <v>-55.625</v>
      </c>
      <c r="AC23">
        <v>-48.25</v>
      </c>
      <c r="AD23">
        <v>-36.65625</v>
      </c>
      <c r="AE23">
        <v>-39.75</v>
      </c>
      <c r="AF23">
        <v>-40.65625</v>
      </c>
      <c r="AG23">
        <v>-41.84375</v>
      </c>
      <c r="AH23">
        <v>-106.9375</v>
      </c>
    </row>
    <row r="24" spans="1:34" x14ac:dyDescent="0.25">
      <c r="A24" s="13">
        <v>1</v>
      </c>
      <c r="B24" s="13">
        <v>100</v>
      </c>
      <c r="C24">
        <v>124</v>
      </c>
      <c r="D24" t="s">
        <v>58</v>
      </c>
      <c r="E24">
        <v>0</v>
      </c>
      <c r="F24">
        <v>0</v>
      </c>
      <c r="G24">
        <v>0</v>
      </c>
      <c r="H24">
        <v>0</v>
      </c>
      <c r="I24">
        <v>0</v>
      </c>
      <c r="J24">
        <v>-39.044919999999998</v>
      </c>
      <c r="K24">
        <v>-41.171880000000002</v>
      </c>
      <c r="L24">
        <v>-41.397460000000002</v>
      </c>
      <c r="M24">
        <v>-104.1797</v>
      </c>
      <c r="N24">
        <v>-106.1563</v>
      </c>
      <c r="O24">
        <v>-108.4063</v>
      </c>
      <c r="P24">
        <v>-74.125</v>
      </c>
      <c r="Q24">
        <v>-75.765630000000002</v>
      </c>
      <c r="R24">
        <v>-50.546880000000002</v>
      </c>
      <c r="S24">
        <v>-124.7188</v>
      </c>
      <c r="T24">
        <v>-54.625</v>
      </c>
      <c r="U24">
        <v>-56.25</v>
      </c>
      <c r="V24">
        <v>-58.4375</v>
      </c>
      <c r="W24">
        <v>-97.8125</v>
      </c>
      <c r="X24">
        <v>-101.4063</v>
      </c>
      <c r="Y24">
        <v>-104.2188</v>
      </c>
      <c r="Z24">
        <v>-107.25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</row>
    <row r="25" spans="1:34" x14ac:dyDescent="0.25">
      <c r="A25" s="13">
        <v>1</v>
      </c>
      <c r="B25" s="13">
        <v>100</v>
      </c>
      <c r="C25">
        <v>125</v>
      </c>
      <c r="D25" t="s">
        <v>59</v>
      </c>
      <c r="E25">
        <v>0</v>
      </c>
      <c r="F25">
        <v>0</v>
      </c>
      <c r="G25">
        <v>0</v>
      </c>
      <c r="H25">
        <v>0</v>
      </c>
      <c r="I25">
        <v>0</v>
      </c>
      <c r="J25">
        <v>-1.5068360000000001</v>
      </c>
      <c r="K25">
        <v>-1.5566409999999999</v>
      </c>
      <c r="L25">
        <v>-1.6191409999999999</v>
      </c>
      <c r="M25">
        <v>-4.109375</v>
      </c>
      <c r="N25">
        <v>-4.2265629999999996</v>
      </c>
      <c r="O25">
        <v>-4.3125</v>
      </c>
      <c r="P25">
        <v>-2.953125</v>
      </c>
      <c r="Q25">
        <v>-3.015625</v>
      </c>
      <c r="R25">
        <v>-2</v>
      </c>
      <c r="S25">
        <v>-4.9375</v>
      </c>
      <c r="T25">
        <v>-2.125</v>
      </c>
      <c r="U25">
        <v>-2.21875</v>
      </c>
      <c r="V25">
        <v>-2.25</v>
      </c>
      <c r="W25">
        <v>-3.84375</v>
      </c>
      <c r="X25">
        <v>-3.9375</v>
      </c>
      <c r="Y25">
        <v>-4.09375</v>
      </c>
      <c r="Z25">
        <v>-4.125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</row>
    <row r="26" spans="1:34" x14ac:dyDescent="0.25">
      <c r="A26" s="13">
        <v>1</v>
      </c>
      <c r="B26" s="13">
        <v>100</v>
      </c>
      <c r="C26">
        <v>126</v>
      </c>
      <c r="D26" t="s">
        <v>60</v>
      </c>
      <c r="E26">
        <v>0</v>
      </c>
      <c r="F26">
        <v>0</v>
      </c>
      <c r="G26">
        <v>0</v>
      </c>
      <c r="H26">
        <v>0</v>
      </c>
      <c r="I26">
        <v>0</v>
      </c>
      <c r="J26">
        <v>-3.6806640000000002</v>
      </c>
      <c r="K26">
        <v>-3.84375</v>
      </c>
      <c r="L26">
        <v>-3.9238279999999999</v>
      </c>
      <c r="M26">
        <v>-9.859375</v>
      </c>
      <c r="N26">
        <v>-10.10938</v>
      </c>
      <c r="O26">
        <v>-10.32813</v>
      </c>
      <c r="P26">
        <v>-7.078125</v>
      </c>
      <c r="Q26">
        <v>-7.203125</v>
      </c>
      <c r="R26">
        <v>-4.8125</v>
      </c>
      <c r="S26">
        <v>-11.875</v>
      </c>
      <c r="T26">
        <v>-5.1875</v>
      </c>
      <c r="U26">
        <v>-5.34375</v>
      </c>
      <c r="V26">
        <v>-5.46875</v>
      </c>
      <c r="W26">
        <v>-9.21875</v>
      </c>
      <c r="X26">
        <v>-9.59375</v>
      </c>
      <c r="Y26">
        <v>-9.875</v>
      </c>
      <c r="Z26">
        <v>-10.125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</row>
    <row r="27" spans="1:34" x14ac:dyDescent="0.25">
      <c r="A27" s="13">
        <v>1</v>
      </c>
      <c r="B27" s="13">
        <v>100</v>
      </c>
      <c r="C27">
        <v>127</v>
      </c>
      <c r="D27" t="s">
        <v>61</v>
      </c>
      <c r="E27">
        <v>0</v>
      </c>
      <c r="F27">
        <v>0</v>
      </c>
      <c r="G27">
        <v>0</v>
      </c>
      <c r="H27">
        <v>0</v>
      </c>
      <c r="I27">
        <v>0</v>
      </c>
      <c r="J27">
        <v>-0.98925779999999996</v>
      </c>
      <c r="K27">
        <v>-1.067383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</row>
    <row r="28" spans="1:34" x14ac:dyDescent="0.25">
      <c r="A28" s="13">
        <v>1</v>
      </c>
      <c r="B28" s="13">
        <v>130</v>
      </c>
      <c r="C28">
        <v>132</v>
      </c>
      <c r="D28" t="s">
        <v>62</v>
      </c>
      <c r="E28">
        <v>0</v>
      </c>
      <c r="F28">
        <v>0</v>
      </c>
      <c r="G28">
        <v>0</v>
      </c>
      <c r="H28">
        <v>0</v>
      </c>
      <c r="I28">
        <v>0</v>
      </c>
      <c r="J28">
        <v>-27.466799999999999</v>
      </c>
      <c r="K28">
        <v>-28.910160000000001</v>
      </c>
      <c r="L28">
        <v>-29.126950000000001</v>
      </c>
      <c r="M28">
        <v>-73.289060000000006</v>
      </c>
      <c r="N28">
        <v>-74.703130000000002</v>
      </c>
      <c r="O28">
        <v>-76.1875</v>
      </c>
      <c r="P28">
        <v>-52.171880000000002</v>
      </c>
      <c r="Q28">
        <v>-53.3125</v>
      </c>
      <c r="R28">
        <v>-35.578130000000002</v>
      </c>
      <c r="S28">
        <v>-87.75</v>
      </c>
      <c r="T28">
        <v>-38.4375</v>
      </c>
      <c r="U28">
        <v>-39.59375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</row>
    <row r="29" spans="1:34" x14ac:dyDescent="0.25">
      <c r="A29" s="13">
        <v>1</v>
      </c>
      <c r="B29" s="13">
        <v>130</v>
      </c>
      <c r="C29">
        <v>133</v>
      </c>
      <c r="D29" t="s">
        <v>63</v>
      </c>
      <c r="E29">
        <v>0</v>
      </c>
      <c r="F29">
        <v>0</v>
      </c>
      <c r="G29">
        <v>0</v>
      </c>
      <c r="H29">
        <v>0</v>
      </c>
      <c r="I29">
        <v>0</v>
      </c>
      <c r="J29">
        <v>-51.356450000000002</v>
      </c>
      <c r="K29">
        <v>-54.087890000000002</v>
      </c>
      <c r="L29">
        <v>-54.444339999999997</v>
      </c>
      <c r="M29">
        <v>-136.97659999999999</v>
      </c>
      <c r="N29">
        <v>-139.5547</v>
      </c>
      <c r="O29">
        <v>-142.3125</v>
      </c>
      <c r="P29">
        <v>-97.46875</v>
      </c>
      <c r="Q29">
        <v>-99.609380000000002</v>
      </c>
      <c r="R29">
        <v>-66.46875</v>
      </c>
      <c r="S29">
        <v>-163.96879999999999</v>
      </c>
      <c r="T29">
        <v>-71.84375</v>
      </c>
      <c r="U29">
        <v>-73.875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</row>
    <row r="30" spans="1:34" x14ac:dyDescent="0.25">
      <c r="A30" s="13">
        <v>1</v>
      </c>
      <c r="B30" s="13">
        <v>130</v>
      </c>
      <c r="C30">
        <v>134</v>
      </c>
      <c r="D30" t="s">
        <v>64</v>
      </c>
      <c r="E30">
        <v>0</v>
      </c>
      <c r="F30">
        <v>0</v>
      </c>
      <c r="G30">
        <v>0</v>
      </c>
      <c r="H30">
        <v>0</v>
      </c>
      <c r="I30">
        <v>0</v>
      </c>
      <c r="J30">
        <v>-51.248049999999999</v>
      </c>
      <c r="K30">
        <v>-53.976559999999999</v>
      </c>
      <c r="L30">
        <v>-54.330080000000002</v>
      </c>
      <c r="M30">
        <v>-136.71879999999999</v>
      </c>
      <c r="N30">
        <v>-139.26560000000001</v>
      </c>
      <c r="O30">
        <v>-142.03909999999999</v>
      </c>
      <c r="P30">
        <v>-97.265630000000002</v>
      </c>
      <c r="Q30">
        <v>-99.421880000000002</v>
      </c>
      <c r="R30">
        <v>-66.34375</v>
      </c>
      <c r="S30">
        <v>-163.65629999999999</v>
      </c>
      <c r="T30">
        <v>-71.6875</v>
      </c>
      <c r="U30">
        <v>-73.78125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</row>
    <row r="31" spans="1:34" x14ac:dyDescent="0.25">
      <c r="A31" s="13">
        <v>1</v>
      </c>
      <c r="B31" s="13">
        <v>130</v>
      </c>
      <c r="C31">
        <v>136</v>
      </c>
      <c r="D31" t="s">
        <v>65</v>
      </c>
      <c r="E31">
        <v>0</v>
      </c>
      <c r="F31">
        <v>0</v>
      </c>
      <c r="G31">
        <v>0</v>
      </c>
      <c r="H31">
        <v>0</v>
      </c>
      <c r="I31">
        <v>0</v>
      </c>
      <c r="J31">
        <v>-6.6748050000000001</v>
      </c>
      <c r="K31">
        <v>-7.0644530000000003</v>
      </c>
      <c r="L31">
        <v>-7.0966800000000001</v>
      </c>
      <c r="M31">
        <v>-17.882809999999999</v>
      </c>
      <c r="N31">
        <v>-18.273440000000001</v>
      </c>
      <c r="O31">
        <v>-18.765630000000002</v>
      </c>
      <c r="P31">
        <v>-12.76563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</row>
    <row r="32" spans="1:34" x14ac:dyDescent="0.25">
      <c r="A32" s="13">
        <v>1</v>
      </c>
      <c r="B32" s="13">
        <v>130</v>
      </c>
      <c r="C32">
        <v>137</v>
      </c>
      <c r="D32" t="s">
        <v>66</v>
      </c>
      <c r="E32">
        <v>0</v>
      </c>
      <c r="F32">
        <v>0</v>
      </c>
      <c r="G32">
        <v>0</v>
      </c>
      <c r="H32">
        <v>0</v>
      </c>
      <c r="I32">
        <v>0</v>
      </c>
      <c r="J32">
        <v>-35.839840000000002</v>
      </c>
      <c r="K32">
        <v>-37.739260000000002</v>
      </c>
      <c r="L32">
        <v>-38.005859999999998</v>
      </c>
      <c r="M32">
        <v>-95.625</v>
      </c>
      <c r="N32">
        <v>-97.4375</v>
      </c>
      <c r="O32">
        <v>-99.375</v>
      </c>
      <c r="P32">
        <v>-68.0625</v>
      </c>
      <c r="Q32">
        <v>-69.5625</v>
      </c>
      <c r="R32">
        <v>-46.40625</v>
      </c>
      <c r="S32">
        <v>-114.5</v>
      </c>
      <c r="T32">
        <v>-50.15625</v>
      </c>
      <c r="U32">
        <v>-51.5625</v>
      </c>
      <c r="V32">
        <v>-59.5625</v>
      </c>
      <c r="W32">
        <v>-89.65625</v>
      </c>
      <c r="X32">
        <v>-92.96875</v>
      </c>
      <c r="Y32">
        <v>-95.5625</v>
      </c>
      <c r="Z32">
        <v>-98.3125</v>
      </c>
      <c r="AA32">
        <v>-101.9375</v>
      </c>
      <c r="AB32">
        <v>-69.8125</v>
      </c>
      <c r="AC32">
        <v>-60.5625</v>
      </c>
      <c r="AD32">
        <v>-46.03125</v>
      </c>
      <c r="AE32">
        <v>-49.875</v>
      </c>
      <c r="AF32">
        <v>-51.0625</v>
      </c>
      <c r="AG32">
        <v>-58.3125</v>
      </c>
      <c r="AH32">
        <v>-134.25</v>
      </c>
    </row>
    <row r="33" spans="1:34" x14ac:dyDescent="0.25">
      <c r="A33" s="13">
        <v>1</v>
      </c>
      <c r="B33" s="13">
        <v>130</v>
      </c>
      <c r="C33">
        <v>138</v>
      </c>
      <c r="D33" t="s">
        <v>67</v>
      </c>
      <c r="E33">
        <v>0</v>
      </c>
      <c r="F33">
        <v>0</v>
      </c>
      <c r="G33">
        <v>0</v>
      </c>
      <c r="H33">
        <v>0</v>
      </c>
      <c r="I33">
        <v>0</v>
      </c>
      <c r="J33">
        <v>-14.84277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</row>
    <row r="34" spans="1:34" x14ac:dyDescent="0.25">
      <c r="A34" s="13">
        <v>1</v>
      </c>
      <c r="B34" s="13">
        <v>130</v>
      </c>
      <c r="C34">
        <v>139</v>
      </c>
      <c r="D34" t="s">
        <v>68</v>
      </c>
      <c r="E34">
        <v>0</v>
      </c>
      <c r="F34">
        <v>0</v>
      </c>
      <c r="G34">
        <v>0</v>
      </c>
      <c r="H34">
        <v>0</v>
      </c>
      <c r="I34">
        <v>0</v>
      </c>
      <c r="J34">
        <v>-14.637700000000001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</row>
    <row r="35" spans="1:34" x14ac:dyDescent="0.25">
      <c r="A35" s="13">
        <v>1</v>
      </c>
      <c r="B35" s="13">
        <v>130</v>
      </c>
      <c r="C35">
        <v>140</v>
      </c>
      <c r="D35" t="s">
        <v>69</v>
      </c>
      <c r="E35">
        <v>0</v>
      </c>
      <c r="F35">
        <v>0</v>
      </c>
      <c r="G35">
        <v>0</v>
      </c>
      <c r="H35">
        <v>0</v>
      </c>
      <c r="I35">
        <v>0</v>
      </c>
      <c r="J35">
        <v>-11.12012</v>
      </c>
      <c r="K35">
        <v>-11.75098</v>
      </c>
      <c r="L35">
        <v>-11.808590000000001</v>
      </c>
      <c r="M35">
        <v>-29.75</v>
      </c>
      <c r="N35">
        <v>-30.351559999999999</v>
      </c>
      <c r="O35">
        <v>-31.09375</v>
      </c>
      <c r="P35">
        <v>-21.1875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</row>
    <row r="36" spans="1:34" x14ac:dyDescent="0.25">
      <c r="A36" s="13">
        <v>1</v>
      </c>
      <c r="B36" s="13">
        <v>130</v>
      </c>
      <c r="C36">
        <v>141</v>
      </c>
      <c r="D36" t="s">
        <v>70</v>
      </c>
      <c r="E36">
        <v>0</v>
      </c>
      <c r="F36">
        <v>0</v>
      </c>
      <c r="G36">
        <v>0</v>
      </c>
      <c r="H36">
        <v>0</v>
      </c>
      <c r="I36">
        <v>0</v>
      </c>
      <c r="J36">
        <v>-21.986329999999999</v>
      </c>
      <c r="K36">
        <v>-23.13477</v>
      </c>
      <c r="L36">
        <v>-23.31738</v>
      </c>
      <c r="M36">
        <v>-58.671880000000002</v>
      </c>
      <c r="N36">
        <v>-59.8125</v>
      </c>
      <c r="O36">
        <v>-60.984380000000002</v>
      </c>
      <c r="P36">
        <v>-41.765630000000002</v>
      </c>
      <c r="Q36">
        <v>-42.671880000000002</v>
      </c>
      <c r="R36">
        <v>-28.484380000000002</v>
      </c>
      <c r="S36">
        <v>-70.28125</v>
      </c>
      <c r="T36">
        <v>-30.78125</v>
      </c>
      <c r="U36">
        <v>-31.625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</row>
    <row r="37" spans="1:34" x14ac:dyDescent="0.25">
      <c r="A37" s="13">
        <v>1</v>
      </c>
      <c r="B37" s="13">
        <v>130</v>
      </c>
      <c r="C37">
        <v>142</v>
      </c>
      <c r="D37" t="s">
        <v>71</v>
      </c>
      <c r="E37">
        <v>0</v>
      </c>
      <c r="F37">
        <v>0</v>
      </c>
      <c r="G37">
        <v>0</v>
      </c>
      <c r="H37">
        <v>0</v>
      </c>
      <c r="I37">
        <v>0</v>
      </c>
      <c r="J37">
        <v>-41.737299999999998</v>
      </c>
      <c r="K37">
        <v>-44.003909999999998</v>
      </c>
      <c r="L37">
        <v>-44.25</v>
      </c>
      <c r="M37">
        <v>-111.32810000000001</v>
      </c>
      <c r="N37">
        <v>-113.4297</v>
      </c>
      <c r="O37">
        <v>-115.85939999999999</v>
      </c>
      <c r="P37">
        <v>-79.234380000000002</v>
      </c>
      <c r="Q37">
        <v>-80.984380000000002</v>
      </c>
      <c r="R37">
        <v>-54.03125</v>
      </c>
      <c r="S37">
        <v>-133.28129999999999</v>
      </c>
      <c r="T37">
        <v>-58.375</v>
      </c>
      <c r="U37">
        <v>-60.09375</v>
      </c>
      <c r="V37">
        <v>-69.46875</v>
      </c>
      <c r="W37">
        <v>-104.5625</v>
      </c>
      <c r="X37">
        <v>-108.375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</row>
    <row r="38" spans="1:34" x14ac:dyDescent="0.25">
      <c r="A38" s="13">
        <v>1</v>
      </c>
      <c r="B38" s="13">
        <v>130</v>
      </c>
      <c r="C38">
        <v>143</v>
      </c>
      <c r="D38" t="s">
        <v>72</v>
      </c>
      <c r="E38">
        <v>0</v>
      </c>
      <c r="F38">
        <v>0</v>
      </c>
      <c r="G38">
        <v>0</v>
      </c>
      <c r="H38">
        <v>0</v>
      </c>
      <c r="I38">
        <v>0</v>
      </c>
      <c r="J38">
        <v>-18.46875</v>
      </c>
      <c r="K38">
        <v>-19.42578</v>
      </c>
      <c r="L38">
        <v>-19.589839999999999</v>
      </c>
      <c r="M38">
        <v>-49.304690000000001</v>
      </c>
      <c r="N38">
        <v>-50.257809999999999</v>
      </c>
      <c r="O38">
        <v>-51.257809999999999</v>
      </c>
      <c r="P38">
        <v>-35.109380000000002</v>
      </c>
      <c r="Q38">
        <v>-35.875</v>
      </c>
      <c r="R38">
        <v>-23.9375</v>
      </c>
      <c r="S38">
        <v>-59.0625</v>
      </c>
      <c r="T38">
        <v>-25.875</v>
      </c>
      <c r="U38">
        <v>-26.59375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</row>
    <row r="39" spans="1:34" x14ac:dyDescent="0.25">
      <c r="A39" s="13">
        <v>1</v>
      </c>
      <c r="B39" s="13">
        <v>130</v>
      </c>
      <c r="C39">
        <v>144</v>
      </c>
      <c r="D39" t="s">
        <v>73</v>
      </c>
      <c r="E39">
        <v>0</v>
      </c>
      <c r="F39">
        <v>0</v>
      </c>
      <c r="G39">
        <v>0</v>
      </c>
      <c r="H39">
        <v>0</v>
      </c>
      <c r="I39">
        <v>0</v>
      </c>
      <c r="J39">
        <v>-20.94434</v>
      </c>
      <c r="K39">
        <v>-22.046880000000002</v>
      </c>
      <c r="L39">
        <v>-22.219729999999998</v>
      </c>
      <c r="M39">
        <v>-55.929690000000001</v>
      </c>
      <c r="N39">
        <v>-57</v>
      </c>
      <c r="O39">
        <v>-58.140630000000002</v>
      </c>
      <c r="P39">
        <v>-39.8125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</row>
    <row r="40" spans="1:34" x14ac:dyDescent="0.25">
      <c r="A40" s="13">
        <v>1</v>
      </c>
      <c r="B40" s="13">
        <v>130</v>
      </c>
      <c r="C40">
        <v>145</v>
      </c>
      <c r="D40" t="s">
        <v>74</v>
      </c>
      <c r="E40">
        <v>0</v>
      </c>
      <c r="F40">
        <v>0</v>
      </c>
      <c r="G40">
        <v>0</v>
      </c>
      <c r="H40">
        <v>0</v>
      </c>
      <c r="I40">
        <v>0</v>
      </c>
      <c r="J40">
        <v>-28.5459</v>
      </c>
      <c r="K40">
        <v>-30.11035</v>
      </c>
      <c r="L40">
        <v>-30.282229999999998</v>
      </c>
      <c r="M40">
        <v>-76.179689999999994</v>
      </c>
      <c r="N40">
        <v>-77.65625</v>
      </c>
      <c r="O40">
        <v>-79.320310000000006</v>
      </c>
      <c r="P40">
        <v>-54.21875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</row>
    <row r="41" spans="1:34" x14ac:dyDescent="0.25">
      <c r="A41" s="13">
        <v>1</v>
      </c>
      <c r="B41" s="13">
        <v>130</v>
      </c>
      <c r="C41">
        <v>146</v>
      </c>
      <c r="D41" t="s">
        <v>75</v>
      </c>
      <c r="E41">
        <v>0</v>
      </c>
      <c r="F41">
        <v>0</v>
      </c>
      <c r="G41">
        <v>0</v>
      </c>
      <c r="H41">
        <v>0</v>
      </c>
      <c r="I41">
        <v>0</v>
      </c>
      <c r="J41">
        <v>-6.4697269999999998</v>
      </c>
      <c r="K41">
        <v>-6.7871090000000001</v>
      </c>
      <c r="L41">
        <v>-6.8798830000000004</v>
      </c>
      <c r="M41">
        <v>-17.320309999999999</v>
      </c>
      <c r="N41">
        <v>-17.695309999999999</v>
      </c>
      <c r="O41">
        <v>-18.046880000000002</v>
      </c>
      <c r="P41">
        <v>-12.35938</v>
      </c>
      <c r="Q41">
        <v>-12.625</v>
      </c>
      <c r="R41">
        <v>-8.421875</v>
      </c>
      <c r="S41">
        <v>-20.78125</v>
      </c>
      <c r="T41">
        <v>-9.09375</v>
      </c>
      <c r="U41">
        <v>-9.28125</v>
      </c>
      <c r="V41">
        <v>-9.6875</v>
      </c>
      <c r="W41">
        <v>-16.09375</v>
      </c>
      <c r="X41">
        <v>-16.65625</v>
      </c>
      <c r="Y41">
        <v>-17.1875</v>
      </c>
      <c r="Z41">
        <v>-17.625</v>
      </c>
      <c r="AA41">
        <v>-18.25</v>
      </c>
      <c r="AB41">
        <v>-12.5</v>
      </c>
      <c r="AC41">
        <v>-10.875</v>
      </c>
      <c r="AD41">
        <v>-8.25</v>
      </c>
      <c r="AE41">
        <v>-8.9375</v>
      </c>
      <c r="AF41">
        <v>-9.125</v>
      </c>
      <c r="AG41">
        <v>-9.4375</v>
      </c>
      <c r="AH41">
        <v>-24.1875</v>
      </c>
    </row>
    <row r="42" spans="1:34" x14ac:dyDescent="0.25">
      <c r="A42" s="13">
        <v>1</v>
      </c>
      <c r="B42" s="13">
        <v>130</v>
      </c>
      <c r="C42">
        <v>147</v>
      </c>
      <c r="D42" t="s">
        <v>76</v>
      </c>
      <c r="E42">
        <v>0</v>
      </c>
      <c r="F42">
        <v>0</v>
      </c>
      <c r="G42">
        <v>0</v>
      </c>
      <c r="H42">
        <v>0</v>
      </c>
      <c r="I42">
        <v>0</v>
      </c>
      <c r="J42">
        <v>-25.75684</v>
      </c>
      <c r="K42">
        <v>-27.166989999999998</v>
      </c>
      <c r="L42">
        <v>-27.314450000000001</v>
      </c>
      <c r="M42">
        <v>-68.742189999999994</v>
      </c>
      <c r="N42">
        <v>-70.0625</v>
      </c>
      <c r="O42">
        <v>-71.609380000000002</v>
      </c>
      <c r="P42">
        <v>-48.9375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</row>
    <row r="43" spans="1:34" x14ac:dyDescent="0.25">
      <c r="A43" s="13">
        <v>1</v>
      </c>
      <c r="B43" s="13">
        <v>130</v>
      </c>
      <c r="C43">
        <v>148</v>
      </c>
      <c r="D43" t="s">
        <v>77</v>
      </c>
      <c r="E43">
        <v>0</v>
      </c>
      <c r="F43">
        <v>0</v>
      </c>
      <c r="G43">
        <v>0</v>
      </c>
      <c r="H43">
        <v>0</v>
      </c>
      <c r="I43">
        <v>0</v>
      </c>
      <c r="J43">
        <v>-28.5459</v>
      </c>
      <c r="K43">
        <v>-30.11035</v>
      </c>
      <c r="L43">
        <v>-30.282229999999998</v>
      </c>
      <c r="M43">
        <v>-76.179689999999994</v>
      </c>
      <c r="N43">
        <v>-77.65625</v>
      </c>
      <c r="O43">
        <v>-79.320310000000006</v>
      </c>
      <c r="P43">
        <v>-54.21875</v>
      </c>
      <c r="Q43">
        <v>-55.421880000000002</v>
      </c>
      <c r="R43">
        <v>-36.984380000000002</v>
      </c>
      <c r="S43">
        <v>-91.21875</v>
      </c>
      <c r="T43">
        <v>-39.9375</v>
      </c>
      <c r="U43">
        <v>-41.09375</v>
      </c>
      <c r="V43">
        <v>-42.71875</v>
      </c>
      <c r="W43">
        <v>-71.4375</v>
      </c>
      <c r="X43">
        <v>-74.0625</v>
      </c>
      <c r="Y43">
        <v>-76.125</v>
      </c>
      <c r="Z43">
        <v>-78.3125</v>
      </c>
      <c r="AA43">
        <v>-81.1875</v>
      </c>
      <c r="AB43">
        <v>-55.625</v>
      </c>
      <c r="AC43">
        <v>-48.25</v>
      </c>
      <c r="AD43">
        <v>-36.65625</v>
      </c>
      <c r="AE43">
        <v>-39.75</v>
      </c>
      <c r="AF43">
        <v>-40.65625</v>
      </c>
      <c r="AG43">
        <v>-41.84375</v>
      </c>
      <c r="AH43">
        <v>-106.9375</v>
      </c>
    </row>
    <row r="44" spans="1:34" x14ac:dyDescent="0.25">
      <c r="A44" s="13">
        <v>1</v>
      </c>
      <c r="B44" s="13">
        <v>130</v>
      </c>
      <c r="C44">
        <v>150</v>
      </c>
      <c r="D44" t="s">
        <v>78</v>
      </c>
      <c r="E44">
        <v>0</v>
      </c>
      <c r="F44">
        <v>0</v>
      </c>
      <c r="G44">
        <v>0</v>
      </c>
      <c r="H44">
        <v>0</v>
      </c>
      <c r="I44">
        <v>0</v>
      </c>
      <c r="J44">
        <v>-35.948239999999998</v>
      </c>
      <c r="K44">
        <v>-37.850589999999997</v>
      </c>
      <c r="L44">
        <v>-38.115229999999997</v>
      </c>
      <c r="M44">
        <v>-95.898439999999994</v>
      </c>
      <c r="N44">
        <v>-97.726560000000006</v>
      </c>
      <c r="O44">
        <v>-99.671880000000002</v>
      </c>
      <c r="P44">
        <v>-68.234380000000002</v>
      </c>
      <c r="Q44">
        <v>-69.75</v>
      </c>
      <c r="R44">
        <v>-46.53125</v>
      </c>
      <c r="S44">
        <v>-114.8125</v>
      </c>
      <c r="T44">
        <v>-50.28125</v>
      </c>
      <c r="U44">
        <v>-51.71875</v>
      </c>
      <c r="V44">
        <v>-53.75</v>
      </c>
      <c r="W44">
        <v>-89.9375</v>
      </c>
      <c r="X44">
        <v>-93.21875</v>
      </c>
      <c r="Y44">
        <v>-95.8125</v>
      </c>
      <c r="Z44">
        <v>-98.625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</row>
    <row r="45" spans="1:34" x14ac:dyDescent="0.25">
      <c r="A45" s="13">
        <v>1</v>
      </c>
      <c r="B45" s="13">
        <v>130</v>
      </c>
      <c r="C45">
        <v>151</v>
      </c>
      <c r="D45" t="s">
        <v>79</v>
      </c>
      <c r="E45">
        <v>0</v>
      </c>
      <c r="F45">
        <v>0</v>
      </c>
      <c r="G45">
        <v>0</v>
      </c>
      <c r="H45">
        <v>0</v>
      </c>
      <c r="I45">
        <v>0</v>
      </c>
      <c r="J45">
        <v>-1.3984380000000001</v>
      </c>
      <c r="K45">
        <v>-1.500977</v>
      </c>
      <c r="L45">
        <v>-1.510742</v>
      </c>
      <c r="M45">
        <v>-3.796875</v>
      </c>
      <c r="N45">
        <v>-3.9375</v>
      </c>
      <c r="O45">
        <v>-4.1640629999999996</v>
      </c>
      <c r="P45">
        <v>-2.75</v>
      </c>
      <c r="Q45">
        <v>-2.796875</v>
      </c>
      <c r="R45">
        <v>-1.875</v>
      </c>
      <c r="S45">
        <v>-4.625</v>
      </c>
      <c r="T45">
        <v>-2</v>
      </c>
      <c r="U45">
        <v>-2</v>
      </c>
      <c r="V45">
        <v>-2.0625</v>
      </c>
      <c r="W45">
        <v>-3.4375</v>
      </c>
      <c r="X45">
        <v>-3.53125</v>
      </c>
      <c r="Y45">
        <v>-3.71875</v>
      </c>
      <c r="Z45">
        <v>-3.6875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</row>
    <row r="46" spans="1:34" x14ac:dyDescent="0.25">
      <c r="A46" s="13">
        <v>1</v>
      </c>
      <c r="B46" s="13">
        <v>130</v>
      </c>
      <c r="C46">
        <v>152</v>
      </c>
      <c r="D46" t="s">
        <v>80</v>
      </c>
      <c r="E46">
        <v>0</v>
      </c>
      <c r="F46">
        <v>0</v>
      </c>
      <c r="G46">
        <v>0</v>
      </c>
      <c r="H46">
        <v>0</v>
      </c>
      <c r="I46">
        <v>0</v>
      </c>
      <c r="J46">
        <v>-3.265625</v>
      </c>
      <c r="K46">
        <v>-3.4550779999999999</v>
      </c>
      <c r="L46">
        <v>-3.4833980000000002</v>
      </c>
      <c r="M46">
        <v>-8.765625</v>
      </c>
      <c r="N46">
        <v>-9</v>
      </c>
      <c r="O46">
        <v>-9.3046880000000005</v>
      </c>
      <c r="P46">
        <v>-6.265625</v>
      </c>
      <c r="Q46">
        <v>-6.40625</v>
      </c>
      <c r="R46">
        <v>-4.265625</v>
      </c>
      <c r="S46">
        <v>-10.5625</v>
      </c>
      <c r="T46">
        <v>-4.59375</v>
      </c>
      <c r="U46">
        <v>-4.65625</v>
      </c>
      <c r="V46">
        <v>-4.8125</v>
      </c>
      <c r="W46">
        <v>-8.09375</v>
      </c>
      <c r="X46">
        <v>-8.375</v>
      </c>
      <c r="Y46">
        <v>-8.65625</v>
      </c>
      <c r="Z46">
        <v>-8.8125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</row>
    <row r="47" spans="1:34" x14ac:dyDescent="0.25">
      <c r="A47" s="13">
        <v>1</v>
      </c>
      <c r="B47" s="13">
        <v>130</v>
      </c>
      <c r="C47">
        <v>153</v>
      </c>
      <c r="D47" t="s">
        <v>81</v>
      </c>
      <c r="E47">
        <v>0</v>
      </c>
      <c r="F47">
        <v>0</v>
      </c>
      <c r="G47">
        <v>0</v>
      </c>
      <c r="H47">
        <v>0</v>
      </c>
      <c r="I47">
        <v>0</v>
      </c>
      <c r="J47">
        <v>-0.88574220000000004</v>
      </c>
      <c r="K47">
        <v>-0.95703130000000003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</row>
    <row r="48" spans="1:34" x14ac:dyDescent="0.25">
      <c r="A48" s="13">
        <v>1</v>
      </c>
      <c r="B48" s="13">
        <v>190</v>
      </c>
      <c r="C48">
        <v>191</v>
      </c>
      <c r="D48" t="s">
        <v>82</v>
      </c>
      <c r="E48">
        <v>0</v>
      </c>
      <c r="F48">
        <v>0</v>
      </c>
      <c r="G48">
        <v>0</v>
      </c>
      <c r="H48">
        <v>0</v>
      </c>
      <c r="I48">
        <v>0</v>
      </c>
      <c r="J48">
        <v>-6.1083980000000002</v>
      </c>
      <c r="K48">
        <v>-6.4648440000000003</v>
      </c>
      <c r="L48">
        <v>-6.4970699999999999</v>
      </c>
      <c r="M48">
        <v>-16.335940000000001</v>
      </c>
      <c r="N48">
        <v>-16.710940000000001</v>
      </c>
      <c r="O48">
        <v>-17.210940000000001</v>
      </c>
      <c r="P48">
        <v>-11.67188</v>
      </c>
      <c r="Q48">
        <v>-11.90625</v>
      </c>
      <c r="R48">
        <v>-7.953125</v>
      </c>
      <c r="S48">
        <v>-19.65625</v>
      </c>
      <c r="T48">
        <v>-8.5625</v>
      </c>
      <c r="U48">
        <v>-8.8125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</row>
    <row r="49" spans="1:34" x14ac:dyDescent="0.25">
      <c r="A49" s="13">
        <v>1</v>
      </c>
      <c r="B49" s="13">
        <v>190</v>
      </c>
      <c r="C49">
        <v>192</v>
      </c>
      <c r="D49" t="s">
        <v>83</v>
      </c>
      <c r="E49">
        <v>0</v>
      </c>
      <c r="F49">
        <v>0</v>
      </c>
      <c r="G49">
        <v>0</v>
      </c>
      <c r="H49">
        <v>0</v>
      </c>
      <c r="I49">
        <v>0</v>
      </c>
      <c r="J49">
        <v>-11.22852</v>
      </c>
      <c r="K49">
        <v>-11.862299999999999</v>
      </c>
      <c r="L49">
        <v>-11.92285</v>
      </c>
      <c r="M49">
        <v>-30</v>
      </c>
      <c r="N49">
        <v>-30.617190000000001</v>
      </c>
      <c r="O49">
        <v>-31.359380000000002</v>
      </c>
      <c r="P49">
        <v>-21.390630000000002</v>
      </c>
      <c r="Q49">
        <v>-21.859380000000002</v>
      </c>
      <c r="R49">
        <v>-14.57813</v>
      </c>
      <c r="S49">
        <v>-35.96875</v>
      </c>
      <c r="T49">
        <v>-15.71875</v>
      </c>
      <c r="U49">
        <v>-16.1875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</row>
    <row r="50" spans="1:34" x14ac:dyDescent="0.25">
      <c r="A50" s="13">
        <v>1</v>
      </c>
      <c r="B50" s="13">
        <v>190</v>
      </c>
      <c r="C50">
        <v>196</v>
      </c>
      <c r="D50" t="s">
        <v>84</v>
      </c>
      <c r="E50">
        <v>0</v>
      </c>
      <c r="F50">
        <v>0</v>
      </c>
      <c r="G50">
        <v>0</v>
      </c>
      <c r="H50">
        <v>0</v>
      </c>
      <c r="I50">
        <v>0</v>
      </c>
      <c r="J50">
        <v>-10.80762</v>
      </c>
      <c r="K50">
        <v>-11.362299999999999</v>
      </c>
      <c r="L50">
        <v>-11.48828</v>
      </c>
      <c r="M50">
        <v>-28.90625</v>
      </c>
      <c r="N50">
        <v>-29.484380000000002</v>
      </c>
      <c r="O50">
        <v>-30.070309999999999</v>
      </c>
      <c r="P50">
        <v>-20.59375</v>
      </c>
      <c r="Q50">
        <v>-21.03125</v>
      </c>
      <c r="R50">
        <v>-14.04688</v>
      </c>
      <c r="S50">
        <v>-34.65625</v>
      </c>
      <c r="T50">
        <v>-15.15625</v>
      </c>
      <c r="U50">
        <v>-15.59375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</row>
    <row r="51" spans="1:34" x14ac:dyDescent="0.25">
      <c r="A51" s="13">
        <v>1</v>
      </c>
      <c r="B51" s="13">
        <v>190</v>
      </c>
      <c r="C51">
        <v>197</v>
      </c>
      <c r="D51" t="s">
        <v>85</v>
      </c>
      <c r="E51">
        <v>0</v>
      </c>
      <c r="F51">
        <v>0</v>
      </c>
      <c r="G51">
        <v>0</v>
      </c>
      <c r="H51">
        <v>0</v>
      </c>
      <c r="I51">
        <v>0</v>
      </c>
      <c r="J51">
        <v>-2.7958980000000002</v>
      </c>
      <c r="K51">
        <v>-2.921875</v>
      </c>
      <c r="L51">
        <v>-2.9863279999999999</v>
      </c>
      <c r="M51">
        <v>-7.53125</v>
      </c>
      <c r="N51">
        <v>-7.734375</v>
      </c>
      <c r="O51">
        <v>-7.8671879999999996</v>
      </c>
      <c r="P51">
        <v>-5.390625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</row>
    <row r="52" spans="1:34" x14ac:dyDescent="0.25">
      <c r="A52" s="13">
        <v>1</v>
      </c>
      <c r="B52" s="13">
        <v>190</v>
      </c>
      <c r="C52">
        <v>198</v>
      </c>
      <c r="D52" t="s">
        <v>86</v>
      </c>
      <c r="E52">
        <v>0</v>
      </c>
      <c r="F52">
        <v>0</v>
      </c>
      <c r="G52">
        <v>0</v>
      </c>
      <c r="H52">
        <v>0</v>
      </c>
      <c r="I52">
        <v>0</v>
      </c>
      <c r="J52">
        <v>-2.7958980000000002</v>
      </c>
      <c r="K52">
        <v>-2.921875</v>
      </c>
      <c r="L52">
        <v>-2.9863279999999999</v>
      </c>
      <c r="M52">
        <v>-7.53125</v>
      </c>
      <c r="N52">
        <v>-7.734375</v>
      </c>
      <c r="O52">
        <v>-7.8671879999999996</v>
      </c>
      <c r="P52">
        <v>-5.390625</v>
      </c>
      <c r="Q52">
        <v>-5.53125</v>
      </c>
      <c r="R52">
        <v>-3.671875</v>
      </c>
      <c r="S52">
        <v>-9.09375</v>
      </c>
      <c r="T52">
        <v>-3.9375</v>
      </c>
      <c r="U52">
        <v>-4.0625</v>
      </c>
      <c r="V52">
        <v>-4.1875</v>
      </c>
      <c r="W52">
        <v>-7.0625</v>
      </c>
      <c r="X52">
        <v>-7.28125</v>
      </c>
      <c r="Y52">
        <v>-7.53125</v>
      </c>
      <c r="Z52">
        <v>-7.6875</v>
      </c>
      <c r="AA52">
        <v>-8</v>
      </c>
      <c r="AB52">
        <v>-5.4375</v>
      </c>
      <c r="AC52">
        <v>-4.75</v>
      </c>
      <c r="AD52">
        <v>-3.625</v>
      </c>
      <c r="AE52">
        <v>-3.90625</v>
      </c>
      <c r="AF52">
        <v>-4</v>
      </c>
      <c r="AG52">
        <v>-4.125</v>
      </c>
      <c r="AH52">
        <v>-10.625</v>
      </c>
    </row>
    <row r="53" spans="1:34" x14ac:dyDescent="0.25">
      <c r="A53" s="13">
        <v>1</v>
      </c>
      <c r="B53" s="13">
        <v>190</v>
      </c>
      <c r="C53">
        <v>199</v>
      </c>
      <c r="D53" t="s">
        <v>87</v>
      </c>
      <c r="E53">
        <v>0</v>
      </c>
      <c r="F53">
        <v>0</v>
      </c>
      <c r="G53">
        <v>0</v>
      </c>
      <c r="H53">
        <v>0</v>
      </c>
      <c r="I53">
        <v>0</v>
      </c>
      <c r="J53">
        <v>-5.7470699999999999</v>
      </c>
      <c r="K53">
        <v>-6.0322269999999998</v>
      </c>
      <c r="L53">
        <v>-6.1132809999999997</v>
      </c>
      <c r="M53">
        <v>-15.39063</v>
      </c>
      <c r="N53">
        <v>-15.726559999999999</v>
      </c>
      <c r="O53">
        <v>-16.046880000000002</v>
      </c>
      <c r="P53">
        <v>-10.98438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</row>
    <row r="54" spans="1:34" x14ac:dyDescent="0.25">
      <c r="A54" s="13">
        <v>1</v>
      </c>
      <c r="B54" s="13">
        <v>190</v>
      </c>
      <c r="C54">
        <v>200</v>
      </c>
      <c r="D54" t="s">
        <v>88</v>
      </c>
      <c r="E54">
        <v>0</v>
      </c>
      <c r="F54">
        <v>0</v>
      </c>
      <c r="G54">
        <v>0</v>
      </c>
      <c r="H54">
        <v>0</v>
      </c>
      <c r="I54">
        <v>0</v>
      </c>
      <c r="J54">
        <v>-12.053710000000001</v>
      </c>
      <c r="K54">
        <v>-12.72852</v>
      </c>
      <c r="L54">
        <v>-12.79785</v>
      </c>
      <c r="M54">
        <v>-32.21875</v>
      </c>
      <c r="N54">
        <v>-32.875</v>
      </c>
      <c r="O54">
        <v>-33.664059999999999</v>
      </c>
      <c r="P54">
        <v>-22.953130000000002</v>
      </c>
      <c r="Q54">
        <v>-23.453130000000002</v>
      </c>
      <c r="R54">
        <v>-15.64063</v>
      </c>
      <c r="S54">
        <v>-38.59375</v>
      </c>
      <c r="T54">
        <v>-16.90625</v>
      </c>
      <c r="U54">
        <v>-17.28125</v>
      </c>
      <c r="V54">
        <v>-17.9375</v>
      </c>
      <c r="W54">
        <v>-30.0625</v>
      </c>
      <c r="X54">
        <v>-31.15625</v>
      </c>
      <c r="Y54">
        <v>-32.0625</v>
      </c>
      <c r="Z54">
        <v>-32.9375</v>
      </c>
      <c r="AA54">
        <v>-34.125</v>
      </c>
      <c r="AB54">
        <v>-23.375</v>
      </c>
      <c r="AC54">
        <v>-20.3125</v>
      </c>
      <c r="AD54">
        <v>-15.4375</v>
      </c>
      <c r="AE54">
        <v>-16.71875</v>
      </c>
      <c r="AF54">
        <v>-17.125</v>
      </c>
      <c r="AG54">
        <v>-17.59375</v>
      </c>
      <c r="AH54">
        <v>-45.0625</v>
      </c>
    </row>
    <row r="55" spans="1:34" x14ac:dyDescent="0.25">
      <c r="A55" s="13">
        <v>1</v>
      </c>
      <c r="B55" s="13">
        <v>190</v>
      </c>
      <c r="C55">
        <v>202</v>
      </c>
      <c r="D55" t="s">
        <v>89</v>
      </c>
      <c r="E55">
        <v>0</v>
      </c>
      <c r="F55">
        <v>0</v>
      </c>
      <c r="G55">
        <v>0</v>
      </c>
      <c r="H55">
        <v>0</v>
      </c>
      <c r="I55">
        <v>0</v>
      </c>
      <c r="J55">
        <v>-40.90625</v>
      </c>
      <c r="K55">
        <v>-43.136719999999997</v>
      </c>
      <c r="L55">
        <v>-43.369140000000002</v>
      </c>
      <c r="M55">
        <v>-109.14060000000001</v>
      </c>
      <c r="N55">
        <v>-111.1953</v>
      </c>
      <c r="O55">
        <v>-113.5625</v>
      </c>
      <c r="P55">
        <v>-77.65625</v>
      </c>
      <c r="Q55">
        <v>-79.375</v>
      </c>
      <c r="R55">
        <v>-52.96875</v>
      </c>
      <c r="S55">
        <v>-130.65629999999999</v>
      </c>
      <c r="T55">
        <v>-57.21875</v>
      </c>
      <c r="U55">
        <v>-58.84375</v>
      </c>
      <c r="V55">
        <v>-61.21875</v>
      </c>
      <c r="W55">
        <v>-102.3438</v>
      </c>
      <c r="X55">
        <v>-106.0938</v>
      </c>
      <c r="Y55">
        <v>-109.0313</v>
      </c>
      <c r="Z55">
        <v>-112.25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</row>
    <row r="56" spans="1:34" x14ac:dyDescent="0.25">
      <c r="A56" s="13">
        <v>1</v>
      </c>
      <c r="B56" s="13">
        <v>190</v>
      </c>
      <c r="C56">
        <v>203</v>
      </c>
      <c r="D56" t="s">
        <v>90</v>
      </c>
      <c r="E56">
        <v>0</v>
      </c>
      <c r="F56">
        <v>0</v>
      </c>
      <c r="G56">
        <v>0</v>
      </c>
      <c r="H56">
        <v>0</v>
      </c>
      <c r="I56">
        <v>0</v>
      </c>
      <c r="J56">
        <v>-1.3984380000000001</v>
      </c>
      <c r="K56">
        <v>-1.4453130000000001</v>
      </c>
      <c r="L56">
        <v>-1.510742</v>
      </c>
      <c r="M56">
        <v>-3.796875</v>
      </c>
      <c r="N56">
        <v>-3.9375</v>
      </c>
      <c r="O56">
        <v>-4.0078129999999996</v>
      </c>
      <c r="P56">
        <v>-2.75</v>
      </c>
      <c r="Q56">
        <v>-2.796875</v>
      </c>
      <c r="R56">
        <v>-1.875</v>
      </c>
      <c r="S56">
        <v>-4.625</v>
      </c>
      <c r="T56">
        <v>-2</v>
      </c>
      <c r="U56">
        <v>-2.0625</v>
      </c>
      <c r="V56">
        <v>-2.15625</v>
      </c>
      <c r="W56">
        <v>-3.53125</v>
      </c>
      <c r="X56">
        <v>-3.6875</v>
      </c>
      <c r="Y56">
        <v>-3.8125</v>
      </c>
      <c r="Z56">
        <v>-3.875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</row>
    <row r="57" spans="1:34" x14ac:dyDescent="0.25">
      <c r="A57" s="13">
        <v>1</v>
      </c>
      <c r="B57" s="13">
        <v>190</v>
      </c>
      <c r="C57">
        <v>204</v>
      </c>
      <c r="D57" t="s">
        <v>91</v>
      </c>
      <c r="E57">
        <v>0</v>
      </c>
      <c r="F57">
        <v>0</v>
      </c>
      <c r="G57">
        <v>0</v>
      </c>
      <c r="H57">
        <v>0</v>
      </c>
      <c r="I57">
        <v>0</v>
      </c>
      <c r="J57">
        <v>-1.5556639999999999</v>
      </c>
      <c r="K57">
        <v>-1.666992</v>
      </c>
      <c r="L57">
        <v>-1.670898</v>
      </c>
      <c r="M57">
        <v>-4.21875</v>
      </c>
      <c r="N57">
        <v>-4.375</v>
      </c>
      <c r="O57">
        <v>-4.578125</v>
      </c>
      <c r="P57">
        <v>-3.046875</v>
      </c>
      <c r="Q57">
        <v>-3.09375</v>
      </c>
      <c r="R57">
        <v>-2.0625</v>
      </c>
      <c r="S57">
        <v>-5.125</v>
      </c>
      <c r="T57">
        <v>-2.21875</v>
      </c>
      <c r="U57">
        <v>-2.28125</v>
      </c>
      <c r="V57">
        <v>-2.375</v>
      </c>
      <c r="W57">
        <v>-3.9375</v>
      </c>
      <c r="X57">
        <v>-4.09375</v>
      </c>
      <c r="Y57">
        <v>-4.25</v>
      </c>
      <c r="Z57">
        <v>-4.25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</row>
    <row r="58" spans="1:34" x14ac:dyDescent="0.25">
      <c r="A58" s="13">
        <v>1</v>
      </c>
      <c r="B58" s="13">
        <v>190</v>
      </c>
      <c r="C58">
        <v>205</v>
      </c>
      <c r="D58" t="s">
        <v>92</v>
      </c>
      <c r="E58">
        <v>0</v>
      </c>
      <c r="F58">
        <v>0</v>
      </c>
      <c r="G58">
        <v>0</v>
      </c>
      <c r="H58">
        <v>0</v>
      </c>
      <c r="I58">
        <v>0</v>
      </c>
      <c r="J58">
        <v>-0.68066409999999999</v>
      </c>
      <c r="K58">
        <v>-0.734375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</row>
    <row r="59" spans="1:34" x14ac:dyDescent="0.25">
      <c r="A59" s="13">
        <v>1</v>
      </c>
      <c r="B59" s="13">
        <v>220</v>
      </c>
      <c r="C59">
        <v>221</v>
      </c>
      <c r="D59" t="s">
        <v>93</v>
      </c>
      <c r="E59">
        <v>0</v>
      </c>
      <c r="F59">
        <v>0</v>
      </c>
      <c r="G59">
        <v>0</v>
      </c>
      <c r="H59">
        <v>0</v>
      </c>
      <c r="I59">
        <v>0</v>
      </c>
      <c r="J59">
        <v>-0.46484379999999997</v>
      </c>
      <c r="K59">
        <v>-0.51171880000000003</v>
      </c>
      <c r="L59">
        <v>-0.52734380000000003</v>
      </c>
      <c r="M59">
        <v>-1.328125</v>
      </c>
      <c r="N59">
        <v>-1.4140630000000001</v>
      </c>
      <c r="O59">
        <v>-1.59375</v>
      </c>
      <c r="P59">
        <v>-0.984375</v>
      </c>
      <c r="Q59">
        <v>-1</v>
      </c>
      <c r="R59">
        <v>-0.671875</v>
      </c>
      <c r="S59">
        <v>-1.65625</v>
      </c>
      <c r="T59">
        <v>-0.6875</v>
      </c>
      <c r="U59">
        <v>-0.71875</v>
      </c>
      <c r="V59">
        <v>-0.78125</v>
      </c>
      <c r="W59">
        <v>-1.21875</v>
      </c>
      <c r="X59">
        <v>-1.25</v>
      </c>
      <c r="Y59">
        <v>-1.34375</v>
      </c>
      <c r="Z59">
        <v>-1.3125</v>
      </c>
      <c r="AA59">
        <v>-1.375</v>
      </c>
      <c r="AB59">
        <v>-0.875</v>
      </c>
      <c r="AC59">
        <v>-0.84375</v>
      </c>
      <c r="AD59">
        <v>-0.65625</v>
      </c>
      <c r="AE59">
        <v>-0.65625</v>
      </c>
      <c r="AF59">
        <v>-0.6875</v>
      </c>
      <c r="AG59">
        <v>-0.6875</v>
      </c>
      <c r="AH59">
        <v>0</v>
      </c>
    </row>
    <row r="60" spans="1:34" x14ac:dyDescent="0.25">
      <c r="A60" s="13">
        <v>1</v>
      </c>
      <c r="B60" s="13">
        <v>230</v>
      </c>
      <c r="C60">
        <v>231</v>
      </c>
      <c r="D60" t="s">
        <v>94</v>
      </c>
      <c r="E60">
        <v>0</v>
      </c>
      <c r="F60">
        <v>0</v>
      </c>
      <c r="G60">
        <v>0</v>
      </c>
      <c r="H60">
        <v>0</v>
      </c>
      <c r="I60">
        <v>0</v>
      </c>
      <c r="J60">
        <v>-2.7470699999999999</v>
      </c>
      <c r="K60">
        <v>-2.921875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</row>
    <row r="61" spans="1:34" x14ac:dyDescent="0.25">
      <c r="A61" s="13">
        <v>1</v>
      </c>
      <c r="B61" s="13">
        <v>240</v>
      </c>
      <c r="C61">
        <v>241</v>
      </c>
      <c r="D61" t="s">
        <v>95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</row>
    <row r="62" spans="1:34" x14ac:dyDescent="0.25">
      <c r="A62" s="13">
        <v>1</v>
      </c>
      <c r="B62" s="13">
        <v>250</v>
      </c>
      <c r="C62">
        <v>251</v>
      </c>
      <c r="D62" t="s">
        <v>96</v>
      </c>
      <c r="E62">
        <v>0</v>
      </c>
      <c r="F62">
        <v>0</v>
      </c>
      <c r="G62">
        <v>0</v>
      </c>
      <c r="H62">
        <v>0</v>
      </c>
      <c r="I62" s="1">
        <v>0</v>
      </c>
      <c r="J62">
        <v>-0.16308590000000001</v>
      </c>
      <c r="K62" s="1">
        <v>-0.13476560000000001</v>
      </c>
      <c r="L62">
        <v>-0.19628909999999999</v>
      </c>
      <c r="M62">
        <v>-0.4921875</v>
      </c>
      <c r="N62">
        <v>-0.578125</v>
      </c>
      <c r="O62">
        <v>-0.5703125</v>
      </c>
      <c r="P62">
        <v>-0.40625</v>
      </c>
      <c r="Q62">
        <v>-0.390625</v>
      </c>
      <c r="R62">
        <v>-0.265625</v>
      </c>
      <c r="S62">
        <v>-0.65625</v>
      </c>
      <c r="T62">
        <v>-0.28125</v>
      </c>
      <c r="U62">
        <v>-0.1875</v>
      </c>
      <c r="V62">
        <v>-0.21875</v>
      </c>
      <c r="W62">
        <v>-0.3125</v>
      </c>
      <c r="X62">
        <v>-0.34375</v>
      </c>
      <c r="Y62">
        <v>-0.375</v>
      </c>
      <c r="Z62">
        <v>-0.3125</v>
      </c>
      <c r="AA62">
        <v>-0.3125</v>
      </c>
      <c r="AB62">
        <v>-0.1875</v>
      </c>
      <c r="AC62">
        <v>-0.21875</v>
      </c>
      <c r="AD62">
        <v>-0.1875</v>
      </c>
      <c r="AE62">
        <v>-0.1875</v>
      </c>
      <c r="AF62">
        <v>-0.15625</v>
      </c>
      <c r="AG62">
        <v>-0.15625</v>
      </c>
      <c r="AH62">
        <v>-0.5625</v>
      </c>
    </row>
    <row r="63" spans="1:34" x14ac:dyDescent="0.25">
      <c r="A63" s="13">
        <v>1</v>
      </c>
      <c r="B63" s="13">
        <v>250</v>
      </c>
      <c r="C63">
        <v>252</v>
      </c>
      <c r="D63" t="s">
        <v>97</v>
      </c>
      <c r="E63">
        <v>0</v>
      </c>
      <c r="F63">
        <v>0</v>
      </c>
      <c r="G63">
        <v>0</v>
      </c>
      <c r="H63">
        <v>0</v>
      </c>
      <c r="I63" s="1">
        <v>0</v>
      </c>
      <c r="J63">
        <v>-0.16308590000000001</v>
      </c>
      <c r="K63" s="1">
        <v>-0.13476560000000001</v>
      </c>
      <c r="L63">
        <v>-0.19628909999999999</v>
      </c>
      <c r="M63">
        <v>-0.4921875</v>
      </c>
      <c r="N63">
        <v>-0.578125</v>
      </c>
      <c r="O63">
        <v>-0.5703125</v>
      </c>
      <c r="P63">
        <v>-0.40625</v>
      </c>
      <c r="Q63">
        <v>-0.390625</v>
      </c>
      <c r="R63">
        <v>-0.265625</v>
      </c>
      <c r="S63">
        <v>-0.65625</v>
      </c>
      <c r="T63">
        <v>-0.28125</v>
      </c>
      <c r="U63">
        <v>-0.1875</v>
      </c>
      <c r="V63">
        <v>-0.21875</v>
      </c>
      <c r="W63">
        <v>-0.3125</v>
      </c>
      <c r="X63">
        <v>-0.34375</v>
      </c>
      <c r="Y63">
        <v>-0.375</v>
      </c>
      <c r="Z63">
        <v>-0.3125</v>
      </c>
      <c r="AA63">
        <v>-0.3125</v>
      </c>
      <c r="AB63">
        <v>-0.1875</v>
      </c>
      <c r="AC63">
        <v>-0.21875</v>
      </c>
      <c r="AD63">
        <v>-0.1875</v>
      </c>
      <c r="AE63">
        <v>-0.1875</v>
      </c>
      <c r="AF63">
        <v>-0.15625</v>
      </c>
      <c r="AG63">
        <v>-0.15625</v>
      </c>
      <c r="AH63">
        <v>-0.5625</v>
      </c>
    </row>
    <row r="64" spans="1:34" x14ac:dyDescent="0.25">
      <c r="A64" s="13">
        <v>1</v>
      </c>
      <c r="B64" s="13">
        <v>260</v>
      </c>
      <c r="C64">
        <v>261</v>
      </c>
      <c r="D64" t="s">
        <v>98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</row>
    <row r="65" spans="1:34" x14ac:dyDescent="0.25">
      <c r="A65" s="13">
        <v>1</v>
      </c>
      <c r="B65" s="13">
        <v>260</v>
      </c>
      <c r="C65">
        <v>262</v>
      </c>
      <c r="D65" t="s">
        <v>99</v>
      </c>
      <c r="E65">
        <v>0</v>
      </c>
      <c r="F65">
        <v>0</v>
      </c>
      <c r="G65">
        <v>0</v>
      </c>
      <c r="H65">
        <v>0</v>
      </c>
      <c r="I65">
        <v>0</v>
      </c>
      <c r="J65">
        <v>-0.16308590000000001</v>
      </c>
      <c r="K65">
        <v>-0.20117189999999999</v>
      </c>
      <c r="L65">
        <v>-0.19628909999999999</v>
      </c>
      <c r="M65">
        <v>-0.4921875</v>
      </c>
      <c r="N65">
        <v>-0.578125</v>
      </c>
      <c r="O65">
        <v>-0.71875</v>
      </c>
      <c r="P65">
        <v>-0.40625</v>
      </c>
      <c r="Q65">
        <v>-0.390625</v>
      </c>
      <c r="R65">
        <v>-0.265625</v>
      </c>
      <c r="S65">
        <v>-0.65625</v>
      </c>
      <c r="T65">
        <v>-0.28125</v>
      </c>
      <c r="U65">
        <v>-0.28125</v>
      </c>
      <c r="V65">
        <v>-0.28125</v>
      </c>
      <c r="W65">
        <v>-0.4375</v>
      </c>
      <c r="X65">
        <v>-0.4375</v>
      </c>
      <c r="Y65">
        <v>-0.53125</v>
      </c>
      <c r="Z65">
        <v>-0.4375</v>
      </c>
      <c r="AA65">
        <v>-0.5</v>
      </c>
      <c r="AB65">
        <v>-0.3125</v>
      </c>
      <c r="AC65">
        <v>-0.3125</v>
      </c>
      <c r="AD65">
        <v>-0.25</v>
      </c>
      <c r="AE65">
        <v>-0.25</v>
      </c>
      <c r="AF65">
        <v>-0.21875</v>
      </c>
      <c r="AG65">
        <v>-0.21875</v>
      </c>
      <c r="AH65">
        <v>-0.75</v>
      </c>
    </row>
    <row r="66" spans="1:34" x14ac:dyDescent="0.25">
      <c r="A66" s="13">
        <v>1</v>
      </c>
      <c r="B66" s="13">
        <v>300</v>
      </c>
      <c r="C66">
        <v>301</v>
      </c>
      <c r="D66" t="s">
        <v>100</v>
      </c>
      <c r="E66">
        <v>0</v>
      </c>
      <c r="F66">
        <v>0</v>
      </c>
      <c r="G66">
        <v>0</v>
      </c>
      <c r="H66">
        <v>0</v>
      </c>
      <c r="I66">
        <v>0</v>
      </c>
      <c r="J66">
        <v>-1.8193360000000001</v>
      </c>
      <c r="K66">
        <v>-1.9453130000000001</v>
      </c>
      <c r="L66">
        <v>-1.9511719999999999</v>
      </c>
      <c r="M66">
        <v>-4.921875</v>
      </c>
      <c r="N66">
        <v>-5.0703129999999996</v>
      </c>
      <c r="O66">
        <v>-5.296875</v>
      </c>
      <c r="P66">
        <v>-3.53125</v>
      </c>
      <c r="Q66">
        <v>-3.59375</v>
      </c>
      <c r="R66">
        <v>-2.40625</v>
      </c>
      <c r="S66">
        <v>-5.9375</v>
      </c>
      <c r="T66">
        <v>-2.5625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</row>
    <row r="67" spans="1:34" x14ac:dyDescent="0.25">
      <c r="A67" s="13">
        <v>1</v>
      </c>
      <c r="B67" s="13">
        <v>350</v>
      </c>
      <c r="C67">
        <v>351</v>
      </c>
      <c r="D67" t="s">
        <v>101</v>
      </c>
      <c r="E67">
        <v>0</v>
      </c>
      <c r="F67">
        <v>0</v>
      </c>
      <c r="G67">
        <v>0</v>
      </c>
      <c r="H67">
        <v>0</v>
      </c>
      <c r="I67">
        <v>0</v>
      </c>
      <c r="J67">
        <v>-0.72949220000000004</v>
      </c>
      <c r="K67">
        <v>-0.79003909999999999</v>
      </c>
      <c r="L67">
        <v>-0.79589840000000001</v>
      </c>
      <c r="M67">
        <v>-2.0078130000000001</v>
      </c>
      <c r="N67">
        <v>-2.109375</v>
      </c>
      <c r="O67">
        <v>-2.3046880000000001</v>
      </c>
      <c r="P67">
        <v>-1.484375</v>
      </c>
      <c r="Q67">
        <v>-1.5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</row>
    <row r="68" spans="1:34" x14ac:dyDescent="0.25">
      <c r="A68" s="13">
        <v>1</v>
      </c>
      <c r="B68" s="13">
        <v>400</v>
      </c>
      <c r="C68">
        <v>401</v>
      </c>
      <c r="D68" t="s">
        <v>102</v>
      </c>
      <c r="E68">
        <v>0</v>
      </c>
      <c r="F68">
        <v>0</v>
      </c>
      <c r="G68">
        <v>0</v>
      </c>
      <c r="H68">
        <v>0</v>
      </c>
      <c r="I68">
        <v>0</v>
      </c>
      <c r="J68">
        <v>-20.94434</v>
      </c>
      <c r="K68">
        <v>-22.102540000000001</v>
      </c>
      <c r="L68">
        <v>-22.219729999999998</v>
      </c>
      <c r="M68">
        <v>-55.929690000000001</v>
      </c>
      <c r="N68">
        <v>-57</v>
      </c>
      <c r="O68">
        <v>-58.289059999999999</v>
      </c>
      <c r="P68">
        <v>-39.8125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</row>
    <row r="69" spans="1:34" x14ac:dyDescent="0.25">
      <c r="A69" s="13">
        <v>1</v>
      </c>
      <c r="B69" s="13">
        <v>400</v>
      </c>
      <c r="C69">
        <v>403</v>
      </c>
      <c r="D69" t="s">
        <v>103</v>
      </c>
      <c r="E69">
        <v>0</v>
      </c>
      <c r="F69">
        <v>0</v>
      </c>
      <c r="G69">
        <v>0</v>
      </c>
      <c r="H69">
        <v>0</v>
      </c>
      <c r="I69">
        <v>0</v>
      </c>
      <c r="J69">
        <v>-15.46875</v>
      </c>
      <c r="K69">
        <v>-16.316410000000001</v>
      </c>
      <c r="L69">
        <v>-16.416989999999998</v>
      </c>
      <c r="M69">
        <v>-41.304690000000001</v>
      </c>
      <c r="N69">
        <v>-42.109380000000002</v>
      </c>
      <c r="O69">
        <v>-43.085940000000001</v>
      </c>
      <c r="P69">
        <v>-29.421880000000002</v>
      </c>
      <c r="Q69">
        <v>-30.0625</v>
      </c>
      <c r="R69">
        <v>-20.046880000000002</v>
      </c>
      <c r="S69">
        <v>-49.5</v>
      </c>
      <c r="T69">
        <v>-21.65625</v>
      </c>
      <c r="U69">
        <v>-22.28125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</row>
    <row r="70" spans="1:34" x14ac:dyDescent="0.25">
      <c r="A70" s="13">
        <v>1</v>
      </c>
      <c r="B70" s="13">
        <v>400</v>
      </c>
      <c r="C70">
        <v>404</v>
      </c>
      <c r="D70" t="s">
        <v>104</v>
      </c>
      <c r="E70">
        <v>0</v>
      </c>
      <c r="F70">
        <v>0</v>
      </c>
      <c r="G70">
        <v>0</v>
      </c>
      <c r="H70">
        <v>0</v>
      </c>
      <c r="I70">
        <v>0</v>
      </c>
      <c r="J70">
        <v>-5.5419919999999996</v>
      </c>
      <c r="K70">
        <v>-5.8652340000000001</v>
      </c>
      <c r="L70">
        <v>-5.890625</v>
      </c>
      <c r="M70">
        <v>-14.820309999999999</v>
      </c>
      <c r="N70">
        <v>-15.179690000000001</v>
      </c>
      <c r="O70">
        <v>-15.617190000000001</v>
      </c>
      <c r="P70">
        <v>-10.59375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</row>
    <row r="71" spans="1:34" x14ac:dyDescent="0.25">
      <c r="A71" s="13">
        <v>1</v>
      </c>
      <c r="B71" s="13">
        <v>400</v>
      </c>
      <c r="C71">
        <v>405</v>
      </c>
      <c r="D71" t="s">
        <v>105</v>
      </c>
      <c r="E71">
        <v>0</v>
      </c>
      <c r="F71">
        <v>0</v>
      </c>
      <c r="G71">
        <v>0</v>
      </c>
      <c r="H71">
        <v>0</v>
      </c>
      <c r="I71">
        <v>0</v>
      </c>
      <c r="J71">
        <v>-2.229492</v>
      </c>
      <c r="K71">
        <v>-2.3222659999999999</v>
      </c>
      <c r="L71">
        <v>-2.385742</v>
      </c>
      <c r="M71">
        <v>-6.015625</v>
      </c>
      <c r="N71">
        <v>-6.1640629999999996</v>
      </c>
      <c r="O71">
        <v>-6.3203129999999996</v>
      </c>
      <c r="P71">
        <v>-4.328125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</row>
    <row r="72" spans="1:34" x14ac:dyDescent="0.25">
      <c r="A72" s="13">
        <v>1</v>
      </c>
      <c r="B72" s="13">
        <v>400</v>
      </c>
      <c r="C72">
        <v>406</v>
      </c>
      <c r="D72" t="s">
        <v>106</v>
      </c>
      <c r="E72">
        <v>0</v>
      </c>
      <c r="F72">
        <v>0</v>
      </c>
      <c r="G72">
        <v>0</v>
      </c>
      <c r="H72">
        <v>0</v>
      </c>
      <c r="I72">
        <v>0</v>
      </c>
      <c r="J72">
        <v>-0.57324220000000004</v>
      </c>
      <c r="K72">
        <v>-0.63476560000000004</v>
      </c>
      <c r="L72">
        <v>-0.63085939999999996</v>
      </c>
      <c r="M72">
        <v>-1.578125</v>
      </c>
      <c r="N72">
        <v>-1.6796880000000001</v>
      </c>
      <c r="O72">
        <v>-1.8828130000000001</v>
      </c>
      <c r="P72">
        <v>-1.1875</v>
      </c>
      <c r="Q72">
        <v>-1.21875</v>
      </c>
      <c r="R72">
        <v>-0.796875</v>
      </c>
      <c r="S72">
        <v>-2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</row>
    <row r="73" spans="1:34" x14ac:dyDescent="0.25">
      <c r="A73" s="13">
        <v>1</v>
      </c>
      <c r="B73" s="13">
        <v>400</v>
      </c>
      <c r="C73">
        <v>407</v>
      </c>
      <c r="D73" t="s">
        <v>107</v>
      </c>
      <c r="E73">
        <v>0</v>
      </c>
      <c r="F73">
        <v>0</v>
      </c>
      <c r="G73">
        <v>0</v>
      </c>
      <c r="H73">
        <v>0</v>
      </c>
      <c r="I73">
        <v>0</v>
      </c>
      <c r="J73">
        <v>-0.83203130000000003</v>
      </c>
      <c r="K73">
        <v>-0.84472659999999999</v>
      </c>
      <c r="L73">
        <v>-0.90429689999999996</v>
      </c>
      <c r="M73">
        <v>-2.28125</v>
      </c>
      <c r="N73">
        <v>-2.40625</v>
      </c>
      <c r="O73">
        <v>-2.4609380000000001</v>
      </c>
      <c r="P73">
        <v>-1.671875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</row>
    <row r="74" spans="1:34" x14ac:dyDescent="0.25">
      <c r="A74" s="13">
        <v>1</v>
      </c>
      <c r="B74" s="13">
        <v>400</v>
      </c>
      <c r="C74">
        <v>408</v>
      </c>
      <c r="D74" t="s">
        <v>108</v>
      </c>
      <c r="E74">
        <v>0</v>
      </c>
      <c r="F74">
        <v>0</v>
      </c>
      <c r="G74">
        <v>0</v>
      </c>
      <c r="H74">
        <v>0</v>
      </c>
      <c r="I74">
        <v>0</v>
      </c>
      <c r="J74">
        <v>-2.9521480000000002</v>
      </c>
      <c r="K74">
        <v>-3.078125</v>
      </c>
      <c r="L74">
        <v>-3.151367</v>
      </c>
      <c r="M74">
        <v>-7.953125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</row>
    <row r="75" spans="1:34" x14ac:dyDescent="0.25">
      <c r="A75" s="13">
        <v>1</v>
      </c>
      <c r="B75" s="13">
        <v>400</v>
      </c>
      <c r="C75">
        <v>409</v>
      </c>
      <c r="D75" t="s">
        <v>109</v>
      </c>
      <c r="E75">
        <v>0</v>
      </c>
      <c r="F75">
        <v>0</v>
      </c>
      <c r="G75">
        <v>0</v>
      </c>
      <c r="H75">
        <v>0</v>
      </c>
      <c r="I75">
        <v>0</v>
      </c>
      <c r="J75">
        <v>-0.31933590000000001</v>
      </c>
      <c r="K75">
        <v>-0.30078129999999997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</row>
    <row r="76" spans="1:34" x14ac:dyDescent="0.25">
      <c r="A76" s="13">
        <v>1</v>
      </c>
      <c r="B76" s="13">
        <v>400</v>
      </c>
      <c r="C76">
        <v>410</v>
      </c>
      <c r="D76" t="s">
        <v>110</v>
      </c>
      <c r="E76">
        <v>0</v>
      </c>
      <c r="F76">
        <v>0</v>
      </c>
      <c r="G76">
        <v>0</v>
      </c>
      <c r="H76">
        <v>0</v>
      </c>
      <c r="I76">
        <v>0</v>
      </c>
      <c r="J76">
        <v>-1.3984380000000001</v>
      </c>
      <c r="K76">
        <v>-1.4453130000000001</v>
      </c>
      <c r="L76">
        <v>-1.510742</v>
      </c>
      <c r="M76">
        <v>-3.796875</v>
      </c>
      <c r="N76">
        <v>-3.9375</v>
      </c>
      <c r="O76">
        <v>-4.0078129999999996</v>
      </c>
      <c r="P76">
        <v>-2.75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</row>
    <row r="77" spans="1:34" x14ac:dyDescent="0.25">
      <c r="A77" s="13">
        <v>1</v>
      </c>
      <c r="B77" s="13">
        <v>400</v>
      </c>
      <c r="C77">
        <v>411</v>
      </c>
      <c r="D77" t="s">
        <v>111</v>
      </c>
      <c r="E77">
        <v>0</v>
      </c>
      <c r="F77">
        <v>0</v>
      </c>
      <c r="G77">
        <v>0</v>
      </c>
      <c r="H77">
        <v>0</v>
      </c>
      <c r="I77">
        <v>0</v>
      </c>
      <c r="J77">
        <v>-2.6396480000000002</v>
      </c>
      <c r="K77">
        <v>-2.8115230000000002</v>
      </c>
      <c r="L77">
        <v>-2.8203130000000001</v>
      </c>
      <c r="M77">
        <v>-7.140625</v>
      </c>
      <c r="N77">
        <v>-7.328125</v>
      </c>
      <c r="O77">
        <v>-7.6015629999999996</v>
      </c>
      <c r="P77">
        <v>-5.109375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</row>
    <row r="78" spans="1:34" x14ac:dyDescent="0.25">
      <c r="A78" s="13">
        <v>1</v>
      </c>
      <c r="B78" s="13">
        <v>500</v>
      </c>
      <c r="C78">
        <v>502</v>
      </c>
      <c r="D78" t="s">
        <v>112</v>
      </c>
      <c r="E78">
        <v>0</v>
      </c>
      <c r="F78">
        <v>0</v>
      </c>
      <c r="G78">
        <v>0</v>
      </c>
      <c r="H78">
        <v>0</v>
      </c>
      <c r="I78">
        <v>0</v>
      </c>
      <c r="J78">
        <v>-1.5068360000000001</v>
      </c>
      <c r="K78">
        <v>-1.6123050000000001</v>
      </c>
      <c r="L78">
        <v>-1.6191409999999999</v>
      </c>
      <c r="M78">
        <v>-4.109375</v>
      </c>
      <c r="N78">
        <v>-4.2265629999999996</v>
      </c>
      <c r="O78">
        <v>-4.4609379999999996</v>
      </c>
      <c r="P78">
        <v>-2.953125</v>
      </c>
      <c r="Q78">
        <v>-3.015625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</row>
    <row r="79" spans="1:34" x14ac:dyDescent="0.25">
      <c r="A79" s="13">
        <v>1</v>
      </c>
      <c r="B79" s="13">
        <v>500</v>
      </c>
      <c r="C79">
        <v>503</v>
      </c>
      <c r="D79" t="s">
        <v>113</v>
      </c>
      <c r="E79">
        <v>0</v>
      </c>
      <c r="F79">
        <v>0</v>
      </c>
      <c r="G79">
        <v>0</v>
      </c>
      <c r="H79">
        <v>0</v>
      </c>
      <c r="I79">
        <v>0</v>
      </c>
      <c r="J79">
        <v>-2.0244140000000002</v>
      </c>
      <c r="K79">
        <v>-2.15625</v>
      </c>
      <c r="L79">
        <v>-2.1679689999999998</v>
      </c>
      <c r="M79">
        <v>-5.453125</v>
      </c>
      <c r="N79">
        <v>-5.6171879999999996</v>
      </c>
      <c r="O79">
        <v>-5.8984379999999996</v>
      </c>
      <c r="P79">
        <v>-3.9375</v>
      </c>
      <c r="Q79">
        <v>-4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</row>
    <row r="80" spans="1:34" x14ac:dyDescent="0.25">
      <c r="A80" s="13">
        <v>1</v>
      </c>
      <c r="B80" s="13">
        <v>700</v>
      </c>
      <c r="C80">
        <v>701</v>
      </c>
      <c r="D80" t="s">
        <v>114</v>
      </c>
      <c r="E80">
        <v>0</v>
      </c>
      <c r="F80">
        <v>0</v>
      </c>
      <c r="G80">
        <v>0</v>
      </c>
      <c r="H80">
        <v>0</v>
      </c>
      <c r="I80">
        <v>0</v>
      </c>
      <c r="J80">
        <v>-1.916992</v>
      </c>
      <c r="K80">
        <v>-2.0449220000000001</v>
      </c>
      <c r="L80">
        <v>-2.0546880000000001</v>
      </c>
      <c r="M80">
        <v>-5.203125</v>
      </c>
      <c r="N80">
        <v>-5.359375</v>
      </c>
      <c r="O80">
        <v>-5.6015629999999996</v>
      </c>
      <c r="P80">
        <v>-3.734375</v>
      </c>
      <c r="Q80">
        <v>-3.8125</v>
      </c>
      <c r="R80">
        <v>-2.53125</v>
      </c>
      <c r="S80">
        <v>-6.28125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</row>
    <row r="81" spans="1:34" x14ac:dyDescent="0.25">
      <c r="A81" s="13">
        <v>1</v>
      </c>
      <c r="B81" s="13">
        <v>800</v>
      </c>
      <c r="C81">
        <v>801</v>
      </c>
      <c r="D81" t="s">
        <v>115</v>
      </c>
      <c r="E81">
        <v>0</v>
      </c>
      <c r="F81">
        <v>0</v>
      </c>
      <c r="G81">
        <v>0</v>
      </c>
      <c r="H81">
        <v>0</v>
      </c>
      <c r="I81">
        <v>0</v>
      </c>
      <c r="J81">
        <v>-18.721679999999999</v>
      </c>
      <c r="K81">
        <v>-19.758790000000001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</row>
    <row r="82" spans="1:34" x14ac:dyDescent="0.25">
      <c r="A82" s="13">
        <v>1</v>
      </c>
      <c r="B82" s="13">
        <v>800</v>
      </c>
      <c r="C82">
        <v>802</v>
      </c>
      <c r="D82" t="s">
        <v>116</v>
      </c>
      <c r="E82">
        <v>0</v>
      </c>
      <c r="F82">
        <v>0</v>
      </c>
      <c r="G82">
        <v>0</v>
      </c>
      <c r="H82">
        <v>0</v>
      </c>
      <c r="I82">
        <v>0</v>
      </c>
      <c r="J82">
        <v>-9.4160160000000008</v>
      </c>
      <c r="K82">
        <v>-9.8857420000000005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</row>
    <row r="83" spans="1:34" x14ac:dyDescent="0.25">
      <c r="A83" s="13">
        <v>1</v>
      </c>
      <c r="B83" s="13">
        <v>800</v>
      </c>
      <c r="C83">
        <v>803</v>
      </c>
      <c r="D83" t="s">
        <v>117</v>
      </c>
      <c r="E83">
        <v>0</v>
      </c>
      <c r="F83">
        <v>0</v>
      </c>
      <c r="G83">
        <v>0</v>
      </c>
      <c r="H83">
        <v>0</v>
      </c>
      <c r="I83">
        <v>0</v>
      </c>
      <c r="J83">
        <v>-28.189450000000001</v>
      </c>
      <c r="K83">
        <v>-29.676760000000002</v>
      </c>
      <c r="L83">
        <v>-29.898440000000001</v>
      </c>
      <c r="M83">
        <v>-75.226560000000006</v>
      </c>
      <c r="N83">
        <v>-76.671880000000002</v>
      </c>
      <c r="O83">
        <v>-78.1875</v>
      </c>
      <c r="P83">
        <v>-53.53125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</row>
    <row r="84" spans="1:34" x14ac:dyDescent="0.25">
      <c r="A84" s="13">
        <v>1</v>
      </c>
      <c r="B84" s="13">
        <v>800</v>
      </c>
      <c r="C84">
        <v>804</v>
      </c>
      <c r="D84" t="s">
        <v>118</v>
      </c>
      <c r="E84">
        <v>0</v>
      </c>
      <c r="F84">
        <v>0</v>
      </c>
      <c r="G84">
        <v>0</v>
      </c>
      <c r="H84">
        <v>0</v>
      </c>
      <c r="I84">
        <v>0</v>
      </c>
      <c r="J84">
        <v>-37.701169999999998</v>
      </c>
      <c r="K84">
        <v>-39.705080000000002</v>
      </c>
      <c r="L84">
        <v>-39.97363</v>
      </c>
      <c r="M84">
        <v>-100.6172</v>
      </c>
      <c r="N84">
        <v>-102.5078</v>
      </c>
      <c r="O84">
        <v>-104.5234</v>
      </c>
      <c r="P84">
        <v>-71.578130000000002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</row>
    <row r="85" spans="1:34" x14ac:dyDescent="0.25">
      <c r="A85" s="13">
        <v>1</v>
      </c>
      <c r="B85" s="13">
        <v>900</v>
      </c>
      <c r="C85">
        <v>901</v>
      </c>
      <c r="D85" t="s">
        <v>119</v>
      </c>
      <c r="E85">
        <v>0</v>
      </c>
      <c r="F85">
        <v>0</v>
      </c>
      <c r="G85">
        <v>0</v>
      </c>
      <c r="H85">
        <v>0</v>
      </c>
      <c r="I85" s="1">
        <v>0</v>
      </c>
      <c r="J85">
        <v>-0.1035156</v>
      </c>
      <c r="K85" s="1">
        <v>-7.9101560000000001E-2</v>
      </c>
      <c r="L85">
        <v>-0.1445313</v>
      </c>
      <c r="M85">
        <v>-0.375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</row>
    <row r="86" spans="1:34" x14ac:dyDescent="0.25">
      <c r="A86" s="13">
        <v>1</v>
      </c>
      <c r="B86" s="13">
        <v>910</v>
      </c>
      <c r="C86">
        <v>911</v>
      </c>
      <c r="D86" t="s">
        <v>120</v>
      </c>
      <c r="E86">
        <v>0</v>
      </c>
      <c r="F86">
        <v>0</v>
      </c>
      <c r="G86">
        <v>0</v>
      </c>
      <c r="H86">
        <v>0</v>
      </c>
      <c r="I86">
        <v>0</v>
      </c>
      <c r="J86">
        <v>-0.57324220000000004</v>
      </c>
      <c r="K86">
        <v>-0.63476560000000004</v>
      </c>
      <c r="L86">
        <v>-0.63085939999999996</v>
      </c>
      <c r="M86">
        <v>-1.578125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</row>
    <row r="87" spans="1:34" x14ac:dyDescent="0.25">
      <c r="A87" s="13">
        <v>1</v>
      </c>
      <c r="B87" s="13">
        <v>920</v>
      </c>
      <c r="C87">
        <v>921</v>
      </c>
      <c r="D87" t="s">
        <v>121</v>
      </c>
      <c r="E87">
        <v>0</v>
      </c>
      <c r="F87">
        <v>0</v>
      </c>
      <c r="G87">
        <v>0</v>
      </c>
      <c r="H87">
        <v>0</v>
      </c>
      <c r="I87">
        <v>0</v>
      </c>
      <c r="J87">
        <v>-0.68066409999999999</v>
      </c>
      <c r="K87">
        <v>-0.67871090000000001</v>
      </c>
      <c r="L87">
        <v>-0.74511720000000004</v>
      </c>
      <c r="M87">
        <v>-1.890625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</row>
    <row r="88" spans="1:34" x14ac:dyDescent="0.25">
      <c r="A88" s="13">
        <v>1</v>
      </c>
      <c r="B88" s="13">
        <v>930</v>
      </c>
      <c r="C88">
        <v>931</v>
      </c>
      <c r="D88" t="s">
        <v>122</v>
      </c>
      <c r="E88">
        <v>0</v>
      </c>
      <c r="F88">
        <v>0</v>
      </c>
      <c r="G88">
        <v>0</v>
      </c>
      <c r="H88">
        <v>0</v>
      </c>
      <c r="I88">
        <v>0</v>
      </c>
      <c r="J88">
        <v>-0.36816409999999999</v>
      </c>
      <c r="K88">
        <v>-0.41210940000000001</v>
      </c>
      <c r="L88">
        <v>-0.41308590000000001</v>
      </c>
      <c r="M88">
        <v>-1.046875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</row>
    <row r="89" spans="1:34" x14ac:dyDescent="0.25">
      <c r="A89" s="13">
        <v>1</v>
      </c>
      <c r="B89" s="13">
        <v>940</v>
      </c>
      <c r="C89">
        <v>941</v>
      </c>
      <c r="D89" t="s">
        <v>123</v>
      </c>
      <c r="E89">
        <v>0</v>
      </c>
      <c r="F89">
        <v>0</v>
      </c>
      <c r="G89">
        <v>0</v>
      </c>
      <c r="H89">
        <v>0</v>
      </c>
      <c r="I89">
        <v>0</v>
      </c>
      <c r="J89">
        <v>-0.77832029999999996</v>
      </c>
      <c r="K89">
        <v>-0.79003909999999999</v>
      </c>
      <c r="L89">
        <v>-0.84765630000000003</v>
      </c>
      <c r="M89">
        <v>-2.171875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</row>
    <row r="90" spans="1:34" x14ac:dyDescent="0.25">
      <c r="A90" s="13">
        <v>1</v>
      </c>
      <c r="B90" s="13">
        <v>950</v>
      </c>
      <c r="C90">
        <v>951</v>
      </c>
      <c r="D90" t="s">
        <v>124</v>
      </c>
      <c r="E90">
        <v>0</v>
      </c>
      <c r="F90">
        <v>0</v>
      </c>
      <c r="G90">
        <v>0</v>
      </c>
      <c r="H90">
        <v>0</v>
      </c>
      <c r="I90">
        <v>0</v>
      </c>
      <c r="J90">
        <v>-0.41699219999999998</v>
      </c>
      <c r="K90">
        <v>-0.41210940000000001</v>
      </c>
      <c r="L90">
        <v>-0.46386719999999998</v>
      </c>
      <c r="M90">
        <v>-1.1875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</row>
    <row r="91" spans="1:34" x14ac:dyDescent="0.25">
      <c r="A91" s="13">
        <v>1</v>
      </c>
      <c r="B91" s="13">
        <v>960</v>
      </c>
      <c r="C91">
        <v>961</v>
      </c>
      <c r="D91" t="s">
        <v>125</v>
      </c>
      <c r="E91">
        <v>0</v>
      </c>
      <c r="F91">
        <v>0</v>
      </c>
      <c r="G91">
        <v>0</v>
      </c>
      <c r="H91">
        <v>0</v>
      </c>
      <c r="I91">
        <v>0</v>
      </c>
      <c r="J91">
        <v>-0.16308590000000001</v>
      </c>
      <c r="K91">
        <v>-0.13476560000000001</v>
      </c>
      <c r="L91">
        <v>-0.19628909999999999</v>
      </c>
      <c r="M91">
        <v>-0.4921875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</row>
    <row r="92" spans="1:34" x14ac:dyDescent="0.25">
      <c r="A92" s="13">
        <v>2</v>
      </c>
      <c r="B92" s="13">
        <v>100</v>
      </c>
      <c r="C92">
        <v>102</v>
      </c>
      <c r="D92" t="s">
        <v>126</v>
      </c>
      <c r="E92">
        <v>0</v>
      </c>
      <c r="F92">
        <v>0</v>
      </c>
      <c r="G92">
        <v>0</v>
      </c>
      <c r="H92">
        <v>0</v>
      </c>
      <c r="I92">
        <v>0</v>
      </c>
      <c r="J92">
        <v>-5.3320309999999997</v>
      </c>
      <c r="K92">
        <v>-5.5878909999999999</v>
      </c>
      <c r="L92">
        <v>-5.6738280000000003</v>
      </c>
      <c r="M92">
        <v>-14.289059999999999</v>
      </c>
      <c r="N92">
        <v>-14.59375</v>
      </c>
      <c r="O92">
        <v>-14.898440000000001</v>
      </c>
      <c r="P92">
        <v>-10.21875</v>
      </c>
      <c r="Q92">
        <v>-10.42188</v>
      </c>
      <c r="R92">
        <v>-6.953125</v>
      </c>
      <c r="S92">
        <v>-17.1875</v>
      </c>
      <c r="T92">
        <v>-7.5</v>
      </c>
      <c r="U92">
        <v>-7.625</v>
      </c>
      <c r="V92">
        <v>-7.90625</v>
      </c>
      <c r="W92">
        <v>-13.21875</v>
      </c>
      <c r="X92">
        <v>-13.71875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</row>
    <row r="93" spans="1:34" x14ac:dyDescent="0.25">
      <c r="A93" s="13">
        <v>2</v>
      </c>
      <c r="B93" s="13">
        <v>100</v>
      </c>
      <c r="C93">
        <v>103</v>
      </c>
      <c r="D93" t="s">
        <v>127</v>
      </c>
      <c r="E93">
        <v>0</v>
      </c>
      <c r="F93">
        <v>0</v>
      </c>
      <c r="G93">
        <v>0</v>
      </c>
      <c r="H93">
        <v>0</v>
      </c>
      <c r="I93">
        <v>0</v>
      </c>
      <c r="J93">
        <v>-13.5</v>
      </c>
      <c r="K93">
        <v>-14.206049999999999</v>
      </c>
      <c r="L93">
        <v>-14.3291</v>
      </c>
      <c r="M93">
        <v>-36.0625</v>
      </c>
      <c r="N93">
        <v>-36.78125</v>
      </c>
      <c r="O93">
        <v>-37.523440000000001</v>
      </c>
      <c r="P93">
        <v>-25.703130000000002</v>
      </c>
      <c r="Q93">
        <v>-26.265630000000002</v>
      </c>
      <c r="R93">
        <v>-17.515630000000002</v>
      </c>
      <c r="S93">
        <v>-43.21875</v>
      </c>
      <c r="T93">
        <v>-18.90625</v>
      </c>
      <c r="U93">
        <v>-19.46875</v>
      </c>
      <c r="V93">
        <v>-20.21875</v>
      </c>
      <c r="W93">
        <v>-33.78125</v>
      </c>
      <c r="X93">
        <v>-35.0625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</row>
    <row r="94" spans="1:34" x14ac:dyDescent="0.25">
      <c r="A94" s="13">
        <v>2</v>
      </c>
      <c r="B94" s="13">
        <v>100</v>
      </c>
      <c r="C94">
        <v>104</v>
      </c>
      <c r="D94" t="s">
        <v>128</v>
      </c>
      <c r="E94">
        <v>0</v>
      </c>
      <c r="F94">
        <v>0</v>
      </c>
      <c r="G94">
        <v>0</v>
      </c>
      <c r="H94">
        <v>0</v>
      </c>
      <c r="I94">
        <v>0</v>
      </c>
      <c r="J94">
        <v>-19.293949999999999</v>
      </c>
      <c r="K94">
        <v>-20.3584</v>
      </c>
      <c r="L94">
        <v>-20.464839999999999</v>
      </c>
      <c r="M94">
        <v>-51.523440000000001</v>
      </c>
      <c r="N94">
        <v>-52.515630000000002</v>
      </c>
      <c r="O94">
        <v>-53.710940000000001</v>
      </c>
      <c r="P94">
        <v>-36.671880000000002</v>
      </c>
      <c r="Q94">
        <v>-37.484380000000002</v>
      </c>
      <c r="R94">
        <v>-25.015630000000002</v>
      </c>
      <c r="S94">
        <v>-61.71875</v>
      </c>
      <c r="T94">
        <v>-27</v>
      </c>
      <c r="U94">
        <v>-27.78125</v>
      </c>
      <c r="V94">
        <v>-28.875</v>
      </c>
      <c r="W94">
        <v>-48.3125</v>
      </c>
      <c r="X94">
        <v>-50.0625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</row>
    <row r="95" spans="1:34" x14ac:dyDescent="0.25">
      <c r="A95" s="13">
        <v>2</v>
      </c>
      <c r="B95" s="13">
        <v>100</v>
      </c>
      <c r="C95">
        <v>105</v>
      </c>
      <c r="D95" t="s">
        <v>129</v>
      </c>
      <c r="E95">
        <v>0</v>
      </c>
      <c r="F95">
        <v>0</v>
      </c>
      <c r="G95">
        <v>0</v>
      </c>
      <c r="H95">
        <v>0</v>
      </c>
      <c r="I95">
        <v>0</v>
      </c>
      <c r="J95">
        <v>-20.0166</v>
      </c>
      <c r="K95">
        <v>-21.114260000000002</v>
      </c>
      <c r="L95">
        <v>-21.231449999999999</v>
      </c>
      <c r="M95">
        <v>-53.453130000000002</v>
      </c>
      <c r="N95">
        <v>-54.484380000000002</v>
      </c>
      <c r="O95">
        <v>-55.71875</v>
      </c>
      <c r="P95">
        <v>-38.046880000000002</v>
      </c>
      <c r="Q95">
        <v>-38.890630000000002</v>
      </c>
      <c r="R95">
        <v>-25.9375</v>
      </c>
      <c r="S95">
        <v>-64</v>
      </c>
      <c r="T95">
        <v>-28.03125</v>
      </c>
      <c r="U95">
        <v>-28.75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</row>
    <row r="96" spans="1:34" x14ac:dyDescent="0.25">
      <c r="A96" s="13">
        <v>2</v>
      </c>
      <c r="B96" s="13">
        <v>100</v>
      </c>
      <c r="C96">
        <v>106</v>
      </c>
      <c r="D96" t="s">
        <v>130</v>
      </c>
      <c r="E96">
        <v>0</v>
      </c>
      <c r="F96">
        <v>0</v>
      </c>
      <c r="G96">
        <v>0</v>
      </c>
      <c r="H96">
        <v>0</v>
      </c>
      <c r="I96">
        <v>0</v>
      </c>
      <c r="J96">
        <v>-22.80566</v>
      </c>
      <c r="K96">
        <v>-24.056640000000002</v>
      </c>
      <c r="L96">
        <v>-24.19238</v>
      </c>
      <c r="M96">
        <v>-60.890630000000002</v>
      </c>
      <c r="N96">
        <v>-62.070309999999999</v>
      </c>
      <c r="O96">
        <v>-63.4375</v>
      </c>
      <c r="P96">
        <v>-43.34375</v>
      </c>
      <c r="Q96">
        <v>-44.296880000000002</v>
      </c>
      <c r="R96">
        <v>-29.5625</v>
      </c>
      <c r="S96">
        <v>-72.90625</v>
      </c>
      <c r="T96">
        <v>-31.9375</v>
      </c>
      <c r="U96">
        <v>-32.84375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</row>
    <row r="97" spans="1:34" x14ac:dyDescent="0.25">
      <c r="A97" s="13">
        <v>2</v>
      </c>
      <c r="B97" s="13">
        <v>100</v>
      </c>
      <c r="C97">
        <v>107</v>
      </c>
      <c r="D97" t="s">
        <v>131</v>
      </c>
      <c r="E97">
        <v>0</v>
      </c>
      <c r="F97">
        <v>0</v>
      </c>
      <c r="G97">
        <v>0</v>
      </c>
      <c r="H97">
        <v>0</v>
      </c>
      <c r="I97">
        <v>0</v>
      </c>
      <c r="J97">
        <v>-26.635739999999998</v>
      </c>
      <c r="K97">
        <v>-28.099609999999998</v>
      </c>
      <c r="L97">
        <v>-28.246089999999999</v>
      </c>
      <c r="M97">
        <v>-71.101560000000006</v>
      </c>
      <c r="N97">
        <v>-72.46875</v>
      </c>
      <c r="O97">
        <v>-74.03125</v>
      </c>
      <c r="P97">
        <v>-50.59375</v>
      </c>
      <c r="Q97">
        <v>-51.71875</v>
      </c>
      <c r="R97">
        <v>-34.5</v>
      </c>
      <c r="S97">
        <v>-85.125</v>
      </c>
      <c r="T97">
        <v>-37.28125</v>
      </c>
      <c r="U97">
        <v>-38.25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</row>
    <row r="98" spans="1:34" x14ac:dyDescent="0.25">
      <c r="A98" s="13">
        <v>2</v>
      </c>
      <c r="B98" s="13">
        <v>100</v>
      </c>
      <c r="C98">
        <v>108</v>
      </c>
      <c r="D98" t="s">
        <v>132</v>
      </c>
      <c r="E98">
        <v>0</v>
      </c>
      <c r="F98">
        <v>0</v>
      </c>
      <c r="G98">
        <v>0</v>
      </c>
      <c r="H98">
        <v>0</v>
      </c>
      <c r="I98">
        <v>0</v>
      </c>
      <c r="J98">
        <v>-26.635739999999998</v>
      </c>
      <c r="K98">
        <v>-28.043949999999999</v>
      </c>
      <c r="L98">
        <v>-28.246089999999999</v>
      </c>
      <c r="M98">
        <v>-71.101560000000006</v>
      </c>
      <c r="N98">
        <v>-72.46875</v>
      </c>
      <c r="O98">
        <v>-73.914060000000006</v>
      </c>
      <c r="P98">
        <v>-50.59375</v>
      </c>
      <c r="Q98">
        <v>-51.71875</v>
      </c>
      <c r="R98">
        <v>-34.5</v>
      </c>
      <c r="S98">
        <v>-85.125</v>
      </c>
      <c r="T98">
        <v>-37.28125</v>
      </c>
      <c r="U98">
        <v>-38.40625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</row>
    <row r="99" spans="1:34" x14ac:dyDescent="0.25">
      <c r="A99" s="14">
        <v>2</v>
      </c>
      <c r="B99" s="14">
        <v>100</v>
      </c>
      <c r="C99" s="15">
        <v>109</v>
      </c>
      <c r="D99" s="15" t="s">
        <v>133</v>
      </c>
      <c r="E99">
        <v>0</v>
      </c>
      <c r="F99">
        <v>0</v>
      </c>
      <c r="G99">
        <v>0</v>
      </c>
      <c r="H99">
        <v>0</v>
      </c>
      <c r="I99">
        <v>0</v>
      </c>
      <c r="J99">
        <v>-5.2294919999999996</v>
      </c>
      <c r="K99">
        <v>-5.4765629999999996</v>
      </c>
      <c r="L99">
        <v>-5.5644530000000003</v>
      </c>
      <c r="M99">
        <v>-14.007809999999999</v>
      </c>
      <c r="N99">
        <v>-14.335940000000001</v>
      </c>
      <c r="O99">
        <v>-14.632809999999999</v>
      </c>
      <c r="P99">
        <v>-10.01563</v>
      </c>
      <c r="Q99">
        <v>-10.21875</v>
      </c>
      <c r="R99">
        <v>-6.8125</v>
      </c>
      <c r="S99">
        <v>-16.84375</v>
      </c>
      <c r="T99">
        <v>-7.34375</v>
      </c>
      <c r="U99">
        <v>-7.625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</row>
    <row r="100" spans="1:34" x14ac:dyDescent="0.25">
      <c r="A100" s="13">
        <v>2</v>
      </c>
      <c r="B100" s="13">
        <v>100</v>
      </c>
      <c r="C100">
        <v>110</v>
      </c>
      <c r="D100" t="s">
        <v>134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-4.0908199999999999</v>
      </c>
      <c r="K100">
        <v>-4.2880859999999998</v>
      </c>
      <c r="L100">
        <v>-4.3583980000000002</v>
      </c>
      <c r="M100">
        <v>-10.98438</v>
      </c>
      <c r="N100">
        <v>-11.26563</v>
      </c>
      <c r="O100">
        <v>-11.460940000000001</v>
      </c>
      <c r="P100">
        <v>-7.84375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</row>
    <row r="101" spans="1:34" x14ac:dyDescent="0.25">
      <c r="A101" s="13">
        <v>2</v>
      </c>
      <c r="B101" s="13">
        <v>100</v>
      </c>
      <c r="C101">
        <v>111</v>
      </c>
      <c r="D101" t="s">
        <v>135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-14.902340000000001</v>
      </c>
      <c r="K101">
        <v>-15.715820000000001</v>
      </c>
      <c r="L101">
        <v>-15.816409999999999</v>
      </c>
      <c r="M101">
        <v>-39.796880000000002</v>
      </c>
      <c r="N101">
        <v>-40.578130000000002</v>
      </c>
      <c r="O101">
        <v>-41.539059999999999</v>
      </c>
      <c r="P101">
        <v>-28.328130000000002</v>
      </c>
      <c r="Q101">
        <v>-28.96875</v>
      </c>
      <c r="R101">
        <v>-19.328130000000002</v>
      </c>
      <c r="S101">
        <v>-47.6875</v>
      </c>
      <c r="T101">
        <v>-20.875</v>
      </c>
      <c r="U101">
        <v>-21.46875</v>
      </c>
      <c r="V101">
        <v>-22.3125</v>
      </c>
      <c r="W101">
        <v>-37.3125</v>
      </c>
      <c r="X101">
        <v>-38.6875</v>
      </c>
      <c r="Y101">
        <v>-39.78125</v>
      </c>
      <c r="Z101">
        <v>-40.875</v>
      </c>
      <c r="AA101">
        <v>-42.375</v>
      </c>
      <c r="AB101">
        <v>-29</v>
      </c>
      <c r="AC101">
        <v>-25.21875</v>
      </c>
      <c r="AD101">
        <v>-19.125</v>
      </c>
      <c r="AE101">
        <v>-20.75</v>
      </c>
      <c r="AF101">
        <v>-21.25</v>
      </c>
      <c r="AG101">
        <v>-21.8125</v>
      </c>
      <c r="AH101">
        <v>-55.875</v>
      </c>
    </row>
    <row r="102" spans="1:34" x14ac:dyDescent="0.25">
      <c r="A102" s="13">
        <v>2</v>
      </c>
      <c r="B102" s="13">
        <v>100</v>
      </c>
      <c r="C102">
        <v>112</v>
      </c>
      <c r="D102" t="s">
        <v>136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-26.015630000000002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</row>
    <row r="103" spans="1:34" x14ac:dyDescent="0.25">
      <c r="A103" s="13">
        <v>2</v>
      </c>
      <c r="B103" s="13">
        <v>100</v>
      </c>
      <c r="C103">
        <v>113</v>
      </c>
      <c r="D103" t="s">
        <v>137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-26.015630000000002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</row>
    <row r="104" spans="1:34" x14ac:dyDescent="0.25">
      <c r="A104" s="13">
        <v>2</v>
      </c>
      <c r="B104" s="13">
        <v>100</v>
      </c>
      <c r="C104">
        <v>114</v>
      </c>
      <c r="D104" t="s">
        <v>138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-7.7109379999999996</v>
      </c>
      <c r="K104">
        <v>-8.1425780000000003</v>
      </c>
      <c r="L104">
        <v>-8.1953130000000005</v>
      </c>
      <c r="M104">
        <v>-20.632809999999999</v>
      </c>
      <c r="N104">
        <v>-21.054690000000001</v>
      </c>
      <c r="O104">
        <v>-21.640630000000002</v>
      </c>
      <c r="P104">
        <v>-14.70313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</row>
    <row r="105" spans="1:34" x14ac:dyDescent="0.25">
      <c r="A105" s="13">
        <v>2</v>
      </c>
      <c r="B105" s="13">
        <v>100</v>
      </c>
      <c r="C105">
        <v>115</v>
      </c>
      <c r="D105" t="s">
        <v>139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-4.4033199999999999</v>
      </c>
      <c r="K105">
        <v>-4.5996090000000001</v>
      </c>
      <c r="L105">
        <v>-4.6904300000000001</v>
      </c>
      <c r="M105">
        <v>-11.789059999999999</v>
      </c>
      <c r="N105">
        <v>-12.07813</v>
      </c>
      <c r="O105">
        <v>-12.32813</v>
      </c>
      <c r="P105">
        <v>-8.453125</v>
      </c>
      <c r="Q105">
        <v>-8.625</v>
      </c>
      <c r="R105">
        <v>-5.75</v>
      </c>
      <c r="S105">
        <v>-14.1875</v>
      </c>
      <c r="T105">
        <v>-6.1875</v>
      </c>
      <c r="U105">
        <v>-6.375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</row>
    <row r="106" spans="1:34" x14ac:dyDescent="0.25">
      <c r="A106" s="13">
        <v>2</v>
      </c>
      <c r="B106" s="13">
        <v>100</v>
      </c>
      <c r="C106">
        <v>116</v>
      </c>
      <c r="D106" t="s">
        <v>140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-31.287109999999998</v>
      </c>
      <c r="K106">
        <v>-32.941409999999998</v>
      </c>
      <c r="L106">
        <v>-33.180660000000003</v>
      </c>
      <c r="M106">
        <v>-83.5</v>
      </c>
      <c r="N106">
        <v>-85.101560000000006</v>
      </c>
      <c r="O106">
        <v>-86.78125</v>
      </c>
      <c r="P106">
        <v>-59.421880000000002</v>
      </c>
      <c r="Q106">
        <v>-60.734380000000002</v>
      </c>
      <c r="R106">
        <v>-40.515630000000002</v>
      </c>
      <c r="S106">
        <v>-99.96875</v>
      </c>
      <c r="T106">
        <v>-43.78125</v>
      </c>
      <c r="U106">
        <v>-45.03125</v>
      </c>
      <c r="V106">
        <v>-51.96875</v>
      </c>
      <c r="W106">
        <v>-78.3125</v>
      </c>
      <c r="X106">
        <v>-81.15625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</row>
    <row r="107" spans="1:34" x14ac:dyDescent="0.25">
      <c r="A107" s="13">
        <v>2</v>
      </c>
      <c r="B107" s="13">
        <v>100</v>
      </c>
      <c r="C107">
        <v>117</v>
      </c>
      <c r="D107" t="s">
        <v>141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-17.330079999999999</v>
      </c>
      <c r="K107">
        <v>-18.226559999999999</v>
      </c>
      <c r="L107">
        <v>-18.38965</v>
      </c>
      <c r="M107">
        <v>-46.273440000000001</v>
      </c>
      <c r="N107">
        <v>-47.179690000000001</v>
      </c>
      <c r="O107">
        <v>-48.117190000000001</v>
      </c>
      <c r="P107">
        <v>-32.96875</v>
      </c>
      <c r="Q107">
        <v>-33.671880000000002</v>
      </c>
      <c r="R107">
        <v>-22.46875</v>
      </c>
      <c r="S107">
        <v>-55.4375</v>
      </c>
      <c r="T107">
        <v>-24.25</v>
      </c>
      <c r="U107">
        <v>-24.96875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</row>
    <row r="108" spans="1:34" x14ac:dyDescent="0.25">
      <c r="A108" s="13">
        <v>2</v>
      </c>
      <c r="B108" s="13">
        <v>100</v>
      </c>
      <c r="C108">
        <v>118</v>
      </c>
      <c r="D108" t="s">
        <v>142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-9.5722660000000008</v>
      </c>
      <c r="K108">
        <v>-10.05273</v>
      </c>
      <c r="L108">
        <v>-10.16699</v>
      </c>
      <c r="M108">
        <v>-25.601559999999999</v>
      </c>
      <c r="N108">
        <v>-26.125</v>
      </c>
      <c r="O108">
        <v>-26.632809999999999</v>
      </c>
      <c r="P108">
        <v>-18.25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</row>
    <row r="109" spans="1:34" x14ac:dyDescent="0.25">
      <c r="A109" s="13">
        <v>2</v>
      </c>
      <c r="B109" s="13">
        <v>100</v>
      </c>
      <c r="C109">
        <v>119</v>
      </c>
      <c r="D109" t="s">
        <v>143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-21.257809999999999</v>
      </c>
      <c r="K109">
        <v>-22.424800000000001</v>
      </c>
      <c r="L109">
        <v>-22.551760000000002</v>
      </c>
      <c r="M109">
        <v>-56.734380000000002</v>
      </c>
      <c r="N109">
        <v>-57.84375</v>
      </c>
      <c r="O109">
        <v>-59.15625</v>
      </c>
      <c r="P109">
        <v>-40.40625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</row>
    <row r="110" spans="1:34" x14ac:dyDescent="0.25">
      <c r="A110" s="13">
        <v>2</v>
      </c>
      <c r="B110" s="13">
        <v>100</v>
      </c>
      <c r="C110">
        <v>120</v>
      </c>
      <c r="D110" t="s">
        <v>144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-2.7470699999999999</v>
      </c>
      <c r="K110">
        <v>-2.8554689999999998</v>
      </c>
      <c r="L110">
        <v>-2.9345699999999999</v>
      </c>
      <c r="M110">
        <v>-7.3828129999999996</v>
      </c>
      <c r="N110">
        <v>-7.5859379999999996</v>
      </c>
      <c r="O110">
        <v>-7.75</v>
      </c>
      <c r="P110">
        <v>-5.3125</v>
      </c>
      <c r="Q110">
        <v>-5.40625</v>
      </c>
      <c r="R110">
        <v>-3.609375</v>
      </c>
      <c r="S110">
        <v>-8.90625</v>
      </c>
      <c r="T110">
        <v>-3.875</v>
      </c>
      <c r="U110">
        <v>-4</v>
      </c>
      <c r="V110">
        <v>-4.1875</v>
      </c>
      <c r="W110">
        <v>-6.90625</v>
      </c>
      <c r="X110">
        <v>-7.15625</v>
      </c>
      <c r="Y110">
        <v>-7.40625</v>
      </c>
      <c r="Z110">
        <v>-7.5625</v>
      </c>
      <c r="AA110">
        <v>-7.8125</v>
      </c>
      <c r="AB110">
        <v>-5.3125</v>
      </c>
      <c r="AC110">
        <v>-4.6875</v>
      </c>
      <c r="AD110">
        <v>-3.5625</v>
      </c>
      <c r="AE110">
        <v>-3.84375</v>
      </c>
      <c r="AF110">
        <v>-3.90625</v>
      </c>
      <c r="AG110">
        <v>-4.03125</v>
      </c>
      <c r="AH110">
        <v>-10.4375</v>
      </c>
    </row>
    <row r="111" spans="1:34" x14ac:dyDescent="0.25">
      <c r="A111" s="13">
        <v>2</v>
      </c>
      <c r="B111" s="13">
        <v>100</v>
      </c>
      <c r="C111">
        <v>121</v>
      </c>
      <c r="D111" t="s">
        <v>145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-6.0009769999999998</v>
      </c>
      <c r="K111">
        <v>-6.2988280000000003</v>
      </c>
      <c r="L111">
        <v>-6.3818359999999998</v>
      </c>
      <c r="M111">
        <v>-16.085940000000001</v>
      </c>
      <c r="N111">
        <v>-16.453130000000002</v>
      </c>
      <c r="O111">
        <v>-16.757809999999999</v>
      </c>
      <c r="P111">
        <v>-11.46875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</row>
    <row r="112" spans="1:34" x14ac:dyDescent="0.25">
      <c r="A112" s="13">
        <v>2</v>
      </c>
      <c r="B112" s="13">
        <v>100</v>
      </c>
      <c r="C112">
        <v>122</v>
      </c>
      <c r="D112" t="s">
        <v>146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-13.19238</v>
      </c>
      <c r="K112">
        <v>-13.92773</v>
      </c>
      <c r="L112">
        <v>-13.998049999999999</v>
      </c>
      <c r="M112">
        <v>-35.25</v>
      </c>
      <c r="N112">
        <v>-35.945309999999999</v>
      </c>
      <c r="O112">
        <v>-36.804690000000001</v>
      </c>
      <c r="P112">
        <v>-25.109380000000002</v>
      </c>
      <c r="Q112">
        <v>-25.65625</v>
      </c>
      <c r="R112">
        <v>-17.125</v>
      </c>
      <c r="S112">
        <v>-42.25</v>
      </c>
      <c r="T112">
        <v>-18.46875</v>
      </c>
      <c r="U112">
        <v>-19</v>
      </c>
      <c r="V112">
        <v>-19.71875</v>
      </c>
      <c r="W112">
        <v>-33.03125</v>
      </c>
      <c r="X112">
        <v>-34.25</v>
      </c>
      <c r="Y112">
        <v>-35.25</v>
      </c>
      <c r="Z112">
        <v>-36.1875</v>
      </c>
      <c r="AA112">
        <v>-37.5</v>
      </c>
      <c r="AB112">
        <v>-25.6875</v>
      </c>
      <c r="AC112">
        <v>-22.3125</v>
      </c>
      <c r="AD112">
        <v>-16.96875</v>
      </c>
      <c r="AE112">
        <v>-18.34375</v>
      </c>
      <c r="AF112">
        <v>-18.78125</v>
      </c>
      <c r="AG112">
        <v>-19.25</v>
      </c>
      <c r="AH112">
        <v>-49.4375</v>
      </c>
    </row>
    <row r="113" spans="1:34" x14ac:dyDescent="0.25">
      <c r="A113" s="13">
        <v>2</v>
      </c>
      <c r="B113" s="13">
        <v>100</v>
      </c>
      <c r="C113">
        <v>124</v>
      </c>
      <c r="D113" t="s">
        <v>147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-13.65625</v>
      </c>
      <c r="K113">
        <v>-14.41699</v>
      </c>
      <c r="L113">
        <v>-14.496090000000001</v>
      </c>
      <c r="M113">
        <v>-36.484380000000002</v>
      </c>
      <c r="N113">
        <v>-37.21875</v>
      </c>
      <c r="O113">
        <v>-38.09375</v>
      </c>
      <c r="P113">
        <v>-26</v>
      </c>
      <c r="Q113">
        <v>-26.5625</v>
      </c>
      <c r="R113">
        <v>-17.71875</v>
      </c>
      <c r="S113">
        <v>-43.71875</v>
      </c>
      <c r="T113">
        <v>-19.15625</v>
      </c>
      <c r="U113">
        <v>-19.6875</v>
      </c>
      <c r="V113">
        <v>-20.46875</v>
      </c>
      <c r="W113">
        <v>-34.1875</v>
      </c>
      <c r="X113">
        <v>-35.46875</v>
      </c>
      <c r="Y113">
        <v>-36.4375</v>
      </c>
      <c r="Z113">
        <v>-37.4375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</row>
    <row r="114" spans="1:34" x14ac:dyDescent="0.25">
      <c r="A114" s="13">
        <v>2</v>
      </c>
      <c r="B114" s="13">
        <v>100</v>
      </c>
      <c r="C114">
        <v>125</v>
      </c>
      <c r="D114" t="s">
        <v>148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-0.57324220000000004</v>
      </c>
      <c r="K114">
        <v>-0.63476560000000004</v>
      </c>
      <c r="L114">
        <v>-0.63085939999999996</v>
      </c>
      <c r="M114">
        <v>-1.578125</v>
      </c>
      <c r="N114">
        <v>-1.6796880000000001</v>
      </c>
      <c r="O114">
        <v>-1.8828130000000001</v>
      </c>
      <c r="P114">
        <v>-1.1875</v>
      </c>
      <c r="Q114">
        <v>-1.21875</v>
      </c>
      <c r="R114">
        <v>-0.796875</v>
      </c>
      <c r="S114">
        <v>-2</v>
      </c>
      <c r="T114">
        <v>-0.84375</v>
      </c>
      <c r="U114">
        <v>-0.875</v>
      </c>
      <c r="V114">
        <v>-0.9375</v>
      </c>
      <c r="W114">
        <v>-1.46875</v>
      </c>
      <c r="X114">
        <v>-1.53125</v>
      </c>
      <c r="Y114">
        <v>-1.625</v>
      </c>
      <c r="Z114">
        <v>-1.5625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</row>
    <row r="115" spans="1:34" x14ac:dyDescent="0.25">
      <c r="A115" s="13">
        <v>2</v>
      </c>
      <c r="B115" s="13">
        <v>100</v>
      </c>
      <c r="C115">
        <v>126</v>
      </c>
      <c r="D115" t="s">
        <v>149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-1.608398</v>
      </c>
      <c r="K115">
        <v>-1.666992</v>
      </c>
      <c r="L115">
        <v>-1.7275389999999999</v>
      </c>
      <c r="M115">
        <v>-4.359375</v>
      </c>
      <c r="N115">
        <v>-4.515625</v>
      </c>
      <c r="O115">
        <v>-4.578125</v>
      </c>
      <c r="P115">
        <v>-3.125</v>
      </c>
      <c r="Q115">
        <v>-3.203125</v>
      </c>
      <c r="R115">
        <v>-2.140625</v>
      </c>
      <c r="S115">
        <v>-5.28125</v>
      </c>
      <c r="T115">
        <v>-2.28125</v>
      </c>
      <c r="U115">
        <v>-2.375</v>
      </c>
      <c r="V115">
        <v>-2.375</v>
      </c>
      <c r="W115">
        <v>-4.0625</v>
      </c>
      <c r="X115">
        <v>-4.21875</v>
      </c>
      <c r="Y115">
        <v>-4.375</v>
      </c>
      <c r="Z115">
        <v>-4.4375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</row>
    <row r="116" spans="1:34" x14ac:dyDescent="0.25">
      <c r="A116" s="13">
        <v>2</v>
      </c>
      <c r="B116" s="13">
        <v>100</v>
      </c>
      <c r="C116">
        <v>127</v>
      </c>
      <c r="D116" t="s">
        <v>150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-0.57324220000000004</v>
      </c>
      <c r="K116">
        <v>-0.63476560000000004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</row>
    <row r="117" spans="1:34" x14ac:dyDescent="0.25">
      <c r="A117" s="13">
        <v>2</v>
      </c>
      <c r="B117" s="13">
        <v>130</v>
      </c>
      <c r="C117">
        <v>132</v>
      </c>
      <c r="D117" t="s">
        <v>151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-4.8623050000000001</v>
      </c>
      <c r="K117">
        <v>-5.0986330000000004</v>
      </c>
      <c r="L117">
        <v>-5.1757809999999997</v>
      </c>
      <c r="M117">
        <v>-13.054690000000001</v>
      </c>
      <c r="N117">
        <v>-13.351559999999999</v>
      </c>
      <c r="O117">
        <v>-13.617190000000001</v>
      </c>
      <c r="P117">
        <v>-9.328125</v>
      </c>
      <c r="Q117">
        <v>-9.515625</v>
      </c>
      <c r="R117">
        <v>-6.34375</v>
      </c>
      <c r="S117">
        <v>-15.71875</v>
      </c>
      <c r="T117">
        <v>-6.84375</v>
      </c>
      <c r="U117">
        <v>-7.03125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</row>
    <row r="118" spans="1:34" x14ac:dyDescent="0.25">
      <c r="A118" s="13">
        <v>2</v>
      </c>
      <c r="B118" s="13">
        <v>130</v>
      </c>
      <c r="C118">
        <v>133</v>
      </c>
      <c r="D118" t="s">
        <v>152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-12.415039999999999</v>
      </c>
      <c r="K118">
        <v>-13.106450000000001</v>
      </c>
      <c r="L118">
        <v>-13.18066</v>
      </c>
      <c r="M118">
        <v>-33.171880000000002</v>
      </c>
      <c r="N118">
        <v>-33.859380000000002</v>
      </c>
      <c r="O118">
        <v>-34.648440000000001</v>
      </c>
      <c r="P118">
        <v>-23.625</v>
      </c>
      <c r="Q118">
        <v>-24.15625</v>
      </c>
      <c r="R118">
        <v>-16.109380000000002</v>
      </c>
      <c r="S118">
        <v>-39.78125</v>
      </c>
      <c r="T118">
        <v>-17.40625</v>
      </c>
      <c r="U118">
        <v>-17.90625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</row>
    <row r="119" spans="1:34" x14ac:dyDescent="0.25">
      <c r="A119" s="13">
        <v>2</v>
      </c>
      <c r="B119" s="13">
        <v>130</v>
      </c>
      <c r="C119">
        <v>134</v>
      </c>
      <c r="D119" t="s">
        <v>153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-12.46387</v>
      </c>
      <c r="K119">
        <v>-13.16211</v>
      </c>
      <c r="L119">
        <v>-13.232419999999999</v>
      </c>
      <c r="M119">
        <v>-33.3125</v>
      </c>
      <c r="N119">
        <v>-33.976559999999999</v>
      </c>
      <c r="O119">
        <v>-34.796880000000002</v>
      </c>
      <c r="P119">
        <v>-23.734380000000002</v>
      </c>
      <c r="Q119">
        <v>-24.265630000000002</v>
      </c>
      <c r="R119">
        <v>-16.1875</v>
      </c>
      <c r="S119">
        <v>-39.9375</v>
      </c>
      <c r="T119">
        <v>-17.46875</v>
      </c>
      <c r="U119">
        <v>-17.90625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</row>
    <row r="120" spans="1:34" x14ac:dyDescent="0.25">
      <c r="A120" s="13">
        <v>2</v>
      </c>
      <c r="B120" s="13">
        <v>130</v>
      </c>
      <c r="C120">
        <v>136</v>
      </c>
      <c r="D120" t="s">
        <v>154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-3.5722659999999999</v>
      </c>
      <c r="K120">
        <v>-3.7890630000000001</v>
      </c>
      <c r="L120">
        <v>-3.8095699999999999</v>
      </c>
      <c r="M120">
        <v>-9.609375</v>
      </c>
      <c r="N120">
        <v>-9.84375</v>
      </c>
      <c r="O120">
        <v>-10.17188</v>
      </c>
      <c r="P120">
        <v>-6.875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</row>
    <row r="121" spans="1:34" x14ac:dyDescent="0.25">
      <c r="A121" s="13">
        <v>2</v>
      </c>
      <c r="B121" s="13">
        <v>130</v>
      </c>
      <c r="C121">
        <v>137</v>
      </c>
      <c r="D121" t="s">
        <v>155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-21.30566</v>
      </c>
      <c r="K121">
        <v>-22.424800000000001</v>
      </c>
      <c r="L121">
        <v>-22.60352</v>
      </c>
      <c r="M121">
        <v>-56.90625</v>
      </c>
      <c r="N121">
        <v>-57.984380000000002</v>
      </c>
      <c r="O121">
        <v>-59.15625</v>
      </c>
      <c r="P121">
        <v>-40.484380000000002</v>
      </c>
      <c r="Q121">
        <v>-41.40625</v>
      </c>
      <c r="R121">
        <v>-27.609380000000002</v>
      </c>
      <c r="S121">
        <v>-68.15625</v>
      </c>
      <c r="T121">
        <v>-29.84375</v>
      </c>
      <c r="U121">
        <v>-30.6875</v>
      </c>
      <c r="V121">
        <v>-32.03125</v>
      </c>
      <c r="W121">
        <v>-53.34375</v>
      </c>
      <c r="X121">
        <v>-55.3125</v>
      </c>
      <c r="Y121">
        <v>-56.875</v>
      </c>
      <c r="Z121">
        <v>-58.4375</v>
      </c>
      <c r="AA121">
        <v>-60.625</v>
      </c>
      <c r="AB121">
        <v>-41.5</v>
      </c>
      <c r="AC121">
        <v>-36</v>
      </c>
      <c r="AD121">
        <v>-27.375</v>
      </c>
      <c r="AE121">
        <v>-29.6875</v>
      </c>
      <c r="AF121">
        <v>-30.34375</v>
      </c>
      <c r="AG121">
        <v>-31.375</v>
      </c>
      <c r="AH121">
        <v>-79.875</v>
      </c>
    </row>
    <row r="122" spans="1:34" x14ac:dyDescent="0.25">
      <c r="A122" s="13">
        <v>2</v>
      </c>
      <c r="B122" s="13">
        <v>130</v>
      </c>
      <c r="C122">
        <v>138</v>
      </c>
      <c r="D122" t="s">
        <v>156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-26.015630000000002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</row>
    <row r="123" spans="1:34" x14ac:dyDescent="0.25">
      <c r="A123" s="13">
        <v>2</v>
      </c>
      <c r="B123" s="13">
        <v>130</v>
      </c>
      <c r="C123">
        <v>139</v>
      </c>
      <c r="D123" t="s">
        <v>157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-26.015630000000002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</row>
    <row r="124" spans="1:34" x14ac:dyDescent="0.25">
      <c r="A124" s="13">
        <v>2</v>
      </c>
      <c r="B124" s="13">
        <v>130</v>
      </c>
      <c r="C124">
        <v>140</v>
      </c>
      <c r="D124" t="s">
        <v>158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-6.9873050000000001</v>
      </c>
      <c r="K124">
        <v>-7.3867190000000003</v>
      </c>
      <c r="L124">
        <v>-7.4287109999999998</v>
      </c>
      <c r="M124">
        <v>-18.695309999999999</v>
      </c>
      <c r="N124">
        <v>-19.085940000000001</v>
      </c>
      <c r="O124">
        <v>-19.625</v>
      </c>
      <c r="P124">
        <v>-13.34375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</row>
    <row r="125" spans="1:34" x14ac:dyDescent="0.25">
      <c r="A125" s="13">
        <v>2</v>
      </c>
      <c r="B125" s="13">
        <v>130</v>
      </c>
      <c r="C125">
        <v>141</v>
      </c>
      <c r="D125" t="s">
        <v>159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-11.741210000000001</v>
      </c>
      <c r="K125">
        <v>-12.39551</v>
      </c>
      <c r="L125">
        <v>-12.471679999999999</v>
      </c>
      <c r="M125">
        <v>-31.375</v>
      </c>
      <c r="N125">
        <v>-32.03125</v>
      </c>
      <c r="O125">
        <v>-32.796880000000002</v>
      </c>
      <c r="P125">
        <v>-22.359380000000002</v>
      </c>
      <c r="Q125">
        <v>-22.859380000000002</v>
      </c>
      <c r="R125">
        <v>-15.25</v>
      </c>
      <c r="S125">
        <v>-37.625</v>
      </c>
      <c r="T125">
        <v>-16.4375</v>
      </c>
      <c r="U125">
        <v>-16.9375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</row>
    <row r="126" spans="1:34" x14ac:dyDescent="0.25">
      <c r="A126" s="13">
        <v>2</v>
      </c>
      <c r="B126" s="13">
        <v>130</v>
      </c>
      <c r="C126">
        <v>142</v>
      </c>
      <c r="D126" t="s">
        <v>160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-31.287109999999998</v>
      </c>
      <c r="K126">
        <v>-32.941409999999998</v>
      </c>
      <c r="L126">
        <v>-33.180660000000003</v>
      </c>
      <c r="M126">
        <v>-83.5</v>
      </c>
      <c r="N126">
        <v>-85.101560000000006</v>
      </c>
      <c r="O126">
        <v>-86.78125</v>
      </c>
      <c r="P126">
        <v>-59.421880000000002</v>
      </c>
      <c r="Q126">
        <v>-60.734380000000002</v>
      </c>
      <c r="R126">
        <v>-40.515630000000002</v>
      </c>
      <c r="S126">
        <v>-99.96875</v>
      </c>
      <c r="T126">
        <v>-43.78125</v>
      </c>
      <c r="U126">
        <v>-45.03125</v>
      </c>
      <c r="V126">
        <v>-51.96875</v>
      </c>
      <c r="W126">
        <v>-78.3125</v>
      </c>
      <c r="X126">
        <v>-81.15625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</row>
    <row r="127" spans="1:34" x14ac:dyDescent="0.25">
      <c r="A127" s="13">
        <v>2</v>
      </c>
      <c r="B127" s="13">
        <v>130</v>
      </c>
      <c r="C127">
        <v>143</v>
      </c>
      <c r="D127" t="s">
        <v>161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-17.330079999999999</v>
      </c>
      <c r="K127">
        <v>-18.226559999999999</v>
      </c>
      <c r="L127">
        <v>-18.38965</v>
      </c>
      <c r="M127">
        <v>-46.273440000000001</v>
      </c>
      <c r="N127">
        <v>-47.179690000000001</v>
      </c>
      <c r="O127">
        <v>-48.117190000000001</v>
      </c>
      <c r="P127">
        <v>-32.96875</v>
      </c>
      <c r="Q127">
        <v>-33.671880000000002</v>
      </c>
      <c r="R127">
        <v>-22.46875</v>
      </c>
      <c r="S127">
        <v>-55.4375</v>
      </c>
      <c r="T127">
        <v>-24.25</v>
      </c>
      <c r="U127">
        <v>-24.96875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</row>
    <row r="128" spans="1:34" x14ac:dyDescent="0.25">
      <c r="A128" s="13">
        <v>2</v>
      </c>
      <c r="B128" s="13">
        <v>130</v>
      </c>
      <c r="C128">
        <v>144</v>
      </c>
      <c r="D128" t="s">
        <v>162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-8.3798829999999995</v>
      </c>
      <c r="K128">
        <v>-8.8085939999999994</v>
      </c>
      <c r="L128">
        <v>-8.9033200000000008</v>
      </c>
      <c r="M128">
        <v>-22.429690000000001</v>
      </c>
      <c r="N128">
        <v>-22.914059999999999</v>
      </c>
      <c r="O128">
        <v>-23.34375</v>
      </c>
      <c r="P128">
        <v>-15.98438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</row>
    <row r="129" spans="1:34" x14ac:dyDescent="0.25">
      <c r="A129" s="13">
        <v>2</v>
      </c>
      <c r="B129" s="13">
        <v>130</v>
      </c>
      <c r="C129">
        <v>145</v>
      </c>
      <c r="D129" t="s">
        <v>163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-21.257809999999999</v>
      </c>
      <c r="K129">
        <v>-22.424800000000001</v>
      </c>
      <c r="L129">
        <v>-22.551760000000002</v>
      </c>
      <c r="M129">
        <v>-56.734380000000002</v>
      </c>
      <c r="N129">
        <v>-57.84375</v>
      </c>
      <c r="O129">
        <v>-59.15625</v>
      </c>
      <c r="P129">
        <v>-40.40625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</row>
    <row r="130" spans="1:34" x14ac:dyDescent="0.25">
      <c r="A130" s="13">
        <v>2</v>
      </c>
      <c r="B130" s="13">
        <v>130</v>
      </c>
      <c r="C130">
        <v>146</v>
      </c>
      <c r="D130" t="s">
        <v>164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-2.6933590000000001</v>
      </c>
      <c r="K130">
        <v>-2.8554689999999998</v>
      </c>
      <c r="L130">
        <v>-2.8837890000000002</v>
      </c>
      <c r="M130">
        <v>-7.25</v>
      </c>
      <c r="N130">
        <v>-7.4375</v>
      </c>
      <c r="O130">
        <v>-7.75</v>
      </c>
      <c r="P130">
        <v>-5.203125</v>
      </c>
      <c r="Q130">
        <v>-5.3125</v>
      </c>
      <c r="R130">
        <v>-3.546875</v>
      </c>
      <c r="S130">
        <v>-8.75</v>
      </c>
      <c r="T130">
        <v>-3.8125</v>
      </c>
      <c r="U130">
        <v>-3.90625</v>
      </c>
      <c r="V130">
        <v>-4.03125</v>
      </c>
      <c r="W130">
        <v>-6.78125</v>
      </c>
      <c r="X130">
        <v>-7.03125</v>
      </c>
      <c r="Y130">
        <v>-7.25</v>
      </c>
      <c r="Z130">
        <v>-7.375</v>
      </c>
      <c r="AA130">
        <v>-7.6875</v>
      </c>
      <c r="AB130">
        <v>-5.25</v>
      </c>
      <c r="AC130">
        <v>-4.59375</v>
      </c>
      <c r="AD130">
        <v>-3.5</v>
      </c>
      <c r="AE130">
        <v>-3.75</v>
      </c>
      <c r="AF130">
        <v>-3.84375</v>
      </c>
      <c r="AG130">
        <v>-3.90625</v>
      </c>
      <c r="AH130">
        <v>-10.1875</v>
      </c>
    </row>
    <row r="131" spans="1:34" x14ac:dyDescent="0.25">
      <c r="A131" s="13">
        <v>2</v>
      </c>
      <c r="B131" s="13">
        <v>130</v>
      </c>
      <c r="C131">
        <v>147</v>
      </c>
      <c r="D131" t="s">
        <v>165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-5.2294919999999996</v>
      </c>
      <c r="K131">
        <v>-5.4765629999999996</v>
      </c>
      <c r="L131">
        <v>-5.5644530000000003</v>
      </c>
      <c r="M131">
        <v>-14.007809999999999</v>
      </c>
      <c r="N131">
        <v>-14.335940000000001</v>
      </c>
      <c r="O131">
        <v>-14.632809999999999</v>
      </c>
      <c r="P131">
        <v>-10.01563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</row>
    <row r="132" spans="1:34" x14ac:dyDescent="0.25">
      <c r="A132" s="13">
        <v>2</v>
      </c>
      <c r="B132" s="13">
        <v>130</v>
      </c>
      <c r="C132">
        <v>148</v>
      </c>
      <c r="D132" t="s">
        <v>166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-11.53613</v>
      </c>
      <c r="K132">
        <v>-12.184570000000001</v>
      </c>
      <c r="L132">
        <v>-12.24902</v>
      </c>
      <c r="M132">
        <v>-30.84375</v>
      </c>
      <c r="N132">
        <v>-31.453130000000002</v>
      </c>
      <c r="O132">
        <v>-32.226559999999999</v>
      </c>
      <c r="P132">
        <v>-21.96875</v>
      </c>
      <c r="Q132">
        <v>-22.453130000000002</v>
      </c>
      <c r="R132">
        <v>-14.96875</v>
      </c>
      <c r="S132">
        <v>-36.96875</v>
      </c>
      <c r="T132">
        <v>-16.15625</v>
      </c>
      <c r="U132">
        <v>-16.625</v>
      </c>
      <c r="V132">
        <v>-17.28125</v>
      </c>
      <c r="W132">
        <v>-28.875</v>
      </c>
      <c r="X132">
        <v>-29.96875</v>
      </c>
      <c r="Y132">
        <v>-30.8125</v>
      </c>
      <c r="Z132">
        <v>-31.6875</v>
      </c>
      <c r="AA132">
        <v>-32.8125</v>
      </c>
      <c r="AB132">
        <v>-22.4375</v>
      </c>
      <c r="AC132">
        <v>-19.53125</v>
      </c>
      <c r="AD132">
        <v>-14.84375</v>
      </c>
      <c r="AE132">
        <v>-16.09375</v>
      </c>
      <c r="AF132">
        <v>-16.4375</v>
      </c>
      <c r="AG132">
        <v>-16.90625</v>
      </c>
      <c r="AH132">
        <v>-43.25</v>
      </c>
    </row>
    <row r="133" spans="1:34" x14ac:dyDescent="0.25">
      <c r="A133" s="13">
        <v>2</v>
      </c>
      <c r="B133" s="13">
        <v>130</v>
      </c>
      <c r="C133">
        <v>150</v>
      </c>
      <c r="D133" t="s">
        <v>167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-20.124020000000002</v>
      </c>
      <c r="K133">
        <v>-21.169920000000001</v>
      </c>
      <c r="L133">
        <v>-21.345700000000001</v>
      </c>
      <c r="M133">
        <v>-53.710940000000001</v>
      </c>
      <c r="N133">
        <v>-54.742190000000001</v>
      </c>
      <c r="O133">
        <v>-55.835940000000001</v>
      </c>
      <c r="P133">
        <v>-38.25</v>
      </c>
      <c r="Q133">
        <v>-39.078130000000002</v>
      </c>
      <c r="R133">
        <v>-26.078130000000002</v>
      </c>
      <c r="S133">
        <v>-64.34375</v>
      </c>
      <c r="T133">
        <v>-28.15625</v>
      </c>
      <c r="U133">
        <v>-29.03125</v>
      </c>
      <c r="V133">
        <v>-30.34375</v>
      </c>
      <c r="W133">
        <v>-50.5</v>
      </c>
      <c r="X133">
        <v>-52.3125</v>
      </c>
      <c r="Y133">
        <v>-53.8125</v>
      </c>
      <c r="Z133">
        <v>-55.375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</row>
    <row r="134" spans="1:34" x14ac:dyDescent="0.25">
      <c r="A134" s="13">
        <v>2</v>
      </c>
      <c r="B134" s="13">
        <v>130</v>
      </c>
      <c r="C134">
        <v>151</v>
      </c>
      <c r="D134" t="s">
        <v>168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-0.88574220000000004</v>
      </c>
      <c r="K134">
        <v>-0.95703130000000003</v>
      </c>
      <c r="L134">
        <v>-0.96191409999999999</v>
      </c>
      <c r="M134">
        <v>-2.421875</v>
      </c>
      <c r="N134">
        <v>-2.546875</v>
      </c>
      <c r="O134">
        <v>-2.7265630000000001</v>
      </c>
      <c r="P134">
        <v>-1.78125</v>
      </c>
      <c r="Q134">
        <v>-1.796875</v>
      </c>
      <c r="R134">
        <v>-1.203125</v>
      </c>
      <c r="S134">
        <v>-3</v>
      </c>
      <c r="T134">
        <v>-1.28125</v>
      </c>
      <c r="U134">
        <v>-1.3125</v>
      </c>
      <c r="V134">
        <v>-1.40625</v>
      </c>
      <c r="W134">
        <v>-2.25</v>
      </c>
      <c r="X134">
        <v>-2.34375</v>
      </c>
      <c r="Y134">
        <v>-2.4375</v>
      </c>
      <c r="Z134">
        <v>-2.4375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</row>
    <row r="135" spans="1:34" x14ac:dyDescent="0.25">
      <c r="A135" s="13">
        <v>2</v>
      </c>
      <c r="B135" s="13">
        <v>130</v>
      </c>
      <c r="C135">
        <v>152</v>
      </c>
      <c r="D135" t="s">
        <v>169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-2.3378909999999999</v>
      </c>
      <c r="K135">
        <v>-2.4228519999999998</v>
      </c>
      <c r="L135">
        <v>-2.5</v>
      </c>
      <c r="M135">
        <v>-6.296875</v>
      </c>
      <c r="N135">
        <v>-6.4609379999999996</v>
      </c>
      <c r="O135">
        <v>-6.5859379999999996</v>
      </c>
      <c r="P135">
        <v>-4.5</v>
      </c>
      <c r="Q135">
        <v>-4.59375</v>
      </c>
      <c r="R135">
        <v>-3.078125</v>
      </c>
      <c r="S135">
        <v>-7.625</v>
      </c>
      <c r="T135">
        <v>-3.28125</v>
      </c>
      <c r="U135">
        <v>-3.40625</v>
      </c>
      <c r="V135">
        <v>-3.53125</v>
      </c>
      <c r="W135">
        <v>-5.875</v>
      </c>
      <c r="X135">
        <v>-6.09375</v>
      </c>
      <c r="Y135">
        <v>-6.3125</v>
      </c>
      <c r="Z135">
        <v>-6.375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</row>
    <row r="136" spans="1:34" x14ac:dyDescent="0.25">
      <c r="A136" s="13">
        <v>2</v>
      </c>
      <c r="B136" s="13">
        <v>130</v>
      </c>
      <c r="C136">
        <v>153</v>
      </c>
      <c r="D136" t="s">
        <v>170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-0.88574220000000004</v>
      </c>
      <c r="K136">
        <v>-0.95703130000000003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</row>
    <row r="137" spans="1:34" x14ac:dyDescent="0.25">
      <c r="A137" s="13">
        <v>2</v>
      </c>
      <c r="B137" s="13">
        <v>190</v>
      </c>
      <c r="C137">
        <v>191</v>
      </c>
      <c r="D137" t="s">
        <v>171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-5.5908199999999999</v>
      </c>
      <c r="K137">
        <v>-5.8652340000000001</v>
      </c>
      <c r="L137">
        <v>-5.9482419999999996</v>
      </c>
      <c r="M137">
        <v>-14.992190000000001</v>
      </c>
      <c r="N137">
        <v>-15.320309999999999</v>
      </c>
      <c r="O137">
        <v>-15.617190000000001</v>
      </c>
      <c r="P137">
        <v>-10.70313</v>
      </c>
      <c r="Q137">
        <v>-10.92188</v>
      </c>
      <c r="R137">
        <v>-7.28125</v>
      </c>
      <c r="S137">
        <v>-18</v>
      </c>
      <c r="T137">
        <v>-7.84375</v>
      </c>
      <c r="U137">
        <v>-8.09375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</row>
    <row r="138" spans="1:34" x14ac:dyDescent="0.25">
      <c r="A138" s="13">
        <v>2</v>
      </c>
      <c r="B138" s="13">
        <v>190</v>
      </c>
      <c r="C138">
        <v>192</v>
      </c>
      <c r="D138" t="s">
        <v>172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-10.299799999999999</v>
      </c>
      <c r="K138">
        <v>-10.81836</v>
      </c>
      <c r="L138">
        <v>-10.933590000000001</v>
      </c>
      <c r="M138">
        <v>-27.53125</v>
      </c>
      <c r="N138">
        <v>-28.09375</v>
      </c>
      <c r="O138">
        <v>-28.632809999999999</v>
      </c>
      <c r="P138">
        <v>-19.609380000000002</v>
      </c>
      <c r="Q138">
        <v>-20.03125</v>
      </c>
      <c r="R138">
        <v>-13.375</v>
      </c>
      <c r="S138">
        <v>-33.03125</v>
      </c>
      <c r="T138">
        <v>-14.4375</v>
      </c>
      <c r="U138">
        <v>-14.84375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</row>
    <row r="139" spans="1:34" x14ac:dyDescent="0.25">
      <c r="A139" s="13">
        <v>2</v>
      </c>
      <c r="B139" s="13">
        <v>190</v>
      </c>
      <c r="C139">
        <v>196</v>
      </c>
      <c r="D139" t="s">
        <v>173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-7.0908199999999999</v>
      </c>
      <c r="K139">
        <v>-7.4423830000000004</v>
      </c>
      <c r="L139">
        <v>-7.53125</v>
      </c>
      <c r="M139">
        <v>-18.976559999999999</v>
      </c>
      <c r="N139">
        <v>-19.375</v>
      </c>
      <c r="O139">
        <v>-19.78125</v>
      </c>
      <c r="P139">
        <v>-13.53125</v>
      </c>
      <c r="Q139">
        <v>-13.82813</v>
      </c>
      <c r="R139">
        <v>-9.234375</v>
      </c>
      <c r="S139">
        <v>-22.78125</v>
      </c>
      <c r="T139">
        <v>-9.9375</v>
      </c>
      <c r="U139">
        <v>-10.25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</row>
    <row r="140" spans="1:34" x14ac:dyDescent="0.25">
      <c r="A140" s="13">
        <v>2</v>
      </c>
      <c r="B140" s="13">
        <v>190</v>
      </c>
      <c r="C140">
        <v>197</v>
      </c>
      <c r="D140" t="s">
        <v>174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-1.041992</v>
      </c>
      <c r="K140">
        <v>-1.1123050000000001</v>
      </c>
      <c r="L140">
        <v>-1.1279300000000001</v>
      </c>
      <c r="M140">
        <v>-2.84375</v>
      </c>
      <c r="N140">
        <v>-2.953125</v>
      </c>
      <c r="O140">
        <v>-3.140625</v>
      </c>
      <c r="P140">
        <v>-2.0625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</row>
    <row r="141" spans="1:34" x14ac:dyDescent="0.25">
      <c r="A141" s="13">
        <v>2</v>
      </c>
      <c r="B141" s="13">
        <v>190</v>
      </c>
      <c r="C141">
        <v>198</v>
      </c>
      <c r="D141" t="s">
        <v>175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-1.7119139999999999</v>
      </c>
      <c r="K141">
        <v>-1.7783199999999999</v>
      </c>
      <c r="L141">
        <v>-1.8369139999999999</v>
      </c>
      <c r="M141">
        <v>-4.640625</v>
      </c>
      <c r="N141">
        <v>-4.7734379999999996</v>
      </c>
      <c r="O141">
        <v>-4.8828129999999996</v>
      </c>
      <c r="P141">
        <v>-3.328125</v>
      </c>
      <c r="Q141">
        <v>-3.40625</v>
      </c>
      <c r="R141">
        <v>-2.265625</v>
      </c>
      <c r="S141">
        <v>-5.625</v>
      </c>
      <c r="T141">
        <v>-2.4375</v>
      </c>
      <c r="U141">
        <v>-2.53125</v>
      </c>
      <c r="V141">
        <v>-2.5625</v>
      </c>
      <c r="W141">
        <v>-4.3125</v>
      </c>
      <c r="X141">
        <v>-4.46875</v>
      </c>
      <c r="Y141">
        <v>-4.65625</v>
      </c>
      <c r="Z141">
        <v>-4.6875</v>
      </c>
      <c r="AA141">
        <v>-4.875</v>
      </c>
      <c r="AB141">
        <v>-3.3125</v>
      </c>
      <c r="AC141">
        <v>-2.9375</v>
      </c>
      <c r="AD141">
        <v>-2.25</v>
      </c>
      <c r="AE141">
        <v>-2.375</v>
      </c>
      <c r="AF141">
        <v>-2.4375</v>
      </c>
      <c r="AG141">
        <v>-2.4375</v>
      </c>
      <c r="AH141">
        <v>-6.5</v>
      </c>
    </row>
    <row r="142" spans="1:34" x14ac:dyDescent="0.25">
      <c r="A142" s="13">
        <v>2</v>
      </c>
      <c r="B142" s="13">
        <v>190</v>
      </c>
      <c r="C142">
        <v>199</v>
      </c>
      <c r="D142" t="s">
        <v>176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-3.6806640000000002</v>
      </c>
      <c r="K142">
        <v>-3.8994140000000002</v>
      </c>
      <c r="L142">
        <v>-3.9238279999999999</v>
      </c>
      <c r="M142">
        <v>-9.859375</v>
      </c>
      <c r="N142">
        <v>-10.10938</v>
      </c>
      <c r="O142">
        <v>-10.445309999999999</v>
      </c>
      <c r="P142">
        <v>-7.078125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</row>
    <row r="143" spans="1:34" x14ac:dyDescent="0.25">
      <c r="A143" s="13">
        <v>2</v>
      </c>
      <c r="B143" s="13">
        <v>190</v>
      </c>
      <c r="C143">
        <v>200</v>
      </c>
      <c r="D143" t="s">
        <v>177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-8.1748049999999992</v>
      </c>
      <c r="K143">
        <v>-8.6416020000000007</v>
      </c>
      <c r="L143">
        <v>-8.6865229999999993</v>
      </c>
      <c r="M143">
        <v>-21.867190000000001</v>
      </c>
      <c r="N143">
        <v>-22.328130000000002</v>
      </c>
      <c r="O143">
        <v>-22.921880000000002</v>
      </c>
      <c r="P143">
        <v>-15.59375</v>
      </c>
      <c r="Q143">
        <v>-15.92188</v>
      </c>
      <c r="R143">
        <v>-10.625</v>
      </c>
      <c r="S143">
        <v>-26.25</v>
      </c>
      <c r="T143">
        <v>-11.46875</v>
      </c>
      <c r="U143">
        <v>-11.8125</v>
      </c>
      <c r="V143">
        <v>-12.28125</v>
      </c>
      <c r="W143">
        <v>-20.5</v>
      </c>
      <c r="X143">
        <v>-21.25</v>
      </c>
      <c r="Y143">
        <v>-21.875</v>
      </c>
      <c r="Z143">
        <v>-22.4375</v>
      </c>
      <c r="AA143">
        <v>-23.25</v>
      </c>
      <c r="AB143">
        <v>-15.9375</v>
      </c>
      <c r="AC143">
        <v>-13.84375</v>
      </c>
      <c r="AD143">
        <v>-10.53125</v>
      </c>
      <c r="AE143">
        <v>-11.375</v>
      </c>
      <c r="AF143">
        <v>-11.65625</v>
      </c>
      <c r="AG143">
        <v>-11.96875</v>
      </c>
      <c r="AH143">
        <v>-30.75</v>
      </c>
    </row>
    <row r="144" spans="1:34" x14ac:dyDescent="0.25">
      <c r="A144" s="13">
        <v>2</v>
      </c>
      <c r="B144" s="13">
        <v>190</v>
      </c>
      <c r="C144">
        <v>202</v>
      </c>
      <c r="D144" t="s">
        <v>178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-5.6386719999999997</v>
      </c>
      <c r="K144">
        <v>-5.9658199999999999</v>
      </c>
      <c r="L144">
        <v>-6.0048830000000004</v>
      </c>
      <c r="M144">
        <v>-15.101559999999999</v>
      </c>
      <c r="N144">
        <v>-15.460940000000001</v>
      </c>
      <c r="O144">
        <v>-15.89063</v>
      </c>
      <c r="P144">
        <v>-10.78125</v>
      </c>
      <c r="Q144">
        <v>-11.03125</v>
      </c>
      <c r="R144">
        <v>-7.359375</v>
      </c>
      <c r="S144">
        <v>-18.1875</v>
      </c>
      <c r="T144">
        <v>-7.9375</v>
      </c>
      <c r="U144">
        <v>-8.09375</v>
      </c>
      <c r="V144">
        <v>-8.375</v>
      </c>
      <c r="W144">
        <v>-14.03125</v>
      </c>
      <c r="X144">
        <v>-14.53125</v>
      </c>
      <c r="Y144">
        <v>-15</v>
      </c>
      <c r="Z144">
        <v>-15.3125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</row>
    <row r="145" spans="1:34" x14ac:dyDescent="0.25">
      <c r="A145" s="13">
        <v>2</v>
      </c>
      <c r="B145" s="13">
        <v>190</v>
      </c>
      <c r="C145">
        <v>203</v>
      </c>
      <c r="D145" t="s">
        <v>179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-0.16308590000000001</v>
      </c>
      <c r="K145">
        <v>-0.20117189999999999</v>
      </c>
      <c r="L145">
        <v>-0.19628909999999999</v>
      </c>
      <c r="M145">
        <v>-0.4921875</v>
      </c>
      <c r="N145">
        <v>-0.578125</v>
      </c>
      <c r="O145">
        <v>-0.71875</v>
      </c>
      <c r="P145">
        <v>-0.40625</v>
      </c>
      <c r="Q145">
        <v>-0.390625</v>
      </c>
      <c r="R145">
        <v>-0.265625</v>
      </c>
      <c r="S145">
        <v>-0.65625</v>
      </c>
      <c r="T145">
        <v>-0.28125</v>
      </c>
      <c r="U145">
        <v>-0.28125</v>
      </c>
      <c r="V145">
        <v>-0.28125</v>
      </c>
      <c r="W145">
        <v>-0.4375</v>
      </c>
      <c r="X145">
        <v>-0.4375</v>
      </c>
      <c r="Y145">
        <v>-0.53125</v>
      </c>
      <c r="Z145">
        <v>-0.4375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</row>
    <row r="146" spans="1:34" x14ac:dyDescent="0.25">
      <c r="A146" s="13">
        <v>2</v>
      </c>
      <c r="B146" s="13">
        <v>190</v>
      </c>
      <c r="C146">
        <v>204</v>
      </c>
      <c r="D146" t="s">
        <v>180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-0.25976559999999999</v>
      </c>
      <c r="K146">
        <v>-0.30078129999999997</v>
      </c>
      <c r="L146">
        <v>-0.29882809999999999</v>
      </c>
      <c r="M146">
        <v>-0.765625</v>
      </c>
      <c r="N146">
        <v>-0.8671875</v>
      </c>
      <c r="O146">
        <v>-1.0234380000000001</v>
      </c>
      <c r="P146">
        <v>-0.59375</v>
      </c>
      <c r="Q146">
        <v>-0.609375</v>
      </c>
      <c r="R146">
        <v>-0.390625</v>
      </c>
      <c r="S146">
        <v>-1</v>
      </c>
      <c r="T146">
        <v>-0.40625</v>
      </c>
      <c r="U146">
        <v>-0.4375</v>
      </c>
      <c r="V146">
        <v>-0.4375</v>
      </c>
      <c r="W146">
        <v>-0.71875</v>
      </c>
      <c r="X146">
        <v>-0.75</v>
      </c>
      <c r="Y146">
        <v>-0.8125</v>
      </c>
      <c r="Z146">
        <v>-0.75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</row>
    <row r="147" spans="1:34" x14ac:dyDescent="0.25">
      <c r="A147" s="13">
        <v>2</v>
      </c>
      <c r="B147" s="13">
        <v>190</v>
      </c>
      <c r="C147">
        <v>205</v>
      </c>
      <c r="D147" t="s">
        <v>181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-0.57324220000000004</v>
      </c>
      <c r="K147">
        <v>-0.57910159999999999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</row>
    <row r="148" spans="1:34" x14ac:dyDescent="0.25">
      <c r="A148" s="13">
        <v>2</v>
      </c>
      <c r="B148" s="13">
        <v>220</v>
      </c>
      <c r="C148">
        <v>221</v>
      </c>
      <c r="D148" t="s">
        <v>182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-0.46484379999999997</v>
      </c>
      <c r="K148">
        <v>-0.51171880000000003</v>
      </c>
      <c r="L148">
        <v>-0.52734380000000003</v>
      </c>
      <c r="M148">
        <v>-1.328125</v>
      </c>
      <c r="N148">
        <v>-1.4140630000000001</v>
      </c>
      <c r="O148">
        <v>-1.59375</v>
      </c>
      <c r="P148">
        <v>-0.984375</v>
      </c>
      <c r="Q148">
        <v>-1</v>
      </c>
      <c r="R148">
        <v>-0.671875</v>
      </c>
      <c r="S148">
        <v>-1.65625</v>
      </c>
      <c r="T148">
        <v>-0.6875</v>
      </c>
      <c r="U148">
        <v>-0.71875</v>
      </c>
      <c r="V148">
        <v>-0.78125</v>
      </c>
      <c r="W148">
        <v>-1.21875</v>
      </c>
      <c r="X148">
        <v>-1.25</v>
      </c>
      <c r="Y148">
        <v>-1.34375</v>
      </c>
      <c r="Z148">
        <v>-1.3125</v>
      </c>
      <c r="AA148">
        <v>-1.375</v>
      </c>
      <c r="AB148">
        <v>-0.875</v>
      </c>
      <c r="AC148">
        <v>-0.84375</v>
      </c>
      <c r="AD148">
        <v>-0.65625</v>
      </c>
      <c r="AE148">
        <v>-0.65625</v>
      </c>
      <c r="AF148">
        <v>-0.6875</v>
      </c>
      <c r="AG148">
        <v>-0.6875</v>
      </c>
      <c r="AH148">
        <v>0</v>
      </c>
    </row>
    <row r="149" spans="1:34" x14ac:dyDescent="0.25">
      <c r="A149" s="13">
        <v>2</v>
      </c>
      <c r="B149" s="13">
        <v>230</v>
      </c>
      <c r="C149">
        <v>231</v>
      </c>
      <c r="D149" t="s">
        <v>183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-2.6933590000000001</v>
      </c>
      <c r="K149">
        <v>-2.8554689999999998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</row>
    <row r="150" spans="1:34" x14ac:dyDescent="0.25">
      <c r="A150" s="13">
        <v>2</v>
      </c>
      <c r="B150" s="13">
        <v>240</v>
      </c>
      <c r="C150">
        <v>241</v>
      </c>
      <c r="D150" t="s">
        <v>184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</row>
    <row r="151" spans="1:34" x14ac:dyDescent="0.25">
      <c r="A151" s="13">
        <v>2</v>
      </c>
      <c r="B151" s="13">
        <v>250</v>
      </c>
      <c r="C151">
        <v>251</v>
      </c>
      <c r="D151" t="s">
        <v>185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-0.16308590000000001</v>
      </c>
      <c r="K151" s="1">
        <v>-0.13476560000000001</v>
      </c>
      <c r="L151">
        <v>-0.19628909999999999</v>
      </c>
      <c r="M151">
        <v>-0.4921875</v>
      </c>
      <c r="N151">
        <v>-0.578125</v>
      </c>
      <c r="O151">
        <v>-0.5703125</v>
      </c>
      <c r="P151">
        <v>-0.40625</v>
      </c>
      <c r="Q151">
        <v>-0.390625</v>
      </c>
      <c r="R151">
        <v>-0.265625</v>
      </c>
      <c r="S151">
        <v>-0.65625</v>
      </c>
      <c r="T151">
        <v>-0.28125</v>
      </c>
      <c r="U151">
        <v>-0.1875</v>
      </c>
      <c r="V151">
        <v>-0.21875</v>
      </c>
      <c r="W151">
        <v>-0.3125</v>
      </c>
      <c r="X151">
        <v>-0.34375</v>
      </c>
      <c r="Y151">
        <v>-0.375</v>
      </c>
      <c r="Z151">
        <v>-0.3125</v>
      </c>
      <c r="AA151">
        <v>-0.3125</v>
      </c>
      <c r="AB151">
        <v>-0.1875</v>
      </c>
      <c r="AC151">
        <v>-0.21875</v>
      </c>
      <c r="AD151">
        <v>-0.1875</v>
      </c>
      <c r="AE151">
        <v>-0.1875</v>
      </c>
      <c r="AF151">
        <v>-0.15625</v>
      </c>
      <c r="AG151">
        <v>-0.15625</v>
      </c>
      <c r="AH151">
        <v>-0.5625</v>
      </c>
    </row>
    <row r="152" spans="1:34" x14ac:dyDescent="0.25">
      <c r="A152" s="13">
        <v>2</v>
      </c>
      <c r="B152" s="13">
        <v>250</v>
      </c>
      <c r="C152">
        <v>252</v>
      </c>
      <c r="D152" t="s">
        <v>186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-0.16308590000000001</v>
      </c>
      <c r="K152" s="1">
        <v>-0.13476560000000001</v>
      </c>
      <c r="L152">
        <v>-0.19628909999999999</v>
      </c>
      <c r="M152">
        <v>-0.4921875</v>
      </c>
      <c r="N152">
        <v>-0.578125</v>
      </c>
      <c r="O152">
        <v>-0.5703125</v>
      </c>
      <c r="P152">
        <v>-0.40625</v>
      </c>
      <c r="Q152">
        <v>-0.390625</v>
      </c>
      <c r="R152">
        <v>-0.265625</v>
      </c>
      <c r="S152">
        <v>-0.65625</v>
      </c>
      <c r="T152">
        <v>-0.28125</v>
      </c>
      <c r="U152">
        <v>-0.1875</v>
      </c>
      <c r="V152">
        <v>-0.21875</v>
      </c>
      <c r="W152">
        <v>-0.3125</v>
      </c>
      <c r="X152">
        <v>-0.34375</v>
      </c>
      <c r="Y152">
        <v>-0.375</v>
      </c>
      <c r="Z152">
        <v>-0.3125</v>
      </c>
      <c r="AA152">
        <v>-0.3125</v>
      </c>
      <c r="AB152">
        <v>-0.1875</v>
      </c>
      <c r="AC152">
        <v>-0.21875</v>
      </c>
      <c r="AD152">
        <v>-0.1875</v>
      </c>
      <c r="AE152">
        <v>-0.1875</v>
      </c>
      <c r="AF152">
        <v>-0.15625</v>
      </c>
      <c r="AG152">
        <v>-0.15625</v>
      </c>
      <c r="AH152">
        <v>-0.5625</v>
      </c>
    </row>
    <row r="153" spans="1:34" x14ac:dyDescent="0.25">
      <c r="A153" s="13">
        <v>2</v>
      </c>
      <c r="B153" s="13">
        <v>260</v>
      </c>
      <c r="C153">
        <v>261</v>
      </c>
      <c r="D153" t="s">
        <v>187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</row>
    <row r="154" spans="1:34" x14ac:dyDescent="0.25">
      <c r="A154" s="13">
        <v>2</v>
      </c>
      <c r="B154" s="13">
        <v>260</v>
      </c>
      <c r="C154">
        <v>262</v>
      </c>
      <c r="D154" t="s">
        <v>188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-0.16308590000000001</v>
      </c>
      <c r="K154">
        <v>-0.20117189999999999</v>
      </c>
      <c r="L154">
        <v>-0.19628909999999999</v>
      </c>
      <c r="M154">
        <v>-0.4921875</v>
      </c>
      <c r="N154">
        <v>-0.578125</v>
      </c>
      <c r="O154">
        <v>-0.71875</v>
      </c>
      <c r="P154">
        <v>-0.40625</v>
      </c>
      <c r="Q154">
        <v>-0.390625</v>
      </c>
      <c r="R154">
        <v>-0.265625</v>
      </c>
      <c r="S154">
        <v>-0.65625</v>
      </c>
      <c r="T154">
        <v>-0.28125</v>
      </c>
      <c r="U154">
        <v>-0.28125</v>
      </c>
      <c r="V154">
        <v>-0.28125</v>
      </c>
      <c r="W154">
        <v>-0.4375</v>
      </c>
      <c r="X154">
        <v>-0.4375</v>
      </c>
      <c r="Y154">
        <v>-0.53125</v>
      </c>
      <c r="Z154">
        <v>-0.4375</v>
      </c>
      <c r="AA154">
        <v>-0.5</v>
      </c>
      <c r="AB154">
        <v>-0.3125</v>
      </c>
      <c r="AC154">
        <v>-0.3125</v>
      </c>
      <c r="AD154">
        <v>-0.25</v>
      </c>
      <c r="AE154">
        <v>-0.25</v>
      </c>
      <c r="AF154">
        <v>-0.21875</v>
      </c>
      <c r="AG154">
        <v>-0.21875</v>
      </c>
      <c r="AH154">
        <v>-0.75</v>
      </c>
    </row>
    <row r="155" spans="1:34" x14ac:dyDescent="0.25">
      <c r="A155" s="13">
        <v>2</v>
      </c>
      <c r="B155" s="13">
        <v>300</v>
      </c>
      <c r="C155">
        <v>301</v>
      </c>
      <c r="D155" t="s">
        <v>189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-1.8193360000000001</v>
      </c>
      <c r="K155">
        <v>-1.9453130000000001</v>
      </c>
      <c r="L155">
        <v>-1.9511719999999999</v>
      </c>
      <c r="M155">
        <v>-4.921875</v>
      </c>
      <c r="N155">
        <v>-5.0703129999999996</v>
      </c>
      <c r="O155">
        <v>-5.296875</v>
      </c>
      <c r="P155">
        <v>-3.53125</v>
      </c>
      <c r="Q155">
        <v>-3.59375</v>
      </c>
      <c r="R155">
        <v>-2.40625</v>
      </c>
      <c r="S155">
        <v>-5.9375</v>
      </c>
      <c r="T155">
        <v>-2.5625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</row>
    <row r="156" spans="1:34" x14ac:dyDescent="0.25">
      <c r="A156" s="13">
        <v>2</v>
      </c>
      <c r="B156" s="13">
        <v>350</v>
      </c>
      <c r="C156">
        <v>351</v>
      </c>
      <c r="D156" t="s">
        <v>190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-0.72949220000000004</v>
      </c>
      <c r="K156">
        <v>-0.79003909999999999</v>
      </c>
      <c r="L156">
        <v>-0.79589840000000001</v>
      </c>
      <c r="M156">
        <v>-2.0078130000000001</v>
      </c>
      <c r="N156">
        <v>-2.109375</v>
      </c>
      <c r="O156">
        <v>-2.3046880000000001</v>
      </c>
      <c r="P156">
        <v>-1.484375</v>
      </c>
      <c r="Q156">
        <v>-1.5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</row>
    <row r="157" spans="1:34" x14ac:dyDescent="0.25">
      <c r="A157" s="13">
        <v>2</v>
      </c>
      <c r="B157" s="13">
        <v>400</v>
      </c>
      <c r="C157">
        <v>401</v>
      </c>
      <c r="D157" t="s">
        <v>191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-14.38477</v>
      </c>
      <c r="K157">
        <v>-15.183590000000001</v>
      </c>
      <c r="L157">
        <v>-15.26172</v>
      </c>
      <c r="M157">
        <v>-38.414059999999999</v>
      </c>
      <c r="N157">
        <v>-39.1875</v>
      </c>
      <c r="O157">
        <v>-40.101559999999999</v>
      </c>
      <c r="P157">
        <v>-27.375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</row>
    <row r="158" spans="1:34" x14ac:dyDescent="0.25">
      <c r="A158" s="13">
        <v>2</v>
      </c>
      <c r="B158" s="13">
        <v>400</v>
      </c>
      <c r="C158">
        <v>403</v>
      </c>
      <c r="D158" t="s">
        <v>192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-9.9873049999999992</v>
      </c>
      <c r="K158">
        <v>-10.497070000000001</v>
      </c>
      <c r="L158">
        <v>-10.607419999999999</v>
      </c>
      <c r="M158">
        <v>-26.6875</v>
      </c>
      <c r="N158">
        <v>-27.226559999999999</v>
      </c>
      <c r="O158">
        <v>-27.765630000000002</v>
      </c>
      <c r="P158">
        <v>-19.046880000000002</v>
      </c>
      <c r="Q158">
        <v>-19.4375</v>
      </c>
      <c r="R158">
        <v>-12.96875</v>
      </c>
      <c r="S158">
        <v>-32</v>
      </c>
      <c r="T158">
        <v>-14</v>
      </c>
      <c r="U158">
        <v>-14.3125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</row>
    <row r="159" spans="1:34" x14ac:dyDescent="0.25">
      <c r="A159" s="13">
        <v>2</v>
      </c>
      <c r="B159" s="13">
        <v>400</v>
      </c>
      <c r="C159">
        <v>404</v>
      </c>
      <c r="D159" t="s">
        <v>193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-4.2470699999999999</v>
      </c>
      <c r="K159">
        <v>-4.4433590000000001</v>
      </c>
      <c r="L159">
        <v>-4.5244140000000002</v>
      </c>
      <c r="M159">
        <v>-11.375</v>
      </c>
      <c r="N159">
        <v>-11.64063</v>
      </c>
      <c r="O159">
        <v>-11.882809999999999</v>
      </c>
      <c r="P159">
        <v>-8.15625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</row>
    <row r="160" spans="1:34" x14ac:dyDescent="0.25">
      <c r="A160" s="13">
        <v>2</v>
      </c>
      <c r="B160" s="13">
        <v>400</v>
      </c>
      <c r="C160">
        <v>405</v>
      </c>
      <c r="D160" t="s">
        <v>194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-1.5068360000000001</v>
      </c>
      <c r="K160">
        <v>-1.5566409999999999</v>
      </c>
      <c r="L160">
        <v>-1.6191409999999999</v>
      </c>
      <c r="M160">
        <v>-4.109375</v>
      </c>
      <c r="N160">
        <v>-4.2265629999999996</v>
      </c>
      <c r="O160">
        <v>-4.3125</v>
      </c>
      <c r="P160">
        <v>-2.953125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</row>
    <row r="161" spans="1:34" x14ac:dyDescent="0.25">
      <c r="A161" s="13">
        <v>2</v>
      </c>
      <c r="B161" s="13">
        <v>400</v>
      </c>
      <c r="C161">
        <v>406</v>
      </c>
      <c r="D161" t="s">
        <v>195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-0.41699219999999998</v>
      </c>
      <c r="K161">
        <v>-0.46777340000000001</v>
      </c>
      <c r="L161">
        <v>-0.46386719999999998</v>
      </c>
      <c r="M161">
        <v>-1.1875</v>
      </c>
      <c r="N161">
        <v>-1.2734380000000001</v>
      </c>
      <c r="O161">
        <v>-1.4375</v>
      </c>
      <c r="P161">
        <v>-0.875</v>
      </c>
      <c r="Q161">
        <v>-0.890625</v>
      </c>
      <c r="R161">
        <v>-0.59375</v>
      </c>
      <c r="S161">
        <v>-1.53125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</row>
    <row r="162" spans="1:34" x14ac:dyDescent="0.25">
      <c r="A162" s="13">
        <v>2</v>
      </c>
      <c r="B162" s="13">
        <v>400</v>
      </c>
      <c r="C162">
        <v>407</v>
      </c>
      <c r="D162" t="s">
        <v>196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-0.57324220000000004</v>
      </c>
      <c r="K162">
        <v>-0.63476560000000004</v>
      </c>
      <c r="L162">
        <v>-0.63085939999999996</v>
      </c>
      <c r="M162">
        <v>-1.578125</v>
      </c>
      <c r="N162">
        <v>-1.6796880000000001</v>
      </c>
      <c r="O162">
        <v>-1.8828130000000001</v>
      </c>
      <c r="P162">
        <v>-1.1875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</row>
    <row r="163" spans="1:34" x14ac:dyDescent="0.25">
      <c r="A163" s="13">
        <v>2</v>
      </c>
      <c r="B163" s="13">
        <v>400</v>
      </c>
      <c r="C163">
        <v>408</v>
      </c>
      <c r="D163" t="s">
        <v>197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-2.0244140000000002</v>
      </c>
      <c r="K163">
        <v>-2.15625</v>
      </c>
      <c r="L163">
        <v>-2.1679689999999998</v>
      </c>
      <c r="M163">
        <v>-5.453125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</row>
    <row r="164" spans="1:34" x14ac:dyDescent="0.25">
      <c r="A164" s="13">
        <v>2</v>
      </c>
      <c r="B164" s="13">
        <v>400</v>
      </c>
      <c r="C164">
        <v>409</v>
      </c>
      <c r="D164" t="s">
        <v>198</v>
      </c>
      <c r="E164">
        <v>0</v>
      </c>
      <c r="F164">
        <v>0</v>
      </c>
      <c r="G164">
        <v>0</v>
      </c>
      <c r="H164">
        <v>0</v>
      </c>
      <c r="I164" s="1">
        <v>0</v>
      </c>
      <c r="J164">
        <v>-0.16308590000000001</v>
      </c>
      <c r="K164">
        <v>-0.13476560000000001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</row>
    <row r="165" spans="1:34" x14ac:dyDescent="0.25">
      <c r="A165" s="13">
        <v>2</v>
      </c>
      <c r="B165" s="13">
        <v>400</v>
      </c>
      <c r="C165">
        <v>410</v>
      </c>
      <c r="D165" t="s">
        <v>199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-0.98925779999999996</v>
      </c>
      <c r="K165">
        <v>-1.067383</v>
      </c>
      <c r="L165">
        <v>-1.0712889999999999</v>
      </c>
      <c r="M165">
        <v>-2.703125</v>
      </c>
      <c r="N165">
        <v>-2.8359380000000001</v>
      </c>
      <c r="O165">
        <v>-3.0234380000000001</v>
      </c>
      <c r="P165">
        <v>-1.96875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</row>
    <row r="166" spans="1:34" x14ac:dyDescent="0.25">
      <c r="A166" s="13">
        <v>2</v>
      </c>
      <c r="B166" s="13">
        <v>400</v>
      </c>
      <c r="C166">
        <v>411</v>
      </c>
      <c r="D166" t="s">
        <v>200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-1.8193360000000001</v>
      </c>
      <c r="K166">
        <v>-1.9453130000000001</v>
      </c>
      <c r="L166">
        <v>-1.9511719999999999</v>
      </c>
      <c r="M166">
        <v>-4.921875</v>
      </c>
      <c r="N166">
        <v>-5.0703129999999996</v>
      </c>
      <c r="O166">
        <v>-5.296875</v>
      </c>
      <c r="P166">
        <v>-3.53125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</row>
    <row r="167" spans="1:34" x14ac:dyDescent="0.25">
      <c r="A167" s="13">
        <v>2</v>
      </c>
      <c r="B167" s="13">
        <v>500</v>
      </c>
      <c r="C167">
        <v>502</v>
      </c>
      <c r="D167" t="s">
        <v>201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-1.5068360000000001</v>
      </c>
      <c r="K167">
        <v>-1.6123050000000001</v>
      </c>
      <c r="L167">
        <v>-1.6191409999999999</v>
      </c>
      <c r="M167">
        <v>-4.109375</v>
      </c>
      <c r="N167">
        <v>-4.2265629999999996</v>
      </c>
      <c r="O167">
        <v>-4.4609379999999996</v>
      </c>
      <c r="P167">
        <v>-2.953125</v>
      </c>
      <c r="Q167">
        <v>-3.015625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</row>
    <row r="168" spans="1:34" x14ac:dyDescent="0.25">
      <c r="A168" s="13">
        <v>2</v>
      </c>
      <c r="B168" s="13">
        <v>500</v>
      </c>
      <c r="C168">
        <v>503</v>
      </c>
      <c r="D168" t="s">
        <v>202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-2.0244140000000002</v>
      </c>
      <c r="K168">
        <v>-2.15625</v>
      </c>
      <c r="L168">
        <v>-2.1679689999999998</v>
      </c>
      <c r="M168">
        <v>-5.453125</v>
      </c>
      <c r="N168">
        <v>-5.6171879999999996</v>
      </c>
      <c r="O168">
        <v>-5.8984379999999996</v>
      </c>
      <c r="P168">
        <v>-3.9375</v>
      </c>
      <c r="Q168">
        <v>-4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</row>
    <row r="169" spans="1:34" x14ac:dyDescent="0.25">
      <c r="A169" s="13">
        <v>2</v>
      </c>
      <c r="B169" s="13">
        <v>700</v>
      </c>
      <c r="C169">
        <v>701</v>
      </c>
      <c r="D169" t="s">
        <v>203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-1.3984380000000001</v>
      </c>
      <c r="K169">
        <v>-1.4453130000000001</v>
      </c>
      <c r="L169">
        <v>-1.510742</v>
      </c>
      <c r="M169">
        <v>-3.796875</v>
      </c>
      <c r="N169">
        <v>-3.9375</v>
      </c>
      <c r="O169">
        <v>-4.0078129999999996</v>
      </c>
      <c r="P169">
        <v>-2.75</v>
      </c>
      <c r="Q169">
        <v>-2.796875</v>
      </c>
      <c r="R169">
        <v>-1.875</v>
      </c>
      <c r="S169">
        <v>-4.625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</row>
    <row r="170" spans="1:34" x14ac:dyDescent="0.25">
      <c r="A170" s="13">
        <v>2</v>
      </c>
      <c r="B170" s="13">
        <v>800</v>
      </c>
      <c r="C170">
        <v>801</v>
      </c>
      <c r="D170" t="s">
        <v>204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-18.721679999999999</v>
      </c>
      <c r="K170">
        <v>-19.758790000000001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</row>
    <row r="171" spans="1:34" x14ac:dyDescent="0.25">
      <c r="A171" s="13">
        <v>2</v>
      </c>
      <c r="B171" s="13">
        <v>800</v>
      </c>
      <c r="C171">
        <v>802</v>
      </c>
      <c r="D171" t="s">
        <v>205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-9.4160160000000008</v>
      </c>
      <c r="K171">
        <v>-9.8857420000000005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</row>
    <row r="172" spans="1:34" x14ac:dyDescent="0.25">
      <c r="A172" s="13">
        <v>2</v>
      </c>
      <c r="B172" s="13">
        <v>800</v>
      </c>
      <c r="C172">
        <v>803</v>
      </c>
      <c r="D172" t="s">
        <v>206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-28.189450000000001</v>
      </c>
      <c r="K172">
        <v>-29.676760000000002</v>
      </c>
      <c r="L172">
        <v>-29.898440000000001</v>
      </c>
      <c r="M172">
        <v>-75.226560000000006</v>
      </c>
      <c r="N172">
        <v>-76.671880000000002</v>
      </c>
      <c r="O172">
        <v>-78.1875</v>
      </c>
      <c r="P172">
        <v>-53.53125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</row>
    <row r="173" spans="1:34" x14ac:dyDescent="0.25">
      <c r="A173" s="13">
        <v>2</v>
      </c>
      <c r="B173" s="13">
        <v>800</v>
      </c>
      <c r="C173">
        <v>804</v>
      </c>
      <c r="D173" t="s">
        <v>207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-37.701169999999998</v>
      </c>
      <c r="K173">
        <v>-39.705080000000002</v>
      </c>
      <c r="L173">
        <v>-39.97363</v>
      </c>
      <c r="M173">
        <v>-100.6172</v>
      </c>
      <c r="N173">
        <v>-102.5078</v>
      </c>
      <c r="O173">
        <v>-104.5234</v>
      </c>
      <c r="P173">
        <v>-71.578130000000002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</row>
    <row r="174" spans="1:34" x14ac:dyDescent="0.25">
      <c r="A174" s="13">
        <v>2</v>
      </c>
      <c r="B174" s="13">
        <v>900</v>
      </c>
      <c r="C174">
        <v>901</v>
      </c>
      <c r="D174" t="s">
        <v>208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-0.1035156</v>
      </c>
      <c r="K174" s="1">
        <v>-7.9101560000000001E-2</v>
      </c>
      <c r="L174">
        <v>-0.1445313</v>
      </c>
      <c r="M174">
        <v>-0.375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</row>
    <row r="175" spans="1:34" x14ac:dyDescent="0.25">
      <c r="A175" s="13">
        <v>2</v>
      </c>
      <c r="B175" s="13">
        <v>910</v>
      </c>
      <c r="C175">
        <v>911</v>
      </c>
      <c r="D175" t="s">
        <v>209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-0.57324220000000004</v>
      </c>
      <c r="K175">
        <v>-0.63476560000000004</v>
      </c>
      <c r="L175">
        <v>-0.63085939999999996</v>
      </c>
      <c r="M175">
        <v>-1.578125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</row>
    <row r="176" spans="1:34" x14ac:dyDescent="0.25">
      <c r="A176" s="13">
        <v>2</v>
      </c>
      <c r="B176" s="13">
        <v>920</v>
      </c>
      <c r="C176">
        <v>921</v>
      </c>
      <c r="D176" t="s">
        <v>210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-0.68066409999999999</v>
      </c>
      <c r="K176">
        <v>-0.67871090000000001</v>
      </c>
      <c r="L176">
        <v>-0.74511720000000004</v>
      </c>
      <c r="M176">
        <v>-1.890625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</row>
    <row r="177" spans="1:34" x14ac:dyDescent="0.25">
      <c r="A177" s="13">
        <v>2</v>
      </c>
      <c r="B177" s="13">
        <v>930</v>
      </c>
      <c r="C177">
        <v>931</v>
      </c>
      <c r="D177" t="s">
        <v>211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-0.36816409999999999</v>
      </c>
      <c r="K177">
        <v>-0.41210940000000001</v>
      </c>
      <c r="L177">
        <v>-0.41308590000000001</v>
      </c>
      <c r="M177">
        <v>-1.046875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</row>
    <row r="178" spans="1:34" x14ac:dyDescent="0.25">
      <c r="A178" s="13">
        <v>2</v>
      </c>
      <c r="B178" s="13">
        <v>940</v>
      </c>
      <c r="C178">
        <v>941</v>
      </c>
      <c r="D178" t="s">
        <v>212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-0.77832029999999996</v>
      </c>
      <c r="K178">
        <v>-0.79003909999999999</v>
      </c>
      <c r="L178">
        <v>-0.84765630000000003</v>
      </c>
      <c r="M178">
        <v>-2.171875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</row>
    <row r="179" spans="1:34" x14ac:dyDescent="0.25">
      <c r="A179" s="13">
        <v>2</v>
      </c>
      <c r="B179" s="13">
        <v>950</v>
      </c>
      <c r="C179">
        <v>951</v>
      </c>
      <c r="D179" t="s">
        <v>213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-0.41699219999999998</v>
      </c>
      <c r="K179">
        <v>-0.41210940000000001</v>
      </c>
      <c r="L179">
        <v>-0.46386719999999998</v>
      </c>
      <c r="M179">
        <v>-1.1875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</row>
    <row r="180" spans="1:34" x14ac:dyDescent="0.25">
      <c r="A180" s="13">
        <v>2</v>
      </c>
      <c r="B180" s="13">
        <v>960</v>
      </c>
      <c r="C180">
        <v>961</v>
      </c>
      <c r="D180" t="s">
        <v>214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-0.16308590000000001</v>
      </c>
      <c r="K180">
        <v>-0.13476560000000001</v>
      </c>
      <c r="L180">
        <v>-0.19628909999999999</v>
      </c>
      <c r="M180">
        <v>-0.4921875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</row>
    <row r="181" spans="1:34" x14ac:dyDescent="0.25">
      <c r="A181" s="13">
        <v>3</v>
      </c>
      <c r="B181" s="13">
        <v>100</v>
      </c>
      <c r="C181">
        <v>102</v>
      </c>
      <c r="D181" t="s">
        <v>215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-6.9873050000000001</v>
      </c>
      <c r="K181">
        <v>-7.3310550000000001</v>
      </c>
      <c r="L181">
        <v>-7.4287109999999998</v>
      </c>
      <c r="M181">
        <v>-18.695309999999999</v>
      </c>
      <c r="N181">
        <v>-19.085940000000001</v>
      </c>
      <c r="O181">
        <v>-19.484380000000002</v>
      </c>
      <c r="P181">
        <v>-13.34375</v>
      </c>
      <c r="Q181">
        <v>-13.625</v>
      </c>
      <c r="R181">
        <v>-9.09375</v>
      </c>
      <c r="S181">
        <v>-22.46875</v>
      </c>
      <c r="T181">
        <v>-9.8125</v>
      </c>
      <c r="U181">
        <v>-10.09375</v>
      </c>
      <c r="V181">
        <v>-10.5</v>
      </c>
      <c r="W181">
        <v>-17.5</v>
      </c>
      <c r="X181">
        <v>-18.15625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</row>
    <row r="182" spans="1:34" x14ac:dyDescent="0.25">
      <c r="A182" s="13">
        <v>3</v>
      </c>
      <c r="B182" s="13">
        <v>100</v>
      </c>
      <c r="C182">
        <v>103</v>
      </c>
      <c r="D182" t="s">
        <v>216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-17.74023</v>
      </c>
      <c r="K182">
        <v>-18.669920000000001</v>
      </c>
      <c r="L182">
        <v>-18.823239999999998</v>
      </c>
      <c r="M182">
        <v>-47.367190000000001</v>
      </c>
      <c r="N182">
        <v>-48.289059999999999</v>
      </c>
      <c r="O182">
        <v>-49.25</v>
      </c>
      <c r="P182">
        <v>-33.734380000000002</v>
      </c>
      <c r="Q182">
        <v>-34.46875</v>
      </c>
      <c r="R182">
        <v>-23</v>
      </c>
      <c r="S182">
        <v>-56.75</v>
      </c>
      <c r="T182">
        <v>-24.84375</v>
      </c>
      <c r="U182">
        <v>-25.5625</v>
      </c>
      <c r="V182">
        <v>-26.53125</v>
      </c>
      <c r="W182">
        <v>-44.40625</v>
      </c>
      <c r="X182">
        <v>-46.03125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</row>
    <row r="183" spans="1:34" x14ac:dyDescent="0.25">
      <c r="A183" s="13">
        <v>3</v>
      </c>
      <c r="B183" s="13">
        <v>100</v>
      </c>
      <c r="C183">
        <v>104</v>
      </c>
      <c r="D183" t="s">
        <v>217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-25.395510000000002</v>
      </c>
      <c r="K183">
        <v>-26.7334</v>
      </c>
      <c r="L183">
        <v>-26.931640000000002</v>
      </c>
      <c r="M183">
        <v>-67.796880000000002</v>
      </c>
      <c r="N183">
        <v>-69.078130000000002</v>
      </c>
      <c r="O183">
        <v>-70.46875</v>
      </c>
      <c r="P183">
        <v>-48.25</v>
      </c>
      <c r="Q183">
        <v>-49.3125</v>
      </c>
      <c r="R183">
        <v>-32.90625</v>
      </c>
      <c r="S183">
        <v>-81.1875</v>
      </c>
      <c r="T183">
        <v>-35.53125</v>
      </c>
      <c r="U183">
        <v>-36.625</v>
      </c>
      <c r="V183">
        <v>-38.03125</v>
      </c>
      <c r="W183">
        <v>-63.65625</v>
      </c>
      <c r="X183">
        <v>-66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</row>
    <row r="184" spans="1:34" x14ac:dyDescent="0.25">
      <c r="A184" s="13">
        <v>3</v>
      </c>
      <c r="B184" s="13">
        <v>100</v>
      </c>
      <c r="C184">
        <v>105</v>
      </c>
      <c r="D184" t="s">
        <v>218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-27.979489999999998</v>
      </c>
      <c r="K184">
        <v>-29.50977</v>
      </c>
      <c r="L184">
        <v>-29.669920000000001</v>
      </c>
      <c r="M184">
        <v>-74.664060000000006</v>
      </c>
      <c r="N184">
        <v>-76.085939999999994</v>
      </c>
      <c r="O184">
        <v>-77.742189999999994</v>
      </c>
      <c r="P184">
        <v>-53.140630000000002</v>
      </c>
      <c r="Q184">
        <v>-54.3125</v>
      </c>
      <c r="R184">
        <v>-36.234380000000002</v>
      </c>
      <c r="S184">
        <v>-89.40625</v>
      </c>
      <c r="T184">
        <v>-39.15625</v>
      </c>
      <c r="U184">
        <v>-40.1875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</row>
    <row r="185" spans="1:34" x14ac:dyDescent="0.25">
      <c r="A185" s="13">
        <v>3</v>
      </c>
      <c r="B185" s="13">
        <v>100</v>
      </c>
      <c r="C185">
        <v>106</v>
      </c>
      <c r="D185" t="s">
        <v>219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-28.087890000000002</v>
      </c>
      <c r="K185">
        <v>-29.565429999999999</v>
      </c>
      <c r="L185">
        <v>-29.784179999999999</v>
      </c>
      <c r="M185">
        <v>-74.945310000000006</v>
      </c>
      <c r="N185">
        <v>-76.382810000000006</v>
      </c>
      <c r="O185">
        <v>-77.890630000000002</v>
      </c>
      <c r="P185">
        <v>-53.34375</v>
      </c>
      <c r="Q185">
        <v>-54.5</v>
      </c>
      <c r="R185">
        <v>-36.375</v>
      </c>
      <c r="S185">
        <v>-89.75</v>
      </c>
      <c r="T185">
        <v>-39.3125</v>
      </c>
      <c r="U185">
        <v>-40.34375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</row>
    <row r="186" spans="1:34" x14ac:dyDescent="0.25">
      <c r="A186" s="13">
        <v>3</v>
      </c>
      <c r="B186" s="13">
        <v>100</v>
      </c>
      <c r="C186">
        <v>107</v>
      </c>
      <c r="D186" t="s">
        <v>220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-37.960940000000001</v>
      </c>
      <c r="K186">
        <v>-40.027340000000002</v>
      </c>
      <c r="L186">
        <v>-40.252929999999999</v>
      </c>
      <c r="M186">
        <v>-101.2891</v>
      </c>
      <c r="N186">
        <v>-103.20310000000001</v>
      </c>
      <c r="O186">
        <v>-105.39060000000001</v>
      </c>
      <c r="P186">
        <v>-72.0625</v>
      </c>
      <c r="Q186">
        <v>-73.65625</v>
      </c>
      <c r="R186">
        <v>-49.15625</v>
      </c>
      <c r="S186">
        <v>-121.25</v>
      </c>
      <c r="T186">
        <v>-53.09375</v>
      </c>
      <c r="U186">
        <v>-54.59375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</row>
    <row r="187" spans="1:34" x14ac:dyDescent="0.25">
      <c r="A187" s="13">
        <v>3</v>
      </c>
      <c r="B187" s="13">
        <v>100</v>
      </c>
      <c r="C187">
        <v>108</v>
      </c>
      <c r="D187" t="s">
        <v>221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-37.857419999999998</v>
      </c>
      <c r="K187">
        <v>-39.916020000000003</v>
      </c>
      <c r="L187">
        <v>-40.138669999999998</v>
      </c>
      <c r="M187">
        <v>-101.0078</v>
      </c>
      <c r="N187">
        <v>-102.9141</v>
      </c>
      <c r="O187">
        <v>-105.1172</v>
      </c>
      <c r="P187">
        <v>-71.890630000000002</v>
      </c>
      <c r="Q187">
        <v>-73.453130000000002</v>
      </c>
      <c r="R187">
        <v>-49.015630000000002</v>
      </c>
      <c r="S187">
        <v>-120.9063</v>
      </c>
      <c r="T187">
        <v>-52.96875</v>
      </c>
      <c r="U187">
        <v>-54.4375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</row>
    <row r="188" spans="1:34" x14ac:dyDescent="0.25">
      <c r="A188" s="14">
        <v>3</v>
      </c>
      <c r="B188" s="14">
        <v>100</v>
      </c>
      <c r="C188" s="15">
        <v>109</v>
      </c>
      <c r="D188" s="15" t="s">
        <v>222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-6.1083980000000002</v>
      </c>
      <c r="K188">
        <v>-6.4648440000000003</v>
      </c>
      <c r="L188">
        <v>-6.4970699999999999</v>
      </c>
      <c r="M188">
        <v>-16.335940000000001</v>
      </c>
      <c r="N188">
        <v>-16.710940000000001</v>
      </c>
      <c r="O188">
        <v>-17.210940000000001</v>
      </c>
      <c r="P188">
        <v>-11.67188</v>
      </c>
      <c r="Q188">
        <v>-11.90625</v>
      </c>
      <c r="R188">
        <v>-7.953125</v>
      </c>
      <c r="S188">
        <v>-19.65625</v>
      </c>
      <c r="T188">
        <v>-8.5625</v>
      </c>
      <c r="U188">
        <v>-8.8125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</row>
    <row r="189" spans="1:34" x14ac:dyDescent="0.25">
      <c r="A189" s="13">
        <v>3</v>
      </c>
      <c r="B189" s="13">
        <v>100</v>
      </c>
      <c r="C189">
        <v>110</v>
      </c>
      <c r="D189" t="s">
        <v>223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-6.0595699999999999</v>
      </c>
      <c r="K189">
        <v>-6.4091800000000001</v>
      </c>
      <c r="L189">
        <v>-6.4453129999999996</v>
      </c>
      <c r="M189">
        <v>-16.226559999999999</v>
      </c>
      <c r="N189">
        <v>-16.570309999999999</v>
      </c>
      <c r="O189">
        <v>-17.03125</v>
      </c>
      <c r="P189">
        <v>-11.59375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</row>
    <row r="190" spans="1:34" x14ac:dyDescent="0.25">
      <c r="A190" s="13">
        <v>3</v>
      </c>
      <c r="B190" s="13">
        <v>100</v>
      </c>
      <c r="C190">
        <v>111</v>
      </c>
      <c r="D190" t="s">
        <v>224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-22.083010000000002</v>
      </c>
      <c r="K190">
        <v>-23.246089999999999</v>
      </c>
      <c r="L190">
        <v>-23.43262</v>
      </c>
      <c r="M190">
        <v>-58.953130000000002</v>
      </c>
      <c r="N190">
        <v>-60.101559999999999</v>
      </c>
      <c r="O190">
        <v>-61.28125</v>
      </c>
      <c r="P190">
        <v>-41.96875</v>
      </c>
      <c r="Q190">
        <v>-42.890630000000002</v>
      </c>
      <c r="R190">
        <v>-28.625</v>
      </c>
      <c r="S190">
        <v>-70.625</v>
      </c>
      <c r="T190">
        <v>-30.90625</v>
      </c>
      <c r="U190">
        <v>-31.78125</v>
      </c>
      <c r="V190">
        <v>-33</v>
      </c>
      <c r="W190">
        <v>-55.28125</v>
      </c>
      <c r="X190">
        <v>-57.3125</v>
      </c>
      <c r="Y190">
        <v>-58.90625</v>
      </c>
      <c r="Z190">
        <v>-60.625</v>
      </c>
      <c r="AA190">
        <v>-62.8125</v>
      </c>
      <c r="AB190">
        <v>-43.0625</v>
      </c>
      <c r="AC190">
        <v>-37.34375</v>
      </c>
      <c r="AD190">
        <v>-28.34375</v>
      </c>
      <c r="AE190">
        <v>-30.75</v>
      </c>
      <c r="AF190">
        <v>-31.4375</v>
      </c>
      <c r="AG190">
        <v>-32.28125</v>
      </c>
      <c r="AH190">
        <v>-82.6875</v>
      </c>
    </row>
    <row r="191" spans="1:34" x14ac:dyDescent="0.25">
      <c r="A191" s="13">
        <v>3</v>
      </c>
      <c r="B191" s="13">
        <v>100</v>
      </c>
      <c r="C191">
        <v>112</v>
      </c>
      <c r="D191" t="s">
        <v>225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-7.0908199999999999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</row>
    <row r="192" spans="1:34" x14ac:dyDescent="0.25">
      <c r="A192" s="13">
        <v>3</v>
      </c>
      <c r="B192" s="13">
        <v>100</v>
      </c>
      <c r="C192">
        <v>113</v>
      </c>
      <c r="D192" t="s">
        <v>226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-6.9873050000000001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</row>
    <row r="193" spans="1:34" x14ac:dyDescent="0.25">
      <c r="A193" s="13">
        <v>3</v>
      </c>
      <c r="B193" s="13">
        <v>100</v>
      </c>
      <c r="C193">
        <v>114</v>
      </c>
      <c r="D193" t="s">
        <v>227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-10.089840000000001</v>
      </c>
      <c r="K193">
        <v>-10.652340000000001</v>
      </c>
      <c r="L193">
        <v>-10.715820000000001</v>
      </c>
      <c r="M193">
        <v>-26.96875</v>
      </c>
      <c r="N193">
        <v>-27.515630000000002</v>
      </c>
      <c r="O193">
        <v>-28.21875</v>
      </c>
      <c r="P193">
        <v>-19.21875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</row>
    <row r="194" spans="1:34" x14ac:dyDescent="0.25">
      <c r="A194" s="13">
        <v>3</v>
      </c>
      <c r="B194" s="13">
        <v>100</v>
      </c>
      <c r="C194">
        <v>115</v>
      </c>
      <c r="D194" t="s">
        <v>228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-5.7470699999999999</v>
      </c>
      <c r="K194">
        <v>-6.0322269999999998</v>
      </c>
      <c r="L194">
        <v>-6.1132809999999997</v>
      </c>
      <c r="M194">
        <v>-15.39063</v>
      </c>
      <c r="N194">
        <v>-15.726559999999999</v>
      </c>
      <c r="O194">
        <v>-16.046880000000002</v>
      </c>
      <c r="P194">
        <v>-10.98438</v>
      </c>
      <c r="Q194">
        <v>-11.21875</v>
      </c>
      <c r="R194">
        <v>-7.484375</v>
      </c>
      <c r="S194">
        <v>-18.46875</v>
      </c>
      <c r="T194">
        <v>-8.0625</v>
      </c>
      <c r="U194">
        <v>-8.3125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</row>
    <row r="195" spans="1:34" x14ac:dyDescent="0.25">
      <c r="A195" s="13">
        <v>3</v>
      </c>
      <c r="B195" s="13">
        <v>100</v>
      </c>
      <c r="C195">
        <v>116</v>
      </c>
      <c r="D195" t="s">
        <v>229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-9.0058589999999992</v>
      </c>
      <c r="K195">
        <v>-9.4521479999999993</v>
      </c>
      <c r="L195">
        <v>-9.5673829999999995</v>
      </c>
      <c r="M195">
        <v>-24.085940000000001</v>
      </c>
      <c r="N195">
        <v>-24.585940000000001</v>
      </c>
      <c r="O195">
        <v>-25.078130000000002</v>
      </c>
      <c r="P195">
        <v>-17.15625</v>
      </c>
      <c r="Q195">
        <v>-17.546880000000002</v>
      </c>
      <c r="R195">
        <v>-11.70313</v>
      </c>
      <c r="S195">
        <v>-28.875</v>
      </c>
      <c r="T195">
        <v>-12.625</v>
      </c>
      <c r="U195">
        <v>-13</v>
      </c>
      <c r="V195">
        <v>-13.5</v>
      </c>
      <c r="W195">
        <v>-22.5625</v>
      </c>
      <c r="X195">
        <v>-23.375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</row>
    <row r="196" spans="1:34" x14ac:dyDescent="0.25">
      <c r="A196" s="13">
        <v>3</v>
      </c>
      <c r="B196" s="13">
        <v>100</v>
      </c>
      <c r="C196">
        <v>117</v>
      </c>
      <c r="D196" t="s">
        <v>230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-14.43262</v>
      </c>
      <c r="K196">
        <v>-15.23926</v>
      </c>
      <c r="L196">
        <v>-15.31934</v>
      </c>
      <c r="M196">
        <v>-38.554690000000001</v>
      </c>
      <c r="N196">
        <v>-39.335940000000001</v>
      </c>
      <c r="O196">
        <v>-40.242190000000001</v>
      </c>
      <c r="P196">
        <v>-27.453130000000002</v>
      </c>
      <c r="Q196">
        <v>-28.0625</v>
      </c>
      <c r="R196">
        <v>-18.71875</v>
      </c>
      <c r="S196">
        <v>-46.1875</v>
      </c>
      <c r="T196">
        <v>-20.21875</v>
      </c>
      <c r="U196">
        <v>-20.875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</row>
    <row r="197" spans="1:34" x14ac:dyDescent="0.25">
      <c r="A197" s="13">
        <v>3</v>
      </c>
      <c r="B197" s="13">
        <v>100</v>
      </c>
      <c r="C197">
        <v>118</v>
      </c>
      <c r="D197" t="s">
        <v>231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-15.673830000000001</v>
      </c>
      <c r="K197">
        <v>-16.4834</v>
      </c>
      <c r="L197">
        <v>-16.633790000000001</v>
      </c>
      <c r="M197">
        <v>-41.867190000000001</v>
      </c>
      <c r="N197">
        <v>-42.695309999999999</v>
      </c>
      <c r="O197">
        <v>-43.539059999999999</v>
      </c>
      <c r="P197">
        <v>-29.828130000000002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</row>
    <row r="198" spans="1:34" x14ac:dyDescent="0.25">
      <c r="A198" s="13">
        <v>3</v>
      </c>
      <c r="B198" s="13">
        <v>100</v>
      </c>
      <c r="C198">
        <v>119</v>
      </c>
      <c r="D198" t="s">
        <v>232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-3.0546880000000001</v>
      </c>
      <c r="K198">
        <v>-3.1894529999999999</v>
      </c>
      <c r="L198">
        <v>-3.2666019999999998</v>
      </c>
      <c r="M198">
        <v>-8.2265630000000005</v>
      </c>
      <c r="N198">
        <v>-8.4296880000000005</v>
      </c>
      <c r="O198">
        <v>-8.5859380000000005</v>
      </c>
      <c r="P198">
        <v>-5.875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</row>
    <row r="199" spans="1:34" x14ac:dyDescent="0.25">
      <c r="A199" s="13">
        <v>3</v>
      </c>
      <c r="B199" s="13">
        <v>100</v>
      </c>
      <c r="C199">
        <v>120</v>
      </c>
      <c r="D199" t="s">
        <v>233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-4.1396480000000002</v>
      </c>
      <c r="K199">
        <v>-4.3330080000000004</v>
      </c>
      <c r="L199">
        <v>-4.4091800000000001</v>
      </c>
      <c r="M199">
        <v>-11.117190000000001</v>
      </c>
      <c r="N199">
        <v>-11.382809999999999</v>
      </c>
      <c r="O199">
        <v>-11.60938</v>
      </c>
      <c r="P199">
        <v>-7.953125</v>
      </c>
      <c r="Q199">
        <v>-8.125</v>
      </c>
      <c r="R199">
        <v>-5.40625</v>
      </c>
      <c r="S199">
        <v>-13.375</v>
      </c>
      <c r="T199">
        <v>-5.84375</v>
      </c>
      <c r="U199">
        <v>-6</v>
      </c>
      <c r="V199">
        <v>-6.28125</v>
      </c>
      <c r="W199">
        <v>-10.40625</v>
      </c>
      <c r="X199">
        <v>-10.8125</v>
      </c>
      <c r="Y199">
        <v>-11.15625</v>
      </c>
      <c r="Z199">
        <v>-11.375</v>
      </c>
      <c r="AA199">
        <v>-11.8125</v>
      </c>
      <c r="AB199">
        <v>-8.0625</v>
      </c>
      <c r="AC199">
        <v>-7.03125</v>
      </c>
      <c r="AD199">
        <v>-5.375</v>
      </c>
      <c r="AE199">
        <v>-5.78125</v>
      </c>
      <c r="AF199">
        <v>-5.90625</v>
      </c>
      <c r="AG199">
        <v>-6.03125</v>
      </c>
      <c r="AH199">
        <v>-15.5625</v>
      </c>
    </row>
    <row r="200" spans="1:34" x14ac:dyDescent="0.25">
      <c r="A200" s="13">
        <v>3</v>
      </c>
      <c r="B200" s="13">
        <v>100</v>
      </c>
      <c r="C200">
        <v>121</v>
      </c>
      <c r="D200" t="s">
        <v>234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-25.75684</v>
      </c>
      <c r="K200">
        <v>-27.166989999999998</v>
      </c>
      <c r="L200">
        <v>-27.314450000000001</v>
      </c>
      <c r="M200">
        <v>-68.742189999999994</v>
      </c>
      <c r="N200">
        <v>-70.0625</v>
      </c>
      <c r="O200">
        <v>-71.609380000000002</v>
      </c>
      <c r="P200">
        <v>-48.9375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</row>
    <row r="201" spans="1:34" x14ac:dyDescent="0.25">
      <c r="A201" s="13">
        <v>3</v>
      </c>
      <c r="B201" s="13">
        <v>100</v>
      </c>
      <c r="C201">
        <v>122</v>
      </c>
      <c r="D201" t="s">
        <v>235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-56.939450000000001</v>
      </c>
      <c r="K201">
        <v>-60.029299999999999</v>
      </c>
      <c r="L201">
        <v>-60.362299999999998</v>
      </c>
      <c r="M201">
        <v>-151.90629999999999</v>
      </c>
      <c r="N201">
        <v>-154.73439999999999</v>
      </c>
      <c r="O201">
        <v>-157.9297</v>
      </c>
      <c r="P201">
        <v>-108.04689999999999</v>
      </c>
      <c r="Q201">
        <v>-110.45310000000001</v>
      </c>
      <c r="R201">
        <v>-73.6875</v>
      </c>
      <c r="S201">
        <v>-181.78129999999999</v>
      </c>
      <c r="T201">
        <v>-79.625</v>
      </c>
      <c r="U201">
        <v>-81.96875</v>
      </c>
      <c r="V201">
        <v>-85.1875</v>
      </c>
      <c r="W201">
        <v>-142.53129999999999</v>
      </c>
      <c r="X201">
        <v>-147.78129999999999</v>
      </c>
      <c r="Y201">
        <v>-151.875</v>
      </c>
      <c r="Z201">
        <v>-156.375</v>
      </c>
      <c r="AA201">
        <v>-162</v>
      </c>
      <c r="AB201">
        <v>-111.0625</v>
      </c>
      <c r="AC201">
        <v>-96.28125</v>
      </c>
      <c r="AD201">
        <v>-73.125</v>
      </c>
      <c r="AE201">
        <v>-79.3125</v>
      </c>
      <c r="AF201">
        <v>-81.15625</v>
      </c>
      <c r="AG201">
        <v>-83.4375</v>
      </c>
      <c r="AH201">
        <v>-213.375</v>
      </c>
    </row>
    <row r="202" spans="1:34" x14ac:dyDescent="0.25">
      <c r="A202" s="13">
        <v>3</v>
      </c>
      <c r="B202" s="13">
        <v>100</v>
      </c>
      <c r="C202">
        <v>124</v>
      </c>
      <c r="D202" t="s">
        <v>236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-17.221679999999999</v>
      </c>
      <c r="K202">
        <v>-18.1709</v>
      </c>
      <c r="L202">
        <v>-18.27441</v>
      </c>
      <c r="M202">
        <v>-45.992190000000001</v>
      </c>
      <c r="N202">
        <v>-46.898440000000001</v>
      </c>
      <c r="O202">
        <v>-47.96875</v>
      </c>
      <c r="P202">
        <v>-32.765630000000002</v>
      </c>
      <c r="Q202">
        <v>-33.46875</v>
      </c>
      <c r="R202">
        <v>-22.328130000000002</v>
      </c>
      <c r="S202">
        <v>-55.125</v>
      </c>
      <c r="T202">
        <v>-24.125</v>
      </c>
      <c r="U202">
        <v>-24.875</v>
      </c>
      <c r="V202">
        <v>-25.875</v>
      </c>
      <c r="W202">
        <v>-43.25</v>
      </c>
      <c r="X202">
        <v>-44.84375</v>
      </c>
      <c r="Y202">
        <v>-46.09375</v>
      </c>
      <c r="Z202">
        <v>-47.4375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</row>
    <row r="203" spans="1:34" x14ac:dyDescent="0.25">
      <c r="A203" s="13">
        <v>3</v>
      </c>
      <c r="B203" s="13">
        <v>100</v>
      </c>
      <c r="C203">
        <v>125</v>
      </c>
      <c r="D203" t="s">
        <v>237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-0.77832029999999996</v>
      </c>
      <c r="K203">
        <v>-0.84472659999999999</v>
      </c>
      <c r="L203">
        <v>-0.84765630000000003</v>
      </c>
      <c r="M203">
        <v>-2.171875</v>
      </c>
      <c r="N203">
        <v>-2.2578130000000001</v>
      </c>
      <c r="O203">
        <v>-2.4609380000000001</v>
      </c>
      <c r="P203">
        <v>-1.578125</v>
      </c>
      <c r="Q203">
        <v>-1.609375</v>
      </c>
      <c r="R203">
        <v>-1.0625</v>
      </c>
      <c r="S203">
        <v>-2.65625</v>
      </c>
      <c r="T203">
        <v>-1.125</v>
      </c>
      <c r="U203">
        <v>-1.1875</v>
      </c>
      <c r="V203">
        <v>-1.25</v>
      </c>
      <c r="W203">
        <v>-2</v>
      </c>
      <c r="X203">
        <v>-2.0625</v>
      </c>
      <c r="Y203">
        <v>-2.1875</v>
      </c>
      <c r="Z203">
        <v>-2.125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</row>
    <row r="204" spans="1:34" x14ac:dyDescent="0.25">
      <c r="A204" s="13">
        <v>3</v>
      </c>
      <c r="B204" s="13">
        <v>100</v>
      </c>
      <c r="C204">
        <v>126</v>
      </c>
      <c r="D204" t="s">
        <v>238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-2.4345699999999999</v>
      </c>
      <c r="K204">
        <v>-2.588867</v>
      </c>
      <c r="L204">
        <v>-2.6025390000000002</v>
      </c>
      <c r="M204">
        <v>-6.578125</v>
      </c>
      <c r="N204">
        <v>-6.7421879999999996</v>
      </c>
      <c r="O204">
        <v>-7.0390629999999996</v>
      </c>
      <c r="P204">
        <v>-4.703125</v>
      </c>
      <c r="Q204">
        <v>-4.8125</v>
      </c>
      <c r="R204">
        <v>-3.203125</v>
      </c>
      <c r="S204">
        <v>-7.9375</v>
      </c>
      <c r="T204">
        <v>-3.4375</v>
      </c>
      <c r="U204">
        <v>-3.5625</v>
      </c>
      <c r="V204">
        <v>-3.6875</v>
      </c>
      <c r="W204">
        <v>-6.125</v>
      </c>
      <c r="X204">
        <v>-6.34375</v>
      </c>
      <c r="Y204">
        <v>-6.59375</v>
      </c>
      <c r="Z204">
        <v>-6.6875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</row>
    <row r="205" spans="1:34" x14ac:dyDescent="0.25">
      <c r="A205" s="13">
        <v>3</v>
      </c>
      <c r="B205" s="13">
        <v>100</v>
      </c>
      <c r="C205">
        <v>127</v>
      </c>
      <c r="D205" t="s">
        <v>239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-0.68066409999999999</v>
      </c>
      <c r="K205">
        <v>-0.734375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</row>
    <row r="206" spans="1:34" x14ac:dyDescent="0.25">
      <c r="A206" s="13">
        <v>3</v>
      </c>
      <c r="B206" s="13">
        <v>130</v>
      </c>
      <c r="C206">
        <v>132</v>
      </c>
      <c r="D206" t="s">
        <v>240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-41.267580000000002</v>
      </c>
      <c r="K206">
        <v>-43.514650000000003</v>
      </c>
      <c r="L206">
        <v>-43.752929999999999</v>
      </c>
      <c r="M206">
        <v>-110.125</v>
      </c>
      <c r="N206">
        <v>-112.1875</v>
      </c>
      <c r="O206">
        <v>-114.54689999999999</v>
      </c>
      <c r="P206">
        <v>-78.34375</v>
      </c>
      <c r="Q206">
        <v>-80.078130000000002</v>
      </c>
      <c r="R206">
        <v>-53.421880000000002</v>
      </c>
      <c r="S206">
        <v>-131.8125</v>
      </c>
      <c r="T206">
        <v>-57.75</v>
      </c>
      <c r="U206">
        <v>-59.375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</row>
    <row r="207" spans="1:34" x14ac:dyDescent="0.25">
      <c r="A207" s="13">
        <v>3</v>
      </c>
      <c r="B207" s="13">
        <v>130</v>
      </c>
      <c r="C207">
        <v>133</v>
      </c>
      <c r="D207" t="s">
        <v>241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-16.191410000000001</v>
      </c>
      <c r="K207">
        <v>-17.083010000000002</v>
      </c>
      <c r="L207">
        <v>-17.183589999999999</v>
      </c>
      <c r="M207">
        <v>-43.242190000000001</v>
      </c>
      <c r="N207">
        <v>-44.085940000000001</v>
      </c>
      <c r="O207">
        <v>-45.09375</v>
      </c>
      <c r="P207">
        <v>-30.796880000000002</v>
      </c>
      <c r="Q207">
        <v>-31.453130000000002</v>
      </c>
      <c r="R207">
        <v>-21</v>
      </c>
      <c r="S207">
        <v>-51.8125</v>
      </c>
      <c r="T207">
        <v>-22.6875</v>
      </c>
      <c r="U207">
        <v>-23.25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</row>
    <row r="208" spans="1:34" x14ac:dyDescent="0.25">
      <c r="A208" s="13">
        <v>3</v>
      </c>
      <c r="B208" s="13">
        <v>130</v>
      </c>
      <c r="C208">
        <v>134</v>
      </c>
      <c r="D208" t="s">
        <v>242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-16.08887</v>
      </c>
      <c r="K208">
        <v>-16.926760000000002</v>
      </c>
      <c r="L208">
        <v>-17.068359999999998</v>
      </c>
      <c r="M208">
        <v>-42.960940000000001</v>
      </c>
      <c r="N208">
        <v>-43.796880000000002</v>
      </c>
      <c r="O208">
        <v>-44.679690000000001</v>
      </c>
      <c r="P208">
        <v>-30.59375</v>
      </c>
      <c r="Q208">
        <v>-31.265630000000002</v>
      </c>
      <c r="R208">
        <v>-20.859380000000002</v>
      </c>
      <c r="S208">
        <v>-51.46875</v>
      </c>
      <c r="T208">
        <v>-22.53125</v>
      </c>
      <c r="U208">
        <v>-23.25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</row>
    <row r="209" spans="1:34" x14ac:dyDescent="0.25">
      <c r="A209" s="13">
        <v>3</v>
      </c>
      <c r="B209" s="13">
        <v>130</v>
      </c>
      <c r="C209">
        <v>136</v>
      </c>
      <c r="D209" t="s">
        <v>243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-5.3320309999999997</v>
      </c>
      <c r="K209">
        <v>-5.6435550000000001</v>
      </c>
      <c r="L209">
        <v>-5.6738280000000003</v>
      </c>
      <c r="M209">
        <v>-14.289059999999999</v>
      </c>
      <c r="N209">
        <v>-14.59375</v>
      </c>
      <c r="O209">
        <v>-15.023440000000001</v>
      </c>
      <c r="P209">
        <v>-10.21875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</row>
    <row r="210" spans="1:34" x14ac:dyDescent="0.25">
      <c r="A210" s="13">
        <v>3</v>
      </c>
      <c r="B210" s="13">
        <v>130</v>
      </c>
      <c r="C210">
        <v>137</v>
      </c>
      <c r="D210" t="s">
        <v>244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-24.931640000000002</v>
      </c>
      <c r="K210">
        <v>-26.2334</v>
      </c>
      <c r="L210">
        <v>-26.439450000000001</v>
      </c>
      <c r="M210">
        <v>-66.53125</v>
      </c>
      <c r="N210">
        <v>-67.804689999999994</v>
      </c>
      <c r="O210">
        <v>-69.148439999999994</v>
      </c>
      <c r="P210">
        <v>-47.375</v>
      </c>
      <c r="Q210">
        <v>-48.390630000000002</v>
      </c>
      <c r="R210">
        <v>-32.296880000000002</v>
      </c>
      <c r="S210">
        <v>-79.65625</v>
      </c>
      <c r="T210">
        <v>-34.90625</v>
      </c>
      <c r="U210">
        <v>-35.875</v>
      </c>
      <c r="V210">
        <v>-41.4375</v>
      </c>
      <c r="W210">
        <v>-62.375</v>
      </c>
      <c r="X210">
        <v>-64.65625</v>
      </c>
      <c r="Y210">
        <v>-66.5</v>
      </c>
      <c r="Z210">
        <v>-68.4375</v>
      </c>
      <c r="AA210">
        <v>-70.875</v>
      </c>
      <c r="AB210">
        <v>-48.5625</v>
      </c>
      <c r="AC210">
        <v>-42.125</v>
      </c>
      <c r="AD210">
        <v>-32</v>
      </c>
      <c r="AE210">
        <v>-34.6875</v>
      </c>
      <c r="AF210">
        <v>-35.5</v>
      </c>
      <c r="AG210">
        <v>-40.5625</v>
      </c>
      <c r="AH210">
        <v>-93.375</v>
      </c>
    </row>
    <row r="211" spans="1:34" x14ac:dyDescent="0.25">
      <c r="A211" s="13">
        <v>3</v>
      </c>
      <c r="B211" s="13">
        <v>130</v>
      </c>
      <c r="C211">
        <v>138</v>
      </c>
      <c r="D211" t="s">
        <v>245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-6.5185550000000001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</row>
    <row r="212" spans="1:34" x14ac:dyDescent="0.25">
      <c r="A212" s="13">
        <v>3</v>
      </c>
      <c r="B212" s="13">
        <v>130</v>
      </c>
      <c r="C212">
        <v>139</v>
      </c>
      <c r="D212" t="s">
        <v>246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-6.4697269999999998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</row>
    <row r="213" spans="1:34" x14ac:dyDescent="0.25">
      <c r="A213" s="13">
        <v>3</v>
      </c>
      <c r="B213" s="13">
        <v>130</v>
      </c>
      <c r="C213">
        <v>140</v>
      </c>
      <c r="D213" t="s">
        <v>247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-9.2597660000000008</v>
      </c>
      <c r="K213">
        <v>-9.7304689999999994</v>
      </c>
      <c r="L213">
        <v>-9.8359380000000005</v>
      </c>
      <c r="M213">
        <v>-24.78125</v>
      </c>
      <c r="N213">
        <v>-25.28125</v>
      </c>
      <c r="O213">
        <v>-25.765630000000002</v>
      </c>
      <c r="P213">
        <v>-17.65625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</row>
    <row r="214" spans="1:34" x14ac:dyDescent="0.25">
      <c r="A214" s="13">
        <v>3</v>
      </c>
      <c r="B214" s="13">
        <v>130</v>
      </c>
      <c r="C214">
        <v>141</v>
      </c>
      <c r="D214" t="s">
        <v>248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-17.58887</v>
      </c>
      <c r="K214">
        <v>-18.559570000000001</v>
      </c>
      <c r="L214">
        <v>-18.658200000000001</v>
      </c>
      <c r="M214">
        <v>-46.976559999999999</v>
      </c>
      <c r="N214">
        <v>-47.875</v>
      </c>
      <c r="O214">
        <v>-48.984380000000002</v>
      </c>
      <c r="P214">
        <v>-33.453130000000002</v>
      </c>
      <c r="Q214">
        <v>-34.171880000000002</v>
      </c>
      <c r="R214">
        <v>-22.796880000000002</v>
      </c>
      <c r="S214">
        <v>-56.25</v>
      </c>
      <c r="T214">
        <v>-24.625</v>
      </c>
      <c r="U214">
        <v>-25.34375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</row>
    <row r="215" spans="1:34" x14ac:dyDescent="0.25">
      <c r="A215" s="13">
        <v>3</v>
      </c>
      <c r="B215" s="13">
        <v>130</v>
      </c>
      <c r="C215">
        <v>142</v>
      </c>
      <c r="D215" t="s">
        <v>249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-8.2832030000000003</v>
      </c>
      <c r="K215">
        <v>-8.6972660000000008</v>
      </c>
      <c r="L215">
        <v>-8.8007810000000006</v>
      </c>
      <c r="M215">
        <v>-22.140630000000002</v>
      </c>
      <c r="N215">
        <v>-22.617190000000001</v>
      </c>
      <c r="O215">
        <v>-23.070309999999999</v>
      </c>
      <c r="P215">
        <v>-15.79688</v>
      </c>
      <c r="Q215">
        <v>-16.140630000000002</v>
      </c>
      <c r="R215">
        <v>-10.75</v>
      </c>
      <c r="S215">
        <v>-26.5625</v>
      </c>
      <c r="T215">
        <v>-11.625</v>
      </c>
      <c r="U215">
        <v>-11.9375</v>
      </c>
      <c r="V215">
        <v>-12.4375</v>
      </c>
      <c r="W215">
        <v>-20.75</v>
      </c>
      <c r="X215">
        <v>-21.5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</row>
    <row r="216" spans="1:34" x14ac:dyDescent="0.25">
      <c r="A216" s="13">
        <v>3</v>
      </c>
      <c r="B216" s="13">
        <v>130</v>
      </c>
      <c r="C216">
        <v>143</v>
      </c>
      <c r="D216" t="s">
        <v>250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-12.825200000000001</v>
      </c>
      <c r="K216">
        <v>-13.539059999999999</v>
      </c>
      <c r="L216">
        <v>-13.61523</v>
      </c>
      <c r="M216">
        <v>-34.296880000000002</v>
      </c>
      <c r="N216">
        <v>-34.960940000000001</v>
      </c>
      <c r="O216">
        <v>-35.789059999999999</v>
      </c>
      <c r="P216">
        <v>-24.421880000000002</v>
      </c>
      <c r="Q216">
        <v>-24.953130000000002</v>
      </c>
      <c r="R216">
        <v>-16.65625</v>
      </c>
      <c r="S216">
        <v>-41.125</v>
      </c>
      <c r="T216">
        <v>-17.96875</v>
      </c>
      <c r="U216">
        <v>-18.5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</row>
    <row r="217" spans="1:34" x14ac:dyDescent="0.25">
      <c r="A217" s="13">
        <v>3</v>
      </c>
      <c r="B217" s="13">
        <v>130</v>
      </c>
      <c r="C217">
        <v>144</v>
      </c>
      <c r="D217" t="s">
        <v>251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-13.915039999999999</v>
      </c>
      <c r="K217">
        <v>-14.683590000000001</v>
      </c>
      <c r="L217">
        <v>-14.76953</v>
      </c>
      <c r="M217">
        <v>-37.179690000000001</v>
      </c>
      <c r="N217">
        <v>-37.914059999999999</v>
      </c>
      <c r="O217">
        <v>-38.8125</v>
      </c>
      <c r="P217">
        <v>-26.484380000000002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</row>
    <row r="218" spans="1:34" x14ac:dyDescent="0.25">
      <c r="A218" s="13">
        <v>3</v>
      </c>
      <c r="B218" s="13">
        <v>130</v>
      </c>
      <c r="C218">
        <v>145</v>
      </c>
      <c r="D218" t="s">
        <v>252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-2.5429689999999998</v>
      </c>
      <c r="K218">
        <v>-2.6445310000000002</v>
      </c>
      <c r="L218">
        <v>-2.7167970000000001</v>
      </c>
      <c r="M218">
        <v>-6.828125</v>
      </c>
      <c r="N218">
        <v>-7.0390629999999996</v>
      </c>
      <c r="O218">
        <v>-7.1484379999999996</v>
      </c>
      <c r="P218">
        <v>-4.90625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</row>
    <row r="219" spans="1:34" x14ac:dyDescent="0.25">
      <c r="A219" s="13">
        <v>3</v>
      </c>
      <c r="B219" s="13">
        <v>130</v>
      </c>
      <c r="C219">
        <v>146</v>
      </c>
      <c r="D219" t="s">
        <v>253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-4.0908199999999999</v>
      </c>
      <c r="K219">
        <v>-4.2880859999999998</v>
      </c>
      <c r="L219">
        <v>-4.3583980000000002</v>
      </c>
      <c r="M219">
        <v>-10.98438</v>
      </c>
      <c r="N219">
        <v>-11.26563</v>
      </c>
      <c r="O219">
        <v>-11.460940000000001</v>
      </c>
      <c r="P219">
        <v>-7.84375</v>
      </c>
      <c r="Q219">
        <v>-8.015625</v>
      </c>
      <c r="R219">
        <v>-5.34375</v>
      </c>
      <c r="S219">
        <v>-13.21875</v>
      </c>
      <c r="T219">
        <v>-5.75</v>
      </c>
      <c r="U219">
        <v>-5.9375</v>
      </c>
      <c r="V219">
        <v>-6.125</v>
      </c>
      <c r="W219">
        <v>-10.28125</v>
      </c>
      <c r="X219">
        <v>-10.625</v>
      </c>
      <c r="Y219">
        <v>-10.96875</v>
      </c>
      <c r="Z219">
        <v>-11.25</v>
      </c>
      <c r="AA219">
        <v>-11.6875</v>
      </c>
      <c r="AB219">
        <v>-7.9375</v>
      </c>
      <c r="AC219">
        <v>-6.9375</v>
      </c>
      <c r="AD219">
        <v>-5.28125</v>
      </c>
      <c r="AE219">
        <v>-5.71875</v>
      </c>
      <c r="AF219">
        <v>-5.8125</v>
      </c>
      <c r="AG219">
        <v>-5.9375</v>
      </c>
      <c r="AH219">
        <v>-15.4375</v>
      </c>
    </row>
    <row r="220" spans="1:34" x14ac:dyDescent="0.25">
      <c r="A220" s="13">
        <v>3</v>
      </c>
      <c r="B220" s="13">
        <v>130</v>
      </c>
      <c r="C220">
        <v>147</v>
      </c>
      <c r="D220" t="s">
        <v>254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-25.75684</v>
      </c>
      <c r="K220">
        <v>-27.166989999999998</v>
      </c>
      <c r="L220">
        <v>-27.314450000000001</v>
      </c>
      <c r="M220">
        <v>-68.742189999999994</v>
      </c>
      <c r="N220">
        <v>-70.0625</v>
      </c>
      <c r="O220">
        <v>-71.609380000000002</v>
      </c>
      <c r="P220">
        <v>-48.9375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</row>
    <row r="221" spans="1:34" x14ac:dyDescent="0.25">
      <c r="A221" s="13">
        <v>3</v>
      </c>
      <c r="B221" s="13">
        <v>130</v>
      </c>
      <c r="C221">
        <v>148</v>
      </c>
      <c r="D221" t="s">
        <v>255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-56.939450000000001</v>
      </c>
      <c r="K221">
        <v>-60.029299999999999</v>
      </c>
      <c r="L221">
        <v>-60.362299999999998</v>
      </c>
      <c r="M221">
        <v>-151.90629999999999</v>
      </c>
      <c r="N221">
        <v>-154.73439999999999</v>
      </c>
      <c r="O221">
        <v>-157.9297</v>
      </c>
      <c r="P221">
        <v>-108.04689999999999</v>
      </c>
      <c r="Q221">
        <v>-110.45310000000001</v>
      </c>
      <c r="R221">
        <v>-73.6875</v>
      </c>
      <c r="S221">
        <v>-181.78129999999999</v>
      </c>
      <c r="T221">
        <v>-79.625</v>
      </c>
      <c r="U221">
        <v>-81.96875</v>
      </c>
      <c r="V221">
        <v>-85.1875</v>
      </c>
      <c r="W221">
        <v>-142.53129999999999</v>
      </c>
      <c r="X221">
        <v>-147.78129999999999</v>
      </c>
      <c r="Y221">
        <v>-151.875</v>
      </c>
      <c r="Z221">
        <v>-156.375</v>
      </c>
      <c r="AA221">
        <v>-162</v>
      </c>
      <c r="AB221">
        <v>-111.0625</v>
      </c>
      <c r="AC221">
        <v>-96.28125</v>
      </c>
      <c r="AD221">
        <v>-73.125</v>
      </c>
      <c r="AE221">
        <v>-79.3125</v>
      </c>
      <c r="AF221">
        <v>-81.15625</v>
      </c>
      <c r="AG221">
        <v>-83.4375</v>
      </c>
      <c r="AH221">
        <v>-213.375</v>
      </c>
    </row>
    <row r="222" spans="1:34" x14ac:dyDescent="0.25">
      <c r="A222" s="13">
        <v>3</v>
      </c>
      <c r="B222" s="13">
        <v>130</v>
      </c>
      <c r="C222">
        <v>150</v>
      </c>
      <c r="D222" t="s">
        <v>256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-20.534179999999999</v>
      </c>
      <c r="K222">
        <v>-21.668949999999999</v>
      </c>
      <c r="L222">
        <v>-21.785160000000001</v>
      </c>
      <c r="M222">
        <v>-54.828130000000002</v>
      </c>
      <c r="N222">
        <v>-55.898440000000001</v>
      </c>
      <c r="O222">
        <v>-57.15625</v>
      </c>
      <c r="P222">
        <v>-39.03125</v>
      </c>
      <c r="Q222">
        <v>-39.890630000000002</v>
      </c>
      <c r="R222">
        <v>-26.609380000000002</v>
      </c>
      <c r="S222">
        <v>-65.65625</v>
      </c>
      <c r="T222">
        <v>-28.75</v>
      </c>
      <c r="U222">
        <v>-29.625</v>
      </c>
      <c r="V222">
        <v>-34.21875</v>
      </c>
      <c r="W222">
        <v>-51.53125</v>
      </c>
      <c r="X222">
        <v>-53.40625</v>
      </c>
      <c r="Y222">
        <v>-54.90625</v>
      </c>
      <c r="Z222">
        <v>-56.5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</row>
    <row r="223" spans="1:34" x14ac:dyDescent="0.25">
      <c r="A223" s="13">
        <v>3</v>
      </c>
      <c r="B223" s="13">
        <v>130</v>
      </c>
      <c r="C223">
        <v>151</v>
      </c>
      <c r="D223" t="s">
        <v>257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-0.93457029999999996</v>
      </c>
      <c r="K223">
        <v>-0.95703130000000003</v>
      </c>
      <c r="L223">
        <v>-1.0136719999999999</v>
      </c>
      <c r="M223">
        <v>-2.5625</v>
      </c>
      <c r="N223">
        <v>-2.6640630000000001</v>
      </c>
      <c r="O223">
        <v>-2.7265630000000001</v>
      </c>
      <c r="P223">
        <v>-1.875</v>
      </c>
      <c r="Q223">
        <v>-1.90625</v>
      </c>
      <c r="R223">
        <v>-1.265625</v>
      </c>
      <c r="S223">
        <v>-3.125</v>
      </c>
      <c r="T223">
        <v>-1.34375</v>
      </c>
      <c r="U223">
        <v>-1.375</v>
      </c>
      <c r="V223">
        <v>-1.59375</v>
      </c>
      <c r="W223">
        <v>-2.375</v>
      </c>
      <c r="X223">
        <v>-2.46875</v>
      </c>
      <c r="Y223">
        <v>-2.59375</v>
      </c>
      <c r="Z223">
        <v>-2.5625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</row>
    <row r="224" spans="1:34" x14ac:dyDescent="0.25">
      <c r="A224" s="13">
        <v>3</v>
      </c>
      <c r="B224" s="13">
        <v>130</v>
      </c>
      <c r="C224">
        <v>152</v>
      </c>
      <c r="D224" t="s">
        <v>258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-2.7470699999999999</v>
      </c>
      <c r="K224">
        <v>-2.921875</v>
      </c>
      <c r="L224">
        <v>-2.9345699999999999</v>
      </c>
      <c r="M224">
        <v>-7.3828129999999996</v>
      </c>
      <c r="N224">
        <v>-7.5859379999999996</v>
      </c>
      <c r="O224">
        <v>-7.8671879999999996</v>
      </c>
      <c r="P224">
        <v>-5.3125</v>
      </c>
      <c r="Q224">
        <v>-5.40625</v>
      </c>
      <c r="R224">
        <v>-3.609375</v>
      </c>
      <c r="S224">
        <v>-8.90625</v>
      </c>
      <c r="T224">
        <v>-3.875</v>
      </c>
      <c r="U224">
        <v>-4</v>
      </c>
      <c r="V224">
        <v>-4.59375</v>
      </c>
      <c r="W224">
        <v>-6.90625</v>
      </c>
      <c r="X224">
        <v>-7.15625</v>
      </c>
      <c r="Y224">
        <v>-7.40625</v>
      </c>
      <c r="Z224">
        <v>-7.5625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</row>
    <row r="225" spans="1:34" x14ac:dyDescent="0.25">
      <c r="A225" s="13">
        <v>3</v>
      </c>
      <c r="B225" s="13">
        <v>130</v>
      </c>
      <c r="C225">
        <v>153</v>
      </c>
      <c r="D225" t="s">
        <v>259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-0.57324220000000004</v>
      </c>
      <c r="K225">
        <v>-0.63476560000000004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</row>
    <row r="226" spans="1:34" x14ac:dyDescent="0.25">
      <c r="A226" s="13">
        <v>3</v>
      </c>
      <c r="B226" s="13">
        <v>190</v>
      </c>
      <c r="C226">
        <v>191</v>
      </c>
      <c r="D226" t="s">
        <v>260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-6.1572269999999998</v>
      </c>
      <c r="K226">
        <v>-6.4648440000000003</v>
      </c>
      <c r="L226">
        <v>-6.5478519999999998</v>
      </c>
      <c r="M226">
        <v>-16.507809999999999</v>
      </c>
      <c r="N226">
        <v>-16.851559999999999</v>
      </c>
      <c r="O226">
        <v>-17.210940000000001</v>
      </c>
      <c r="P226">
        <v>-11.76563</v>
      </c>
      <c r="Q226">
        <v>-12.03125</v>
      </c>
      <c r="R226">
        <v>-8.015625</v>
      </c>
      <c r="S226">
        <v>-19.8125</v>
      </c>
      <c r="T226">
        <v>-8.65625</v>
      </c>
      <c r="U226">
        <v>-8.8125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</row>
    <row r="227" spans="1:34" x14ac:dyDescent="0.25">
      <c r="A227" s="13">
        <v>3</v>
      </c>
      <c r="B227" s="13">
        <v>190</v>
      </c>
      <c r="C227">
        <v>192</v>
      </c>
      <c r="D227" t="s">
        <v>261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-11.22852</v>
      </c>
      <c r="K227">
        <v>-11.7959</v>
      </c>
      <c r="L227">
        <v>-11.92285</v>
      </c>
      <c r="M227">
        <v>-30</v>
      </c>
      <c r="N227">
        <v>-30.617190000000001</v>
      </c>
      <c r="O227">
        <v>-31.210940000000001</v>
      </c>
      <c r="P227">
        <v>-21.390630000000002</v>
      </c>
      <c r="Q227">
        <v>-21.859380000000002</v>
      </c>
      <c r="R227">
        <v>-14.57813</v>
      </c>
      <c r="S227">
        <v>-35.96875</v>
      </c>
      <c r="T227">
        <v>-15.71875</v>
      </c>
      <c r="U227">
        <v>-16.25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</row>
    <row r="228" spans="1:34" x14ac:dyDescent="0.25">
      <c r="A228" s="13">
        <v>3</v>
      </c>
      <c r="B228" s="13">
        <v>190</v>
      </c>
      <c r="C228">
        <v>196</v>
      </c>
      <c r="D228" t="s">
        <v>262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-7.2470699999999999</v>
      </c>
      <c r="K228">
        <v>-7.6640629999999996</v>
      </c>
      <c r="L228">
        <v>-7.6972659999999999</v>
      </c>
      <c r="M228">
        <v>-19.398440000000001</v>
      </c>
      <c r="N228">
        <v>-19.8125</v>
      </c>
      <c r="O228">
        <v>-20.34375</v>
      </c>
      <c r="P228">
        <v>-13.82813</v>
      </c>
      <c r="Q228">
        <v>-14.125</v>
      </c>
      <c r="R228">
        <v>-9.421875</v>
      </c>
      <c r="S228">
        <v>-23.28125</v>
      </c>
      <c r="T228">
        <v>-10.15625</v>
      </c>
      <c r="U228">
        <v>-10.46875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</row>
    <row r="229" spans="1:34" x14ac:dyDescent="0.25">
      <c r="A229" s="13">
        <v>3</v>
      </c>
      <c r="B229" s="13">
        <v>190</v>
      </c>
      <c r="C229">
        <v>197</v>
      </c>
      <c r="D229" t="s">
        <v>263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-1.295898</v>
      </c>
      <c r="K229">
        <v>-1.3339840000000001</v>
      </c>
      <c r="L229">
        <v>-1.402344</v>
      </c>
      <c r="M229">
        <v>-3.515625</v>
      </c>
      <c r="N229">
        <v>-3.6484380000000001</v>
      </c>
      <c r="O229">
        <v>-3.7109380000000001</v>
      </c>
      <c r="P229">
        <v>-2.5625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</row>
    <row r="230" spans="1:34" x14ac:dyDescent="0.25">
      <c r="A230" s="13">
        <v>3</v>
      </c>
      <c r="B230" s="13">
        <v>190</v>
      </c>
      <c r="C230">
        <v>198</v>
      </c>
      <c r="D230" t="s">
        <v>264</v>
      </c>
      <c r="E230">
        <v>0</v>
      </c>
      <c r="F230">
        <v>0</v>
      </c>
      <c r="G230">
        <v>0</v>
      </c>
      <c r="H230">
        <v>0</v>
      </c>
      <c r="I230">
        <v>0</v>
      </c>
      <c r="J230">
        <v>-2.1220699999999999</v>
      </c>
      <c r="K230">
        <v>-2.2119140000000002</v>
      </c>
      <c r="L230">
        <v>-2.2714840000000001</v>
      </c>
      <c r="M230">
        <v>-5.734375</v>
      </c>
      <c r="N230">
        <v>-5.90625</v>
      </c>
      <c r="O230">
        <v>-6.015625</v>
      </c>
      <c r="P230">
        <v>-4.125</v>
      </c>
      <c r="Q230">
        <v>-4.203125</v>
      </c>
      <c r="R230">
        <v>-2.8125</v>
      </c>
      <c r="S230">
        <v>-6.9375</v>
      </c>
      <c r="T230">
        <v>-3</v>
      </c>
      <c r="U230">
        <v>-3.09375</v>
      </c>
      <c r="V230">
        <v>-3.1875</v>
      </c>
      <c r="W230">
        <v>-5.34375</v>
      </c>
      <c r="X230">
        <v>-5.5625</v>
      </c>
      <c r="Y230">
        <v>-5.75</v>
      </c>
      <c r="Z230">
        <v>-5.875</v>
      </c>
      <c r="AA230">
        <v>-6.0625</v>
      </c>
      <c r="AB230">
        <v>-4.125</v>
      </c>
      <c r="AC230">
        <v>-3.65625</v>
      </c>
      <c r="AD230">
        <v>-2.78125</v>
      </c>
      <c r="AE230">
        <v>-2.96875</v>
      </c>
      <c r="AF230">
        <v>-3.0625</v>
      </c>
      <c r="AG230">
        <v>-3.09375</v>
      </c>
      <c r="AH230">
        <v>-8.0625</v>
      </c>
    </row>
    <row r="231" spans="1:34" x14ac:dyDescent="0.25">
      <c r="A231" s="13">
        <v>3</v>
      </c>
      <c r="B231" s="13">
        <v>190</v>
      </c>
      <c r="C231">
        <v>199</v>
      </c>
      <c r="D231" t="s">
        <v>265</v>
      </c>
      <c r="E231">
        <v>0</v>
      </c>
      <c r="F231">
        <v>0</v>
      </c>
      <c r="G231">
        <v>0</v>
      </c>
      <c r="H231">
        <v>0</v>
      </c>
      <c r="I231">
        <v>0</v>
      </c>
      <c r="J231">
        <v>-4.0908199999999999</v>
      </c>
      <c r="K231">
        <v>-4.2880859999999998</v>
      </c>
      <c r="L231">
        <v>-4.3583980000000002</v>
      </c>
      <c r="M231">
        <v>-10.98438</v>
      </c>
      <c r="N231">
        <v>-11.26563</v>
      </c>
      <c r="O231">
        <v>-11.460940000000001</v>
      </c>
      <c r="P231">
        <v>-7.84375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</row>
    <row r="232" spans="1:34" x14ac:dyDescent="0.25">
      <c r="A232" s="13">
        <v>3</v>
      </c>
      <c r="B232" s="13">
        <v>190</v>
      </c>
      <c r="C232">
        <v>200</v>
      </c>
      <c r="D232" t="s">
        <v>266</v>
      </c>
      <c r="E232">
        <v>0</v>
      </c>
      <c r="F232">
        <v>0</v>
      </c>
      <c r="G232">
        <v>0</v>
      </c>
      <c r="H232">
        <v>0</v>
      </c>
      <c r="I232">
        <v>0</v>
      </c>
      <c r="J232">
        <v>-8.9511719999999997</v>
      </c>
      <c r="K232">
        <v>-9.4082030000000003</v>
      </c>
      <c r="L232">
        <v>-9.5039060000000006</v>
      </c>
      <c r="M232">
        <v>-23.9375</v>
      </c>
      <c r="N232">
        <v>-24.445309999999999</v>
      </c>
      <c r="O232">
        <v>-24.929690000000001</v>
      </c>
      <c r="P232">
        <v>-17.0625</v>
      </c>
      <c r="Q232">
        <v>-17.4375</v>
      </c>
      <c r="R232">
        <v>-11.64063</v>
      </c>
      <c r="S232">
        <v>-28.71875</v>
      </c>
      <c r="T232">
        <v>-12.5625</v>
      </c>
      <c r="U232">
        <v>-12.90625</v>
      </c>
      <c r="V232">
        <v>-13.40625</v>
      </c>
      <c r="W232">
        <v>-22.4375</v>
      </c>
      <c r="X232">
        <v>-23.28125</v>
      </c>
      <c r="Y232">
        <v>-23.9375</v>
      </c>
      <c r="Z232">
        <v>-24.5625</v>
      </c>
      <c r="AA232">
        <v>-25.5</v>
      </c>
      <c r="AB232">
        <v>-17.4375</v>
      </c>
      <c r="AC232">
        <v>-15.15625</v>
      </c>
      <c r="AD232">
        <v>-11.53125</v>
      </c>
      <c r="AE232">
        <v>-12.4375</v>
      </c>
      <c r="AF232">
        <v>-12.75</v>
      </c>
      <c r="AG232">
        <v>-13.09375</v>
      </c>
      <c r="AH232">
        <v>-33.6875</v>
      </c>
    </row>
    <row r="233" spans="1:34" x14ac:dyDescent="0.25">
      <c r="A233" s="13">
        <v>3</v>
      </c>
      <c r="B233" s="13">
        <v>190</v>
      </c>
      <c r="C233">
        <v>202</v>
      </c>
      <c r="D233" t="s">
        <v>267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-6.2646480000000002</v>
      </c>
      <c r="K233">
        <v>-6.5654300000000001</v>
      </c>
      <c r="L233">
        <v>-6.6621090000000001</v>
      </c>
      <c r="M233">
        <v>-16.757809999999999</v>
      </c>
      <c r="N233">
        <v>-17.148440000000001</v>
      </c>
      <c r="O233">
        <v>-17.476559999999999</v>
      </c>
      <c r="P233">
        <v>-11.96875</v>
      </c>
      <c r="Q233">
        <v>-12.21875</v>
      </c>
      <c r="R233">
        <v>-8.15625</v>
      </c>
      <c r="S233">
        <v>-20.125</v>
      </c>
      <c r="T233">
        <v>-8.8125</v>
      </c>
      <c r="U233">
        <v>-9.125</v>
      </c>
      <c r="V233">
        <v>-9.4375</v>
      </c>
      <c r="W233">
        <v>-15.84375</v>
      </c>
      <c r="X233">
        <v>-16.40625</v>
      </c>
      <c r="Y233">
        <v>-16.875</v>
      </c>
      <c r="Z233">
        <v>-17.3125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</row>
    <row r="234" spans="1:34" x14ac:dyDescent="0.25">
      <c r="A234" s="13">
        <v>3</v>
      </c>
      <c r="B234" s="13">
        <v>190</v>
      </c>
      <c r="C234">
        <v>203</v>
      </c>
      <c r="D234" t="s">
        <v>268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-0.16308590000000001</v>
      </c>
      <c r="K234">
        <v>-0.13476560000000001</v>
      </c>
      <c r="L234">
        <v>-0.19628909999999999</v>
      </c>
      <c r="M234">
        <v>-0.4921875</v>
      </c>
      <c r="N234">
        <v>-0.578125</v>
      </c>
      <c r="O234">
        <v>-0.5703125</v>
      </c>
      <c r="P234">
        <v>-0.40625</v>
      </c>
      <c r="Q234">
        <v>-0.390625</v>
      </c>
      <c r="R234">
        <v>-0.265625</v>
      </c>
      <c r="S234">
        <v>-0.65625</v>
      </c>
      <c r="T234">
        <v>-0.28125</v>
      </c>
      <c r="U234">
        <v>-0.28125</v>
      </c>
      <c r="V234">
        <v>-0.28125</v>
      </c>
      <c r="W234">
        <v>-0.4375</v>
      </c>
      <c r="X234">
        <v>-0.4375</v>
      </c>
      <c r="Y234">
        <v>-0.53125</v>
      </c>
      <c r="Z234">
        <v>-0.4375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</row>
    <row r="235" spans="1:34" x14ac:dyDescent="0.25">
      <c r="A235" s="13">
        <v>3</v>
      </c>
      <c r="B235" s="13">
        <v>190</v>
      </c>
      <c r="C235">
        <v>204</v>
      </c>
      <c r="D235" t="s">
        <v>269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-0.25976559999999999</v>
      </c>
      <c r="K235">
        <v>-0.30078129999999997</v>
      </c>
      <c r="L235">
        <v>-0.29882809999999999</v>
      </c>
      <c r="M235">
        <v>-0.765625</v>
      </c>
      <c r="N235">
        <v>-0.8671875</v>
      </c>
      <c r="O235">
        <v>-1.0234380000000001</v>
      </c>
      <c r="P235">
        <v>-0.59375</v>
      </c>
      <c r="Q235">
        <v>-0.609375</v>
      </c>
      <c r="R235">
        <v>-0.390625</v>
      </c>
      <c r="S235">
        <v>-1</v>
      </c>
      <c r="T235">
        <v>-0.40625</v>
      </c>
      <c r="U235">
        <v>-0.4375</v>
      </c>
      <c r="V235">
        <v>-0.4375</v>
      </c>
      <c r="W235">
        <v>-0.71875</v>
      </c>
      <c r="X235">
        <v>-0.75</v>
      </c>
      <c r="Y235">
        <v>-0.8125</v>
      </c>
      <c r="Z235">
        <v>-0.75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</row>
    <row r="236" spans="1:34" x14ac:dyDescent="0.25">
      <c r="A236" s="13">
        <v>3</v>
      </c>
      <c r="B236" s="13">
        <v>190</v>
      </c>
      <c r="C236">
        <v>205</v>
      </c>
      <c r="D236" t="s">
        <v>270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-0.57324220000000004</v>
      </c>
      <c r="K236">
        <v>-0.57910159999999999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</row>
    <row r="237" spans="1:34" x14ac:dyDescent="0.25">
      <c r="A237" s="13">
        <v>3</v>
      </c>
      <c r="B237" s="13">
        <v>220</v>
      </c>
      <c r="C237">
        <v>221</v>
      </c>
      <c r="D237" t="s">
        <v>271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-0.46484379999999997</v>
      </c>
      <c r="K237">
        <v>-0.46777340000000001</v>
      </c>
      <c r="L237">
        <v>-0.52734380000000003</v>
      </c>
      <c r="M237">
        <v>-1.328125</v>
      </c>
      <c r="N237">
        <v>-1.4140630000000001</v>
      </c>
      <c r="O237">
        <v>-1.4375</v>
      </c>
      <c r="P237">
        <v>-0.984375</v>
      </c>
      <c r="Q237">
        <v>-1</v>
      </c>
      <c r="R237">
        <v>-0.671875</v>
      </c>
      <c r="S237">
        <v>-1.65625</v>
      </c>
      <c r="T237">
        <v>-0.6875</v>
      </c>
      <c r="U237">
        <v>-0.71875</v>
      </c>
      <c r="V237">
        <v>-0.78125</v>
      </c>
      <c r="W237">
        <v>-1.21875</v>
      </c>
      <c r="X237">
        <v>-1.25</v>
      </c>
      <c r="Y237">
        <v>-1.34375</v>
      </c>
      <c r="Z237">
        <v>-1.3125</v>
      </c>
      <c r="AA237">
        <v>-1.375</v>
      </c>
      <c r="AB237">
        <v>-0.875</v>
      </c>
      <c r="AC237">
        <v>-0.84375</v>
      </c>
      <c r="AD237">
        <v>-0.65625</v>
      </c>
      <c r="AE237">
        <v>-0.65625</v>
      </c>
      <c r="AF237">
        <v>-0.6875</v>
      </c>
      <c r="AG237">
        <v>-0.6875</v>
      </c>
      <c r="AH237">
        <v>0</v>
      </c>
    </row>
    <row r="238" spans="1:34" x14ac:dyDescent="0.25">
      <c r="A238" s="13">
        <v>3</v>
      </c>
      <c r="B238" s="13">
        <v>230</v>
      </c>
      <c r="C238">
        <v>231</v>
      </c>
      <c r="D238" t="s">
        <v>272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-2.7470699999999999</v>
      </c>
      <c r="K238">
        <v>-2.8554689999999998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</row>
    <row r="239" spans="1:34" x14ac:dyDescent="0.25">
      <c r="A239" s="13">
        <v>3</v>
      </c>
      <c r="B239" s="13">
        <v>240</v>
      </c>
      <c r="C239">
        <v>241</v>
      </c>
      <c r="D239" t="s">
        <v>273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</row>
    <row r="240" spans="1:34" x14ac:dyDescent="0.25">
      <c r="A240" s="13">
        <v>3</v>
      </c>
      <c r="B240" s="13">
        <v>250</v>
      </c>
      <c r="C240">
        <v>251</v>
      </c>
      <c r="D240" t="s">
        <v>274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-0.16308590000000001</v>
      </c>
      <c r="K240" s="1">
        <v>-0.13476560000000001</v>
      </c>
      <c r="L240">
        <v>-0.19628909999999999</v>
      </c>
      <c r="M240">
        <v>-0.4921875</v>
      </c>
      <c r="N240">
        <v>-0.578125</v>
      </c>
      <c r="O240">
        <v>-0.5703125</v>
      </c>
      <c r="P240">
        <v>-0.40625</v>
      </c>
      <c r="Q240">
        <v>-0.390625</v>
      </c>
      <c r="R240">
        <v>-0.265625</v>
      </c>
      <c r="S240">
        <v>-0.65625</v>
      </c>
      <c r="T240">
        <v>-0.28125</v>
      </c>
      <c r="U240">
        <v>-0.1875</v>
      </c>
      <c r="V240">
        <v>-0.21875</v>
      </c>
      <c r="W240">
        <v>-0.3125</v>
      </c>
      <c r="X240">
        <v>-0.34375</v>
      </c>
      <c r="Y240">
        <v>-0.375</v>
      </c>
      <c r="Z240">
        <v>-0.3125</v>
      </c>
      <c r="AA240">
        <v>-0.3125</v>
      </c>
      <c r="AB240">
        <v>-0.1875</v>
      </c>
      <c r="AC240">
        <v>-0.21875</v>
      </c>
      <c r="AD240">
        <v>-0.1875</v>
      </c>
      <c r="AE240">
        <v>-0.1875</v>
      </c>
      <c r="AF240">
        <v>-0.15625</v>
      </c>
      <c r="AG240">
        <v>-0.15625</v>
      </c>
      <c r="AH240">
        <v>-0.5625</v>
      </c>
    </row>
    <row r="241" spans="1:34" x14ac:dyDescent="0.25">
      <c r="A241" s="13">
        <v>3</v>
      </c>
      <c r="B241" s="13">
        <v>250</v>
      </c>
      <c r="C241">
        <v>252</v>
      </c>
      <c r="D241" t="s">
        <v>275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-0.16308590000000001</v>
      </c>
      <c r="K241" s="1">
        <v>-0.13476560000000001</v>
      </c>
      <c r="L241">
        <v>-0.19628909999999999</v>
      </c>
      <c r="M241">
        <v>-0.4921875</v>
      </c>
      <c r="N241">
        <v>-0.578125</v>
      </c>
      <c r="O241">
        <v>-0.5703125</v>
      </c>
      <c r="P241">
        <v>-0.40625</v>
      </c>
      <c r="Q241">
        <v>-0.390625</v>
      </c>
      <c r="R241">
        <v>-0.265625</v>
      </c>
      <c r="S241">
        <v>-0.65625</v>
      </c>
      <c r="T241">
        <v>-0.28125</v>
      </c>
      <c r="U241">
        <v>-0.1875</v>
      </c>
      <c r="V241">
        <v>-0.21875</v>
      </c>
      <c r="W241">
        <v>-0.3125</v>
      </c>
      <c r="X241">
        <v>-0.34375</v>
      </c>
      <c r="Y241">
        <v>-0.375</v>
      </c>
      <c r="Z241">
        <v>-0.3125</v>
      </c>
      <c r="AA241">
        <v>-0.3125</v>
      </c>
      <c r="AB241">
        <v>-0.1875</v>
      </c>
      <c r="AC241">
        <v>-0.21875</v>
      </c>
      <c r="AD241">
        <v>-0.1875</v>
      </c>
      <c r="AE241">
        <v>-0.1875</v>
      </c>
      <c r="AF241">
        <v>-0.15625</v>
      </c>
      <c r="AG241">
        <v>-0.15625</v>
      </c>
      <c r="AH241">
        <v>-0.5625</v>
      </c>
    </row>
    <row r="242" spans="1:34" x14ac:dyDescent="0.25">
      <c r="A242" s="13">
        <v>3</v>
      </c>
      <c r="B242" s="13">
        <v>260</v>
      </c>
      <c r="C242">
        <v>261</v>
      </c>
      <c r="D242" t="s">
        <v>276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</row>
    <row r="243" spans="1:34" x14ac:dyDescent="0.25">
      <c r="A243" s="13">
        <v>3</v>
      </c>
      <c r="B243" s="13">
        <v>260</v>
      </c>
      <c r="C243">
        <v>262</v>
      </c>
      <c r="D243" t="s">
        <v>277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-0.16308590000000001</v>
      </c>
      <c r="K243">
        <v>-0.20117189999999999</v>
      </c>
      <c r="L243">
        <v>-0.19628909999999999</v>
      </c>
      <c r="M243">
        <v>-0.4921875</v>
      </c>
      <c r="N243">
        <v>-0.578125</v>
      </c>
      <c r="O243">
        <v>-0.71875</v>
      </c>
      <c r="P243">
        <v>-0.40625</v>
      </c>
      <c r="Q243">
        <v>-0.390625</v>
      </c>
      <c r="R243">
        <v>-0.265625</v>
      </c>
      <c r="S243">
        <v>-0.65625</v>
      </c>
      <c r="T243">
        <v>-0.28125</v>
      </c>
      <c r="U243">
        <v>-0.28125</v>
      </c>
      <c r="V243">
        <v>-0.28125</v>
      </c>
      <c r="W243">
        <v>-0.4375</v>
      </c>
      <c r="X243">
        <v>-0.4375</v>
      </c>
      <c r="Y243">
        <v>-0.53125</v>
      </c>
      <c r="Z243">
        <v>-0.4375</v>
      </c>
      <c r="AA243">
        <v>-0.5</v>
      </c>
      <c r="AB243">
        <v>-0.3125</v>
      </c>
      <c r="AC243">
        <v>-0.3125</v>
      </c>
      <c r="AD243">
        <v>-0.25</v>
      </c>
      <c r="AE243">
        <v>-0.25</v>
      </c>
      <c r="AF243">
        <v>-0.21875</v>
      </c>
      <c r="AG243">
        <v>-0.21875</v>
      </c>
      <c r="AH243">
        <v>-0.75</v>
      </c>
    </row>
    <row r="244" spans="1:34" x14ac:dyDescent="0.25">
      <c r="A244" s="13">
        <v>3</v>
      </c>
      <c r="B244" s="13">
        <v>300</v>
      </c>
      <c r="C244">
        <v>301</v>
      </c>
      <c r="D244" t="s">
        <v>278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-1.8193360000000001</v>
      </c>
      <c r="K244">
        <v>-1.9453130000000001</v>
      </c>
      <c r="L244">
        <v>-1.9511719999999999</v>
      </c>
      <c r="M244">
        <v>-4.921875</v>
      </c>
      <c r="N244">
        <v>-5.0703129999999996</v>
      </c>
      <c r="O244">
        <v>-5.296875</v>
      </c>
      <c r="P244">
        <v>-3.53125</v>
      </c>
      <c r="Q244">
        <v>-3.59375</v>
      </c>
      <c r="R244">
        <v>-2.40625</v>
      </c>
      <c r="S244">
        <v>-5.9375</v>
      </c>
      <c r="T244">
        <v>-2.5625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</row>
    <row r="245" spans="1:34" x14ac:dyDescent="0.25">
      <c r="A245" s="13">
        <v>3</v>
      </c>
      <c r="B245" s="13">
        <v>350</v>
      </c>
      <c r="C245">
        <v>351</v>
      </c>
      <c r="D245" t="s">
        <v>279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-0.72949220000000004</v>
      </c>
      <c r="K245">
        <v>-0.79003909999999999</v>
      </c>
      <c r="L245">
        <v>-0.79589840000000001</v>
      </c>
      <c r="M245">
        <v>-2.0078130000000001</v>
      </c>
      <c r="N245">
        <v>-2.109375</v>
      </c>
      <c r="O245">
        <v>-2.3046880000000001</v>
      </c>
      <c r="P245">
        <v>-1.484375</v>
      </c>
      <c r="Q245">
        <v>-1.5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</row>
    <row r="246" spans="1:34" x14ac:dyDescent="0.25">
      <c r="A246" s="13">
        <v>3</v>
      </c>
      <c r="B246" s="13">
        <v>400</v>
      </c>
      <c r="C246">
        <v>401</v>
      </c>
      <c r="D246" t="s">
        <v>280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-14.38477</v>
      </c>
      <c r="K246">
        <v>-15.183590000000001</v>
      </c>
      <c r="L246">
        <v>-15.26172</v>
      </c>
      <c r="M246">
        <v>-38.414059999999999</v>
      </c>
      <c r="N246">
        <v>-39.1875</v>
      </c>
      <c r="O246">
        <v>-40.101559999999999</v>
      </c>
      <c r="P246">
        <v>-27.375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</row>
    <row r="247" spans="1:34" x14ac:dyDescent="0.25">
      <c r="A247" s="13">
        <v>3</v>
      </c>
      <c r="B247" s="13">
        <v>400</v>
      </c>
      <c r="C247">
        <v>403</v>
      </c>
      <c r="D247" t="s">
        <v>281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-11.53613</v>
      </c>
      <c r="K247">
        <v>-12.184570000000001</v>
      </c>
      <c r="L247">
        <v>-12.24902</v>
      </c>
      <c r="M247">
        <v>-30.84375</v>
      </c>
      <c r="N247">
        <v>-31.453130000000002</v>
      </c>
      <c r="O247">
        <v>-32.226559999999999</v>
      </c>
      <c r="P247">
        <v>-21.96875</v>
      </c>
      <c r="Q247">
        <v>-22.453130000000002</v>
      </c>
      <c r="R247">
        <v>-14.96875</v>
      </c>
      <c r="S247">
        <v>-36.96875</v>
      </c>
      <c r="T247">
        <v>-16.15625</v>
      </c>
      <c r="U247">
        <v>-16.625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</row>
    <row r="248" spans="1:34" x14ac:dyDescent="0.25">
      <c r="A248" s="13">
        <v>3</v>
      </c>
      <c r="B248" s="13">
        <v>400</v>
      </c>
      <c r="C248">
        <v>404</v>
      </c>
      <c r="D248" t="s">
        <v>282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-4.2470699999999999</v>
      </c>
      <c r="K248">
        <v>-4.4433590000000001</v>
      </c>
      <c r="L248">
        <v>-4.5244140000000002</v>
      </c>
      <c r="M248">
        <v>-11.375</v>
      </c>
      <c r="N248">
        <v>-11.64063</v>
      </c>
      <c r="O248">
        <v>-11.882809999999999</v>
      </c>
      <c r="P248">
        <v>-8.15625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</row>
    <row r="249" spans="1:34" x14ac:dyDescent="0.25">
      <c r="A249" s="13">
        <v>3</v>
      </c>
      <c r="B249" s="13">
        <v>400</v>
      </c>
      <c r="C249">
        <v>405</v>
      </c>
      <c r="D249" t="s">
        <v>283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-1.5068360000000001</v>
      </c>
      <c r="K249">
        <v>-1.5566409999999999</v>
      </c>
      <c r="L249">
        <v>-1.6191409999999999</v>
      </c>
      <c r="M249">
        <v>-4.109375</v>
      </c>
      <c r="N249">
        <v>-4.2265629999999996</v>
      </c>
      <c r="O249">
        <v>-4.3125</v>
      </c>
      <c r="P249">
        <v>-2.953125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</row>
    <row r="250" spans="1:34" x14ac:dyDescent="0.25">
      <c r="A250" s="13">
        <v>3</v>
      </c>
      <c r="B250" s="13">
        <v>400</v>
      </c>
      <c r="C250">
        <v>406</v>
      </c>
      <c r="D250" t="s">
        <v>284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-0.46484379999999997</v>
      </c>
      <c r="K250">
        <v>-0.46777340000000001</v>
      </c>
      <c r="L250">
        <v>-0.52734380000000003</v>
      </c>
      <c r="M250">
        <v>-1.328125</v>
      </c>
      <c r="N250">
        <v>-1.4140630000000001</v>
      </c>
      <c r="O250">
        <v>-1.4375</v>
      </c>
      <c r="P250">
        <v>-0.984375</v>
      </c>
      <c r="Q250">
        <v>-1</v>
      </c>
      <c r="R250">
        <v>-0.671875</v>
      </c>
      <c r="S250">
        <v>-1.65625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</row>
    <row r="251" spans="1:34" x14ac:dyDescent="0.25">
      <c r="A251" s="13">
        <v>3</v>
      </c>
      <c r="B251" s="13">
        <v>400</v>
      </c>
      <c r="C251">
        <v>407</v>
      </c>
      <c r="D251" t="s">
        <v>285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-0.57324220000000004</v>
      </c>
      <c r="K251">
        <v>-0.57910159999999999</v>
      </c>
      <c r="L251">
        <v>-0.63085939999999996</v>
      </c>
      <c r="M251">
        <v>-1.578125</v>
      </c>
      <c r="N251">
        <v>-1.6796880000000001</v>
      </c>
      <c r="O251">
        <v>-1.703125</v>
      </c>
      <c r="P251">
        <v>-1.1875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</row>
    <row r="252" spans="1:34" x14ac:dyDescent="0.25">
      <c r="A252" s="13">
        <v>3</v>
      </c>
      <c r="B252" s="13">
        <v>400</v>
      </c>
      <c r="C252">
        <v>408</v>
      </c>
      <c r="D252" t="s">
        <v>286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-2.0244140000000002</v>
      </c>
      <c r="K252">
        <v>-2.15625</v>
      </c>
      <c r="L252">
        <v>-2.1679689999999998</v>
      </c>
      <c r="M252">
        <v>-5.453125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</row>
    <row r="253" spans="1:34" x14ac:dyDescent="0.25">
      <c r="A253" s="13">
        <v>3</v>
      </c>
      <c r="B253" s="13">
        <v>400</v>
      </c>
      <c r="C253">
        <v>409</v>
      </c>
      <c r="D253" t="s">
        <v>287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-0.21191409999999999</v>
      </c>
      <c r="K253">
        <v>-0.2460938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</row>
    <row r="254" spans="1:34" x14ac:dyDescent="0.25">
      <c r="A254" s="13">
        <v>3</v>
      </c>
      <c r="B254" s="13">
        <v>400</v>
      </c>
      <c r="C254">
        <v>410</v>
      </c>
      <c r="D254" t="s">
        <v>288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-0.98925779999999996</v>
      </c>
      <c r="K254">
        <v>-1.067383</v>
      </c>
      <c r="L254">
        <v>-1.0712889999999999</v>
      </c>
      <c r="M254">
        <v>-2.703125</v>
      </c>
      <c r="N254">
        <v>-2.8359380000000001</v>
      </c>
      <c r="O254">
        <v>-3.0234380000000001</v>
      </c>
      <c r="P254">
        <v>-1.96875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</row>
    <row r="255" spans="1:34" x14ac:dyDescent="0.25">
      <c r="A255" s="13">
        <v>3</v>
      </c>
      <c r="B255" s="13">
        <v>400</v>
      </c>
      <c r="C255">
        <v>411</v>
      </c>
      <c r="D255" t="s">
        <v>289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-1.8193360000000001</v>
      </c>
      <c r="K255">
        <v>-1.9453130000000001</v>
      </c>
      <c r="L255">
        <v>-1.9511719999999999</v>
      </c>
      <c r="M255">
        <v>-4.921875</v>
      </c>
      <c r="N255">
        <v>-5.0703129999999996</v>
      </c>
      <c r="O255">
        <v>-5.296875</v>
      </c>
      <c r="P255">
        <v>-3.53125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</row>
    <row r="256" spans="1:34" x14ac:dyDescent="0.25">
      <c r="A256" s="13">
        <v>3</v>
      </c>
      <c r="B256" s="13">
        <v>500</v>
      </c>
      <c r="C256">
        <v>502</v>
      </c>
      <c r="D256" t="s">
        <v>290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-1.5068360000000001</v>
      </c>
      <c r="K256">
        <v>-1.6123050000000001</v>
      </c>
      <c r="L256">
        <v>-1.6191409999999999</v>
      </c>
      <c r="M256">
        <v>-4.109375</v>
      </c>
      <c r="N256">
        <v>-4.2265629999999996</v>
      </c>
      <c r="O256">
        <v>-4.4609379999999996</v>
      </c>
      <c r="P256">
        <v>-2.953125</v>
      </c>
      <c r="Q256">
        <v>-3.015625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</row>
    <row r="257" spans="1:34" x14ac:dyDescent="0.25">
      <c r="A257" s="13">
        <v>3</v>
      </c>
      <c r="B257" s="13">
        <v>500</v>
      </c>
      <c r="C257">
        <v>503</v>
      </c>
      <c r="D257" t="s">
        <v>291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-2.0244140000000002</v>
      </c>
      <c r="K257">
        <v>-2.15625</v>
      </c>
      <c r="L257">
        <v>-2.1679689999999998</v>
      </c>
      <c r="M257">
        <v>-5.453125</v>
      </c>
      <c r="N257">
        <v>-5.6171879999999996</v>
      </c>
      <c r="O257">
        <v>-5.8984379999999996</v>
      </c>
      <c r="P257">
        <v>-3.9375</v>
      </c>
      <c r="Q257">
        <v>-4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</row>
    <row r="258" spans="1:34" x14ac:dyDescent="0.25">
      <c r="A258" s="13">
        <v>3</v>
      </c>
      <c r="B258" s="13">
        <v>700</v>
      </c>
      <c r="C258">
        <v>701</v>
      </c>
      <c r="D258" t="s">
        <v>292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-1.3984380000000001</v>
      </c>
      <c r="K258">
        <v>-1.4453130000000001</v>
      </c>
      <c r="L258">
        <v>-1.510742</v>
      </c>
      <c r="M258">
        <v>-3.796875</v>
      </c>
      <c r="N258">
        <v>-3.9375</v>
      </c>
      <c r="O258">
        <v>-4.0078129999999996</v>
      </c>
      <c r="P258">
        <v>-2.75</v>
      </c>
      <c r="Q258">
        <v>-2.796875</v>
      </c>
      <c r="R258">
        <v>-1.875</v>
      </c>
      <c r="S258">
        <v>-4.625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</row>
    <row r="259" spans="1:34" x14ac:dyDescent="0.25">
      <c r="A259" s="13">
        <v>3</v>
      </c>
      <c r="B259" s="13">
        <v>800</v>
      </c>
      <c r="C259">
        <v>801</v>
      </c>
      <c r="D259" t="s">
        <v>293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-18.721679999999999</v>
      </c>
      <c r="K259">
        <v>-19.758790000000001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</row>
    <row r="260" spans="1:34" x14ac:dyDescent="0.25">
      <c r="A260" s="13">
        <v>3</v>
      </c>
      <c r="B260" s="13">
        <v>800</v>
      </c>
      <c r="C260">
        <v>802</v>
      </c>
      <c r="D260" t="s">
        <v>294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-9.4160160000000008</v>
      </c>
      <c r="K260">
        <v>-9.8857420000000005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</row>
    <row r="261" spans="1:34" x14ac:dyDescent="0.25">
      <c r="A261" s="13">
        <v>3</v>
      </c>
      <c r="B261" s="13">
        <v>800</v>
      </c>
      <c r="C261">
        <v>803</v>
      </c>
      <c r="D261" t="s">
        <v>295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-28.189450000000001</v>
      </c>
      <c r="K261">
        <v>-29.676760000000002</v>
      </c>
      <c r="L261">
        <v>-29.898440000000001</v>
      </c>
      <c r="M261">
        <v>-75.226560000000006</v>
      </c>
      <c r="N261">
        <v>-76.671880000000002</v>
      </c>
      <c r="O261">
        <v>-78.1875</v>
      </c>
      <c r="P261">
        <v>-53.53125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</row>
    <row r="262" spans="1:34" x14ac:dyDescent="0.25">
      <c r="A262" s="13">
        <v>3</v>
      </c>
      <c r="B262" s="13">
        <v>800</v>
      </c>
      <c r="C262">
        <v>804</v>
      </c>
      <c r="D262" t="s">
        <v>296</v>
      </c>
      <c r="E262">
        <v>0</v>
      </c>
      <c r="F262">
        <v>0</v>
      </c>
      <c r="G262">
        <v>0</v>
      </c>
      <c r="H262">
        <v>0</v>
      </c>
      <c r="I262">
        <v>0</v>
      </c>
      <c r="J262">
        <v>-37.701169999999998</v>
      </c>
      <c r="K262">
        <v>-39.705080000000002</v>
      </c>
      <c r="L262">
        <v>-39.97363</v>
      </c>
      <c r="M262">
        <v>-100.6172</v>
      </c>
      <c r="N262">
        <v>-102.5078</v>
      </c>
      <c r="O262">
        <v>-104.5234</v>
      </c>
      <c r="P262">
        <v>-71.578130000000002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</row>
    <row r="263" spans="1:34" x14ac:dyDescent="0.25">
      <c r="A263" s="13">
        <v>3</v>
      </c>
      <c r="B263" s="13">
        <v>900</v>
      </c>
      <c r="C263">
        <v>901</v>
      </c>
      <c r="D263" t="s">
        <v>297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-0.1035156</v>
      </c>
      <c r="K263" s="1">
        <v>-7.9101560000000001E-2</v>
      </c>
      <c r="L263">
        <v>-0.1445313</v>
      </c>
      <c r="M263">
        <v>-0.375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</row>
    <row r="264" spans="1:34" x14ac:dyDescent="0.25">
      <c r="A264" s="13">
        <v>3</v>
      </c>
      <c r="B264" s="13">
        <v>910</v>
      </c>
      <c r="C264">
        <v>911</v>
      </c>
      <c r="D264" t="s">
        <v>298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-0.57324220000000004</v>
      </c>
      <c r="K264">
        <v>-0.63476560000000004</v>
      </c>
      <c r="L264">
        <v>-0.63085939999999996</v>
      </c>
      <c r="M264">
        <v>-1.578125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</row>
    <row r="265" spans="1:34" x14ac:dyDescent="0.25">
      <c r="A265" s="13">
        <v>3</v>
      </c>
      <c r="B265" s="13">
        <v>920</v>
      </c>
      <c r="C265">
        <v>921</v>
      </c>
      <c r="D265" t="s">
        <v>299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-0.68066409999999999</v>
      </c>
      <c r="K265">
        <v>-0.67871090000000001</v>
      </c>
      <c r="L265">
        <v>-0.74511720000000004</v>
      </c>
      <c r="M265">
        <v>-1.890625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</row>
    <row r="266" spans="1:34" x14ac:dyDescent="0.25">
      <c r="A266" s="13">
        <v>3</v>
      </c>
      <c r="B266" s="13">
        <v>930</v>
      </c>
      <c r="C266">
        <v>931</v>
      </c>
      <c r="D266" t="s">
        <v>300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-0.36816409999999999</v>
      </c>
      <c r="K266">
        <v>-0.41210940000000001</v>
      </c>
      <c r="L266">
        <v>-0.41308590000000001</v>
      </c>
      <c r="M266">
        <v>-1.046875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</row>
    <row r="267" spans="1:34" x14ac:dyDescent="0.25">
      <c r="A267" s="13">
        <v>3</v>
      </c>
      <c r="B267" s="13">
        <v>940</v>
      </c>
      <c r="C267">
        <v>941</v>
      </c>
      <c r="D267" t="s">
        <v>301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-0.77832029999999996</v>
      </c>
      <c r="K267">
        <v>-0.79003909999999999</v>
      </c>
      <c r="L267">
        <v>-0.84765630000000003</v>
      </c>
      <c r="M267">
        <v>-2.171875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</row>
    <row r="268" spans="1:34" x14ac:dyDescent="0.25">
      <c r="A268" s="13">
        <v>3</v>
      </c>
      <c r="B268" s="13">
        <v>950</v>
      </c>
      <c r="C268">
        <v>951</v>
      </c>
      <c r="D268" t="s">
        <v>302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-0.41699219999999998</v>
      </c>
      <c r="K268">
        <v>-0.41210940000000001</v>
      </c>
      <c r="L268">
        <v>-0.46386719999999998</v>
      </c>
      <c r="M268">
        <v>-1.1875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</row>
    <row r="269" spans="1:34" x14ac:dyDescent="0.25">
      <c r="A269" s="13">
        <v>3</v>
      </c>
      <c r="B269" s="13">
        <v>960</v>
      </c>
      <c r="C269">
        <v>961</v>
      </c>
      <c r="D269" t="s">
        <v>303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-0.16308590000000001</v>
      </c>
      <c r="K269">
        <v>-0.13476560000000001</v>
      </c>
      <c r="L269">
        <v>-0.19628909999999999</v>
      </c>
      <c r="M269">
        <v>-0.4921875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</row>
    <row r="270" spans="1:34" x14ac:dyDescent="0.25">
      <c r="A270" s="13">
        <v>5</v>
      </c>
      <c r="B270" s="13">
        <v>200</v>
      </c>
      <c r="C270">
        <v>211</v>
      </c>
      <c r="D270" t="s">
        <v>507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</row>
    <row r="271" spans="1:34" x14ac:dyDescent="0.25">
      <c r="A271" s="13">
        <v>5</v>
      </c>
      <c r="B271" s="13">
        <v>200</v>
      </c>
      <c r="C271">
        <v>222</v>
      </c>
      <c r="D271" t="s">
        <v>501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-5.46875E-2</v>
      </c>
      <c r="K271" s="1">
        <v>-3.515625E-2</v>
      </c>
      <c r="L271" s="1">
        <v>-8.1054689999999999E-2</v>
      </c>
      <c r="M271">
        <v>-0.234375</v>
      </c>
      <c r="N271">
        <v>-0.2890625</v>
      </c>
      <c r="O271">
        <v>-0.3046875</v>
      </c>
      <c r="P271">
        <v>-0.203125</v>
      </c>
      <c r="Q271">
        <v>-0.203125</v>
      </c>
      <c r="R271">
        <v>-0.125</v>
      </c>
      <c r="S271">
        <v>-0.34375</v>
      </c>
      <c r="T271">
        <v>-0.125</v>
      </c>
      <c r="U271">
        <v>-0.125</v>
      </c>
      <c r="V271">
        <v>-0.125</v>
      </c>
      <c r="W271">
        <v>-0.1875</v>
      </c>
      <c r="X271">
        <v>-0.1875</v>
      </c>
      <c r="Y271">
        <v>-0.25</v>
      </c>
      <c r="Z271">
        <v>-0.125</v>
      </c>
      <c r="AA271">
        <v>-0.1875</v>
      </c>
      <c r="AB271">
        <v>-0.125</v>
      </c>
      <c r="AC271">
        <v>-0.125</v>
      </c>
      <c r="AD271">
        <v>-0.125</v>
      </c>
      <c r="AE271">
        <v>-0.125</v>
      </c>
      <c r="AF271">
        <v>-9.375E-2</v>
      </c>
      <c r="AG271">
        <v>0</v>
      </c>
      <c r="AH271">
        <v>-0.3125</v>
      </c>
    </row>
    <row r="272" spans="1:34" x14ac:dyDescent="0.25">
      <c r="A272" s="13">
        <v>5</v>
      </c>
      <c r="B272" s="13">
        <v>200</v>
      </c>
      <c r="C272">
        <v>232</v>
      </c>
      <c r="D272" t="s">
        <v>504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-0.36816409999999999</v>
      </c>
      <c r="K272">
        <v>-0.35644530000000002</v>
      </c>
      <c r="L272">
        <v>-0.41308590000000001</v>
      </c>
      <c r="M272">
        <v>-1.046875</v>
      </c>
      <c r="N272">
        <v>-1.125</v>
      </c>
      <c r="O272">
        <v>-1.140625</v>
      </c>
      <c r="P272">
        <v>-0.796875</v>
      </c>
      <c r="Q272">
        <v>-0.796875</v>
      </c>
      <c r="R272">
        <v>-0.53125</v>
      </c>
      <c r="S272">
        <v>-1.3125</v>
      </c>
      <c r="T272">
        <v>-0.5625</v>
      </c>
      <c r="U272">
        <v>-0.5625</v>
      </c>
      <c r="V272">
        <v>-0.53125</v>
      </c>
      <c r="W272">
        <v>-0.96875</v>
      </c>
      <c r="X272">
        <v>-1</v>
      </c>
      <c r="Y272">
        <v>-1.0625</v>
      </c>
      <c r="Z272">
        <v>-1.0625</v>
      </c>
      <c r="AA272">
        <v>-1.125</v>
      </c>
      <c r="AB272">
        <v>-0.6875</v>
      </c>
      <c r="AC272">
        <v>-0.65625</v>
      </c>
      <c r="AD272">
        <v>-0.53125</v>
      </c>
      <c r="AE272">
        <v>-0.53125</v>
      </c>
      <c r="AF272">
        <v>-0.53125</v>
      </c>
      <c r="AG272">
        <v>-0.46875</v>
      </c>
      <c r="AH272">
        <v>0</v>
      </c>
    </row>
    <row r="273" spans="1:34" x14ac:dyDescent="0.25">
      <c r="A273" s="13">
        <v>5</v>
      </c>
      <c r="B273" s="13">
        <v>200</v>
      </c>
      <c r="C273">
        <v>242</v>
      </c>
      <c r="D273" t="s">
        <v>505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-0.52441409999999999</v>
      </c>
      <c r="K273">
        <v>-0.51171880000000003</v>
      </c>
      <c r="L273">
        <v>-0.57910159999999999</v>
      </c>
      <c r="M273">
        <v>-1.46875</v>
      </c>
      <c r="N273">
        <v>-1.5625</v>
      </c>
      <c r="O273">
        <v>-1.59375</v>
      </c>
      <c r="P273">
        <v>-1.078125</v>
      </c>
      <c r="Q273">
        <v>-1.09375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</row>
    <row r="274" spans="1:34" x14ac:dyDescent="0.25">
      <c r="A274" s="13">
        <v>5</v>
      </c>
      <c r="B274" s="13">
        <v>260</v>
      </c>
      <c r="C274">
        <v>263</v>
      </c>
      <c r="D274" t="s">
        <v>506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-1.1943360000000001</v>
      </c>
      <c r="K274">
        <v>-1.234375</v>
      </c>
      <c r="L274">
        <v>-1.2880860000000001</v>
      </c>
      <c r="M274">
        <v>-3.265625</v>
      </c>
      <c r="N274">
        <v>-3.3828130000000001</v>
      </c>
      <c r="O274">
        <v>-3.4453130000000001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</row>
    <row r="275" spans="1:34" x14ac:dyDescent="0.25">
      <c r="A275" s="13">
        <v>5</v>
      </c>
      <c r="B275" s="13">
        <v>999</v>
      </c>
      <c r="C275">
        <v>302</v>
      </c>
      <c r="D275" t="s">
        <v>502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-8.4394530000000003</v>
      </c>
      <c r="K275">
        <v>-8.8525390000000002</v>
      </c>
      <c r="L275">
        <v>-8.9667969999999997</v>
      </c>
      <c r="M275">
        <v>-22.570309999999999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</row>
    <row r="276" spans="1:34" x14ac:dyDescent="0.25">
      <c r="A276" s="13">
        <v>5</v>
      </c>
      <c r="B276" s="13">
        <v>999</v>
      </c>
      <c r="C276">
        <v>352</v>
      </c>
      <c r="D276" t="s">
        <v>500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-6.7832030000000003</v>
      </c>
      <c r="K276">
        <v>-7.1650390000000002</v>
      </c>
      <c r="L276">
        <v>-7.2109379999999996</v>
      </c>
      <c r="M276">
        <v>-18.132809999999999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</row>
    <row r="277" spans="1:34" x14ac:dyDescent="0.25">
      <c r="A277" s="13">
        <v>5</v>
      </c>
      <c r="B277" s="13">
        <v>999</v>
      </c>
      <c r="C277">
        <v>962</v>
      </c>
      <c r="D277" t="s">
        <v>503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-2.073242</v>
      </c>
      <c r="K277">
        <v>-2.2119140000000002</v>
      </c>
      <c r="L277">
        <v>-2.2197269999999998</v>
      </c>
      <c r="M277">
        <v>-5.625</v>
      </c>
      <c r="N277">
        <v>-5.765625</v>
      </c>
      <c r="O277">
        <v>-6.015625</v>
      </c>
      <c r="P277">
        <v>-4.015625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</row>
  </sheetData>
  <pageMargins left="0.7" right="0.7" top="0.75" bottom="0.75" header="0.3" footer="0.3"/>
  <pageSetup paperSize="17" scale="5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I277"/>
  <sheetViews>
    <sheetView workbookViewId="0">
      <selection activeCell="AL4" sqref="AL4:AL277"/>
    </sheetView>
  </sheetViews>
  <sheetFormatPr defaultRowHeight="15" x14ac:dyDescent="0.25"/>
  <cols>
    <col min="1" max="1" width="9.7109375" bestFit="1" customWidth="1"/>
    <col min="2" max="3" width="10.140625" bestFit="1" customWidth="1"/>
    <col min="4" max="4" width="58.85546875" bestFit="1" customWidth="1"/>
  </cols>
  <sheetData>
    <row r="3" spans="1:35" x14ac:dyDescent="0.25">
      <c r="A3" s="4" t="s">
        <v>24</v>
      </c>
      <c r="B3" s="4" t="s">
        <v>304</v>
      </c>
      <c r="C3" t="s">
        <v>23</v>
      </c>
      <c r="D3" s="4" t="s">
        <v>25</v>
      </c>
      <c r="E3">
        <v>2013</v>
      </c>
      <c r="F3">
        <v>2014</v>
      </c>
      <c r="G3">
        <v>2015</v>
      </c>
      <c r="H3">
        <v>2016</v>
      </c>
      <c r="I3">
        <v>2017</v>
      </c>
      <c r="J3">
        <v>2018</v>
      </c>
      <c r="K3">
        <v>2019</v>
      </c>
      <c r="L3">
        <v>2020</v>
      </c>
      <c r="M3">
        <v>2021</v>
      </c>
      <c r="N3">
        <v>2022</v>
      </c>
      <c r="O3">
        <v>2023</v>
      </c>
      <c r="P3">
        <v>2024</v>
      </c>
      <c r="Q3">
        <v>2025</v>
      </c>
      <c r="R3">
        <v>2026</v>
      </c>
      <c r="S3">
        <v>2027</v>
      </c>
      <c r="T3">
        <v>2028</v>
      </c>
      <c r="U3">
        <v>2029</v>
      </c>
      <c r="V3">
        <v>2030</v>
      </c>
      <c r="W3">
        <v>2031</v>
      </c>
      <c r="X3">
        <v>2032</v>
      </c>
      <c r="Y3">
        <v>2033</v>
      </c>
      <c r="Z3">
        <v>2034</v>
      </c>
      <c r="AA3">
        <v>2035</v>
      </c>
      <c r="AB3">
        <v>2036</v>
      </c>
      <c r="AC3">
        <v>2037</v>
      </c>
      <c r="AD3">
        <v>2038</v>
      </c>
      <c r="AE3">
        <v>2039</v>
      </c>
      <c r="AF3">
        <v>2040</v>
      </c>
      <c r="AG3">
        <v>2041</v>
      </c>
      <c r="AH3">
        <v>2042</v>
      </c>
      <c r="AI3" t="s">
        <v>543</v>
      </c>
    </row>
    <row r="4" spans="1:35" x14ac:dyDescent="0.25">
      <c r="A4" s="13">
        <v>1</v>
      </c>
      <c r="B4" s="13">
        <v>100</v>
      </c>
      <c r="C4">
        <v>102</v>
      </c>
      <c r="D4" t="s">
        <v>38</v>
      </c>
      <c r="E4">
        <v>0</v>
      </c>
      <c r="F4">
        <v>0</v>
      </c>
      <c r="G4">
        <v>-241.56270000000001</v>
      </c>
      <c r="H4">
        <v>-239.7509</v>
      </c>
      <c r="I4">
        <v>-256.07029999999997</v>
      </c>
      <c r="J4">
        <v>-265.54599999999999</v>
      </c>
      <c r="K4">
        <v>-281.83</v>
      </c>
      <c r="L4">
        <v>-285.45929999999998</v>
      </c>
      <c r="M4">
        <v>-293.84879999999998</v>
      </c>
      <c r="N4">
        <v>-300.34109999999998</v>
      </c>
      <c r="O4">
        <v>-302.75689999999997</v>
      </c>
      <c r="P4">
        <v>-301.26100000000002</v>
      </c>
      <c r="Q4">
        <v>-300.48</v>
      </c>
      <c r="R4">
        <v>-299.33679999999998</v>
      </c>
      <c r="S4">
        <v>-308.8553</v>
      </c>
      <c r="T4">
        <v>-316.57310000000001</v>
      </c>
      <c r="U4">
        <v>-319.8254</v>
      </c>
      <c r="V4">
        <v>-327.81349999999998</v>
      </c>
      <c r="W4">
        <v>-333.78469999999999</v>
      </c>
      <c r="X4">
        <v>-336.48090000000002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f>SUM(E4:AH4)</f>
        <v>-5311.5766999999996</v>
      </c>
    </row>
    <row r="5" spans="1:35" x14ac:dyDescent="0.25">
      <c r="A5" s="13">
        <v>1</v>
      </c>
      <c r="B5" s="13">
        <v>100</v>
      </c>
      <c r="C5">
        <v>103</v>
      </c>
      <c r="D5" t="s">
        <v>39</v>
      </c>
      <c r="E5">
        <v>0</v>
      </c>
      <c r="F5">
        <v>0</v>
      </c>
      <c r="G5">
        <v>-90.329719999999995</v>
      </c>
      <c r="H5">
        <v>-89.652159999999995</v>
      </c>
      <c r="I5">
        <v>-95.755219999999994</v>
      </c>
      <c r="J5">
        <v>-99.297759999999997</v>
      </c>
      <c r="K5">
        <v>-105.3871</v>
      </c>
      <c r="L5">
        <v>-106.74420000000001</v>
      </c>
      <c r="M5">
        <v>-109.8814</v>
      </c>
      <c r="N5">
        <v>-112.3091</v>
      </c>
      <c r="O5">
        <v>-113.2129</v>
      </c>
      <c r="P5">
        <v>-112.6541</v>
      </c>
      <c r="Q5">
        <v>-112.36109999999999</v>
      </c>
      <c r="R5">
        <v>-111.9333</v>
      </c>
      <c r="S5">
        <v>-115.4936</v>
      </c>
      <c r="T5">
        <v>-118.3802</v>
      </c>
      <c r="U5">
        <v>-119.5951</v>
      </c>
      <c r="V5">
        <v>-122.5821</v>
      </c>
      <c r="W5">
        <v>-124.8143</v>
      </c>
      <c r="X5">
        <v>-125.82250000000001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f t="shared" ref="AI5:AI68" si="0">SUM(E5:AH5)</f>
        <v>-1986.20586</v>
      </c>
    </row>
    <row r="6" spans="1:35" x14ac:dyDescent="0.25">
      <c r="A6" s="13">
        <v>1</v>
      </c>
      <c r="B6" s="13">
        <v>100</v>
      </c>
      <c r="C6">
        <v>104</v>
      </c>
      <c r="D6" t="s">
        <v>40</v>
      </c>
      <c r="E6">
        <v>0</v>
      </c>
      <c r="F6">
        <v>0</v>
      </c>
      <c r="G6">
        <v>-129.27500000000001</v>
      </c>
      <c r="H6">
        <v>-128.30529999999999</v>
      </c>
      <c r="I6">
        <v>-137.03970000000001</v>
      </c>
      <c r="J6">
        <v>-142.10980000000001</v>
      </c>
      <c r="K6">
        <v>-150.82470000000001</v>
      </c>
      <c r="L6">
        <v>-152.76609999999999</v>
      </c>
      <c r="M6">
        <v>-157.25630000000001</v>
      </c>
      <c r="N6">
        <v>-160.73099999999999</v>
      </c>
      <c r="O6">
        <v>-162.0239</v>
      </c>
      <c r="P6">
        <v>-161.22329999999999</v>
      </c>
      <c r="Q6">
        <v>-160.80609999999999</v>
      </c>
      <c r="R6">
        <v>-160.19319999999999</v>
      </c>
      <c r="S6">
        <v>-165.28749999999999</v>
      </c>
      <c r="T6">
        <v>-169.4186</v>
      </c>
      <c r="U6">
        <v>-171.15889999999999</v>
      </c>
      <c r="V6">
        <v>-175.43369999999999</v>
      </c>
      <c r="W6">
        <v>-178.62729999999999</v>
      </c>
      <c r="X6">
        <v>-180.07210000000001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f t="shared" si="0"/>
        <v>-2842.5524999999998</v>
      </c>
    </row>
    <row r="7" spans="1:35" x14ac:dyDescent="0.25">
      <c r="A7" s="13">
        <v>1</v>
      </c>
      <c r="B7" s="13">
        <v>100</v>
      </c>
      <c r="C7">
        <v>105</v>
      </c>
      <c r="D7" t="s">
        <v>41</v>
      </c>
      <c r="E7">
        <v>0</v>
      </c>
      <c r="F7">
        <v>0</v>
      </c>
      <c r="G7">
        <v>-109.7</v>
      </c>
      <c r="H7">
        <v>-108.8771</v>
      </c>
      <c r="I7">
        <v>-116.2889</v>
      </c>
      <c r="J7">
        <v>-120.5917</v>
      </c>
      <c r="K7">
        <v>-127.98699999999999</v>
      </c>
      <c r="L7">
        <v>-129.63499999999999</v>
      </c>
      <c r="M7">
        <v>-133.44479999999999</v>
      </c>
      <c r="N7">
        <v>-136.39359999999999</v>
      </c>
      <c r="O7">
        <v>-137.49080000000001</v>
      </c>
      <c r="P7">
        <v>-136.81139999999999</v>
      </c>
      <c r="Q7">
        <v>-136.4573</v>
      </c>
      <c r="R7">
        <v>-135.9366</v>
      </c>
      <c r="S7">
        <v>-140.2602</v>
      </c>
      <c r="T7">
        <v>-143.76650000000001</v>
      </c>
      <c r="U7">
        <v>-145.24379999999999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f t="shared" si="0"/>
        <v>-1958.8846999999998</v>
      </c>
    </row>
    <row r="8" spans="1:35" x14ac:dyDescent="0.25">
      <c r="A8" s="13">
        <v>1</v>
      </c>
      <c r="B8" s="13">
        <v>100</v>
      </c>
      <c r="C8">
        <v>106</v>
      </c>
      <c r="D8" t="s">
        <v>42</v>
      </c>
      <c r="E8">
        <v>0</v>
      </c>
      <c r="F8">
        <v>0</v>
      </c>
      <c r="G8">
        <v>-142.12389999999999</v>
      </c>
      <c r="H8">
        <v>-141.03399999999999</v>
      </c>
      <c r="I8">
        <v>-150.661</v>
      </c>
      <c r="J8">
        <v>-156.42259999999999</v>
      </c>
      <c r="K8">
        <v>-166.26230000000001</v>
      </c>
      <c r="L8">
        <v>-168.39570000000001</v>
      </c>
      <c r="M8">
        <v>-173.02070000000001</v>
      </c>
      <c r="N8">
        <v>-177.05629999999999</v>
      </c>
      <c r="O8">
        <v>-178.60409999999999</v>
      </c>
      <c r="P8">
        <v>-177.46960000000001</v>
      </c>
      <c r="Q8">
        <v>-177.38509999999999</v>
      </c>
      <c r="R8">
        <v>-176.43049999999999</v>
      </c>
      <c r="S8">
        <v>-181.98650000000001</v>
      </c>
      <c r="T8">
        <v>-186.61150000000001</v>
      </c>
      <c r="U8">
        <v>-188.9563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f t="shared" si="0"/>
        <v>-2542.4200999999998</v>
      </c>
    </row>
    <row r="9" spans="1:35" x14ac:dyDescent="0.25">
      <c r="A9" s="13">
        <v>1</v>
      </c>
      <c r="B9" s="13">
        <v>100</v>
      </c>
      <c r="C9">
        <v>107</v>
      </c>
      <c r="D9" t="s">
        <v>43</v>
      </c>
      <c r="E9">
        <v>0</v>
      </c>
      <c r="F9">
        <v>0</v>
      </c>
      <c r="G9">
        <v>-209.31139999999999</v>
      </c>
      <c r="H9">
        <v>-207.7415</v>
      </c>
      <c r="I9">
        <v>-221.88249999999999</v>
      </c>
      <c r="J9">
        <v>-230.09350000000001</v>
      </c>
      <c r="K9">
        <v>-244.20509999999999</v>
      </c>
      <c r="L9">
        <v>-247.34909999999999</v>
      </c>
      <c r="M9">
        <v>-254.61750000000001</v>
      </c>
      <c r="N9">
        <v>-260.24400000000003</v>
      </c>
      <c r="O9">
        <v>-262.33819999999997</v>
      </c>
      <c r="P9">
        <v>-261.04050000000001</v>
      </c>
      <c r="Q9">
        <v>-260.36669999999998</v>
      </c>
      <c r="R9">
        <v>-259.37349999999998</v>
      </c>
      <c r="S9">
        <v>-267.6216</v>
      </c>
      <c r="T9">
        <v>-274.30900000000003</v>
      </c>
      <c r="U9">
        <v>-277.12959999999998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f t="shared" si="0"/>
        <v>-3737.6237000000001</v>
      </c>
    </row>
    <row r="10" spans="1:35" x14ac:dyDescent="0.25">
      <c r="A10" s="13">
        <v>1</v>
      </c>
      <c r="B10" s="13">
        <v>100</v>
      </c>
      <c r="C10">
        <v>108</v>
      </c>
      <c r="D10" t="s">
        <v>44</v>
      </c>
      <c r="E10">
        <v>0</v>
      </c>
      <c r="F10">
        <v>0</v>
      </c>
      <c r="G10">
        <v>-208.9735</v>
      </c>
      <c r="H10">
        <v>-207.40610000000001</v>
      </c>
      <c r="I10">
        <v>-221.52420000000001</v>
      </c>
      <c r="J10">
        <v>-229.72200000000001</v>
      </c>
      <c r="K10">
        <v>-243.81059999999999</v>
      </c>
      <c r="L10">
        <v>-246.94980000000001</v>
      </c>
      <c r="M10">
        <v>-254.20650000000001</v>
      </c>
      <c r="N10">
        <v>-259.82380000000001</v>
      </c>
      <c r="O10">
        <v>-261.91469999999998</v>
      </c>
      <c r="P10">
        <v>-260.6189</v>
      </c>
      <c r="Q10">
        <v>-259.94589999999999</v>
      </c>
      <c r="R10">
        <v>-258.95499999999998</v>
      </c>
      <c r="S10">
        <v>-267.18900000000002</v>
      </c>
      <c r="T10">
        <v>-273.8657</v>
      </c>
      <c r="U10">
        <v>-276.68259999999998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f t="shared" si="0"/>
        <v>-3731.5882999999999</v>
      </c>
    </row>
    <row r="11" spans="1:35" x14ac:dyDescent="0.25">
      <c r="A11" s="13">
        <v>1</v>
      </c>
      <c r="B11" s="13">
        <v>100</v>
      </c>
      <c r="C11">
        <v>110</v>
      </c>
      <c r="D11" t="s">
        <v>45</v>
      </c>
      <c r="E11">
        <v>0</v>
      </c>
      <c r="F11">
        <v>0</v>
      </c>
      <c r="G11">
        <v>-36.910589999999999</v>
      </c>
      <c r="H11">
        <v>-36.634889999999999</v>
      </c>
      <c r="I11">
        <v>-39.128079999999997</v>
      </c>
      <c r="J11">
        <v>-40.567079999999997</v>
      </c>
      <c r="K11">
        <v>-43.036290000000001</v>
      </c>
      <c r="L11">
        <v>-43.590620000000001</v>
      </c>
      <c r="M11">
        <v>-44.893250000000002</v>
      </c>
      <c r="N11">
        <v>-45.872709999999998</v>
      </c>
      <c r="O11">
        <v>-46.238340000000001</v>
      </c>
      <c r="P11">
        <v>-46.034300000000002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f t="shared" si="0"/>
        <v>-422.90615000000003</v>
      </c>
    </row>
    <row r="12" spans="1:35" x14ac:dyDescent="0.25">
      <c r="A12" s="13">
        <v>1</v>
      </c>
      <c r="B12" s="13">
        <v>100</v>
      </c>
      <c r="C12">
        <v>111</v>
      </c>
      <c r="D12" t="s">
        <v>46</v>
      </c>
      <c r="E12">
        <v>0</v>
      </c>
      <c r="F12">
        <v>0</v>
      </c>
      <c r="G12">
        <v>-66.358739999999997</v>
      </c>
      <c r="H12">
        <v>-65.858580000000003</v>
      </c>
      <c r="I12">
        <v>-70.340069999999997</v>
      </c>
      <c r="J12">
        <v>-72.985749999999996</v>
      </c>
      <c r="K12">
        <v>-77.502930000000006</v>
      </c>
      <c r="L12">
        <v>-78.500470000000007</v>
      </c>
      <c r="M12">
        <v>-80.748959999999997</v>
      </c>
      <c r="N12">
        <v>-82.571079999999995</v>
      </c>
      <c r="O12">
        <v>-83.259460000000004</v>
      </c>
      <c r="P12">
        <v>-82.800960000000003</v>
      </c>
      <c r="Q12">
        <v>-82.656980000000004</v>
      </c>
      <c r="R12">
        <v>-82.289919999999995</v>
      </c>
      <c r="S12">
        <v>-84.896850000000001</v>
      </c>
      <c r="T12">
        <v>-87.032650000000004</v>
      </c>
      <c r="U12">
        <v>-88.003299999999996</v>
      </c>
      <c r="V12">
        <v>-90.223879999999994</v>
      </c>
      <c r="W12">
        <v>-91.805179999999993</v>
      </c>
      <c r="X12">
        <v>-92.545590000000004</v>
      </c>
      <c r="Y12">
        <v>-93.469120000000004</v>
      </c>
      <c r="Z12">
        <v>-94.544560000000004</v>
      </c>
      <c r="AA12">
        <v>-95.210880000000003</v>
      </c>
      <c r="AB12">
        <v>-96.134219999999999</v>
      </c>
      <c r="AC12">
        <v>-98.129580000000004</v>
      </c>
      <c r="AD12">
        <v>-98.769170000000003</v>
      </c>
      <c r="AE12">
        <v>-100.47920000000001</v>
      </c>
      <c r="AF12">
        <v>-102.23</v>
      </c>
      <c r="AG12">
        <v>-106.4213</v>
      </c>
      <c r="AH12">
        <v>-110.0295</v>
      </c>
      <c r="AI12">
        <f t="shared" si="0"/>
        <v>-2455.7988800000003</v>
      </c>
    </row>
    <row r="13" spans="1:35" x14ac:dyDescent="0.25">
      <c r="A13" s="13">
        <v>1</v>
      </c>
      <c r="B13" s="13">
        <v>100</v>
      </c>
      <c r="C13">
        <v>112</v>
      </c>
      <c r="D13" t="s">
        <v>47</v>
      </c>
      <c r="E13">
        <v>0</v>
      </c>
      <c r="F13">
        <v>0</v>
      </c>
      <c r="G13">
        <v>-56.9251</v>
      </c>
      <c r="H13">
        <v>-56.491529999999997</v>
      </c>
      <c r="I13">
        <v>-60.345309999999998</v>
      </c>
      <c r="J13">
        <v>-62.656100000000002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f t="shared" si="0"/>
        <v>-236.41803999999999</v>
      </c>
    </row>
    <row r="14" spans="1:35" x14ac:dyDescent="0.25">
      <c r="A14" s="13">
        <v>1</v>
      </c>
      <c r="B14" s="13">
        <v>100</v>
      </c>
      <c r="C14">
        <v>113</v>
      </c>
      <c r="D14" t="s">
        <v>48</v>
      </c>
      <c r="E14">
        <v>0</v>
      </c>
      <c r="F14">
        <v>0</v>
      </c>
      <c r="G14">
        <v>-56.9251</v>
      </c>
      <c r="H14">
        <v>-56.491529999999997</v>
      </c>
      <c r="I14">
        <v>-60.345309999999998</v>
      </c>
      <c r="J14">
        <v>-62.656100000000002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f t="shared" si="0"/>
        <v>-236.41803999999999</v>
      </c>
    </row>
    <row r="15" spans="1:35" x14ac:dyDescent="0.25">
      <c r="A15" s="13">
        <v>1</v>
      </c>
      <c r="B15" s="13">
        <v>100</v>
      </c>
      <c r="C15">
        <v>114</v>
      </c>
      <c r="D15" t="s">
        <v>49</v>
      </c>
      <c r="E15">
        <v>0</v>
      </c>
      <c r="F15">
        <v>0</v>
      </c>
      <c r="G15">
        <v>-67.906229999999994</v>
      </c>
      <c r="H15">
        <v>-67.395899999999997</v>
      </c>
      <c r="I15">
        <v>-71.983519999999999</v>
      </c>
      <c r="J15">
        <v>-74.664580000000001</v>
      </c>
      <c r="K15">
        <v>-79.261290000000002</v>
      </c>
      <c r="L15">
        <v>-80.281689999999998</v>
      </c>
      <c r="M15">
        <v>-82.61627</v>
      </c>
      <c r="N15">
        <v>-84.457980000000006</v>
      </c>
      <c r="O15">
        <v>-85.14752</v>
      </c>
      <c r="P15">
        <v>-84.706540000000004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f t="shared" si="0"/>
        <v>-778.42151999999999</v>
      </c>
    </row>
    <row r="16" spans="1:35" x14ac:dyDescent="0.25">
      <c r="A16" s="13">
        <v>1</v>
      </c>
      <c r="B16" s="13">
        <v>100</v>
      </c>
      <c r="C16">
        <v>115</v>
      </c>
      <c r="D16" t="s">
        <v>50</v>
      </c>
      <c r="E16">
        <v>0</v>
      </c>
      <c r="F16">
        <v>0</v>
      </c>
      <c r="G16">
        <v>-45.275109999999998</v>
      </c>
      <c r="H16">
        <v>-44.937550000000002</v>
      </c>
      <c r="I16">
        <v>-47.995130000000003</v>
      </c>
      <c r="J16">
        <v>-49.755040000000001</v>
      </c>
      <c r="K16">
        <v>-52.768650000000001</v>
      </c>
      <c r="L16">
        <v>-53.449809999999999</v>
      </c>
      <c r="M16">
        <v>-55.06232</v>
      </c>
      <c r="N16">
        <v>-56.254759999999997</v>
      </c>
      <c r="O16">
        <v>-56.700499999999998</v>
      </c>
      <c r="P16">
        <v>-56.466920000000002</v>
      </c>
      <c r="Q16">
        <v>-56.263120000000001</v>
      </c>
      <c r="R16">
        <v>-56.08887</v>
      </c>
      <c r="S16">
        <v>-57.875489999999999</v>
      </c>
      <c r="T16">
        <v>-59.312809999999999</v>
      </c>
      <c r="U16">
        <v>-59.860050000000001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f t="shared" si="0"/>
        <v>-808.06612999999993</v>
      </c>
    </row>
    <row r="17" spans="1:35" x14ac:dyDescent="0.25">
      <c r="A17" s="13">
        <v>1</v>
      </c>
      <c r="B17" s="13">
        <v>100</v>
      </c>
      <c r="C17">
        <v>116</v>
      </c>
      <c r="D17" t="s">
        <v>51</v>
      </c>
      <c r="E17">
        <v>0</v>
      </c>
      <c r="F17">
        <v>0</v>
      </c>
      <c r="G17">
        <v>-68.496499999999997</v>
      </c>
      <c r="H17">
        <v>-67.970950000000002</v>
      </c>
      <c r="I17">
        <v>-72.612210000000005</v>
      </c>
      <c r="J17">
        <v>-75.387299999999996</v>
      </c>
      <c r="K17">
        <v>-80.129149999999996</v>
      </c>
      <c r="L17">
        <v>-81.157390000000007</v>
      </c>
      <c r="M17">
        <v>-83.386750000000006</v>
      </c>
      <c r="N17">
        <v>-85.331239999999994</v>
      </c>
      <c r="O17">
        <v>-86.077640000000002</v>
      </c>
      <c r="P17">
        <v>-85.53143</v>
      </c>
      <c r="Q17">
        <v>-85.492429999999999</v>
      </c>
      <c r="R17">
        <v>-85.030209999999997</v>
      </c>
      <c r="S17">
        <v>-87.708500000000001</v>
      </c>
      <c r="T17">
        <v>-89.9375</v>
      </c>
      <c r="U17">
        <v>-91.066829999999996</v>
      </c>
      <c r="V17">
        <v>-93.494569999999996</v>
      </c>
      <c r="W17">
        <v>-94.945740000000001</v>
      </c>
      <c r="X17">
        <v>-95.708439999999996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f t="shared" si="0"/>
        <v>-1509.4647799999998</v>
      </c>
    </row>
    <row r="18" spans="1:35" x14ac:dyDescent="0.25">
      <c r="A18" s="13">
        <v>1</v>
      </c>
      <c r="B18" s="13">
        <v>100</v>
      </c>
      <c r="C18">
        <v>117</v>
      </c>
      <c r="D18" t="s">
        <v>52</v>
      </c>
      <c r="E18">
        <v>0</v>
      </c>
      <c r="F18">
        <v>0</v>
      </c>
      <c r="G18">
        <v>-69.296260000000004</v>
      </c>
      <c r="H18">
        <v>-68.777109999999993</v>
      </c>
      <c r="I18">
        <v>-73.458820000000003</v>
      </c>
      <c r="J18">
        <v>-76.171509999999998</v>
      </c>
      <c r="K18">
        <v>-80.834289999999996</v>
      </c>
      <c r="L18">
        <v>-81.874920000000003</v>
      </c>
      <c r="M18">
        <v>-84.291690000000003</v>
      </c>
      <c r="N18">
        <v>-86.147639999999996</v>
      </c>
      <c r="O18">
        <v>-86.837890000000002</v>
      </c>
      <c r="P18">
        <v>-86.41968</v>
      </c>
      <c r="Q18">
        <v>-86.183350000000004</v>
      </c>
      <c r="R18">
        <v>-85.863889999999998</v>
      </c>
      <c r="S18">
        <v>-88.595699999999994</v>
      </c>
      <c r="T18">
        <v>-90.808779999999999</v>
      </c>
      <c r="U18">
        <v>-91.724490000000003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f t="shared" si="0"/>
        <v>-1237.2860200000002</v>
      </c>
    </row>
    <row r="19" spans="1:35" x14ac:dyDescent="0.25">
      <c r="A19" s="13">
        <v>1</v>
      </c>
      <c r="B19" s="13">
        <v>100</v>
      </c>
      <c r="C19">
        <v>118</v>
      </c>
      <c r="D19" t="s">
        <v>53</v>
      </c>
      <c r="E19">
        <v>0</v>
      </c>
      <c r="F19">
        <v>0</v>
      </c>
      <c r="G19">
        <v>-88.645480000000006</v>
      </c>
      <c r="H19">
        <v>-87.981430000000003</v>
      </c>
      <c r="I19">
        <v>-93.970320000000001</v>
      </c>
      <c r="J19">
        <v>-97.440370000000001</v>
      </c>
      <c r="K19">
        <v>-103.4054</v>
      </c>
      <c r="L19">
        <v>-104.7367</v>
      </c>
      <c r="M19">
        <v>-107.8282</v>
      </c>
      <c r="N19">
        <v>-110.202</v>
      </c>
      <c r="O19">
        <v>-111.0859</v>
      </c>
      <c r="P19">
        <v>-110.55119999999999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f t="shared" si="0"/>
        <v>-1015.8470000000001</v>
      </c>
    </row>
    <row r="20" spans="1:35" x14ac:dyDescent="0.25">
      <c r="A20" s="13">
        <v>1</v>
      </c>
      <c r="B20" s="13">
        <v>100</v>
      </c>
      <c r="C20">
        <v>119</v>
      </c>
      <c r="D20" t="s">
        <v>54</v>
      </c>
      <c r="E20">
        <v>0</v>
      </c>
      <c r="F20">
        <v>0</v>
      </c>
      <c r="G20">
        <v>-59.81785</v>
      </c>
      <c r="H20">
        <v>-59.36591</v>
      </c>
      <c r="I20">
        <v>-63.407649999999997</v>
      </c>
      <c r="J20">
        <v>-65.807950000000005</v>
      </c>
      <c r="K20">
        <v>-69.899540000000002</v>
      </c>
      <c r="L20">
        <v>-70.798360000000002</v>
      </c>
      <c r="M20">
        <v>-72.800870000000003</v>
      </c>
      <c r="N20">
        <v>-74.460419999999999</v>
      </c>
      <c r="O20">
        <v>-75.091740000000001</v>
      </c>
      <c r="P20">
        <v>-74.657529999999994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f t="shared" si="0"/>
        <v>-686.10781999999995</v>
      </c>
    </row>
    <row r="21" spans="1:35" x14ac:dyDescent="0.25">
      <c r="A21" s="13">
        <v>1</v>
      </c>
      <c r="B21" s="13">
        <v>100</v>
      </c>
      <c r="C21">
        <v>120</v>
      </c>
      <c r="D21" t="s">
        <v>55</v>
      </c>
      <c r="E21">
        <v>0</v>
      </c>
      <c r="F21">
        <v>0</v>
      </c>
      <c r="G21">
        <v>-13.846450000000001</v>
      </c>
      <c r="H21">
        <v>-13.741820000000001</v>
      </c>
      <c r="I21">
        <v>-14.67737</v>
      </c>
      <c r="J21">
        <v>-15.23297</v>
      </c>
      <c r="K21">
        <v>-16.179379999999998</v>
      </c>
      <c r="L21">
        <v>-16.38766</v>
      </c>
      <c r="M21">
        <v>-16.851410000000001</v>
      </c>
      <c r="N21">
        <v>-17.235869999999998</v>
      </c>
      <c r="O21">
        <v>-17.381679999999999</v>
      </c>
      <c r="P21">
        <v>-17.2821</v>
      </c>
      <c r="Q21">
        <v>-17.259219999999999</v>
      </c>
      <c r="R21">
        <v>-17.17737</v>
      </c>
      <c r="S21">
        <v>-17.719850000000001</v>
      </c>
      <c r="T21">
        <v>-18.16638</v>
      </c>
      <c r="U21">
        <v>-18.37689</v>
      </c>
      <c r="V21">
        <v>-18.842829999999999</v>
      </c>
      <c r="W21">
        <v>-19.166499999999999</v>
      </c>
      <c r="X21">
        <v>-19.32208</v>
      </c>
      <c r="Y21">
        <v>-19.514099999999999</v>
      </c>
      <c r="Z21">
        <v>-19.740659999999998</v>
      </c>
      <c r="AA21">
        <v>-19.879149999999999</v>
      </c>
      <c r="AB21">
        <v>-20.066099999999999</v>
      </c>
      <c r="AC21">
        <v>-20.49719</v>
      </c>
      <c r="AD21">
        <v>-20.616700000000002</v>
      </c>
      <c r="AE21">
        <v>-20.971979999999999</v>
      </c>
      <c r="AF21">
        <v>-21.347470000000001</v>
      </c>
      <c r="AG21">
        <v>-22.223020000000002</v>
      </c>
      <c r="AH21">
        <v>-22.971620000000001</v>
      </c>
      <c r="AI21">
        <f t="shared" si="0"/>
        <v>-512.67581999999993</v>
      </c>
    </row>
    <row r="22" spans="1:35" x14ac:dyDescent="0.25">
      <c r="A22" s="13">
        <v>1</v>
      </c>
      <c r="B22" s="13">
        <v>100</v>
      </c>
      <c r="C22">
        <v>121</v>
      </c>
      <c r="D22" t="s">
        <v>56</v>
      </c>
      <c r="E22">
        <v>0</v>
      </c>
      <c r="F22">
        <v>0</v>
      </c>
      <c r="G22">
        <v>-62.935009999999998</v>
      </c>
      <c r="H22">
        <v>-62.460720000000002</v>
      </c>
      <c r="I22">
        <v>-66.711179999999999</v>
      </c>
      <c r="J22">
        <v>-69.218410000000006</v>
      </c>
      <c r="K22">
        <v>-73.500820000000004</v>
      </c>
      <c r="L22">
        <v>-74.446489999999997</v>
      </c>
      <c r="M22">
        <v>-76.581509999999994</v>
      </c>
      <c r="N22">
        <v>-78.30789</v>
      </c>
      <c r="O22">
        <v>-78.960139999999996</v>
      </c>
      <c r="P22">
        <v>-78.5274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f t="shared" si="0"/>
        <v>-721.64957000000004</v>
      </c>
    </row>
    <row r="23" spans="1:35" x14ac:dyDescent="0.25">
      <c r="A23" s="13">
        <v>1</v>
      </c>
      <c r="B23" s="13">
        <v>100</v>
      </c>
      <c r="C23">
        <v>122</v>
      </c>
      <c r="D23" t="s">
        <v>57</v>
      </c>
      <c r="E23">
        <v>0</v>
      </c>
      <c r="F23">
        <v>0</v>
      </c>
      <c r="G23">
        <v>-117.5765</v>
      </c>
      <c r="H23">
        <v>-116.69670000000001</v>
      </c>
      <c r="I23">
        <v>-124.6396</v>
      </c>
      <c r="J23">
        <v>-129.23509999999999</v>
      </c>
      <c r="K23">
        <v>-137.1301</v>
      </c>
      <c r="L23">
        <v>-138.89500000000001</v>
      </c>
      <c r="M23">
        <v>-143.01419999999999</v>
      </c>
      <c r="N23">
        <v>-146.15190000000001</v>
      </c>
      <c r="O23">
        <v>-147.3202</v>
      </c>
      <c r="P23">
        <v>-146.63300000000001</v>
      </c>
      <c r="Q23">
        <v>-146.20359999999999</v>
      </c>
      <c r="R23">
        <v>-145.68100000000001</v>
      </c>
      <c r="S23">
        <v>-150.3168</v>
      </c>
      <c r="T23">
        <v>-154.06639999999999</v>
      </c>
      <c r="U23">
        <v>-155.59469999999999</v>
      </c>
      <c r="V23">
        <v>-159.4716</v>
      </c>
      <c r="W23">
        <v>-162.40889999999999</v>
      </c>
      <c r="X23">
        <v>-163.72200000000001</v>
      </c>
      <c r="Y23">
        <v>-165.3698</v>
      </c>
      <c r="Z23">
        <v>-167.21789999999999</v>
      </c>
      <c r="AA23">
        <v>-168.40690000000001</v>
      </c>
      <c r="AB23">
        <v>-170.18870000000001</v>
      </c>
      <c r="AC23">
        <v>-173.3775</v>
      </c>
      <c r="AD23">
        <v>-174.85470000000001</v>
      </c>
      <c r="AE23">
        <v>-177.89920000000001</v>
      </c>
      <c r="AF23">
        <v>-180.74690000000001</v>
      </c>
      <c r="AG23">
        <v>-188.1704</v>
      </c>
      <c r="AH23">
        <v>-194.68969999999999</v>
      </c>
      <c r="AI23">
        <f t="shared" si="0"/>
        <v>-4345.6790000000001</v>
      </c>
    </row>
    <row r="24" spans="1:35" x14ac:dyDescent="0.25">
      <c r="A24" s="13">
        <v>1</v>
      </c>
      <c r="B24" s="13">
        <v>100</v>
      </c>
      <c r="C24">
        <v>124</v>
      </c>
      <c r="D24" t="s">
        <v>58</v>
      </c>
      <c r="E24">
        <v>0</v>
      </c>
      <c r="F24">
        <v>0</v>
      </c>
      <c r="G24">
        <v>-65.689030000000002</v>
      </c>
      <c r="H24">
        <v>-65.190520000000006</v>
      </c>
      <c r="I24">
        <v>-69.634720000000002</v>
      </c>
      <c r="J24">
        <v>-72.301609999999997</v>
      </c>
      <c r="K24">
        <v>-76.834630000000004</v>
      </c>
      <c r="L24">
        <v>-77.822190000000006</v>
      </c>
      <c r="M24">
        <v>-79.969759999999994</v>
      </c>
      <c r="N24">
        <v>-81.827789999999993</v>
      </c>
      <c r="O24">
        <v>-82.543400000000005</v>
      </c>
      <c r="P24">
        <v>-82.023250000000004</v>
      </c>
      <c r="Q24">
        <v>-81.978759999999994</v>
      </c>
      <c r="R24">
        <v>-81.542720000000003</v>
      </c>
      <c r="S24">
        <v>-84.110050000000001</v>
      </c>
      <c r="T24">
        <v>-86.245480000000001</v>
      </c>
      <c r="U24">
        <v>-87.320130000000006</v>
      </c>
      <c r="V24">
        <v>-89.554019999999994</v>
      </c>
      <c r="W24">
        <v>-91.03613</v>
      </c>
      <c r="X24">
        <v>-91.768069999999994</v>
      </c>
      <c r="Y24">
        <v>-92.676029999999997</v>
      </c>
      <c r="Z24">
        <v>-93.77704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f t="shared" si="0"/>
        <v>-1633.8453300000001</v>
      </c>
    </row>
    <row r="25" spans="1:35" x14ac:dyDescent="0.25">
      <c r="A25" s="13">
        <v>1</v>
      </c>
      <c r="B25" s="13">
        <v>100</v>
      </c>
      <c r="C25">
        <v>125</v>
      </c>
      <c r="D25" t="s">
        <v>59</v>
      </c>
      <c r="E25">
        <v>0</v>
      </c>
      <c r="F25">
        <v>0</v>
      </c>
      <c r="G25">
        <v>-3.0513150000000002</v>
      </c>
      <c r="H25">
        <v>-3.0282439999999999</v>
      </c>
      <c r="I25">
        <v>-3.2344590000000002</v>
      </c>
      <c r="J25">
        <v>-3.357208</v>
      </c>
      <c r="K25">
        <v>-3.5658569999999998</v>
      </c>
      <c r="L25">
        <v>-3.6118769999999998</v>
      </c>
      <c r="M25">
        <v>-3.7138059999999999</v>
      </c>
      <c r="N25">
        <v>-3.799194</v>
      </c>
      <c r="O25">
        <v>-3.8314819999999998</v>
      </c>
      <c r="P25">
        <v>-3.8097530000000002</v>
      </c>
      <c r="Q25">
        <v>-3.805237</v>
      </c>
      <c r="R25">
        <v>-3.7857669999999999</v>
      </c>
      <c r="S25">
        <v>-3.9057010000000001</v>
      </c>
      <c r="T25">
        <v>-4.0037229999999999</v>
      </c>
      <c r="U25">
        <v>-4.0509029999999999</v>
      </c>
      <c r="V25">
        <v>-4.1526490000000003</v>
      </c>
      <c r="W25">
        <v>-4.2241210000000002</v>
      </c>
      <c r="X25">
        <v>-4.2587279999999996</v>
      </c>
      <c r="Y25">
        <v>-4.3011470000000003</v>
      </c>
      <c r="Z25">
        <v>-4.3512570000000004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f t="shared" si="0"/>
        <v>-75.842428000000012</v>
      </c>
    </row>
    <row r="26" spans="1:35" x14ac:dyDescent="0.25">
      <c r="A26" s="13">
        <v>1</v>
      </c>
      <c r="B26" s="13">
        <v>100</v>
      </c>
      <c r="C26">
        <v>126</v>
      </c>
      <c r="D26" t="s">
        <v>60</v>
      </c>
      <c r="E26">
        <v>0</v>
      </c>
      <c r="F26">
        <v>0</v>
      </c>
      <c r="G26">
        <v>-7.3576430000000004</v>
      </c>
      <c r="H26">
        <v>-7.3019869999999996</v>
      </c>
      <c r="I26">
        <v>-7.7992780000000002</v>
      </c>
      <c r="J26">
        <v>-8.0953060000000008</v>
      </c>
      <c r="K26">
        <v>-8.5987399999999994</v>
      </c>
      <c r="L26">
        <v>-8.7100519999999992</v>
      </c>
      <c r="M26">
        <v>-8.9548950000000005</v>
      </c>
      <c r="N26">
        <v>-9.1603999999999992</v>
      </c>
      <c r="O26">
        <v>-9.2381899999999995</v>
      </c>
      <c r="P26">
        <v>-9.1841430000000006</v>
      </c>
      <c r="Q26">
        <v>-9.172974</v>
      </c>
      <c r="R26">
        <v>-9.1285399999999992</v>
      </c>
      <c r="S26">
        <v>-9.4169920000000005</v>
      </c>
      <c r="T26">
        <v>-9.6544190000000008</v>
      </c>
      <c r="U26">
        <v>-9.7688600000000001</v>
      </c>
      <c r="V26">
        <v>-10.015499999999999</v>
      </c>
      <c r="W26">
        <v>-10.18732</v>
      </c>
      <c r="X26">
        <v>-10.26971</v>
      </c>
      <c r="Y26">
        <v>-10.37134</v>
      </c>
      <c r="Z26">
        <v>-10.492610000000001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f t="shared" si="0"/>
        <v>-182.87889900000005</v>
      </c>
    </row>
    <row r="27" spans="1:35" x14ac:dyDescent="0.25">
      <c r="A27" s="13">
        <v>1</v>
      </c>
      <c r="B27" s="13">
        <v>100</v>
      </c>
      <c r="C27">
        <v>127</v>
      </c>
      <c r="D27" t="s">
        <v>61</v>
      </c>
      <c r="E27">
        <v>0</v>
      </c>
      <c r="F27">
        <v>0</v>
      </c>
      <c r="G27">
        <v>-14.923299999999999</v>
      </c>
      <c r="H27">
        <v>-14.812709999999999</v>
      </c>
      <c r="I27">
        <v>-15.820410000000001</v>
      </c>
      <c r="J27">
        <v>-16.397490000000001</v>
      </c>
      <c r="K27">
        <v>-17.382709999999999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f t="shared" si="0"/>
        <v>-79.336620000000011</v>
      </c>
    </row>
    <row r="28" spans="1:35" x14ac:dyDescent="0.25">
      <c r="A28" s="13">
        <v>1</v>
      </c>
      <c r="B28" s="13">
        <v>130</v>
      </c>
      <c r="C28">
        <v>132</v>
      </c>
      <c r="D28" t="s">
        <v>62</v>
      </c>
      <c r="E28">
        <v>0</v>
      </c>
      <c r="F28">
        <v>0</v>
      </c>
      <c r="G28">
        <v>-45.110689999999998</v>
      </c>
      <c r="H28">
        <v>-44.767180000000003</v>
      </c>
      <c r="I28">
        <v>-47.821080000000002</v>
      </c>
      <c r="J28">
        <v>-49.652189999999997</v>
      </c>
      <c r="K28">
        <v>-52.770569999999999</v>
      </c>
      <c r="L28">
        <v>-53.448869999999999</v>
      </c>
      <c r="M28">
        <v>-54.9191</v>
      </c>
      <c r="N28">
        <v>-56.198329999999999</v>
      </c>
      <c r="O28">
        <v>-56.690919999999998</v>
      </c>
      <c r="P28">
        <v>-56.331539999999997</v>
      </c>
      <c r="Q28">
        <v>-56.30603</v>
      </c>
      <c r="R28">
        <v>-56.001339999999999</v>
      </c>
      <c r="S28">
        <v>-57.764589999999998</v>
      </c>
      <c r="T28">
        <v>-59.232120000000002</v>
      </c>
      <c r="U28">
        <v>-59.975830000000002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f t="shared" si="0"/>
        <v>-806.99037999999996</v>
      </c>
    </row>
    <row r="29" spans="1:35" x14ac:dyDescent="0.25">
      <c r="A29" s="13">
        <v>1</v>
      </c>
      <c r="B29" s="13">
        <v>130</v>
      </c>
      <c r="C29">
        <v>133</v>
      </c>
      <c r="D29" t="s">
        <v>63</v>
      </c>
      <c r="E29">
        <v>0</v>
      </c>
      <c r="F29">
        <v>0</v>
      </c>
      <c r="G29">
        <v>-103.16759999999999</v>
      </c>
      <c r="H29">
        <v>-102.38760000000001</v>
      </c>
      <c r="I29">
        <v>-109.3596</v>
      </c>
      <c r="J29">
        <v>-113.5081</v>
      </c>
      <c r="K29">
        <v>-120.575</v>
      </c>
      <c r="L29">
        <v>-122.1266</v>
      </c>
      <c r="M29">
        <v>-125.566</v>
      </c>
      <c r="N29">
        <v>-128.4385</v>
      </c>
      <c r="O29">
        <v>-129.53190000000001</v>
      </c>
      <c r="P29">
        <v>-128.77279999999999</v>
      </c>
      <c r="Q29">
        <v>-128.61789999999999</v>
      </c>
      <c r="R29">
        <v>-127.996</v>
      </c>
      <c r="S29">
        <v>-132.03890000000001</v>
      </c>
      <c r="T29">
        <v>-135.37430000000001</v>
      </c>
      <c r="U29">
        <v>-136.96690000000001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f t="shared" si="0"/>
        <v>-1844.4277000000002</v>
      </c>
    </row>
    <row r="30" spans="1:35" x14ac:dyDescent="0.25">
      <c r="A30" s="13">
        <v>1</v>
      </c>
      <c r="B30" s="13">
        <v>130</v>
      </c>
      <c r="C30">
        <v>134</v>
      </c>
      <c r="D30" t="s">
        <v>64</v>
      </c>
      <c r="E30">
        <v>0</v>
      </c>
      <c r="F30">
        <v>0</v>
      </c>
      <c r="G30">
        <v>-103.0766</v>
      </c>
      <c r="H30">
        <v>-102.2972</v>
      </c>
      <c r="I30">
        <v>-109.26309999999999</v>
      </c>
      <c r="J30">
        <v>-113.40779999999999</v>
      </c>
      <c r="K30">
        <v>-120.4682</v>
      </c>
      <c r="L30">
        <v>-122.0181</v>
      </c>
      <c r="M30">
        <v>-125.45480000000001</v>
      </c>
      <c r="N30">
        <v>-128.32409999999999</v>
      </c>
      <c r="O30">
        <v>-129.4171</v>
      </c>
      <c r="P30">
        <v>-128.6583</v>
      </c>
      <c r="Q30">
        <v>-128.50380000000001</v>
      </c>
      <c r="R30">
        <v>-127.8828</v>
      </c>
      <c r="S30">
        <v>-131.92179999999999</v>
      </c>
      <c r="T30">
        <v>-135.2543</v>
      </c>
      <c r="U30">
        <v>-136.8458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f t="shared" si="0"/>
        <v>-1842.7938000000001</v>
      </c>
    </row>
    <row r="31" spans="1:35" x14ac:dyDescent="0.25">
      <c r="A31" s="13">
        <v>1</v>
      </c>
      <c r="B31" s="13">
        <v>130</v>
      </c>
      <c r="C31">
        <v>136</v>
      </c>
      <c r="D31" t="s">
        <v>65</v>
      </c>
      <c r="E31">
        <v>0</v>
      </c>
      <c r="F31">
        <v>0</v>
      </c>
      <c r="G31">
        <v>-32.710090000000001</v>
      </c>
      <c r="H31">
        <v>-32.465739999999997</v>
      </c>
      <c r="I31">
        <v>-34.675220000000003</v>
      </c>
      <c r="J31">
        <v>-35.950589999999998</v>
      </c>
      <c r="K31">
        <v>-38.139220000000002</v>
      </c>
      <c r="L31">
        <v>-38.630330000000001</v>
      </c>
      <c r="M31">
        <v>-39.784520000000001</v>
      </c>
      <c r="N31">
        <v>-40.652740000000001</v>
      </c>
      <c r="O31">
        <v>-40.97681</v>
      </c>
      <c r="P31">
        <v>-40.794130000000003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f t="shared" si="0"/>
        <v>-374.77938999999998</v>
      </c>
    </row>
    <row r="32" spans="1:35" x14ac:dyDescent="0.25">
      <c r="A32" s="13">
        <v>1</v>
      </c>
      <c r="B32" s="13">
        <v>130</v>
      </c>
      <c r="C32">
        <v>137</v>
      </c>
      <c r="D32" t="s">
        <v>66</v>
      </c>
      <c r="E32">
        <v>0</v>
      </c>
      <c r="F32">
        <v>0</v>
      </c>
      <c r="G32">
        <v>-58.7667</v>
      </c>
      <c r="H32">
        <v>-58.317570000000003</v>
      </c>
      <c r="I32">
        <v>-62.297289999999997</v>
      </c>
      <c r="J32">
        <v>-64.680419999999998</v>
      </c>
      <c r="K32">
        <v>-68.746089999999995</v>
      </c>
      <c r="L32">
        <v>-69.628919999999994</v>
      </c>
      <c r="M32">
        <v>-71.542820000000006</v>
      </c>
      <c r="N32">
        <v>-73.210419999999999</v>
      </c>
      <c r="O32">
        <v>-73.851010000000002</v>
      </c>
      <c r="P32">
        <v>-73.382509999999996</v>
      </c>
      <c r="Q32">
        <v>-73.349789999999999</v>
      </c>
      <c r="R32">
        <v>-72.953130000000002</v>
      </c>
      <c r="S32">
        <v>-75.250429999999994</v>
      </c>
      <c r="T32">
        <v>-77.163390000000007</v>
      </c>
      <c r="U32">
        <v>-78.131349999999998</v>
      </c>
      <c r="V32">
        <v>-80.214780000000005</v>
      </c>
      <c r="W32">
        <v>-81.457089999999994</v>
      </c>
      <c r="X32">
        <v>-82.110960000000006</v>
      </c>
      <c r="Y32">
        <v>-82.921940000000006</v>
      </c>
      <c r="Z32">
        <v>-83.909549999999996</v>
      </c>
      <c r="AA32">
        <v>-84.494200000000006</v>
      </c>
      <c r="AB32">
        <v>-85.229799999999997</v>
      </c>
      <c r="AC32">
        <v>-87.198790000000002</v>
      </c>
      <c r="AD32">
        <v>-87.569699999999997</v>
      </c>
      <c r="AE32">
        <v>-89.068600000000004</v>
      </c>
      <c r="AF32">
        <v>-90.764529999999993</v>
      </c>
      <c r="AG32">
        <v>-94.554079999999999</v>
      </c>
      <c r="AH32">
        <v>-97.601680000000002</v>
      </c>
      <c r="AI32">
        <f t="shared" si="0"/>
        <v>-2178.3675400000002</v>
      </c>
    </row>
    <row r="33" spans="1:35" x14ac:dyDescent="0.25">
      <c r="A33" s="13">
        <v>1</v>
      </c>
      <c r="B33" s="13">
        <v>130</v>
      </c>
      <c r="C33">
        <v>138</v>
      </c>
      <c r="D33" t="s">
        <v>67</v>
      </c>
      <c r="E33">
        <v>0</v>
      </c>
      <c r="F33">
        <v>0</v>
      </c>
      <c r="G33">
        <v>-43.545749999999998</v>
      </c>
      <c r="H33">
        <v>-43.218440000000001</v>
      </c>
      <c r="I33">
        <v>-46.160339999999998</v>
      </c>
      <c r="J33">
        <v>-47.87988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f t="shared" si="0"/>
        <v>-180.80441000000002</v>
      </c>
    </row>
    <row r="34" spans="1:35" x14ac:dyDescent="0.25">
      <c r="A34" s="13">
        <v>1</v>
      </c>
      <c r="B34" s="13">
        <v>130</v>
      </c>
      <c r="C34">
        <v>139</v>
      </c>
      <c r="D34" t="s">
        <v>68</v>
      </c>
      <c r="E34">
        <v>0</v>
      </c>
      <c r="F34">
        <v>0</v>
      </c>
      <c r="G34">
        <v>-43.017069999999997</v>
      </c>
      <c r="H34">
        <v>-42.693759999999997</v>
      </c>
      <c r="I34">
        <v>-45.599930000000001</v>
      </c>
      <c r="J34">
        <v>-47.298310000000001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f t="shared" si="0"/>
        <v>-178.60906999999997</v>
      </c>
    </row>
    <row r="35" spans="1:35" x14ac:dyDescent="0.25">
      <c r="A35" s="13">
        <v>1</v>
      </c>
      <c r="B35" s="13">
        <v>130</v>
      </c>
      <c r="C35">
        <v>140</v>
      </c>
      <c r="D35" t="s">
        <v>69</v>
      </c>
      <c r="E35">
        <v>0</v>
      </c>
      <c r="F35">
        <v>0</v>
      </c>
      <c r="G35">
        <v>-62.449530000000003</v>
      </c>
      <c r="H35">
        <v>-61.983539999999998</v>
      </c>
      <c r="I35">
        <v>-66.201490000000007</v>
      </c>
      <c r="J35">
        <v>-68.632630000000006</v>
      </c>
      <c r="K35">
        <v>-72.800420000000003</v>
      </c>
      <c r="L35">
        <v>-73.73836</v>
      </c>
      <c r="M35">
        <v>-75.952479999999994</v>
      </c>
      <c r="N35">
        <v>-77.602999999999994</v>
      </c>
      <c r="O35">
        <v>-78.2196</v>
      </c>
      <c r="P35">
        <v>-77.885679999999994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f t="shared" si="0"/>
        <v>-715.46672999999998</v>
      </c>
    </row>
    <row r="36" spans="1:35" x14ac:dyDescent="0.25">
      <c r="A36" s="13">
        <v>1</v>
      </c>
      <c r="B36" s="13">
        <v>130</v>
      </c>
      <c r="C36">
        <v>141</v>
      </c>
      <c r="D36" t="s">
        <v>70</v>
      </c>
      <c r="E36">
        <v>0</v>
      </c>
      <c r="F36">
        <v>0</v>
      </c>
      <c r="G36">
        <v>-83.445750000000004</v>
      </c>
      <c r="H36">
        <v>-82.820800000000006</v>
      </c>
      <c r="I36">
        <v>-88.458420000000004</v>
      </c>
      <c r="J36">
        <v>-91.724090000000004</v>
      </c>
      <c r="K36">
        <v>-97.337590000000006</v>
      </c>
      <c r="L36">
        <v>-98.590500000000006</v>
      </c>
      <c r="M36">
        <v>-101.5029</v>
      </c>
      <c r="N36">
        <v>-103.7367</v>
      </c>
      <c r="O36">
        <v>-104.5676</v>
      </c>
      <c r="P36">
        <v>-104.0655</v>
      </c>
      <c r="Q36">
        <v>-103.7774</v>
      </c>
      <c r="R36">
        <v>-103.395</v>
      </c>
      <c r="S36">
        <v>-106.68510000000001</v>
      </c>
      <c r="T36">
        <v>-109.34910000000001</v>
      </c>
      <c r="U36">
        <v>-110.4508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f t="shared" si="0"/>
        <v>-1489.90725</v>
      </c>
    </row>
    <row r="37" spans="1:35" x14ac:dyDescent="0.25">
      <c r="A37" s="13">
        <v>1</v>
      </c>
      <c r="B37" s="13">
        <v>130</v>
      </c>
      <c r="C37">
        <v>142</v>
      </c>
      <c r="D37" t="s">
        <v>71</v>
      </c>
      <c r="E37">
        <v>0</v>
      </c>
      <c r="F37">
        <v>0</v>
      </c>
      <c r="G37">
        <v>-68.496499999999997</v>
      </c>
      <c r="H37">
        <v>-67.970950000000002</v>
      </c>
      <c r="I37">
        <v>-72.612210000000005</v>
      </c>
      <c r="J37">
        <v>-75.387299999999996</v>
      </c>
      <c r="K37">
        <v>-80.129149999999996</v>
      </c>
      <c r="L37">
        <v>-81.157390000000007</v>
      </c>
      <c r="M37">
        <v>-83.386750000000006</v>
      </c>
      <c r="N37">
        <v>-85.331239999999994</v>
      </c>
      <c r="O37">
        <v>-86.077640000000002</v>
      </c>
      <c r="P37">
        <v>-85.53143</v>
      </c>
      <c r="Q37">
        <v>-85.492429999999999</v>
      </c>
      <c r="R37">
        <v>-85.030209999999997</v>
      </c>
      <c r="S37">
        <v>-87.708500000000001</v>
      </c>
      <c r="T37">
        <v>-89.9375</v>
      </c>
      <c r="U37">
        <v>-91.066829999999996</v>
      </c>
      <c r="V37">
        <v>-93.494569999999996</v>
      </c>
      <c r="W37">
        <v>-94.945740000000001</v>
      </c>
      <c r="X37">
        <v>-95.708439999999996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f t="shared" si="0"/>
        <v>-1509.4647799999998</v>
      </c>
    </row>
    <row r="38" spans="1:35" x14ac:dyDescent="0.25">
      <c r="A38" s="13">
        <v>1</v>
      </c>
      <c r="B38" s="13">
        <v>130</v>
      </c>
      <c r="C38">
        <v>143</v>
      </c>
      <c r="D38" t="s">
        <v>72</v>
      </c>
      <c r="E38">
        <v>0</v>
      </c>
      <c r="F38">
        <v>0</v>
      </c>
      <c r="G38">
        <v>-69.296260000000004</v>
      </c>
      <c r="H38">
        <v>-68.777109999999993</v>
      </c>
      <c r="I38">
        <v>-73.458820000000003</v>
      </c>
      <c r="J38">
        <v>-76.171509999999998</v>
      </c>
      <c r="K38">
        <v>-80.834289999999996</v>
      </c>
      <c r="L38">
        <v>-81.874920000000003</v>
      </c>
      <c r="M38">
        <v>-84.291690000000003</v>
      </c>
      <c r="N38">
        <v>-86.147639999999996</v>
      </c>
      <c r="O38">
        <v>-86.837890000000002</v>
      </c>
      <c r="P38">
        <v>-86.41968</v>
      </c>
      <c r="Q38">
        <v>-86.183350000000004</v>
      </c>
      <c r="R38">
        <v>-85.863889999999998</v>
      </c>
      <c r="S38">
        <v>-88.595699999999994</v>
      </c>
      <c r="T38">
        <v>-90.808779999999999</v>
      </c>
      <c r="U38">
        <v>-91.724490000000003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f t="shared" si="0"/>
        <v>-1237.2860200000002</v>
      </c>
    </row>
    <row r="39" spans="1:35" x14ac:dyDescent="0.25">
      <c r="A39" s="13">
        <v>1</v>
      </c>
      <c r="B39" s="13">
        <v>130</v>
      </c>
      <c r="C39">
        <v>144</v>
      </c>
      <c r="D39" t="s">
        <v>73</v>
      </c>
      <c r="E39">
        <v>0</v>
      </c>
      <c r="F39">
        <v>0</v>
      </c>
      <c r="G39">
        <v>-78.556250000000006</v>
      </c>
      <c r="H39">
        <v>-77.967830000000006</v>
      </c>
      <c r="I39">
        <v>-83.275090000000006</v>
      </c>
      <c r="J39">
        <v>-86.350129999999993</v>
      </c>
      <c r="K39">
        <v>-91.636200000000002</v>
      </c>
      <c r="L39">
        <v>-92.815749999999994</v>
      </c>
      <c r="M39">
        <v>-95.555729999999997</v>
      </c>
      <c r="N39">
        <v>-97.659909999999996</v>
      </c>
      <c r="O39">
        <v>-98.442689999999999</v>
      </c>
      <c r="P39">
        <v>-97.968689999999995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f t="shared" si="0"/>
        <v>-900.22827000000007</v>
      </c>
    </row>
    <row r="40" spans="1:35" x14ac:dyDescent="0.25">
      <c r="A40" s="13">
        <v>1</v>
      </c>
      <c r="B40" s="13">
        <v>130</v>
      </c>
      <c r="C40">
        <v>145</v>
      </c>
      <c r="D40" t="s">
        <v>74</v>
      </c>
      <c r="E40">
        <v>0</v>
      </c>
      <c r="F40">
        <v>0</v>
      </c>
      <c r="G40">
        <v>-59.81785</v>
      </c>
      <c r="H40">
        <v>-59.36591</v>
      </c>
      <c r="I40">
        <v>-63.407649999999997</v>
      </c>
      <c r="J40">
        <v>-65.807950000000005</v>
      </c>
      <c r="K40">
        <v>-69.899540000000002</v>
      </c>
      <c r="L40">
        <v>-70.798360000000002</v>
      </c>
      <c r="M40">
        <v>-72.800870000000003</v>
      </c>
      <c r="N40">
        <v>-74.460419999999999</v>
      </c>
      <c r="O40">
        <v>-75.091740000000001</v>
      </c>
      <c r="P40">
        <v>-74.657529999999994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f t="shared" si="0"/>
        <v>-686.10781999999995</v>
      </c>
    </row>
    <row r="41" spans="1:35" x14ac:dyDescent="0.25">
      <c r="A41" s="13">
        <v>1</v>
      </c>
      <c r="B41" s="13">
        <v>130</v>
      </c>
      <c r="C41">
        <v>146</v>
      </c>
      <c r="D41" t="s">
        <v>75</v>
      </c>
      <c r="E41">
        <v>0</v>
      </c>
      <c r="F41">
        <v>0</v>
      </c>
      <c r="G41">
        <v>-13.54893</v>
      </c>
      <c r="H41">
        <v>-13.44656</v>
      </c>
      <c r="I41">
        <v>-14.362</v>
      </c>
      <c r="J41">
        <v>-14.90582</v>
      </c>
      <c r="K41">
        <v>-15.831989999999999</v>
      </c>
      <c r="L41">
        <v>-16.03604</v>
      </c>
      <c r="M41">
        <v>-16.489609999999999</v>
      </c>
      <c r="N41">
        <v>-16.865749999999998</v>
      </c>
      <c r="O41">
        <v>-17.008240000000001</v>
      </c>
      <c r="P41">
        <v>-16.911249999999999</v>
      </c>
      <c r="Q41">
        <v>-16.888549999999999</v>
      </c>
      <c r="R41">
        <v>-16.808720000000001</v>
      </c>
      <c r="S41">
        <v>-17.33905</v>
      </c>
      <c r="T41">
        <v>-17.776489999999999</v>
      </c>
      <c r="U41">
        <v>-17.981809999999999</v>
      </c>
      <c r="V41">
        <v>-18.43909</v>
      </c>
      <c r="W41">
        <v>-18.754580000000001</v>
      </c>
      <c r="X41">
        <v>-18.906680000000001</v>
      </c>
      <c r="Y41">
        <v>-19.094360000000002</v>
      </c>
      <c r="Z41">
        <v>-19.3172</v>
      </c>
      <c r="AA41">
        <v>-19.45166</v>
      </c>
      <c r="AB41">
        <v>-19.635069999999999</v>
      </c>
      <c r="AC41">
        <v>-20.055969999999999</v>
      </c>
      <c r="AD41">
        <v>-20.173950000000001</v>
      </c>
      <c r="AE41">
        <v>-20.520869999999999</v>
      </c>
      <c r="AF41">
        <v>-20.88861</v>
      </c>
      <c r="AG41">
        <v>-21.745539999999998</v>
      </c>
      <c r="AH41">
        <v>-22.47711</v>
      </c>
      <c r="AI41">
        <f t="shared" si="0"/>
        <v>-501.66149999999988</v>
      </c>
    </row>
    <row r="42" spans="1:35" x14ac:dyDescent="0.25">
      <c r="A42" s="13">
        <v>1</v>
      </c>
      <c r="B42" s="13">
        <v>130</v>
      </c>
      <c r="C42">
        <v>147</v>
      </c>
      <c r="D42" t="s">
        <v>76</v>
      </c>
      <c r="E42">
        <v>0</v>
      </c>
      <c r="F42">
        <v>0</v>
      </c>
      <c r="G42">
        <v>-62.935009999999998</v>
      </c>
      <c r="H42">
        <v>-62.460720000000002</v>
      </c>
      <c r="I42">
        <v>-66.711179999999999</v>
      </c>
      <c r="J42">
        <v>-69.218410000000006</v>
      </c>
      <c r="K42">
        <v>-73.500820000000004</v>
      </c>
      <c r="L42">
        <v>-74.446489999999997</v>
      </c>
      <c r="M42">
        <v>-76.581509999999994</v>
      </c>
      <c r="N42">
        <v>-78.30789</v>
      </c>
      <c r="O42">
        <v>-78.960139999999996</v>
      </c>
      <c r="P42">
        <v>-78.5274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f t="shared" si="0"/>
        <v>-721.64957000000004</v>
      </c>
    </row>
    <row r="43" spans="1:35" x14ac:dyDescent="0.25">
      <c r="A43" s="13">
        <v>1</v>
      </c>
      <c r="B43" s="13">
        <v>130</v>
      </c>
      <c r="C43">
        <v>148</v>
      </c>
      <c r="D43" t="s">
        <v>77</v>
      </c>
      <c r="E43">
        <v>0</v>
      </c>
      <c r="F43">
        <v>0</v>
      </c>
      <c r="G43">
        <v>-117.5765</v>
      </c>
      <c r="H43">
        <v>-116.69670000000001</v>
      </c>
      <c r="I43">
        <v>-124.6396</v>
      </c>
      <c r="J43">
        <v>-129.23509999999999</v>
      </c>
      <c r="K43">
        <v>-137.1301</v>
      </c>
      <c r="L43">
        <v>-138.89500000000001</v>
      </c>
      <c r="M43">
        <v>-143.01419999999999</v>
      </c>
      <c r="N43">
        <v>-146.15190000000001</v>
      </c>
      <c r="O43">
        <v>-147.3202</v>
      </c>
      <c r="P43">
        <v>-146.63300000000001</v>
      </c>
      <c r="Q43">
        <v>-146.20359999999999</v>
      </c>
      <c r="R43">
        <v>-145.68100000000001</v>
      </c>
      <c r="S43">
        <v>-150.3168</v>
      </c>
      <c r="T43">
        <v>-154.06639999999999</v>
      </c>
      <c r="U43">
        <v>-155.59469999999999</v>
      </c>
      <c r="V43">
        <v>-159.4716</v>
      </c>
      <c r="W43">
        <v>-162.40889999999999</v>
      </c>
      <c r="X43">
        <v>-163.72200000000001</v>
      </c>
      <c r="Y43">
        <v>-165.3698</v>
      </c>
      <c r="Z43">
        <v>-167.21789999999999</v>
      </c>
      <c r="AA43">
        <v>-168.40690000000001</v>
      </c>
      <c r="AB43">
        <v>-170.18870000000001</v>
      </c>
      <c r="AC43">
        <v>-173.3775</v>
      </c>
      <c r="AD43">
        <v>-174.85470000000001</v>
      </c>
      <c r="AE43">
        <v>-177.89920000000001</v>
      </c>
      <c r="AF43">
        <v>-180.74690000000001</v>
      </c>
      <c r="AG43">
        <v>-188.1704</v>
      </c>
      <c r="AH43">
        <v>-194.68969999999999</v>
      </c>
      <c r="AI43">
        <f t="shared" si="0"/>
        <v>-4345.6790000000001</v>
      </c>
    </row>
    <row r="44" spans="1:35" x14ac:dyDescent="0.25">
      <c r="A44" s="13">
        <v>1</v>
      </c>
      <c r="B44" s="13">
        <v>130</v>
      </c>
      <c r="C44">
        <v>150</v>
      </c>
      <c r="D44" t="s">
        <v>78</v>
      </c>
      <c r="E44">
        <v>0</v>
      </c>
      <c r="F44">
        <v>0</v>
      </c>
      <c r="G44">
        <v>-60.403370000000002</v>
      </c>
      <c r="H44">
        <v>-59.944980000000001</v>
      </c>
      <c r="I44">
        <v>-64.031570000000002</v>
      </c>
      <c r="J44">
        <v>-66.483829999999998</v>
      </c>
      <c r="K44">
        <v>-70.651820000000001</v>
      </c>
      <c r="L44">
        <v>-71.560500000000005</v>
      </c>
      <c r="M44">
        <v>-73.535219999999995</v>
      </c>
      <c r="N44">
        <v>-75.244230000000002</v>
      </c>
      <c r="O44">
        <v>-75.901920000000004</v>
      </c>
      <c r="P44">
        <v>-75.423770000000005</v>
      </c>
      <c r="Q44">
        <v>-75.382810000000006</v>
      </c>
      <c r="R44">
        <v>-74.981809999999996</v>
      </c>
      <c r="S44">
        <v>-77.342830000000006</v>
      </c>
      <c r="T44">
        <v>-79.305599999999998</v>
      </c>
      <c r="U44">
        <v>-80.293949999999995</v>
      </c>
      <c r="V44">
        <v>-82.347530000000006</v>
      </c>
      <c r="W44">
        <v>-83.71069</v>
      </c>
      <c r="X44">
        <v>-84.383359999999996</v>
      </c>
      <c r="Y44">
        <v>-85.219300000000004</v>
      </c>
      <c r="Z44">
        <v>-86.232600000000005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f t="shared" si="0"/>
        <v>-1502.3816899999999</v>
      </c>
    </row>
    <row r="45" spans="1:35" x14ac:dyDescent="0.25">
      <c r="A45" s="13">
        <v>1</v>
      </c>
      <c r="B45" s="13">
        <v>130</v>
      </c>
      <c r="C45">
        <v>151</v>
      </c>
      <c r="D45" t="s">
        <v>79</v>
      </c>
      <c r="E45">
        <v>0</v>
      </c>
      <c r="F45">
        <v>0</v>
      </c>
      <c r="G45">
        <v>-2.8017810000000001</v>
      </c>
      <c r="H45">
        <v>-2.7805629999999999</v>
      </c>
      <c r="I45">
        <v>-2.9699249999999999</v>
      </c>
      <c r="J45">
        <v>-3.082611</v>
      </c>
      <c r="K45">
        <v>-3.274918</v>
      </c>
      <c r="L45">
        <v>-3.3167110000000002</v>
      </c>
      <c r="M45">
        <v>-3.4100190000000001</v>
      </c>
      <c r="N45">
        <v>-3.488464</v>
      </c>
      <c r="O45">
        <v>-3.5192570000000001</v>
      </c>
      <c r="P45">
        <v>-3.49823</v>
      </c>
      <c r="Q45">
        <v>-3.4939580000000001</v>
      </c>
      <c r="R45">
        <v>-3.4765630000000001</v>
      </c>
      <c r="S45">
        <v>-3.5866090000000002</v>
      </c>
      <c r="T45">
        <v>-3.675964</v>
      </c>
      <c r="U45">
        <v>-3.7189939999999999</v>
      </c>
      <c r="V45">
        <v>-3.8134769999999998</v>
      </c>
      <c r="W45">
        <v>-3.879089</v>
      </c>
      <c r="X45">
        <v>-3.9099119999999998</v>
      </c>
      <c r="Y45">
        <v>-3.9494630000000002</v>
      </c>
      <c r="Z45">
        <v>-3.994812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f t="shared" si="0"/>
        <v>-69.641319999999993</v>
      </c>
    </row>
    <row r="46" spans="1:35" x14ac:dyDescent="0.25">
      <c r="A46" s="13">
        <v>1</v>
      </c>
      <c r="B46" s="13">
        <v>130</v>
      </c>
      <c r="C46">
        <v>152</v>
      </c>
      <c r="D46" t="s">
        <v>80</v>
      </c>
      <c r="E46">
        <v>0</v>
      </c>
      <c r="F46">
        <v>0</v>
      </c>
      <c r="G46">
        <v>-6.5205539999999997</v>
      </c>
      <c r="H46">
        <v>-6.471298</v>
      </c>
      <c r="I46">
        <v>-6.9119869999999999</v>
      </c>
      <c r="J46">
        <v>-7.1741640000000002</v>
      </c>
      <c r="K46">
        <v>-7.6210940000000003</v>
      </c>
      <c r="L46">
        <v>-7.719131</v>
      </c>
      <c r="M46">
        <v>-7.9362950000000003</v>
      </c>
      <c r="N46">
        <v>-8.1184999999999992</v>
      </c>
      <c r="O46">
        <v>-8.1884460000000008</v>
      </c>
      <c r="P46">
        <v>-8.1394649999999995</v>
      </c>
      <c r="Q46">
        <v>-8.1303099999999997</v>
      </c>
      <c r="R46">
        <v>-8.0899660000000004</v>
      </c>
      <c r="S46">
        <v>-8.3463750000000001</v>
      </c>
      <c r="T46">
        <v>-8.5557859999999994</v>
      </c>
      <c r="U46">
        <v>-8.65686</v>
      </c>
      <c r="V46">
        <v>-8.8770749999999996</v>
      </c>
      <c r="W46">
        <v>-9.0269779999999997</v>
      </c>
      <c r="X46">
        <v>-9.1008910000000007</v>
      </c>
      <c r="Y46">
        <v>-9.1907350000000001</v>
      </c>
      <c r="Z46">
        <v>-9.2970579999999998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f t="shared" si="0"/>
        <v>-162.07296799999997</v>
      </c>
    </row>
    <row r="47" spans="1:35" x14ac:dyDescent="0.25">
      <c r="A47" s="13">
        <v>1</v>
      </c>
      <c r="B47" s="13">
        <v>130</v>
      </c>
      <c r="C47">
        <v>153</v>
      </c>
      <c r="D47" t="s">
        <v>81</v>
      </c>
      <c r="E47">
        <v>0</v>
      </c>
      <c r="F47">
        <v>0</v>
      </c>
      <c r="G47">
        <v>-13.223459999999999</v>
      </c>
      <c r="H47">
        <v>-13.125500000000001</v>
      </c>
      <c r="I47">
        <v>-14.01839</v>
      </c>
      <c r="J47">
        <v>-14.52975</v>
      </c>
      <c r="K47">
        <v>-15.40254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f t="shared" si="0"/>
        <v>-70.299639999999997</v>
      </c>
    </row>
    <row r="48" spans="1:35" x14ac:dyDescent="0.25">
      <c r="A48" s="13">
        <v>1</v>
      </c>
      <c r="B48" s="13">
        <v>190</v>
      </c>
      <c r="C48">
        <v>191</v>
      </c>
      <c r="D48" t="s">
        <v>82</v>
      </c>
      <c r="E48">
        <v>0</v>
      </c>
      <c r="F48">
        <v>0</v>
      </c>
      <c r="G48">
        <v>-26.36243</v>
      </c>
      <c r="H48">
        <v>-26.16516</v>
      </c>
      <c r="I48">
        <v>-27.946090000000002</v>
      </c>
      <c r="J48">
        <v>-28.975650000000002</v>
      </c>
      <c r="K48">
        <v>-30.743929999999999</v>
      </c>
      <c r="L48">
        <v>-31.139939999999999</v>
      </c>
      <c r="M48">
        <v>-32.065280000000001</v>
      </c>
      <c r="N48">
        <v>-32.76773</v>
      </c>
      <c r="O48">
        <v>-33.030059999999999</v>
      </c>
      <c r="P48">
        <v>-32.878300000000003</v>
      </c>
      <c r="Q48">
        <v>-32.778869999999998</v>
      </c>
      <c r="R48">
        <v>-32.663150000000002</v>
      </c>
      <c r="S48">
        <v>-33.703429999999997</v>
      </c>
      <c r="T48">
        <v>-34.543520000000001</v>
      </c>
      <c r="U48">
        <v>-34.882199999999997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f t="shared" si="0"/>
        <v>-470.6457400000001</v>
      </c>
    </row>
    <row r="49" spans="1:35" x14ac:dyDescent="0.25">
      <c r="A49" s="13">
        <v>1</v>
      </c>
      <c r="B49" s="13">
        <v>190</v>
      </c>
      <c r="C49">
        <v>192</v>
      </c>
      <c r="D49" t="s">
        <v>83</v>
      </c>
      <c r="E49">
        <v>0</v>
      </c>
      <c r="F49">
        <v>0</v>
      </c>
      <c r="G49">
        <v>-48.310830000000003</v>
      </c>
      <c r="H49">
        <v>-47.94943</v>
      </c>
      <c r="I49">
        <v>-51.213039999999999</v>
      </c>
      <c r="J49">
        <v>-53.100070000000002</v>
      </c>
      <c r="K49">
        <v>-56.340969999999999</v>
      </c>
      <c r="L49">
        <v>-57.06606</v>
      </c>
      <c r="M49">
        <v>-58.761780000000002</v>
      </c>
      <c r="N49">
        <v>-60.049259999999997</v>
      </c>
      <c r="O49">
        <v>-60.5289</v>
      </c>
      <c r="P49">
        <v>-60.25085</v>
      </c>
      <c r="Q49">
        <v>-60.070010000000003</v>
      </c>
      <c r="R49">
        <v>-59.858580000000003</v>
      </c>
      <c r="S49">
        <v>-61.76361</v>
      </c>
      <c r="T49">
        <v>-63.302370000000003</v>
      </c>
      <c r="U49">
        <v>-63.925420000000003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f t="shared" si="0"/>
        <v>-862.49117999999999</v>
      </c>
    </row>
    <row r="50" spans="1:35" x14ac:dyDescent="0.25">
      <c r="A50" s="13">
        <v>1</v>
      </c>
      <c r="B50" s="13">
        <v>190</v>
      </c>
      <c r="C50">
        <v>196</v>
      </c>
      <c r="D50" t="s">
        <v>84</v>
      </c>
      <c r="E50">
        <v>0</v>
      </c>
      <c r="F50">
        <v>0</v>
      </c>
      <c r="G50">
        <v>-40.75074</v>
      </c>
      <c r="H50">
        <v>-40.445419999999999</v>
      </c>
      <c r="I50">
        <v>-43.198619999999998</v>
      </c>
      <c r="J50">
        <v>-44.793430000000001</v>
      </c>
      <c r="K50">
        <v>-47.535429999999998</v>
      </c>
      <c r="L50">
        <v>-48.147539999999999</v>
      </c>
      <c r="M50">
        <v>-49.569029999999998</v>
      </c>
      <c r="N50">
        <v>-50.660130000000002</v>
      </c>
      <c r="O50">
        <v>-51.06662</v>
      </c>
      <c r="P50">
        <v>-50.820799999999998</v>
      </c>
      <c r="Q50">
        <v>-50.680909999999997</v>
      </c>
      <c r="R50">
        <v>-50.493589999999998</v>
      </c>
      <c r="S50">
        <v>-52.1004</v>
      </c>
      <c r="T50">
        <v>-53.400820000000003</v>
      </c>
      <c r="U50">
        <v>-53.93927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f t="shared" si="0"/>
        <v>-727.60275000000001</v>
      </c>
    </row>
    <row r="51" spans="1:35" x14ac:dyDescent="0.25">
      <c r="A51" s="13">
        <v>1</v>
      </c>
      <c r="B51" s="13">
        <v>190</v>
      </c>
      <c r="C51">
        <v>197</v>
      </c>
      <c r="D51" t="s">
        <v>85</v>
      </c>
      <c r="E51">
        <v>0</v>
      </c>
      <c r="F51">
        <v>0</v>
      </c>
      <c r="G51">
        <v>-5.9503709999999996</v>
      </c>
      <c r="H51">
        <v>-5.9055020000000003</v>
      </c>
      <c r="I51">
        <v>-6.3074950000000003</v>
      </c>
      <c r="J51">
        <v>-6.5459899999999998</v>
      </c>
      <c r="K51">
        <v>-6.9526060000000003</v>
      </c>
      <c r="L51">
        <v>-7.0422060000000002</v>
      </c>
      <c r="M51">
        <v>-7.2418979999999999</v>
      </c>
      <c r="N51">
        <v>-7.4072269999999998</v>
      </c>
      <c r="O51">
        <v>-7.4697269999999998</v>
      </c>
      <c r="P51">
        <v>-7.4270630000000004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f t="shared" si="0"/>
        <v>-68.250084999999999</v>
      </c>
    </row>
    <row r="52" spans="1:35" x14ac:dyDescent="0.25">
      <c r="A52" s="13">
        <v>1</v>
      </c>
      <c r="B52" s="13">
        <v>190</v>
      </c>
      <c r="C52">
        <v>198</v>
      </c>
      <c r="D52" t="s">
        <v>86</v>
      </c>
      <c r="E52">
        <v>0</v>
      </c>
      <c r="F52">
        <v>0</v>
      </c>
      <c r="G52">
        <v>-5.9503709999999996</v>
      </c>
      <c r="H52">
        <v>-5.9055020000000003</v>
      </c>
      <c r="I52">
        <v>-6.3074950000000003</v>
      </c>
      <c r="J52">
        <v>-6.5459899999999998</v>
      </c>
      <c r="K52">
        <v>-6.9526060000000003</v>
      </c>
      <c r="L52">
        <v>-7.0422060000000002</v>
      </c>
      <c r="M52">
        <v>-7.2418979999999999</v>
      </c>
      <c r="N52">
        <v>-7.4072269999999998</v>
      </c>
      <c r="O52">
        <v>-7.4697269999999998</v>
      </c>
      <c r="P52">
        <v>-7.4270630000000004</v>
      </c>
      <c r="Q52">
        <v>-7.4169919999999996</v>
      </c>
      <c r="R52">
        <v>-7.3814700000000002</v>
      </c>
      <c r="S52">
        <v>-7.6150510000000002</v>
      </c>
      <c r="T52">
        <v>-7.8065189999999998</v>
      </c>
      <c r="U52">
        <v>-7.8980709999999998</v>
      </c>
      <c r="V52">
        <v>-8.0958860000000001</v>
      </c>
      <c r="W52">
        <v>-8.236084</v>
      </c>
      <c r="X52">
        <v>-8.3032839999999997</v>
      </c>
      <c r="Y52">
        <v>-8.3850709999999999</v>
      </c>
      <c r="Z52">
        <v>-8.4827879999999993</v>
      </c>
      <c r="AA52">
        <v>-8.5432129999999997</v>
      </c>
      <c r="AB52">
        <v>-8.6224369999999997</v>
      </c>
      <c r="AC52">
        <v>-8.8078000000000003</v>
      </c>
      <c r="AD52">
        <v>-8.8602290000000004</v>
      </c>
      <c r="AE52">
        <v>-9.0124510000000004</v>
      </c>
      <c r="AF52">
        <v>-9.1732180000000003</v>
      </c>
      <c r="AG52">
        <v>-9.5499270000000003</v>
      </c>
      <c r="AH52">
        <v>-9.8708500000000008</v>
      </c>
      <c r="AI52">
        <f t="shared" si="0"/>
        <v>-220.31142599999995</v>
      </c>
    </row>
    <row r="53" spans="1:35" x14ac:dyDescent="0.25">
      <c r="A53" s="13">
        <v>1</v>
      </c>
      <c r="B53" s="13">
        <v>190</v>
      </c>
      <c r="C53">
        <v>199</v>
      </c>
      <c r="D53" t="s">
        <v>87</v>
      </c>
      <c r="E53">
        <v>0</v>
      </c>
      <c r="F53">
        <v>0</v>
      </c>
      <c r="G53">
        <v>-12.05963</v>
      </c>
      <c r="H53">
        <v>-11.968540000000001</v>
      </c>
      <c r="I53">
        <v>-12.78337</v>
      </c>
      <c r="J53">
        <v>-13.26718</v>
      </c>
      <c r="K53">
        <v>-14.09172</v>
      </c>
      <c r="L53">
        <v>-14.273250000000001</v>
      </c>
      <c r="M53">
        <v>-14.67699</v>
      </c>
      <c r="N53">
        <v>-15.01202</v>
      </c>
      <c r="O53">
        <v>-15.139709999999999</v>
      </c>
      <c r="P53">
        <v>-15.052429999999999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f t="shared" si="0"/>
        <v>-138.32483999999999</v>
      </c>
    </row>
    <row r="54" spans="1:35" x14ac:dyDescent="0.25">
      <c r="A54" s="13">
        <v>1</v>
      </c>
      <c r="B54" s="13">
        <v>190</v>
      </c>
      <c r="C54">
        <v>200</v>
      </c>
      <c r="D54" t="s">
        <v>88</v>
      </c>
      <c r="E54">
        <v>0</v>
      </c>
      <c r="F54">
        <v>0</v>
      </c>
      <c r="G54">
        <v>-48.005330000000001</v>
      </c>
      <c r="H54">
        <v>-47.645949999999999</v>
      </c>
      <c r="I54">
        <v>-50.889130000000002</v>
      </c>
      <c r="J54">
        <v>-52.766480000000001</v>
      </c>
      <c r="K54">
        <v>-55.992310000000003</v>
      </c>
      <c r="L54">
        <v>-56.713239999999999</v>
      </c>
      <c r="M54">
        <v>-58.392150000000001</v>
      </c>
      <c r="N54">
        <v>-59.675109999999997</v>
      </c>
      <c r="O54">
        <v>-60.152949999999997</v>
      </c>
      <c r="P54">
        <v>-59.869810000000001</v>
      </c>
      <c r="Q54">
        <v>-59.697749999999999</v>
      </c>
      <c r="R54">
        <v>-59.481569999999998</v>
      </c>
      <c r="S54">
        <v>-61.374020000000002</v>
      </c>
      <c r="T54">
        <v>-62.905760000000001</v>
      </c>
      <c r="U54">
        <v>-63.532409999999999</v>
      </c>
      <c r="V54">
        <v>-65.116330000000005</v>
      </c>
      <c r="W54">
        <v>-66.313230000000004</v>
      </c>
      <c r="X54">
        <v>-66.850040000000007</v>
      </c>
      <c r="Y54">
        <v>-67.521550000000005</v>
      </c>
      <c r="Z54">
        <v>-68.27704</v>
      </c>
      <c r="AA54">
        <v>-68.761840000000007</v>
      </c>
      <c r="AB54">
        <v>-69.488100000000003</v>
      </c>
      <c r="AC54">
        <v>-70.794740000000004</v>
      </c>
      <c r="AD54">
        <v>-71.392700000000005</v>
      </c>
      <c r="AE54">
        <v>-72.635559999999998</v>
      </c>
      <c r="AF54">
        <v>-73.802250000000001</v>
      </c>
      <c r="AG54">
        <v>-76.834590000000006</v>
      </c>
      <c r="AH54">
        <v>-79.493769999999998</v>
      </c>
      <c r="AI54">
        <f t="shared" si="0"/>
        <v>-1774.3757100000003</v>
      </c>
    </row>
    <row r="55" spans="1:35" x14ac:dyDescent="0.25">
      <c r="A55" s="13">
        <v>1</v>
      </c>
      <c r="B55" s="13">
        <v>190</v>
      </c>
      <c r="C55">
        <v>202</v>
      </c>
      <c r="D55" t="s">
        <v>89</v>
      </c>
      <c r="E55">
        <v>0</v>
      </c>
      <c r="F55">
        <v>0</v>
      </c>
      <c r="G55">
        <v>-68.760509999999996</v>
      </c>
      <c r="H55">
        <v>-68.238680000000002</v>
      </c>
      <c r="I55">
        <v>-72.890699999999995</v>
      </c>
      <c r="J55">
        <v>-75.682130000000001</v>
      </c>
      <c r="K55">
        <v>-80.427340000000001</v>
      </c>
      <c r="L55">
        <v>-81.461259999999996</v>
      </c>
      <c r="M55">
        <v>-83.709140000000005</v>
      </c>
      <c r="N55">
        <v>-85.654139999999998</v>
      </c>
      <c r="O55">
        <v>-86.403080000000003</v>
      </c>
      <c r="P55">
        <v>-85.859620000000007</v>
      </c>
      <c r="Q55">
        <v>-85.811279999999996</v>
      </c>
      <c r="R55">
        <v>-85.355649999999997</v>
      </c>
      <c r="S55">
        <v>-88.043030000000002</v>
      </c>
      <c r="T55">
        <v>-90.278440000000003</v>
      </c>
      <c r="U55">
        <v>-91.402469999999994</v>
      </c>
      <c r="V55">
        <v>-93.740660000000005</v>
      </c>
      <c r="W55">
        <v>-95.292420000000007</v>
      </c>
      <c r="X55">
        <v>-96.059449999999998</v>
      </c>
      <c r="Y55">
        <v>-97.009159999999994</v>
      </c>
      <c r="Z55">
        <v>-98.161559999999994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f t="shared" si="0"/>
        <v>-1710.24072</v>
      </c>
    </row>
    <row r="56" spans="1:35" x14ac:dyDescent="0.25">
      <c r="A56" s="13">
        <v>1</v>
      </c>
      <c r="B56" s="13">
        <v>190</v>
      </c>
      <c r="C56">
        <v>203</v>
      </c>
      <c r="D56" t="s">
        <v>90</v>
      </c>
      <c r="E56">
        <v>0</v>
      </c>
      <c r="F56">
        <v>0</v>
      </c>
      <c r="G56">
        <v>-2.9150849999999999</v>
      </c>
      <c r="H56">
        <v>-2.8930820000000002</v>
      </c>
      <c r="I56">
        <v>-3.090096</v>
      </c>
      <c r="J56">
        <v>-3.2070310000000002</v>
      </c>
      <c r="K56">
        <v>-3.4059140000000001</v>
      </c>
      <c r="L56">
        <v>-3.4503780000000002</v>
      </c>
      <c r="M56">
        <v>-3.5477599999999998</v>
      </c>
      <c r="N56">
        <v>-3.629089</v>
      </c>
      <c r="O56">
        <v>-3.6595759999999999</v>
      </c>
      <c r="P56">
        <v>-3.6392820000000001</v>
      </c>
      <c r="Q56">
        <v>-3.6345830000000001</v>
      </c>
      <c r="R56">
        <v>-3.616638</v>
      </c>
      <c r="S56">
        <v>-3.7314449999999999</v>
      </c>
      <c r="T56">
        <v>-3.8242799999999999</v>
      </c>
      <c r="U56">
        <v>-3.8697509999999999</v>
      </c>
      <c r="V56">
        <v>-3.9671630000000002</v>
      </c>
      <c r="W56">
        <v>-4.0356449999999997</v>
      </c>
      <c r="X56">
        <v>-4.0679930000000004</v>
      </c>
      <c r="Y56">
        <v>-4.1091920000000002</v>
      </c>
      <c r="Z56">
        <v>-4.1567990000000004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f t="shared" si="0"/>
        <v>-72.450782000000004</v>
      </c>
    </row>
    <row r="57" spans="1:35" x14ac:dyDescent="0.25">
      <c r="A57" s="13">
        <v>1</v>
      </c>
      <c r="B57" s="13">
        <v>190</v>
      </c>
      <c r="C57">
        <v>204</v>
      </c>
      <c r="D57" t="s">
        <v>91</v>
      </c>
      <c r="E57">
        <v>0</v>
      </c>
      <c r="F57">
        <v>0</v>
      </c>
      <c r="G57">
        <v>-3.16188</v>
      </c>
      <c r="H57">
        <v>-3.1379090000000001</v>
      </c>
      <c r="I57">
        <v>-3.3516159999999999</v>
      </c>
      <c r="J57">
        <v>-3.478577</v>
      </c>
      <c r="K57">
        <v>-3.6955719999999999</v>
      </c>
      <c r="L57">
        <v>-3.7426759999999999</v>
      </c>
      <c r="M57">
        <v>-3.8481290000000001</v>
      </c>
      <c r="N57">
        <v>-3.936493</v>
      </c>
      <c r="O57">
        <v>-3.970917</v>
      </c>
      <c r="P57">
        <v>-3.947327</v>
      </c>
      <c r="Q57">
        <v>-3.9430540000000001</v>
      </c>
      <c r="R57">
        <v>-3.9228519999999998</v>
      </c>
      <c r="S57">
        <v>-4.04718</v>
      </c>
      <c r="T57">
        <v>-4.1482539999999997</v>
      </c>
      <c r="U57">
        <v>-4.1975709999999999</v>
      </c>
      <c r="V57">
        <v>-4.3032839999999997</v>
      </c>
      <c r="W57">
        <v>-4.3770749999999996</v>
      </c>
      <c r="X57">
        <v>-4.4125370000000004</v>
      </c>
      <c r="Y57">
        <v>-4.4564209999999997</v>
      </c>
      <c r="Z57">
        <v>-4.5090940000000002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f t="shared" si="0"/>
        <v>-78.588418000000004</v>
      </c>
    </row>
    <row r="58" spans="1:35" x14ac:dyDescent="0.25">
      <c r="A58" s="13">
        <v>1</v>
      </c>
      <c r="B58" s="13">
        <v>190</v>
      </c>
      <c r="C58">
        <v>205</v>
      </c>
      <c r="D58" t="s">
        <v>92</v>
      </c>
      <c r="E58">
        <v>0</v>
      </c>
      <c r="F58">
        <v>0</v>
      </c>
      <c r="G58">
        <v>-6.4092859999999998</v>
      </c>
      <c r="H58">
        <v>-6.3615880000000002</v>
      </c>
      <c r="I58">
        <v>-6.7943569999999998</v>
      </c>
      <c r="J58">
        <v>-7.0425719999999998</v>
      </c>
      <c r="K58">
        <v>-7.4674529999999999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f t="shared" si="0"/>
        <v>-34.075255999999996</v>
      </c>
    </row>
    <row r="59" spans="1:35" x14ac:dyDescent="0.25">
      <c r="A59" s="13">
        <v>1</v>
      </c>
      <c r="B59" s="13">
        <v>220</v>
      </c>
      <c r="C59">
        <v>221</v>
      </c>
      <c r="D59" t="s">
        <v>93</v>
      </c>
      <c r="E59">
        <v>0</v>
      </c>
      <c r="F59">
        <v>0</v>
      </c>
      <c r="G59">
        <v>-4.4748150000000004</v>
      </c>
      <c r="H59">
        <v>-4.4415279999999999</v>
      </c>
      <c r="I59">
        <v>-4.743652</v>
      </c>
      <c r="J59">
        <v>-4.9170230000000004</v>
      </c>
      <c r="K59">
        <v>-5.2134549999999997</v>
      </c>
      <c r="L59">
        <v>-5.280869</v>
      </c>
      <c r="M59">
        <v>-5.4416659999999997</v>
      </c>
      <c r="N59">
        <v>-5.5584720000000001</v>
      </c>
      <c r="O59">
        <v>-5.6032409999999997</v>
      </c>
      <c r="P59">
        <v>-5.5817870000000003</v>
      </c>
      <c r="Q59">
        <v>-5.5588379999999997</v>
      </c>
      <c r="R59">
        <v>-5.5426640000000003</v>
      </c>
      <c r="S59">
        <v>-5.7194820000000002</v>
      </c>
      <c r="T59">
        <v>-5.8609619999999998</v>
      </c>
      <c r="U59">
        <v>-5.9133909999999998</v>
      </c>
      <c r="V59">
        <v>-6.0599369999999997</v>
      </c>
      <c r="W59">
        <v>-6.1743160000000001</v>
      </c>
      <c r="X59">
        <v>-6.2246699999999997</v>
      </c>
      <c r="Y59">
        <v>-6.2873539999999997</v>
      </c>
      <c r="Z59">
        <v>-6.3572389999999999</v>
      </c>
      <c r="AA59">
        <v>-6.4027099999999999</v>
      </c>
      <c r="AB59">
        <v>-6.475098</v>
      </c>
      <c r="AC59">
        <v>-6.5868529999999996</v>
      </c>
      <c r="AD59">
        <v>-6.6530760000000004</v>
      </c>
      <c r="AE59">
        <v>-6.7680660000000001</v>
      </c>
      <c r="AF59">
        <v>-6.8688960000000003</v>
      </c>
      <c r="AG59">
        <v>-7.1517939999999998</v>
      </c>
      <c r="AH59">
        <v>0</v>
      </c>
      <c r="AI59">
        <f t="shared" si="0"/>
        <v>-157.86185400000002</v>
      </c>
    </row>
    <row r="60" spans="1:35" x14ac:dyDescent="0.25">
      <c r="A60" s="13">
        <v>1</v>
      </c>
      <c r="B60" s="13">
        <v>230</v>
      </c>
      <c r="C60">
        <v>231</v>
      </c>
      <c r="D60" t="s">
        <v>94</v>
      </c>
      <c r="E60">
        <v>0</v>
      </c>
      <c r="F60">
        <v>0</v>
      </c>
      <c r="G60">
        <v>-39.164540000000002</v>
      </c>
      <c r="H60">
        <v>-38.874389999999998</v>
      </c>
      <c r="I60">
        <v>-41.518920000000001</v>
      </c>
      <c r="J60">
        <v>-43.034329999999997</v>
      </c>
      <c r="K60">
        <v>-45.620060000000002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f t="shared" si="0"/>
        <v>-208.21223999999998</v>
      </c>
    </row>
    <row r="61" spans="1:35" x14ac:dyDescent="0.25">
      <c r="A61" s="13">
        <v>1</v>
      </c>
      <c r="B61" s="13">
        <v>240</v>
      </c>
      <c r="C61">
        <v>241</v>
      </c>
      <c r="D61" t="s">
        <v>95</v>
      </c>
      <c r="E61">
        <v>0</v>
      </c>
      <c r="F61">
        <v>0</v>
      </c>
      <c r="G61">
        <v>-20.141729999999999</v>
      </c>
      <c r="H61">
        <v>-19.992570000000001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f t="shared" si="0"/>
        <v>-40.134299999999996</v>
      </c>
    </row>
    <row r="62" spans="1:35" x14ac:dyDescent="0.25">
      <c r="A62" s="13">
        <v>1</v>
      </c>
      <c r="B62" s="13">
        <v>250</v>
      </c>
      <c r="C62">
        <v>251</v>
      </c>
      <c r="D62" t="s">
        <v>96</v>
      </c>
      <c r="E62">
        <v>0</v>
      </c>
      <c r="F62">
        <v>0</v>
      </c>
      <c r="G62">
        <v>-1.476448</v>
      </c>
      <c r="H62">
        <v>-1.465454</v>
      </c>
      <c r="I62">
        <v>-1.56514</v>
      </c>
      <c r="J62">
        <v>-1.622101</v>
      </c>
      <c r="K62">
        <v>-1.720016</v>
      </c>
      <c r="L62">
        <v>-1.7425539999999999</v>
      </c>
      <c r="M62">
        <v>-1.7953490000000001</v>
      </c>
      <c r="N62">
        <v>-1.8342590000000001</v>
      </c>
      <c r="O62">
        <v>-1.8486629999999999</v>
      </c>
      <c r="P62">
        <v>-1.841858</v>
      </c>
      <c r="Q62">
        <v>-1.8349</v>
      </c>
      <c r="R62">
        <v>-1.829224</v>
      </c>
      <c r="S62">
        <v>-1.887634</v>
      </c>
      <c r="T62">
        <v>-1.933899</v>
      </c>
      <c r="U62">
        <v>-1.9509890000000001</v>
      </c>
      <c r="V62">
        <v>-1.998413</v>
      </c>
      <c r="W62">
        <v>-2.0363159999999998</v>
      </c>
      <c r="X62">
        <v>-2.0526119999999999</v>
      </c>
      <c r="Y62">
        <v>-2.0740970000000001</v>
      </c>
      <c r="Z62">
        <v>-2.0967410000000002</v>
      </c>
      <c r="AA62">
        <v>-2.1116329999999999</v>
      </c>
      <c r="AB62">
        <v>-2.136047</v>
      </c>
      <c r="AC62">
        <v>-2.172485</v>
      </c>
      <c r="AD62">
        <v>-2.1949459999999998</v>
      </c>
      <c r="AE62">
        <v>-2.2333980000000002</v>
      </c>
      <c r="AF62">
        <v>-2.266235</v>
      </c>
      <c r="AG62">
        <v>-2.3592529999999998</v>
      </c>
      <c r="AH62">
        <v>-2.4428100000000001</v>
      </c>
      <c r="AI62">
        <f t="shared" si="0"/>
        <v>-54.523474000000007</v>
      </c>
    </row>
    <row r="63" spans="1:35" x14ac:dyDescent="0.25">
      <c r="A63" s="13">
        <v>1</v>
      </c>
      <c r="B63" s="13">
        <v>250</v>
      </c>
      <c r="C63">
        <v>252</v>
      </c>
      <c r="D63" t="s">
        <v>97</v>
      </c>
      <c r="E63">
        <v>0</v>
      </c>
      <c r="F63">
        <v>0</v>
      </c>
      <c r="G63">
        <v>-1.476448</v>
      </c>
      <c r="H63">
        <v>-1.465454</v>
      </c>
      <c r="I63">
        <v>-1.56514</v>
      </c>
      <c r="J63">
        <v>-1.622101</v>
      </c>
      <c r="K63">
        <v>-1.720016</v>
      </c>
      <c r="L63">
        <v>-1.7425539999999999</v>
      </c>
      <c r="M63">
        <v>-1.7953490000000001</v>
      </c>
      <c r="N63">
        <v>-1.8342590000000001</v>
      </c>
      <c r="O63">
        <v>-1.8486629999999999</v>
      </c>
      <c r="P63">
        <v>-1.841858</v>
      </c>
      <c r="Q63">
        <v>-1.8349</v>
      </c>
      <c r="R63">
        <v>-1.829224</v>
      </c>
      <c r="S63">
        <v>-1.887634</v>
      </c>
      <c r="T63">
        <v>-1.933899</v>
      </c>
      <c r="U63">
        <v>-1.9509890000000001</v>
      </c>
      <c r="V63">
        <v>-1.998413</v>
      </c>
      <c r="W63">
        <v>-2.0363159999999998</v>
      </c>
      <c r="X63">
        <v>-2.0526119999999999</v>
      </c>
      <c r="Y63">
        <v>-2.0740970000000001</v>
      </c>
      <c r="Z63">
        <v>-2.0967410000000002</v>
      </c>
      <c r="AA63">
        <v>-2.1116329999999999</v>
      </c>
      <c r="AB63">
        <v>-2.136047</v>
      </c>
      <c r="AC63">
        <v>-2.172485</v>
      </c>
      <c r="AD63">
        <v>-2.1949459999999998</v>
      </c>
      <c r="AE63">
        <v>-2.2333980000000002</v>
      </c>
      <c r="AF63">
        <v>-2.266235</v>
      </c>
      <c r="AG63">
        <v>-2.3592529999999998</v>
      </c>
      <c r="AH63">
        <v>-2.4428100000000001</v>
      </c>
      <c r="AI63">
        <f t="shared" si="0"/>
        <v>-54.523474000000007</v>
      </c>
    </row>
    <row r="64" spans="1:35" x14ac:dyDescent="0.25">
      <c r="A64" s="13">
        <v>1</v>
      </c>
      <c r="B64" s="13">
        <v>260</v>
      </c>
      <c r="C64">
        <v>261</v>
      </c>
      <c r="D64" t="s">
        <v>98</v>
      </c>
      <c r="E64">
        <v>0</v>
      </c>
      <c r="F64">
        <v>0</v>
      </c>
      <c r="G64">
        <v>-8.4315029999999993</v>
      </c>
      <c r="H64">
        <v>-8.3685299999999998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f t="shared" si="0"/>
        <v>-16.800032999999999</v>
      </c>
    </row>
    <row r="65" spans="1:35" x14ac:dyDescent="0.25">
      <c r="A65" s="13">
        <v>1</v>
      </c>
      <c r="B65" s="13">
        <v>260</v>
      </c>
      <c r="C65">
        <v>262</v>
      </c>
      <c r="D65" t="s">
        <v>99</v>
      </c>
      <c r="E65">
        <v>0</v>
      </c>
      <c r="F65">
        <v>0</v>
      </c>
      <c r="G65">
        <v>-1.7611159999999999</v>
      </c>
      <c r="H65">
        <v>-1.748016</v>
      </c>
      <c r="I65">
        <v>-1.866913</v>
      </c>
      <c r="J65">
        <v>-1.934723</v>
      </c>
      <c r="K65">
        <v>-2.0520019999999999</v>
      </c>
      <c r="L65">
        <v>-2.078125</v>
      </c>
      <c r="M65">
        <v>-2.1414179999999998</v>
      </c>
      <c r="N65">
        <v>-2.1875610000000001</v>
      </c>
      <c r="O65">
        <v>-2.205292</v>
      </c>
      <c r="P65">
        <v>-2.1969599999999998</v>
      </c>
      <c r="Q65">
        <v>-2.1881710000000001</v>
      </c>
      <c r="R65">
        <v>-2.1814580000000001</v>
      </c>
      <c r="S65">
        <v>-2.251465</v>
      </c>
      <c r="T65">
        <v>-2.3066409999999999</v>
      </c>
      <c r="U65">
        <v>-2.3269039999999999</v>
      </c>
      <c r="V65">
        <v>-2.3849490000000002</v>
      </c>
      <c r="W65">
        <v>-2.4299930000000001</v>
      </c>
      <c r="X65">
        <v>-2.4494630000000002</v>
      </c>
      <c r="Y65">
        <v>-2.4740600000000001</v>
      </c>
      <c r="Z65">
        <v>-2.50177</v>
      </c>
      <c r="AA65">
        <v>-2.5199579999999999</v>
      </c>
      <c r="AB65">
        <v>-2.5481569999999998</v>
      </c>
      <c r="AC65">
        <v>-2.5932010000000001</v>
      </c>
      <c r="AD65">
        <v>-2.6188959999999999</v>
      </c>
      <c r="AE65">
        <v>-2.6636959999999998</v>
      </c>
      <c r="AF65">
        <v>-2.70282</v>
      </c>
      <c r="AG65">
        <v>-2.8137819999999998</v>
      </c>
      <c r="AH65">
        <v>-2.913513</v>
      </c>
      <c r="AI65">
        <f t="shared" si="0"/>
        <v>-65.04102300000001</v>
      </c>
    </row>
    <row r="66" spans="1:35" x14ac:dyDescent="0.25">
      <c r="A66" s="13">
        <v>1</v>
      </c>
      <c r="B66" s="13">
        <v>300</v>
      </c>
      <c r="C66">
        <v>301</v>
      </c>
      <c r="D66" t="s">
        <v>100</v>
      </c>
      <c r="E66">
        <v>0</v>
      </c>
      <c r="F66">
        <v>0</v>
      </c>
      <c r="G66">
        <v>-26.412669999999999</v>
      </c>
      <c r="H66">
        <v>-26.216719999999999</v>
      </c>
      <c r="I66">
        <v>-27.999829999999999</v>
      </c>
      <c r="J66">
        <v>-29.021699999999999</v>
      </c>
      <c r="K66">
        <v>-30.765930000000001</v>
      </c>
      <c r="L66">
        <v>-31.162700000000001</v>
      </c>
      <c r="M66">
        <v>-32.118229999999997</v>
      </c>
      <c r="N66">
        <v>-32.80545</v>
      </c>
      <c r="O66">
        <v>-33.063720000000004</v>
      </c>
      <c r="P66">
        <v>-32.94659</v>
      </c>
      <c r="Q66">
        <v>-32.805239999999998</v>
      </c>
      <c r="R66">
        <v>-32.717770000000002</v>
      </c>
      <c r="S66">
        <v>-33.760930000000002</v>
      </c>
      <c r="T66">
        <v>-34.596310000000003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f t="shared" si="0"/>
        <v>-436.39379000000008</v>
      </c>
    </row>
    <row r="67" spans="1:35" x14ac:dyDescent="0.25">
      <c r="A67" s="13">
        <v>1</v>
      </c>
      <c r="B67" s="13">
        <v>350</v>
      </c>
      <c r="C67">
        <v>351</v>
      </c>
      <c r="D67" t="s">
        <v>101</v>
      </c>
      <c r="E67">
        <v>0</v>
      </c>
      <c r="F67">
        <v>0</v>
      </c>
      <c r="G67">
        <v>-6.6851430000000001</v>
      </c>
      <c r="H67">
        <v>-6.6353609999999996</v>
      </c>
      <c r="I67">
        <v>-7.0867769999999997</v>
      </c>
      <c r="J67">
        <v>-7.3455199999999996</v>
      </c>
      <c r="K67">
        <v>-7.7892910000000004</v>
      </c>
      <c r="L67">
        <v>-7.8898619999999999</v>
      </c>
      <c r="M67">
        <v>-8.1295780000000004</v>
      </c>
      <c r="N67">
        <v>-8.3047489999999993</v>
      </c>
      <c r="O67">
        <v>-8.3708189999999991</v>
      </c>
      <c r="P67">
        <v>-8.3381959999999999</v>
      </c>
      <c r="Q67">
        <v>-8.3056029999999996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f t="shared" si="0"/>
        <v>-84.880898999999999</v>
      </c>
    </row>
    <row r="68" spans="1:35" x14ac:dyDescent="0.25">
      <c r="A68" s="13">
        <v>1</v>
      </c>
      <c r="B68" s="13">
        <v>400</v>
      </c>
      <c r="C68">
        <v>401</v>
      </c>
      <c r="D68" t="s">
        <v>102</v>
      </c>
      <c r="E68">
        <v>0</v>
      </c>
      <c r="F68">
        <v>0</v>
      </c>
      <c r="G68">
        <v>-218.10400000000001</v>
      </c>
      <c r="H68">
        <v>-216.48099999999999</v>
      </c>
      <c r="I68">
        <v>-231.20750000000001</v>
      </c>
      <c r="J68">
        <v>-239.6482</v>
      </c>
      <c r="K68">
        <v>-254.0941</v>
      </c>
      <c r="L68">
        <v>-257.37349999999998</v>
      </c>
      <c r="M68">
        <v>-265.22199999999998</v>
      </c>
      <c r="N68">
        <v>-270.91489999999999</v>
      </c>
      <c r="O68">
        <v>-273.04050000000001</v>
      </c>
      <c r="P68">
        <v>-272.00369999999998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f t="shared" si="0"/>
        <v>-2498.0893999999998</v>
      </c>
    </row>
    <row r="69" spans="1:35" x14ac:dyDescent="0.25">
      <c r="A69" s="13">
        <v>1</v>
      </c>
      <c r="B69" s="13">
        <v>400</v>
      </c>
      <c r="C69">
        <v>403</v>
      </c>
      <c r="D69" t="s">
        <v>103</v>
      </c>
      <c r="E69">
        <v>0</v>
      </c>
      <c r="F69">
        <v>0</v>
      </c>
      <c r="G69">
        <v>-219.3939</v>
      </c>
      <c r="H69">
        <v>-217.7681</v>
      </c>
      <c r="I69">
        <v>-232.5812</v>
      </c>
      <c r="J69">
        <v>-241.07149999999999</v>
      </c>
      <c r="K69">
        <v>-255.55600000000001</v>
      </c>
      <c r="L69">
        <v>-258.85610000000003</v>
      </c>
      <c r="M69">
        <v>-266.79020000000003</v>
      </c>
      <c r="N69">
        <v>-272.49509999999998</v>
      </c>
      <c r="O69">
        <v>-274.63920000000002</v>
      </c>
      <c r="P69">
        <v>-273.66269999999997</v>
      </c>
      <c r="Q69">
        <v>-272.49669999999998</v>
      </c>
      <c r="R69">
        <v>-271.77480000000003</v>
      </c>
      <c r="S69">
        <v>-280.43799999999999</v>
      </c>
      <c r="T69">
        <v>-287.37790000000001</v>
      </c>
      <c r="U69">
        <v>-289.83629999999999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f t="shared" ref="AI69:AI132" si="1">SUM(E69:AH69)</f>
        <v>-3914.7377000000001</v>
      </c>
    </row>
    <row r="70" spans="1:35" x14ac:dyDescent="0.25">
      <c r="A70" s="13">
        <v>1</v>
      </c>
      <c r="B70" s="13">
        <v>400</v>
      </c>
      <c r="C70">
        <v>404</v>
      </c>
      <c r="D70" t="s">
        <v>104</v>
      </c>
      <c r="E70">
        <v>0</v>
      </c>
      <c r="F70">
        <v>0</v>
      </c>
      <c r="G70">
        <v>-35.147559999999999</v>
      </c>
      <c r="H70">
        <v>-34.8855</v>
      </c>
      <c r="I70">
        <v>-37.259140000000002</v>
      </c>
      <c r="J70">
        <v>-38.62576</v>
      </c>
      <c r="K70">
        <v>-40.967010000000002</v>
      </c>
      <c r="L70">
        <v>-41.494669999999999</v>
      </c>
      <c r="M70">
        <v>-42.745759999999997</v>
      </c>
      <c r="N70">
        <v>-43.672179999999997</v>
      </c>
      <c r="O70">
        <v>-44.019410000000001</v>
      </c>
      <c r="P70">
        <v>-43.83643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f t="shared" si="1"/>
        <v>-402.65342000000004</v>
      </c>
    </row>
    <row r="71" spans="1:35" x14ac:dyDescent="0.25">
      <c r="A71" s="13">
        <v>1</v>
      </c>
      <c r="B71" s="13">
        <v>400</v>
      </c>
      <c r="C71">
        <v>405</v>
      </c>
      <c r="D71" t="s">
        <v>105</v>
      </c>
      <c r="E71">
        <v>0</v>
      </c>
      <c r="F71">
        <v>0</v>
      </c>
      <c r="G71">
        <v>-23.516580000000001</v>
      </c>
      <c r="H71">
        <v>-23.341519999999999</v>
      </c>
      <c r="I71">
        <v>-24.929400000000001</v>
      </c>
      <c r="J71">
        <v>-25.83942</v>
      </c>
      <c r="K71">
        <v>-27.396360000000001</v>
      </c>
      <c r="L71">
        <v>-27.750530000000001</v>
      </c>
      <c r="M71">
        <v>-28.59686</v>
      </c>
      <c r="N71">
        <v>-29.210570000000001</v>
      </c>
      <c r="O71">
        <v>-29.440280000000001</v>
      </c>
      <c r="P71">
        <v>-29.32874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f t="shared" si="1"/>
        <v>-269.35025999999999</v>
      </c>
    </row>
    <row r="72" spans="1:35" x14ac:dyDescent="0.25">
      <c r="A72" s="13">
        <v>1</v>
      </c>
      <c r="B72" s="13">
        <v>400</v>
      </c>
      <c r="C72">
        <v>406</v>
      </c>
      <c r="D72" t="s">
        <v>106</v>
      </c>
      <c r="E72">
        <v>0</v>
      </c>
      <c r="F72">
        <v>0</v>
      </c>
      <c r="G72">
        <v>-6.1008449999999996</v>
      </c>
      <c r="H72">
        <v>-6.0554199999999998</v>
      </c>
      <c r="I72">
        <v>-6.4674529999999999</v>
      </c>
      <c r="J72">
        <v>-6.7034909999999996</v>
      </c>
      <c r="K72">
        <v>-7.1075439999999999</v>
      </c>
      <c r="L72">
        <v>-7.1995240000000003</v>
      </c>
      <c r="M72">
        <v>-7.4187770000000004</v>
      </c>
      <c r="N72">
        <v>-7.578125</v>
      </c>
      <c r="O72">
        <v>-7.6385500000000004</v>
      </c>
      <c r="P72">
        <v>-7.6094970000000002</v>
      </c>
      <c r="Q72">
        <v>-7.5796510000000001</v>
      </c>
      <c r="R72">
        <v>-7.5562740000000002</v>
      </c>
      <c r="S72">
        <v>-7.7981569999999998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f t="shared" si="1"/>
        <v>-92.813308000000006</v>
      </c>
    </row>
    <row r="73" spans="1:35" x14ac:dyDescent="0.25">
      <c r="A73" s="13">
        <v>1</v>
      </c>
      <c r="B73" s="13">
        <v>400</v>
      </c>
      <c r="C73">
        <v>407</v>
      </c>
      <c r="D73" t="s">
        <v>107</v>
      </c>
      <c r="E73">
        <v>0</v>
      </c>
      <c r="F73">
        <v>0</v>
      </c>
      <c r="G73">
        <v>-9.1967160000000003</v>
      </c>
      <c r="H73">
        <v>-9.1282650000000007</v>
      </c>
      <c r="I73">
        <v>-9.7492520000000003</v>
      </c>
      <c r="J73">
        <v>-10.104979999999999</v>
      </c>
      <c r="K73">
        <v>-10.713100000000001</v>
      </c>
      <c r="L73">
        <v>-10.852309999999999</v>
      </c>
      <c r="M73">
        <v>-11.18352</v>
      </c>
      <c r="N73">
        <v>-11.423489999999999</v>
      </c>
      <c r="O73">
        <v>-11.513339999999999</v>
      </c>
      <c r="P73">
        <v>-11.470280000000001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f t="shared" si="1"/>
        <v>-105.33525300000001</v>
      </c>
    </row>
    <row r="74" spans="1:35" x14ac:dyDescent="0.25">
      <c r="A74" s="13">
        <v>1</v>
      </c>
      <c r="B74" s="13">
        <v>400</v>
      </c>
      <c r="C74">
        <v>408</v>
      </c>
      <c r="D74" t="s">
        <v>108</v>
      </c>
      <c r="E74">
        <v>0</v>
      </c>
      <c r="F74">
        <v>0</v>
      </c>
      <c r="G74">
        <v>-31.298639999999999</v>
      </c>
      <c r="H74">
        <v>-31.065719999999999</v>
      </c>
      <c r="I74">
        <v>-33.17906</v>
      </c>
      <c r="J74">
        <v>-34.389949999999999</v>
      </c>
      <c r="K74">
        <v>-36.462400000000002</v>
      </c>
      <c r="L74">
        <v>-36.933579999999999</v>
      </c>
      <c r="M74">
        <v>-38.060119999999998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f t="shared" si="1"/>
        <v>-241.38947000000002</v>
      </c>
    </row>
    <row r="75" spans="1:35" x14ac:dyDescent="0.25">
      <c r="A75" s="13">
        <v>1</v>
      </c>
      <c r="B75" s="13">
        <v>400</v>
      </c>
      <c r="C75">
        <v>409</v>
      </c>
      <c r="D75" t="s">
        <v>109</v>
      </c>
      <c r="E75">
        <v>0</v>
      </c>
      <c r="F75">
        <v>0</v>
      </c>
      <c r="G75">
        <v>-3.0533450000000002</v>
      </c>
      <c r="H75">
        <v>-3.0306700000000002</v>
      </c>
      <c r="I75">
        <v>-3.2368009999999998</v>
      </c>
      <c r="J75">
        <v>-3.3548580000000001</v>
      </c>
      <c r="K75">
        <v>-3.5572810000000001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f t="shared" si="1"/>
        <v>-16.232955</v>
      </c>
    </row>
    <row r="76" spans="1:35" x14ac:dyDescent="0.25">
      <c r="A76" s="13">
        <v>1</v>
      </c>
      <c r="B76" s="13">
        <v>400</v>
      </c>
      <c r="C76">
        <v>410</v>
      </c>
      <c r="D76" t="s">
        <v>110</v>
      </c>
      <c r="E76">
        <v>0</v>
      </c>
      <c r="F76">
        <v>0</v>
      </c>
      <c r="G76">
        <v>-15.26782</v>
      </c>
      <c r="H76">
        <v>-15.15422</v>
      </c>
      <c r="I76">
        <v>-16.185140000000001</v>
      </c>
      <c r="J76">
        <v>-16.775670000000002</v>
      </c>
      <c r="K76">
        <v>-17.78613</v>
      </c>
      <c r="L76">
        <v>-18.016279999999998</v>
      </c>
      <c r="M76">
        <v>-18.56598</v>
      </c>
      <c r="N76">
        <v>-18.964569999999998</v>
      </c>
      <c r="O76">
        <v>-19.11307</v>
      </c>
      <c r="P76">
        <v>-19.04205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f t="shared" si="1"/>
        <v>-174.87092999999999</v>
      </c>
    </row>
    <row r="77" spans="1:35" x14ac:dyDescent="0.25">
      <c r="A77" s="13">
        <v>1</v>
      </c>
      <c r="B77" s="13">
        <v>400</v>
      </c>
      <c r="C77">
        <v>411</v>
      </c>
      <c r="D77" t="s">
        <v>111</v>
      </c>
      <c r="E77">
        <v>0</v>
      </c>
      <c r="F77">
        <v>0</v>
      </c>
      <c r="G77">
        <v>-27.589549999999999</v>
      </c>
      <c r="H77">
        <v>-27.384250000000002</v>
      </c>
      <c r="I77">
        <v>-29.2471</v>
      </c>
      <c r="J77">
        <v>-30.314609999999998</v>
      </c>
      <c r="K77">
        <v>-32.142209999999999</v>
      </c>
      <c r="L77">
        <v>-32.557270000000003</v>
      </c>
      <c r="M77">
        <v>-33.549959999999999</v>
      </c>
      <c r="N77">
        <v>-34.270049999999998</v>
      </c>
      <c r="O77">
        <v>-34.540190000000003</v>
      </c>
      <c r="P77">
        <v>-34.40802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f t="shared" si="1"/>
        <v>-316.00321000000002</v>
      </c>
    </row>
    <row r="78" spans="1:35" x14ac:dyDescent="0.25">
      <c r="A78" s="13">
        <v>1</v>
      </c>
      <c r="B78" s="13">
        <v>500</v>
      </c>
      <c r="C78">
        <v>502</v>
      </c>
      <c r="D78" t="s">
        <v>112</v>
      </c>
      <c r="E78">
        <v>0</v>
      </c>
      <c r="F78">
        <v>0</v>
      </c>
      <c r="G78">
        <v>-21.40673</v>
      </c>
      <c r="H78">
        <v>-21.247910000000001</v>
      </c>
      <c r="I78">
        <v>-22.692979999999999</v>
      </c>
      <c r="J78">
        <v>-23.521419999999999</v>
      </c>
      <c r="K78">
        <v>-24.934940000000001</v>
      </c>
      <c r="L78">
        <v>-25.256769999999999</v>
      </c>
      <c r="M78">
        <v>-26.030850000000001</v>
      </c>
      <c r="N78">
        <v>-26.58813</v>
      </c>
      <c r="O78">
        <v>-26.797000000000001</v>
      </c>
      <c r="P78">
        <v>-26.701419999999999</v>
      </c>
      <c r="Q78">
        <v>-26.588010000000001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f t="shared" si="1"/>
        <v>-271.76616000000001</v>
      </c>
    </row>
    <row r="79" spans="1:35" x14ac:dyDescent="0.25">
      <c r="A79" s="13">
        <v>1</v>
      </c>
      <c r="B79" s="13">
        <v>500</v>
      </c>
      <c r="C79">
        <v>503</v>
      </c>
      <c r="D79" t="s">
        <v>113</v>
      </c>
      <c r="E79">
        <v>0</v>
      </c>
      <c r="F79">
        <v>0</v>
      </c>
      <c r="G79">
        <v>-28.97823</v>
      </c>
      <c r="H79">
        <v>-28.76305</v>
      </c>
      <c r="I79">
        <v>-30.719360000000002</v>
      </c>
      <c r="J79">
        <v>-31.840520000000001</v>
      </c>
      <c r="K79">
        <v>-33.754429999999999</v>
      </c>
      <c r="L79">
        <v>-34.189900000000002</v>
      </c>
      <c r="M79">
        <v>-35.237789999999997</v>
      </c>
      <c r="N79">
        <v>-35.991669999999999</v>
      </c>
      <c r="O79">
        <v>-36.274810000000002</v>
      </c>
      <c r="P79">
        <v>-36.144840000000002</v>
      </c>
      <c r="Q79">
        <v>-35.990969999999997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f t="shared" si="1"/>
        <v>-367.88556999999997</v>
      </c>
    </row>
    <row r="80" spans="1:35" x14ac:dyDescent="0.25">
      <c r="A80" s="13">
        <v>1</v>
      </c>
      <c r="B80" s="13">
        <v>700</v>
      </c>
      <c r="C80">
        <v>701</v>
      </c>
      <c r="D80" t="s">
        <v>114</v>
      </c>
      <c r="E80">
        <v>0</v>
      </c>
      <c r="F80">
        <v>0</v>
      </c>
      <c r="G80">
        <v>-27.284099999999999</v>
      </c>
      <c r="H80">
        <v>-27.081939999999999</v>
      </c>
      <c r="I80">
        <v>-28.92427</v>
      </c>
      <c r="J80">
        <v>-29.979949999999999</v>
      </c>
      <c r="K80">
        <v>-31.781310000000001</v>
      </c>
      <c r="L80">
        <v>-32.191760000000002</v>
      </c>
      <c r="M80">
        <v>-33.17841</v>
      </c>
      <c r="N80">
        <v>-33.888089999999998</v>
      </c>
      <c r="O80">
        <v>-34.155090000000001</v>
      </c>
      <c r="P80">
        <v>-34.034669999999998</v>
      </c>
      <c r="Q80">
        <v>-33.88843</v>
      </c>
      <c r="R80">
        <v>-33.798220000000001</v>
      </c>
      <c r="S80">
        <v>-34.875920000000001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f t="shared" si="1"/>
        <v>-415.06216000000001</v>
      </c>
    </row>
    <row r="81" spans="1:35" x14ac:dyDescent="0.25">
      <c r="A81" s="13">
        <v>1</v>
      </c>
      <c r="B81" s="13">
        <v>800</v>
      </c>
      <c r="C81">
        <v>801</v>
      </c>
      <c r="D81" t="s">
        <v>115</v>
      </c>
      <c r="E81">
        <v>0</v>
      </c>
      <c r="F81">
        <v>0</v>
      </c>
      <c r="G81">
        <v>-187.43389999999999</v>
      </c>
      <c r="H81">
        <v>-186.03890000000001</v>
      </c>
      <c r="I81">
        <v>-198.69489999999999</v>
      </c>
      <c r="J81">
        <v>-205.95099999999999</v>
      </c>
      <c r="K81">
        <v>-218.36940000000001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f t="shared" si="1"/>
        <v>-996.48810000000003</v>
      </c>
    </row>
    <row r="82" spans="1:35" x14ac:dyDescent="0.25">
      <c r="A82" s="13">
        <v>1</v>
      </c>
      <c r="B82" s="13">
        <v>800</v>
      </c>
      <c r="C82">
        <v>802</v>
      </c>
      <c r="D82" t="s">
        <v>116</v>
      </c>
      <c r="E82">
        <v>0</v>
      </c>
      <c r="F82">
        <v>0</v>
      </c>
      <c r="G82">
        <v>-94.46754</v>
      </c>
      <c r="H82">
        <v>-93.76437</v>
      </c>
      <c r="I82">
        <v>-100.1431</v>
      </c>
      <c r="J82">
        <v>-103.8002</v>
      </c>
      <c r="K82">
        <v>-110.0583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f t="shared" si="1"/>
        <v>-502.23351000000002</v>
      </c>
    </row>
    <row r="83" spans="1:35" x14ac:dyDescent="0.25">
      <c r="A83" s="13">
        <v>1</v>
      </c>
      <c r="B83" s="13">
        <v>800</v>
      </c>
      <c r="C83">
        <v>803</v>
      </c>
      <c r="D83" t="s">
        <v>117</v>
      </c>
      <c r="E83">
        <v>0</v>
      </c>
      <c r="F83">
        <v>0</v>
      </c>
      <c r="G83">
        <v>-281.97449999999998</v>
      </c>
      <c r="H83">
        <v>-279.87599999999998</v>
      </c>
      <c r="I83">
        <v>-298.9153</v>
      </c>
      <c r="J83">
        <v>-309.83109999999999</v>
      </c>
      <c r="K83">
        <v>-328.51330000000002</v>
      </c>
      <c r="L83">
        <v>-332.7543</v>
      </c>
      <c r="M83">
        <v>-342.89359999999999</v>
      </c>
      <c r="N83">
        <v>-350.25749999999999</v>
      </c>
      <c r="O83">
        <v>-353.0068</v>
      </c>
      <c r="P83">
        <v>-351.65890000000002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f t="shared" si="1"/>
        <v>-3229.6813000000002</v>
      </c>
    </row>
    <row r="84" spans="1:35" x14ac:dyDescent="0.25">
      <c r="A84" s="13">
        <v>1</v>
      </c>
      <c r="B84" s="13">
        <v>800</v>
      </c>
      <c r="C84">
        <v>804</v>
      </c>
      <c r="D84" t="s">
        <v>118</v>
      </c>
      <c r="E84">
        <v>0</v>
      </c>
      <c r="F84">
        <v>0</v>
      </c>
      <c r="G84">
        <v>-376.91550000000001</v>
      </c>
      <c r="H84">
        <v>-374.1105</v>
      </c>
      <c r="I84">
        <v>-399.56040000000002</v>
      </c>
      <c r="J84">
        <v>-414.15210000000002</v>
      </c>
      <c r="K84">
        <v>-439.12439999999998</v>
      </c>
      <c r="L84">
        <v>-444.79270000000002</v>
      </c>
      <c r="M84">
        <v>-458.34640000000002</v>
      </c>
      <c r="N84">
        <v>-468.18939999999998</v>
      </c>
      <c r="O84">
        <v>-471.86430000000001</v>
      </c>
      <c r="P84">
        <v>-470.06229999999999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f t="shared" si="1"/>
        <v>-4317.1179999999995</v>
      </c>
    </row>
    <row r="85" spans="1:35" x14ac:dyDescent="0.25">
      <c r="A85" s="13">
        <v>1</v>
      </c>
      <c r="B85" s="13">
        <v>900</v>
      </c>
      <c r="C85">
        <v>901</v>
      </c>
      <c r="D85" t="s">
        <v>119</v>
      </c>
      <c r="E85">
        <v>0</v>
      </c>
      <c r="F85">
        <v>0</v>
      </c>
      <c r="G85">
        <v>-1.421494</v>
      </c>
      <c r="H85">
        <v>-1.4109039999999999</v>
      </c>
      <c r="I85">
        <v>-1.506874</v>
      </c>
      <c r="J85">
        <v>-1.561493</v>
      </c>
      <c r="K85">
        <v>-1.655197</v>
      </c>
      <c r="L85">
        <v>-1.677216</v>
      </c>
      <c r="M85">
        <v>-1.728561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f t="shared" si="1"/>
        <v>-10.961739000000001</v>
      </c>
    </row>
    <row r="86" spans="1:35" x14ac:dyDescent="0.25">
      <c r="A86" s="13">
        <v>1</v>
      </c>
      <c r="B86" s="13">
        <v>910</v>
      </c>
      <c r="C86">
        <v>911</v>
      </c>
      <c r="D86" t="s">
        <v>120</v>
      </c>
      <c r="E86">
        <v>0</v>
      </c>
      <c r="F86">
        <v>0</v>
      </c>
      <c r="G86">
        <v>-5.471069</v>
      </c>
      <c r="H86">
        <v>-5.4303439999999998</v>
      </c>
      <c r="I86">
        <v>-5.7997969999999999</v>
      </c>
      <c r="J86">
        <v>-6.0115660000000002</v>
      </c>
      <c r="K86">
        <v>-6.3744199999999998</v>
      </c>
      <c r="L86">
        <v>-6.4566800000000004</v>
      </c>
      <c r="M86">
        <v>-6.6531219999999998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f t="shared" si="1"/>
        <v>-42.196997999999994</v>
      </c>
    </row>
    <row r="87" spans="1:35" x14ac:dyDescent="0.25">
      <c r="A87" s="13">
        <v>1</v>
      </c>
      <c r="B87" s="13">
        <v>920</v>
      </c>
      <c r="C87">
        <v>921</v>
      </c>
      <c r="D87" t="s">
        <v>121</v>
      </c>
      <c r="E87">
        <v>0</v>
      </c>
      <c r="F87">
        <v>0</v>
      </c>
      <c r="G87">
        <v>-6.1468280000000002</v>
      </c>
      <c r="H87">
        <v>-6.101089</v>
      </c>
      <c r="I87">
        <v>-6.5161210000000001</v>
      </c>
      <c r="J87">
        <v>-6.7543949999999997</v>
      </c>
      <c r="K87">
        <v>-7.1614839999999997</v>
      </c>
      <c r="L87">
        <v>-7.2544250000000003</v>
      </c>
      <c r="M87">
        <v>-7.4749759999999998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f t="shared" si="1"/>
        <v>-47.409317999999992</v>
      </c>
    </row>
    <row r="88" spans="1:35" x14ac:dyDescent="0.25">
      <c r="A88" s="13">
        <v>1</v>
      </c>
      <c r="B88" s="13">
        <v>930</v>
      </c>
      <c r="C88">
        <v>931</v>
      </c>
      <c r="D88" t="s">
        <v>122</v>
      </c>
      <c r="E88">
        <v>0</v>
      </c>
      <c r="F88">
        <v>0</v>
      </c>
      <c r="G88">
        <v>-3.3425750000000001</v>
      </c>
      <c r="H88">
        <v>-3.3177639999999999</v>
      </c>
      <c r="I88">
        <v>-3.5434489999999998</v>
      </c>
      <c r="J88">
        <v>-3.6730960000000001</v>
      </c>
      <c r="K88">
        <v>-3.8946839999999998</v>
      </c>
      <c r="L88">
        <v>-3.9450530000000001</v>
      </c>
      <c r="M88">
        <v>-4.0650329999999997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f t="shared" si="1"/>
        <v>-25.781654000000003</v>
      </c>
    </row>
    <row r="89" spans="1:35" x14ac:dyDescent="0.25">
      <c r="A89" s="13">
        <v>1</v>
      </c>
      <c r="B89" s="13">
        <v>940</v>
      </c>
      <c r="C89">
        <v>941</v>
      </c>
      <c r="D89" t="s">
        <v>123</v>
      </c>
      <c r="E89">
        <v>0</v>
      </c>
      <c r="F89">
        <v>0</v>
      </c>
      <c r="G89">
        <v>-6.9251630000000004</v>
      </c>
      <c r="H89">
        <v>-6.8735350000000004</v>
      </c>
      <c r="I89">
        <v>-7.341202</v>
      </c>
      <c r="J89">
        <v>-7.6095889999999997</v>
      </c>
      <c r="K89">
        <v>-8.0687560000000005</v>
      </c>
      <c r="L89">
        <v>-8.1728819999999995</v>
      </c>
      <c r="M89">
        <v>-8.4214629999999993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f t="shared" si="1"/>
        <v>-53.412590000000009</v>
      </c>
    </row>
    <row r="90" spans="1:35" x14ac:dyDescent="0.25">
      <c r="A90" s="13">
        <v>1</v>
      </c>
      <c r="B90" s="13">
        <v>950</v>
      </c>
      <c r="C90">
        <v>951</v>
      </c>
      <c r="D90" t="s">
        <v>124</v>
      </c>
      <c r="E90">
        <v>0</v>
      </c>
      <c r="F90">
        <v>0</v>
      </c>
      <c r="G90">
        <v>-3.8813930000000001</v>
      </c>
      <c r="H90">
        <v>-3.8524929999999999</v>
      </c>
      <c r="I90">
        <v>-4.1145480000000001</v>
      </c>
      <c r="J90">
        <v>-4.2647089999999999</v>
      </c>
      <c r="K90">
        <v>-4.5218660000000002</v>
      </c>
      <c r="L90">
        <v>-4.5806579999999997</v>
      </c>
      <c r="M90">
        <v>-4.7199859999999996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f t="shared" si="1"/>
        <v>-29.935652999999999</v>
      </c>
    </row>
    <row r="91" spans="1:35" x14ac:dyDescent="0.25">
      <c r="A91" s="13">
        <v>1</v>
      </c>
      <c r="B91" s="13">
        <v>960</v>
      </c>
      <c r="C91">
        <v>961</v>
      </c>
      <c r="D91" t="s">
        <v>125</v>
      </c>
      <c r="E91">
        <v>0</v>
      </c>
      <c r="F91">
        <v>0</v>
      </c>
      <c r="G91">
        <v>-1.5793299999999999</v>
      </c>
      <c r="H91">
        <v>-1.5675809999999999</v>
      </c>
      <c r="I91">
        <v>-1.674248</v>
      </c>
      <c r="J91">
        <v>-1.735107</v>
      </c>
      <c r="K91">
        <v>-1.839798</v>
      </c>
      <c r="L91">
        <v>-1.863831</v>
      </c>
      <c r="M91">
        <v>-1.920425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f t="shared" si="1"/>
        <v>-12.180319999999998</v>
      </c>
    </row>
    <row r="92" spans="1:35" x14ac:dyDescent="0.25">
      <c r="A92" s="13">
        <v>2</v>
      </c>
      <c r="B92" s="13">
        <v>100</v>
      </c>
      <c r="C92">
        <v>102</v>
      </c>
      <c r="D92" t="s">
        <v>126</v>
      </c>
      <c r="E92">
        <v>0</v>
      </c>
      <c r="F92">
        <v>0</v>
      </c>
      <c r="G92">
        <v>-21.135380000000001</v>
      </c>
      <c r="H92">
        <v>-20.977139999999999</v>
      </c>
      <c r="I92">
        <v>-22.405010000000001</v>
      </c>
      <c r="J92">
        <v>-23.231570000000001</v>
      </c>
      <c r="K92">
        <v>-24.651859999999999</v>
      </c>
      <c r="L92">
        <v>-24.969390000000001</v>
      </c>
      <c r="M92">
        <v>-25.708469999999998</v>
      </c>
      <c r="N92">
        <v>-26.273710000000001</v>
      </c>
      <c r="O92">
        <v>-26.484010000000001</v>
      </c>
      <c r="P92">
        <v>-26.359249999999999</v>
      </c>
      <c r="Q92">
        <v>-26.283449999999998</v>
      </c>
      <c r="R92">
        <v>-26.18817</v>
      </c>
      <c r="S92">
        <v>-27.021239999999999</v>
      </c>
      <c r="T92">
        <v>-27.695499999999999</v>
      </c>
      <c r="U92">
        <v>-27.971499999999999</v>
      </c>
      <c r="V92">
        <v>-28.668209999999998</v>
      </c>
      <c r="W92">
        <v>-29.195799999999998</v>
      </c>
      <c r="X92">
        <v>-29.432980000000001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f t="shared" si="1"/>
        <v>-464.65263999999996</v>
      </c>
    </row>
    <row r="93" spans="1:35" x14ac:dyDescent="0.25">
      <c r="A93" s="13">
        <v>2</v>
      </c>
      <c r="B93" s="13">
        <v>100</v>
      </c>
      <c r="C93">
        <v>103</v>
      </c>
      <c r="D93" t="s">
        <v>127</v>
      </c>
      <c r="E93">
        <v>0</v>
      </c>
      <c r="F93">
        <v>0</v>
      </c>
      <c r="G93">
        <v>-49.80294</v>
      </c>
      <c r="H93">
        <v>-49.429729999999999</v>
      </c>
      <c r="I93">
        <v>-52.794510000000002</v>
      </c>
      <c r="J93">
        <v>-54.744900000000001</v>
      </c>
      <c r="K93">
        <v>-58.097529999999999</v>
      </c>
      <c r="L93">
        <v>-58.845140000000001</v>
      </c>
      <c r="M93">
        <v>-60.580570000000002</v>
      </c>
      <c r="N93">
        <v>-61.915590000000002</v>
      </c>
      <c r="O93">
        <v>-62.412350000000004</v>
      </c>
      <c r="P93">
        <v>-62.109310000000001</v>
      </c>
      <c r="Q93">
        <v>-61.94135</v>
      </c>
      <c r="R93">
        <v>-61.711120000000001</v>
      </c>
      <c r="S93">
        <v>-63.674259999999997</v>
      </c>
      <c r="T93">
        <v>-65.263980000000004</v>
      </c>
      <c r="U93">
        <v>-65.926389999999998</v>
      </c>
      <c r="V93">
        <v>-67.57141</v>
      </c>
      <c r="W93">
        <v>-68.806340000000006</v>
      </c>
      <c r="X93">
        <v>-69.363100000000003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f t="shared" si="1"/>
        <v>-1094.9905200000001</v>
      </c>
    </row>
    <row r="94" spans="1:35" x14ac:dyDescent="0.25">
      <c r="A94" s="13">
        <v>2</v>
      </c>
      <c r="B94" s="13">
        <v>100</v>
      </c>
      <c r="C94">
        <v>104</v>
      </c>
      <c r="D94" t="s">
        <v>128</v>
      </c>
      <c r="E94">
        <v>0</v>
      </c>
      <c r="F94">
        <v>0</v>
      </c>
      <c r="G94">
        <v>-71.281090000000006</v>
      </c>
      <c r="H94">
        <v>-70.746930000000006</v>
      </c>
      <c r="I94">
        <v>-75.562809999999999</v>
      </c>
      <c r="J94">
        <v>-78.354100000000003</v>
      </c>
      <c r="K94">
        <v>-83.152529999999999</v>
      </c>
      <c r="L94">
        <v>-84.222610000000003</v>
      </c>
      <c r="M94">
        <v>-86.706729999999993</v>
      </c>
      <c r="N94">
        <v>-88.617189999999994</v>
      </c>
      <c r="O94">
        <v>-89.328310000000002</v>
      </c>
      <c r="P94">
        <v>-88.894409999999993</v>
      </c>
      <c r="Q94">
        <v>-88.653809999999993</v>
      </c>
      <c r="R94">
        <v>-88.324039999999997</v>
      </c>
      <c r="S94">
        <v>-91.133539999999996</v>
      </c>
      <c r="T94">
        <v>-93.410399999999996</v>
      </c>
      <c r="U94">
        <v>-94.356870000000001</v>
      </c>
      <c r="V94">
        <v>-96.711550000000003</v>
      </c>
      <c r="W94">
        <v>-98.480410000000006</v>
      </c>
      <c r="X94">
        <v>-99.275819999999996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f t="shared" si="1"/>
        <v>-1567.2131500000003</v>
      </c>
    </row>
    <row r="95" spans="1:35" x14ac:dyDescent="0.25">
      <c r="A95" s="13">
        <v>2</v>
      </c>
      <c r="B95" s="13">
        <v>100</v>
      </c>
      <c r="C95">
        <v>105</v>
      </c>
      <c r="D95" t="s">
        <v>129</v>
      </c>
      <c r="E95">
        <v>0</v>
      </c>
      <c r="F95">
        <v>0</v>
      </c>
      <c r="G95">
        <v>-68.438879999999997</v>
      </c>
      <c r="H95">
        <v>-67.925319999999999</v>
      </c>
      <c r="I95">
        <v>-72.549390000000002</v>
      </c>
      <c r="J95">
        <v>-75.235020000000006</v>
      </c>
      <c r="K95">
        <v>-79.850369999999998</v>
      </c>
      <c r="L95">
        <v>-80.878519999999995</v>
      </c>
      <c r="M95">
        <v>-83.253479999999996</v>
      </c>
      <c r="N95">
        <v>-85.094449999999995</v>
      </c>
      <c r="O95">
        <v>-85.780029999999996</v>
      </c>
      <c r="P95">
        <v>-85.354979999999998</v>
      </c>
      <c r="Q95">
        <v>-85.136840000000007</v>
      </c>
      <c r="R95">
        <v>-84.809079999999994</v>
      </c>
      <c r="S95">
        <v>-87.506230000000002</v>
      </c>
      <c r="T95">
        <v>-89.694209999999998</v>
      </c>
      <c r="U95">
        <v>-90.617000000000004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f t="shared" si="1"/>
        <v>-1222.1238000000001</v>
      </c>
    </row>
    <row r="96" spans="1:35" x14ac:dyDescent="0.25">
      <c r="A96" s="13">
        <v>2</v>
      </c>
      <c r="B96" s="13">
        <v>100</v>
      </c>
      <c r="C96">
        <v>106</v>
      </c>
      <c r="D96" t="s">
        <v>130</v>
      </c>
      <c r="E96">
        <v>0</v>
      </c>
      <c r="F96">
        <v>0</v>
      </c>
      <c r="G96">
        <v>-92.404700000000005</v>
      </c>
      <c r="H96">
        <v>-91.713170000000005</v>
      </c>
      <c r="I96">
        <v>-97.955730000000003</v>
      </c>
      <c r="J96">
        <v>-101.5681</v>
      </c>
      <c r="K96">
        <v>-107.77549999999999</v>
      </c>
      <c r="L96">
        <v>-109.1626</v>
      </c>
      <c r="M96">
        <v>-112.3973</v>
      </c>
      <c r="N96">
        <v>-114.8647</v>
      </c>
      <c r="O96">
        <v>-115.7839</v>
      </c>
      <c r="P96">
        <v>-115.2397</v>
      </c>
      <c r="Q96">
        <v>-114.9064</v>
      </c>
      <c r="R96">
        <v>-114.49339999999999</v>
      </c>
      <c r="S96">
        <v>-118.13679999999999</v>
      </c>
      <c r="T96">
        <v>-121.08450000000001</v>
      </c>
      <c r="U96">
        <v>-122.28830000000001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f t="shared" si="1"/>
        <v>-1649.7747999999999</v>
      </c>
    </row>
    <row r="97" spans="1:35" x14ac:dyDescent="0.25">
      <c r="A97" s="13">
        <v>2</v>
      </c>
      <c r="B97" s="13">
        <v>100</v>
      </c>
      <c r="C97">
        <v>107</v>
      </c>
      <c r="D97" t="s">
        <v>131</v>
      </c>
      <c r="E97">
        <v>0</v>
      </c>
      <c r="F97">
        <v>0</v>
      </c>
      <c r="G97">
        <v>-125.5885</v>
      </c>
      <c r="H97">
        <v>-124.65009999999999</v>
      </c>
      <c r="I97">
        <v>-133.13339999999999</v>
      </c>
      <c r="J97">
        <v>-138.03290000000001</v>
      </c>
      <c r="K97">
        <v>-146.4409</v>
      </c>
      <c r="L97">
        <v>-148.3271</v>
      </c>
      <c r="M97">
        <v>-152.75200000000001</v>
      </c>
      <c r="N97">
        <v>-156.0882</v>
      </c>
      <c r="O97">
        <v>-157.3322</v>
      </c>
      <c r="P97">
        <v>-156.62860000000001</v>
      </c>
      <c r="Q97">
        <v>-156.13310000000001</v>
      </c>
      <c r="R97">
        <v>-155.60040000000001</v>
      </c>
      <c r="S97">
        <v>-160.55410000000001</v>
      </c>
      <c r="T97">
        <v>-164.55330000000001</v>
      </c>
      <c r="U97">
        <v>-166.14400000000001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f t="shared" si="1"/>
        <v>-2241.9588000000003</v>
      </c>
    </row>
    <row r="98" spans="1:35" x14ac:dyDescent="0.25">
      <c r="A98" s="13">
        <v>2</v>
      </c>
      <c r="B98" s="13">
        <v>100</v>
      </c>
      <c r="C98">
        <v>108</v>
      </c>
      <c r="D98" t="s">
        <v>132</v>
      </c>
      <c r="E98">
        <v>0</v>
      </c>
      <c r="F98">
        <v>0</v>
      </c>
      <c r="G98">
        <v>-125.8596</v>
      </c>
      <c r="H98">
        <v>-124.9192</v>
      </c>
      <c r="I98">
        <v>-133.42089999999999</v>
      </c>
      <c r="J98">
        <v>-138.3306</v>
      </c>
      <c r="K98">
        <v>-146.75620000000001</v>
      </c>
      <c r="L98">
        <v>-148.64689999999999</v>
      </c>
      <c r="M98">
        <v>-153.08170000000001</v>
      </c>
      <c r="N98">
        <v>-156.4248</v>
      </c>
      <c r="O98">
        <v>-157.67070000000001</v>
      </c>
      <c r="P98">
        <v>-156.96619999999999</v>
      </c>
      <c r="Q98">
        <v>-156.46889999999999</v>
      </c>
      <c r="R98">
        <v>-155.93600000000001</v>
      </c>
      <c r="S98">
        <v>-160.9006</v>
      </c>
      <c r="T98">
        <v>-164.9084</v>
      </c>
      <c r="U98">
        <v>-166.50370000000001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f t="shared" si="1"/>
        <v>-2246.7944000000002</v>
      </c>
    </row>
    <row r="99" spans="1:35" x14ac:dyDescent="0.25">
      <c r="A99" s="14">
        <v>2</v>
      </c>
      <c r="B99" s="14">
        <v>100</v>
      </c>
      <c r="C99" s="15">
        <v>109</v>
      </c>
      <c r="D99" s="15" t="s">
        <v>133</v>
      </c>
      <c r="E99">
        <v>0</v>
      </c>
      <c r="F99">
        <v>0</v>
      </c>
      <c r="G99">
        <v>-8.6946490000000001</v>
      </c>
      <c r="H99">
        <v>-8.6285399999999992</v>
      </c>
      <c r="I99">
        <v>-9.2170559999999995</v>
      </c>
      <c r="J99">
        <v>-9.5698550000000004</v>
      </c>
      <c r="K99">
        <v>-10.170260000000001</v>
      </c>
      <c r="L99">
        <v>-10.3011</v>
      </c>
      <c r="M99">
        <v>-10.584960000000001</v>
      </c>
      <c r="N99">
        <v>-10.83151</v>
      </c>
      <c r="O99">
        <v>-10.92667</v>
      </c>
      <c r="P99">
        <v>-10.857419999999999</v>
      </c>
      <c r="Q99">
        <v>-10.851749999999999</v>
      </c>
      <c r="R99">
        <v>-10.79364</v>
      </c>
      <c r="S99">
        <v>-11.13391</v>
      </c>
      <c r="T99">
        <v>-11.415710000000001</v>
      </c>
      <c r="U99">
        <v>-11.55939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f t="shared" si="1"/>
        <v>-155.53641999999999</v>
      </c>
    </row>
    <row r="100" spans="1:35" x14ac:dyDescent="0.25">
      <c r="A100" s="13">
        <v>2</v>
      </c>
      <c r="B100" s="13">
        <v>100</v>
      </c>
      <c r="C100">
        <v>110</v>
      </c>
      <c r="D100" t="s">
        <v>134</v>
      </c>
      <c r="E100">
        <v>0</v>
      </c>
      <c r="F100">
        <v>0</v>
      </c>
      <c r="G100">
        <v>-22.214639999999999</v>
      </c>
      <c r="H100">
        <v>-22.048839999999998</v>
      </c>
      <c r="I100">
        <v>-23.549289999999999</v>
      </c>
      <c r="J100">
        <v>-24.414580000000001</v>
      </c>
      <c r="K100">
        <v>-25.89761</v>
      </c>
      <c r="L100">
        <v>-26.231449999999999</v>
      </c>
      <c r="M100">
        <v>-27.018190000000001</v>
      </c>
      <c r="N100">
        <v>-27.60605</v>
      </c>
      <c r="O100">
        <v>-27.82593</v>
      </c>
      <c r="P100">
        <v>-27.706420000000001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f t="shared" si="1"/>
        <v>-254.51300000000003</v>
      </c>
    </row>
    <row r="101" spans="1:35" x14ac:dyDescent="0.25">
      <c r="A101" s="13">
        <v>2</v>
      </c>
      <c r="B101" s="13">
        <v>100</v>
      </c>
      <c r="C101">
        <v>111</v>
      </c>
      <c r="D101" t="s">
        <v>135</v>
      </c>
      <c r="E101">
        <v>0</v>
      </c>
      <c r="F101">
        <v>0</v>
      </c>
      <c r="G101">
        <v>-39.939599999999999</v>
      </c>
      <c r="H101">
        <v>-39.638959999999997</v>
      </c>
      <c r="I101">
        <v>-42.336979999999997</v>
      </c>
      <c r="J101">
        <v>-43.920749999999998</v>
      </c>
      <c r="K101">
        <v>-46.630650000000003</v>
      </c>
      <c r="L101">
        <v>-47.231250000000003</v>
      </c>
      <c r="M101">
        <v>-48.59543</v>
      </c>
      <c r="N101">
        <v>-49.684539999999998</v>
      </c>
      <c r="O101">
        <v>-50.094479999999997</v>
      </c>
      <c r="P101">
        <v>-49.827640000000002</v>
      </c>
      <c r="Q101">
        <v>-49.726199999999999</v>
      </c>
      <c r="R101">
        <v>-49.516539999999999</v>
      </c>
      <c r="S101">
        <v>-51.087159999999997</v>
      </c>
      <c r="T101">
        <v>-52.369259999999997</v>
      </c>
      <c r="U101">
        <v>-52.937440000000002</v>
      </c>
      <c r="V101">
        <v>-54.271239999999999</v>
      </c>
      <c r="W101">
        <v>-55.232239999999997</v>
      </c>
      <c r="X101">
        <v>-55.67877</v>
      </c>
      <c r="Y101">
        <v>-56.235779999999998</v>
      </c>
      <c r="Z101">
        <v>-56.877009999999999</v>
      </c>
      <c r="AA101">
        <v>-57.280090000000001</v>
      </c>
      <c r="AB101">
        <v>-57.846739999999997</v>
      </c>
      <c r="AC101">
        <v>-59.019469999999998</v>
      </c>
      <c r="AD101">
        <v>-59.433590000000002</v>
      </c>
      <c r="AE101">
        <v>-60.463929999999998</v>
      </c>
      <c r="AF101">
        <v>-61.497250000000001</v>
      </c>
      <c r="AG101">
        <v>-64.018979999999999</v>
      </c>
      <c r="AH101">
        <v>-66.202150000000003</v>
      </c>
      <c r="AI101">
        <f t="shared" si="1"/>
        <v>-1477.59412</v>
      </c>
    </row>
    <row r="102" spans="1:35" x14ac:dyDescent="0.25">
      <c r="A102" s="13">
        <v>2</v>
      </c>
      <c r="B102" s="13">
        <v>100</v>
      </c>
      <c r="C102">
        <v>112</v>
      </c>
      <c r="D102" t="s">
        <v>136</v>
      </c>
      <c r="E102">
        <v>0</v>
      </c>
      <c r="F102">
        <v>0</v>
      </c>
      <c r="G102">
        <v>-42.72392</v>
      </c>
      <c r="H102">
        <v>-42.398539999999997</v>
      </c>
      <c r="I102">
        <v>-45.290909999999997</v>
      </c>
      <c r="J102">
        <v>-47.025239999999997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f t="shared" si="1"/>
        <v>-177.43860999999998</v>
      </c>
    </row>
    <row r="103" spans="1:35" x14ac:dyDescent="0.25">
      <c r="A103" s="13">
        <v>2</v>
      </c>
      <c r="B103" s="13">
        <v>100</v>
      </c>
      <c r="C103">
        <v>113</v>
      </c>
      <c r="D103" t="s">
        <v>137</v>
      </c>
      <c r="E103">
        <v>0</v>
      </c>
      <c r="F103">
        <v>0</v>
      </c>
      <c r="G103">
        <v>-42.72392</v>
      </c>
      <c r="H103">
        <v>-42.398539999999997</v>
      </c>
      <c r="I103">
        <v>-45.290909999999997</v>
      </c>
      <c r="J103">
        <v>-47.025239999999997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f t="shared" si="1"/>
        <v>-177.43860999999998</v>
      </c>
    </row>
    <row r="104" spans="1:35" x14ac:dyDescent="0.25">
      <c r="A104" s="13">
        <v>2</v>
      </c>
      <c r="B104" s="13">
        <v>100</v>
      </c>
      <c r="C104">
        <v>114</v>
      </c>
      <c r="D104" t="s">
        <v>138</v>
      </c>
      <c r="E104">
        <v>0</v>
      </c>
      <c r="F104">
        <v>0</v>
      </c>
      <c r="G104">
        <v>-40.889919999999996</v>
      </c>
      <c r="H104">
        <v>-40.58466</v>
      </c>
      <c r="I104">
        <v>-43.34657</v>
      </c>
      <c r="J104">
        <v>-44.939790000000002</v>
      </c>
      <c r="K104">
        <v>-47.670960000000001</v>
      </c>
      <c r="L104">
        <v>-48.285260000000001</v>
      </c>
      <c r="M104">
        <v>-49.732089999999999</v>
      </c>
      <c r="N104">
        <v>-50.814700000000002</v>
      </c>
      <c r="O104">
        <v>-51.219670000000001</v>
      </c>
      <c r="P104">
        <v>-50.99756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f t="shared" si="1"/>
        <v>-468.48118000000005</v>
      </c>
    </row>
    <row r="105" spans="1:35" x14ac:dyDescent="0.25">
      <c r="A105" s="13">
        <v>2</v>
      </c>
      <c r="B105" s="13">
        <v>100</v>
      </c>
      <c r="C105">
        <v>115</v>
      </c>
      <c r="D105" t="s">
        <v>139</v>
      </c>
      <c r="E105">
        <v>0</v>
      </c>
      <c r="F105">
        <v>0</v>
      </c>
      <c r="G105">
        <v>-27.245480000000001</v>
      </c>
      <c r="H105">
        <v>-27.042269999999998</v>
      </c>
      <c r="I105">
        <v>-28.882280000000002</v>
      </c>
      <c r="J105">
        <v>-29.941929999999999</v>
      </c>
      <c r="K105">
        <v>-31.75705</v>
      </c>
      <c r="L105">
        <v>-32.166550000000001</v>
      </c>
      <c r="M105">
        <v>-33.135710000000003</v>
      </c>
      <c r="N105">
        <v>-33.853999999999999</v>
      </c>
      <c r="O105">
        <v>-34.123049999999999</v>
      </c>
      <c r="P105">
        <v>-33.981020000000001</v>
      </c>
      <c r="Q105">
        <v>-33.860959999999999</v>
      </c>
      <c r="R105">
        <v>-33.754390000000001</v>
      </c>
      <c r="S105">
        <v>-34.828919999999997</v>
      </c>
      <c r="T105">
        <v>-35.694029999999998</v>
      </c>
      <c r="U105">
        <v>-36.025880000000001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f t="shared" si="1"/>
        <v>-486.29351999999994</v>
      </c>
    </row>
    <row r="106" spans="1:35" x14ac:dyDescent="0.25">
      <c r="A106" s="13">
        <v>2</v>
      </c>
      <c r="B106" s="13">
        <v>100</v>
      </c>
      <c r="C106">
        <v>116</v>
      </c>
      <c r="D106" t="s">
        <v>140</v>
      </c>
      <c r="E106">
        <v>0</v>
      </c>
      <c r="F106">
        <v>0</v>
      </c>
      <c r="G106">
        <v>-51.312640000000002</v>
      </c>
      <c r="H106">
        <v>-50.919020000000003</v>
      </c>
      <c r="I106">
        <v>-54.395940000000003</v>
      </c>
      <c r="J106">
        <v>-56.475099999999998</v>
      </c>
      <c r="K106">
        <v>-60.02713</v>
      </c>
      <c r="L106">
        <v>-60.79759</v>
      </c>
      <c r="M106">
        <v>-62.467590000000001</v>
      </c>
      <c r="N106">
        <v>-63.924289999999999</v>
      </c>
      <c r="O106">
        <v>-64.482789999999994</v>
      </c>
      <c r="P106">
        <v>-64.073970000000003</v>
      </c>
      <c r="Q106">
        <v>-64.045100000000005</v>
      </c>
      <c r="R106">
        <v>-63.698180000000001</v>
      </c>
      <c r="S106">
        <v>-65.70532</v>
      </c>
      <c r="T106">
        <v>-67.375370000000004</v>
      </c>
      <c r="U106">
        <v>-68.221130000000002</v>
      </c>
      <c r="V106">
        <v>-70.038939999999997</v>
      </c>
      <c r="W106">
        <v>-71.126649999999998</v>
      </c>
      <c r="X106">
        <v>-71.696839999999995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f t="shared" si="1"/>
        <v>-1130.78359</v>
      </c>
    </row>
    <row r="107" spans="1:35" x14ac:dyDescent="0.25">
      <c r="A107" s="13">
        <v>2</v>
      </c>
      <c r="B107" s="13">
        <v>100</v>
      </c>
      <c r="C107">
        <v>117</v>
      </c>
      <c r="D107" t="s">
        <v>141</v>
      </c>
      <c r="E107">
        <v>0</v>
      </c>
      <c r="F107">
        <v>0</v>
      </c>
      <c r="G107">
        <v>-66.908670000000001</v>
      </c>
      <c r="H107">
        <v>-66.407619999999994</v>
      </c>
      <c r="I107">
        <v>-70.927949999999996</v>
      </c>
      <c r="J107">
        <v>-73.545439999999999</v>
      </c>
      <c r="K107">
        <v>-78.044740000000004</v>
      </c>
      <c r="L107">
        <v>-79.049239999999998</v>
      </c>
      <c r="M107">
        <v>-81.386660000000006</v>
      </c>
      <c r="N107">
        <v>-83.176609999999997</v>
      </c>
      <c r="O107">
        <v>-83.842830000000006</v>
      </c>
      <c r="P107">
        <v>-83.442629999999994</v>
      </c>
      <c r="Q107">
        <v>-83.208560000000006</v>
      </c>
      <c r="R107">
        <v>-82.904420000000002</v>
      </c>
      <c r="S107">
        <v>-85.542420000000007</v>
      </c>
      <c r="T107">
        <v>-87.677859999999995</v>
      </c>
      <c r="U107">
        <v>-88.557500000000005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f t="shared" si="1"/>
        <v>-1194.6231499999999</v>
      </c>
    </row>
    <row r="108" spans="1:35" x14ac:dyDescent="0.25">
      <c r="A108" s="13">
        <v>2</v>
      </c>
      <c r="B108" s="13">
        <v>100</v>
      </c>
      <c r="C108">
        <v>118</v>
      </c>
      <c r="D108" t="s">
        <v>142</v>
      </c>
      <c r="E108">
        <v>0</v>
      </c>
      <c r="F108">
        <v>0</v>
      </c>
      <c r="G108">
        <v>-35.497199999999999</v>
      </c>
      <c r="H108">
        <v>-35.231110000000001</v>
      </c>
      <c r="I108">
        <v>-37.629460000000002</v>
      </c>
      <c r="J108">
        <v>-39.019199999999998</v>
      </c>
      <c r="K108">
        <v>-41.40842</v>
      </c>
      <c r="L108">
        <v>-41.941569999999999</v>
      </c>
      <c r="M108">
        <v>-43.178959999999996</v>
      </c>
      <c r="N108">
        <v>-44.130070000000003</v>
      </c>
      <c r="O108">
        <v>-44.484529999999999</v>
      </c>
      <c r="P108">
        <v>-44.268549999999998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f t="shared" si="1"/>
        <v>-406.78906999999998</v>
      </c>
    </row>
    <row r="109" spans="1:35" x14ac:dyDescent="0.25">
      <c r="A109" s="13">
        <v>2</v>
      </c>
      <c r="B109" s="13">
        <v>100</v>
      </c>
      <c r="C109">
        <v>119</v>
      </c>
      <c r="D109" t="s">
        <v>143</v>
      </c>
      <c r="E109">
        <v>0</v>
      </c>
      <c r="F109">
        <v>0</v>
      </c>
      <c r="G109">
        <v>-44.893680000000003</v>
      </c>
      <c r="H109">
        <v>-44.554499999999997</v>
      </c>
      <c r="I109">
        <v>-47.587780000000002</v>
      </c>
      <c r="J109">
        <v>-49.388640000000002</v>
      </c>
      <c r="K109">
        <v>-52.458100000000002</v>
      </c>
      <c r="L109">
        <v>-53.13326</v>
      </c>
      <c r="M109">
        <v>-54.636899999999997</v>
      </c>
      <c r="N109">
        <v>-55.882420000000003</v>
      </c>
      <c r="O109">
        <v>-56.356020000000001</v>
      </c>
      <c r="P109">
        <v>-56.030760000000001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f t="shared" si="1"/>
        <v>-514.9220600000001</v>
      </c>
    </row>
    <row r="110" spans="1:35" x14ac:dyDescent="0.25">
      <c r="A110" s="13">
        <v>2</v>
      </c>
      <c r="B110" s="13">
        <v>100</v>
      </c>
      <c r="C110">
        <v>120</v>
      </c>
      <c r="D110" t="s">
        <v>144</v>
      </c>
      <c r="E110">
        <v>0</v>
      </c>
      <c r="F110">
        <v>0</v>
      </c>
      <c r="G110">
        <v>-12.90127</v>
      </c>
      <c r="H110">
        <v>-12.80484</v>
      </c>
      <c r="I110">
        <v>-13.67632</v>
      </c>
      <c r="J110">
        <v>-14.179600000000001</v>
      </c>
      <c r="K110">
        <v>-15.042770000000001</v>
      </c>
      <c r="L110">
        <v>-15.23714</v>
      </c>
      <c r="M110">
        <v>-15.69164</v>
      </c>
      <c r="N110">
        <v>-16.034579999999998</v>
      </c>
      <c r="O110">
        <v>-16.162199999999999</v>
      </c>
      <c r="P110">
        <v>-16.089600000000001</v>
      </c>
      <c r="Q110">
        <v>-16.039000000000001</v>
      </c>
      <c r="R110">
        <v>-15.98456</v>
      </c>
      <c r="S110">
        <v>-16.493410000000001</v>
      </c>
      <c r="T110">
        <v>-16.903749999999999</v>
      </c>
      <c r="U110">
        <v>-17.068180000000002</v>
      </c>
      <c r="V110">
        <v>-17.492000000000001</v>
      </c>
      <c r="W110">
        <v>-17.816649999999999</v>
      </c>
      <c r="X110">
        <v>-17.96039</v>
      </c>
      <c r="Y110">
        <v>-18.141480000000001</v>
      </c>
      <c r="Z110">
        <v>-18.342289999999998</v>
      </c>
      <c r="AA110">
        <v>-18.474060000000001</v>
      </c>
      <c r="AB110">
        <v>-18.67334</v>
      </c>
      <c r="AC110">
        <v>-19.015989999999999</v>
      </c>
      <c r="AD110">
        <v>-19.185669999999998</v>
      </c>
      <c r="AE110">
        <v>-19.518129999999999</v>
      </c>
      <c r="AF110">
        <v>-19.826540000000001</v>
      </c>
      <c r="AG110">
        <v>-20.641539999999999</v>
      </c>
      <c r="AH110">
        <v>-21.35913</v>
      </c>
      <c r="AI110">
        <f t="shared" si="1"/>
        <v>-476.75607000000008</v>
      </c>
    </row>
    <row r="111" spans="1:35" x14ac:dyDescent="0.25">
      <c r="A111" s="13">
        <v>2</v>
      </c>
      <c r="B111" s="13">
        <v>100</v>
      </c>
      <c r="C111">
        <v>121</v>
      </c>
      <c r="D111" t="s">
        <v>145</v>
      </c>
      <c r="E111">
        <v>0</v>
      </c>
      <c r="F111">
        <v>0</v>
      </c>
      <c r="G111">
        <v>-16.894110000000001</v>
      </c>
      <c r="H111">
        <v>-16.76698</v>
      </c>
      <c r="I111">
        <v>-17.908290000000001</v>
      </c>
      <c r="J111">
        <v>-18.576720000000002</v>
      </c>
      <c r="K111">
        <v>-19.72092</v>
      </c>
      <c r="L111">
        <v>-19.975159999999999</v>
      </c>
      <c r="M111">
        <v>-20.55453</v>
      </c>
      <c r="N111">
        <v>-21.014189999999999</v>
      </c>
      <c r="O111">
        <v>-21.18683</v>
      </c>
      <c r="P111">
        <v>-21.076419999999999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f t="shared" si="1"/>
        <v>-193.67414999999994</v>
      </c>
    </row>
    <row r="112" spans="1:35" x14ac:dyDescent="0.25">
      <c r="A112" s="13">
        <v>2</v>
      </c>
      <c r="B112" s="13">
        <v>100</v>
      </c>
      <c r="C112">
        <v>122</v>
      </c>
      <c r="D112" t="s">
        <v>146</v>
      </c>
      <c r="E112">
        <v>0</v>
      </c>
      <c r="F112">
        <v>0</v>
      </c>
      <c r="G112">
        <v>-67.272620000000003</v>
      </c>
      <c r="H112">
        <v>-66.770259999999993</v>
      </c>
      <c r="I112">
        <v>-71.314239999999998</v>
      </c>
      <c r="J112">
        <v>-73.936160000000001</v>
      </c>
      <c r="K112">
        <v>-78.433170000000004</v>
      </c>
      <c r="L112">
        <v>-79.443709999999996</v>
      </c>
      <c r="M112">
        <v>-81.820890000000006</v>
      </c>
      <c r="N112">
        <v>-83.604060000000004</v>
      </c>
      <c r="O112">
        <v>-84.269840000000002</v>
      </c>
      <c r="P112">
        <v>-83.900270000000006</v>
      </c>
      <c r="Q112">
        <v>-83.625489999999999</v>
      </c>
      <c r="R112">
        <v>-83.346980000000002</v>
      </c>
      <c r="S112">
        <v>-86.001099999999994</v>
      </c>
      <c r="T112">
        <v>-88.141779999999997</v>
      </c>
      <c r="U112">
        <v>-88.982299999999995</v>
      </c>
      <c r="V112">
        <v>-91.195070000000001</v>
      </c>
      <c r="W112">
        <v>-92.892579999999995</v>
      </c>
      <c r="X112">
        <v>-93.644900000000007</v>
      </c>
      <c r="Y112">
        <v>-94.589600000000004</v>
      </c>
      <c r="Z112">
        <v>-95.64246</v>
      </c>
      <c r="AA112">
        <v>-96.322569999999999</v>
      </c>
      <c r="AB112">
        <v>-97.367130000000003</v>
      </c>
      <c r="AC112">
        <v>-99.139470000000003</v>
      </c>
      <c r="AD112">
        <v>-100.03870000000001</v>
      </c>
      <c r="AE112">
        <v>-101.7752</v>
      </c>
      <c r="AF112">
        <v>-103.3677</v>
      </c>
      <c r="AG112">
        <v>-107.61409999999999</v>
      </c>
      <c r="AH112">
        <v>-111.3605</v>
      </c>
      <c r="AI112">
        <f t="shared" si="1"/>
        <v>-2485.8128499999993</v>
      </c>
    </row>
    <row r="113" spans="1:35" x14ac:dyDescent="0.25">
      <c r="A113" s="13">
        <v>2</v>
      </c>
      <c r="B113" s="13">
        <v>100</v>
      </c>
      <c r="C113">
        <v>124</v>
      </c>
      <c r="D113" t="s">
        <v>147</v>
      </c>
      <c r="E113">
        <v>0</v>
      </c>
      <c r="F113">
        <v>0</v>
      </c>
      <c r="G113">
        <v>-36.645620000000001</v>
      </c>
      <c r="H113">
        <v>-36.369860000000003</v>
      </c>
      <c r="I113">
        <v>-38.84525</v>
      </c>
      <c r="J113">
        <v>-40.298189999999998</v>
      </c>
      <c r="K113">
        <v>-42.784640000000003</v>
      </c>
      <c r="L113">
        <v>-43.335560000000001</v>
      </c>
      <c r="M113">
        <v>-44.587490000000003</v>
      </c>
      <c r="N113">
        <v>-45.586849999999998</v>
      </c>
      <c r="O113">
        <v>-45.962829999999997</v>
      </c>
      <c r="P113">
        <v>-45.718440000000001</v>
      </c>
      <c r="Q113">
        <v>-45.626100000000001</v>
      </c>
      <c r="R113">
        <v>-45.432859999999998</v>
      </c>
      <c r="S113">
        <v>-46.873660000000001</v>
      </c>
      <c r="T113">
        <v>-48.050780000000003</v>
      </c>
      <c r="U113">
        <v>-48.572270000000003</v>
      </c>
      <c r="V113">
        <v>-49.795099999999998</v>
      </c>
      <c r="W113">
        <v>-50.676760000000002</v>
      </c>
      <c r="X113">
        <v>-51.086120000000001</v>
      </c>
      <c r="Y113">
        <v>-51.597050000000003</v>
      </c>
      <c r="Z113">
        <v>-52.186279999999996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f t="shared" si="1"/>
        <v>-910.03171000000009</v>
      </c>
    </row>
    <row r="114" spans="1:35" x14ac:dyDescent="0.25">
      <c r="A114" s="13">
        <v>2</v>
      </c>
      <c r="B114" s="13">
        <v>100</v>
      </c>
      <c r="C114">
        <v>125</v>
      </c>
      <c r="D114" t="s">
        <v>148</v>
      </c>
      <c r="E114">
        <v>0</v>
      </c>
      <c r="F114">
        <v>0</v>
      </c>
      <c r="G114">
        <v>-1.7185900000000001</v>
      </c>
      <c r="H114">
        <v>-1.705673</v>
      </c>
      <c r="I114">
        <v>-1.821556</v>
      </c>
      <c r="J114">
        <v>-1.889465</v>
      </c>
      <c r="K114">
        <v>-2.006027</v>
      </c>
      <c r="L114">
        <v>-2.0317379999999998</v>
      </c>
      <c r="M114">
        <v>-2.0906069999999999</v>
      </c>
      <c r="N114">
        <v>-2.137756</v>
      </c>
      <c r="O114">
        <v>-2.1557620000000002</v>
      </c>
      <c r="P114">
        <v>-2.1447750000000001</v>
      </c>
      <c r="Q114">
        <v>-2.1408689999999999</v>
      </c>
      <c r="R114">
        <v>-2.1305540000000001</v>
      </c>
      <c r="S114">
        <v>-2.1986080000000001</v>
      </c>
      <c r="T114">
        <v>-2.2525629999999999</v>
      </c>
      <c r="U114">
        <v>-2.2777099999999999</v>
      </c>
      <c r="V114">
        <v>-2.3342900000000002</v>
      </c>
      <c r="W114">
        <v>-2.3746339999999999</v>
      </c>
      <c r="X114">
        <v>-2.3948360000000002</v>
      </c>
      <c r="Y114">
        <v>-2.4188230000000002</v>
      </c>
      <c r="Z114">
        <v>-2.445862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f t="shared" si="1"/>
        <v>-42.670697999999994</v>
      </c>
    </row>
    <row r="115" spans="1:35" x14ac:dyDescent="0.25">
      <c r="A115" s="13">
        <v>2</v>
      </c>
      <c r="B115" s="13">
        <v>100</v>
      </c>
      <c r="C115">
        <v>126</v>
      </c>
      <c r="D115" t="s">
        <v>149</v>
      </c>
      <c r="E115">
        <v>0</v>
      </c>
      <c r="F115">
        <v>0</v>
      </c>
      <c r="G115">
        <v>-4.4269179999999997</v>
      </c>
      <c r="H115">
        <v>-4.3936919999999997</v>
      </c>
      <c r="I115">
        <v>-4.6926800000000002</v>
      </c>
      <c r="J115">
        <v>-4.8679199999999998</v>
      </c>
      <c r="K115">
        <v>-5.1681059999999999</v>
      </c>
      <c r="L115">
        <v>-5.2348939999999997</v>
      </c>
      <c r="M115">
        <v>-5.3864900000000002</v>
      </c>
      <c r="N115">
        <v>-5.507263</v>
      </c>
      <c r="O115">
        <v>-5.5525209999999996</v>
      </c>
      <c r="P115">
        <v>-5.5239260000000003</v>
      </c>
      <c r="Q115">
        <v>-5.5123290000000003</v>
      </c>
      <c r="R115">
        <v>-5.4883420000000003</v>
      </c>
      <c r="S115">
        <v>-5.662903</v>
      </c>
      <c r="T115">
        <v>-5.804138</v>
      </c>
      <c r="U115">
        <v>-5.8679810000000003</v>
      </c>
      <c r="V115">
        <v>-6.0129999999999999</v>
      </c>
      <c r="W115">
        <v>-6.1215820000000001</v>
      </c>
      <c r="X115">
        <v>-6.1706539999999999</v>
      </c>
      <c r="Y115">
        <v>-6.2326050000000004</v>
      </c>
      <c r="Z115">
        <v>-6.3032839999999997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f t="shared" si="1"/>
        <v>-109.93122800000002</v>
      </c>
    </row>
    <row r="116" spans="1:35" x14ac:dyDescent="0.25">
      <c r="A116" s="13">
        <v>2</v>
      </c>
      <c r="B116" s="13">
        <v>100</v>
      </c>
      <c r="C116">
        <v>127</v>
      </c>
      <c r="D116" t="s">
        <v>150</v>
      </c>
      <c r="E116">
        <v>0</v>
      </c>
      <c r="F116">
        <v>0</v>
      </c>
      <c r="G116">
        <v>-8.9799500000000005</v>
      </c>
      <c r="H116">
        <v>-8.9125669999999992</v>
      </c>
      <c r="I116">
        <v>-9.5189590000000006</v>
      </c>
      <c r="J116">
        <v>-9.8648070000000008</v>
      </c>
      <c r="K116">
        <v>-10.45844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f t="shared" si="1"/>
        <v>-47.734723000000002</v>
      </c>
    </row>
    <row r="117" spans="1:35" x14ac:dyDescent="0.25">
      <c r="A117" s="13">
        <v>2</v>
      </c>
      <c r="B117" s="13">
        <v>130</v>
      </c>
      <c r="C117">
        <v>132</v>
      </c>
      <c r="D117" t="s">
        <v>151</v>
      </c>
      <c r="E117">
        <v>0</v>
      </c>
      <c r="F117">
        <v>0</v>
      </c>
      <c r="G117">
        <v>-24.390509999999999</v>
      </c>
      <c r="H117">
        <v>-24.208310000000001</v>
      </c>
      <c r="I117">
        <v>-25.855799999999999</v>
      </c>
      <c r="J117">
        <v>-26.80667</v>
      </c>
      <c r="K117">
        <v>-28.437380000000001</v>
      </c>
      <c r="L117">
        <v>-28.80397</v>
      </c>
      <c r="M117">
        <v>-29.665310000000002</v>
      </c>
      <c r="N117">
        <v>-30.31213</v>
      </c>
      <c r="O117">
        <v>-30.553439999999998</v>
      </c>
      <c r="P117">
        <v>-30.41901</v>
      </c>
      <c r="Q117">
        <v>-30.320799999999998</v>
      </c>
      <c r="R117">
        <v>-30.218810000000001</v>
      </c>
      <c r="S117">
        <v>-31.181270000000001</v>
      </c>
      <c r="T117">
        <v>-31.95673</v>
      </c>
      <c r="U117">
        <v>-32.263489999999997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f t="shared" si="1"/>
        <v>-435.39362999999997</v>
      </c>
    </row>
    <row r="118" spans="1:35" x14ac:dyDescent="0.25">
      <c r="A118" s="13">
        <v>2</v>
      </c>
      <c r="B118" s="13">
        <v>130</v>
      </c>
      <c r="C118">
        <v>133</v>
      </c>
      <c r="D118" t="s">
        <v>152</v>
      </c>
      <c r="E118">
        <v>0</v>
      </c>
      <c r="F118">
        <v>0</v>
      </c>
      <c r="G118">
        <v>-58.108530000000002</v>
      </c>
      <c r="H118">
        <v>-57.674289999999999</v>
      </c>
      <c r="I118">
        <v>-61.599469999999997</v>
      </c>
      <c r="J118">
        <v>-63.866419999999998</v>
      </c>
      <c r="K118">
        <v>-67.757660000000001</v>
      </c>
      <c r="L118">
        <v>-68.630330000000001</v>
      </c>
      <c r="M118">
        <v>-70.676940000000002</v>
      </c>
      <c r="N118">
        <v>-72.221040000000002</v>
      </c>
      <c r="O118">
        <v>-72.797179999999997</v>
      </c>
      <c r="P118">
        <v>-72.470699999999994</v>
      </c>
      <c r="Q118">
        <v>-72.242429999999999</v>
      </c>
      <c r="R118">
        <v>-71.995000000000005</v>
      </c>
      <c r="S118">
        <v>-74.286990000000003</v>
      </c>
      <c r="T118">
        <v>-76.138120000000001</v>
      </c>
      <c r="U118">
        <v>-76.87415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f t="shared" si="1"/>
        <v>-1037.33925</v>
      </c>
    </row>
    <row r="119" spans="1:35" x14ac:dyDescent="0.25">
      <c r="A119" s="13">
        <v>2</v>
      </c>
      <c r="B119" s="13">
        <v>130</v>
      </c>
      <c r="C119">
        <v>134</v>
      </c>
      <c r="D119" t="s">
        <v>153</v>
      </c>
      <c r="E119">
        <v>0</v>
      </c>
      <c r="F119">
        <v>0</v>
      </c>
      <c r="G119">
        <v>-58.173520000000003</v>
      </c>
      <c r="H119">
        <v>-57.738819999999997</v>
      </c>
      <c r="I119">
        <v>-61.668349999999997</v>
      </c>
      <c r="J119">
        <v>-63.93826</v>
      </c>
      <c r="K119">
        <v>-67.833799999999997</v>
      </c>
      <c r="L119">
        <v>-68.707380000000001</v>
      </c>
      <c r="M119">
        <v>-70.756230000000002</v>
      </c>
      <c r="N119">
        <v>-72.301969999999997</v>
      </c>
      <c r="O119">
        <v>-72.878910000000005</v>
      </c>
      <c r="P119">
        <v>-72.552059999999997</v>
      </c>
      <c r="Q119">
        <v>-72.323179999999994</v>
      </c>
      <c r="R119">
        <v>-72.075810000000004</v>
      </c>
      <c r="S119">
        <v>-74.370239999999995</v>
      </c>
      <c r="T119">
        <v>-76.223020000000005</v>
      </c>
      <c r="U119">
        <v>-76.959959999999995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f t="shared" si="1"/>
        <v>-1038.5015100000001</v>
      </c>
    </row>
    <row r="120" spans="1:35" x14ac:dyDescent="0.25">
      <c r="A120" s="13">
        <v>2</v>
      </c>
      <c r="B120" s="13">
        <v>130</v>
      </c>
      <c r="C120">
        <v>136</v>
      </c>
      <c r="D120" t="s">
        <v>154</v>
      </c>
      <c r="E120">
        <v>0</v>
      </c>
      <c r="F120">
        <v>0</v>
      </c>
      <c r="G120">
        <v>-19.472999999999999</v>
      </c>
      <c r="H120">
        <v>-19.327649999999998</v>
      </c>
      <c r="I120">
        <v>-20.642910000000001</v>
      </c>
      <c r="J120">
        <v>-21.40128</v>
      </c>
      <c r="K120">
        <v>-22.701370000000001</v>
      </c>
      <c r="L120">
        <v>-22.993960000000001</v>
      </c>
      <c r="M120">
        <v>-23.68375</v>
      </c>
      <c r="N120">
        <v>-24.19922</v>
      </c>
      <c r="O120">
        <v>-24.39227</v>
      </c>
      <c r="P120">
        <v>-24.287230000000001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f t="shared" si="1"/>
        <v>-223.10263999999998</v>
      </c>
    </row>
    <row r="121" spans="1:35" x14ac:dyDescent="0.25">
      <c r="A121" s="13">
        <v>2</v>
      </c>
      <c r="B121" s="13">
        <v>130</v>
      </c>
      <c r="C121">
        <v>137</v>
      </c>
      <c r="D121" t="s">
        <v>155</v>
      </c>
      <c r="E121">
        <v>0</v>
      </c>
      <c r="F121">
        <v>0</v>
      </c>
      <c r="G121">
        <v>-34.985660000000003</v>
      </c>
      <c r="H121">
        <v>-34.719940000000001</v>
      </c>
      <c r="I121">
        <v>-37.087389999999999</v>
      </c>
      <c r="J121">
        <v>-38.509340000000002</v>
      </c>
      <c r="K121">
        <v>-40.925780000000003</v>
      </c>
      <c r="L121">
        <v>-41.452649999999998</v>
      </c>
      <c r="M121">
        <v>-42.593020000000003</v>
      </c>
      <c r="N121">
        <v>-43.584899999999998</v>
      </c>
      <c r="O121">
        <v>-43.967739999999999</v>
      </c>
      <c r="P121">
        <v>-43.687809999999999</v>
      </c>
      <c r="Q121">
        <v>-43.668460000000003</v>
      </c>
      <c r="R121">
        <v>-43.432499999999997</v>
      </c>
      <c r="S121">
        <v>-44.800109999999997</v>
      </c>
      <c r="T121">
        <v>-45.938110000000002</v>
      </c>
      <c r="U121">
        <v>-46.514710000000001</v>
      </c>
      <c r="V121">
        <v>-47.708309999999997</v>
      </c>
      <c r="W121">
        <v>-48.491880000000002</v>
      </c>
      <c r="X121">
        <v>-48.881959999999999</v>
      </c>
      <c r="Y121">
        <v>-49.365360000000003</v>
      </c>
      <c r="Z121">
        <v>-49.952210000000001</v>
      </c>
      <c r="AA121">
        <v>-50.301389999999998</v>
      </c>
      <c r="AB121">
        <v>-50.739690000000003</v>
      </c>
      <c r="AC121">
        <v>-51.910339999999998</v>
      </c>
      <c r="AD121">
        <v>-52.13147</v>
      </c>
      <c r="AE121">
        <v>-53.024290000000001</v>
      </c>
      <c r="AF121">
        <v>-54.03351</v>
      </c>
      <c r="AG121">
        <v>-56.24579</v>
      </c>
      <c r="AH121">
        <v>-58.103580000000001</v>
      </c>
      <c r="AI121">
        <f t="shared" si="1"/>
        <v>-1296.7579000000001</v>
      </c>
    </row>
    <row r="122" spans="1:35" x14ac:dyDescent="0.25">
      <c r="A122" s="13">
        <v>2</v>
      </c>
      <c r="B122" s="13">
        <v>130</v>
      </c>
      <c r="C122">
        <v>138</v>
      </c>
      <c r="D122" t="s">
        <v>156</v>
      </c>
      <c r="E122">
        <v>0</v>
      </c>
      <c r="F122">
        <v>0</v>
      </c>
      <c r="G122">
        <v>-42.72392</v>
      </c>
      <c r="H122">
        <v>-42.398539999999997</v>
      </c>
      <c r="I122">
        <v>-45.290909999999997</v>
      </c>
      <c r="J122">
        <v>-47.025239999999997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f t="shared" si="1"/>
        <v>-177.43860999999998</v>
      </c>
    </row>
    <row r="123" spans="1:35" x14ac:dyDescent="0.25">
      <c r="A123" s="13">
        <v>2</v>
      </c>
      <c r="B123" s="13">
        <v>130</v>
      </c>
      <c r="C123">
        <v>139</v>
      </c>
      <c r="D123" t="s">
        <v>157</v>
      </c>
      <c r="E123">
        <v>0</v>
      </c>
      <c r="F123">
        <v>0</v>
      </c>
      <c r="G123">
        <v>-42.72392</v>
      </c>
      <c r="H123">
        <v>-42.398539999999997</v>
      </c>
      <c r="I123">
        <v>-45.290909999999997</v>
      </c>
      <c r="J123">
        <v>-47.025239999999997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f t="shared" si="1"/>
        <v>-177.43860999999998</v>
      </c>
    </row>
    <row r="124" spans="1:35" x14ac:dyDescent="0.25">
      <c r="A124" s="13">
        <v>2</v>
      </c>
      <c r="B124" s="13">
        <v>130</v>
      </c>
      <c r="C124">
        <v>140</v>
      </c>
      <c r="D124" t="s">
        <v>158</v>
      </c>
      <c r="E124">
        <v>0</v>
      </c>
      <c r="F124">
        <v>0</v>
      </c>
      <c r="G124">
        <v>-37.172519999999999</v>
      </c>
      <c r="H124">
        <v>-36.895029999999998</v>
      </c>
      <c r="I124">
        <v>-39.405819999999999</v>
      </c>
      <c r="J124">
        <v>-40.853549999999998</v>
      </c>
      <c r="K124">
        <v>-43.337009999999999</v>
      </c>
      <c r="L124">
        <v>-43.895220000000002</v>
      </c>
      <c r="M124">
        <v>-45.210940000000001</v>
      </c>
      <c r="N124">
        <v>-46.194670000000002</v>
      </c>
      <c r="O124">
        <v>-46.562739999999998</v>
      </c>
      <c r="P124">
        <v>-46.360779999999998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f t="shared" si="1"/>
        <v>-425.88827999999995</v>
      </c>
    </row>
    <row r="125" spans="1:35" x14ac:dyDescent="0.25">
      <c r="A125" s="13">
        <v>2</v>
      </c>
      <c r="B125" s="13">
        <v>130</v>
      </c>
      <c r="C125">
        <v>141</v>
      </c>
      <c r="D125" t="s">
        <v>159</v>
      </c>
      <c r="E125">
        <v>0</v>
      </c>
      <c r="F125">
        <v>0</v>
      </c>
      <c r="G125">
        <v>-49.677990000000001</v>
      </c>
      <c r="H125">
        <v>-49.3063</v>
      </c>
      <c r="I125">
        <v>-52.662309999999998</v>
      </c>
      <c r="J125">
        <v>-54.602939999999997</v>
      </c>
      <c r="K125">
        <v>-57.936520000000002</v>
      </c>
      <c r="L125">
        <v>-58.683059999999998</v>
      </c>
      <c r="M125">
        <v>-60.425229999999999</v>
      </c>
      <c r="N125">
        <v>-61.749690000000001</v>
      </c>
      <c r="O125">
        <v>-62.243189999999998</v>
      </c>
      <c r="P125">
        <v>-61.95599</v>
      </c>
      <c r="Q125">
        <v>-61.771360000000001</v>
      </c>
      <c r="R125">
        <v>-61.552190000000003</v>
      </c>
      <c r="S125">
        <v>-63.510739999999998</v>
      </c>
      <c r="T125">
        <v>-65.094790000000003</v>
      </c>
      <c r="U125">
        <v>-65.73621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f t="shared" si="1"/>
        <v>-886.90851000000009</v>
      </c>
    </row>
    <row r="126" spans="1:35" x14ac:dyDescent="0.25">
      <c r="A126" s="13">
        <v>2</v>
      </c>
      <c r="B126" s="13">
        <v>130</v>
      </c>
      <c r="C126">
        <v>142</v>
      </c>
      <c r="D126" t="s">
        <v>160</v>
      </c>
      <c r="E126">
        <v>0</v>
      </c>
      <c r="F126">
        <v>0</v>
      </c>
      <c r="G126">
        <v>-51.312640000000002</v>
      </c>
      <c r="H126">
        <v>-50.919020000000003</v>
      </c>
      <c r="I126">
        <v>-54.395940000000003</v>
      </c>
      <c r="J126">
        <v>-56.475099999999998</v>
      </c>
      <c r="K126">
        <v>-60.02713</v>
      </c>
      <c r="L126">
        <v>-60.79759</v>
      </c>
      <c r="M126">
        <v>-62.467590000000001</v>
      </c>
      <c r="N126">
        <v>-63.924289999999999</v>
      </c>
      <c r="O126">
        <v>-64.482789999999994</v>
      </c>
      <c r="P126">
        <v>-64.073970000000003</v>
      </c>
      <c r="Q126">
        <v>-64.045100000000005</v>
      </c>
      <c r="R126">
        <v>-63.698180000000001</v>
      </c>
      <c r="S126">
        <v>-65.70532</v>
      </c>
      <c r="T126">
        <v>-67.375370000000004</v>
      </c>
      <c r="U126">
        <v>-68.221130000000002</v>
      </c>
      <c r="V126">
        <v>-70.038939999999997</v>
      </c>
      <c r="W126">
        <v>-71.126649999999998</v>
      </c>
      <c r="X126">
        <v>-71.696839999999995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f t="shared" si="1"/>
        <v>-1130.78359</v>
      </c>
    </row>
    <row r="127" spans="1:35" x14ac:dyDescent="0.25">
      <c r="A127" s="13">
        <v>2</v>
      </c>
      <c r="B127" s="13">
        <v>130</v>
      </c>
      <c r="C127">
        <v>143</v>
      </c>
      <c r="D127" t="s">
        <v>161</v>
      </c>
      <c r="E127">
        <v>0</v>
      </c>
      <c r="F127">
        <v>0</v>
      </c>
      <c r="G127">
        <v>-66.908670000000001</v>
      </c>
      <c r="H127">
        <v>-66.407619999999994</v>
      </c>
      <c r="I127">
        <v>-70.927949999999996</v>
      </c>
      <c r="J127">
        <v>-73.545439999999999</v>
      </c>
      <c r="K127">
        <v>-78.044740000000004</v>
      </c>
      <c r="L127">
        <v>-79.049239999999998</v>
      </c>
      <c r="M127">
        <v>-81.386660000000006</v>
      </c>
      <c r="N127">
        <v>-83.176609999999997</v>
      </c>
      <c r="O127">
        <v>-83.842830000000006</v>
      </c>
      <c r="P127">
        <v>-83.442629999999994</v>
      </c>
      <c r="Q127">
        <v>-83.208560000000006</v>
      </c>
      <c r="R127">
        <v>-82.904420000000002</v>
      </c>
      <c r="S127">
        <v>-85.542420000000007</v>
      </c>
      <c r="T127">
        <v>-87.677859999999995</v>
      </c>
      <c r="U127">
        <v>-88.557500000000005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f t="shared" si="1"/>
        <v>-1194.6231499999999</v>
      </c>
    </row>
    <row r="128" spans="1:35" x14ac:dyDescent="0.25">
      <c r="A128" s="13">
        <v>2</v>
      </c>
      <c r="B128" s="13">
        <v>130</v>
      </c>
      <c r="C128">
        <v>144</v>
      </c>
      <c r="D128" t="s">
        <v>162</v>
      </c>
      <c r="E128">
        <v>0</v>
      </c>
      <c r="F128">
        <v>0</v>
      </c>
      <c r="G128">
        <v>-31.116720000000001</v>
      </c>
      <c r="H128">
        <v>-30.883510000000001</v>
      </c>
      <c r="I128">
        <v>-32.985840000000003</v>
      </c>
      <c r="J128">
        <v>-34.204160000000002</v>
      </c>
      <c r="K128">
        <v>-36.298310000000001</v>
      </c>
      <c r="L128">
        <v>-36.76567</v>
      </c>
      <c r="M128">
        <v>-37.850279999999998</v>
      </c>
      <c r="N128">
        <v>-38.684229999999999</v>
      </c>
      <c r="O128">
        <v>-38.994320000000002</v>
      </c>
      <c r="P128">
        <v>-38.806269999999998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f t="shared" si="1"/>
        <v>-356.58931000000001</v>
      </c>
    </row>
    <row r="129" spans="1:35" x14ac:dyDescent="0.25">
      <c r="A129" s="13">
        <v>2</v>
      </c>
      <c r="B129" s="13">
        <v>130</v>
      </c>
      <c r="C129">
        <v>145</v>
      </c>
      <c r="D129" t="s">
        <v>163</v>
      </c>
      <c r="E129">
        <v>0</v>
      </c>
      <c r="F129">
        <v>0</v>
      </c>
      <c r="G129">
        <v>-44.893680000000003</v>
      </c>
      <c r="H129">
        <v>-44.554499999999997</v>
      </c>
      <c r="I129">
        <v>-47.587780000000002</v>
      </c>
      <c r="J129">
        <v>-49.388640000000002</v>
      </c>
      <c r="K129">
        <v>-52.458100000000002</v>
      </c>
      <c r="L129">
        <v>-53.13326</v>
      </c>
      <c r="M129">
        <v>-54.636899999999997</v>
      </c>
      <c r="N129">
        <v>-55.882420000000003</v>
      </c>
      <c r="O129">
        <v>-56.356020000000001</v>
      </c>
      <c r="P129">
        <v>-56.030760000000001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f t="shared" si="1"/>
        <v>-514.9220600000001</v>
      </c>
    </row>
    <row r="130" spans="1:35" x14ac:dyDescent="0.25">
      <c r="A130" s="13">
        <v>2</v>
      </c>
      <c r="B130" s="13">
        <v>130</v>
      </c>
      <c r="C130">
        <v>146</v>
      </c>
      <c r="D130" t="s">
        <v>164</v>
      </c>
      <c r="E130">
        <v>0</v>
      </c>
      <c r="F130">
        <v>0</v>
      </c>
      <c r="G130">
        <v>-12.502929999999999</v>
      </c>
      <c r="H130">
        <v>-12.40953</v>
      </c>
      <c r="I130">
        <v>-13.25404</v>
      </c>
      <c r="J130">
        <v>-13.74194</v>
      </c>
      <c r="K130">
        <v>-14.57915</v>
      </c>
      <c r="L130">
        <v>-14.76665</v>
      </c>
      <c r="M130">
        <v>-15.207369999999999</v>
      </c>
      <c r="N130">
        <v>-15.53952</v>
      </c>
      <c r="O130">
        <v>-15.664249999999999</v>
      </c>
      <c r="P130">
        <v>-15.59332</v>
      </c>
      <c r="Q130">
        <v>-15.544739999999999</v>
      </c>
      <c r="R130">
        <v>-15.49091</v>
      </c>
      <c r="S130">
        <v>-15.98413</v>
      </c>
      <c r="T130">
        <v>-16.382390000000001</v>
      </c>
      <c r="U130">
        <v>-16.5412</v>
      </c>
      <c r="V130">
        <v>-16.952210000000001</v>
      </c>
      <c r="W130">
        <v>-17.266850000000002</v>
      </c>
      <c r="X130">
        <v>-17.406980000000001</v>
      </c>
      <c r="Y130">
        <v>-17.581119999999999</v>
      </c>
      <c r="Z130">
        <v>-17.777280000000001</v>
      </c>
      <c r="AA130">
        <v>-17.904540000000001</v>
      </c>
      <c r="AB130">
        <v>-18.096309999999999</v>
      </c>
      <c r="AC130">
        <v>-18.42896</v>
      </c>
      <c r="AD130">
        <v>-18.593869999999999</v>
      </c>
      <c r="AE130">
        <v>-18.915279999999999</v>
      </c>
      <c r="AF130">
        <v>-19.214659999999999</v>
      </c>
      <c r="AG130">
        <v>-20.00488</v>
      </c>
      <c r="AH130">
        <v>-20.700009999999999</v>
      </c>
      <c r="AI130">
        <f t="shared" si="1"/>
        <v>-462.04501999999997</v>
      </c>
    </row>
    <row r="131" spans="1:35" x14ac:dyDescent="0.25">
      <c r="A131" s="13">
        <v>2</v>
      </c>
      <c r="B131" s="13">
        <v>130</v>
      </c>
      <c r="C131">
        <v>147</v>
      </c>
      <c r="D131" t="s">
        <v>165</v>
      </c>
      <c r="E131">
        <v>0</v>
      </c>
      <c r="F131">
        <v>0</v>
      </c>
      <c r="G131">
        <v>-14.80978</v>
      </c>
      <c r="H131">
        <v>-14.698359999999999</v>
      </c>
      <c r="I131">
        <v>-15.69885</v>
      </c>
      <c r="J131">
        <v>-16.284610000000001</v>
      </c>
      <c r="K131">
        <v>-17.287579999999998</v>
      </c>
      <c r="L131">
        <v>-17.510390000000001</v>
      </c>
      <c r="M131">
        <v>-18.0184</v>
      </c>
      <c r="N131">
        <v>-18.421109999999999</v>
      </c>
      <c r="O131">
        <v>-18.57245</v>
      </c>
      <c r="P131">
        <v>-18.47559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f t="shared" si="1"/>
        <v>-169.77712000000002</v>
      </c>
    </row>
    <row r="132" spans="1:35" x14ac:dyDescent="0.25">
      <c r="A132" s="13">
        <v>2</v>
      </c>
      <c r="B132" s="13">
        <v>130</v>
      </c>
      <c r="C132">
        <v>148</v>
      </c>
      <c r="D132" t="s">
        <v>166</v>
      </c>
      <c r="E132">
        <v>0</v>
      </c>
      <c r="F132">
        <v>0</v>
      </c>
      <c r="G132">
        <v>-58.960169999999998</v>
      </c>
      <c r="H132">
        <v>-58.51981</v>
      </c>
      <c r="I132">
        <v>-62.502380000000002</v>
      </c>
      <c r="J132">
        <v>-64.800020000000004</v>
      </c>
      <c r="K132">
        <v>-68.741420000000005</v>
      </c>
      <c r="L132">
        <v>-69.626850000000005</v>
      </c>
      <c r="M132">
        <v>-71.71078</v>
      </c>
      <c r="N132">
        <v>-73.273319999999998</v>
      </c>
      <c r="O132">
        <v>-73.856449999999995</v>
      </c>
      <c r="P132">
        <v>-73.532899999999998</v>
      </c>
      <c r="Q132">
        <v>-73.291989999999998</v>
      </c>
      <c r="R132">
        <v>-73.048159999999996</v>
      </c>
      <c r="S132">
        <v>-75.37415</v>
      </c>
      <c r="T132">
        <v>-77.25</v>
      </c>
      <c r="U132">
        <v>-77.987300000000005</v>
      </c>
      <c r="V132">
        <v>-79.926150000000007</v>
      </c>
      <c r="W132">
        <v>-81.413939999999997</v>
      </c>
      <c r="X132">
        <v>-82.074039999999997</v>
      </c>
      <c r="Y132">
        <v>-82.900880000000001</v>
      </c>
      <c r="Z132">
        <v>-83.823909999999998</v>
      </c>
      <c r="AA132">
        <v>-84.420100000000005</v>
      </c>
      <c r="AB132">
        <v>-85.336489999999998</v>
      </c>
      <c r="AC132">
        <v>-86.888850000000005</v>
      </c>
      <c r="AD132">
        <v>-87.677000000000007</v>
      </c>
      <c r="AE132">
        <v>-89.199399999999997</v>
      </c>
      <c r="AF132">
        <v>-90.594059999999999</v>
      </c>
      <c r="AG132">
        <v>-94.31738</v>
      </c>
      <c r="AH132">
        <v>-97.600219999999993</v>
      </c>
      <c r="AI132">
        <f t="shared" si="1"/>
        <v>-2178.6481199999994</v>
      </c>
    </row>
    <row r="133" spans="1:35" x14ac:dyDescent="0.25">
      <c r="A133" s="13">
        <v>2</v>
      </c>
      <c r="B133" s="13">
        <v>130</v>
      </c>
      <c r="C133">
        <v>150</v>
      </c>
      <c r="D133" t="s">
        <v>167</v>
      </c>
      <c r="E133">
        <v>0</v>
      </c>
      <c r="F133">
        <v>0</v>
      </c>
      <c r="G133">
        <v>-33.091819999999998</v>
      </c>
      <c r="H133">
        <v>-32.840530000000001</v>
      </c>
      <c r="I133">
        <v>-35.079819999999998</v>
      </c>
      <c r="J133">
        <v>-36.424680000000002</v>
      </c>
      <c r="K133">
        <v>-38.710360000000001</v>
      </c>
      <c r="L133">
        <v>-39.208689999999997</v>
      </c>
      <c r="M133">
        <v>-40.287379999999999</v>
      </c>
      <c r="N133">
        <v>-41.225459999999998</v>
      </c>
      <c r="O133">
        <v>-41.587519999999998</v>
      </c>
      <c r="P133">
        <v>-41.323180000000001</v>
      </c>
      <c r="Q133">
        <v>-41.304749999999999</v>
      </c>
      <c r="R133">
        <v>-41.08173</v>
      </c>
      <c r="S133">
        <v>-42.374760000000002</v>
      </c>
      <c r="T133">
        <v>-43.451050000000002</v>
      </c>
      <c r="U133">
        <v>-43.997010000000003</v>
      </c>
      <c r="V133">
        <v>-45.125790000000002</v>
      </c>
      <c r="W133">
        <v>-45.866759999999999</v>
      </c>
      <c r="X133">
        <v>-46.235230000000001</v>
      </c>
      <c r="Y133">
        <v>-46.693359999999998</v>
      </c>
      <c r="Z133">
        <v>-47.249630000000003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f t="shared" ref="AI133:AI196" si="2">SUM(E133:AH133)</f>
        <v>-823.15951000000007</v>
      </c>
    </row>
    <row r="134" spans="1:35" x14ac:dyDescent="0.25">
      <c r="A134" s="13">
        <v>2</v>
      </c>
      <c r="B134" s="13">
        <v>130</v>
      </c>
      <c r="C134">
        <v>151</v>
      </c>
      <c r="D134" t="s">
        <v>168</v>
      </c>
      <c r="E134">
        <v>0</v>
      </c>
      <c r="F134">
        <v>0</v>
      </c>
      <c r="G134">
        <v>-1.5501940000000001</v>
      </c>
      <c r="H134">
        <v>-1.538483</v>
      </c>
      <c r="I134">
        <v>-1.6433180000000001</v>
      </c>
      <c r="J134">
        <v>-1.7059629999999999</v>
      </c>
      <c r="K134">
        <v>-1.812881</v>
      </c>
      <c r="L134">
        <v>-1.8362879999999999</v>
      </c>
      <c r="M134">
        <v>-1.8869480000000001</v>
      </c>
      <c r="N134">
        <v>-1.9311830000000001</v>
      </c>
      <c r="O134">
        <v>-1.9485779999999999</v>
      </c>
      <c r="P134">
        <v>-1.935913</v>
      </c>
      <c r="Q134">
        <v>-1.9349369999999999</v>
      </c>
      <c r="R134">
        <v>-1.924561</v>
      </c>
      <c r="S134">
        <v>-1.984985</v>
      </c>
      <c r="T134">
        <v>-2.0343629999999999</v>
      </c>
      <c r="U134">
        <v>-2.0606080000000002</v>
      </c>
      <c r="V134">
        <v>-2.1138309999999998</v>
      </c>
      <c r="W134">
        <v>-2.1476440000000001</v>
      </c>
      <c r="X134">
        <v>-2.1651609999999999</v>
      </c>
      <c r="Y134">
        <v>-2.1866460000000001</v>
      </c>
      <c r="Z134">
        <v>-2.212097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f t="shared" si="2"/>
        <v>-38.554582000000011</v>
      </c>
    </row>
    <row r="135" spans="1:35" x14ac:dyDescent="0.25">
      <c r="A135" s="13">
        <v>2</v>
      </c>
      <c r="B135" s="13">
        <v>130</v>
      </c>
      <c r="C135">
        <v>152</v>
      </c>
      <c r="D135" t="s">
        <v>169</v>
      </c>
      <c r="E135">
        <v>0</v>
      </c>
      <c r="F135">
        <v>0</v>
      </c>
      <c r="G135">
        <v>-3.8779750000000002</v>
      </c>
      <c r="H135">
        <v>-3.848541</v>
      </c>
      <c r="I135">
        <v>-4.1109390000000001</v>
      </c>
      <c r="J135">
        <v>-4.2683720000000003</v>
      </c>
      <c r="K135">
        <v>-4.5356139999999998</v>
      </c>
      <c r="L135">
        <v>-4.5942540000000003</v>
      </c>
      <c r="M135">
        <v>-4.7211910000000001</v>
      </c>
      <c r="N135">
        <v>-4.8310550000000001</v>
      </c>
      <c r="O135">
        <v>-4.8735350000000004</v>
      </c>
      <c r="P135">
        <v>-4.8432009999999996</v>
      </c>
      <c r="Q135">
        <v>-4.8411869999999997</v>
      </c>
      <c r="R135">
        <v>-4.8139649999999996</v>
      </c>
      <c r="S135">
        <v>-4.9658810000000004</v>
      </c>
      <c r="T135">
        <v>-5.0916139999999999</v>
      </c>
      <c r="U135">
        <v>-5.1555790000000004</v>
      </c>
      <c r="V135">
        <v>-5.2868649999999997</v>
      </c>
      <c r="W135">
        <v>-5.374695</v>
      </c>
      <c r="X135">
        <v>-5.4186399999999999</v>
      </c>
      <c r="Y135">
        <v>-5.4711299999999996</v>
      </c>
      <c r="Z135">
        <v>-5.5361940000000001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f t="shared" si="2"/>
        <v>-96.46042700000001</v>
      </c>
    </row>
    <row r="136" spans="1:35" x14ac:dyDescent="0.25">
      <c r="A136" s="13">
        <v>2</v>
      </c>
      <c r="B136" s="13">
        <v>130</v>
      </c>
      <c r="C136">
        <v>153</v>
      </c>
      <c r="D136" t="s">
        <v>170</v>
      </c>
      <c r="E136">
        <v>0</v>
      </c>
      <c r="F136">
        <v>0</v>
      </c>
      <c r="G136">
        <v>-7.8696289999999998</v>
      </c>
      <c r="H136">
        <v>-7.8110350000000004</v>
      </c>
      <c r="I136">
        <v>-8.3423920000000003</v>
      </c>
      <c r="J136">
        <v>-8.6472470000000001</v>
      </c>
      <c r="K136">
        <v>-9.1693569999999998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f t="shared" si="2"/>
        <v>-41.839660000000002</v>
      </c>
    </row>
    <row r="137" spans="1:35" x14ac:dyDescent="0.25">
      <c r="A137" s="13">
        <v>2</v>
      </c>
      <c r="B137" s="13">
        <v>190</v>
      </c>
      <c r="C137">
        <v>191</v>
      </c>
      <c r="D137" t="s">
        <v>171</v>
      </c>
      <c r="E137">
        <v>0</v>
      </c>
      <c r="F137">
        <v>0</v>
      </c>
      <c r="G137">
        <v>-22.970770000000002</v>
      </c>
      <c r="H137">
        <v>-22.798839999999998</v>
      </c>
      <c r="I137">
        <v>-24.350709999999999</v>
      </c>
      <c r="J137">
        <v>-25.248809999999999</v>
      </c>
      <c r="K137">
        <v>-26.790710000000001</v>
      </c>
      <c r="L137">
        <v>-27.13597</v>
      </c>
      <c r="M137">
        <v>-27.940729999999999</v>
      </c>
      <c r="N137">
        <v>-28.553830000000001</v>
      </c>
      <c r="O137">
        <v>-28.782589999999999</v>
      </c>
      <c r="P137">
        <v>-28.64752</v>
      </c>
      <c r="Q137">
        <v>-28.564699999999998</v>
      </c>
      <c r="R137">
        <v>-28.46191</v>
      </c>
      <c r="S137">
        <v>-29.367550000000001</v>
      </c>
      <c r="T137">
        <v>-30.09967</v>
      </c>
      <c r="U137">
        <v>-30.39819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f t="shared" si="2"/>
        <v>-410.11250000000001</v>
      </c>
    </row>
    <row r="138" spans="1:35" x14ac:dyDescent="0.25">
      <c r="A138" s="13">
        <v>2</v>
      </c>
      <c r="B138" s="13">
        <v>190</v>
      </c>
      <c r="C138">
        <v>192</v>
      </c>
      <c r="D138" t="s">
        <v>172</v>
      </c>
      <c r="E138">
        <v>0</v>
      </c>
      <c r="F138">
        <v>0</v>
      </c>
      <c r="G138">
        <v>-42.095529999999997</v>
      </c>
      <c r="H138">
        <v>-41.780470000000001</v>
      </c>
      <c r="I138">
        <v>-44.624299999999998</v>
      </c>
      <c r="J138">
        <v>-46.269530000000003</v>
      </c>
      <c r="K138">
        <v>-49.096409999999999</v>
      </c>
      <c r="L138">
        <v>-49.728409999999997</v>
      </c>
      <c r="M138">
        <v>-51.202939999999998</v>
      </c>
      <c r="N138">
        <v>-52.327060000000003</v>
      </c>
      <c r="O138">
        <v>-52.745179999999998</v>
      </c>
      <c r="P138">
        <v>-52.49841</v>
      </c>
      <c r="Q138">
        <v>-52.345700000000001</v>
      </c>
      <c r="R138">
        <v>-52.157710000000002</v>
      </c>
      <c r="S138">
        <v>-53.818179999999998</v>
      </c>
      <c r="T138">
        <v>-55.160519999999998</v>
      </c>
      <c r="U138">
        <v>-55.707639999999998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f t="shared" si="2"/>
        <v>-751.5579899999999</v>
      </c>
    </row>
    <row r="139" spans="1:35" x14ac:dyDescent="0.25">
      <c r="A139" s="13">
        <v>2</v>
      </c>
      <c r="B139" s="13">
        <v>190</v>
      </c>
      <c r="C139">
        <v>196</v>
      </c>
      <c r="D139" t="s">
        <v>173</v>
      </c>
      <c r="E139">
        <v>0</v>
      </c>
      <c r="F139">
        <v>0</v>
      </c>
      <c r="G139">
        <v>-38.007669999999997</v>
      </c>
      <c r="H139">
        <v>-37.723880000000001</v>
      </c>
      <c r="I139">
        <v>-40.291089999999997</v>
      </c>
      <c r="J139">
        <v>-41.771419999999999</v>
      </c>
      <c r="K139">
        <v>-44.309480000000001</v>
      </c>
      <c r="L139">
        <v>-44.880719999999997</v>
      </c>
      <c r="M139">
        <v>-46.226349999999996</v>
      </c>
      <c r="N139">
        <v>-47.232239999999997</v>
      </c>
      <c r="O139">
        <v>-47.608089999999997</v>
      </c>
      <c r="P139">
        <v>-47.402949999999997</v>
      </c>
      <c r="Q139">
        <v>-47.243650000000002</v>
      </c>
      <c r="R139">
        <v>-47.088500000000003</v>
      </c>
      <c r="S139">
        <v>-48.588500000000003</v>
      </c>
      <c r="T139">
        <v>-49.796390000000002</v>
      </c>
      <c r="U139">
        <v>-50.268619999999999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f t="shared" si="2"/>
        <v>-678.43954999999983</v>
      </c>
    </row>
    <row r="140" spans="1:35" x14ac:dyDescent="0.25">
      <c r="A140" s="13">
        <v>2</v>
      </c>
      <c r="B140" s="13">
        <v>190</v>
      </c>
      <c r="C140">
        <v>197</v>
      </c>
      <c r="D140" t="s">
        <v>174</v>
      </c>
      <c r="E140">
        <v>0</v>
      </c>
      <c r="F140">
        <v>0</v>
      </c>
      <c r="G140">
        <v>-8.0304640000000003</v>
      </c>
      <c r="H140">
        <v>-7.9706419999999998</v>
      </c>
      <c r="I140">
        <v>-8.512886</v>
      </c>
      <c r="J140">
        <v>-8.8244930000000004</v>
      </c>
      <c r="K140">
        <v>-9.3581240000000001</v>
      </c>
      <c r="L140">
        <v>-9.4789279999999998</v>
      </c>
      <c r="M140">
        <v>-9.7660219999999995</v>
      </c>
      <c r="N140">
        <v>-9.9768980000000003</v>
      </c>
      <c r="O140">
        <v>-10.05627</v>
      </c>
      <c r="P140">
        <v>-10.01526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f t="shared" si="2"/>
        <v>-91.989986999999999</v>
      </c>
    </row>
    <row r="141" spans="1:35" x14ac:dyDescent="0.25">
      <c r="A141" s="13">
        <v>2</v>
      </c>
      <c r="B141" s="13">
        <v>190</v>
      </c>
      <c r="C141">
        <v>198</v>
      </c>
      <c r="D141" t="s">
        <v>175</v>
      </c>
      <c r="E141">
        <v>0</v>
      </c>
      <c r="F141">
        <v>0</v>
      </c>
      <c r="G141">
        <v>-8.0276029999999992</v>
      </c>
      <c r="H141">
        <v>-7.9676210000000003</v>
      </c>
      <c r="I141">
        <v>-8.5098950000000002</v>
      </c>
      <c r="J141">
        <v>-8.8231809999999999</v>
      </c>
      <c r="K141">
        <v>-9.3602450000000008</v>
      </c>
      <c r="L141">
        <v>-9.4810639999999999</v>
      </c>
      <c r="M141">
        <v>-9.7638549999999995</v>
      </c>
      <c r="N141">
        <v>-9.9774779999999996</v>
      </c>
      <c r="O141">
        <v>-10.05728</v>
      </c>
      <c r="P141">
        <v>-10.01215</v>
      </c>
      <c r="Q141">
        <v>-9.9811399999999999</v>
      </c>
      <c r="R141">
        <v>-9.9459839999999993</v>
      </c>
      <c r="S141">
        <v>-10.262879999999999</v>
      </c>
      <c r="T141">
        <v>-10.5174</v>
      </c>
      <c r="U141">
        <v>-10.62</v>
      </c>
      <c r="V141">
        <v>-10.883850000000001</v>
      </c>
      <c r="W141">
        <v>-11.086</v>
      </c>
      <c r="X141">
        <v>-11.175840000000001</v>
      </c>
      <c r="Y141">
        <v>-11.28876</v>
      </c>
      <c r="Z141">
        <v>-11.414859999999999</v>
      </c>
      <c r="AA141">
        <v>-11.49591</v>
      </c>
      <c r="AB141">
        <v>-11.618589999999999</v>
      </c>
      <c r="AC141">
        <v>-11.83258</v>
      </c>
      <c r="AD141">
        <v>-11.93811</v>
      </c>
      <c r="AE141">
        <v>-12.144780000000001</v>
      </c>
      <c r="AF141">
        <v>-12.336980000000001</v>
      </c>
      <c r="AG141">
        <v>-12.84296</v>
      </c>
      <c r="AH141">
        <v>-13.290100000000001</v>
      </c>
      <c r="AI141">
        <f t="shared" si="2"/>
        <v>-296.65709600000002</v>
      </c>
    </row>
    <row r="142" spans="1:35" x14ac:dyDescent="0.25">
      <c r="A142" s="13">
        <v>2</v>
      </c>
      <c r="B142" s="13">
        <v>190</v>
      </c>
      <c r="C142">
        <v>199</v>
      </c>
      <c r="D142" t="s">
        <v>176</v>
      </c>
      <c r="E142">
        <v>0</v>
      </c>
      <c r="F142">
        <v>0</v>
      </c>
      <c r="G142">
        <v>-10.512600000000001</v>
      </c>
      <c r="H142">
        <v>-10.4335</v>
      </c>
      <c r="I142">
        <v>-11.143649999999999</v>
      </c>
      <c r="J142">
        <v>-11.559200000000001</v>
      </c>
      <c r="K142">
        <v>-12.27164</v>
      </c>
      <c r="L142">
        <v>-12.429550000000001</v>
      </c>
      <c r="M142">
        <v>-12.79008</v>
      </c>
      <c r="N142">
        <v>-13.07605</v>
      </c>
      <c r="O142">
        <v>-13.18356</v>
      </c>
      <c r="P142">
        <v>-13.11469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f t="shared" si="2"/>
        <v>-120.51451999999999</v>
      </c>
    </row>
    <row r="143" spans="1:35" x14ac:dyDescent="0.25">
      <c r="A143" s="13">
        <v>2</v>
      </c>
      <c r="B143" s="13">
        <v>190</v>
      </c>
      <c r="C143">
        <v>200</v>
      </c>
      <c r="D143" t="s">
        <v>177</v>
      </c>
      <c r="E143">
        <v>0</v>
      </c>
      <c r="F143">
        <v>0</v>
      </c>
      <c r="G143">
        <v>-41.841479999999997</v>
      </c>
      <c r="H143">
        <v>-41.528959999999998</v>
      </c>
      <c r="I143">
        <v>-44.355260000000001</v>
      </c>
      <c r="J143">
        <v>-45.985720000000001</v>
      </c>
      <c r="K143">
        <v>-48.782710000000002</v>
      </c>
      <c r="L143">
        <v>-49.41133</v>
      </c>
      <c r="M143">
        <v>-50.890009999999997</v>
      </c>
      <c r="N143">
        <v>-51.998750000000001</v>
      </c>
      <c r="O143">
        <v>-52.412750000000003</v>
      </c>
      <c r="P143">
        <v>-52.183230000000002</v>
      </c>
      <c r="Q143">
        <v>-52.012149999999998</v>
      </c>
      <c r="R143">
        <v>-51.839480000000002</v>
      </c>
      <c r="S143">
        <v>-53.489620000000002</v>
      </c>
      <c r="T143">
        <v>-54.821170000000002</v>
      </c>
      <c r="U143">
        <v>-55.344729999999998</v>
      </c>
      <c r="V143">
        <v>-56.720030000000001</v>
      </c>
      <c r="W143">
        <v>-57.776429999999998</v>
      </c>
      <c r="X143">
        <v>-58.244140000000002</v>
      </c>
      <c r="Y143">
        <v>-58.83173</v>
      </c>
      <c r="Z143">
        <v>-59.484859999999998</v>
      </c>
      <c r="AA143">
        <v>-59.908569999999997</v>
      </c>
      <c r="AB143">
        <v>-60.558529999999998</v>
      </c>
      <c r="AC143">
        <v>-61.661679999999997</v>
      </c>
      <c r="AD143">
        <v>-62.221559999999997</v>
      </c>
      <c r="AE143">
        <v>-63.300289999999997</v>
      </c>
      <c r="AF143">
        <v>-64.291439999999994</v>
      </c>
      <c r="AG143">
        <v>-66.931820000000002</v>
      </c>
      <c r="AH143">
        <v>-69.261840000000007</v>
      </c>
      <c r="AI143">
        <f t="shared" si="2"/>
        <v>-1546.0902699999997</v>
      </c>
    </row>
    <row r="144" spans="1:35" x14ac:dyDescent="0.25">
      <c r="A144" s="13">
        <v>2</v>
      </c>
      <c r="B144" s="13">
        <v>190</v>
      </c>
      <c r="C144">
        <v>202</v>
      </c>
      <c r="D144" t="s">
        <v>178</v>
      </c>
      <c r="E144">
        <v>0</v>
      </c>
      <c r="F144">
        <v>0</v>
      </c>
      <c r="G144">
        <v>-35.589959999999998</v>
      </c>
      <c r="H144">
        <v>-35.324539999999999</v>
      </c>
      <c r="I144">
        <v>-37.72813</v>
      </c>
      <c r="J144">
        <v>-39.111939999999997</v>
      </c>
      <c r="K144">
        <v>-41.482729999999997</v>
      </c>
      <c r="L144">
        <v>-42.017620000000001</v>
      </c>
      <c r="M144">
        <v>-43.283909999999999</v>
      </c>
      <c r="N144">
        <v>-44.222140000000003</v>
      </c>
      <c r="O144">
        <v>-44.573030000000003</v>
      </c>
      <c r="P144">
        <v>-44.388120000000001</v>
      </c>
      <c r="Q144">
        <v>-44.229370000000003</v>
      </c>
      <c r="R144">
        <v>-44.091000000000001</v>
      </c>
      <c r="S144">
        <v>-45.496339999999996</v>
      </c>
      <c r="T144">
        <v>-46.626220000000004</v>
      </c>
      <c r="U144">
        <v>-47.057429999999997</v>
      </c>
      <c r="V144">
        <v>-48.224850000000004</v>
      </c>
      <c r="W144">
        <v>-49.130130000000001</v>
      </c>
      <c r="X144">
        <v>-49.528199999999998</v>
      </c>
      <c r="Y144">
        <v>-50.029110000000003</v>
      </c>
      <c r="Z144">
        <v>-50.583620000000003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f t="shared" si="2"/>
        <v>-882.71838999999989</v>
      </c>
    </row>
    <row r="145" spans="1:35" x14ac:dyDescent="0.25">
      <c r="A145" s="13">
        <v>2</v>
      </c>
      <c r="B145" s="13">
        <v>190</v>
      </c>
      <c r="C145">
        <v>203</v>
      </c>
      <c r="D145" t="s">
        <v>179</v>
      </c>
      <c r="E145">
        <v>0</v>
      </c>
      <c r="F145">
        <v>0</v>
      </c>
      <c r="G145">
        <v>-1.6185609999999999</v>
      </c>
      <c r="H145">
        <v>-1.606522</v>
      </c>
      <c r="I145">
        <v>-1.7158199999999999</v>
      </c>
      <c r="J145">
        <v>-1.778168</v>
      </c>
      <c r="K145">
        <v>-1.886139</v>
      </c>
      <c r="L145">
        <v>-1.91008</v>
      </c>
      <c r="M145">
        <v>-1.9680789999999999</v>
      </c>
      <c r="N145">
        <v>-2.0106809999999999</v>
      </c>
      <c r="O145">
        <v>-2.027069</v>
      </c>
      <c r="P145">
        <v>-2.0188600000000001</v>
      </c>
      <c r="Q145">
        <v>-2.0111690000000002</v>
      </c>
      <c r="R145">
        <v>-2.0050050000000001</v>
      </c>
      <c r="S145">
        <v>-2.0693359999999998</v>
      </c>
      <c r="T145">
        <v>-2.120117</v>
      </c>
      <c r="U145">
        <v>-2.1387939999999999</v>
      </c>
      <c r="V145">
        <v>-2.1923219999999999</v>
      </c>
      <c r="W145">
        <v>-2.2336429999999998</v>
      </c>
      <c r="X145">
        <v>-2.251404</v>
      </c>
      <c r="Y145">
        <v>-2.2740480000000001</v>
      </c>
      <c r="Z145">
        <v>-2.2998050000000001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f t="shared" si="2"/>
        <v>-40.135621999999998</v>
      </c>
    </row>
    <row r="146" spans="1:35" x14ac:dyDescent="0.25">
      <c r="A146" s="13">
        <v>2</v>
      </c>
      <c r="B146" s="13">
        <v>190</v>
      </c>
      <c r="C146">
        <v>204</v>
      </c>
      <c r="D146" t="s">
        <v>180</v>
      </c>
      <c r="E146">
        <v>0</v>
      </c>
      <c r="F146">
        <v>0</v>
      </c>
      <c r="G146">
        <v>-2.7574999999999998</v>
      </c>
      <c r="H146">
        <v>-2.737015</v>
      </c>
      <c r="I146">
        <v>-2.9231799999999999</v>
      </c>
      <c r="J146">
        <v>-3.0295100000000001</v>
      </c>
      <c r="K146">
        <v>-3.2126459999999999</v>
      </c>
      <c r="L146">
        <v>-3.254318</v>
      </c>
      <c r="M146">
        <v>-3.3531490000000002</v>
      </c>
      <c r="N146">
        <v>-3.425446</v>
      </c>
      <c r="O146">
        <v>-3.4530029999999998</v>
      </c>
      <c r="P146">
        <v>-3.4393310000000001</v>
      </c>
      <c r="Q146">
        <v>-3.4260860000000002</v>
      </c>
      <c r="R146">
        <v>-3.4153440000000002</v>
      </c>
      <c r="S146">
        <v>-3.5246580000000001</v>
      </c>
      <c r="T146">
        <v>-3.6115110000000001</v>
      </c>
      <c r="U146">
        <v>-3.6442260000000002</v>
      </c>
      <c r="V146">
        <v>-3.7338260000000001</v>
      </c>
      <c r="W146">
        <v>-3.8043209999999998</v>
      </c>
      <c r="X146">
        <v>-3.8350219999999999</v>
      </c>
      <c r="Y146">
        <v>-3.8736570000000001</v>
      </c>
      <c r="Z146">
        <v>-3.9173580000000001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f t="shared" si="2"/>
        <v>-68.371106999999995</v>
      </c>
    </row>
    <row r="147" spans="1:35" x14ac:dyDescent="0.25">
      <c r="A147" s="13">
        <v>2</v>
      </c>
      <c r="B147" s="13">
        <v>190</v>
      </c>
      <c r="C147">
        <v>205</v>
      </c>
      <c r="D147" t="s">
        <v>181</v>
      </c>
      <c r="E147">
        <v>0</v>
      </c>
      <c r="F147">
        <v>0</v>
      </c>
      <c r="G147">
        <v>-5.5850299999999997</v>
      </c>
      <c r="H147">
        <v>-5.5434270000000003</v>
      </c>
      <c r="I147">
        <v>-5.9205550000000002</v>
      </c>
      <c r="J147">
        <v>-6.1366880000000004</v>
      </c>
      <c r="K147">
        <v>-6.5065609999999996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f t="shared" si="2"/>
        <v>-29.692261000000002</v>
      </c>
    </row>
    <row r="148" spans="1:35" x14ac:dyDescent="0.25">
      <c r="A148" s="13">
        <v>2</v>
      </c>
      <c r="B148" s="13">
        <v>220</v>
      </c>
      <c r="C148">
        <v>221</v>
      </c>
      <c r="D148" t="s">
        <v>182</v>
      </c>
      <c r="E148">
        <v>0</v>
      </c>
      <c r="F148">
        <v>0</v>
      </c>
      <c r="G148">
        <v>-4.4375150000000003</v>
      </c>
      <c r="H148">
        <v>-4.404541</v>
      </c>
      <c r="I148">
        <v>-4.7041469999999999</v>
      </c>
      <c r="J148">
        <v>-4.876099</v>
      </c>
      <c r="K148">
        <v>-5.1700439999999999</v>
      </c>
      <c r="L148">
        <v>-5.2368930000000002</v>
      </c>
      <c r="M148">
        <v>-5.3963619999999999</v>
      </c>
      <c r="N148">
        <v>-5.5121149999999997</v>
      </c>
      <c r="O148">
        <v>-5.5566409999999999</v>
      </c>
      <c r="P148">
        <v>-5.5352170000000003</v>
      </c>
      <c r="Q148">
        <v>-5.5125120000000001</v>
      </c>
      <c r="R148">
        <v>-5.4964599999999999</v>
      </c>
      <c r="S148">
        <v>-5.6717529999999998</v>
      </c>
      <c r="T148">
        <v>-5.8121340000000004</v>
      </c>
      <c r="U148">
        <v>-5.8643799999999997</v>
      </c>
      <c r="V148">
        <v>-6.0093990000000002</v>
      </c>
      <c r="W148">
        <v>-6.1228639999999999</v>
      </c>
      <c r="X148">
        <v>-6.1727910000000001</v>
      </c>
      <c r="Y148">
        <v>-6.2348629999999998</v>
      </c>
      <c r="Z148">
        <v>-6.3041989999999997</v>
      </c>
      <c r="AA148">
        <v>-6.3493040000000001</v>
      </c>
      <c r="AB148">
        <v>-6.4209589999999999</v>
      </c>
      <c r="AC148">
        <v>-6.53186</v>
      </c>
      <c r="AD148">
        <v>-6.5976559999999997</v>
      </c>
      <c r="AE148">
        <v>-6.7117310000000003</v>
      </c>
      <c r="AF148">
        <v>-6.8117679999999998</v>
      </c>
      <c r="AG148">
        <v>-7.0922850000000004</v>
      </c>
      <c r="AH148">
        <v>0</v>
      </c>
      <c r="AI148">
        <f t="shared" si="2"/>
        <v>-156.54649200000003</v>
      </c>
    </row>
    <row r="149" spans="1:35" x14ac:dyDescent="0.25">
      <c r="A149" s="13">
        <v>2</v>
      </c>
      <c r="B149" s="13">
        <v>230</v>
      </c>
      <c r="C149">
        <v>231</v>
      </c>
      <c r="D149" t="s">
        <v>183</v>
      </c>
      <c r="E149">
        <v>0</v>
      </c>
      <c r="F149">
        <v>0</v>
      </c>
      <c r="G149">
        <v>-38.837580000000003</v>
      </c>
      <c r="H149">
        <v>-38.549799999999998</v>
      </c>
      <c r="I149">
        <v>-41.172289999999997</v>
      </c>
      <c r="J149">
        <v>-42.674709999999997</v>
      </c>
      <c r="K149">
        <v>-45.23865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f t="shared" si="2"/>
        <v>-206.47303000000002</v>
      </c>
    </row>
    <row r="150" spans="1:35" x14ac:dyDescent="0.25">
      <c r="A150" s="13">
        <v>2</v>
      </c>
      <c r="B150" s="13">
        <v>240</v>
      </c>
      <c r="C150">
        <v>241</v>
      </c>
      <c r="D150" t="s">
        <v>184</v>
      </c>
      <c r="E150">
        <v>0</v>
      </c>
      <c r="F150">
        <v>0</v>
      </c>
      <c r="G150">
        <v>-19.973579999999998</v>
      </c>
      <c r="H150">
        <v>-19.825620000000001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f t="shared" si="2"/>
        <v>-39.799199999999999</v>
      </c>
    </row>
    <row r="151" spans="1:35" x14ac:dyDescent="0.25">
      <c r="A151" s="13">
        <v>2</v>
      </c>
      <c r="B151" s="13">
        <v>250</v>
      </c>
      <c r="C151">
        <v>251</v>
      </c>
      <c r="D151" t="s">
        <v>185</v>
      </c>
      <c r="E151">
        <v>0</v>
      </c>
      <c r="F151">
        <v>0</v>
      </c>
      <c r="G151">
        <v>-1.476448</v>
      </c>
      <c r="H151">
        <v>-1.465454</v>
      </c>
      <c r="I151">
        <v>-1.56514</v>
      </c>
      <c r="J151">
        <v>-1.622101</v>
      </c>
      <c r="K151">
        <v>-1.720016</v>
      </c>
      <c r="L151">
        <v>-1.7425539999999999</v>
      </c>
      <c r="M151">
        <v>-1.7953490000000001</v>
      </c>
      <c r="N151">
        <v>-1.8342590000000001</v>
      </c>
      <c r="O151">
        <v>-1.8486629999999999</v>
      </c>
      <c r="P151">
        <v>-1.841858</v>
      </c>
      <c r="Q151">
        <v>-1.8349</v>
      </c>
      <c r="R151">
        <v>-1.829224</v>
      </c>
      <c r="S151">
        <v>-1.887634</v>
      </c>
      <c r="T151">
        <v>-1.933899</v>
      </c>
      <c r="U151">
        <v>-1.9509890000000001</v>
      </c>
      <c r="V151">
        <v>-1.998413</v>
      </c>
      <c r="W151">
        <v>-2.0363159999999998</v>
      </c>
      <c r="X151">
        <v>-2.0526119999999999</v>
      </c>
      <c r="Y151">
        <v>-2.0740970000000001</v>
      </c>
      <c r="Z151">
        <v>-2.0967410000000002</v>
      </c>
      <c r="AA151">
        <v>-2.1116329999999999</v>
      </c>
      <c r="AB151">
        <v>-2.136047</v>
      </c>
      <c r="AC151">
        <v>-2.172485</v>
      </c>
      <c r="AD151">
        <v>-2.1949459999999998</v>
      </c>
      <c r="AE151">
        <v>-2.2333980000000002</v>
      </c>
      <c r="AF151">
        <v>-2.266235</v>
      </c>
      <c r="AG151">
        <v>-2.3592529999999998</v>
      </c>
      <c r="AH151">
        <v>-2.4428100000000001</v>
      </c>
      <c r="AI151">
        <f t="shared" si="2"/>
        <v>-54.523474000000007</v>
      </c>
    </row>
    <row r="152" spans="1:35" x14ac:dyDescent="0.25">
      <c r="A152" s="13">
        <v>2</v>
      </c>
      <c r="B152" s="13">
        <v>250</v>
      </c>
      <c r="C152">
        <v>252</v>
      </c>
      <c r="D152" t="s">
        <v>186</v>
      </c>
      <c r="E152">
        <v>0</v>
      </c>
      <c r="F152">
        <v>0</v>
      </c>
      <c r="G152">
        <v>-1.476448</v>
      </c>
      <c r="H152">
        <v>-1.465454</v>
      </c>
      <c r="I152">
        <v>-1.56514</v>
      </c>
      <c r="J152">
        <v>-1.622101</v>
      </c>
      <c r="K152">
        <v>-1.720016</v>
      </c>
      <c r="L152">
        <v>-1.7425539999999999</v>
      </c>
      <c r="M152">
        <v>-1.7953490000000001</v>
      </c>
      <c r="N152">
        <v>-1.8342590000000001</v>
      </c>
      <c r="O152">
        <v>-1.8486629999999999</v>
      </c>
      <c r="P152">
        <v>-1.841858</v>
      </c>
      <c r="Q152">
        <v>-1.8349</v>
      </c>
      <c r="R152">
        <v>-1.829224</v>
      </c>
      <c r="S152">
        <v>-1.887634</v>
      </c>
      <c r="T152">
        <v>-1.933899</v>
      </c>
      <c r="U152">
        <v>-1.9509890000000001</v>
      </c>
      <c r="V152">
        <v>-1.998413</v>
      </c>
      <c r="W152">
        <v>-2.0363159999999998</v>
      </c>
      <c r="X152">
        <v>-2.0526119999999999</v>
      </c>
      <c r="Y152">
        <v>-2.0740970000000001</v>
      </c>
      <c r="Z152">
        <v>-2.0967410000000002</v>
      </c>
      <c r="AA152">
        <v>-2.1116329999999999</v>
      </c>
      <c r="AB152">
        <v>-2.136047</v>
      </c>
      <c r="AC152">
        <v>-2.172485</v>
      </c>
      <c r="AD152">
        <v>-2.1949459999999998</v>
      </c>
      <c r="AE152">
        <v>-2.2333980000000002</v>
      </c>
      <c r="AF152">
        <v>-2.266235</v>
      </c>
      <c r="AG152">
        <v>-2.3592529999999998</v>
      </c>
      <c r="AH152">
        <v>-2.4428100000000001</v>
      </c>
      <c r="AI152">
        <f t="shared" si="2"/>
        <v>-54.523474000000007</v>
      </c>
    </row>
    <row r="153" spans="1:35" x14ac:dyDescent="0.25">
      <c r="A153" s="13">
        <v>2</v>
      </c>
      <c r="B153" s="13">
        <v>260</v>
      </c>
      <c r="C153">
        <v>261</v>
      </c>
      <c r="D153" t="s">
        <v>187</v>
      </c>
      <c r="E153">
        <v>0</v>
      </c>
      <c r="F153">
        <v>0</v>
      </c>
      <c r="G153">
        <v>-8.2988049999999998</v>
      </c>
      <c r="H153">
        <v>-8.2369079999999997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f t="shared" si="2"/>
        <v>-16.535713000000001</v>
      </c>
    </row>
    <row r="154" spans="1:35" x14ac:dyDescent="0.25">
      <c r="A154" s="13">
        <v>2</v>
      </c>
      <c r="B154" s="13">
        <v>260</v>
      </c>
      <c r="C154">
        <v>262</v>
      </c>
      <c r="D154" t="s">
        <v>188</v>
      </c>
      <c r="E154">
        <v>0</v>
      </c>
      <c r="F154">
        <v>0</v>
      </c>
      <c r="G154">
        <v>-1.7611159999999999</v>
      </c>
      <c r="H154">
        <v>-1.748016</v>
      </c>
      <c r="I154">
        <v>-1.866913</v>
      </c>
      <c r="J154">
        <v>-1.934723</v>
      </c>
      <c r="K154">
        <v>-2.0520019999999999</v>
      </c>
      <c r="L154">
        <v>-2.078125</v>
      </c>
      <c r="M154">
        <v>-2.1414179999999998</v>
      </c>
      <c r="N154">
        <v>-2.1875610000000001</v>
      </c>
      <c r="O154">
        <v>-2.205292</v>
      </c>
      <c r="P154">
        <v>-2.1969599999999998</v>
      </c>
      <c r="Q154">
        <v>-2.1881710000000001</v>
      </c>
      <c r="R154">
        <v>-2.1814580000000001</v>
      </c>
      <c r="S154">
        <v>-2.251465</v>
      </c>
      <c r="T154">
        <v>-2.3066409999999999</v>
      </c>
      <c r="U154">
        <v>-2.3269039999999999</v>
      </c>
      <c r="V154">
        <v>-2.3849490000000002</v>
      </c>
      <c r="W154">
        <v>-2.4299930000000001</v>
      </c>
      <c r="X154">
        <v>-2.4494630000000002</v>
      </c>
      <c r="Y154">
        <v>-2.4740600000000001</v>
      </c>
      <c r="Z154">
        <v>-2.50177</v>
      </c>
      <c r="AA154">
        <v>-2.5199579999999999</v>
      </c>
      <c r="AB154">
        <v>-2.5481569999999998</v>
      </c>
      <c r="AC154">
        <v>-2.5932010000000001</v>
      </c>
      <c r="AD154">
        <v>-2.6188959999999999</v>
      </c>
      <c r="AE154">
        <v>-2.6636959999999998</v>
      </c>
      <c r="AF154">
        <v>-2.70282</v>
      </c>
      <c r="AG154">
        <v>-2.8137819999999998</v>
      </c>
      <c r="AH154">
        <v>-2.913513</v>
      </c>
      <c r="AI154">
        <f t="shared" si="2"/>
        <v>-65.04102300000001</v>
      </c>
    </row>
    <row r="155" spans="1:35" x14ac:dyDescent="0.25">
      <c r="A155" s="13">
        <v>2</v>
      </c>
      <c r="B155" s="13">
        <v>300</v>
      </c>
      <c r="C155">
        <v>301</v>
      </c>
      <c r="D155" t="s">
        <v>189</v>
      </c>
      <c r="E155">
        <v>0</v>
      </c>
      <c r="F155">
        <v>0</v>
      </c>
      <c r="G155">
        <v>-26.412669999999999</v>
      </c>
      <c r="H155">
        <v>-26.216719999999999</v>
      </c>
      <c r="I155">
        <v>-27.999829999999999</v>
      </c>
      <c r="J155">
        <v>-29.021699999999999</v>
      </c>
      <c r="K155">
        <v>-30.765930000000001</v>
      </c>
      <c r="L155">
        <v>-31.162700000000001</v>
      </c>
      <c r="M155">
        <v>-32.118229999999997</v>
      </c>
      <c r="N155">
        <v>-32.80545</v>
      </c>
      <c r="O155">
        <v>-33.063720000000004</v>
      </c>
      <c r="P155">
        <v>-32.94659</v>
      </c>
      <c r="Q155">
        <v>-32.805239999999998</v>
      </c>
      <c r="R155">
        <v>-32.717770000000002</v>
      </c>
      <c r="S155">
        <v>-33.760930000000002</v>
      </c>
      <c r="T155">
        <v>-34.596310000000003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f t="shared" si="2"/>
        <v>-436.39379000000008</v>
      </c>
    </row>
    <row r="156" spans="1:35" x14ac:dyDescent="0.25">
      <c r="A156" s="13">
        <v>2</v>
      </c>
      <c r="B156" s="13">
        <v>350</v>
      </c>
      <c r="C156">
        <v>351</v>
      </c>
      <c r="D156" t="s">
        <v>190</v>
      </c>
      <c r="E156">
        <v>0</v>
      </c>
      <c r="F156">
        <v>0</v>
      </c>
      <c r="G156">
        <v>-6.6851430000000001</v>
      </c>
      <c r="H156">
        <v>-6.6353609999999996</v>
      </c>
      <c r="I156">
        <v>-7.0867769999999997</v>
      </c>
      <c r="J156">
        <v>-7.3455199999999996</v>
      </c>
      <c r="K156">
        <v>-7.7892910000000004</v>
      </c>
      <c r="L156">
        <v>-7.8898619999999999</v>
      </c>
      <c r="M156">
        <v>-8.1295780000000004</v>
      </c>
      <c r="N156">
        <v>-8.3047489999999993</v>
      </c>
      <c r="O156">
        <v>-8.3708189999999991</v>
      </c>
      <c r="P156">
        <v>-8.3381959999999999</v>
      </c>
      <c r="Q156">
        <v>-8.3056029999999996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f t="shared" si="2"/>
        <v>-84.880898999999999</v>
      </c>
    </row>
    <row r="157" spans="1:35" x14ac:dyDescent="0.25">
      <c r="A157" s="13">
        <v>2</v>
      </c>
      <c r="B157" s="13">
        <v>400</v>
      </c>
      <c r="C157">
        <v>401</v>
      </c>
      <c r="D157" t="s">
        <v>191</v>
      </c>
      <c r="E157">
        <v>0</v>
      </c>
      <c r="F157">
        <v>0</v>
      </c>
      <c r="G157">
        <v>-142.46809999999999</v>
      </c>
      <c r="H157">
        <v>-141.40780000000001</v>
      </c>
      <c r="I157">
        <v>-151.0275</v>
      </c>
      <c r="J157">
        <v>-156.54320000000001</v>
      </c>
      <c r="K157">
        <v>-165.98349999999999</v>
      </c>
      <c r="L157">
        <v>-168.12549999999999</v>
      </c>
      <c r="M157">
        <v>-173.24789999999999</v>
      </c>
      <c r="N157">
        <v>-176.96960000000001</v>
      </c>
      <c r="O157">
        <v>-178.35910000000001</v>
      </c>
      <c r="P157">
        <v>-177.67760000000001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f t="shared" si="2"/>
        <v>-1631.8098</v>
      </c>
    </row>
    <row r="158" spans="1:35" x14ac:dyDescent="0.25">
      <c r="A158" s="13">
        <v>2</v>
      </c>
      <c r="B158" s="13">
        <v>400</v>
      </c>
      <c r="C158">
        <v>403</v>
      </c>
      <c r="D158" t="s">
        <v>192</v>
      </c>
      <c r="E158">
        <v>0</v>
      </c>
      <c r="F158">
        <v>0</v>
      </c>
      <c r="G158">
        <v>-141.17359999999999</v>
      </c>
      <c r="H158">
        <v>-140.1268</v>
      </c>
      <c r="I158">
        <v>-149.65729999999999</v>
      </c>
      <c r="J158">
        <v>-155.1216</v>
      </c>
      <c r="K158">
        <v>-164.44300000000001</v>
      </c>
      <c r="L158">
        <v>-166.56659999999999</v>
      </c>
      <c r="M158">
        <v>-171.67140000000001</v>
      </c>
      <c r="N158">
        <v>-175.34289999999999</v>
      </c>
      <c r="O158">
        <v>-176.72190000000001</v>
      </c>
      <c r="P158">
        <v>-176.09190000000001</v>
      </c>
      <c r="Q158">
        <v>-175.34350000000001</v>
      </c>
      <c r="R158">
        <v>-174.87870000000001</v>
      </c>
      <c r="S158">
        <v>-180.4528</v>
      </c>
      <c r="T158">
        <v>-184.91909999999999</v>
      </c>
      <c r="U158">
        <v>-186.50069999999999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f t="shared" si="2"/>
        <v>-2519.0117999999998</v>
      </c>
    </row>
    <row r="159" spans="1:35" x14ac:dyDescent="0.25">
      <c r="A159" s="13">
        <v>2</v>
      </c>
      <c r="B159" s="13">
        <v>400</v>
      </c>
      <c r="C159">
        <v>404</v>
      </c>
      <c r="D159" t="s">
        <v>193</v>
      </c>
      <c r="E159">
        <v>0</v>
      </c>
      <c r="F159">
        <v>0</v>
      </c>
      <c r="G159">
        <v>-22.956430000000001</v>
      </c>
      <c r="H159">
        <v>-22.785049999999998</v>
      </c>
      <c r="I159">
        <v>-24.335619999999999</v>
      </c>
      <c r="J159">
        <v>-25.229679999999998</v>
      </c>
      <c r="K159">
        <v>-26.762329999999999</v>
      </c>
      <c r="L159">
        <v>-27.107600000000001</v>
      </c>
      <c r="M159">
        <v>-27.920380000000002</v>
      </c>
      <c r="N159">
        <v>-28.528020000000001</v>
      </c>
      <c r="O159">
        <v>-28.75507</v>
      </c>
      <c r="P159">
        <v>-28.631900000000002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f t="shared" si="2"/>
        <v>-263.01207999999997</v>
      </c>
    </row>
    <row r="160" spans="1:35" x14ac:dyDescent="0.25">
      <c r="A160" s="13">
        <v>2</v>
      </c>
      <c r="B160" s="13">
        <v>400</v>
      </c>
      <c r="C160">
        <v>405</v>
      </c>
      <c r="D160" t="s">
        <v>194</v>
      </c>
      <c r="E160">
        <v>0</v>
      </c>
      <c r="F160">
        <v>0</v>
      </c>
      <c r="G160">
        <v>-15.134029999999999</v>
      </c>
      <c r="H160">
        <v>-15.021409999999999</v>
      </c>
      <c r="I160">
        <v>-16.043299999999999</v>
      </c>
      <c r="J160">
        <v>-16.629300000000001</v>
      </c>
      <c r="K160">
        <v>-17.631530000000001</v>
      </c>
      <c r="L160">
        <v>-17.859310000000001</v>
      </c>
      <c r="M160">
        <v>-18.403749999999999</v>
      </c>
      <c r="N160">
        <v>-18.799499999999998</v>
      </c>
      <c r="O160">
        <v>-18.94699</v>
      </c>
      <c r="P160">
        <v>-18.87555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f t="shared" si="2"/>
        <v>-173.34467000000001</v>
      </c>
    </row>
    <row r="161" spans="1:35" x14ac:dyDescent="0.25">
      <c r="A161" s="13">
        <v>2</v>
      </c>
      <c r="B161" s="13">
        <v>400</v>
      </c>
      <c r="C161">
        <v>406</v>
      </c>
      <c r="D161" t="s">
        <v>195</v>
      </c>
      <c r="E161">
        <v>0</v>
      </c>
      <c r="F161">
        <v>0</v>
      </c>
      <c r="G161">
        <v>-3.9803999999999999</v>
      </c>
      <c r="H161">
        <v>-3.9507140000000001</v>
      </c>
      <c r="I161">
        <v>-4.2194979999999997</v>
      </c>
      <c r="J161">
        <v>-4.3733829999999996</v>
      </c>
      <c r="K161">
        <v>-4.6375120000000001</v>
      </c>
      <c r="L161">
        <v>-4.6974330000000002</v>
      </c>
      <c r="M161">
        <v>-4.8403929999999997</v>
      </c>
      <c r="N161">
        <v>-4.9449160000000001</v>
      </c>
      <c r="O161">
        <v>-4.9837949999999998</v>
      </c>
      <c r="P161">
        <v>-4.9648440000000003</v>
      </c>
      <c r="Q161">
        <v>-4.9458010000000003</v>
      </c>
      <c r="R161">
        <v>-4.9307249999999998</v>
      </c>
      <c r="S161">
        <v>-5.0880130000000001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f t="shared" si="2"/>
        <v>-60.557427000000004</v>
      </c>
    </row>
    <row r="162" spans="1:35" x14ac:dyDescent="0.25">
      <c r="A162" s="13">
        <v>2</v>
      </c>
      <c r="B162" s="13">
        <v>400</v>
      </c>
      <c r="C162">
        <v>407</v>
      </c>
      <c r="D162" t="s">
        <v>196</v>
      </c>
      <c r="E162">
        <v>0</v>
      </c>
      <c r="F162">
        <v>0</v>
      </c>
      <c r="G162">
        <v>-5.9863359999999997</v>
      </c>
      <c r="H162">
        <v>-5.9418030000000002</v>
      </c>
      <c r="I162">
        <v>-6.3460770000000002</v>
      </c>
      <c r="J162">
        <v>-6.5777279999999996</v>
      </c>
      <c r="K162">
        <v>-6.9743040000000001</v>
      </c>
      <c r="L162">
        <v>-7.0644679999999997</v>
      </c>
      <c r="M162">
        <v>-7.2796940000000001</v>
      </c>
      <c r="N162">
        <v>-7.4359739999999999</v>
      </c>
      <c r="O162">
        <v>-7.4953000000000003</v>
      </c>
      <c r="P162">
        <v>-7.4669189999999999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f t="shared" si="2"/>
        <v>-68.568602999999996</v>
      </c>
    </row>
    <row r="163" spans="1:35" x14ac:dyDescent="0.25">
      <c r="A163" s="13">
        <v>2</v>
      </c>
      <c r="B163" s="13">
        <v>400</v>
      </c>
      <c r="C163">
        <v>408</v>
      </c>
      <c r="D163" t="s">
        <v>197</v>
      </c>
      <c r="E163">
        <v>0</v>
      </c>
      <c r="F163">
        <v>0</v>
      </c>
      <c r="G163">
        <v>-20.444680000000002</v>
      </c>
      <c r="H163">
        <v>-20.292470000000002</v>
      </c>
      <c r="I163">
        <v>-21.67296</v>
      </c>
      <c r="J163">
        <v>-22.464510000000001</v>
      </c>
      <c r="K163">
        <v>-23.819269999999999</v>
      </c>
      <c r="L163">
        <v>-24.12621</v>
      </c>
      <c r="M163">
        <v>-24.861599999999999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f t="shared" si="2"/>
        <v>-157.68170000000003</v>
      </c>
    </row>
    <row r="164" spans="1:35" x14ac:dyDescent="0.25">
      <c r="A164" s="13">
        <v>2</v>
      </c>
      <c r="B164" s="13">
        <v>400</v>
      </c>
      <c r="C164">
        <v>409</v>
      </c>
      <c r="D164" t="s">
        <v>198</v>
      </c>
      <c r="E164">
        <v>0</v>
      </c>
      <c r="F164">
        <v>0</v>
      </c>
      <c r="G164">
        <v>-1.994545</v>
      </c>
      <c r="H164">
        <v>-1.979706</v>
      </c>
      <c r="I164">
        <v>-2.1143040000000002</v>
      </c>
      <c r="J164">
        <v>-2.1911010000000002</v>
      </c>
      <c r="K164">
        <v>-2.3230439999999999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f t="shared" si="2"/>
        <v>-10.602699999999999</v>
      </c>
    </row>
    <row r="165" spans="1:35" x14ac:dyDescent="0.25">
      <c r="A165" s="13">
        <v>2</v>
      </c>
      <c r="B165" s="13">
        <v>400</v>
      </c>
      <c r="C165">
        <v>410</v>
      </c>
      <c r="D165" t="s">
        <v>199</v>
      </c>
      <c r="E165">
        <v>0</v>
      </c>
      <c r="F165">
        <v>0</v>
      </c>
      <c r="G165">
        <v>-9.9729919999999996</v>
      </c>
      <c r="H165">
        <v>-9.8987730000000003</v>
      </c>
      <c r="I165">
        <v>-10.57216</v>
      </c>
      <c r="J165">
        <v>-10.95837</v>
      </c>
      <c r="K165">
        <v>-11.619260000000001</v>
      </c>
      <c r="L165">
        <v>-11.768940000000001</v>
      </c>
      <c r="M165">
        <v>-12.127660000000001</v>
      </c>
      <c r="N165">
        <v>-12.388730000000001</v>
      </c>
      <c r="O165">
        <v>-12.486599999999999</v>
      </c>
      <c r="P165">
        <v>-12.43787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f t="shared" si="2"/>
        <v>-114.23135500000001</v>
      </c>
    </row>
    <row r="166" spans="1:35" x14ac:dyDescent="0.25">
      <c r="A166" s="13">
        <v>2</v>
      </c>
      <c r="B166" s="13">
        <v>400</v>
      </c>
      <c r="C166">
        <v>411</v>
      </c>
      <c r="D166" t="s">
        <v>200</v>
      </c>
      <c r="E166">
        <v>0</v>
      </c>
      <c r="F166">
        <v>0</v>
      </c>
      <c r="G166">
        <v>-18.021899999999999</v>
      </c>
      <c r="H166">
        <v>-17.88777</v>
      </c>
      <c r="I166">
        <v>-19.10463</v>
      </c>
      <c r="J166">
        <v>-19.802340000000001</v>
      </c>
      <c r="K166">
        <v>-20.996700000000001</v>
      </c>
      <c r="L166">
        <v>-21.267289999999999</v>
      </c>
      <c r="M166">
        <v>-21.915500000000002</v>
      </c>
      <c r="N166">
        <v>-22.386659999999999</v>
      </c>
      <c r="O166">
        <v>-22.562809999999999</v>
      </c>
      <c r="P166">
        <v>-22.476199999999999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f t="shared" si="2"/>
        <v>-206.42180000000002</v>
      </c>
    </row>
    <row r="167" spans="1:35" x14ac:dyDescent="0.25">
      <c r="A167" s="13">
        <v>2</v>
      </c>
      <c r="B167" s="13">
        <v>500</v>
      </c>
      <c r="C167">
        <v>502</v>
      </c>
      <c r="D167" t="s">
        <v>201</v>
      </c>
      <c r="E167">
        <v>0</v>
      </c>
      <c r="F167">
        <v>0</v>
      </c>
      <c r="G167">
        <v>-21.40673</v>
      </c>
      <c r="H167">
        <v>-21.247910000000001</v>
      </c>
      <c r="I167">
        <v>-22.692979999999999</v>
      </c>
      <c r="J167">
        <v>-23.521419999999999</v>
      </c>
      <c r="K167">
        <v>-24.934940000000001</v>
      </c>
      <c r="L167">
        <v>-25.256769999999999</v>
      </c>
      <c r="M167">
        <v>-26.030850000000001</v>
      </c>
      <c r="N167">
        <v>-26.58813</v>
      </c>
      <c r="O167">
        <v>-26.797000000000001</v>
      </c>
      <c r="P167">
        <v>-26.701419999999999</v>
      </c>
      <c r="Q167">
        <v>-26.588010000000001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f t="shared" si="2"/>
        <v>-271.76616000000001</v>
      </c>
    </row>
    <row r="168" spans="1:35" x14ac:dyDescent="0.25">
      <c r="A168" s="13">
        <v>2</v>
      </c>
      <c r="B168" s="13">
        <v>500</v>
      </c>
      <c r="C168">
        <v>503</v>
      </c>
      <c r="D168" t="s">
        <v>202</v>
      </c>
      <c r="E168">
        <v>0</v>
      </c>
      <c r="F168">
        <v>0</v>
      </c>
      <c r="G168">
        <v>-28.97823</v>
      </c>
      <c r="H168">
        <v>-28.76305</v>
      </c>
      <c r="I168">
        <v>-30.719360000000002</v>
      </c>
      <c r="J168">
        <v>-31.840520000000001</v>
      </c>
      <c r="K168">
        <v>-33.754429999999999</v>
      </c>
      <c r="L168">
        <v>-34.189900000000002</v>
      </c>
      <c r="M168">
        <v>-35.237789999999997</v>
      </c>
      <c r="N168">
        <v>-35.991669999999999</v>
      </c>
      <c r="O168">
        <v>-36.274810000000002</v>
      </c>
      <c r="P168">
        <v>-36.144840000000002</v>
      </c>
      <c r="Q168">
        <v>-35.990969999999997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f t="shared" si="2"/>
        <v>-367.88556999999997</v>
      </c>
    </row>
    <row r="169" spans="1:35" x14ac:dyDescent="0.25">
      <c r="A169" s="13">
        <v>2</v>
      </c>
      <c r="B169" s="13">
        <v>700</v>
      </c>
      <c r="C169">
        <v>701</v>
      </c>
      <c r="D169" t="s">
        <v>203</v>
      </c>
      <c r="E169">
        <v>0</v>
      </c>
      <c r="F169">
        <v>0</v>
      </c>
      <c r="G169">
        <v>-20.954550000000001</v>
      </c>
      <c r="H169">
        <v>-20.799299999999999</v>
      </c>
      <c r="I169">
        <v>-22.214230000000001</v>
      </c>
      <c r="J169">
        <v>-23.02469</v>
      </c>
      <c r="K169">
        <v>-24.407139999999998</v>
      </c>
      <c r="L169">
        <v>-24.722919999999998</v>
      </c>
      <c r="M169">
        <v>-25.481169999999999</v>
      </c>
      <c r="N169">
        <v>-26.026029999999999</v>
      </c>
      <c r="O169">
        <v>-26.230319999999999</v>
      </c>
      <c r="P169">
        <v>-26.138369999999998</v>
      </c>
      <c r="Q169">
        <v>-26.025939999999999</v>
      </c>
      <c r="R169">
        <v>-25.957519999999999</v>
      </c>
      <c r="S169">
        <v>-26.784790000000001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f t="shared" si="2"/>
        <v>-318.76696999999996</v>
      </c>
    </row>
    <row r="170" spans="1:35" x14ac:dyDescent="0.25">
      <c r="A170" s="13">
        <v>2</v>
      </c>
      <c r="B170" s="13">
        <v>800</v>
      </c>
      <c r="C170">
        <v>801</v>
      </c>
      <c r="D170" t="s">
        <v>204</v>
      </c>
      <c r="E170">
        <v>0</v>
      </c>
      <c r="F170">
        <v>0</v>
      </c>
      <c r="G170">
        <v>-187.43389999999999</v>
      </c>
      <c r="H170">
        <v>-186.03890000000001</v>
      </c>
      <c r="I170">
        <v>-198.69489999999999</v>
      </c>
      <c r="J170">
        <v>-205.95099999999999</v>
      </c>
      <c r="K170">
        <v>-218.36940000000001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f t="shared" si="2"/>
        <v>-996.48810000000003</v>
      </c>
    </row>
    <row r="171" spans="1:35" x14ac:dyDescent="0.25">
      <c r="A171" s="13">
        <v>2</v>
      </c>
      <c r="B171" s="13">
        <v>800</v>
      </c>
      <c r="C171">
        <v>802</v>
      </c>
      <c r="D171" t="s">
        <v>205</v>
      </c>
      <c r="E171">
        <v>0</v>
      </c>
      <c r="F171">
        <v>0</v>
      </c>
      <c r="G171">
        <v>-94.46754</v>
      </c>
      <c r="H171">
        <v>-93.76437</v>
      </c>
      <c r="I171">
        <v>-100.1431</v>
      </c>
      <c r="J171">
        <v>-103.8002</v>
      </c>
      <c r="K171">
        <v>-110.0583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f t="shared" si="2"/>
        <v>-502.23351000000002</v>
      </c>
    </row>
    <row r="172" spans="1:35" x14ac:dyDescent="0.25">
      <c r="A172" s="13">
        <v>2</v>
      </c>
      <c r="B172" s="13">
        <v>800</v>
      </c>
      <c r="C172">
        <v>803</v>
      </c>
      <c r="D172" t="s">
        <v>206</v>
      </c>
      <c r="E172">
        <v>0</v>
      </c>
      <c r="F172">
        <v>0</v>
      </c>
      <c r="G172">
        <v>-281.97449999999998</v>
      </c>
      <c r="H172">
        <v>-279.87599999999998</v>
      </c>
      <c r="I172">
        <v>-298.9153</v>
      </c>
      <c r="J172">
        <v>-309.83109999999999</v>
      </c>
      <c r="K172">
        <v>-328.51330000000002</v>
      </c>
      <c r="L172">
        <v>-332.7543</v>
      </c>
      <c r="M172">
        <v>-342.89359999999999</v>
      </c>
      <c r="N172">
        <v>-350.25749999999999</v>
      </c>
      <c r="O172">
        <v>-353.0068</v>
      </c>
      <c r="P172">
        <v>-351.65890000000002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f t="shared" si="2"/>
        <v>-3229.6813000000002</v>
      </c>
    </row>
    <row r="173" spans="1:35" x14ac:dyDescent="0.25">
      <c r="A173" s="13">
        <v>2</v>
      </c>
      <c r="B173" s="13">
        <v>800</v>
      </c>
      <c r="C173">
        <v>804</v>
      </c>
      <c r="D173" t="s">
        <v>207</v>
      </c>
      <c r="E173">
        <v>0</v>
      </c>
      <c r="F173">
        <v>0</v>
      </c>
      <c r="G173">
        <v>-376.91550000000001</v>
      </c>
      <c r="H173">
        <v>-374.1105</v>
      </c>
      <c r="I173">
        <v>-399.56040000000002</v>
      </c>
      <c r="J173">
        <v>-414.15210000000002</v>
      </c>
      <c r="K173">
        <v>-439.12439999999998</v>
      </c>
      <c r="L173">
        <v>-444.79270000000002</v>
      </c>
      <c r="M173">
        <v>-458.34640000000002</v>
      </c>
      <c r="N173">
        <v>-468.18939999999998</v>
      </c>
      <c r="O173">
        <v>-471.86430000000001</v>
      </c>
      <c r="P173">
        <v>-470.06229999999999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f t="shared" si="2"/>
        <v>-4317.1179999999995</v>
      </c>
    </row>
    <row r="174" spans="1:35" x14ac:dyDescent="0.25">
      <c r="A174" s="13">
        <v>2</v>
      </c>
      <c r="B174" s="13">
        <v>900</v>
      </c>
      <c r="C174">
        <v>901</v>
      </c>
      <c r="D174" t="s">
        <v>208</v>
      </c>
      <c r="E174">
        <v>0</v>
      </c>
      <c r="F174">
        <v>0</v>
      </c>
      <c r="G174">
        <v>-1.421494</v>
      </c>
      <c r="H174">
        <v>-1.4109039999999999</v>
      </c>
      <c r="I174">
        <v>-1.506874</v>
      </c>
      <c r="J174">
        <v>-1.561493</v>
      </c>
      <c r="K174">
        <v>-1.655197</v>
      </c>
      <c r="L174">
        <v>-1.677216</v>
      </c>
      <c r="M174">
        <v>-1.728561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f t="shared" si="2"/>
        <v>-10.961739000000001</v>
      </c>
    </row>
    <row r="175" spans="1:35" x14ac:dyDescent="0.25">
      <c r="A175" s="13">
        <v>2</v>
      </c>
      <c r="B175" s="13">
        <v>910</v>
      </c>
      <c r="C175">
        <v>911</v>
      </c>
      <c r="D175" t="s">
        <v>209</v>
      </c>
      <c r="E175">
        <v>0</v>
      </c>
      <c r="F175">
        <v>0</v>
      </c>
      <c r="G175">
        <v>-5.471069</v>
      </c>
      <c r="H175">
        <v>-5.4303439999999998</v>
      </c>
      <c r="I175">
        <v>-5.7997969999999999</v>
      </c>
      <c r="J175">
        <v>-6.0115660000000002</v>
      </c>
      <c r="K175">
        <v>-6.3744199999999998</v>
      </c>
      <c r="L175">
        <v>-6.4566800000000004</v>
      </c>
      <c r="M175">
        <v>-6.6531219999999998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f t="shared" si="2"/>
        <v>-42.196997999999994</v>
      </c>
    </row>
    <row r="176" spans="1:35" x14ac:dyDescent="0.25">
      <c r="A176" s="13">
        <v>2</v>
      </c>
      <c r="B176" s="13">
        <v>920</v>
      </c>
      <c r="C176">
        <v>921</v>
      </c>
      <c r="D176" t="s">
        <v>210</v>
      </c>
      <c r="E176">
        <v>0</v>
      </c>
      <c r="F176">
        <v>0</v>
      </c>
      <c r="G176">
        <v>-6.1468280000000002</v>
      </c>
      <c r="H176">
        <v>-6.101089</v>
      </c>
      <c r="I176">
        <v>-6.5161210000000001</v>
      </c>
      <c r="J176">
        <v>-6.7543949999999997</v>
      </c>
      <c r="K176">
        <v>-7.1614839999999997</v>
      </c>
      <c r="L176">
        <v>-7.2544250000000003</v>
      </c>
      <c r="M176">
        <v>-7.4749759999999998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f t="shared" si="2"/>
        <v>-47.409317999999992</v>
      </c>
    </row>
    <row r="177" spans="1:35" x14ac:dyDescent="0.25">
      <c r="A177" s="13">
        <v>2</v>
      </c>
      <c r="B177" s="13">
        <v>930</v>
      </c>
      <c r="C177">
        <v>931</v>
      </c>
      <c r="D177" t="s">
        <v>211</v>
      </c>
      <c r="E177">
        <v>0</v>
      </c>
      <c r="F177">
        <v>0</v>
      </c>
      <c r="G177">
        <v>-3.3425750000000001</v>
      </c>
      <c r="H177">
        <v>-3.3177639999999999</v>
      </c>
      <c r="I177">
        <v>-3.5434489999999998</v>
      </c>
      <c r="J177">
        <v>-3.6730960000000001</v>
      </c>
      <c r="K177">
        <v>-3.8946839999999998</v>
      </c>
      <c r="L177">
        <v>-3.9450530000000001</v>
      </c>
      <c r="M177">
        <v>-4.0650329999999997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f t="shared" si="2"/>
        <v>-25.781654000000003</v>
      </c>
    </row>
    <row r="178" spans="1:35" x14ac:dyDescent="0.25">
      <c r="A178" s="13">
        <v>2</v>
      </c>
      <c r="B178" s="13">
        <v>940</v>
      </c>
      <c r="C178">
        <v>941</v>
      </c>
      <c r="D178" t="s">
        <v>212</v>
      </c>
      <c r="E178">
        <v>0</v>
      </c>
      <c r="F178">
        <v>0</v>
      </c>
      <c r="G178">
        <v>-6.9251630000000004</v>
      </c>
      <c r="H178">
        <v>-6.8735350000000004</v>
      </c>
      <c r="I178">
        <v>-7.341202</v>
      </c>
      <c r="J178">
        <v>-7.6095889999999997</v>
      </c>
      <c r="K178">
        <v>-8.0687560000000005</v>
      </c>
      <c r="L178">
        <v>-8.1728819999999995</v>
      </c>
      <c r="M178">
        <v>-8.4214629999999993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f t="shared" si="2"/>
        <v>-53.412590000000009</v>
      </c>
    </row>
    <row r="179" spans="1:35" x14ac:dyDescent="0.25">
      <c r="A179" s="13">
        <v>2</v>
      </c>
      <c r="B179" s="13">
        <v>950</v>
      </c>
      <c r="C179">
        <v>951</v>
      </c>
      <c r="D179" t="s">
        <v>213</v>
      </c>
      <c r="E179">
        <v>0</v>
      </c>
      <c r="F179">
        <v>0</v>
      </c>
      <c r="G179">
        <v>-3.8813930000000001</v>
      </c>
      <c r="H179">
        <v>-3.8524929999999999</v>
      </c>
      <c r="I179">
        <v>-4.1145480000000001</v>
      </c>
      <c r="J179">
        <v>-4.2647089999999999</v>
      </c>
      <c r="K179">
        <v>-4.5218660000000002</v>
      </c>
      <c r="L179">
        <v>-4.5806579999999997</v>
      </c>
      <c r="M179">
        <v>-4.7199859999999996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f t="shared" si="2"/>
        <v>-29.935652999999999</v>
      </c>
    </row>
    <row r="180" spans="1:35" x14ac:dyDescent="0.25">
      <c r="A180" s="13">
        <v>2</v>
      </c>
      <c r="B180" s="13">
        <v>960</v>
      </c>
      <c r="C180">
        <v>961</v>
      </c>
      <c r="D180" t="s">
        <v>214</v>
      </c>
      <c r="E180">
        <v>0</v>
      </c>
      <c r="F180">
        <v>0</v>
      </c>
      <c r="G180">
        <v>-1.5793299999999999</v>
      </c>
      <c r="H180">
        <v>-1.5675809999999999</v>
      </c>
      <c r="I180">
        <v>-1.674248</v>
      </c>
      <c r="J180">
        <v>-1.735107</v>
      </c>
      <c r="K180">
        <v>-1.839798</v>
      </c>
      <c r="L180">
        <v>-1.863831</v>
      </c>
      <c r="M180">
        <v>-1.920425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f t="shared" si="2"/>
        <v>-12.180319999999998</v>
      </c>
    </row>
    <row r="181" spans="1:35" x14ac:dyDescent="0.25">
      <c r="A181" s="13">
        <v>3</v>
      </c>
      <c r="B181" s="13">
        <v>100</v>
      </c>
      <c r="C181">
        <v>102</v>
      </c>
      <c r="D181" t="s">
        <v>215</v>
      </c>
      <c r="E181">
        <v>0</v>
      </c>
      <c r="F181">
        <v>0</v>
      </c>
      <c r="G181">
        <v>-24.615670000000001</v>
      </c>
      <c r="H181">
        <v>-24.43103</v>
      </c>
      <c r="I181">
        <v>-26.09413</v>
      </c>
      <c r="J181">
        <v>-27.058990000000001</v>
      </c>
      <c r="K181">
        <v>-28.717770000000002</v>
      </c>
      <c r="L181">
        <v>-29.087810000000001</v>
      </c>
      <c r="M181">
        <v>-29.9436</v>
      </c>
      <c r="N181">
        <v>-30.60446</v>
      </c>
      <c r="O181">
        <v>-30.850460000000002</v>
      </c>
      <c r="P181">
        <v>-30.699649999999998</v>
      </c>
      <c r="Q181">
        <v>-30.619199999999999</v>
      </c>
      <c r="R181">
        <v>-30.502199999999998</v>
      </c>
      <c r="S181">
        <v>-31.472719999999999</v>
      </c>
      <c r="T181">
        <v>-32.259030000000003</v>
      </c>
      <c r="U181">
        <v>-32.588560000000001</v>
      </c>
      <c r="V181">
        <v>-33.402279999999998</v>
      </c>
      <c r="W181">
        <v>-34.011839999999999</v>
      </c>
      <c r="X181">
        <v>-34.286619999999999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f t="shared" si="2"/>
        <v>-541.24601999999993</v>
      </c>
    </row>
    <row r="182" spans="1:35" x14ac:dyDescent="0.25">
      <c r="A182" s="13">
        <v>3</v>
      </c>
      <c r="B182" s="13">
        <v>100</v>
      </c>
      <c r="C182">
        <v>103</v>
      </c>
      <c r="D182" t="s">
        <v>216</v>
      </c>
      <c r="E182">
        <v>0</v>
      </c>
      <c r="F182">
        <v>0</v>
      </c>
      <c r="G182">
        <v>-58.004199999999997</v>
      </c>
      <c r="H182">
        <v>-57.568770000000001</v>
      </c>
      <c r="I182">
        <v>-61.487810000000003</v>
      </c>
      <c r="J182">
        <v>-63.767670000000003</v>
      </c>
      <c r="K182">
        <v>-67.683109999999999</v>
      </c>
      <c r="L182">
        <v>-68.555310000000006</v>
      </c>
      <c r="M182">
        <v>-70.56268</v>
      </c>
      <c r="N182">
        <v>-72.126559999999998</v>
      </c>
      <c r="O182">
        <v>-72.70984</v>
      </c>
      <c r="P182">
        <v>-72.3446</v>
      </c>
      <c r="Q182">
        <v>-72.165279999999996</v>
      </c>
      <c r="R182">
        <v>-71.884280000000004</v>
      </c>
      <c r="S182">
        <v>-74.168949999999995</v>
      </c>
      <c r="T182">
        <v>-76.025390000000002</v>
      </c>
      <c r="U182">
        <v>-76.814509999999999</v>
      </c>
      <c r="V182">
        <v>-78.735720000000001</v>
      </c>
      <c r="W182">
        <v>-80.162049999999994</v>
      </c>
      <c r="X182">
        <v>-80.809510000000003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f t="shared" si="2"/>
        <v>-1275.5762399999999</v>
      </c>
    </row>
    <row r="183" spans="1:35" x14ac:dyDescent="0.25">
      <c r="A183" s="13">
        <v>3</v>
      </c>
      <c r="B183" s="13">
        <v>100</v>
      </c>
      <c r="C183">
        <v>104</v>
      </c>
      <c r="D183" t="s">
        <v>217</v>
      </c>
      <c r="E183">
        <v>0</v>
      </c>
      <c r="F183">
        <v>0</v>
      </c>
      <c r="G183">
        <v>-83.01867</v>
      </c>
      <c r="H183">
        <v>-82.395570000000006</v>
      </c>
      <c r="I183">
        <v>-88.004649999999998</v>
      </c>
      <c r="J183">
        <v>-91.267910000000001</v>
      </c>
      <c r="K183">
        <v>-96.871610000000004</v>
      </c>
      <c r="L183">
        <v>-98.119399999999999</v>
      </c>
      <c r="M183">
        <v>-100.9931</v>
      </c>
      <c r="N183">
        <v>-103.23099999999999</v>
      </c>
      <c r="O183">
        <v>-104.0654</v>
      </c>
      <c r="P183">
        <v>-103.5427</v>
      </c>
      <c r="Q183">
        <v>-103.2877</v>
      </c>
      <c r="R183">
        <v>-102.8839</v>
      </c>
      <c r="S183">
        <v>-106.15479999999999</v>
      </c>
      <c r="T183">
        <v>-108.81059999999999</v>
      </c>
      <c r="U183">
        <v>-109.94199999999999</v>
      </c>
      <c r="V183">
        <v>-112.6917</v>
      </c>
      <c r="W183">
        <v>-114.7332</v>
      </c>
      <c r="X183">
        <v>-115.6602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f t="shared" si="2"/>
        <v>-1825.6741100000002</v>
      </c>
    </row>
    <row r="184" spans="1:35" x14ac:dyDescent="0.25">
      <c r="A184" s="13">
        <v>3</v>
      </c>
      <c r="B184" s="13">
        <v>100</v>
      </c>
      <c r="C184">
        <v>105</v>
      </c>
      <c r="D184" t="s">
        <v>218</v>
      </c>
      <c r="E184">
        <v>0</v>
      </c>
      <c r="F184">
        <v>0</v>
      </c>
      <c r="G184">
        <v>-74.825649999999996</v>
      </c>
      <c r="H184">
        <v>-74.262699999999995</v>
      </c>
      <c r="I184">
        <v>-79.317059999999998</v>
      </c>
      <c r="J184">
        <v>-82.284300000000002</v>
      </c>
      <c r="K184">
        <v>-87.361940000000004</v>
      </c>
      <c r="L184">
        <v>-88.486310000000003</v>
      </c>
      <c r="M184">
        <v>-91.042450000000002</v>
      </c>
      <c r="N184">
        <v>-93.082920000000001</v>
      </c>
      <c r="O184">
        <v>-93.850340000000003</v>
      </c>
      <c r="P184">
        <v>-93.350589999999997</v>
      </c>
      <c r="Q184">
        <v>-93.162170000000003</v>
      </c>
      <c r="R184">
        <v>-92.76782</v>
      </c>
      <c r="S184">
        <v>-95.709900000000005</v>
      </c>
      <c r="T184">
        <v>-98.112979999999993</v>
      </c>
      <c r="U184">
        <v>-99.179199999999994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f t="shared" si="2"/>
        <v>-1336.7963300000001</v>
      </c>
    </row>
    <row r="185" spans="1:35" x14ac:dyDescent="0.25">
      <c r="A185" s="13">
        <v>3</v>
      </c>
      <c r="B185" s="13">
        <v>100</v>
      </c>
      <c r="C185">
        <v>106</v>
      </c>
      <c r="D185" t="s">
        <v>219</v>
      </c>
      <c r="E185">
        <v>0</v>
      </c>
      <c r="F185">
        <v>0</v>
      </c>
      <c r="G185">
        <v>-102.142</v>
      </c>
      <c r="H185">
        <v>-101.3764</v>
      </c>
      <c r="I185">
        <v>-108.2774</v>
      </c>
      <c r="J185">
        <v>-112.27800000000001</v>
      </c>
      <c r="K185">
        <v>-119.1562</v>
      </c>
      <c r="L185">
        <v>-120.69070000000001</v>
      </c>
      <c r="M185">
        <v>-124.2469</v>
      </c>
      <c r="N185">
        <v>-126.98650000000001</v>
      </c>
      <c r="O185">
        <v>-128.00479999999999</v>
      </c>
      <c r="P185">
        <v>-127.38209999999999</v>
      </c>
      <c r="Q185">
        <v>-127.0406</v>
      </c>
      <c r="R185">
        <v>-126.56480000000001</v>
      </c>
      <c r="S185">
        <v>-130.59059999999999</v>
      </c>
      <c r="T185">
        <v>-133.85230000000001</v>
      </c>
      <c r="U185">
        <v>-135.21289999999999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f t="shared" si="2"/>
        <v>-1823.8022000000001</v>
      </c>
    </row>
    <row r="186" spans="1:35" x14ac:dyDescent="0.25">
      <c r="A186" s="13">
        <v>3</v>
      </c>
      <c r="B186" s="13">
        <v>100</v>
      </c>
      <c r="C186">
        <v>107</v>
      </c>
      <c r="D186" t="s">
        <v>220</v>
      </c>
      <c r="E186">
        <v>0</v>
      </c>
      <c r="F186">
        <v>0</v>
      </c>
      <c r="G186">
        <v>-140.0496</v>
      </c>
      <c r="H186">
        <v>-139.00020000000001</v>
      </c>
      <c r="I186">
        <v>-148.46209999999999</v>
      </c>
      <c r="J186">
        <v>-153.9461</v>
      </c>
      <c r="K186">
        <v>-163.37459999999999</v>
      </c>
      <c r="L186">
        <v>-165.47739999999999</v>
      </c>
      <c r="M186">
        <v>-170.35749999999999</v>
      </c>
      <c r="N186">
        <v>-174.11089999999999</v>
      </c>
      <c r="O186">
        <v>-175.5069</v>
      </c>
      <c r="P186">
        <v>-174.65639999999999</v>
      </c>
      <c r="Q186">
        <v>-174.1831</v>
      </c>
      <c r="R186">
        <v>-173.535</v>
      </c>
      <c r="S186">
        <v>-179.0547</v>
      </c>
      <c r="T186">
        <v>-183.52590000000001</v>
      </c>
      <c r="U186">
        <v>-185.38749999999999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f t="shared" si="2"/>
        <v>-2500.6279</v>
      </c>
    </row>
    <row r="187" spans="1:35" x14ac:dyDescent="0.25">
      <c r="A187" s="13">
        <v>3</v>
      </c>
      <c r="B187" s="13">
        <v>100</v>
      </c>
      <c r="C187">
        <v>108</v>
      </c>
      <c r="D187" t="s">
        <v>221</v>
      </c>
      <c r="E187">
        <v>0</v>
      </c>
      <c r="F187">
        <v>0</v>
      </c>
      <c r="G187">
        <v>-139.69210000000001</v>
      </c>
      <c r="H187">
        <v>-138.6454</v>
      </c>
      <c r="I187">
        <v>-148.08320000000001</v>
      </c>
      <c r="J187">
        <v>-153.5531</v>
      </c>
      <c r="K187">
        <v>-162.9572</v>
      </c>
      <c r="L187">
        <v>-165.0548</v>
      </c>
      <c r="M187">
        <v>-169.92250000000001</v>
      </c>
      <c r="N187">
        <v>-173.66640000000001</v>
      </c>
      <c r="O187">
        <v>-175.05869999999999</v>
      </c>
      <c r="P187">
        <v>-174.21</v>
      </c>
      <c r="Q187">
        <v>-173.7388</v>
      </c>
      <c r="R187">
        <v>-173.09190000000001</v>
      </c>
      <c r="S187">
        <v>-178.59729999999999</v>
      </c>
      <c r="T187">
        <v>-183.05770000000001</v>
      </c>
      <c r="U187">
        <v>-184.91470000000001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f t="shared" si="2"/>
        <v>-2494.2437999999997</v>
      </c>
    </row>
    <row r="188" spans="1:35" x14ac:dyDescent="0.25">
      <c r="A188" s="14">
        <v>3</v>
      </c>
      <c r="B188" s="14">
        <v>100</v>
      </c>
      <c r="C188" s="15">
        <v>109</v>
      </c>
      <c r="D188" s="15" t="s">
        <v>222</v>
      </c>
      <c r="E188">
        <v>0</v>
      </c>
      <c r="F188">
        <v>0</v>
      </c>
      <c r="G188">
        <v>-10.06683</v>
      </c>
      <c r="H188">
        <v>-9.9896239999999992</v>
      </c>
      <c r="I188">
        <v>-10.67163</v>
      </c>
      <c r="J188">
        <v>-11.07944</v>
      </c>
      <c r="K188">
        <v>-11.77623</v>
      </c>
      <c r="L188">
        <v>-11.92741</v>
      </c>
      <c r="M188">
        <v>-12.255190000000001</v>
      </c>
      <c r="N188">
        <v>-12.54095</v>
      </c>
      <c r="O188">
        <v>-12.65131</v>
      </c>
      <c r="P188">
        <v>-12.570919999999999</v>
      </c>
      <c r="Q188">
        <v>-12.56531</v>
      </c>
      <c r="R188">
        <v>-12.49701</v>
      </c>
      <c r="S188">
        <v>-12.890560000000001</v>
      </c>
      <c r="T188">
        <v>-13.21759</v>
      </c>
      <c r="U188">
        <v>-13.383419999999999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f t="shared" si="2"/>
        <v>-180.08342399999998</v>
      </c>
    </row>
    <row r="189" spans="1:35" x14ac:dyDescent="0.25">
      <c r="A189" s="13">
        <v>3</v>
      </c>
      <c r="B189" s="13">
        <v>100</v>
      </c>
      <c r="C189">
        <v>110</v>
      </c>
      <c r="D189" t="s">
        <v>223</v>
      </c>
      <c r="E189">
        <v>0</v>
      </c>
      <c r="F189">
        <v>0</v>
      </c>
      <c r="G189">
        <v>-25.716909999999999</v>
      </c>
      <c r="H189">
        <v>-25.524539999999998</v>
      </c>
      <c r="I189">
        <v>-27.26183</v>
      </c>
      <c r="J189">
        <v>-28.266539999999999</v>
      </c>
      <c r="K189">
        <v>-29.992190000000001</v>
      </c>
      <c r="L189">
        <v>-30.37846</v>
      </c>
      <c r="M189">
        <v>-31.280360000000002</v>
      </c>
      <c r="N189">
        <v>-31.966460000000001</v>
      </c>
      <c r="O189">
        <v>-32.222020000000001</v>
      </c>
      <c r="P189">
        <v>-32.073300000000003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f t="shared" si="2"/>
        <v>-294.68261000000001</v>
      </c>
    </row>
    <row r="190" spans="1:35" x14ac:dyDescent="0.25">
      <c r="A190" s="13">
        <v>3</v>
      </c>
      <c r="B190" s="13">
        <v>100</v>
      </c>
      <c r="C190">
        <v>111</v>
      </c>
      <c r="D190" t="s">
        <v>224</v>
      </c>
      <c r="E190">
        <v>0</v>
      </c>
      <c r="F190">
        <v>0</v>
      </c>
      <c r="G190">
        <v>-46.231999999999999</v>
      </c>
      <c r="H190">
        <v>-45.882660000000001</v>
      </c>
      <c r="I190">
        <v>-49.00647</v>
      </c>
      <c r="J190">
        <v>-50.861719999999998</v>
      </c>
      <c r="K190">
        <v>-54.023530000000001</v>
      </c>
      <c r="L190">
        <v>-54.71913</v>
      </c>
      <c r="M190">
        <v>-56.266359999999999</v>
      </c>
      <c r="N190">
        <v>-57.549259999999997</v>
      </c>
      <c r="O190">
        <v>-58.037140000000001</v>
      </c>
      <c r="P190">
        <v>-57.702089999999998</v>
      </c>
      <c r="Q190">
        <v>-57.62433</v>
      </c>
      <c r="R190">
        <v>-57.351869999999998</v>
      </c>
      <c r="S190">
        <v>-59.164549999999998</v>
      </c>
      <c r="T190">
        <v>-60.657589999999999</v>
      </c>
      <c r="U190">
        <v>-61.362299999999998</v>
      </c>
      <c r="V190">
        <v>-62.918030000000002</v>
      </c>
      <c r="W190">
        <v>-63.998170000000002</v>
      </c>
      <c r="X190">
        <v>-64.514709999999994</v>
      </c>
      <c r="Y190">
        <v>-65.156679999999994</v>
      </c>
      <c r="Z190">
        <v>-65.914370000000005</v>
      </c>
      <c r="AA190">
        <v>-66.377750000000006</v>
      </c>
      <c r="AB190">
        <v>-67.000370000000004</v>
      </c>
      <c r="AC190">
        <v>-68.441100000000006</v>
      </c>
      <c r="AD190">
        <v>-68.837649999999996</v>
      </c>
      <c r="AE190">
        <v>-70.024109999999993</v>
      </c>
      <c r="AF190">
        <v>-71.281620000000004</v>
      </c>
      <c r="AG190">
        <v>-74.201480000000004</v>
      </c>
      <c r="AH190">
        <v>-76.697749999999999</v>
      </c>
      <c r="AI190">
        <f t="shared" si="2"/>
        <v>-1711.8047899999999</v>
      </c>
    </row>
    <row r="191" spans="1:35" x14ac:dyDescent="0.25">
      <c r="A191" s="13">
        <v>3</v>
      </c>
      <c r="B191" s="13">
        <v>100</v>
      </c>
      <c r="C191">
        <v>112</v>
      </c>
      <c r="D191" t="s">
        <v>225</v>
      </c>
      <c r="E191">
        <v>0</v>
      </c>
      <c r="F191">
        <v>0</v>
      </c>
      <c r="G191">
        <v>-33.04795</v>
      </c>
      <c r="H191">
        <v>-32.800930000000001</v>
      </c>
      <c r="I191">
        <v>-35.03331</v>
      </c>
      <c r="J191">
        <v>-36.322629999999997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f t="shared" si="2"/>
        <v>-137.20482000000001</v>
      </c>
    </row>
    <row r="192" spans="1:35" x14ac:dyDescent="0.25">
      <c r="A192" s="13">
        <v>3</v>
      </c>
      <c r="B192" s="13">
        <v>100</v>
      </c>
      <c r="C192">
        <v>113</v>
      </c>
      <c r="D192" t="s">
        <v>226</v>
      </c>
      <c r="E192">
        <v>0</v>
      </c>
      <c r="F192">
        <v>0</v>
      </c>
      <c r="G192">
        <v>-32.654000000000003</v>
      </c>
      <c r="H192">
        <v>-32.409959999999998</v>
      </c>
      <c r="I192">
        <v>-34.615720000000003</v>
      </c>
      <c r="J192">
        <v>-35.889339999999997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f t="shared" si="2"/>
        <v>-135.56902000000002</v>
      </c>
    </row>
    <row r="193" spans="1:35" x14ac:dyDescent="0.25">
      <c r="A193" s="13">
        <v>3</v>
      </c>
      <c r="B193" s="13">
        <v>100</v>
      </c>
      <c r="C193">
        <v>114</v>
      </c>
      <c r="D193" t="s">
        <v>227</v>
      </c>
      <c r="E193">
        <v>0</v>
      </c>
      <c r="F193">
        <v>0</v>
      </c>
      <c r="G193">
        <v>-47.341549999999998</v>
      </c>
      <c r="H193">
        <v>-46.987699999999997</v>
      </c>
      <c r="I193">
        <v>-50.185639999999999</v>
      </c>
      <c r="J193">
        <v>-52.032809999999998</v>
      </c>
      <c r="K193">
        <v>-55.202759999999998</v>
      </c>
      <c r="L193">
        <v>-55.913469999999997</v>
      </c>
      <c r="M193">
        <v>-57.581119999999999</v>
      </c>
      <c r="N193">
        <v>-58.839509999999997</v>
      </c>
      <c r="O193">
        <v>-59.308839999999996</v>
      </c>
      <c r="P193">
        <v>-59.04224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f t="shared" si="2"/>
        <v>-542.43564000000003</v>
      </c>
    </row>
    <row r="194" spans="1:35" x14ac:dyDescent="0.25">
      <c r="A194" s="13">
        <v>3</v>
      </c>
      <c r="B194" s="13">
        <v>100</v>
      </c>
      <c r="C194">
        <v>115</v>
      </c>
      <c r="D194" t="s">
        <v>228</v>
      </c>
      <c r="E194">
        <v>0</v>
      </c>
      <c r="F194">
        <v>0</v>
      </c>
      <c r="G194">
        <v>-31.54487</v>
      </c>
      <c r="H194">
        <v>-31.309419999999999</v>
      </c>
      <c r="I194">
        <v>-33.440049999999999</v>
      </c>
      <c r="J194">
        <v>-34.668399999999998</v>
      </c>
      <c r="K194">
        <v>-36.773859999999999</v>
      </c>
      <c r="L194">
        <v>-37.24803</v>
      </c>
      <c r="M194">
        <v>-38.365749999999998</v>
      </c>
      <c r="N194">
        <v>-39.20035</v>
      </c>
      <c r="O194">
        <v>-39.512180000000001</v>
      </c>
      <c r="P194">
        <v>-39.342289999999998</v>
      </c>
      <c r="Q194">
        <v>-39.208559999999999</v>
      </c>
      <c r="R194">
        <v>-39.081789999999998</v>
      </c>
      <c r="S194">
        <v>-40.326659999999997</v>
      </c>
      <c r="T194">
        <v>-41.329219999999999</v>
      </c>
      <c r="U194">
        <v>-41.71875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f t="shared" si="2"/>
        <v>-563.07017999999994</v>
      </c>
    </row>
    <row r="195" spans="1:35" x14ac:dyDescent="0.25">
      <c r="A195" s="13">
        <v>3</v>
      </c>
      <c r="B195" s="13">
        <v>100</v>
      </c>
      <c r="C195">
        <v>116</v>
      </c>
      <c r="D195" t="s">
        <v>229</v>
      </c>
      <c r="E195">
        <v>0</v>
      </c>
      <c r="F195">
        <v>0</v>
      </c>
      <c r="G195">
        <v>-31.323399999999999</v>
      </c>
      <c r="H195">
        <v>-31.088349999999998</v>
      </c>
      <c r="I195">
        <v>-33.204709999999999</v>
      </c>
      <c r="J195">
        <v>-34.433349999999997</v>
      </c>
      <c r="K195">
        <v>-36.544310000000003</v>
      </c>
      <c r="L195">
        <v>-37.0154</v>
      </c>
      <c r="M195">
        <v>-38.103360000000002</v>
      </c>
      <c r="N195">
        <v>-38.945279999999997</v>
      </c>
      <c r="O195">
        <v>-39.258540000000004</v>
      </c>
      <c r="P195">
        <v>-39.064999999999998</v>
      </c>
      <c r="Q195">
        <v>-38.963380000000001</v>
      </c>
      <c r="R195">
        <v>-38.815309999999997</v>
      </c>
      <c r="S195">
        <v>-40.049680000000002</v>
      </c>
      <c r="T195">
        <v>-41.050109999999997</v>
      </c>
      <c r="U195">
        <v>-41.472290000000001</v>
      </c>
      <c r="V195">
        <v>-42.50806</v>
      </c>
      <c r="W195">
        <v>-43.281370000000003</v>
      </c>
      <c r="X195">
        <v>-43.632080000000002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f t="shared" si="2"/>
        <v>-688.75398000000007</v>
      </c>
    </row>
    <row r="196" spans="1:35" x14ac:dyDescent="0.25">
      <c r="A196" s="13">
        <v>3</v>
      </c>
      <c r="B196" s="13">
        <v>100</v>
      </c>
      <c r="C196">
        <v>117</v>
      </c>
      <c r="D196" t="s">
        <v>230</v>
      </c>
      <c r="E196">
        <v>0</v>
      </c>
      <c r="F196">
        <v>0</v>
      </c>
      <c r="G196">
        <v>-66.144260000000003</v>
      </c>
      <c r="H196">
        <v>-65.649780000000007</v>
      </c>
      <c r="I196">
        <v>-70.117919999999998</v>
      </c>
      <c r="J196">
        <v>-72.699250000000006</v>
      </c>
      <c r="K196">
        <v>-77.130309999999994</v>
      </c>
      <c r="L196">
        <v>-78.123639999999995</v>
      </c>
      <c r="M196">
        <v>-80.451390000000004</v>
      </c>
      <c r="N196">
        <v>-82.210049999999995</v>
      </c>
      <c r="O196">
        <v>-82.86591</v>
      </c>
      <c r="P196">
        <v>-82.491209999999995</v>
      </c>
      <c r="Q196">
        <v>-82.235050000000001</v>
      </c>
      <c r="R196">
        <v>-81.952029999999993</v>
      </c>
      <c r="S196">
        <v>-84.560550000000006</v>
      </c>
      <c r="T196">
        <v>-86.667299999999997</v>
      </c>
      <c r="U196">
        <v>-87.510310000000004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f t="shared" si="2"/>
        <v>-1180.8089600000003</v>
      </c>
    </row>
    <row r="197" spans="1:35" x14ac:dyDescent="0.25">
      <c r="A197" s="13">
        <v>3</v>
      </c>
      <c r="B197" s="13">
        <v>100</v>
      </c>
      <c r="C197">
        <v>118</v>
      </c>
      <c r="D197" t="s">
        <v>231</v>
      </c>
      <c r="E197">
        <v>0</v>
      </c>
      <c r="F197">
        <v>0</v>
      </c>
      <c r="G197">
        <v>-51.419980000000002</v>
      </c>
      <c r="H197">
        <v>-51.033969999999997</v>
      </c>
      <c r="I197">
        <v>-54.508150000000001</v>
      </c>
      <c r="J197">
        <v>-56.529139999999998</v>
      </c>
      <c r="K197">
        <v>-59.999389999999998</v>
      </c>
      <c r="L197">
        <v>-60.772289999999998</v>
      </c>
      <c r="M197">
        <v>-62.552669999999999</v>
      </c>
      <c r="N197">
        <v>-63.938720000000004</v>
      </c>
      <c r="O197">
        <v>-64.45514</v>
      </c>
      <c r="P197">
        <v>-64.132199999999997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f t="shared" ref="AI197:AI260" si="3">SUM(E197:AH197)</f>
        <v>-589.34164999999996</v>
      </c>
    </row>
    <row r="198" spans="1:35" x14ac:dyDescent="0.25">
      <c r="A198" s="13">
        <v>3</v>
      </c>
      <c r="B198" s="13">
        <v>100</v>
      </c>
      <c r="C198">
        <v>119</v>
      </c>
      <c r="D198" t="s">
        <v>232</v>
      </c>
      <c r="E198">
        <v>0</v>
      </c>
      <c r="F198">
        <v>0</v>
      </c>
      <c r="G198">
        <v>-16.966449999999998</v>
      </c>
      <c r="H198">
        <v>-16.8399</v>
      </c>
      <c r="I198">
        <v>-17.985790000000001</v>
      </c>
      <c r="J198">
        <v>-18.64667</v>
      </c>
      <c r="K198">
        <v>-19.778210000000001</v>
      </c>
      <c r="L198">
        <v>-20.033770000000001</v>
      </c>
      <c r="M198">
        <v>-20.634979999999999</v>
      </c>
      <c r="N198">
        <v>-21.083829999999999</v>
      </c>
      <c r="O198">
        <v>-21.251799999999999</v>
      </c>
      <c r="P198">
        <v>-21.161069999999999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f t="shared" si="3"/>
        <v>-194.38246999999998</v>
      </c>
    </row>
    <row r="199" spans="1:35" x14ac:dyDescent="0.25">
      <c r="A199" s="13">
        <v>3</v>
      </c>
      <c r="B199" s="13">
        <v>100</v>
      </c>
      <c r="C199">
        <v>120</v>
      </c>
      <c r="D199" t="s">
        <v>233</v>
      </c>
      <c r="E199">
        <v>0</v>
      </c>
      <c r="F199">
        <v>0</v>
      </c>
      <c r="G199">
        <v>-16.96172</v>
      </c>
      <c r="H199">
        <v>-16.834720000000001</v>
      </c>
      <c r="I199">
        <v>-17.980589999999999</v>
      </c>
      <c r="J199">
        <v>-18.643190000000001</v>
      </c>
      <c r="K199">
        <v>-19.78201</v>
      </c>
      <c r="L199">
        <v>-20.037189999999999</v>
      </c>
      <c r="M199">
        <v>-20.631239999999998</v>
      </c>
      <c r="N199">
        <v>-21.084379999999999</v>
      </c>
      <c r="O199">
        <v>-21.253050000000002</v>
      </c>
      <c r="P199">
        <v>-21.15363</v>
      </c>
      <c r="Q199">
        <v>-21.092469999999999</v>
      </c>
      <c r="R199">
        <v>-21.016359999999999</v>
      </c>
      <c r="S199">
        <v>-21.68524</v>
      </c>
      <c r="T199">
        <v>-22.22559</v>
      </c>
      <c r="U199">
        <v>-22.44678</v>
      </c>
      <c r="V199">
        <v>-23.006160000000001</v>
      </c>
      <c r="W199">
        <v>-23.429259999999999</v>
      </c>
      <c r="X199">
        <v>-23.618770000000001</v>
      </c>
      <c r="Y199">
        <v>-23.856380000000001</v>
      </c>
      <c r="Z199">
        <v>-24.122070000000001</v>
      </c>
      <c r="AA199">
        <v>-24.294799999999999</v>
      </c>
      <c r="AB199">
        <v>-24.552</v>
      </c>
      <c r="AC199">
        <v>-25.013549999999999</v>
      </c>
      <c r="AD199">
        <v>-25.225460000000002</v>
      </c>
      <c r="AE199">
        <v>-25.663509999999999</v>
      </c>
      <c r="AF199">
        <v>-26.07452</v>
      </c>
      <c r="AG199">
        <v>-27.145320000000002</v>
      </c>
      <c r="AH199">
        <v>-28.086549999999999</v>
      </c>
      <c r="AI199">
        <f t="shared" si="3"/>
        <v>-626.91651000000002</v>
      </c>
    </row>
    <row r="200" spans="1:35" x14ac:dyDescent="0.25">
      <c r="A200" s="13">
        <v>3</v>
      </c>
      <c r="B200" s="13">
        <v>100</v>
      </c>
      <c r="C200">
        <v>121</v>
      </c>
      <c r="D200" t="s">
        <v>234</v>
      </c>
      <c r="E200">
        <v>0</v>
      </c>
      <c r="F200">
        <v>0</v>
      </c>
      <c r="G200">
        <v>-62.935009999999998</v>
      </c>
      <c r="H200">
        <v>-62.460720000000002</v>
      </c>
      <c r="I200">
        <v>-66.711179999999999</v>
      </c>
      <c r="J200">
        <v>-69.218410000000006</v>
      </c>
      <c r="K200">
        <v>-73.500820000000004</v>
      </c>
      <c r="L200">
        <v>-74.446489999999997</v>
      </c>
      <c r="M200">
        <v>-76.581509999999994</v>
      </c>
      <c r="N200">
        <v>-78.30789</v>
      </c>
      <c r="O200">
        <v>-78.960139999999996</v>
      </c>
      <c r="P200">
        <v>-78.5274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f t="shared" si="3"/>
        <v>-721.64957000000004</v>
      </c>
    </row>
    <row r="201" spans="1:35" x14ac:dyDescent="0.25">
      <c r="A201" s="13">
        <v>3</v>
      </c>
      <c r="B201" s="13">
        <v>100</v>
      </c>
      <c r="C201">
        <v>122</v>
      </c>
      <c r="D201" t="s">
        <v>235</v>
      </c>
      <c r="E201">
        <v>0</v>
      </c>
      <c r="F201">
        <v>0</v>
      </c>
      <c r="G201">
        <v>-117.48399999999999</v>
      </c>
      <c r="H201">
        <v>-116.5963</v>
      </c>
      <c r="I201">
        <v>-124.5342</v>
      </c>
      <c r="J201">
        <v>-129.25280000000001</v>
      </c>
      <c r="K201">
        <v>-137.29259999999999</v>
      </c>
      <c r="L201">
        <v>-139.05879999999999</v>
      </c>
      <c r="M201">
        <v>-142.98589999999999</v>
      </c>
      <c r="N201">
        <v>-146.24969999999999</v>
      </c>
      <c r="O201">
        <v>-147.49080000000001</v>
      </c>
      <c r="P201">
        <v>-146.6345</v>
      </c>
      <c r="Q201">
        <v>-146.44560000000001</v>
      </c>
      <c r="R201">
        <v>-145.7466</v>
      </c>
      <c r="S201">
        <v>-150.35169999999999</v>
      </c>
      <c r="T201">
        <v>-154.14709999999999</v>
      </c>
      <c r="U201">
        <v>-155.94720000000001</v>
      </c>
      <c r="V201">
        <v>-159.9024</v>
      </c>
      <c r="W201">
        <v>-162.64580000000001</v>
      </c>
      <c r="X201">
        <v>-163.9564</v>
      </c>
      <c r="Y201">
        <v>-165.58609999999999</v>
      </c>
      <c r="Z201">
        <v>-167.51310000000001</v>
      </c>
      <c r="AA201">
        <v>-168.69159999999999</v>
      </c>
      <c r="AB201">
        <v>-170.26730000000001</v>
      </c>
      <c r="AC201">
        <v>-173.94290000000001</v>
      </c>
      <c r="AD201">
        <v>-174.93360000000001</v>
      </c>
      <c r="AE201">
        <v>-177.95259999999999</v>
      </c>
      <c r="AF201">
        <v>-181.1591</v>
      </c>
      <c r="AG201">
        <v>-188.5795</v>
      </c>
      <c r="AH201">
        <v>-194.90979999999999</v>
      </c>
      <c r="AI201">
        <f t="shared" si="3"/>
        <v>-4350.2579999999998</v>
      </c>
    </row>
    <row r="202" spans="1:35" x14ac:dyDescent="0.25">
      <c r="A202" s="13">
        <v>3</v>
      </c>
      <c r="B202" s="13">
        <v>100</v>
      </c>
      <c r="C202">
        <v>124</v>
      </c>
      <c r="D202" t="s">
        <v>236</v>
      </c>
      <c r="E202">
        <v>0</v>
      </c>
      <c r="F202">
        <v>0</v>
      </c>
      <c r="G202">
        <v>-36.198979999999999</v>
      </c>
      <c r="H202">
        <v>-35.925449999999998</v>
      </c>
      <c r="I202">
        <v>-38.37135</v>
      </c>
      <c r="J202">
        <v>-39.823700000000002</v>
      </c>
      <c r="K202">
        <v>-42.299619999999997</v>
      </c>
      <c r="L202">
        <v>-42.84337</v>
      </c>
      <c r="M202">
        <v>-44.055540000000001</v>
      </c>
      <c r="N202">
        <v>-45.059690000000003</v>
      </c>
      <c r="O202">
        <v>-45.441650000000003</v>
      </c>
      <c r="P202">
        <v>-45.179929999999999</v>
      </c>
      <c r="Q202">
        <v>-45.118470000000002</v>
      </c>
      <c r="R202">
        <v>-44.904789999999998</v>
      </c>
      <c r="S202">
        <v>-46.324579999999997</v>
      </c>
      <c r="T202">
        <v>-47.493769999999998</v>
      </c>
      <c r="U202">
        <v>-48.044800000000002</v>
      </c>
      <c r="V202">
        <v>-49.264949999999999</v>
      </c>
      <c r="W202">
        <v>-50.110050000000001</v>
      </c>
      <c r="X202">
        <v>-50.513550000000002</v>
      </c>
      <c r="Y202">
        <v>-51.016719999999999</v>
      </c>
      <c r="Z202">
        <v>-51.609990000000003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f t="shared" si="3"/>
        <v>-899.60095000000001</v>
      </c>
    </row>
    <row r="203" spans="1:35" x14ac:dyDescent="0.25">
      <c r="A203" s="13">
        <v>3</v>
      </c>
      <c r="B203" s="13">
        <v>100</v>
      </c>
      <c r="C203">
        <v>125</v>
      </c>
      <c r="D203" t="s">
        <v>237</v>
      </c>
      <c r="E203">
        <v>0</v>
      </c>
      <c r="F203">
        <v>0</v>
      </c>
      <c r="G203">
        <v>-1.733986</v>
      </c>
      <c r="H203">
        <v>-1.7209319999999999</v>
      </c>
      <c r="I203">
        <v>-1.8380430000000001</v>
      </c>
      <c r="J203">
        <v>-1.9072880000000001</v>
      </c>
      <c r="K203">
        <v>-2.025528</v>
      </c>
      <c r="L203">
        <v>-2.0516359999999998</v>
      </c>
      <c r="M203">
        <v>-2.1101380000000001</v>
      </c>
      <c r="N203">
        <v>-2.1583559999999999</v>
      </c>
      <c r="O203">
        <v>-2.1770320000000001</v>
      </c>
      <c r="P203">
        <v>-2.1647340000000002</v>
      </c>
      <c r="Q203">
        <v>-2.161743</v>
      </c>
      <c r="R203">
        <v>-2.1505740000000002</v>
      </c>
      <c r="S203">
        <v>-2.2189329999999998</v>
      </c>
      <c r="T203">
        <v>-2.2738649999999998</v>
      </c>
      <c r="U203">
        <v>-2.3007200000000001</v>
      </c>
      <c r="V203">
        <v>-2.3602910000000001</v>
      </c>
      <c r="W203">
        <v>-2.3995359999999999</v>
      </c>
      <c r="X203">
        <v>-2.419556</v>
      </c>
      <c r="Y203">
        <v>-2.4435419999999999</v>
      </c>
      <c r="Z203">
        <v>-2.4718019999999998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f t="shared" si="3"/>
        <v>-43.08823499999999</v>
      </c>
    </row>
    <row r="204" spans="1:35" x14ac:dyDescent="0.25">
      <c r="A204" s="13">
        <v>3</v>
      </c>
      <c r="B204" s="13">
        <v>100</v>
      </c>
      <c r="C204">
        <v>126</v>
      </c>
      <c r="D204" t="s">
        <v>238</v>
      </c>
      <c r="E204">
        <v>0</v>
      </c>
      <c r="F204">
        <v>0</v>
      </c>
      <c r="G204">
        <v>-5.1546940000000001</v>
      </c>
      <c r="H204">
        <v>-5.1157529999999998</v>
      </c>
      <c r="I204">
        <v>-5.4640430000000002</v>
      </c>
      <c r="J204">
        <v>-5.6708369999999997</v>
      </c>
      <c r="K204">
        <v>-6.0233150000000002</v>
      </c>
      <c r="L204">
        <v>-6.1007999999999996</v>
      </c>
      <c r="M204">
        <v>-6.2733920000000003</v>
      </c>
      <c r="N204">
        <v>-6.4168700000000003</v>
      </c>
      <c r="O204">
        <v>-6.4714359999999997</v>
      </c>
      <c r="P204">
        <v>-6.4343870000000001</v>
      </c>
      <c r="Q204">
        <v>-6.4257809999999997</v>
      </c>
      <c r="R204">
        <v>-6.3945309999999997</v>
      </c>
      <c r="S204">
        <v>-6.5969850000000001</v>
      </c>
      <c r="T204">
        <v>-6.7622070000000001</v>
      </c>
      <c r="U204">
        <v>-6.8415530000000002</v>
      </c>
      <c r="V204">
        <v>-7.0144650000000004</v>
      </c>
      <c r="W204">
        <v>-7.1345830000000001</v>
      </c>
      <c r="X204">
        <v>-7.1930540000000001</v>
      </c>
      <c r="Y204">
        <v>-7.2646480000000002</v>
      </c>
      <c r="Z204">
        <v>-7.3493040000000001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f t="shared" si="3"/>
        <v>-128.10263800000001</v>
      </c>
    </row>
    <row r="205" spans="1:35" x14ac:dyDescent="0.25">
      <c r="A205" s="13">
        <v>3</v>
      </c>
      <c r="B205" s="13">
        <v>100</v>
      </c>
      <c r="C205">
        <v>127</v>
      </c>
      <c r="D205" t="s">
        <v>239</v>
      </c>
      <c r="E205">
        <v>0</v>
      </c>
      <c r="F205">
        <v>0</v>
      </c>
      <c r="G205">
        <v>-10.397930000000001</v>
      </c>
      <c r="H205">
        <v>-10.32071</v>
      </c>
      <c r="I205">
        <v>-11.022500000000001</v>
      </c>
      <c r="J205">
        <v>-11.42496</v>
      </c>
      <c r="K205">
        <v>-12.111179999999999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f t="shared" si="3"/>
        <v>-55.277279999999998</v>
      </c>
    </row>
    <row r="206" spans="1:35" x14ac:dyDescent="0.25">
      <c r="A206" s="13">
        <v>3</v>
      </c>
      <c r="B206" s="13">
        <v>130</v>
      </c>
      <c r="C206">
        <v>132</v>
      </c>
      <c r="D206" t="s">
        <v>240</v>
      </c>
      <c r="E206">
        <v>0</v>
      </c>
      <c r="F206">
        <v>0</v>
      </c>
      <c r="G206">
        <v>-76.39967</v>
      </c>
      <c r="H206">
        <v>-75.821110000000004</v>
      </c>
      <c r="I206">
        <v>-80.986770000000007</v>
      </c>
      <c r="J206">
        <v>-84.071809999999999</v>
      </c>
      <c r="K206">
        <v>-89.32217</v>
      </c>
      <c r="L206">
        <v>-90.4709</v>
      </c>
      <c r="M206">
        <v>-92.996309999999994</v>
      </c>
      <c r="N206">
        <v>-95.138369999999995</v>
      </c>
      <c r="O206">
        <v>-95.958680000000001</v>
      </c>
      <c r="P206">
        <v>-95.377560000000003</v>
      </c>
      <c r="Q206">
        <v>-95.29083</v>
      </c>
      <c r="R206">
        <v>-94.809020000000004</v>
      </c>
      <c r="S206">
        <v>-97.79907</v>
      </c>
      <c r="T206">
        <v>-100.27549999999999</v>
      </c>
      <c r="U206">
        <v>-101.48560000000001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f t="shared" si="3"/>
        <v>-1366.2033699999999</v>
      </c>
    </row>
    <row r="207" spans="1:35" x14ac:dyDescent="0.25">
      <c r="A207" s="13">
        <v>3</v>
      </c>
      <c r="B207" s="13">
        <v>130</v>
      </c>
      <c r="C207">
        <v>133</v>
      </c>
      <c r="D207" t="s">
        <v>241</v>
      </c>
      <c r="E207">
        <v>0</v>
      </c>
      <c r="F207">
        <v>0</v>
      </c>
      <c r="G207">
        <v>-66.863659999999996</v>
      </c>
      <c r="H207">
        <v>-66.363280000000003</v>
      </c>
      <c r="I207">
        <v>-70.880340000000004</v>
      </c>
      <c r="J207">
        <v>-73.493679999999998</v>
      </c>
      <c r="K207">
        <v>-77.982910000000004</v>
      </c>
      <c r="L207">
        <v>-78.986649999999997</v>
      </c>
      <c r="M207">
        <v>-81.329560000000001</v>
      </c>
      <c r="N207">
        <v>-83.113740000000007</v>
      </c>
      <c r="O207">
        <v>-83.778869999999998</v>
      </c>
      <c r="P207">
        <v>-83.387569999999997</v>
      </c>
      <c r="Q207">
        <v>-83.144099999999995</v>
      </c>
      <c r="R207">
        <v>-82.846310000000003</v>
      </c>
      <c r="S207">
        <v>-85.482479999999995</v>
      </c>
      <c r="T207">
        <v>-87.615600000000001</v>
      </c>
      <c r="U207">
        <v>-88.48254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f t="shared" si="3"/>
        <v>-1193.7512899999999</v>
      </c>
    </row>
    <row r="208" spans="1:35" x14ac:dyDescent="0.25">
      <c r="A208" s="13">
        <v>3</v>
      </c>
      <c r="B208" s="13">
        <v>130</v>
      </c>
      <c r="C208">
        <v>134</v>
      </c>
      <c r="D208" t="s">
        <v>242</v>
      </c>
      <c r="E208">
        <v>0</v>
      </c>
      <c r="F208">
        <v>0</v>
      </c>
      <c r="G208">
        <v>-66.773259999999993</v>
      </c>
      <c r="H208">
        <v>-66.273619999999994</v>
      </c>
      <c r="I208">
        <v>-70.784530000000004</v>
      </c>
      <c r="J208">
        <v>-73.393770000000004</v>
      </c>
      <c r="K208">
        <v>-77.876559999999998</v>
      </c>
      <c r="L208">
        <v>-78.879289999999997</v>
      </c>
      <c r="M208">
        <v>-81.219480000000004</v>
      </c>
      <c r="N208">
        <v>-83.000919999999994</v>
      </c>
      <c r="O208">
        <v>-83.663880000000006</v>
      </c>
      <c r="P208">
        <v>-83.274659999999997</v>
      </c>
      <c r="Q208">
        <v>-83.029970000000006</v>
      </c>
      <c r="R208">
        <v>-82.734189999999998</v>
      </c>
      <c r="S208">
        <v>-85.366460000000004</v>
      </c>
      <c r="T208">
        <v>-87.496399999999994</v>
      </c>
      <c r="U208">
        <v>-88.363280000000003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f t="shared" si="3"/>
        <v>-1192.1302700000001</v>
      </c>
    </row>
    <row r="209" spans="1:35" x14ac:dyDescent="0.25">
      <c r="A209" s="13">
        <v>3</v>
      </c>
      <c r="B209" s="13">
        <v>130</v>
      </c>
      <c r="C209">
        <v>136</v>
      </c>
      <c r="D209" t="s">
        <v>243</v>
      </c>
      <c r="E209">
        <v>0</v>
      </c>
      <c r="F209">
        <v>0</v>
      </c>
      <c r="G209">
        <v>-22.773959999999999</v>
      </c>
      <c r="H209">
        <v>-22.603590000000001</v>
      </c>
      <c r="I209">
        <v>-24.142040000000001</v>
      </c>
      <c r="J209">
        <v>-25.031680000000001</v>
      </c>
      <c r="K209">
        <v>-26.559419999999999</v>
      </c>
      <c r="L209">
        <v>-26.901669999999999</v>
      </c>
      <c r="M209">
        <v>-27.700679999999998</v>
      </c>
      <c r="N209">
        <v>-28.308140000000002</v>
      </c>
      <c r="O209">
        <v>-28.534300000000002</v>
      </c>
      <c r="P209">
        <v>-28.40277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f t="shared" si="3"/>
        <v>-260.95825000000002</v>
      </c>
    </row>
    <row r="210" spans="1:35" x14ac:dyDescent="0.25">
      <c r="A210" s="13">
        <v>3</v>
      </c>
      <c r="B210" s="13">
        <v>130</v>
      </c>
      <c r="C210">
        <v>137</v>
      </c>
      <c r="D210" t="s">
        <v>244</v>
      </c>
      <c r="E210">
        <v>0</v>
      </c>
      <c r="F210">
        <v>0</v>
      </c>
      <c r="G210">
        <v>-40.919469999999997</v>
      </c>
      <c r="H210">
        <v>-40.605499999999999</v>
      </c>
      <c r="I210">
        <v>-43.3782</v>
      </c>
      <c r="J210">
        <v>-45.036099999999998</v>
      </c>
      <c r="K210">
        <v>-47.868229999999997</v>
      </c>
      <c r="L210">
        <v>-48.48274</v>
      </c>
      <c r="M210">
        <v>-49.814909999999998</v>
      </c>
      <c r="N210">
        <v>-50.976559999999999</v>
      </c>
      <c r="O210">
        <v>-51.422490000000003</v>
      </c>
      <c r="P210">
        <v>-51.095579999999998</v>
      </c>
      <c r="Q210">
        <v>-51.072450000000003</v>
      </c>
      <c r="R210">
        <v>-50.796570000000003</v>
      </c>
      <c r="S210">
        <v>-52.396610000000003</v>
      </c>
      <c r="T210">
        <v>-53.72925</v>
      </c>
      <c r="U210">
        <v>-54.403019999999998</v>
      </c>
      <c r="V210">
        <v>-55.852359999999997</v>
      </c>
      <c r="W210">
        <v>-56.718809999999998</v>
      </c>
      <c r="X210">
        <v>-57.174990000000001</v>
      </c>
      <c r="Y210">
        <v>-57.73901</v>
      </c>
      <c r="Z210">
        <v>-58.426029999999997</v>
      </c>
      <c r="AA210">
        <v>-58.833370000000002</v>
      </c>
      <c r="AB210">
        <v>-59.345460000000003</v>
      </c>
      <c r="AC210">
        <v>-60.716859999999997</v>
      </c>
      <c r="AD210">
        <v>-60.97607</v>
      </c>
      <c r="AE210">
        <v>-62.018979999999999</v>
      </c>
      <c r="AF210">
        <v>-63.20044</v>
      </c>
      <c r="AG210">
        <v>-65.837710000000001</v>
      </c>
      <c r="AH210">
        <v>-67.963200000000001</v>
      </c>
      <c r="AI210">
        <f t="shared" si="3"/>
        <v>-1516.8009699999998</v>
      </c>
    </row>
    <row r="211" spans="1:35" x14ac:dyDescent="0.25">
      <c r="A211" s="13">
        <v>3</v>
      </c>
      <c r="B211" s="13">
        <v>130</v>
      </c>
      <c r="C211">
        <v>138</v>
      </c>
      <c r="D211" t="s">
        <v>245</v>
      </c>
      <c r="E211">
        <v>0</v>
      </c>
      <c r="F211">
        <v>0</v>
      </c>
      <c r="G211">
        <v>-30.33625</v>
      </c>
      <c r="H211">
        <v>-30.10951</v>
      </c>
      <c r="I211">
        <v>-32.158679999999997</v>
      </c>
      <c r="J211">
        <v>-33.342129999999997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f t="shared" si="3"/>
        <v>-125.94656999999999</v>
      </c>
    </row>
    <row r="212" spans="1:35" x14ac:dyDescent="0.25">
      <c r="A212" s="13">
        <v>3</v>
      </c>
      <c r="B212" s="13">
        <v>130</v>
      </c>
      <c r="C212">
        <v>139</v>
      </c>
      <c r="D212" t="s">
        <v>246</v>
      </c>
      <c r="E212">
        <v>0</v>
      </c>
      <c r="F212">
        <v>0</v>
      </c>
      <c r="G212">
        <v>-29.967919999999999</v>
      </c>
      <c r="H212">
        <v>-29.74391</v>
      </c>
      <c r="I212">
        <v>-31.768249999999998</v>
      </c>
      <c r="J212">
        <v>-32.93777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f t="shared" si="3"/>
        <v>-124.41785</v>
      </c>
    </row>
    <row r="213" spans="1:35" x14ac:dyDescent="0.25">
      <c r="A213" s="13">
        <v>3</v>
      </c>
      <c r="B213" s="13">
        <v>130</v>
      </c>
      <c r="C213">
        <v>140</v>
      </c>
      <c r="D213" t="s">
        <v>247</v>
      </c>
      <c r="E213">
        <v>0</v>
      </c>
      <c r="F213">
        <v>0</v>
      </c>
      <c r="G213">
        <v>-43.478659999999998</v>
      </c>
      <c r="H213">
        <v>-43.153689999999997</v>
      </c>
      <c r="I213">
        <v>-46.090649999999997</v>
      </c>
      <c r="J213">
        <v>-47.786799999999999</v>
      </c>
      <c r="K213">
        <v>-50.697780000000002</v>
      </c>
      <c r="L213">
        <v>-51.350630000000002</v>
      </c>
      <c r="M213">
        <v>-52.882689999999997</v>
      </c>
      <c r="N213">
        <v>-54.038269999999997</v>
      </c>
      <c r="O213">
        <v>-54.468260000000001</v>
      </c>
      <c r="P213">
        <v>-54.224490000000003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f t="shared" si="3"/>
        <v>-498.17192000000006</v>
      </c>
    </row>
    <row r="214" spans="1:35" x14ac:dyDescent="0.25">
      <c r="A214" s="13">
        <v>3</v>
      </c>
      <c r="B214" s="13">
        <v>130</v>
      </c>
      <c r="C214">
        <v>141</v>
      </c>
      <c r="D214" t="s">
        <v>248</v>
      </c>
      <c r="E214">
        <v>0</v>
      </c>
      <c r="F214">
        <v>0</v>
      </c>
      <c r="G214">
        <v>-58.097099999999998</v>
      </c>
      <c r="H214">
        <v>-57.661070000000002</v>
      </c>
      <c r="I214">
        <v>-61.586379999999998</v>
      </c>
      <c r="J214">
        <v>-63.869079999999997</v>
      </c>
      <c r="K214">
        <v>-67.789860000000004</v>
      </c>
      <c r="L214">
        <v>-68.6631</v>
      </c>
      <c r="M214">
        <v>-70.675049999999999</v>
      </c>
      <c r="N214">
        <v>-72.240300000000005</v>
      </c>
      <c r="O214">
        <v>-72.824950000000001</v>
      </c>
      <c r="P214">
        <v>-72.459050000000005</v>
      </c>
      <c r="Q214">
        <v>-72.279539999999997</v>
      </c>
      <c r="R214">
        <v>-71.997559999999993</v>
      </c>
      <c r="S214">
        <v>-74.286739999999995</v>
      </c>
      <c r="T214">
        <v>-76.145629999999997</v>
      </c>
      <c r="U214">
        <v>-76.934690000000003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f t="shared" si="3"/>
        <v>-1037.5101</v>
      </c>
    </row>
    <row r="215" spans="1:35" x14ac:dyDescent="0.25">
      <c r="A215" s="13">
        <v>3</v>
      </c>
      <c r="B215" s="13">
        <v>130</v>
      </c>
      <c r="C215">
        <v>142</v>
      </c>
      <c r="D215" t="s">
        <v>249</v>
      </c>
      <c r="E215">
        <v>0</v>
      </c>
      <c r="F215">
        <v>0</v>
      </c>
      <c r="G215">
        <v>-23.078970000000002</v>
      </c>
      <c r="H215">
        <v>-22.9054</v>
      </c>
      <c r="I215">
        <v>-24.46443</v>
      </c>
      <c r="J215">
        <v>-25.378019999999999</v>
      </c>
      <c r="K215">
        <v>-26.942170000000001</v>
      </c>
      <c r="L215">
        <v>-27.289020000000001</v>
      </c>
      <c r="M215">
        <v>-28.079799999999999</v>
      </c>
      <c r="N215">
        <v>-28.70795</v>
      </c>
      <c r="O215">
        <v>-28.942959999999999</v>
      </c>
      <c r="P215">
        <v>-28.791319999999999</v>
      </c>
      <c r="Q215">
        <v>-28.73096</v>
      </c>
      <c r="R215">
        <v>-28.611270000000001</v>
      </c>
      <c r="S215">
        <v>-29.518429999999999</v>
      </c>
      <c r="T215">
        <v>-30.258790000000001</v>
      </c>
      <c r="U215">
        <v>-30.58502</v>
      </c>
      <c r="V215">
        <v>-31.35303</v>
      </c>
      <c r="W215">
        <v>-31.911069999999999</v>
      </c>
      <c r="X215">
        <v>-32.169249999999998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f t="shared" si="3"/>
        <v>-507.71785999999992</v>
      </c>
    </row>
    <row r="216" spans="1:35" x14ac:dyDescent="0.25">
      <c r="A216" s="13">
        <v>3</v>
      </c>
      <c r="B216" s="13">
        <v>130</v>
      </c>
      <c r="C216">
        <v>143</v>
      </c>
      <c r="D216" t="s">
        <v>250</v>
      </c>
      <c r="E216">
        <v>0</v>
      </c>
      <c r="F216">
        <v>0</v>
      </c>
      <c r="G216">
        <v>-60.71781</v>
      </c>
      <c r="H216">
        <v>-60.264069999999997</v>
      </c>
      <c r="I216">
        <v>-64.365520000000004</v>
      </c>
      <c r="J216">
        <v>-66.734160000000003</v>
      </c>
      <c r="K216">
        <v>-70.798680000000004</v>
      </c>
      <c r="L216">
        <v>-71.710530000000006</v>
      </c>
      <c r="M216">
        <v>-73.850369999999998</v>
      </c>
      <c r="N216">
        <v>-75.463170000000005</v>
      </c>
      <c r="O216">
        <v>-76.064880000000002</v>
      </c>
      <c r="P216">
        <v>-75.724180000000004</v>
      </c>
      <c r="Q216">
        <v>-75.485290000000006</v>
      </c>
      <c r="R216">
        <v>-75.227720000000005</v>
      </c>
      <c r="S216">
        <v>-77.622249999999994</v>
      </c>
      <c r="T216">
        <v>-79.556089999999998</v>
      </c>
      <c r="U216">
        <v>-80.325010000000006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f t="shared" si="3"/>
        <v>-1083.9097300000001</v>
      </c>
    </row>
    <row r="217" spans="1:35" x14ac:dyDescent="0.25">
      <c r="A217" s="13">
        <v>3</v>
      </c>
      <c r="B217" s="13">
        <v>130</v>
      </c>
      <c r="C217">
        <v>144</v>
      </c>
      <c r="D217" t="s">
        <v>251</v>
      </c>
      <c r="E217">
        <v>0</v>
      </c>
      <c r="F217">
        <v>0</v>
      </c>
      <c r="G217">
        <v>-45.535589999999999</v>
      </c>
      <c r="H217">
        <v>-45.193680000000001</v>
      </c>
      <c r="I217">
        <v>-48.27037</v>
      </c>
      <c r="J217">
        <v>-50.060029999999998</v>
      </c>
      <c r="K217">
        <v>-53.13391</v>
      </c>
      <c r="L217">
        <v>-53.817860000000003</v>
      </c>
      <c r="M217">
        <v>-55.394440000000003</v>
      </c>
      <c r="N217">
        <v>-56.622280000000003</v>
      </c>
      <c r="O217">
        <v>-57.080199999999998</v>
      </c>
      <c r="P217">
        <v>-56.793460000000003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f t="shared" si="3"/>
        <v>-521.90182000000004</v>
      </c>
    </row>
    <row r="218" spans="1:35" x14ac:dyDescent="0.25">
      <c r="A218" s="13">
        <v>3</v>
      </c>
      <c r="B218" s="13">
        <v>130</v>
      </c>
      <c r="C218">
        <v>145</v>
      </c>
      <c r="D218" t="s">
        <v>252</v>
      </c>
      <c r="E218">
        <v>0</v>
      </c>
      <c r="F218">
        <v>0</v>
      </c>
      <c r="G218">
        <v>-16.770009999999999</v>
      </c>
      <c r="H218">
        <v>-16.644960000000001</v>
      </c>
      <c r="I218">
        <v>-17.777509999999999</v>
      </c>
      <c r="J218">
        <v>-18.429169999999999</v>
      </c>
      <c r="K218">
        <v>-19.545459999999999</v>
      </c>
      <c r="L218">
        <v>-19.79759</v>
      </c>
      <c r="M218">
        <v>-20.395029999999998</v>
      </c>
      <c r="N218">
        <v>-20.83661</v>
      </c>
      <c r="O218">
        <v>-21.002590000000001</v>
      </c>
      <c r="P218">
        <v>-20.915769999999998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f t="shared" si="3"/>
        <v>-192.1147</v>
      </c>
    </row>
    <row r="219" spans="1:35" x14ac:dyDescent="0.25">
      <c r="A219" s="13">
        <v>3</v>
      </c>
      <c r="B219" s="13">
        <v>130</v>
      </c>
      <c r="C219">
        <v>146</v>
      </c>
      <c r="D219" t="s">
        <v>253</v>
      </c>
      <c r="E219">
        <v>0</v>
      </c>
      <c r="F219">
        <v>0</v>
      </c>
      <c r="G219">
        <v>-16.763359999999999</v>
      </c>
      <c r="H219">
        <v>-16.637920000000001</v>
      </c>
      <c r="I219">
        <v>-17.770399999999999</v>
      </c>
      <c r="J219">
        <v>-18.425689999999999</v>
      </c>
      <c r="K219">
        <v>-19.55125</v>
      </c>
      <c r="L219">
        <v>-19.80301</v>
      </c>
      <c r="M219">
        <v>-20.39021</v>
      </c>
      <c r="N219">
        <v>-20.837859999999999</v>
      </c>
      <c r="O219">
        <v>-21.004819999999999</v>
      </c>
      <c r="P219">
        <v>-20.90643</v>
      </c>
      <c r="Q219">
        <v>-20.844909999999999</v>
      </c>
      <c r="R219">
        <v>-20.770510000000002</v>
      </c>
      <c r="S219">
        <v>-21.43188</v>
      </c>
      <c r="T219">
        <v>-21.965879999999999</v>
      </c>
      <c r="U219">
        <v>-22.184629999999999</v>
      </c>
      <c r="V219">
        <v>-22.736630000000002</v>
      </c>
      <c r="W219">
        <v>-23.154789999999998</v>
      </c>
      <c r="X219">
        <v>-23.342829999999999</v>
      </c>
      <c r="Y219">
        <v>-23.57715</v>
      </c>
      <c r="Z219">
        <v>-23.840029999999999</v>
      </c>
      <c r="AA219">
        <v>-24.010680000000001</v>
      </c>
      <c r="AB219">
        <v>-24.264589999999998</v>
      </c>
      <c r="AC219">
        <v>-24.718869999999999</v>
      </c>
      <c r="AD219">
        <v>-24.930420000000002</v>
      </c>
      <c r="AE219">
        <v>-25.36328</v>
      </c>
      <c r="AF219">
        <v>-25.770140000000001</v>
      </c>
      <c r="AG219">
        <v>-26.827210000000001</v>
      </c>
      <c r="AH219">
        <v>-27.758120000000002</v>
      </c>
      <c r="AI219">
        <f t="shared" si="3"/>
        <v>-619.58349999999996</v>
      </c>
    </row>
    <row r="220" spans="1:35" x14ac:dyDescent="0.25">
      <c r="A220" s="13">
        <v>3</v>
      </c>
      <c r="B220" s="13">
        <v>130</v>
      </c>
      <c r="C220">
        <v>147</v>
      </c>
      <c r="D220" t="s">
        <v>254</v>
      </c>
      <c r="E220">
        <v>0</v>
      </c>
      <c r="F220">
        <v>0</v>
      </c>
      <c r="G220">
        <v>-62.935009999999998</v>
      </c>
      <c r="H220">
        <v>-62.460720000000002</v>
      </c>
      <c r="I220">
        <v>-66.711179999999999</v>
      </c>
      <c r="J220">
        <v>-69.218410000000006</v>
      </c>
      <c r="K220">
        <v>-73.500820000000004</v>
      </c>
      <c r="L220">
        <v>-74.446489999999997</v>
      </c>
      <c r="M220">
        <v>-76.581509999999994</v>
      </c>
      <c r="N220">
        <v>-78.30789</v>
      </c>
      <c r="O220">
        <v>-78.960139999999996</v>
      </c>
      <c r="P220">
        <v>-78.5274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f t="shared" si="3"/>
        <v>-721.64957000000004</v>
      </c>
    </row>
    <row r="221" spans="1:35" x14ac:dyDescent="0.25">
      <c r="A221" s="13">
        <v>3</v>
      </c>
      <c r="B221" s="13">
        <v>130</v>
      </c>
      <c r="C221">
        <v>148</v>
      </c>
      <c r="D221" t="s">
        <v>255</v>
      </c>
      <c r="E221">
        <v>0</v>
      </c>
      <c r="F221">
        <v>0</v>
      </c>
      <c r="G221">
        <v>-117.48399999999999</v>
      </c>
      <c r="H221">
        <v>-116.5963</v>
      </c>
      <c r="I221">
        <v>-124.5342</v>
      </c>
      <c r="J221">
        <v>-129.25280000000001</v>
      </c>
      <c r="K221">
        <v>-137.29259999999999</v>
      </c>
      <c r="L221">
        <v>-139.05879999999999</v>
      </c>
      <c r="M221">
        <v>-142.98589999999999</v>
      </c>
      <c r="N221">
        <v>-146.24969999999999</v>
      </c>
      <c r="O221">
        <v>-147.49080000000001</v>
      </c>
      <c r="P221">
        <v>-146.6345</v>
      </c>
      <c r="Q221">
        <v>-146.44560000000001</v>
      </c>
      <c r="R221">
        <v>-145.7466</v>
      </c>
      <c r="S221">
        <v>-150.35169999999999</v>
      </c>
      <c r="T221">
        <v>-154.14709999999999</v>
      </c>
      <c r="U221">
        <v>-155.94720000000001</v>
      </c>
      <c r="V221">
        <v>-159.9024</v>
      </c>
      <c r="W221">
        <v>-162.64580000000001</v>
      </c>
      <c r="X221">
        <v>-163.9564</v>
      </c>
      <c r="Y221">
        <v>-165.58609999999999</v>
      </c>
      <c r="Z221">
        <v>-167.51310000000001</v>
      </c>
      <c r="AA221">
        <v>-168.69159999999999</v>
      </c>
      <c r="AB221">
        <v>-170.26730000000001</v>
      </c>
      <c r="AC221">
        <v>-173.94290000000001</v>
      </c>
      <c r="AD221">
        <v>-174.93360000000001</v>
      </c>
      <c r="AE221">
        <v>-177.95259999999999</v>
      </c>
      <c r="AF221">
        <v>-181.1591</v>
      </c>
      <c r="AG221">
        <v>-188.5795</v>
      </c>
      <c r="AH221">
        <v>-194.90979999999999</v>
      </c>
      <c r="AI221">
        <f t="shared" si="3"/>
        <v>-4350.2579999999998</v>
      </c>
    </row>
    <row r="222" spans="1:35" x14ac:dyDescent="0.25">
      <c r="A222" s="13">
        <v>3</v>
      </c>
      <c r="B222" s="13">
        <v>130</v>
      </c>
      <c r="C222">
        <v>150</v>
      </c>
      <c r="D222" t="s">
        <v>256</v>
      </c>
      <c r="E222">
        <v>0</v>
      </c>
      <c r="F222">
        <v>0</v>
      </c>
      <c r="G222">
        <v>-33.767229999999998</v>
      </c>
      <c r="H222">
        <v>-33.508069999999996</v>
      </c>
      <c r="I222">
        <v>-35.796199999999999</v>
      </c>
      <c r="J222">
        <v>-37.164059999999999</v>
      </c>
      <c r="K222">
        <v>-39.501399999999997</v>
      </c>
      <c r="L222">
        <v>-40.008409999999998</v>
      </c>
      <c r="M222">
        <v>-41.107700000000001</v>
      </c>
      <c r="N222">
        <v>-42.066070000000003</v>
      </c>
      <c r="O222">
        <v>-42.435000000000002</v>
      </c>
      <c r="P222">
        <v>-42.165280000000003</v>
      </c>
      <c r="Q222">
        <v>-42.146120000000003</v>
      </c>
      <c r="R222">
        <v>-41.917720000000003</v>
      </c>
      <c r="S222">
        <v>-43.238160000000001</v>
      </c>
      <c r="T222">
        <v>-44.336790000000001</v>
      </c>
      <c r="U222">
        <v>-44.893859999999997</v>
      </c>
      <c r="V222">
        <v>-46.090029999999999</v>
      </c>
      <c r="W222">
        <v>-46.805239999999998</v>
      </c>
      <c r="X222">
        <v>-47.181150000000002</v>
      </c>
      <c r="Y222">
        <v>-47.646610000000003</v>
      </c>
      <c r="Z222">
        <v>-48.2149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f t="shared" si="3"/>
        <v>-839.99</v>
      </c>
    </row>
    <row r="223" spans="1:35" x14ac:dyDescent="0.25">
      <c r="A223" s="13">
        <v>3</v>
      </c>
      <c r="B223" s="13">
        <v>130</v>
      </c>
      <c r="C223">
        <v>151</v>
      </c>
      <c r="D223" t="s">
        <v>257</v>
      </c>
      <c r="E223">
        <v>0</v>
      </c>
      <c r="F223">
        <v>0</v>
      </c>
      <c r="G223">
        <v>-1.6150439999999999</v>
      </c>
      <c r="H223">
        <v>-1.602676</v>
      </c>
      <c r="I223">
        <v>-1.7120740000000001</v>
      </c>
      <c r="J223">
        <v>-1.777161</v>
      </c>
      <c r="K223">
        <v>-1.8883669999999999</v>
      </c>
      <c r="L223">
        <v>-1.9131009999999999</v>
      </c>
      <c r="M223">
        <v>-1.9659580000000001</v>
      </c>
      <c r="N223">
        <v>-2.0119319999999998</v>
      </c>
      <c r="O223">
        <v>-2.029541</v>
      </c>
      <c r="P223">
        <v>-2.0166629999999999</v>
      </c>
      <c r="Q223">
        <v>-2.0169679999999999</v>
      </c>
      <c r="R223">
        <v>-2.0048219999999999</v>
      </c>
      <c r="S223">
        <v>-2.0682369999999999</v>
      </c>
      <c r="T223">
        <v>-2.119507</v>
      </c>
      <c r="U223">
        <v>-2.1470950000000002</v>
      </c>
      <c r="V223">
        <v>-2.2036739999999999</v>
      </c>
      <c r="W223">
        <v>-2.237549</v>
      </c>
      <c r="X223">
        <v>-2.2556759999999998</v>
      </c>
      <c r="Y223">
        <v>-2.278076</v>
      </c>
      <c r="Z223">
        <v>-2.305542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f t="shared" si="3"/>
        <v>-40.169663</v>
      </c>
    </row>
    <row r="224" spans="1:35" x14ac:dyDescent="0.25">
      <c r="A224" s="13">
        <v>3</v>
      </c>
      <c r="B224" s="13">
        <v>130</v>
      </c>
      <c r="C224">
        <v>152</v>
      </c>
      <c r="D224" t="s">
        <v>258</v>
      </c>
      <c r="E224">
        <v>0</v>
      </c>
      <c r="F224">
        <v>0</v>
      </c>
      <c r="G224">
        <v>-4.5621640000000001</v>
      </c>
      <c r="H224">
        <v>-4.5272220000000001</v>
      </c>
      <c r="I224">
        <v>-4.8363339999999999</v>
      </c>
      <c r="J224">
        <v>-5.0210879999999998</v>
      </c>
      <c r="K224">
        <v>-5.3368989999999998</v>
      </c>
      <c r="L224">
        <v>-5.4051669999999996</v>
      </c>
      <c r="M224">
        <v>-5.5539249999999996</v>
      </c>
      <c r="N224">
        <v>-5.6834720000000001</v>
      </c>
      <c r="O224">
        <v>-5.7339479999999998</v>
      </c>
      <c r="P224">
        <v>-5.6968379999999996</v>
      </c>
      <c r="Q224">
        <v>-5.6943359999999998</v>
      </c>
      <c r="R224">
        <v>-5.6630250000000002</v>
      </c>
      <c r="S224">
        <v>-5.8422239999999999</v>
      </c>
      <c r="T224">
        <v>-5.9897460000000002</v>
      </c>
      <c r="U224">
        <v>-6.0654909999999997</v>
      </c>
      <c r="V224">
        <v>-6.2265629999999996</v>
      </c>
      <c r="W224">
        <v>-6.3228759999999999</v>
      </c>
      <c r="X224">
        <v>-6.3740839999999999</v>
      </c>
      <c r="Y224">
        <v>-6.4367070000000002</v>
      </c>
      <c r="Z224">
        <v>-6.5122679999999997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f t="shared" si="3"/>
        <v>-113.48437699999998</v>
      </c>
    </row>
    <row r="225" spans="1:35" x14ac:dyDescent="0.25">
      <c r="A225" s="13">
        <v>3</v>
      </c>
      <c r="B225" s="13">
        <v>130</v>
      </c>
      <c r="C225">
        <v>153</v>
      </c>
      <c r="D225" t="s">
        <v>259</v>
      </c>
      <c r="E225">
        <v>0</v>
      </c>
      <c r="F225">
        <v>0</v>
      </c>
      <c r="G225">
        <v>-9.206963</v>
      </c>
      <c r="H225">
        <v>-9.137848</v>
      </c>
      <c r="I225">
        <v>-9.7595670000000005</v>
      </c>
      <c r="J225">
        <v>-10.11407</v>
      </c>
      <c r="K225">
        <v>-10.722720000000001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f t="shared" si="3"/>
        <v>-48.941168000000005</v>
      </c>
    </row>
    <row r="226" spans="1:35" x14ac:dyDescent="0.25">
      <c r="A226" s="13">
        <v>3</v>
      </c>
      <c r="B226" s="13">
        <v>190</v>
      </c>
      <c r="C226">
        <v>191</v>
      </c>
      <c r="D226" t="s">
        <v>260</v>
      </c>
      <c r="E226">
        <v>0</v>
      </c>
      <c r="F226">
        <v>0</v>
      </c>
      <c r="G226">
        <v>-22.209299999999999</v>
      </c>
      <c r="H226">
        <v>-22.042719999999999</v>
      </c>
      <c r="I226">
        <v>-23.543289999999999</v>
      </c>
      <c r="J226">
        <v>-24.4133</v>
      </c>
      <c r="K226">
        <v>-25.908909999999999</v>
      </c>
      <c r="L226">
        <v>-26.242840000000001</v>
      </c>
      <c r="M226">
        <v>-27.015779999999999</v>
      </c>
      <c r="N226">
        <v>-27.611879999999999</v>
      </c>
      <c r="O226">
        <v>-27.833500000000001</v>
      </c>
      <c r="P226">
        <v>-27.697510000000001</v>
      </c>
      <c r="Q226">
        <v>-27.623660000000001</v>
      </c>
      <c r="R226">
        <v>-27.520019999999999</v>
      </c>
      <c r="S226">
        <v>-28.395389999999999</v>
      </c>
      <c r="T226">
        <v>-29.104310000000002</v>
      </c>
      <c r="U226">
        <v>-29.40015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f t="shared" si="3"/>
        <v>-396.56256000000002</v>
      </c>
    </row>
    <row r="227" spans="1:35" x14ac:dyDescent="0.25">
      <c r="A227" s="13">
        <v>3</v>
      </c>
      <c r="B227" s="13">
        <v>190</v>
      </c>
      <c r="C227">
        <v>192</v>
      </c>
      <c r="D227" t="s">
        <v>261</v>
      </c>
      <c r="E227">
        <v>0</v>
      </c>
      <c r="F227">
        <v>0</v>
      </c>
      <c r="G227">
        <v>-40.699939999999998</v>
      </c>
      <c r="H227">
        <v>-40.394759999999998</v>
      </c>
      <c r="I227">
        <v>-43.14461</v>
      </c>
      <c r="J227">
        <v>-44.73874</v>
      </c>
      <c r="K227">
        <v>-47.479520000000001</v>
      </c>
      <c r="L227">
        <v>-48.09102</v>
      </c>
      <c r="M227">
        <v>-49.507869999999997</v>
      </c>
      <c r="N227">
        <v>-50.599730000000001</v>
      </c>
      <c r="O227">
        <v>-51.005740000000003</v>
      </c>
      <c r="P227">
        <v>-50.757570000000001</v>
      </c>
      <c r="Q227">
        <v>-50.622070000000001</v>
      </c>
      <c r="R227">
        <v>-50.43188</v>
      </c>
      <c r="S227">
        <v>-52.036439999999999</v>
      </c>
      <c r="T227">
        <v>-53.334960000000002</v>
      </c>
      <c r="U227">
        <v>-53.87903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f t="shared" si="3"/>
        <v>-726.72388000000001</v>
      </c>
    </row>
    <row r="228" spans="1:35" x14ac:dyDescent="0.25">
      <c r="A228" s="13">
        <v>3</v>
      </c>
      <c r="B228" s="13">
        <v>190</v>
      </c>
      <c r="C228">
        <v>196</v>
      </c>
      <c r="D228" t="s">
        <v>262</v>
      </c>
      <c r="E228">
        <v>0</v>
      </c>
      <c r="F228">
        <v>0</v>
      </c>
      <c r="G228">
        <v>-34.34507</v>
      </c>
      <c r="H228">
        <v>-34.088410000000003</v>
      </c>
      <c r="I228">
        <v>-36.4084</v>
      </c>
      <c r="J228">
        <v>-37.748289999999997</v>
      </c>
      <c r="K228">
        <v>-40.0473</v>
      </c>
      <c r="L228">
        <v>-40.563099999999999</v>
      </c>
      <c r="M228">
        <v>-41.773560000000003</v>
      </c>
      <c r="N228">
        <v>-42.685760000000002</v>
      </c>
      <c r="O228">
        <v>-43.02637</v>
      </c>
      <c r="P228">
        <v>-42.833680000000001</v>
      </c>
      <c r="Q228">
        <v>-42.698970000000003</v>
      </c>
      <c r="R228">
        <v>-42.552669999999999</v>
      </c>
      <c r="S228">
        <v>-43.907290000000003</v>
      </c>
      <c r="T228">
        <v>-45.00067</v>
      </c>
      <c r="U228">
        <v>-45.435969999999998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f t="shared" si="3"/>
        <v>-613.11551000000009</v>
      </c>
    </row>
    <row r="229" spans="1:35" x14ac:dyDescent="0.25">
      <c r="A229" s="13">
        <v>3</v>
      </c>
      <c r="B229" s="13">
        <v>190</v>
      </c>
      <c r="C229">
        <v>197</v>
      </c>
      <c r="D229" t="s">
        <v>263</v>
      </c>
      <c r="E229">
        <v>0</v>
      </c>
      <c r="F229">
        <v>0</v>
      </c>
      <c r="G229">
        <v>-8.8172449999999998</v>
      </c>
      <c r="H229">
        <v>-8.7515260000000001</v>
      </c>
      <c r="I229">
        <v>-9.3469850000000001</v>
      </c>
      <c r="J229">
        <v>-9.6892700000000005</v>
      </c>
      <c r="K229">
        <v>-10.275539999999999</v>
      </c>
      <c r="L229">
        <v>-10.409090000000001</v>
      </c>
      <c r="M229">
        <v>-10.72307</v>
      </c>
      <c r="N229">
        <v>-10.955260000000001</v>
      </c>
      <c r="O229">
        <v>-11.04224</v>
      </c>
      <c r="P229">
        <v>-10.996700000000001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f t="shared" si="3"/>
        <v>-101.00692599999999</v>
      </c>
    </row>
    <row r="230" spans="1:35" x14ac:dyDescent="0.25">
      <c r="A230" s="13">
        <v>3</v>
      </c>
      <c r="B230" s="13">
        <v>190</v>
      </c>
      <c r="C230">
        <v>198</v>
      </c>
      <c r="D230" t="s">
        <v>264</v>
      </c>
      <c r="E230">
        <v>0</v>
      </c>
      <c r="F230">
        <v>0</v>
      </c>
      <c r="G230">
        <v>-8.8137209999999993</v>
      </c>
      <c r="H230">
        <v>-8.7477260000000001</v>
      </c>
      <c r="I230">
        <v>-9.3431239999999995</v>
      </c>
      <c r="J230">
        <v>-9.6876219999999993</v>
      </c>
      <c r="K230">
        <v>-10.278589999999999</v>
      </c>
      <c r="L230">
        <v>-10.411379999999999</v>
      </c>
      <c r="M230">
        <v>-10.7204</v>
      </c>
      <c r="N230">
        <v>-10.95599</v>
      </c>
      <c r="O230">
        <v>-11.043329999999999</v>
      </c>
      <c r="P230">
        <v>-10.992369999999999</v>
      </c>
      <c r="Q230">
        <v>-10.960140000000001</v>
      </c>
      <c r="R230">
        <v>-10.920719999999999</v>
      </c>
      <c r="S230">
        <v>-11.268549999999999</v>
      </c>
      <c r="T230">
        <v>-11.548579999999999</v>
      </c>
      <c r="U230">
        <v>-11.66296</v>
      </c>
      <c r="V230">
        <v>-11.95313</v>
      </c>
      <c r="W230">
        <v>-12.174010000000001</v>
      </c>
      <c r="X230">
        <v>-12.27271</v>
      </c>
      <c r="Y230">
        <v>-12.39655</v>
      </c>
      <c r="Z230">
        <v>-12.53375</v>
      </c>
      <c r="AA230">
        <v>-12.62335</v>
      </c>
      <c r="AB230">
        <v>-12.756159999999999</v>
      </c>
      <c r="AC230">
        <v>-12.99536</v>
      </c>
      <c r="AD230">
        <v>-13.107670000000001</v>
      </c>
      <c r="AE230">
        <v>-13.334899999999999</v>
      </c>
      <c r="AF230">
        <v>-13.548400000000001</v>
      </c>
      <c r="AG230">
        <v>-14.105040000000001</v>
      </c>
      <c r="AH230">
        <v>-14.59436</v>
      </c>
      <c r="AI230">
        <f t="shared" si="3"/>
        <v>-325.75059299999992</v>
      </c>
    </row>
    <row r="231" spans="1:35" x14ac:dyDescent="0.25">
      <c r="A231" s="13">
        <v>3</v>
      </c>
      <c r="B231" s="13">
        <v>190</v>
      </c>
      <c r="C231">
        <v>199</v>
      </c>
      <c r="D231" t="s">
        <v>265</v>
      </c>
      <c r="E231">
        <v>0</v>
      </c>
      <c r="F231">
        <v>0</v>
      </c>
      <c r="G231">
        <v>-10.163869999999999</v>
      </c>
      <c r="H231">
        <v>-10.08731</v>
      </c>
      <c r="I231">
        <v>-10.773770000000001</v>
      </c>
      <c r="J231">
        <v>-11.17841</v>
      </c>
      <c r="K231">
        <v>-11.869429999999999</v>
      </c>
      <c r="L231">
        <v>-12.02229</v>
      </c>
      <c r="M231">
        <v>-12.36755</v>
      </c>
      <c r="N231">
        <v>-12.646240000000001</v>
      </c>
      <c r="O231">
        <v>-12.75165</v>
      </c>
      <c r="P231">
        <v>-12.68225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f t="shared" si="3"/>
        <v>-116.54276999999999</v>
      </c>
    </row>
    <row r="232" spans="1:35" x14ac:dyDescent="0.25">
      <c r="A232" s="13">
        <v>3</v>
      </c>
      <c r="B232" s="13">
        <v>190</v>
      </c>
      <c r="C232">
        <v>200</v>
      </c>
      <c r="D232" t="s">
        <v>266</v>
      </c>
      <c r="E232">
        <v>0</v>
      </c>
      <c r="F232">
        <v>0</v>
      </c>
      <c r="G232">
        <v>-40.455120000000001</v>
      </c>
      <c r="H232">
        <v>-40.152630000000002</v>
      </c>
      <c r="I232">
        <v>-42.88541</v>
      </c>
      <c r="J232">
        <v>-44.464449999999999</v>
      </c>
      <c r="K232">
        <v>-47.175109999999997</v>
      </c>
      <c r="L232">
        <v>-47.782550000000001</v>
      </c>
      <c r="M232">
        <v>-49.205689999999997</v>
      </c>
      <c r="N232">
        <v>-50.2821</v>
      </c>
      <c r="O232">
        <v>-50.683199999999999</v>
      </c>
      <c r="P232">
        <v>-50.453490000000002</v>
      </c>
      <c r="Q232">
        <v>-50.297730000000001</v>
      </c>
      <c r="R232">
        <v>-50.12341</v>
      </c>
      <c r="S232">
        <v>-51.718989999999998</v>
      </c>
      <c r="T232">
        <v>-53.007750000000001</v>
      </c>
      <c r="U232">
        <v>-53.52411</v>
      </c>
      <c r="V232">
        <v>-54.855829999999997</v>
      </c>
      <c r="W232">
        <v>-55.872439999999997</v>
      </c>
      <c r="X232">
        <v>-56.324100000000001</v>
      </c>
      <c r="Y232">
        <v>-56.891170000000002</v>
      </c>
      <c r="Z232">
        <v>-57.526060000000001</v>
      </c>
      <c r="AA232">
        <v>-57.934449999999998</v>
      </c>
      <c r="AB232">
        <v>-58.556150000000002</v>
      </c>
      <c r="AC232">
        <v>-59.637509999999999</v>
      </c>
      <c r="AD232">
        <v>-60.161619999999999</v>
      </c>
      <c r="AE232">
        <v>-61.206969999999998</v>
      </c>
      <c r="AF232">
        <v>-62.176819999999999</v>
      </c>
      <c r="AG232">
        <v>-64.731930000000006</v>
      </c>
      <c r="AH232">
        <v>-66.979190000000003</v>
      </c>
      <c r="AI232">
        <f t="shared" si="3"/>
        <v>-1495.0659800000001</v>
      </c>
    </row>
    <row r="233" spans="1:35" x14ac:dyDescent="0.25">
      <c r="A233" s="13">
        <v>3</v>
      </c>
      <c r="B233" s="13">
        <v>190</v>
      </c>
      <c r="C233">
        <v>202</v>
      </c>
      <c r="D233" t="s">
        <v>267</v>
      </c>
      <c r="E233">
        <v>0</v>
      </c>
      <c r="F233">
        <v>0</v>
      </c>
      <c r="G233">
        <v>-35.879130000000004</v>
      </c>
      <c r="H233">
        <v>-35.611339999999998</v>
      </c>
      <c r="I233">
        <v>-38.034709999999997</v>
      </c>
      <c r="J233">
        <v>-39.431240000000003</v>
      </c>
      <c r="K233">
        <v>-41.82452</v>
      </c>
      <c r="L233">
        <v>-42.364150000000002</v>
      </c>
      <c r="M233">
        <v>-43.636659999999999</v>
      </c>
      <c r="N233">
        <v>-44.58466</v>
      </c>
      <c r="O233">
        <v>-44.938540000000003</v>
      </c>
      <c r="P233">
        <v>-44.747920000000001</v>
      </c>
      <c r="Q233">
        <v>-44.594299999999997</v>
      </c>
      <c r="R233">
        <v>-44.450130000000001</v>
      </c>
      <c r="S233">
        <v>-45.866639999999997</v>
      </c>
      <c r="T233">
        <v>-47.006709999999998</v>
      </c>
      <c r="U233">
        <v>-47.448</v>
      </c>
      <c r="V233">
        <v>-48.626950000000001</v>
      </c>
      <c r="W233">
        <v>-49.536250000000003</v>
      </c>
      <c r="X233">
        <v>-49.93768</v>
      </c>
      <c r="Y233">
        <v>-50.441589999999998</v>
      </c>
      <c r="Z233">
        <v>-51.00159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f t="shared" si="3"/>
        <v>-889.9627099999999</v>
      </c>
    </row>
    <row r="234" spans="1:35" x14ac:dyDescent="0.25">
      <c r="A234" s="13">
        <v>3</v>
      </c>
      <c r="B234" s="13">
        <v>190</v>
      </c>
      <c r="C234">
        <v>203</v>
      </c>
      <c r="D234" t="s">
        <v>268</v>
      </c>
      <c r="E234">
        <v>0</v>
      </c>
      <c r="F234">
        <v>0</v>
      </c>
      <c r="G234">
        <v>-1.661125</v>
      </c>
      <c r="H234">
        <v>-1.6488039999999999</v>
      </c>
      <c r="I234">
        <v>-1.760948</v>
      </c>
      <c r="J234">
        <v>-1.824951</v>
      </c>
      <c r="K234">
        <v>-1.9349369999999999</v>
      </c>
      <c r="L234">
        <v>-1.9602660000000001</v>
      </c>
      <c r="M234">
        <v>-2.0198360000000002</v>
      </c>
      <c r="N234">
        <v>-2.0635379999999999</v>
      </c>
      <c r="O234">
        <v>-2.0797119999999998</v>
      </c>
      <c r="P234">
        <v>-2.0720209999999999</v>
      </c>
      <c r="Q234">
        <v>-2.0640869999999998</v>
      </c>
      <c r="R234">
        <v>-2.0577390000000002</v>
      </c>
      <c r="S234">
        <v>-2.1237789999999999</v>
      </c>
      <c r="T234">
        <v>-2.1759029999999999</v>
      </c>
      <c r="U234">
        <v>-2.1950069999999999</v>
      </c>
      <c r="V234">
        <v>-2.2498170000000002</v>
      </c>
      <c r="W234">
        <v>-2.2923580000000001</v>
      </c>
      <c r="X234">
        <v>-2.310486</v>
      </c>
      <c r="Y234">
        <v>-2.3336790000000001</v>
      </c>
      <c r="Z234">
        <v>-2.3598020000000002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f t="shared" si="3"/>
        <v>-41.188794999999999</v>
      </c>
    </row>
    <row r="235" spans="1:35" x14ac:dyDescent="0.25">
      <c r="A235" s="13">
        <v>3</v>
      </c>
      <c r="B235" s="13">
        <v>190</v>
      </c>
      <c r="C235">
        <v>204</v>
      </c>
      <c r="D235" t="s">
        <v>269</v>
      </c>
      <c r="E235">
        <v>0</v>
      </c>
      <c r="F235">
        <v>0</v>
      </c>
      <c r="G235">
        <v>-2.6815639999999998</v>
      </c>
      <c r="H235">
        <v>-2.6616059999999999</v>
      </c>
      <c r="I235">
        <v>-2.8426589999999998</v>
      </c>
      <c r="J235">
        <v>-2.9460449999999998</v>
      </c>
      <c r="K235">
        <v>-3.1241910000000002</v>
      </c>
      <c r="L235">
        <v>-3.164749</v>
      </c>
      <c r="M235">
        <v>-3.2607879999999998</v>
      </c>
      <c r="N235">
        <v>-3.3311459999999999</v>
      </c>
      <c r="O235">
        <v>-3.357971</v>
      </c>
      <c r="P235">
        <v>-3.3445429999999998</v>
      </c>
      <c r="Q235">
        <v>-3.3320919999999998</v>
      </c>
      <c r="R235">
        <v>-3.3212890000000002</v>
      </c>
      <c r="S235">
        <v>-3.427673</v>
      </c>
      <c r="T235">
        <v>-3.5122070000000001</v>
      </c>
      <c r="U235">
        <v>-3.5441280000000002</v>
      </c>
      <c r="V235">
        <v>-3.6312869999999999</v>
      </c>
      <c r="W235">
        <v>-3.6994020000000001</v>
      </c>
      <c r="X235">
        <v>-3.729492</v>
      </c>
      <c r="Y235">
        <v>-3.7671510000000001</v>
      </c>
      <c r="Z235">
        <v>-3.8098139999999998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f t="shared" si="3"/>
        <v>-66.489796999999996</v>
      </c>
    </row>
    <row r="236" spans="1:35" x14ac:dyDescent="0.25">
      <c r="A236" s="13">
        <v>3</v>
      </c>
      <c r="B236" s="13">
        <v>190</v>
      </c>
      <c r="C236">
        <v>205</v>
      </c>
      <c r="D236" t="s">
        <v>270</v>
      </c>
      <c r="E236">
        <v>0</v>
      </c>
      <c r="F236">
        <v>0</v>
      </c>
      <c r="G236">
        <v>-5.4004969999999997</v>
      </c>
      <c r="H236">
        <v>-5.3603059999999996</v>
      </c>
      <c r="I236">
        <v>-5.7250059999999996</v>
      </c>
      <c r="J236">
        <v>-5.9339899999999997</v>
      </c>
      <c r="K236">
        <v>-6.291855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f t="shared" si="3"/>
        <v>-28.711653999999996</v>
      </c>
    </row>
    <row r="237" spans="1:35" x14ac:dyDescent="0.25">
      <c r="A237" s="13">
        <v>3</v>
      </c>
      <c r="B237" s="13">
        <v>220</v>
      </c>
      <c r="C237">
        <v>221</v>
      </c>
      <c r="D237" t="s">
        <v>271</v>
      </c>
      <c r="E237">
        <v>0</v>
      </c>
      <c r="F237">
        <v>0</v>
      </c>
      <c r="G237">
        <v>-4.487724</v>
      </c>
      <c r="H237">
        <v>-4.4543460000000001</v>
      </c>
      <c r="I237">
        <v>-4.7573549999999996</v>
      </c>
      <c r="J237">
        <v>-4.9311829999999999</v>
      </c>
      <c r="K237">
        <v>-5.228027</v>
      </c>
      <c r="L237">
        <v>-5.2960820000000002</v>
      </c>
      <c r="M237">
        <v>-5.4573669999999996</v>
      </c>
      <c r="N237">
        <v>-5.5744930000000004</v>
      </c>
      <c r="O237">
        <v>-5.6185910000000003</v>
      </c>
      <c r="P237">
        <v>-5.5978389999999996</v>
      </c>
      <c r="Q237">
        <v>-5.5748290000000003</v>
      </c>
      <c r="R237">
        <v>-5.5586549999999999</v>
      </c>
      <c r="S237">
        <v>-5.7359010000000001</v>
      </c>
      <c r="T237">
        <v>-5.8778689999999996</v>
      </c>
      <c r="U237">
        <v>-5.9304810000000003</v>
      </c>
      <c r="V237">
        <v>-6.0773320000000002</v>
      </c>
      <c r="W237">
        <v>-6.1920780000000004</v>
      </c>
      <c r="X237">
        <v>-6.242432</v>
      </c>
      <c r="Y237">
        <v>-6.3054199999999998</v>
      </c>
      <c r="Z237">
        <v>-6.3755490000000004</v>
      </c>
      <c r="AA237">
        <v>-6.4210209999999996</v>
      </c>
      <c r="AB237">
        <v>-6.4940189999999998</v>
      </c>
      <c r="AC237">
        <v>-6.6055910000000004</v>
      </c>
      <c r="AD237">
        <v>-6.671875</v>
      </c>
      <c r="AE237">
        <v>-6.7874759999999998</v>
      </c>
      <c r="AF237">
        <v>-6.8887939999999999</v>
      </c>
      <c r="AG237">
        <v>-7.1723020000000002</v>
      </c>
      <c r="AH237">
        <v>0</v>
      </c>
      <c r="AI237">
        <f t="shared" si="3"/>
        <v>-158.31463099999999</v>
      </c>
    </row>
    <row r="238" spans="1:35" x14ac:dyDescent="0.25">
      <c r="A238" s="13">
        <v>3</v>
      </c>
      <c r="B238" s="13">
        <v>230</v>
      </c>
      <c r="C238">
        <v>231</v>
      </c>
      <c r="D238" t="s">
        <v>272</v>
      </c>
      <c r="E238">
        <v>0</v>
      </c>
      <c r="F238">
        <v>0</v>
      </c>
      <c r="G238">
        <v>-39.276589999999999</v>
      </c>
      <c r="H238">
        <v>-38.985610000000001</v>
      </c>
      <c r="I238">
        <v>-41.637700000000002</v>
      </c>
      <c r="J238">
        <v>-43.157350000000001</v>
      </c>
      <c r="K238">
        <v>-45.749630000000003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f t="shared" si="3"/>
        <v>-208.80688000000001</v>
      </c>
    </row>
    <row r="239" spans="1:35" x14ac:dyDescent="0.25">
      <c r="A239" s="13">
        <v>3</v>
      </c>
      <c r="B239" s="13">
        <v>240</v>
      </c>
      <c r="C239">
        <v>241</v>
      </c>
      <c r="D239" t="s">
        <v>273</v>
      </c>
      <c r="E239">
        <v>0</v>
      </c>
      <c r="F239">
        <v>0</v>
      </c>
      <c r="G239">
        <v>-20.199359999999999</v>
      </c>
      <c r="H239">
        <v>-20.04974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f t="shared" si="3"/>
        <v>-40.249099999999999</v>
      </c>
    </row>
    <row r="240" spans="1:35" x14ac:dyDescent="0.25">
      <c r="A240" s="13">
        <v>3</v>
      </c>
      <c r="B240" s="13">
        <v>250</v>
      </c>
      <c r="C240">
        <v>251</v>
      </c>
      <c r="D240" t="s">
        <v>274</v>
      </c>
      <c r="E240">
        <v>0</v>
      </c>
      <c r="F240">
        <v>0</v>
      </c>
      <c r="G240">
        <v>-1.476448</v>
      </c>
      <c r="H240">
        <v>-1.465454</v>
      </c>
      <c r="I240">
        <v>-1.56514</v>
      </c>
      <c r="J240">
        <v>-1.622101</v>
      </c>
      <c r="K240">
        <v>-1.720016</v>
      </c>
      <c r="L240">
        <v>-1.7425539999999999</v>
      </c>
      <c r="M240">
        <v>-1.7953490000000001</v>
      </c>
      <c r="N240">
        <v>-1.8342590000000001</v>
      </c>
      <c r="O240">
        <v>-1.8486629999999999</v>
      </c>
      <c r="P240">
        <v>-1.841858</v>
      </c>
      <c r="Q240">
        <v>-1.8349</v>
      </c>
      <c r="R240">
        <v>-1.829224</v>
      </c>
      <c r="S240">
        <v>-1.887634</v>
      </c>
      <c r="T240">
        <v>-1.933899</v>
      </c>
      <c r="U240">
        <v>-1.9509890000000001</v>
      </c>
      <c r="V240">
        <v>-1.998413</v>
      </c>
      <c r="W240">
        <v>-2.0363159999999998</v>
      </c>
      <c r="X240">
        <v>-2.0526119999999999</v>
      </c>
      <c r="Y240">
        <v>-2.0740970000000001</v>
      </c>
      <c r="Z240">
        <v>-2.0967410000000002</v>
      </c>
      <c r="AA240">
        <v>-2.1116329999999999</v>
      </c>
      <c r="AB240">
        <v>-2.136047</v>
      </c>
      <c r="AC240">
        <v>-2.172485</v>
      </c>
      <c r="AD240">
        <v>-2.1949459999999998</v>
      </c>
      <c r="AE240">
        <v>-2.2333980000000002</v>
      </c>
      <c r="AF240">
        <v>-2.266235</v>
      </c>
      <c r="AG240">
        <v>-2.3592529999999998</v>
      </c>
      <c r="AH240">
        <v>-2.4428100000000001</v>
      </c>
      <c r="AI240">
        <f t="shared" si="3"/>
        <v>-54.523474000000007</v>
      </c>
    </row>
    <row r="241" spans="1:35" x14ac:dyDescent="0.25">
      <c r="A241" s="13">
        <v>3</v>
      </c>
      <c r="B241" s="13">
        <v>250</v>
      </c>
      <c r="C241">
        <v>252</v>
      </c>
      <c r="D241" t="s">
        <v>275</v>
      </c>
      <c r="E241">
        <v>0</v>
      </c>
      <c r="F241">
        <v>0</v>
      </c>
      <c r="G241">
        <v>-1.476448</v>
      </c>
      <c r="H241">
        <v>-1.465454</v>
      </c>
      <c r="I241">
        <v>-1.56514</v>
      </c>
      <c r="J241">
        <v>-1.622101</v>
      </c>
      <c r="K241">
        <v>-1.720016</v>
      </c>
      <c r="L241">
        <v>-1.7425539999999999</v>
      </c>
      <c r="M241">
        <v>-1.7953490000000001</v>
      </c>
      <c r="N241">
        <v>-1.8342590000000001</v>
      </c>
      <c r="O241">
        <v>-1.8486629999999999</v>
      </c>
      <c r="P241">
        <v>-1.841858</v>
      </c>
      <c r="Q241">
        <v>-1.8349</v>
      </c>
      <c r="R241">
        <v>-1.829224</v>
      </c>
      <c r="S241">
        <v>-1.887634</v>
      </c>
      <c r="T241">
        <v>-1.933899</v>
      </c>
      <c r="U241">
        <v>-1.9509890000000001</v>
      </c>
      <c r="V241">
        <v>-1.998413</v>
      </c>
      <c r="W241">
        <v>-2.0363159999999998</v>
      </c>
      <c r="X241">
        <v>-2.0526119999999999</v>
      </c>
      <c r="Y241">
        <v>-2.0740970000000001</v>
      </c>
      <c r="Z241">
        <v>-2.0967410000000002</v>
      </c>
      <c r="AA241">
        <v>-2.1116329999999999</v>
      </c>
      <c r="AB241">
        <v>-2.136047</v>
      </c>
      <c r="AC241">
        <v>-2.172485</v>
      </c>
      <c r="AD241">
        <v>-2.1949459999999998</v>
      </c>
      <c r="AE241">
        <v>-2.2333980000000002</v>
      </c>
      <c r="AF241">
        <v>-2.266235</v>
      </c>
      <c r="AG241">
        <v>-2.3592529999999998</v>
      </c>
      <c r="AH241">
        <v>-2.4428100000000001</v>
      </c>
      <c r="AI241">
        <f t="shared" si="3"/>
        <v>-54.523474000000007</v>
      </c>
    </row>
    <row r="242" spans="1:35" x14ac:dyDescent="0.25">
      <c r="A242" s="13">
        <v>3</v>
      </c>
      <c r="B242" s="13">
        <v>260</v>
      </c>
      <c r="C242">
        <v>261</v>
      </c>
      <c r="D242" t="s">
        <v>276</v>
      </c>
      <c r="E242">
        <v>0</v>
      </c>
      <c r="F242">
        <v>0</v>
      </c>
      <c r="G242">
        <v>-8.2389980000000005</v>
      </c>
      <c r="H242">
        <v>-8.1775359999999999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f t="shared" si="3"/>
        <v>-16.416533999999999</v>
      </c>
    </row>
    <row r="243" spans="1:35" x14ac:dyDescent="0.25">
      <c r="A243" s="13">
        <v>3</v>
      </c>
      <c r="B243" s="13">
        <v>260</v>
      </c>
      <c r="C243">
        <v>262</v>
      </c>
      <c r="D243" t="s">
        <v>277</v>
      </c>
      <c r="E243">
        <v>0</v>
      </c>
      <c r="F243">
        <v>0</v>
      </c>
      <c r="G243">
        <v>-1.7611159999999999</v>
      </c>
      <c r="H243">
        <v>-1.748016</v>
      </c>
      <c r="I243">
        <v>-1.866913</v>
      </c>
      <c r="J243">
        <v>-1.934723</v>
      </c>
      <c r="K243">
        <v>-2.0520019999999999</v>
      </c>
      <c r="L243">
        <v>-2.078125</v>
      </c>
      <c r="M243">
        <v>-2.1414179999999998</v>
      </c>
      <c r="N243">
        <v>-2.1875610000000001</v>
      </c>
      <c r="O243">
        <v>-2.205292</v>
      </c>
      <c r="P243">
        <v>-2.1969599999999998</v>
      </c>
      <c r="Q243">
        <v>-2.1881710000000001</v>
      </c>
      <c r="R243">
        <v>-2.1814580000000001</v>
      </c>
      <c r="S243">
        <v>-2.251465</v>
      </c>
      <c r="T243">
        <v>-2.3066409999999999</v>
      </c>
      <c r="U243">
        <v>-2.3269039999999999</v>
      </c>
      <c r="V243">
        <v>-2.3849490000000002</v>
      </c>
      <c r="W243">
        <v>-2.4299930000000001</v>
      </c>
      <c r="X243">
        <v>-2.4494630000000002</v>
      </c>
      <c r="Y243">
        <v>-2.4740600000000001</v>
      </c>
      <c r="Z243">
        <v>-2.50177</v>
      </c>
      <c r="AA243">
        <v>-2.5199579999999999</v>
      </c>
      <c r="AB243">
        <v>-2.5481569999999998</v>
      </c>
      <c r="AC243">
        <v>-2.5932010000000001</v>
      </c>
      <c r="AD243">
        <v>-2.6188959999999999</v>
      </c>
      <c r="AE243">
        <v>-2.6636959999999998</v>
      </c>
      <c r="AF243">
        <v>-2.70282</v>
      </c>
      <c r="AG243">
        <v>-2.8137819999999998</v>
      </c>
      <c r="AH243">
        <v>-2.913513</v>
      </c>
      <c r="AI243">
        <f t="shared" si="3"/>
        <v>-65.04102300000001</v>
      </c>
    </row>
    <row r="244" spans="1:35" x14ac:dyDescent="0.25">
      <c r="A244" s="13">
        <v>3</v>
      </c>
      <c r="B244" s="13">
        <v>300</v>
      </c>
      <c r="C244">
        <v>301</v>
      </c>
      <c r="D244" t="s">
        <v>278</v>
      </c>
      <c r="E244">
        <v>0</v>
      </c>
      <c r="F244">
        <v>0</v>
      </c>
      <c r="G244">
        <v>-26.412669999999999</v>
      </c>
      <c r="H244">
        <v>-26.216719999999999</v>
      </c>
      <c r="I244">
        <v>-27.999829999999999</v>
      </c>
      <c r="J244">
        <v>-29.021699999999999</v>
      </c>
      <c r="K244">
        <v>-30.765930000000001</v>
      </c>
      <c r="L244">
        <v>-31.162700000000001</v>
      </c>
      <c r="M244">
        <v>-32.118229999999997</v>
      </c>
      <c r="N244">
        <v>-32.80545</v>
      </c>
      <c r="O244">
        <v>-33.063720000000004</v>
      </c>
      <c r="P244">
        <v>-32.94659</v>
      </c>
      <c r="Q244">
        <v>-32.805239999999998</v>
      </c>
      <c r="R244">
        <v>-32.717770000000002</v>
      </c>
      <c r="S244">
        <v>-33.760930000000002</v>
      </c>
      <c r="T244">
        <v>-34.596310000000003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f t="shared" si="3"/>
        <v>-436.39379000000008</v>
      </c>
    </row>
    <row r="245" spans="1:35" x14ac:dyDescent="0.25">
      <c r="A245" s="13">
        <v>3</v>
      </c>
      <c r="B245" s="13">
        <v>350</v>
      </c>
      <c r="C245">
        <v>351</v>
      </c>
      <c r="D245" t="s">
        <v>279</v>
      </c>
      <c r="E245">
        <v>0</v>
      </c>
      <c r="F245">
        <v>0</v>
      </c>
      <c r="G245">
        <v>-6.6851430000000001</v>
      </c>
      <c r="H245">
        <v>-6.6353609999999996</v>
      </c>
      <c r="I245">
        <v>-7.0867769999999997</v>
      </c>
      <c r="J245">
        <v>-7.3455199999999996</v>
      </c>
      <c r="K245">
        <v>-7.7892910000000004</v>
      </c>
      <c r="L245">
        <v>-7.8898619999999999</v>
      </c>
      <c r="M245">
        <v>-8.1295780000000004</v>
      </c>
      <c r="N245">
        <v>-8.3047489999999993</v>
      </c>
      <c r="O245">
        <v>-8.3708189999999991</v>
      </c>
      <c r="P245">
        <v>-8.3381959999999999</v>
      </c>
      <c r="Q245">
        <v>-8.3056029999999996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f t="shared" si="3"/>
        <v>-84.880898999999999</v>
      </c>
    </row>
    <row r="246" spans="1:35" x14ac:dyDescent="0.25">
      <c r="A246" s="13">
        <v>3</v>
      </c>
      <c r="B246" s="13">
        <v>400</v>
      </c>
      <c r="C246">
        <v>401</v>
      </c>
      <c r="D246" t="s">
        <v>280</v>
      </c>
      <c r="E246">
        <v>0</v>
      </c>
      <c r="F246">
        <v>0</v>
      </c>
      <c r="G246">
        <v>-165.49019999999999</v>
      </c>
      <c r="H246">
        <v>-164.25909999999999</v>
      </c>
      <c r="I246">
        <v>-175.4324</v>
      </c>
      <c r="J246">
        <v>-181.83430000000001</v>
      </c>
      <c r="K246">
        <v>-192.7852</v>
      </c>
      <c r="L246">
        <v>-195.27420000000001</v>
      </c>
      <c r="M246">
        <v>-201.23910000000001</v>
      </c>
      <c r="N246">
        <v>-205.5531</v>
      </c>
      <c r="O246">
        <v>-207.16480000000001</v>
      </c>
      <c r="P246">
        <v>-206.3895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f t="shared" si="3"/>
        <v>-1895.4219000000001</v>
      </c>
    </row>
    <row r="247" spans="1:35" x14ac:dyDescent="0.25">
      <c r="A247" s="13">
        <v>3</v>
      </c>
      <c r="B247" s="13">
        <v>400</v>
      </c>
      <c r="C247">
        <v>403</v>
      </c>
      <c r="D247" t="s">
        <v>281</v>
      </c>
      <c r="E247">
        <v>0</v>
      </c>
      <c r="F247">
        <v>0</v>
      </c>
      <c r="G247">
        <v>-163.97710000000001</v>
      </c>
      <c r="H247">
        <v>-162.76179999999999</v>
      </c>
      <c r="I247">
        <v>-173.83320000000001</v>
      </c>
      <c r="J247">
        <v>-180.17859999999999</v>
      </c>
      <c r="K247">
        <v>-191.00489999999999</v>
      </c>
      <c r="L247">
        <v>-193.4708</v>
      </c>
      <c r="M247">
        <v>-199.4016</v>
      </c>
      <c r="N247">
        <v>-203.6653</v>
      </c>
      <c r="O247">
        <v>-205.26750000000001</v>
      </c>
      <c r="P247">
        <v>-204.5376</v>
      </c>
      <c r="Q247">
        <v>-203.6661</v>
      </c>
      <c r="R247">
        <v>-203.12690000000001</v>
      </c>
      <c r="S247">
        <v>-209.6019</v>
      </c>
      <c r="T247">
        <v>-214.78890000000001</v>
      </c>
      <c r="U247">
        <v>-216.62629999999999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f t="shared" si="3"/>
        <v>-2925.9085</v>
      </c>
    </row>
    <row r="248" spans="1:35" x14ac:dyDescent="0.25">
      <c r="A248" s="13">
        <v>3</v>
      </c>
      <c r="B248" s="13">
        <v>400</v>
      </c>
      <c r="C248">
        <v>404</v>
      </c>
      <c r="D248" t="s">
        <v>282</v>
      </c>
      <c r="E248">
        <v>0</v>
      </c>
      <c r="F248">
        <v>0</v>
      </c>
      <c r="G248">
        <v>-26.66743</v>
      </c>
      <c r="H248">
        <v>-26.46855</v>
      </c>
      <c r="I248">
        <v>-28.269500000000001</v>
      </c>
      <c r="J248">
        <v>-29.306519999999999</v>
      </c>
      <c r="K248">
        <v>-31.082699999999999</v>
      </c>
      <c r="L248">
        <v>-31.48387</v>
      </c>
      <c r="M248">
        <v>-32.432499999999997</v>
      </c>
      <c r="N248">
        <v>-33.1355</v>
      </c>
      <c r="O248">
        <v>-33.398560000000003</v>
      </c>
      <c r="P248">
        <v>-33.260249999999999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f t="shared" si="3"/>
        <v>-305.50538</v>
      </c>
    </row>
    <row r="249" spans="1:35" x14ac:dyDescent="0.25">
      <c r="A249" s="13">
        <v>3</v>
      </c>
      <c r="B249" s="13">
        <v>400</v>
      </c>
      <c r="C249">
        <v>405</v>
      </c>
      <c r="D249" t="s">
        <v>283</v>
      </c>
      <c r="E249">
        <v>0</v>
      </c>
      <c r="F249">
        <v>0</v>
      </c>
      <c r="G249">
        <v>-17.843679999999999</v>
      </c>
      <c r="H249">
        <v>-17.710979999999999</v>
      </c>
      <c r="I249">
        <v>-18.91573</v>
      </c>
      <c r="J249">
        <v>-19.60596</v>
      </c>
      <c r="K249">
        <v>-20.78613</v>
      </c>
      <c r="L249">
        <v>-21.05461</v>
      </c>
      <c r="M249">
        <v>-21.698429999999998</v>
      </c>
      <c r="N249">
        <v>-22.163599999999999</v>
      </c>
      <c r="O249">
        <v>-22.337250000000001</v>
      </c>
      <c r="P249">
        <v>-22.254519999999999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f t="shared" si="3"/>
        <v>-204.37088999999997</v>
      </c>
    </row>
    <row r="250" spans="1:35" x14ac:dyDescent="0.25">
      <c r="A250" s="13">
        <v>3</v>
      </c>
      <c r="B250" s="13">
        <v>400</v>
      </c>
      <c r="C250">
        <v>406</v>
      </c>
      <c r="D250" t="s">
        <v>284</v>
      </c>
      <c r="E250">
        <v>0</v>
      </c>
      <c r="F250">
        <v>0</v>
      </c>
      <c r="G250">
        <v>-4.6287380000000002</v>
      </c>
      <c r="H250">
        <v>-4.5942990000000004</v>
      </c>
      <c r="I250">
        <v>-4.9068149999999999</v>
      </c>
      <c r="J250">
        <v>-5.0860289999999999</v>
      </c>
      <c r="K250">
        <v>-5.3921510000000001</v>
      </c>
      <c r="L250">
        <v>-5.46225</v>
      </c>
      <c r="M250">
        <v>-5.6287539999999998</v>
      </c>
      <c r="N250">
        <v>-5.7495729999999998</v>
      </c>
      <c r="O250">
        <v>-5.7947389999999999</v>
      </c>
      <c r="P250">
        <v>-5.7736210000000003</v>
      </c>
      <c r="Q250">
        <v>-5.7498779999999998</v>
      </c>
      <c r="R250">
        <v>-5.7333369999999997</v>
      </c>
      <c r="S250">
        <v>-5.9161380000000001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f t="shared" si="3"/>
        <v>-70.416322000000008</v>
      </c>
    </row>
    <row r="251" spans="1:35" x14ac:dyDescent="0.25">
      <c r="A251" s="13">
        <v>3</v>
      </c>
      <c r="B251" s="13">
        <v>400</v>
      </c>
      <c r="C251">
        <v>407</v>
      </c>
      <c r="D251" t="s">
        <v>285</v>
      </c>
      <c r="E251">
        <v>0</v>
      </c>
      <c r="F251">
        <v>0</v>
      </c>
      <c r="G251">
        <v>-6.9779429999999998</v>
      </c>
      <c r="H251">
        <v>-6.9260409999999997</v>
      </c>
      <c r="I251">
        <v>-7.397278</v>
      </c>
      <c r="J251">
        <v>-7.6669619999999998</v>
      </c>
      <c r="K251">
        <v>-8.1283259999999995</v>
      </c>
      <c r="L251">
        <v>-8.2338100000000001</v>
      </c>
      <c r="M251">
        <v>-8.4852910000000001</v>
      </c>
      <c r="N251">
        <v>-8.6671750000000003</v>
      </c>
      <c r="O251">
        <v>-8.7346800000000009</v>
      </c>
      <c r="P251">
        <v>-8.7031860000000005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f t="shared" si="3"/>
        <v>-79.920692000000003</v>
      </c>
    </row>
    <row r="252" spans="1:35" x14ac:dyDescent="0.25">
      <c r="A252" s="13">
        <v>3</v>
      </c>
      <c r="B252" s="13">
        <v>400</v>
      </c>
      <c r="C252">
        <v>408</v>
      </c>
      <c r="D252" t="s">
        <v>286</v>
      </c>
      <c r="E252">
        <v>0</v>
      </c>
      <c r="F252">
        <v>0</v>
      </c>
      <c r="G252">
        <v>-23.74841</v>
      </c>
      <c r="H252">
        <v>-23.571719999999999</v>
      </c>
      <c r="I252">
        <v>-25.175090000000001</v>
      </c>
      <c r="J252">
        <v>-26.093720000000001</v>
      </c>
      <c r="K252">
        <v>-27.665279999999999</v>
      </c>
      <c r="L252">
        <v>-28.022110000000001</v>
      </c>
      <c r="M252">
        <v>-28.878360000000001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f t="shared" si="3"/>
        <v>-183.15469000000002</v>
      </c>
    </row>
    <row r="253" spans="1:35" x14ac:dyDescent="0.25">
      <c r="A253" s="13">
        <v>3</v>
      </c>
      <c r="B253" s="13">
        <v>400</v>
      </c>
      <c r="C253">
        <v>409</v>
      </c>
      <c r="D253" t="s">
        <v>287</v>
      </c>
      <c r="E253">
        <v>0</v>
      </c>
      <c r="F253">
        <v>0</v>
      </c>
      <c r="G253">
        <v>-2.3166730000000002</v>
      </c>
      <c r="H253">
        <v>-2.2995000000000001</v>
      </c>
      <c r="I253">
        <v>-2.4558490000000002</v>
      </c>
      <c r="J253">
        <v>-2.5453190000000001</v>
      </c>
      <c r="K253">
        <v>-2.6988219999999998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f t="shared" si="3"/>
        <v>-12.316163</v>
      </c>
    </row>
    <row r="254" spans="1:35" x14ac:dyDescent="0.25">
      <c r="A254" s="13">
        <v>3</v>
      </c>
      <c r="B254" s="13">
        <v>400</v>
      </c>
      <c r="C254">
        <v>410</v>
      </c>
      <c r="D254" t="s">
        <v>288</v>
      </c>
      <c r="E254">
        <v>0</v>
      </c>
      <c r="F254">
        <v>0</v>
      </c>
      <c r="G254">
        <v>-11.584669999999999</v>
      </c>
      <c r="H254">
        <v>-11.49849</v>
      </c>
      <c r="I254">
        <v>-12.280620000000001</v>
      </c>
      <c r="J254">
        <v>-12.72888</v>
      </c>
      <c r="K254">
        <v>-13.49553</v>
      </c>
      <c r="L254">
        <v>-13.66954</v>
      </c>
      <c r="M254">
        <v>-14.087199999999999</v>
      </c>
      <c r="N254">
        <v>-14.38977</v>
      </c>
      <c r="O254">
        <v>-14.50342</v>
      </c>
      <c r="P254">
        <v>-14.448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f t="shared" si="3"/>
        <v>-132.68611999999999</v>
      </c>
    </row>
    <row r="255" spans="1:35" x14ac:dyDescent="0.25">
      <c r="A255" s="13">
        <v>3</v>
      </c>
      <c r="B255" s="13">
        <v>400</v>
      </c>
      <c r="C255">
        <v>411</v>
      </c>
      <c r="D255" t="s">
        <v>289</v>
      </c>
      <c r="E255">
        <v>0</v>
      </c>
      <c r="F255">
        <v>0</v>
      </c>
      <c r="G255">
        <v>-20.934139999999999</v>
      </c>
      <c r="H255">
        <v>-20.778369999999999</v>
      </c>
      <c r="I255">
        <v>-22.19173</v>
      </c>
      <c r="J255">
        <v>-23.001650000000001</v>
      </c>
      <c r="K255">
        <v>-24.387180000000001</v>
      </c>
      <c r="L255">
        <v>-24.701599999999999</v>
      </c>
      <c r="M255">
        <v>-25.456240000000001</v>
      </c>
      <c r="N255">
        <v>-26.002410000000001</v>
      </c>
      <c r="O255">
        <v>-26.206759999999999</v>
      </c>
      <c r="P255">
        <v>-26.108889999999999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f t="shared" si="3"/>
        <v>-239.76897</v>
      </c>
    </row>
    <row r="256" spans="1:35" x14ac:dyDescent="0.25">
      <c r="A256" s="13">
        <v>3</v>
      </c>
      <c r="B256" s="13">
        <v>500</v>
      </c>
      <c r="C256">
        <v>502</v>
      </c>
      <c r="D256" t="s">
        <v>290</v>
      </c>
      <c r="E256">
        <v>0</v>
      </c>
      <c r="F256">
        <v>0</v>
      </c>
      <c r="G256">
        <v>-21.40673</v>
      </c>
      <c r="H256">
        <v>-21.247910000000001</v>
      </c>
      <c r="I256">
        <v>-22.692979999999999</v>
      </c>
      <c r="J256">
        <v>-23.521419999999999</v>
      </c>
      <c r="K256">
        <v>-24.934940000000001</v>
      </c>
      <c r="L256">
        <v>-25.256769999999999</v>
      </c>
      <c r="M256">
        <v>-26.030850000000001</v>
      </c>
      <c r="N256">
        <v>-26.58813</v>
      </c>
      <c r="O256">
        <v>-26.797000000000001</v>
      </c>
      <c r="P256">
        <v>-26.701419999999999</v>
      </c>
      <c r="Q256">
        <v>-26.588010000000001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f t="shared" si="3"/>
        <v>-271.76616000000001</v>
      </c>
    </row>
    <row r="257" spans="1:35" x14ac:dyDescent="0.25">
      <c r="A257" s="13">
        <v>3</v>
      </c>
      <c r="B257" s="13">
        <v>500</v>
      </c>
      <c r="C257">
        <v>503</v>
      </c>
      <c r="D257" t="s">
        <v>291</v>
      </c>
      <c r="E257">
        <v>0</v>
      </c>
      <c r="F257">
        <v>0</v>
      </c>
      <c r="G257">
        <v>-28.97823</v>
      </c>
      <c r="H257">
        <v>-28.76305</v>
      </c>
      <c r="I257">
        <v>-30.719360000000002</v>
      </c>
      <c r="J257">
        <v>-31.840520000000001</v>
      </c>
      <c r="K257">
        <v>-33.754429999999999</v>
      </c>
      <c r="L257">
        <v>-34.189900000000002</v>
      </c>
      <c r="M257">
        <v>-35.237789999999997</v>
      </c>
      <c r="N257">
        <v>-35.991669999999999</v>
      </c>
      <c r="O257">
        <v>-36.274810000000002</v>
      </c>
      <c r="P257">
        <v>-36.144840000000002</v>
      </c>
      <c r="Q257">
        <v>-35.990969999999997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f t="shared" si="3"/>
        <v>-367.88556999999997</v>
      </c>
    </row>
    <row r="258" spans="1:35" x14ac:dyDescent="0.25">
      <c r="A258" s="13">
        <v>3</v>
      </c>
      <c r="B258" s="13">
        <v>700</v>
      </c>
      <c r="C258">
        <v>701</v>
      </c>
      <c r="D258" t="s">
        <v>292</v>
      </c>
      <c r="E258">
        <v>0</v>
      </c>
      <c r="F258">
        <v>0</v>
      </c>
      <c r="G258">
        <v>-20.954550000000001</v>
      </c>
      <c r="H258">
        <v>-20.799299999999999</v>
      </c>
      <c r="I258">
        <v>-22.214230000000001</v>
      </c>
      <c r="J258">
        <v>-23.02469</v>
      </c>
      <c r="K258">
        <v>-24.407139999999998</v>
      </c>
      <c r="L258">
        <v>-24.722919999999998</v>
      </c>
      <c r="M258">
        <v>-25.481169999999999</v>
      </c>
      <c r="N258">
        <v>-26.026029999999999</v>
      </c>
      <c r="O258">
        <v>-26.230319999999999</v>
      </c>
      <c r="P258">
        <v>-26.138369999999998</v>
      </c>
      <c r="Q258">
        <v>-26.025939999999999</v>
      </c>
      <c r="R258">
        <v>-25.957519999999999</v>
      </c>
      <c r="S258">
        <v>-26.784790000000001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f t="shared" si="3"/>
        <v>-318.76696999999996</v>
      </c>
    </row>
    <row r="259" spans="1:35" x14ac:dyDescent="0.25">
      <c r="A259" s="13">
        <v>3</v>
      </c>
      <c r="B259" s="13">
        <v>800</v>
      </c>
      <c r="C259">
        <v>801</v>
      </c>
      <c r="D259" t="s">
        <v>293</v>
      </c>
      <c r="E259">
        <v>0</v>
      </c>
      <c r="F259">
        <v>0</v>
      </c>
      <c r="G259">
        <v>-187.43389999999999</v>
      </c>
      <c r="H259">
        <v>-186.03890000000001</v>
      </c>
      <c r="I259">
        <v>-198.69489999999999</v>
      </c>
      <c r="J259">
        <v>-205.95099999999999</v>
      </c>
      <c r="K259">
        <v>-218.36940000000001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f t="shared" si="3"/>
        <v>-996.48810000000003</v>
      </c>
    </row>
    <row r="260" spans="1:35" x14ac:dyDescent="0.25">
      <c r="A260" s="13">
        <v>3</v>
      </c>
      <c r="B260" s="13">
        <v>800</v>
      </c>
      <c r="C260">
        <v>802</v>
      </c>
      <c r="D260" t="s">
        <v>294</v>
      </c>
      <c r="E260">
        <v>0</v>
      </c>
      <c r="F260">
        <v>0</v>
      </c>
      <c r="G260">
        <v>-94.46754</v>
      </c>
      <c r="H260">
        <v>-93.76437</v>
      </c>
      <c r="I260">
        <v>-100.1431</v>
      </c>
      <c r="J260">
        <v>-103.8002</v>
      </c>
      <c r="K260">
        <v>-110.0583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f t="shared" si="3"/>
        <v>-502.23351000000002</v>
      </c>
    </row>
    <row r="261" spans="1:35" x14ac:dyDescent="0.25">
      <c r="A261" s="13">
        <v>3</v>
      </c>
      <c r="B261" s="13">
        <v>800</v>
      </c>
      <c r="C261">
        <v>803</v>
      </c>
      <c r="D261" t="s">
        <v>295</v>
      </c>
      <c r="E261">
        <v>0</v>
      </c>
      <c r="F261">
        <v>0</v>
      </c>
      <c r="G261">
        <v>-281.97449999999998</v>
      </c>
      <c r="H261">
        <v>-279.87599999999998</v>
      </c>
      <c r="I261">
        <v>-298.9153</v>
      </c>
      <c r="J261">
        <v>-309.83109999999999</v>
      </c>
      <c r="K261">
        <v>-328.51330000000002</v>
      </c>
      <c r="L261">
        <v>-332.7543</v>
      </c>
      <c r="M261">
        <v>-342.89359999999999</v>
      </c>
      <c r="N261">
        <v>-350.25749999999999</v>
      </c>
      <c r="O261">
        <v>-353.0068</v>
      </c>
      <c r="P261">
        <v>-351.65890000000002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f t="shared" ref="AI261:AI277" si="4">SUM(E261:AH261)</f>
        <v>-3229.6813000000002</v>
      </c>
    </row>
    <row r="262" spans="1:35" x14ac:dyDescent="0.25">
      <c r="A262" s="13">
        <v>3</v>
      </c>
      <c r="B262" s="13">
        <v>800</v>
      </c>
      <c r="C262">
        <v>804</v>
      </c>
      <c r="D262" t="s">
        <v>296</v>
      </c>
      <c r="E262">
        <v>0</v>
      </c>
      <c r="F262">
        <v>0</v>
      </c>
      <c r="G262">
        <v>-376.91550000000001</v>
      </c>
      <c r="H262">
        <v>-374.1105</v>
      </c>
      <c r="I262">
        <v>-399.56040000000002</v>
      </c>
      <c r="J262">
        <v>-414.15210000000002</v>
      </c>
      <c r="K262">
        <v>-439.12439999999998</v>
      </c>
      <c r="L262">
        <v>-444.79270000000002</v>
      </c>
      <c r="M262">
        <v>-458.34640000000002</v>
      </c>
      <c r="N262">
        <v>-468.18939999999998</v>
      </c>
      <c r="O262">
        <v>-471.86430000000001</v>
      </c>
      <c r="P262">
        <v>-470.06229999999999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f t="shared" si="4"/>
        <v>-4317.1179999999995</v>
      </c>
    </row>
    <row r="263" spans="1:35" x14ac:dyDescent="0.25">
      <c r="A263" s="13">
        <v>3</v>
      </c>
      <c r="B263" s="13">
        <v>900</v>
      </c>
      <c r="C263">
        <v>901</v>
      </c>
      <c r="D263" t="s">
        <v>297</v>
      </c>
      <c r="E263">
        <v>0</v>
      </c>
      <c r="F263">
        <v>0</v>
      </c>
      <c r="G263">
        <v>-1.421494</v>
      </c>
      <c r="H263">
        <v>-1.4109039999999999</v>
      </c>
      <c r="I263">
        <v>-1.506874</v>
      </c>
      <c r="J263">
        <v>-1.561493</v>
      </c>
      <c r="K263">
        <v>-1.655197</v>
      </c>
      <c r="L263">
        <v>-1.677216</v>
      </c>
      <c r="M263">
        <v>-1.728561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f t="shared" si="4"/>
        <v>-10.961739000000001</v>
      </c>
    </row>
    <row r="264" spans="1:35" x14ac:dyDescent="0.25">
      <c r="A264" s="13">
        <v>3</v>
      </c>
      <c r="B264" s="13">
        <v>910</v>
      </c>
      <c r="C264">
        <v>911</v>
      </c>
      <c r="D264" t="s">
        <v>298</v>
      </c>
      <c r="E264">
        <v>0</v>
      </c>
      <c r="F264">
        <v>0</v>
      </c>
      <c r="G264">
        <v>-5.471069</v>
      </c>
      <c r="H264">
        <v>-5.4303439999999998</v>
      </c>
      <c r="I264">
        <v>-5.7997969999999999</v>
      </c>
      <c r="J264">
        <v>-6.0115660000000002</v>
      </c>
      <c r="K264">
        <v>-6.3744199999999998</v>
      </c>
      <c r="L264">
        <v>-6.4566800000000004</v>
      </c>
      <c r="M264">
        <v>-6.6531219999999998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f t="shared" si="4"/>
        <v>-42.196997999999994</v>
      </c>
    </row>
    <row r="265" spans="1:35" x14ac:dyDescent="0.25">
      <c r="A265" s="13">
        <v>3</v>
      </c>
      <c r="B265" s="13">
        <v>920</v>
      </c>
      <c r="C265">
        <v>921</v>
      </c>
      <c r="D265" t="s">
        <v>299</v>
      </c>
      <c r="E265">
        <v>0</v>
      </c>
      <c r="F265">
        <v>0</v>
      </c>
      <c r="G265">
        <v>-6.1468280000000002</v>
      </c>
      <c r="H265">
        <v>-6.101089</v>
      </c>
      <c r="I265">
        <v>-6.5161210000000001</v>
      </c>
      <c r="J265">
        <v>-6.7543949999999997</v>
      </c>
      <c r="K265">
        <v>-7.1614839999999997</v>
      </c>
      <c r="L265">
        <v>-7.2544250000000003</v>
      </c>
      <c r="M265">
        <v>-7.4749759999999998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f t="shared" si="4"/>
        <v>-47.409317999999992</v>
      </c>
    </row>
    <row r="266" spans="1:35" x14ac:dyDescent="0.25">
      <c r="A266" s="13">
        <v>3</v>
      </c>
      <c r="B266" s="13">
        <v>930</v>
      </c>
      <c r="C266">
        <v>931</v>
      </c>
      <c r="D266" t="s">
        <v>300</v>
      </c>
      <c r="E266">
        <v>0</v>
      </c>
      <c r="F266">
        <v>0</v>
      </c>
      <c r="G266">
        <v>-3.3425750000000001</v>
      </c>
      <c r="H266">
        <v>-3.3177639999999999</v>
      </c>
      <c r="I266">
        <v>-3.5434489999999998</v>
      </c>
      <c r="J266">
        <v>-3.6730960000000001</v>
      </c>
      <c r="K266">
        <v>-3.8946839999999998</v>
      </c>
      <c r="L266">
        <v>-3.9450530000000001</v>
      </c>
      <c r="M266">
        <v>-4.0650329999999997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f t="shared" si="4"/>
        <v>-25.781654000000003</v>
      </c>
    </row>
    <row r="267" spans="1:35" x14ac:dyDescent="0.25">
      <c r="A267" s="13">
        <v>3</v>
      </c>
      <c r="B267" s="13">
        <v>940</v>
      </c>
      <c r="C267">
        <v>941</v>
      </c>
      <c r="D267" t="s">
        <v>301</v>
      </c>
      <c r="E267">
        <v>0</v>
      </c>
      <c r="F267">
        <v>0</v>
      </c>
      <c r="G267">
        <v>-6.9251630000000004</v>
      </c>
      <c r="H267">
        <v>-6.8735350000000004</v>
      </c>
      <c r="I267">
        <v>-7.341202</v>
      </c>
      <c r="J267">
        <v>-7.6095889999999997</v>
      </c>
      <c r="K267">
        <v>-8.0687560000000005</v>
      </c>
      <c r="L267">
        <v>-8.1728819999999995</v>
      </c>
      <c r="M267">
        <v>-8.4214629999999993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f t="shared" si="4"/>
        <v>-53.412590000000009</v>
      </c>
    </row>
    <row r="268" spans="1:35" x14ac:dyDescent="0.25">
      <c r="A268" s="13">
        <v>3</v>
      </c>
      <c r="B268" s="13">
        <v>950</v>
      </c>
      <c r="C268">
        <v>951</v>
      </c>
      <c r="D268" t="s">
        <v>302</v>
      </c>
      <c r="E268">
        <v>0</v>
      </c>
      <c r="F268">
        <v>0</v>
      </c>
      <c r="G268">
        <v>-3.8813930000000001</v>
      </c>
      <c r="H268">
        <v>-3.8524929999999999</v>
      </c>
      <c r="I268">
        <v>-4.1145480000000001</v>
      </c>
      <c r="J268">
        <v>-4.2647089999999999</v>
      </c>
      <c r="K268">
        <v>-4.5218660000000002</v>
      </c>
      <c r="L268">
        <v>-4.5806579999999997</v>
      </c>
      <c r="M268">
        <v>-4.7199859999999996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f t="shared" si="4"/>
        <v>-29.935652999999999</v>
      </c>
    </row>
    <row r="269" spans="1:35" x14ac:dyDescent="0.25">
      <c r="A269" s="13">
        <v>3</v>
      </c>
      <c r="B269" s="13">
        <v>960</v>
      </c>
      <c r="C269">
        <v>961</v>
      </c>
      <c r="D269" t="s">
        <v>303</v>
      </c>
      <c r="E269">
        <v>0</v>
      </c>
      <c r="F269">
        <v>0</v>
      </c>
      <c r="G269">
        <v>-1.5793299999999999</v>
      </c>
      <c r="H269">
        <v>-1.5675809999999999</v>
      </c>
      <c r="I269">
        <v>-1.674248</v>
      </c>
      <c r="J269">
        <v>-1.735107</v>
      </c>
      <c r="K269">
        <v>-1.839798</v>
      </c>
      <c r="L269">
        <v>-1.863831</v>
      </c>
      <c r="M269">
        <v>-1.920425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f t="shared" si="4"/>
        <v>-12.180319999999998</v>
      </c>
    </row>
    <row r="270" spans="1:35" x14ac:dyDescent="0.25">
      <c r="A270" s="13">
        <v>5</v>
      </c>
      <c r="B270" s="13">
        <v>200</v>
      </c>
      <c r="C270">
        <v>211</v>
      </c>
      <c r="D270" t="s">
        <v>507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f t="shared" si="4"/>
        <v>0</v>
      </c>
    </row>
    <row r="271" spans="1:35" x14ac:dyDescent="0.25">
      <c r="A271" s="13">
        <v>5</v>
      </c>
      <c r="B271" s="13">
        <v>200</v>
      </c>
      <c r="C271">
        <v>222</v>
      </c>
      <c r="D271" t="s">
        <v>501</v>
      </c>
      <c r="E271">
        <v>0</v>
      </c>
      <c r="F271">
        <v>0</v>
      </c>
      <c r="G271">
        <v>-0.66943359999999996</v>
      </c>
      <c r="H271">
        <v>-0.66444400000000003</v>
      </c>
      <c r="I271">
        <v>-0.70965579999999995</v>
      </c>
      <c r="J271">
        <v>-0.73535159999999999</v>
      </c>
      <c r="K271">
        <v>-0.7796478</v>
      </c>
      <c r="L271">
        <v>-0.78976440000000003</v>
      </c>
      <c r="M271">
        <v>-0.81405640000000001</v>
      </c>
      <c r="N271">
        <v>-0.83166499999999999</v>
      </c>
      <c r="O271">
        <v>-0.83804319999999999</v>
      </c>
      <c r="P271">
        <v>-0.83557130000000002</v>
      </c>
      <c r="Q271">
        <v>-0.83264159999999998</v>
      </c>
      <c r="R271">
        <v>-0.82910159999999999</v>
      </c>
      <c r="S271">
        <v>-0.85577389999999998</v>
      </c>
      <c r="T271">
        <v>-0.87670899999999996</v>
      </c>
      <c r="U271">
        <v>-0.88494870000000003</v>
      </c>
      <c r="V271">
        <v>-0.90637210000000001</v>
      </c>
      <c r="W271">
        <v>-0.92407229999999996</v>
      </c>
      <c r="X271">
        <v>-0.93084719999999999</v>
      </c>
      <c r="Y271">
        <v>-0.94110110000000002</v>
      </c>
      <c r="Z271">
        <v>-0.95050049999999997</v>
      </c>
      <c r="AA271">
        <v>-0.95825199999999999</v>
      </c>
      <c r="AB271">
        <v>-0.96868900000000002</v>
      </c>
      <c r="AC271">
        <v>-0.98657229999999996</v>
      </c>
      <c r="AD271">
        <v>-0.99487300000000001</v>
      </c>
      <c r="AE271">
        <v>-1.012451</v>
      </c>
      <c r="AF271">
        <v>-1.027039</v>
      </c>
      <c r="AG271">
        <v>-1.0690919999999999</v>
      </c>
      <c r="AH271">
        <v>-1.107483</v>
      </c>
      <c r="AI271">
        <f t="shared" si="4"/>
        <v>-24.724152399999998</v>
      </c>
    </row>
    <row r="272" spans="1:35" x14ac:dyDescent="0.25">
      <c r="A272" s="13">
        <v>5</v>
      </c>
      <c r="B272" s="13">
        <v>200</v>
      </c>
      <c r="C272">
        <v>232</v>
      </c>
      <c r="D272" t="s">
        <v>504</v>
      </c>
      <c r="E272">
        <v>0</v>
      </c>
      <c r="F272">
        <v>0</v>
      </c>
      <c r="G272">
        <v>-3.347359</v>
      </c>
      <c r="H272">
        <v>-3.3225250000000002</v>
      </c>
      <c r="I272">
        <v>-3.5485229999999999</v>
      </c>
      <c r="J272">
        <v>-3.6783450000000002</v>
      </c>
      <c r="K272">
        <v>-3.8995060000000001</v>
      </c>
      <c r="L272">
        <v>-3.9506839999999999</v>
      </c>
      <c r="M272">
        <v>-4.070862</v>
      </c>
      <c r="N272">
        <v>-4.1584469999999998</v>
      </c>
      <c r="O272">
        <v>-4.1914369999999996</v>
      </c>
      <c r="P272">
        <v>-4.1759029999999999</v>
      </c>
      <c r="Q272">
        <v>-4.1592409999999997</v>
      </c>
      <c r="R272">
        <v>-4.1465449999999997</v>
      </c>
      <c r="S272">
        <v>-4.278931</v>
      </c>
      <c r="T272">
        <v>-4.3841549999999998</v>
      </c>
      <c r="U272">
        <v>-4.4242549999999996</v>
      </c>
      <c r="V272">
        <v>-4.5325319999999998</v>
      </c>
      <c r="W272">
        <v>-4.6196289999999998</v>
      </c>
      <c r="X272">
        <v>-4.6570429999999998</v>
      </c>
      <c r="Y272">
        <v>-4.703735</v>
      </c>
      <c r="Z272">
        <v>-4.7556760000000002</v>
      </c>
      <c r="AA272">
        <v>-4.790527</v>
      </c>
      <c r="AB272">
        <v>-4.8444209999999996</v>
      </c>
      <c r="AC272">
        <v>-4.9270630000000004</v>
      </c>
      <c r="AD272">
        <v>-4.9771729999999996</v>
      </c>
      <c r="AE272">
        <v>-5.0633540000000004</v>
      </c>
      <c r="AF272">
        <v>-5.1391600000000004</v>
      </c>
      <c r="AG272">
        <v>-5.3487549999999997</v>
      </c>
      <c r="AH272">
        <v>0</v>
      </c>
      <c r="AI272">
        <f t="shared" si="4"/>
        <v>-118.09578599999998</v>
      </c>
    </row>
    <row r="273" spans="1:35" x14ac:dyDescent="0.25">
      <c r="A273" s="13">
        <v>5</v>
      </c>
      <c r="B273" s="13">
        <v>200</v>
      </c>
      <c r="C273">
        <v>242</v>
      </c>
      <c r="D273" t="s">
        <v>505</v>
      </c>
      <c r="E273">
        <v>0</v>
      </c>
      <c r="F273">
        <v>0</v>
      </c>
      <c r="G273">
        <v>-8.0343250000000008</v>
      </c>
      <c r="H273">
        <v>-7.9743500000000003</v>
      </c>
      <c r="I273">
        <v>-8.5168909999999993</v>
      </c>
      <c r="J273">
        <v>-8.8262940000000008</v>
      </c>
      <c r="K273">
        <v>-9.3570709999999995</v>
      </c>
      <c r="L273">
        <v>-9.4783779999999993</v>
      </c>
      <c r="M273">
        <v>-9.7692720000000008</v>
      </c>
      <c r="N273">
        <v>-9.9780270000000009</v>
      </c>
      <c r="O273">
        <v>-10.055730000000001</v>
      </c>
      <c r="P273">
        <v>-10.018370000000001</v>
      </c>
      <c r="Q273">
        <v>-9.9769290000000002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f t="shared" si="4"/>
        <v>-101.985637</v>
      </c>
    </row>
    <row r="274" spans="1:35" x14ac:dyDescent="0.25">
      <c r="A274" s="13">
        <v>5</v>
      </c>
      <c r="B274" s="13">
        <v>260</v>
      </c>
      <c r="C274">
        <v>263</v>
      </c>
      <c r="D274" t="s">
        <v>506</v>
      </c>
      <c r="E274">
        <v>0</v>
      </c>
      <c r="F274">
        <v>0</v>
      </c>
      <c r="G274">
        <v>-10.48466</v>
      </c>
      <c r="H274">
        <v>-10.406650000000001</v>
      </c>
      <c r="I274">
        <v>-11.11458</v>
      </c>
      <c r="J274">
        <v>-11.52087</v>
      </c>
      <c r="K274">
        <v>-12.215909999999999</v>
      </c>
      <c r="L274">
        <v>-12.373699999999999</v>
      </c>
      <c r="M274">
        <v>-12.75034</v>
      </c>
      <c r="N274">
        <v>-13.025119999999999</v>
      </c>
      <c r="O274">
        <v>-13.12762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f t="shared" si="4"/>
        <v>-107.01945000000001</v>
      </c>
    </row>
    <row r="275" spans="1:35" x14ac:dyDescent="0.25">
      <c r="A275" s="13">
        <v>5</v>
      </c>
      <c r="B275" s="13">
        <v>999</v>
      </c>
      <c r="C275">
        <v>302</v>
      </c>
      <c r="D275" t="s">
        <v>502</v>
      </c>
      <c r="E275">
        <v>0</v>
      </c>
      <c r="F275">
        <v>0</v>
      </c>
      <c r="G275">
        <v>-119.97450000000001</v>
      </c>
      <c r="H275">
        <v>-119.08320000000001</v>
      </c>
      <c r="I275">
        <v>-127.18300000000001</v>
      </c>
      <c r="J275">
        <v>-131.82339999999999</v>
      </c>
      <c r="K275">
        <v>-139.7465</v>
      </c>
      <c r="L275">
        <v>-141.5521</v>
      </c>
      <c r="M275">
        <v>-145.88939999999999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f t="shared" si="4"/>
        <v>-925.25210000000004</v>
      </c>
    </row>
    <row r="276" spans="1:35" x14ac:dyDescent="0.25">
      <c r="A276" s="13">
        <v>5</v>
      </c>
      <c r="B276" s="13">
        <v>999</v>
      </c>
      <c r="C276">
        <v>352</v>
      </c>
      <c r="D276" t="s">
        <v>500</v>
      </c>
      <c r="E276">
        <v>0</v>
      </c>
      <c r="F276">
        <v>0</v>
      </c>
      <c r="G276">
        <v>-96.728870000000001</v>
      </c>
      <c r="H276">
        <v>-96.010350000000003</v>
      </c>
      <c r="I276">
        <v>-102.5407</v>
      </c>
      <c r="J276">
        <v>-106.28189999999999</v>
      </c>
      <c r="K276">
        <v>-112.6703</v>
      </c>
      <c r="L276">
        <v>-114.12520000000001</v>
      </c>
      <c r="M276">
        <v>-117.6228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f t="shared" si="4"/>
        <v>-745.98012000000006</v>
      </c>
    </row>
    <row r="277" spans="1:35" x14ac:dyDescent="0.25">
      <c r="A277" s="13">
        <v>5</v>
      </c>
      <c r="B277" s="13">
        <v>999</v>
      </c>
      <c r="C277">
        <v>962</v>
      </c>
      <c r="D277" t="s">
        <v>503</v>
      </c>
      <c r="E277">
        <v>0</v>
      </c>
      <c r="F277">
        <v>0</v>
      </c>
      <c r="G277">
        <v>-29.895009999999999</v>
      </c>
      <c r="H277">
        <v>-29.673480000000001</v>
      </c>
      <c r="I277">
        <v>-31.691960000000002</v>
      </c>
      <c r="J277">
        <v>-32.84854</v>
      </c>
      <c r="K277">
        <v>-34.822240000000001</v>
      </c>
      <c r="L277">
        <v>-35.272170000000003</v>
      </c>
      <c r="M277">
        <v>-36.353180000000002</v>
      </c>
      <c r="N277">
        <v>-37.130580000000002</v>
      </c>
      <c r="O277">
        <v>-37.423740000000002</v>
      </c>
      <c r="P277">
        <v>-37.290529999999997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f t="shared" si="4"/>
        <v>-342.40143</v>
      </c>
    </row>
  </sheetData>
  <pageMargins left="0.7" right="0.7" top="0.75" bottom="0.75" header="0.3" footer="0.3"/>
  <pageSetup paperSize="17" scale="5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277"/>
  <sheetViews>
    <sheetView workbookViewId="0">
      <selection activeCell="AL4" sqref="AL4:AL277"/>
    </sheetView>
  </sheetViews>
  <sheetFormatPr defaultRowHeight="15" x14ac:dyDescent="0.25"/>
  <cols>
    <col min="1" max="1" width="9.7109375" bestFit="1" customWidth="1"/>
    <col min="2" max="3" width="10.140625" bestFit="1" customWidth="1"/>
    <col min="4" max="4" width="58.85546875" bestFit="1" customWidth="1"/>
  </cols>
  <sheetData>
    <row r="1" spans="1:34" x14ac:dyDescent="0.25">
      <c r="G1">
        <v>37</v>
      </c>
    </row>
    <row r="3" spans="1:34" x14ac:dyDescent="0.25">
      <c r="A3" s="4" t="s">
        <v>24</v>
      </c>
      <c r="B3" s="4" t="s">
        <v>304</v>
      </c>
      <c r="C3" t="s">
        <v>23</v>
      </c>
      <c r="D3" s="4" t="s">
        <v>25</v>
      </c>
      <c r="E3">
        <v>2013</v>
      </c>
      <c r="F3">
        <v>2014</v>
      </c>
      <c r="G3">
        <v>2015</v>
      </c>
      <c r="H3">
        <v>2016</v>
      </c>
      <c r="I3">
        <v>2017</v>
      </c>
      <c r="J3">
        <v>2018</v>
      </c>
      <c r="K3">
        <v>2019</v>
      </c>
      <c r="L3">
        <v>2020</v>
      </c>
      <c r="M3">
        <v>2021</v>
      </c>
      <c r="N3">
        <v>2022</v>
      </c>
      <c r="O3">
        <v>2023</v>
      </c>
      <c r="P3">
        <v>2024</v>
      </c>
      <c r="Q3">
        <v>2025</v>
      </c>
      <c r="R3">
        <v>2026</v>
      </c>
      <c r="S3">
        <v>2027</v>
      </c>
      <c r="T3">
        <v>2028</v>
      </c>
      <c r="U3">
        <v>2029</v>
      </c>
      <c r="V3">
        <v>2030</v>
      </c>
      <c r="W3">
        <v>2031</v>
      </c>
      <c r="X3">
        <v>2032</v>
      </c>
      <c r="Y3">
        <v>2033</v>
      </c>
      <c r="Z3">
        <v>2034</v>
      </c>
      <c r="AA3">
        <v>2035</v>
      </c>
      <c r="AB3">
        <v>2036</v>
      </c>
      <c r="AC3">
        <v>2037</v>
      </c>
      <c r="AD3">
        <v>2038</v>
      </c>
      <c r="AE3">
        <v>2039</v>
      </c>
      <c r="AF3">
        <v>2040</v>
      </c>
      <c r="AG3">
        <v>2041</v>
      </c>
      <c r="AH3">
        <v>2042</v>
      </c>
    </row>
    <row r="4" spans="1:34" x14ac:dyDescent="0.25">
      <c r="A4" s="13">
        <v>1</v>
      </c>
      <c r="B4" s="13">
        <v>100</v>
      </c>
      <c r="C4">
        <v>102</v>
      </c>
      <c r="D4" t="s">
        <v>38</v>
      </c>
      <c r="E4">
        <v>0</v>
      </c>
      <c r="F4">
        <v>0</v>
      </c>
      <c r="G4">
        <f t="shared" ref="G4:G67" si="0">$G$1</f>
        <v>37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</row>
    <row r="5" spans="1:34" x14ac:dyDescent="0.25">
      <c r="A5" s="13">
        <v>1</v>
      </c>
      <c r="B5" s="13">
        <v>100</v>
      </c>
      <c r="C5">
        <v>103</v>
      </c>
      <c r="D5" t="s">
        <v>39</v>
      </c>
      <c r="E5">
        <v>0</v>
      </c>
      <c r="F5">
        <v>0</v>
      </c>
      <c r="G5">
        <f t="shared" si="0"/>
        <v>37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</row>
    <row r="6" spans="1:34" x14ac:dyDescent="0.25">
      <c r="A6" s="13">
        <v>1</v>
      </c>
      <c r="B6" s="13">
        <v>100</v>
      </c>
      <c r="C6">
        <v>104</v>
      </c>
      <c r="D6" t="s">
        <v>40</v>
      </c>
      <c r="E6">
        <v>0</v>
      </c>
      <c r="F6">
        <v>0</v>
      </c>
      <c r="G6">
        <f t="shared" si="0"/>
        <v>37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</row>
    <row r="7" spans="1:34" x14ac:dyDescent="0.25">
      <c r="A7" s="13">
        <v>1</v>
      </c>
      <c r="B7" s="13">
        <v>100</v>
      </c>
      <c r="C7">
        <v>105</v>
      </c>
      <c r="D7" t="s">
        <v>41</v>
      </c>
      <c r="E7">
        <v>0</v>
      </c>
      <c r="F7">
        <v>0</v>
      </c>
      <c r="G7">
        <f t="shared" si="0"/>
        <v>37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</row>
    <row r="8" spans="1:34" x14ac:dyDescent="0.25">
      <c r="A8" s="13">
        <v>1</v>
      </c>
      <c r="B8" s="13">
        <v>100</v>
      </c>
      <c r="C8">
        <v>106</v>
      </c>
      <c r="D8" t="s">
        <v>42</v>
      </c>
      <c r="E8">
        <v>0</v>
      </c>
      <c r="F8">
        <v>0</v>
      </c>
      <c r="G8">
        <f t="shared" si="0"/>
        <v>37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</row>
    <row r="9" spans="1:34" x14ac:dyDescent="0.25">
      <c r="A9" s="13">
        <v>1</v>
      </c>
      <c r="B9" s="13">
        <v>100</v>
      </c>
      <c r="C9">
        <v>107</v>
      </c>
      <c r="D9" t="s">
        <v>43</v>
      </c>
      <c r="E9">
        <v>0</v>
      </c>
      <c r="F9">
        <v>0</v>
      </c>
      <c r="G9">
        <f t="shared" si="0"/>
        <v>37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</row>
    <row r="10" spans="1:34" x14ac:dyDescent="0.25">
      <c r="A10" s="13">
        <v>1</v>
      </c>
      <c r="B10" s="13">
        <v>100</v>
      </c>
      <c r="C10">
        <v>108</v>
      </c>
      <c r="D10" t="s">
        <v>44</v>
      </c>
      <c r="E10">
        <v>0</v>
      </c>
      <c r="F10">
        <v>0</v>
      </c>
      <c r="G10">
        <f t="shared" si="0"/>
        <v>37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</row>
    <row r="11" spans="1:34" x14ac:dyDescent="0.25">
      <c r="A11" s="13">
        <v>1</v>
      </c>
      <c r="B11" s="13">
        <v>100</v>
      </c>
      <c r="C11">
        <v>110</v>
      </c>
      <c r="D11" t="s">
        <v>45</v>
      </c>
      <c r="E11">
        <v>0</v>
      </c>
      <c r="F11">
        <v>0</v>
      </c>
      <c r="G11">
        <f t="shared" si="0"/>
        <v>37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</row>
    <row r="12" spans="1:34" x14ac:dyDescent="0.25">
      <c r="A12" s="13">
        <v>1</v>
      </c>
      <c r="B12" s="13">
        <v>100</v>
      </c>
      <c r="C12">
        <v>111</v>
      </c>
      <c r="D12" t="s">
        <v>46</v>
      </c>
      <c r="E12">
        <v>0</v>
      </c>
      <c r="F12">
        <v>0</v>
      </c>
      <c r="G12">
        <f t="shared" si="0"/>
        <v>37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</row>
    <row r="13" spans="1:34" x14ac:dyDescent="0.25">
      <c r="A13" s="13">
        <v>1</v>
      </c>
      <c r="B13" s="13">
        <v>100</v>
      </c>
      <c r="C13">
        <v>112</v>
      </c>
      <c r="D13" t="s">
        <v>47</v>
      </c>
      <c r="E13">
        <v>0</v>
      </c>
      <c r="F13">
        <v>0</v>
      </c>
      <c r="G13">
        <f t="shared" si="0"/>
        <v>37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</row>
    <row r="14" spans="1:34" x14ac:dyDescent="0.25">
      <c r="A14" s="13">
        <v>1</v>
      </c>
      <c r="B14" s="13">
        <v>100</v>
      </c>
      <c r="C14">
        <v>113</v>
      </c>
      <c r="D14" t="s">
        <v>48</v>
      </c>
      <c r="E14">
        <v>0</v>
      </c>
      <c r="F14">
        <v>0</v>
      </c>
      <c r="G14">
        <f t="shared" si="0"/>
        <v>37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</row>
    <row r="15" spans="1:34" x14ac:dyDescent="0.25">
      <c r="A15" s="13">
        <v>1</v>
      </c>
      <c r="B15" s="13">
        <v>100</v>
      </c>
      <c r="C15">
        <v>114</v>
      </c>
      <c r="D15" t="s">
        <v>49</v>
      </c>
      <c r="E15">
        <v>0</v>
      </c>
      <c r="F15">
        <v>0</v>
      </c>
      <c r="G15">
        <f t="shared" si="0"/>
        <v>37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</row>
    <row r="16" spans="1:34" x14ac:dyDescent="0.25">
      <c r="A16" s="13">
        <v>1</v>
      </c>
      <c r="B16" s="13">
        <v>100</v>
      </c>
      <c r="C16">
        <v>115</v>
      </c>
      <c r="D16" t="s">
        <v>50</v>
      </c>
      <c r="E16">
        <v>0</v>
      </c>
      <c r="F16">
        <v>0</v>
      </c>
      <c r="G16">
        <f t="shared" si="0"/>
        <v>37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</row>
    <row r="17" spans="1:34" x14ac:dyDescent="0.25">
      <c r="A17" s="13">
        <v>1</v>
      </c>
      <c r="B17" s="13">
        <v>100</v>
      </c>
      <c r="C17">
        <v>116</v>
      </c>
      <c r="D17" t="s">
        <v>51</v>
      </c>
      <c r="E17">
        <v>0</v>
      </c>
      <c r="F17">
        <v>0</v>
      </c>
      <c r="G17">
        <f t="shared" si="0"/>
        <v>37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</row>
    <row r="18" spans="1:34" x14ac:dyDescent="0.25">
      <c r="A18" s="13">
        <v>1</v>
      </c>
      <c r="B18" s="13">
        <v>100</v>
      </c>
      <c r="C18">
        <v>117</v>
      </c>
      <c r="D18" t="s">
        <v>52</v>
      </c>
      <c r="E18">
        <v>0</v>
      </c>
      <c r="F18">
        <v>0</v>
      </c>
      <c r="G18">
        <f t="shared" si="0"/>
        <v>37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</row>
    <row r="19" spans="1:34" x14ac:dyDescent="0.25">
      <c r="A19" s="13">
        <v>1</v>
      </c>
      <c r="B19" s="13">
        <v>100</v>
      </c>
      <c r="C19">
        <v>118</v>
      </c>
      <c r="D19" t="s">
        <v>53</v>
      </c>
      <c r="E19">
        <v>0</v>
      </c>
      <c r="F19">
        <v>0</v>
      </c>
      <c r="G19">
        <f t="shared" si="0"/>
        <v>37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</row>
    <row r="20" spans="1:34" x14ac:dyDescent="0.25">
      <c r="A20" s="13">
        <v>1</v>
      </c>
      <c r="B20" s="13">
        <v>100</v>
      </c>
      <c r="C20">
        <v>119</v>
      </c>
      <c r="D20" t="s">
        <v>54</v>
      </c>
      <c r="E20">
        <v>0</v>
      </c>
      <c r="F20">
        <v>0</v>
      </c>
      <c r="G20">
        <f t="shared" si="0"/>
        <v>37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</row>
    <row r="21" spans="1:34" x14ac:dyDescent="0.25">
      <c r="A21" s="13">
        <v>1</v>
      </c>
      <c r="B21" s="13">
        <v>100</v>
      </c>
      <c r="C21">
        <v>120</v>
      </c>
      <c r="D21" t="s">
        <v>55</v>
      </c>
      <c r="E21">
        <v>0</v>
      </c>
      <c r="F21">
        <v>0</v>
      </c>
      <c r="G21">
        <f t="shared" si="0"/>
        <v>37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</row>
    <row r="22" spans="1:34" x14ac:dyDescent="0.25">
      <c r="A22" s="13">
        <v>1</v>
      </c>
      <c r="B22" s="13">
        <v>100</v>
      </c>
      <c r="C22">
        <v>121</v>
      </c>
      <c r="D22" t="s">
        <v>56</v>
      </c>
      <c r="E22">
        <v>0</v>
      </c>
      <c r="F22">
        <v>0</v>
      </c>
      <c r="G22">
        <f t="shared" si="0"/>
        <v>37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</row>
    <row r="23" spans="1:34" x14ac:dyDescent="0.25">
      <c r="A23" s="13">
        <v>1</v>
      </c>
      <c r="B23" s="13">
        <v>100</v>
      </c>
      <c r="C23">
        <v>122</v>
      </c>
      <c r="D23" t="s">
        <v>57</v>
      </c>
      <c r="E23">
        <v>0</v>
      </c>
      <c r="F23">
        <v>0</v>
      </c>
      <c r="G23">
        <f t="shared" si="0"/>
        <v>37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</row>
    <row r="24" spans="1:34" x14ac:dyDescent="0.25">
      <c r="A24" s="13">
        <v>1</v>
      </c>
      <c r="B24" s="13">
        <v>100</v>
      </c>
      <c r="C24">
        <v>124</v>
      </c>
      <c r="D24" t="s">
        <v>58</v>
      </c>
      <c r="E24">
        <v>0</v>
      </c>
      <c r="F24">
        <v>0</v>
      </c>
      <c r="G24">
        <f t="shared" si="0"/>
        <v>37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</row>
    <row r="25" spans="1:34" x14ac:dyDescent="0.25">
      <c r="A25" s="13">
        <v>1</v>
      </c>
      <c r="B25" s="13">
        <v>100</v>
      </c>
      <c r="C25">
        <v>125</v>
      </c>
      <c r="D25" t="s">
        <v>59</v>
      </c>
      <c r="E25">
        <v>0</v>
      </c>
      <c r="F25">
        <v>0</v>
      </c>
      <c r="G25">
        <f t="shared" si="0"/>
        <v>37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</row>
    <row r="26" spans="1:34" x14ac:dyDescent="0.25">
      <c r="A26" s="13">
        <v>1</v>
      </c>
      <c r="B26" s="13">
        <v>100</v>
      </c>
      <c r="C26">
        <v>126</v>
      </c>
      <c r="D26" t="s">
        <v>60</v>
      </c>
      <c r="E26">
        <v>0</v>
      </c>
      <c r="F26">
        <v>0</v>
      </c>
      <c r="G26">
        <f t="shared" si="0"/>
        <v>37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</row>
    <row r="27" spans="1:34" x14ac:dyDescent="0.25">
      <c r="A27" s="13">
        <v>1</v>
      </c>
      <c r="B27" s="13">
        <v>100</v>
      </c>
      <c r="C27">
        <v>127</v>
      </c>
      <c r="D27" t="s">
        <v>61</v>
      </c>
      <c r="E27">
        <v>0</v>
      </c>
      <c r="F27">
        <v>0</v>
      </c>
      <c r="G27">
        <f t="shared" si="0"/>
        <v>37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</row>
    <row r="28" spans="1:34" x14ac:dyDescent="0.25">
      <c r="A28" s="13">
        <v>1</v>
      </c>
      <c r="B28" s="13">
        <v>130</v>
      </c>
      <c r="C28">
        <v>132</v>
      </c>
      <c r="D28" t="s">
        <v>62</v>
      </c>
      <c r="E28">
        <v>0</v>
      </c>
      <c r="F28">
        <v>0</v>
      </c>
      <c r="G28">
        <f t="shared" si="0"/>
        <v>37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</row>
    <row r="29" spans="1:34" x14ac:dyDescent="0.25">
      <c r="A29" s="13">
        <v>1</v>
      </c>
      <c r="B29" s="13">
        <v>130</v>
      </c>
      <c r="C29">
        <v>133</v>
      </c>
      <c r="D29" t="s">
        <v>63</v>
      </c>
      <c r="E29">
        <v>0</v>
      </c>
      <c r="F29">
        <v>0</v>
      </c>
      <c r="G29">
        <f t="shared" si="0"/>
        <v>37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</row>
    <row r="30" spans="1:34" x14ac:dyDescent="0.25">
      <c r="A30" s="13">
        <v>1</v>
      </c>
      <c r="B30" s="13">
        <v>130</v>
      </c>
      <c r="C30">
        <v>134</v>
      </c>
      <c r="D30" t="s">
        <v>64</v>
      </c>
      <c r="E30">
        <v>0</v>
      </c>
      <c r="F30">
        <v>0</v>
      </c>
      <c r="G30">
        <f t="shared" si="0"/>
        <v>37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</row>
    <row r="31" spans="1:34" x14ac:dyDescent="0.25">
      <c r="A31" s="13">
        <v>1</v>
      </c>
      <c r="B31" s="13">
        <v>130</v>
      </c>
      <c r="C31">
        <v>136</v>
      </c>
      <c r="D31" t="s">
        <v>65</v>
      </c>
      <c r="E31">
        <v>0</v>
      </c>
      <c r="F31">
        <v>0</v>
      </c>
      <c r="G31">
        <f t="shared" si="0"/>
        <v>37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</row>
    <row r="32" spans="1:34" x14ac:dyDescent="0.25">
      <c r="A32" s="13">
        <v>1</v>
      </c>
      <c r="B32" s="13">
        <v>130</v>
      </c>
      <c r="C32">
        <v>137</v>
      </c>
      <c r="D32" t="s">
        <v>66</v>
      </c>
      <c r="E32">
        <v>0</v>
      </c>
      <c r="F32">
        <v>0</v>
      </c>
      <c r="G32">
        <f t="shared" si="0"/>
        <v>37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</row>
    <row r="33" spans="1:34" x14ac:dyDescent="0.25">
      <c r="A33" s="13">
        <v>1</v>
      </c>
      <c r="B33" s="13">
        <v>130</v>
      </c>
      <c r="C33">
        <v>138</v>
      </c>
      <c r="D33" t="s">
        <v>67</v>
      </c>
      <c r="E33">
        <v>0</v>
      </c>
      <c r="F33">
        <v>0</v>
      </c>
      <c r="G33">
        <f t="shared" si="0"/>
        <v>37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</row>
    <row r="34" spans="1:34" x14ac:dyDescent="0.25">
      <c r="A34" s="13">
        <v>1</v>
      </c>
      <c r="B34" s="13">
        <v>130</v>
      </c>
      <c r="C34">
        <v>139</v>
      </c>
      <c r="D34" t="s">
        <v>68</v>
      </c>
      <c r="E34">
        <v>0</v>
      </c>
      <c r="F34">
        <v>0</v>
      </c>
      <c r="G34">
        <f t="shared" si="0"/>
        <v>37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</row>
    <row r="35" spans="1:34" x14ac:dyDescent="0.25">
      <c r="A35" s="13">
        <v>1</v>
      </c>
      <c r="B35" s="13">
        <v>130</v>
      </c>
      <c r="C35">
        <v>140</v>
      </c>
      <c r="D35" t="s">
        <v>69</v>
      </c>
      <c r="E35">
        <v>0</v>
      </c>
      <c r="F35">
        <v>0</v>
      </c>
      <c r="G35">
        <f t="shared" si="0"/>
        <v>37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</row>
    <row r="36" spans="1:34" x14ac:dyDescent="0.25">
      <c r="A36" s="13">
        <v>1</v>
      </c>
      <c r="B36" s="13">
        <v>130</v>
      </c>
      <c r="C36">
        <v>141</v>
      </c>
      <c r="D36" t="s">
        <v>70</v>
      </c>
      <c r="E36">
        <v>0</v>
      </c>
      <c r="F36">
        <v>0</v>
      </c>
      <c r="G36">
        <f t="shared" si="0"/>
        <v>37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</row>
    <row r="37" spans="1:34" x14ac:dyDescent="0.25">
      <c r="A37" s="13">
        <v>1</v>
      </c>
      <c r="B37" s="13">
        <v>130</v>
      </c>
      <c r="C37">
        <v>142</v>
      </c>
      <c r="D37" t="s">
        <v>71</v>
      </c>
      <c r="E37">
        <v>0</v>
      </c>
      <c r="F37">
        <v>0</v>
      </c>
      <c r="G37">
        <f t="shared" si="0"/>
        <v>37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</row>
    <row r="38" spans="1:34" x14ac:dyDescent="0.25">
      <c r="A38" s="13">
        <v>1</v>
      </c>
      <c r="B38" s="13">
        <v>130</v>
      </c>
      <c r="C38">
        <v>143</v>
      </c>
      <c r="D38" t="s">
        <v>72</v>
      </c>
      <c r="E38">
        <v>0</v>
      </c>
      <c r="F38">
        <v>0</v>
      </c>
      <c r="G38">
        <f t="shared" si="0"/>
        <v>37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</row>
    <row r="39" spans="1:34" x14ac:dyDescent="0.25">
      <c r="A39" s="13">
        <v>1</v>
      </c>
      <c r="B39" s="13">
        <v>130</v>
      </c>
      <c r="C39">
        <v>144</v>
      </c>
      <c r="D39" t="s">
        <v>73</v>
      </c>
      <c r="E39">
        <v>0</v>
      </c>
      <c r="F39">
        <v>0</v>
      </c>
      <c r="G39">
        <f t="shared" si="0"/>
        <v>37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</row>
    <row r="40" spans="1:34" x14ac:dyDescent="0.25">
      <c r="A40" s="13">
        <v>1</v>
      </c>
      <c r="B40" s="13">
        <v>130</v>
      </c>
      <c r="C40">
        <v>145</v>
      </c>
      <c r="D40" t="s">
        <v>74</v>
      </c>
      <c r="E40">
        <v>0</v>
      </c>
      <c r="F40">
        <v>0</v>
      </c>
      <c r="G40">
        <f t="shared" si="0"/>
        <v>37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</row>
    <row r="41" spans="1:34" x14ac:dyDescent="0.25">
      <c r="A41" s="13">
        <v>1</v>
      </c>
      <c r="B41" s="13">
        <v>130</v>
      </c>
      <c r="C41">
        <v>146</v>
      </c>
      <c r="D41" t="s">
        <v>75</v>
      </c>
      <c r="E41">
        <v>0</v>
      </c>
      <c r="F41">
        <v>0</v>
      </c>
      <c r="G41">
        <f t="shared" si="0"/>
        <v>37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</row>
    <row r="42" spans="1:34" x14ac:dyDescent="0.25">
      <c r="A42" s="13">
        <v>1</v>
      </c>
      <c r="B42" s="13">
        <v>130</v>
      </c>
      <c r="C42">
        <v>147</v>
      </c>
      <c r="D42" t="s">
        <v>76</v>
      </c>
      <c r="E42">
        <v>0</v>
      </c>
      <c r="F42">
        <v>0</v>
      </c>
      <c r="G42">
        <f t="shared" si="0"/>
        <v>37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</row>
    <row r="43" spans="1:34" x14ac:dyDescent="0.25">
      <c r="A43" s="13">
        <v>1</v>
      </c>
      <c r="B43" s="13">
        <v>130</v>
      </c>
      <c r="C43">
        <v>148</v>
      </c>
      <c r="D43" t="s">
        <v>77</v>
      </c>
      <c r="E43">
        <v>0</v>
      </c>
      <c r="F43">
        <v>0</v>
      </c>
      <c r="G43">
        <f t="shared" si="0"/>
        <v>37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</row>
    <row r="44" spans="1:34" x14ac:dyDescent="0.25">
      <c r="A44" s="13">
        <v>1</v>
      </c>
      <c r="B44" s="13">
        <v>130</v>
      </c>
      <c r="C44">
        <v>150</v>
      </c>
      <c r="D44" t="s">
        <v>78</v>
      </c>
      <c r="E44">
        <v>0</v>
      </c>
      <c r="F44">
        <v>0</v>
      </c>
      <c r="G44">
        <f t="shared" si="0"/>
        <v>37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</row>
    <row r="45" spans="1:34" x14ac:dyDescent="0.25">
      <c r="A45" s="13">
        <v>1</v>
      </c>
      <c r="B45" s="13">
        <v>130</v>
      </c>
      <c r="C45">
        <v>151</v>
      </c>
      <c r="D45" t="s">
        <v>79</v>
      </c>
      <c r="E45">
        <v>0</v>
      </c>
      <c r="F45">
        <v>0</v>
      </c>
      <c r="G45">
        <f t="shared" si="0"/>
        <v>37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</row>
    <row r="46" spans="1:34" x14ac:dyDescent="0.25">
      <c r="A46" s="13">
        <v>1</v>
      </c>
      <c r="B46" s="13">
        <v>130</v>
      </c>
      <c r="C46">
        <v>152</v>
      </c>
      <c r="D46" t="s">
        <v>80</v>
      </c>
      <c r="E46">
        <v>0</v>
      </c>
      <c r="F46">
        <v>0</v>
      </c>
      <c r="G46">
        <f t="shared" si="0"/>
        <v>37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</row>
    <row r="47" spans="1:34" x14ac:dyDescent="0.25">
      <c r="A47" s="13">
        <v>1</v>
      </c>
      <c r="B47" s="13">
        <v>130</v>
      </c>
      <c r="C47">
        <v>153</v>
      </c>
      <c r="D47" t="s">
        <v>81</v>
      </c>
      <c r="E47">
        <v>0</v>
      </c>
      <c r="F47">
        <v>0</v>
      </c>
      <c r="G47">
        <f t="shared" si="0"/>
        <v>37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</row>
    <row r="48" spans="1:34" x14ac:dyDescent="0.25">
      <c r="A48" s="13">
        <v>1</v>
      </c>
      <c r="B48" s="13">
        <v>190</v>
      </c>
      <c r="C48">
        <v>191</v>
      </c>
      <c r="D48" t="s">
        <v>82</v>
      </c>
      <c r="E48">
        <v>0</v>
      </c>
      <c r="F48">
        <v>0</v>
      </c>
      <c r="G48">
        <f t="shared" si="0"/>
        <v>37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</row>
    <row r="49" spans="1:34" x14ac:dyDescent="0.25">
      <c r="A49" s="13">
        <v>1</v>
      </c>
      <c r="B49" s="13">
        <v>190</v>
      </c>
      <c r="C49">
        <v>192</v>
      </c>
      <c r="D49" t="s">
        <v>83</v>
      </c>
      <c r="E49">
        <v>0</v>
      </c>
      <c r="F49">
        <v>0</v>
      </c>
      <c r="G49">
        <f t="shared" si="0"/>
        <v>37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</row>
    <row r="50" spans="1:34" x14ac:dyDescent="0.25">
      <c r="A50" s="13">
        <v>1</v>
      </c>
      <c r="B50" s="13">
        <v>190</v>
      </c>
      <c r="C50">
        <v>196</v>
      </c>
      <c r="D50" t="s">
        <v>84</v>
      </c>
      <c r="E50">
        <v>0</v>
      </c>
      <c r="F50">
        <v>0</v>
      </c>
      <c r="G50">
        <f t="shared" si="0"/>
        <v>37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</row>
    <row r="51" spans="1:34" x14ac:dyDescent="0.25">
      <c r="A51" s="13">
        <v>1</v>
      </c>
      <c r="B51" s="13">
        <v>190</v>
      </c>
      <c r="C51">
        <v>197</v>
      </c>
      <c r="D51" t="s">
        <v>85</v>
      </c>
      <c r="E51">
        <v>0</v>
      </c>
      <c r="F51">
        <v>0</v>
      </c>
      <c r="G51">
        <f t="shared" si="0"/>
        <v>37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</row>
    <row r="52" spans="1:34" x14ac:dyDescent="0.25">
      <c r="A52" s="13">
        <v>1</v>
      </c>
      <c r="B52" s="13">
        <v>190</v>
      </c>
      <c r="C52">
        <v>198</v>
      </c>
      <c r="D52" t="s">
        <v>86</v>
      </c>
      <c r="E52">
        <v>0</v>
      </c>
      <c r="F52">
        <v>0</v>
      </c>
      <c r="G52">
        <f t="shared" si="0"/>
        <v>37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</row>
    <row r="53" spans="1:34" x14ac:dyDescent="0.25">
      <c r="A53" s="13">
        <v>1</v>
      </c>
      <c r="B53" s="13">
        <v>190</v>
      </c>
      <c r="C53">
        <v>199</v>
      </c>
      <c r="D53" t="s">
        <v>87</v>
      </c>
      <c r="E53">
        <v>0</v>
      </c>
      <c r="F53">
        <v>0</v>
      </c>
      <c r="G53">
        <f t="shared" si="0"/>
        <v>37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</row>
    <row r="54" spans="1:34" x14ac:dyDescent="0.25">
      <c r="A54" s="13">
        <v>1</v>
      </c>
      <c r="B54" s="13">
        <v>190</v>
      </c>
      <c r="C54">
        <v>200</v>
      </c>
      <c r="D54" t="s">
        <v>88</v>
      </c>
      <c r="E54">
        <v>0</v>
      </c>
      <c r="F54">
        <v>0</v>
      </c>
      <c r="G54">
        <f t="shared" si="0"/>
        <v>37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</row>
    <row r="55" spans="1:34" x14ac:dyDescent="0.25">
      <c r="A55" s="13">
        <v>1</v>
      </c>
      <c r="B55" s="13">
        <v>190</v>
      </c>
      <c r="C55">
        <v>202</v>
      </c>
      <c r="D55" t="s">
        <v>89</v>
      </c>
      <c r="E55">
        <v>0</v>
      </c>
      <c r="F55">
        <v>0</v>
      </c>
      <c r="G55">
        <f t="shared" si="0"/>
        <v>37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</row>
    <row r="56" spans="1:34" x14ac:dyDescent="0.25">
      <c r="A56" s="13">
        <v>1</v>
      </c>
      <c r="B56" s="13">
        <v>190</v>
      </c>
      <c r="C56">
        <v>203</v>
      </c>
      <c r="D56" t="s">
        <v>90</v>
      </c>
      <c r="E56">
        <v>0</v>
      </c>
      <c r="F56">
        <v>0</v>
      </c>
      <c r="G56">
        <f t="shared" si="0"/>
        <v>37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</row>
    <row r="57" spans="1:34" x14ac:dyDescent="0.25">
      <c r="A57" s="13">
        <v>1</v>
      </c>
      <c r="B57" s="13">
        <v>190</v>
      </c>
      <c r="C57">
        <v>204</v>
      </c>
      <c r="D57" t="s">
        <v>91</v>
      </c>
      <c r="E57">
        <v>0</v>
      </c>
      <c r="F57">
        <v>0</v>
      </c>
      <c r="G57">
        <f t="shared" si="0"/>
        <v>37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</row>
    <row r="58" spans="1:34" x14ac:dyDescent="0.25">
      <c r="A58" s="13">
        <v>1</v>
      </c>
      <c r="B58" s="13">
        <v>190</v>
      </c>
      <c r="C58">
        <v>205</v>
      </c>
      <c r="D58" t="s">
        <v>92</v>
      </c>
      <c r="E58">
        <v>0</v>
      </c>
      <c r="F58">
        <v>0</v>
      </c>
      <c r="G58">
        <f t="shared" si="0"/>
        <v>37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</row>
    <row r="59" spans="1:34" x14ac:dyDescent="0.25">
      <c r="A59" s="13">
        <v>1</v>
      </c>
      <c r="B59" s="13">
        <v>220</v>
      </c>
      <c r="C59">
        <v>221</v>
      </c>
      <c r="D59" t="s">
        <v>93</v>
      </c>
      <c r="E59">
        <v>0</v>
      </c>
      <c r="F59">
        <v>0</v>
      </c>
      <c r="G59">
        <f t="shared" si="0"/>
        <v>37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</row>
    <row r="60" spans="1:34" x14ac:dyDescent="0.25">
      <c r="A60" s="13">
        <v>1</v>
      </c>
      <c r="B60" s="13">
        <v>230</v>
      </c>
      <c r="C60">
        <v>231</v>
      </c>
      <c r="D60" t="s">
        <v>94</v>
      </c>
      <c r="E60">
        <v>0</v>
      </c>
      <c r="F60">
        <v>0</v>
      </c>
      <c r="G60">
        <f t="shared" si="0"/>
        <v>37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</row>
    <row r="61" spans="1:34" x14ac:dyDescent="0.25">
      <c r="A61" s="13">
        <v>1</v>
      </c>
      <c r="B61" s="13">
        <v>240</v>
      </c>
      <c r="C61">
        <v>241</v>
      </c>
      <c r="D61" t="s">
        <v>95</v>
      </c>
      <c r="E61">
        <v>0</v>
      </c>
      <c r="F61">
        <v>0</v>
      </c>
      <c r="G61">
        <f t="shared" si="0"/>
        <v>37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</row>
    <row r="62" spans="1:34" x14ac:dyDescent="0.25">
      <c r="A62" s="13">
        <v>1</v>
      </c>
      <c r="B62" s="13">
        <v>250</v>
      </c>
      <c r="C62">
        <v>251</v>
      </c>
      <c r="D62" t="s">
        <v>96</v>
      </c>
      <c r="E62">
        <v>0</v>
      </c>
      <c r="F62">
        <v>0</v>
      </c>
      <c r="G62">
        <f t="shared" si="0"/>
        <v>37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</row>
    <row r="63" spans="1:34" x14ac:dyDescent="0.25">
      <c r="A63" s="13">
        <v>1</v>
      </c>
      <c r="B63" s="13">
        <v>250</v>
      </c>
      <c r="C63">
        <v>252</v>
      </c>
      <c r="D63" t="s">
        <v>97</v>
      </c>
      <c r="E63">
        <v>0</v>
      </c>
      <c r="F63">
        <v>0</v>
      </c>
      <c r="G63">
        <f t="shared" si="0"/>
        <v>37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</row>
    <row r="64" spans="1:34" x14ac:dyDescent="0.25">
      <c r="A64" s="13">
        <v>1</v>
      </c>
      <c r="B64" s="13">
        <v>260</v>
      </c>
      <c r="C64">
        <v>261</v>
      </c>
      <c r="D64" t="s">
        <v>98</v>
      </c>
      <c r="E64">
        <v>0</v>
      </c>
      <c r="F64">
        <v>0</v>
      </c>
      <c r="G64">
        <f t="shared" si="0"/>
        <v>37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</row>
    <row r="65" spans="1:34" x14ac:dyDescent="0.25">
      <c r="A65" s="13">
        <v>1</v>
      </c>
      <c r="B65" s="13">
        <v>260</v>
      </c>
      <c r="C65">
        <v>262</v>
      </c>
      <c r="D65" t="s">
        <v>99</v>
      </c>
      <c r="E65">
        <v>0</v>
      </c>
      <c r="F65">
        <v>0</v>
      </c>
      <c r="G65">
        <f t="shared" si="0"/>
        <v>37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</row>
    <row r="66" spans="1:34" x14ac:dyDescent="0.25">
      <c r="A66" s="13">
        <v>1</v>
      </c>
      <c r="B66" s="13">
        <v>300</v>
      </c>
      <c r="C66">
        <v>301</v>
      </c>
      <c r="D66" t="s">
        <v>100</v>
      </c>
      <c r="E66">
        <v>0</v>
      </c>
      <c r="F66">
        <v>0</v>
      </c>
      <c r="G66">
        <f t="shared" si="0"/>
        <v>37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</row>
    <row r="67" spans="1:34" x14ac:dyDescent="0.25">
      <c r="A67" s="13">
        <v>1</v>
      </c>
      <c r="B67" s="13">
        <v>350</v>
      </c>
      <c r="C67">
        <v>351</v>
      </c>
      <c r="D67" t="s">
        <v>101</v>
      </c>
      <c r="E67">
        <v>0</v>
      </c>
      <c r="F67">
        <v>0</v>
      </c>
      <c r="G67">
        <f t="shared" si="0"/>
        <v>37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</row>
    <row r="68" spans="1:34" x14ac:dyDescent="0.25">
      <c r="A68" s="13">
        <v>1</v>
      </c>
      <c r="B68" s="13">
        <v>400</v>
      </c>
      <c r="C68">
        <v>401</v>
      </c>
      <c r="D68" t="s">
        <v>102</v>
      </c>
      <c r="E68">
        <v>0</v>
      </c>
      <c r="F68">
        <v>0</v>
      </c>
      <c r="G68">
        <f t="shared" ref="G68:G131" si="1">$G$1</f>
        <v>37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</row>
    <row r="69" spans="1:34" x14ac:dyDescent="0.25">
      <c r="A69" s="13">
        <v>1</v>
      </c>
      <c r="B69" s="13">
        <v>400</v>
      </c>
      <c r="C69">
        <v>403</v>
      </c>
      <c r="D69" t="s">
        <v>103</v>
      </c>
      <c r="E69">
        <v>0</v>
      </c>
      <c r="F69">
        <v>0</v>
      </c>
      <c r="G69">
        <f t="shared" si="1"/>
        <v>37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</row>
    <row r="70" spans="1:34" x14ac:dyDescent="0.25">
      <c r="A70" s="13">
        <v>1</v>
      </c>
      <c r="B70" s="13">
        <v>400</v>
      </c>
      <c r="C70">
        <v>404</v>
      </c>
      <c r="D70" t="s">
        <v>104</v>
      </c>
      <c r="E70">
        <v>0</v>
      </c>
      <c r="F70">
        <v>0</v>
      </c>
      <c r="G70">
        <f t="shared" si="1"/>
        <v>37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</row>
    <row r="71" spans="1:34" x14ac:dyDescent="0.25">
      <c r="A71" s="13">
        <v>1</v>
      </c>
      <c r="B71" s="13">
        <v>400</v>
      </c>
      <c r="C71">
        <v>405</v>
      </c>
      <c r="D71" t="s">
        <v>105</v>
      </c>
      <c r="E71">
        <v>0</v>
      </c>
      <c r="F71">
        <v>0</v>
      </c>
      <c r="G71">
        <f t="shared" si="1"/>
        <v>37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</row>
    <row r="72" spans="1:34" x14ac:dyDescent="0.25">
      <c r="A72" s="13">
        <v>1</v>
      </c>
      <c r="B72" s="13">
        <v>400</v>
      </c>
      <c r="C72">
        <v>406</v>
      </c>
      <c r="D72" t="s">
        <v>106</v>
      </c>
      <c r="E72">
        <v>0</v>
      </c>
      <c r="F72">
        <v>0</v>
      </c>
      <c r="G72">
        <f t="shared" si="1"/>
        <v>37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</row>
    <row r="73" spans="1:34" x14ac:dyDescent="0.25">
      <c r="A73" s="13">
        <v>1</v>
      </c>
      <c r="B73" s="13">
        <v>400</v>
      </c>
      <c r="C73">
        <v>407</v>
      </c>
      <c r="D73" t="s">
        <v>107</v>
      </c>
      <c r="E73">
        <v>0</v>
      </c>
      <c r="F73">
        <v>0</v>
      </c>
      <c r="G73">
        <f t="shared" si="1"/>
        <v>37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</row>
    <row r="74" spans="1:34" x14ac:dyDescent="0.25">
      <c r="A74" s="13">
        <v>1</v>
      </c>
      <c r="B74" s="13">
        <v>400</v>
      </c>
      <c r="C74">
        <v>408</v>
      </c>
      <c r="D74" t="s">
        <v>108</v>
      </c>
      <c r="E74">
        <v>0</v>
      </c>
      <c r="F74">
        <v>0</v>
      </c>
      <c r="G74">
        <f t="shared" si="1"/>
        <v>37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</row>
    <row r="75" spans="1:34" x14ac:dyDescent="0.25">
      <c r="A75" s="13">
        <v>1</v>
      </c>
      <c r="B75" s="13">
        <v>400</v>
      </c>
      <c r="C75">
        <v>409</v>
      </c>
      <c r="D75" t="s">
        <v>109</v>
      </c>
      <c r="E75">
        <v>0</v>
      </c>
      <c r="F75">
        <v>0</v>
      </c>
      <c r="G75">
        <f t="shared" si="1"/>
        <v>37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</row>
    <row r="76" spans="1:34" x14ac:dyDescent="0.25">
      <c r="A76" s="13">
        <v>1</v>
      </c>
      <c r="B76" s="13">
        <v>400</v>
      </c>
      <c r="C76">
        <v>410</v>
      </c>
      <c r="D76" t="s">
        <v>110</v>
      </c>
      <c r="E76">
        <v>0</v>
      </c>
      <c r="F76">
        <v>0</v>
      </c>
      <c r="G76">
        <f t="shared" si="1"/>
        <v>37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</row>
    <row r="77" spans="1:34" x14ac:dyDescent="0.25">
      <c r="A77" s="13">
        <v>1</v>
      </c>
      <c r="B77" s="13">
        <v>400</v>
      </c>
      <c r="C77">
        <v>411</v>
      </c>
      <c r="D77" t="s">
        <v>111</v>
      </c>
      <c r="E77">
        <v>0</v>
      </c>
      <c r="F77">
        <v>0</v>
      </c>
      <c r="G77">
        <f t="shared" si="1"/>
        <v>37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</row>
    <row r="78" spans="1:34" x14ac:dyDescent="0.25">
      <c r="A78" s="13">
        <v>1</v>
      </c>
      <c r="B78" s="13">
        <v>500</v>
      </c>
      <c r="C78">
        <v>502</v>
      </c>
      <c r="D78" t="s">
        <v>112</v>
      </c>
      <c r="E78">
        <v>0</v>
      </c>
      <c r="F78">
        <v>0</v>
      </c>
      <c r="G78">
        <f t="shared" si="1"/>
        <v>37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</row>
    <row r="79" spans="1:34" x14ac:dyDescent="0.25">
      <c r="A79" s="13">
        <v>1</v>
      </c>
      <c r="B79" s="13">
        <v>500</v>
      </c>
      <c r="C79">
        <v>503</v>
      </c>
      <c r="D79" t="s">
        <v>113</v>
      </c>
      <c r="E79">
        <v>0</v>
      </c>
      <c r="F79">
        <v>0</v>
      </c>
      <c r="G79">
        <f t="shared" si="1"/>
        <v>37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</row>
    <row r="80" spans="1:34" x14ac:dyDescent="0.25">
      <c r="A80" s="13">
        <v>1</v>
      </c>
      <c r="B80" s="13">
        <v>700</v>
      </c>
      <c r="C80">
        <v>701</v>
      </c>
      <c r="D80" t="s">
        <v>114</v>
      </c>
      <c r="E80">
        <v>0</v>
      </c>
      <c r="F80">
        <v>0</v>
      </c>
      <c r="G80">
        <f t="shared" si="1"/>
        <v>37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</row>
    <row r="81" spans="1:34" x14ac:dyDescent="0.25">
      <c r="A81" s="13">
        <v>1</v>
      </c>
      <c r="B81" s="13">
        <v>800</v>
      </c>
      <c r="C81">
        <v>801</v>
      </c>
      <c r="D81" t="s">
        <v>115</v>
      </c>
      <c r="E81">
        <v>0</v>
      </c>
      <c r="F81">
        <v>0</v>
      </c>
      <c r="G81">
        <f t="shared" si="1"/>
        <v>37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</row>
    <row r="82" spans="1:34" x14ac:dyDescent="0.25">
      <c r="A82" s="13">
        <v>1</v>
      </c>
      <c r="B82" s="13">
        <v>800</v>
      </c>
      <c r="C82">
        <v>802</v>
      </c>
      <c r="D82" t="s">
        <v>116</v>
      </c>
      <c r="E82">
        <v>0</v>
      </c>
      <c r="F82">
        <v>0</v>
      </c>
      <c r="G82">
        <f t="shared" si="1"/>
        <v>37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</row>
    <row r="83" spans="1:34" x14ac:dyDescent="0.25">
      <c r="A83" s="13">
        <v>1</v>
      </c>
      <c r="B83" s="13">
        <v>800</v>
      </c>
      <c r="C83">
        <v>803</v>
      </c>
      <c r="D83" t="s">
        <v>117</v>
      </c>
      <c r="E83">
        <v>0</v>
      </c>
      <c r="F83">
        <v>0</v>
      </c>
      <c r="G83">
        <f t="shared" si="1"/>
        <v>37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</row>
    <row r="84" spans="1:34" x14ac:dyDescent="0.25">
      <c r="A84" s="13">
        <v>1</v>
      </c>
      <c r="B84" s="13">
        <v>800</v>
      </c>
      <c r="C84">
        <v>804</v>
      </c>
      <c r="D84" t="s">
        <v>118</v>
      </c>
      <c r="E84">
        <v>0</v>
      </c>
      <c r="F84">
        <v>0</v>
      </c>
      <c r="G84">
        <f t="shared" si="1"/>
        <v>37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</row>
    <row r="85" spans="1:34" x14ac:dyDescent="0.25">
      <c r="A85" s="13">
        <v>1</v>
      </c>
      <c r="B85" s="13">
        <v>900</v>
      </c>
      <c r="C85">
        <v>901</v>
      </c>
      <c r="D85" t="s">
        <v>119</v>
      </c>
      <c r="E85">
        <v>0</v>
      </c>
      <c r="F85">
        <v>0</v>
      </c>
      <c r="G85">
        <f t="shared" si="1"/>
        <v>37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</row>
    <row r="86" spans="1:34" x14ac:dyDescent="0.25">
      <c r="A86" s="13">
        <v>1</v>
      </c>
      <c r="B86" s="13">
        <v>910</v>
      </c>
      <c r="C86">
        <v>911</v>
      </c>
      <c r="D86" t="s">
        <v>120</v>
      </c>
      <c r="E86">
        <v>0</v>
      </c>
      <c r="F86">
        <v>0</v>
      </c>
      <c r="G86">
        <f t="shared" si="1"/>
        <v>37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</row>
    <row r="87" spans="1:34" x14ac:dyDescent="0.25">
      <c r="A87" s="13">
        <v>1</v>
      </c>
      <c r="B87" s="13">
        <v>920</v>
      </c>
      <c r="C87">
        <v>921</v>
      </c>
      <c r="D87" t="s">
        <v>121</v>
      </c>
      <c r="E87">
        <v>0</v>
      </c>
      <c r="F87">
        <v>0</v>
      </c>
      <c r="G87">
        <f t="shared" si="1"/>
        <v>37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</row>
    <row r="88" spans="1:34" x14ac:dyDescent="0.25">
      <c r="A88" s="13">
        <v>1</v>
      </c>
      <c r="B88" s="13">
        <v>930</v>
      </c>
      <c r="C88">
        <v>931</v>
      </c>
      <c r="D88" t="s">
        <v>122</v>
      </c>
      <c r="E88">
        <v>0</v>
      </c>
      <c r="F88">
        <v>0</v>
      </c>
      <c r="G88">
        <f t="shared" si="1"/>
        <v>37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</row>
    <row r="89" spans="1:34" x14ac:dyDescent="0.25">
      <c r="A89" s="13">
        <v>1</v>
      </c>
      <c r="B89" s="13">
        <v>940</v>
      </c>
      <c r="C89">
        <v>941</v>
      </c>
      <c r="D89" t="s">
        <v>123</v>
      </c>
      <c r="E89">
        <v>0</v>
      </c>
      <c r="F89">
        <v>0</v>
      </c>
      <c r="G89">
        <f t="shared" si="1"/>
        <v>37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</row>
    <row r="90" spans="1:34" x14ac:dyDescent="0.25">
      <c r="A90" s="13">
        <v>1</v>
      </c>
      <c r="B90" s="13">
        <v>950</v>
      </c>
      <c r="C90">
        <v>951</v>
      </c>
      <c r="D90" t="s">
        <v>124</v>
      </c>
      <c r="E90">
        <v>0</v>
      </c>
      <c r="F90">
        <v>0</v>
      </c>
      <c r="G90">
        <f t="shared" si="1"/>
        <v>37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</row>
    <row r="91" spans="1:34" x14ac:dyDescent="0.25">
      <c r="A91" s="13">
        <v>1</v>
      </c>
      <c r="B91" s="13">
        <v>960</v>
      </c>
      <c r="C91">
        <v>961</v>
      </c>
      <c r="D91" t="s">
        <v>125</v>
      </c>
      <c r="E91">
        <v>0</v>
      </c>
      <c r="F91">
        <v>0</v>
      </c>
      <c r="G91">
        <f t="shared" si="1"/>
        <v>37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</row>
    <row r="92" spans="1:34" x14ac:dyDescent="0.25">
      <c r="A92" s="13">
        <v>2</v>
      </c>
      <c r="B92" s="13">
        <v>100</v>
      </c>
      <c r="C92">
        <v>102</v>
      </c>
      <c r="D92" t="s">
        <v>126</v>
      </c>
      <c r="E92">
        <v>0</v>
      </c>
      <c r="F92">
        <v>0</v>
      </c>
      <c r="G92">
        <f t="shared" si="1"/>
        <v>37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</row>
    <row r="93" spans="1:34" x14ac:dyDescent="0.25">
      <c r="A93" s="13">
        <v>2</v>
      </c>
      <c r="B93" s="13">
        <v>100</v>
      </c>
      <c r="C93">
        <v>103</v>
      </c>
      <c r="D93" t="s">
        <v>127</v>
      </c>
      <c r="E93">
        <v>0</v>
      </c>
      <c r="F93">
        <v>0</v>
      </c>
      <c r="G93">
        <f t="shared" si="1"/>
        <v>37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</row>
    <row r="94" spans="1:34" x14ac:dyDescent="0.25">
      <c r="A94" s="13">
        <v>2</v>
      </c>
      <c r="B94" s="13">
        <v>100</v>
      </c>
      <c r="C94">
        <v>104</v>
      </c>
      <c r="D94" t="s">
        <v>128</v>
      </c>
      <c r="E94">
        <v>0</v>
      </c>
      <c r="F94">
        <v>0</v>
      </c>
      <c r="G94">
        <f t="shared" si="1"/>
        <v>37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</row>
    <row r="95" spans="1:34" x14ac:dyDescent="0.25">
      <c r="A95" s="13">
        <v>2</v>
      </c>
      <c r="B95" s="13">
        <v>100</v>
      </c>
      <c r="C95">
        <v>105</v>
      </c>
      <c r="D95" t="s">
        <v>129</v>
      </c>
      <c r="E95">
        <v>0</v>
      </c>
      <c r="F95">
        <v>0</v>
      </c>
      <c r="G95">
        <f t="shared" si="1"/>
        <v>37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</row>
    <row r="96" spans="1:34" x14ac:dyDescent="0.25">
      <c r="A96" s="13">
        <v>2</v>
      </c>
      <c r="B96" s="13">
        <v>100</v>
      </c>
      <c r="C96">
        <v>106</v>
      </c>
      <c r="D96" t="s">
        <v>130</v>
      </c>
      <c r="E96">
        <v>0</v>
      </c>
      <c r="F96">
        <v>0</v>
      </c>
      <c r="G96">
        <f t="shared" si="1"/>
        <v>37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</row>
    <row r="97" spans="1:34" x14ac:dyDescent="0.25">
      <c r="A97" s="13">
        <v>2</v>
      </c>
      <c r="B97" s="13">
        <v>100</v>
      </c>
      <c r="C97">
        <v>107</v>
      </c>
      <c r="D97" t="s">
        <v>131</v>
      </c>
      <c r="E97">
        <v>0</v>
      </c>
      <c r="F97">
        <v>0</v>
      </c>
      <c r="G97">
        <f t="shared" si="1"/>
        <v>37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</row>
    <row r="98" spans="1:34" x14ac:dyDescent="0.25">
      <c r="A98" s="13">
        <v>2</v>
      </c>
      <c r="B98" s="13">
        <v>100</v>
      </c>
      <c r="C98">
        <v>108</v>
      </c>
      <c r="D98" t="s">
        <v>132</v>
      </c>
      <c r="E98">
        <v>0</v>
      </c>
      <c r="F98">
        <v>0</v>
      </c>
      <c r="G98">
        <f t="shared" si="1"/>
        <v>37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</row>
    <row r="99" spans="1:34" x14ac:dyDescent="0.25">
      <c r="A99" s="14">
        <v>2</v>
      </c>
      <c r="B99" s="14">
        <v>100</v>
      </c>
      <c r="C99" s="15">
        <v>109</v>
      </c>
      <c r="D99" s="15" t="s">
        <v>133</v>
      </c>
      <c r="E99">
        <v>0</v>
      </c>
      <c r="F99">
        <v>0</v>
      </c>
      <c r="G99">
        <f t="shared" si="1"/>
        <v>37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</row>
    <row r="100" spans="1:34" x14ac:dyDescent="0.25">
      <c r="A100" s="13">
        <v>2</v>
      </c>
      <c r="B100" s="13">
        <v>100</v>
      </c>
      <c r="C100">
        <v>110</v>
      </c>
      <c r="D100" t="s">
        <v>134</v>
      </c>
      <c r="E100">
        <v>0</v>
      </c>
      <c r="F100">
        <v>0</v>
      </c>
      <c r="G100">
        <f t="shared" si="1"/>
        <v>37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</row>
    <row r="101" spans="1:34" x14ac:dyDescent="0.25">
      <c r="A101" s="13">
        <v>2</v>
      </c>
      <c r="B101" s="13">
        <v>100</v>
      </c>
      <c r="C101">
        <v>111</v>
      </c>
      <c r="D101" t="s">
        <v>135</v>
      </c>
      <c r="E101">
        <v>0</v>
      </c>
      <c r="F101">
        <v>0</v>
      </c>
      <c r="G101">
        <f t="shared" si="1"/>
        <v>37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</row>
    <row r="102" spans="1:34" x14ac:dyDescent="0.25">
      <c r="A102" s="13">
        <v>2</v>
      </c>
      <c r="B102" s="13">
        <v>100</v>
      </c>
      <c r="C102">
        <v>112</v>
      </c>
      <c r="D102" t="s">
        <v>136</v>
      </c>
      <c r="E102">
        <v>0</v>
      </c>
      <c r="F102">
        <v>0</v>
      </c>
      <c r="G102">
        <f t="shared" si="1"/>
        <v>37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</row>
    <row r="103" spans="1:34" x14ac:dyDescent="0.25">
      <c r="A103" s="13">
        <v>2</v>
      </c>
      <c r="B103" s="13">
        <v>100</v>
      </c>
      <c r="C103">
        <v>113</v>
      </c>
      <c r="D103" t="s">
        <v>137</v>
      </c>
      <c r="E103">
        <v>0</v>
      </c>
      <c r="F103">
        <v>0</v>
      </c>
      <c r="G103">
        <f t="shared" si="1"/>
        <v>37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</row>
    <row r="104" spans="1:34" x14ac:dyDescent="0.25">
      <c r="A104" s="13">
        <v>2</v>
      </c>
      <c r="B104" s="13">
        <v>100</v>
      </c>
      <c r="C104">
        <v>114</v>
      </c>
      <c r="D104" t="s">
        <v>138</v>
      </c>
      <c r="E104">
        <v>0</v>
      </c>
      <c r="F104">
        <v>0</v>
      </c>
      <c r="G104">
        <f t="shared" si="1"/>
        <v>37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</row>
    <row r="105" spans="1:34" x14ac:dyDescent="0.25">
      <c r="A105" s="13">
        <v>2</v>
      </c>
      <c r="B105" s="13">
        <v>100</v>
      </c>
      <c r="C105">
        <v>115</v>
      </c>
      <c r="D105" t="s">
        <v>139</v>
      </c>
      <c r="E105">
        <v>0</v>
      </c>
      <c r="F105">
        <v>0</v>
      </c>
      <c r="G105">
        <f t="shared" si="1"/>
        <v>37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</row>
    <row r="106" spans="1:34" x14ac:dyDescent="0.25">
      <c r="A106" s="13">
        <v>2</v>
      </c>
      <c r="B106" s="13">
        <v>100</v>
      </c>
      <c r="C106">
        <v>116</v>
      </c>
      <c r="D106" t="s">
        <v>140</v>
      </c>
      <c r="E106">
        <v>0</v>
      </c>
      <c r="F106">
        <v>0</v>
      </c>
      <c r="G106">
        <f t="shared" si="1"/>
        <v>37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</row>
    <row r="107" spans="1:34" x14ac:dyDescent="0.25">
      <c r="A107" s="13">
        <v>2</v>
      </c>
      <c r="B107" s="13">
        <v>100</v>
      </c>
      <c r="C107">
        <v>117</v>
      </c>
      <c r="D107" t="s">
        <v>141</v>
      </c>
      <c r="E107">
        <v>0</v>
      </c>
      <c r="F107">
        <v>0</v>
      </c>
      <c r="G107">
        <f t="shared" si="1"/>
        <v>37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</row>
    <row r="108" spans="1:34" x14ac:dyDescent="0.25">
      <c r="A108" s="13">
        <v>2</v>
      </c>
      <c r="B108" s="13">
        <v>100</v>
      </c>
      <c r="C108">
        <v>118</v>
      </c>
      <c r="D108" t="s">
        <v>142</v>
      </c>
      <c r="E108">
        <v>0</v>
      </c>
      <c r="F108">
        <v>0</v>
      </c>
      <c r="G108">
        <f t="shared" si="1"/>
        <v>37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</row>
    <row r="109" spans="1:34" x14ac:dyDescent="0.25">
      <c r="A109" s="13">
        <v>2</v>
      </c>
      <c r="B109" s="13">
        <v>100</v>
      </c>
      <c r="C109">
        <v>119</v>
      </c>
      <c r="D109" t="s">
        <v>143</v>
      </c>
      <c r="E109">
        <v>0</v>
      </c>
      <c r="F109">
        <v>0</v>
      </c>
      <c r="G109">
        <f t="shared" si="1"/>
        <v>37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</row>
    <row r="110" spans="1:34" x14ac:dyDescent="0.25">
      <c r="A110" s="13">
        <v>2</v>
      </c>
      <c r="B110" s="13">
        <v>100</v>
      </c>
      <c r="C110">
        <v>120</v>
      </c>
      <c r="D110" t="s">
        <v>144</v>
      </c>
      <c r="E110">
        <v>0</v>
      </c>
      <c r="F110">
        <v>0</v>
      </c>
      <c r="G110">
        <f t="shared" si="1"/>
        <v>37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</row>
    <row r="111" spans="1:34" x14ac:dyDescent="0.25">
      <c r="A111" s="13">
        <v>2</v>
      </c>
      <c r="B111" s="13">
        <v>100</v>
      </c>
      <c r="C111">
        <v>121</v>
      </c>
      <c r="D111" t="s">
        <v>145</v>
      </c>
      <c r="E111">
        <v>0</v>
      </c>
      <c r="F111">
        <v>0</v>
      </c>
      <c r="G111">
        <f t="shared" si="1"/>
        <v>37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</row>
    <row r="112" spans="1:34" x14ac:dyDescent="0.25">
      <c r="A112" s="13">
        <v>2</v>
      </c>
      <c r="B112" s="13">
        <v>100</v>
      </c>
      <c r="C112">
        <v>122</v>
      </c>
      <c r="D112" t="s">
        <v>146</v>
      </c>
      <c r="E112">
        <v>0</v>
      </c>
      <c r="F112">
        <v>0</v>
      </c>
      <c r="G112">
        <f t="shared" si="1"/>
        <v>37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</row>
    <row r="113" spans="1:34" x14ac:dyDescent="0.25">
      <c r="A113" s="13">
        <v>2</v>
      </c>
      <c r="B113" s="13">
        <v>100</v>
      </c>
      <c r="C113">
        <v>124</v>
      </c>
      <c r="D113" t="s">
        <v>147</v>
      </c>
      <c r="E113">
        <v>0</v>
      </c>
      <c r="F113">
        <v>0</v>
      </c>
      <c r="G113">
        <f t="shared" si="1"/>
        <v>37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</row>
    <row r="114" spans="1:34" x14ac:dyDescent="0.25">
      <c r="A114" s="13">
        <v>2</v>
      </c>
      <c r="B114" s="13">
        <v>100</v>
      </c>
      <c r="C114">
        <v>125</v>
      </c>
      <c r="D114" t="s">
        <v>148</v>
      </c>
      <c r="E114">
        <v>0</v>
      </c>
      <c r="F114">
        <v>0</v>
      </c>
      <c r="G114">
        <f t="shared" si="1"/>
        <v>37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</row>
    <row r="115" spans="1:34" x14ac:dyDescent="0.25">
      <c r="A115" s="13">
        <v>2</v>
      </c>
      <c r="B115" s="13">
        <v>100</v>
      </c>
      <c r="C115">
        <v>126</v>
      </c>
      <c r="D115" t="s">
        <v>149</v>
      </c>
      <c r="E115">
        <v>0</v>
      </c>
      <c r="F115">
        <v>0</v>
      </c>
      <c r="G115">
        <f t="shared" si="1"/>
        <v>37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</row>
    <row r="116" spans="1:34" x14ac:dyDescent="0.25">
      <c r="A116" s="13">
        <v>2</v>
      </c>
      <c r="B116" s="13">
        <v>100</v>
      </c>
      <c r="C116">
        <v>127</v>
      </c>
      <c r="D116" t="s">
        <v>150</v>
      </c>
      <c r="E116">
        <v>0</v>
      </c>
      <c r="F116">
        <v>0</v>
      </c>
      <c r="G116">
        <f t="shared" si="1"/>
        <v>37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</row>
    <row r="117" spans="1:34" x14ac:dyDescent="0.25">
      <c r="A117" s="13">
        <v>2</v>
      </c>
      <c r="B117" s="13">
        <v>130</v>
      </c>
      <c r="C117">
        <v>132</v>
      </c>
      <c r="D117" t="s">
        <v>151</v>
      </c>
      <c r="E117">
        <v>0</v>
      </c>
      <c r="F117">
        <v>0</v>
      </c>
      <c r="G117">
        <f t="shared" si="1"/>
        <v>37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</row>
    <row r="118" spans="1:34" x14ac:dyDescent="0.25">
      <c r="A118" s="13">
        <v>2</v>
      </c>
      <c r="B118" s="13">
        <v>130</v>
      </c>
      <c r="C118">
        <v>133</v>
      </c>
      <c r="D118" t="s">
        <v>152</v>
      </c>
      <c r="E118">
        <v>0</v>
      </c>
      <c r="F118">
        <v>0</v>
      </c>
      <c r="G118">
        <f t="shared" si="1"/>
        <v>37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</row>
    <row r="119" spans="1:34" x14ac:dyDescent="0.25">
      <c r="A119" s="13">
        <v>2</v>
      </c>
      <c r="B119" s="13">
        <v>130</v>
      </c>
      <c r="C119">
        <v>134</v>
      </c>
      <c r="D119" t="s">
        <v>153</v>
      </c>
      <c r="E119">
        <v>0</v>
      </c>
      <c r="F119">
        <v>0</v>
      </c>
      <c r="G119">
        <f t="shared" si="1"/>
        <v>37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</row>
    <row r="120" spans="1:34" x14ac:dyDescent="0.25">
      <c r="A120" s="13">
        <v>2</v>
      </c>
      <c r="B120" s="13">
        <v>130</v>
      </c>
      <c r="C120">
        <v>136</v>
      </c>
      <c r="D120" t="s">
        <v>154</v>
      </c>
      <c r="E120">
        <v>0</v>
      </c>
      <c r="F120">
        <v>0</v>
      </c>
      <c r="G120">
        <f t="shared" si="1"/>
        <v>37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</row>
    <row r="121" spans="1:34" x14ac:dyDescent="0.25">
      <c r="A121" s="13">
        <v>2</v>
      </c>
      <c r="B121" s="13">
        <v>130</v>
      </c>
      <c r="C121">
        <v>137</v>
      </c>
      <c r="D121" t="s">
        <v>155</v>
      </c>
      <c r="E121">
        <v>0</v>
      </c>
      <c r="F121">
        <v>0</v>
      </c>
      <c r="G121">
        <f t="shared" si="1"/>
        <v>37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</row>
    <row r="122" spans="1:34" x14ac:dyDescent="0.25">
      <c r="A122" s="13">
        <v>2</v>
      </c>
      <c r="B122" s="13">
        <v>130</v>
      </c>
      <c r="C122">
        <v>138</v>
      </c>
      <c r="D122" t="s">
        <v>156</v>
      </c>
      <c r="E122">
        <v>0</v>
      </c>
      <c r="F122">
        <v>0</v>
      </c>
      <c r="G122">
        <f t="shared" si="1"/>
        <v>37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</row>
    <row r="123" spans="1:34" x14ac:dyDescent="0.25">
      <c r="A123" s="13">
        <v>2</v>
      </c>
      <c r="B123" s="13">
        <v>130</v>
      </c>
      <c r="C123">
        <v>139</v>
      </c>
      <c r="D123" t="s">
        <v>157</v>
      </c>
      <c r="E123">
        <v>0</v>
      </c>
      <c r="F123">
        <v>0</v>
      </c>
      <c r="G123">
        <f t="shared" si="1"/>
        <v>37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</row>
    <row r="124" spans="1:34" x14ac:dyDescent="0.25">
      <c r="A124" s="13">
        <v>2</v>
      </c>
      <c r="B124" s="13">
        <v>130</v>
      </c>
      <c r="C124">
        <v>140</v>
      </c>
      <c r="D124" t="s">
        <v>158</v>
      </c>
      <c r="E124">
        <v>0</v>
      </c>
      <c r="F124">
        <v>0</v>
      </c>
      <c r="G124">
        <f t="shared" si="1"/>
        <v>37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</row>
    <row r="125" spans="1:34" x14ac:dyDescent="0.25">
      <c r="A125" s="13">
        <v>2</v>
      </c>
      <c r="B125" s="13">
        <v>130</v>
      </c>
      <c r="C125">
        <v>141</v>
      </c>
      <c r="D125" t="s">
        <v>159</v>
      </c>
      <c r="E125">
        <v>0</v>
      </c>
      <c r="F125">
        <v>0</v>
      </c>
      <c r="G125">
        <f t="shared" si="1"/>
        <v>37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</row>
    <row r="126" spans="1:34" x14ac:dyDescent="0.25">
      <c r="A126" s="13">
        <v>2</v>
      </c>
      <c r="B126" s="13">
        <v>130</v>
      </c>
      <c r="C126">
        <v>142</v>
      </c>
      <c r="D126" t="s">
        <v>160</v>
      </c>
      <c r="E126">
        <v>0</v>
      </c>
      <c r="F126">
        <v>0</v>
      </c>
      <c r="G126">
        <f t="shared" si="1"/>
        <v>37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</row>
    <row r="127" spans="1:34" x14ac:dyDescent="0.25">
      <c r="A127" s="13">
        <v>2</v>
      </c>
      <c r="B127" s="13">
        <v>130</v>
      </c>
      <c r="C127">
        <v>143</v>
      </c>
      <c r="D127" t="s">
        <v>161</v>
      </c>
      <c r="E127">
        <v>0</v>
      </c>
      <c r="F127">
        <v>0</v>
      </c>
      <c r="G127">
        <f t="shared" si="1"/>
        <v>37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</row>
    <row r="128" spans="1:34" x14ac:dyDescent="0.25">
      <c r="A128" s="13">
        <v>2</v>
      </c>
      <c r="B128" s="13">
        <v>130</v>
      </c>
      <c r="C128">
        <v>144</v>
      </c>
      <c r="D128" t="s">
        <v>162</v>
      </c>
      <c r="E128">
        <v>0</v>
      </c>
      <c r="F128">
        <v>0</v>
      </c>
      <c r="G128">
        <f t="shared" si="1"/>
        <v>37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</row>
    <row r="129" spans="1:34" x14ac:dyDescent="0.25">
      <c r="A129" s="13">
        <v>2</v>
      </c>
      <c r="B129" s="13">
        <v>130</v>
      </c>
      <c r="C129">
        <v>145</v>
      </c>
      <c r="D129" t="s">
        <v>163</v>
      </c>
      <c r="E129">
        <v>0</v>
      </c>
      <c r="F129">
        <v>0</v>
      </c>
      <c r="G129">
        <f t="shared" si="1"/>
        <v>37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</row>
    <row r="130" spans="1:34" x14ac:dyDescent="0.25">
      <c r="A130" s="13">
        <v>2</v>
      </c>
      <c r="B130" s="13">
        <v>130</v>
      </c>
      <c r="C130">
        <v>146</v>
      </c>
      <c r="D130" t="s">
        <v>164</v>
      </c>
      <c r="E130">
        <v>0</v>
      </c>
      <c r="F130">
        <v>0</v>
      </c>
      <c r="G130">
        <f t="shared" si="1"/>
        <v>37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</row>
    <row r="131" spans="1:34" x14ac:dyDescent="0.25">
      <c r="A131" s="13">
        <v>2</v>
      </c>
      <c r="B131" s="13">
        <v>130</v>
      </c>
      <c r="C131">
        <v>147</v>
      </c>
      <c r="D131" t="s">
        <v>165</v>
      </c>
      <c r="E131">
        <v>0</v>
      </c>
      <c r="F131">
        <v>0</v>
      </c>
      <c r="G131">
        <f t="shared" si="1"/>
        <v>37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</row>
    <row r="132" spans="1:34" x14ac:dyDescent="0.25">
      <c r="A132" s="13">
        <v>2</v>
      </c>
      <c r="B132" s="13">
        <v>130</v>
      </c>
      <c r="C132">
        <v>148</v>
      </c>
      <c r="D132" t="s">
        <v>166</v>
      </c>
      <c r="E132">
        <v>0</v>
      </c>
      <c r="F132">
        <v>0</v>
      </c>
      <c r="G132">
        <f t="shared" ref="G132:G195" si="2">$G$1</f>
        <v>37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</row>
    <row r="133" spans="1:34" x14ac:dyDescent="0.25">
      <c r="A133" s="13">
        <v>2</v>
      </c>
      <c r="B133" s="13">
        <v>130</v>
      </c>
      <c r="C133">
        <v>150</v>
      </c>
      <c r="D133" t="s">
        <v>167</v>
      </c>
      <c r="E133">
        <v>0</v>
      </c>
      <c r="F133">
        <v>0</v>
      </c>
      <c r="G133">
        <f t="shared" si="2"/>
        <v>37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</row>
    <row r="134" spans="1:34" x14ac:dyDescent="0.25">
      <c r="A134" s="13">
        <v>2</v>
      </c>
      <c r="B134" s="13">
        <v>130</v>
      </c>
      <c r="C134">
        <v>151</v>
      </c>
      <c r="D134" t="s">
        <v>168</v>
      </c>
      <c r="E134">
        <v>0</v>
      </c>
      <c r="F134">
        <v>0</v>
      </c>
      <c r="G134">
        <f t="shared" si="2"/>
        <v>37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</row>
    <row r="135" spans="1:34" x14ac:dyDescent="0.25">
      <c r="A135" s="13">
        <v>2</v>
      </c>
      <c r="B135" s="13">
        <v>130</v>
      </c>
      <c r="C135">
        <v>152</v>
      </c>
      <c r="D135" t="s">
        <v>169</v>
      </c>
      <c r="E135">
        <v>0</v>
      </c>
      <c r="F135">
        <v>0</v>
      </c>
      <c r="G135">
        <f t="shared" si="2"/>
        <v>37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</row>
    <row r="136" spans="1:34" x14ac:dyDescent="0.25">
      <c r="A136" s="13">
        <v>2</v>
      </c>
      <c r="B136" s="13">
        <v>130</v>
      </c>
      <c r="C136">
        <v>153</v>
      </c>
      <c r="D136" t="s">
        <v>170</v>
      </c>
      <c r="E136">
        <v>0</v>
      </c>
      <c r="F136">
        <v>0</v>
      </c>
      <c r="G136">
        <f t="shared" si="2"/>
        <v>37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</row>
    <row r="137" spans="1:34" x14ac:dyDescent="0.25">
      <c r="A137" s="13">
        <v>2</v>
      </c>
      <c r="B137" s="13">
        <v>190</v>
      </c>
      <c r="C137">
        <v>191</v>
      </c>
      <c r="D137" t="s">
        <v>171</v>
      </c>
      <c r="E137">
        <v>0</v>
      </c>
      <c r="F137">
        <v>0</v>
      </c>
      <c r="G137">
        <f t="shared" si="2"/>
        <v>37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</row>
    <row r="138" spans="1:34" x14ac:dyDescent="0.25">
      <c r="A138" s="13">
        <v>2</v>
      </c>
      <c r="B138" s="13">
        <v>190</v>
      </c>
      <c r="C138">
        <v>192</v>
      </c>
      <c r="D138" t="s">
        <v>172</v>
      </c>
      <c r="E138">
        <v>0</v>
      </c>
      <c r="F138">
        <v>0</v>
      </c>
      <c r="G138">
        <f t="shared" si="2"/>
        <v>37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</row>
    <row r="139" spans="1:34" x14ac:dyDescent="0.25">
      <c r="A139" s="13">
        <v>2</v>
      </c>
      <c r="B139" s="13">
        <v>190</v>
      </c>
      <c r="C139">
        <v>196</v>
      </c>
      <c r="D139" t="s">
        <v>173</v>
      </c>
      <c r="E139">
        <v>0</v>
      </c>
      <c r="F139">
        <v>0</v>
      </c>
      <c r="G139">
        <f t="shared" si="2"/>
        <v>37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</row>
    <row r="140" spans="1:34" x14ac:dyDescent="0.25">
      <c r="A140" s="13">
        <v>2</v>
      </c>
      <c r="B140" s="13">
        <v>190</v>
      </c>
      <c r="C140">
        <v>197</v>
      </c>
      <c r="D140" t="s">
        <v>174</v>
      </c>
      <c r="E140">
        <v>0</v>
      </c>
      <c r="F140">
        <v>0</v>
      </c>
      <c r="G140">
        <f t="shared" si="2"/>
        <v>37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</row>
    <row r="141" spans="1:34" x14ac:dyDescent="0.25">
      <c r="A141" s="13">
        <v>2</v>
      </c>
      <c r="B141" s="13">
        <v>190</v>
      </c>
      <c r="C141">
        <v>198</v>
      </c>
      <c r="D141" t="s">
        <v>175</v>
      </c>
      <c r="E141">
        <v>0</v>
      </c>
      <c r="F141">
        <v>0</v>
      </c>
      <c r="G141">
        <f t="shared" si="2"/>
        <v>37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</row>
    <row r="142" spans="1:34" x14ac:dyDescent="0.25">
      <c r="A142" s="13">
        <v>2</v>
      </c>
      <c r="B142" s="13">
        <v>190</v>
      </c>
      <c r="C142">
        <v>199</v>
      </c>
      <c r="D142" t="s">
        <v>176</v>
      </c>
      <c r="E142">
        <v>0</v>
      </c>
      <c r="F142">
        <v>0</v>
      </c>
      <c r="G142">
        <f t="shared" si="2"/>
        <v>37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</row>
    <row r="143" spans="1:34" x14ac:dyDescent="0.25">
      <c r="A143" s="13">
        <v>2</v>
      </c>
      <c r="B143" s="13">
        <v>190</v>
      </c>
      <c r="C143">
        <v>200</v>
      </c>
      <c r="D143" t="s">
        <v>177</v>
      </c>
      <c r="E143">
        <v>0</v>
      </c>
      <c r="F143">
        <v>0</v>
      </c>
      <c r="G143">
        <f t="shared" si="2"/>
        <v>37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</row>
    <row r="144" spans="1:34" x14ac:dyDescent="0.25">
      <c r="A144" s="13">
        <v>2</v>
      </c>
      <c r="B144" s="13">
        <v>190</v>
      </c>
      <c r="C144">
        <v>202</v>
      </c>
      <c r="D144" t="s">
        <v>178</v>
      </c>
      <c r="E144">
        <v>0</v>
      </c>
      <c r="F144">
        <v>0</v>
      </c>
      <c r="G144">
        <f t="shared" si="2"/>
        <v>37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</row>
    <row r="145" spans="1:34" x14ac:dyDescent="0.25">
      <c r="A145" s="13">
        <v>2</v>
      </c>
      <c r="B145" s="13">
        <v>190</v>
      </c>
      <c r="C145">
        <v>203</v>
      </c>
      <c r="D145" t="s">
        <v>179</v>
      </c>
      <c r="E145">
        <v>0</v>
      </c>
      <c r="F145">
        <v>0</v>
      </c>
      <c r="G145">
        <f t="shared" si="2"/>
        <v>37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</row>
    <row r="146" spans="1:34" x14ac:dyDescent="0.25">
      <c r="A146" s="13">
        <v>2</v>
      </c>
      <c r="B146" s="13">
        <v>190</v>
      </c>
      <c r="C146">
        <v>204</v>
      </c>
      <c r="D146" t="s">
        <v>180</v>
      </c>
      <c r="E146">
        <v>0</v>
      </c>
      <c r="F146">
        <v>0</v>
      </c>
      <c r="G146">
        <f t="shared" si="2"/>
        <v>37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</row>
    <row r="147" spans="1:34" x14ac:dyDescent="0.25">
      <c r="A147" s="13">
        <v>2</v>
      </c>
      <c r="B147" s="13">
        <v>190</v>
      </c>
      <c r="C147">
        <v>205</v>
      </c>
      <c r="D147" t="s">
        <v>181</v>
      </c>
      <c r="E147">
        <v>0</v>
      </c>
      <c r="F147">
        <v>0</v>
      </c>
      <c r="G147">
        <f t="shared" si="2"/>
        <v>37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</row>
    <row r="148" spans="1:34" x14ac:dyDescent="0.25">
      <c r="A148" s="13">
        <v>2</v>
      </c>
      <c r="B148" s="13">
        <v>220</v>
      </c>
      <c r="C148">
        <v>221</v>
      </c>
      <c r="D148" t="s">
        <v>182</v>
      </c>
      <c r="E148">
        <v>0</v>
      </c>
      <c r="F148">
        <v>0</v>
      </c>
      <c r="G148">
        <f t="shared" si="2"/>
        <v>37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</row>
    <row r="149" spans="1:34" x14ac:dyDescent="0.25">
      <c r="A149" s="13">
        <v>2</v>
      </c>
      <c r="B149" s="13">
        <v>230</v>
      </c>
      <c r="C149">
        <v>231</v>
      </c>
      <c r="D149" t="s">
        <v>183</v>
      </c>
      <c r="E149">
        <v>0</v>
      </c>
      <c r="F149">
        <v>0</v>
      </c>
      <c r="G149">
        <f t="shared" si="2"/>
        <v>37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</row>
    <row r="150" spans="1:34" x14ac:dyDescent="0.25">
      <c r="A150" s="13">
        <v>2</v>
      </c>
      <c r="B150" s="13">
        <v>240</v>
      </c>
      <c r="C150">
        <v>241</v>
      </c>
      <c r="D150" t="s">
        <v>184</v>
      </c>
      <c r="E150">
        <v>0</v>
      </c>
      <c r="F150">
        <v>0</v>
      </c>
      <c r="G150">
        <f t="shared" si="2"/>
        <v>37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</row>
    <row r="151" spans="1:34" x14ac:dyDescent="0.25">
      <c r="A151" s="13">
        <v>2</v>
      </c>
      <c r="B151" s="13">
        <v>250</v>
      </c>
      <c r="C151">
        <v>251</v>
      </c>
      <c r="D151" t="s">
        <v>185</v>
      </c>
      <c r="E151">
        <v>0</v>
      </c>
      <c r="F151">
        <v>0</v>
      </c>
      <c r="G151">
        <f t="shared" si="2"/>
        <v>37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</row>
    <row r="152" spans="1:34" x14ac:dyDescent="0.25">
      <c r="A152" s="13">
        <v>2</v>
      </c>
      <c r="B152" s="13">
        <v>250</v>
      </c>
      <c r="C152">
        <v>252</v>
      </c>
      <c r="D152" t="s">
        <v>186</v>
      </c>
      <c r="E152">
        <v>0</v>
      </c>
      <c r="F152">
        <v>0</v>
      </c>
      <c r="G152">
        <f t="shared" si="2"/>
        <v>37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</row>
    <row r="153" spans="1:34" x14ac:dyDescent="0.25">
      <c r="A153" s="13">
        <v>2</v>
      </c>
      <c r="B153" s="13">
        <v>260</v>
      </c>
      <c r="C153">
        <v>261</v>
      </c>
      <c r="D153" t="s">
        <v>187</v>
      </c>
      <c r="E153">
        <v>0</v>
      </c>
      <c r="F153">
        <v>0</v>
      </c>
      <c r="G153">
        <f t="shared" si="2"/>
        <v>37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</row>
    <row r="154" spans="1:34" x14ac:dyDescent="0.25">
      <c r="A154" s="13">
        <v>2</v>
      </c>
      <c r="B154" s="13">
        <v>260</v>
      </c>
      <c r="C154">
        <v>262</v>
      </c>
      <c r="D154" t="s">
        <v>188</v>
      </c>
      <c r="E154">
        <v>0</v>
      </c>
      <c r="F154">
        <v>0</v>
      </c>
      <c r="G154">
        <f t="shared" si="2"/>
        <v>37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</row>
    <row r="155" spans="1:34" x14ac:dyDescent="0.25">
      <c r="A155" s="13">
        <v>2</v>
      </c>
      <c r="B155" s="13">
        <v>300</v>
      </c>
      <c r="C155">
        <v>301</v>
      </c>
      <c r="D155" t="s">
        <v>189</v>
      </c>
      <c r="E155">
        <v>0</v>
      </c>
      <c r="F155">
        <v>0</v>
      </c>
      <c r="G155">
        <f t="shared" si="2"/>
        <v>37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</row>
    <row r="156" spans="1:34" x14ac:dyDescent="0.25">
      <c r="A156" s="13">
        <v>2</v>
      </c>
      <c r="B156" s="13">
        <v>350</v>
      </c>
      <c r="C156">
        <v>351</v>
      </c>
      <c r="D156" t="s">
        <v>190</v>
      </c>
      <c r="E156">
        <v>0</v>
      </c>
      <c r="F156">
        <v>0</v>
      </c>
      <c r="G156">
        <f t="shared" si="2"/>
        <v>37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</row>
    <row r="157" spans="1:34" x14ac:dyDescent="0.25">
      <c r="A157" s="13">
        <v>2</v>
      </c>
      <c r="B157" s="13">
        <v>400</v>
      </c>
      <c r="C157">
        <v>401</v>
      </c>
      <c r="D157" t="s">
        <v>191</v>
      </c>
      <c r="E157">
        <v>0</v>
      </c>
      <c r="F157">
        <v>0</v>
      </c>
      <c r="G157">
        <f t="shared" si="2"/>
        <v>37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</row>
    <row r="158" spans="1:34" x14ac:dyDescent="0.25">
      <c r="A158" s="13">
        <v>2</v>
      </c>
      <c r="B158" s="13">
        <v>400</v>
      </c>
      <c r="C158">
        <v>403</v>
      </c>
      <c r="D158" t="s">
        <v>192</v>
      </c>
      <c r="E158">
        <v>0</v>
      </c>
      <c r="F158">
        <v>0</v>
      </c>
      <c r="G158">
        <f t="shared" si="2"/>
        <v>37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</row>
    <row r="159" spans="1:34" x14ac:dyDescent="0.25">
      <c r="A159" s="13">
        <v>2</v>
      </c>
      <c r="B159" s="13">
        <v>400</v>
      </c>
      <c r="C159">
        <v>404</v>
      </c>
      <c r="D159" t="s">
        <v>193</v>
      </c>
      <c r="E159">
        <v>0</v>
      </c>
      <c r="F159">
        <v>0</v>
      </c>
      <c r="G159">
        <f t="shared" si="2"/>
        <v>37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</row>
    <row r="160" spans="1:34" x14ac:dyDescent="0.25">
      <c r="A160" s="13">
        <v>2</v>
      </c>
      <c r="B160" s="13">
        <v>400</v>
      </c>
      <c r="C160">
        <v>405</v>
      </c>
      <c r="D160" t="s">
        <v>194</v>
      </c>
      <c r="E160">
        <v>0</v>
      </c>
      <c r="F160">
        <v>0</v>
      </c>
      <c r="G160">
        <f t="shared" si="2"/>
        <v>37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</row>
    <row r="161" spans="1:34" x14ac:dyDescent="0.25">
      <c r="A161" s="13">
        <v>2</v>
      </c>
      <c r="B161" s="13">
        <v>400</v>
      </c>
      <c r="C161">
        <v>406</v>
      </c>
      <c r="D161" t="s">
        <v>195</v>
      </c>
      <c r="E161">
        <v>0</v>
      </c>
      <c r="F161">
        <v>0</v>
      </c>
      <c r="G161">
        <f t="shared" si="2"/>
        <v>37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</row>
    <row r="162" spans="1:34" x14ac:dyDescent="0.25">
      <c r="A162" s="13">
        <v>2</v>
      </c>
      <c r="B162" s="13">
        <v>400</v>
      </c>
      <c r="C162">
        <v>407</v>
      </c>
      <c r="D162" t="s">
        <v>196</v>
      </c>
      <c r="E162">
        <v>0</v>
      </c>
      <c r="F162">
        <v>0</v>
      </c>
      <c r="G162">
        <f t="shared" si="2"/>
        <v>37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</row>
    <row r="163" spans="1:34" x14ac:dyDescent="0.25">
      <c r="A163" s="13">
        <v>2</v>
      </c>
      <c r="B163" s="13">
        <v>400</v>
      </c>
      <c r="C163">
        <v>408</v>
      </c>
      <c r="D163" t="s">
        <v>197</v>
      </c>
      <c r="E163">
        <v>0</v>
      </c>
      <c r="F163">
        <v>0</v>
      </c>
      <c r="G163">
        <f t="shared" si="2"/>
        <v>37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</row>
    <row r="164" spans="1:34" x14ac:dyDescent="0.25">
      <c r="A164" s="13">
        <v>2</v>
      </c>
      <c r="B164" s="13">
        <v>400</v>
      </c>
      <c r="C164">
        <v>409</v>
      </c>
      <c r="D164" t="s">
        <v>198</v>
      </c>
      <c r="E164">
        <v>0</v>
      </c>
      <c r="F164">
        <v>0</v>
      </c>
      <c r="G164">
        <f t="shared" si="2"/>
        <v>37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</row>
    <row r="165" spans="1:34" x14ac:dyDescent="0.25">
      <c r="A165" s="13">
        <v>2</v>
      </c>
      <c r="B165" s="13">
        <v>400</v>
      </c>
      <c r="C165">
        <v>410</v>
      </c>
      <c r="D165" t="s">
        <v>199</v>
      </c>
      <c r="E165">
        <v>0</v>
      </c>
      <c r="F165">
        <v>0</v>
      </c>
      <c r="G165">
        <f t="shared" si="2"/>
        <v>37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</row>
    <row r="166" spans="1:34" x14ac:dyDescent="0.25">
      <c r="A166" s="13">
        <v>2</v>
      </c>
      <c r="B166" s="13">
        <v>400</v>
      </c>
      <c r="C166">
        <v>411</v>
      </c>
      <c r="D166" t="s">
        <v>200</v>
      </c>
      <c r="E166">
        <v>0</v>
      </c>
      <c r="F166">
        <v>0</v>
      </c>
      <c r="G166">
        <f t="shared" si="2"/>
        <v>37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</row>
    <row r="167" spans="1:34" x14ac:dyDescent="0.25">
      <c r="A167" s="13">
        <v>2</v>
      </c>
      <c r="B167" s="13">
        <v>500</v>
      </c>
      <c r="C167">
        <v>502</v>
      </c>
      <c r="D167" t="s">
        <v>201</v>
      </c>
      <c r="E167">
        <v>0</v>
      </c>
      <c r="F167">
        <v>0</v>
      </c>
      <c r="G167">
        <f t="shared" si="2"/>
        <v>37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</row>
    <row r="168" spans="1:34" x14ac:dyDescent="0.25">
      <c r="A168" s="13">
        <v>2</v>
      </c>
      <c r="B168" s="13">
        <v>500</v>
      </c>
      <c r="C168">
        <v>503</v>
      </c>
      <c r="D168" t="s">
        <v>202</v>
      </c>
      <c r="E168">
        <v>0</v>
      </c>
      <c r="F168">
        <v>0</v>
      </c>
      <c r="G168">
        <f t="shared" si="2"/>
        <v>37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</row>
    <row r="169" spans="1:34" x14ac:dyDescent="0.25">
      <c r="A169" s="13">
        <v>2</v>
      </c>
      <c r="B169" s="13">
        <v>700</v>
      </c>
      <c r="C169">
        <v>701</v>
      </c>
      <c r="D169" t="s">
        <v>203</v>
      </c>
      <c r="E169">
        <v>0</v>
      </c>
      <c r="F169">
        <v>0</v>
      </c>
      <c r="G169">
        <f t="shared" si="2"/>
        <v>37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</row>
    <row r="170" spans="1:34" x14ac:dyDescent="0.25">
      <c r="A170" s="13">
        <v>2</v>
      </c>
      <c r="B170" s="13">
        <v>800</v>
      </c>
      <c r="C170">
        <v>801</v>
      </c>
      <c r="D170" t="s">
        <v>204</v>
      </c>
      <c r="E170">
        <v>0</v>
      </c>
      <c r="F170">
        <v>0</v>
      </c>
      <c r="G170">
        <f t="shared" si="2"/>
        <v>37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</row>
    <row r="171" spans="1:34" x14ac:dyDescent="0.25">
      <c r="A171" s="13">
        <v>2</v>
      </c>
      <c r="B171" s="13">
        <v>800</v>
      </c>
      <c r="C171">
        <v>802</v>
      </c>
      <c r="D171" t="s">
        <v>205</v>
      </c>
      <c r="E171">
        <v>0</v>
      </c>
      <c r="F171">
        <v>0</v>
      </c>
      <c r="G171">
        <f t="shared" si="2"/>
        <v>37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</row>
    <row r="172" spans="1:34" x14ac:dyDescent="0.25">
      <c r="A172" s="13">
        <v>2</v>
      </c>
      <c r="B172" s="13">
        <v>800</v>
      </c>
      <c r="C172">
        <v>803</v>
      </c>
      <c r="D172" t="s">
        <v>206</v>
      </c>
      <c r="E172">
        <v>0</v>
      </c>
      <c r="F172">
        <v>0</v>
      </c>
      <c r="G172">
        <f t="shared" si="2"/>
        <v>37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</row>
    <row r="173" spans="1:34" x14ac:dyDescent="0.25">
      <c r="A173" s="13">
        <v>2</v>
      </c>
      <c r="B173" s="13">
        <v>800</v>
      </c>
      <c r="C173">
        <v>804</v>
      </c>
      <c r="D173" t="s">
        <v>207</v>
      </c>
      <c r="E173">
        <v>0</v>
      </c>
      <c r="F173">
        <v>0</v>
      </c>
      <c r="G173">
        <f t="shared" si="2"/>
        <v>37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</row>
    <row r="174" spans="1:34" x14ac:dyDescent="0.25">
      <c r="A174" s="13">
        <v>2</v>
      </c>
      <c r="B174" s="13">
        <v>900</v>
      </c>
      <c r="C174">
        <v>901</v>
      </c>
      <c r="D174" t="s">
        <v>208</v>
      </c>
      <c r="E174">
        <v>0</v>
      </c>
      <c r="F174">
        <v>0</v>
      </c>
      <c r="G174">
        <f t="shared" si="2"/>
        <v>37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</row>
    <row r="175" spans="1:34" x14ac:dyDescent="0.25">
      <c r="A175" s="13">
        <v>2</v>
      </c>
      <c r="B175" s="13">
        <v>910</v>
      </c>
      <c r="C175">
        <v>911</v>
      </c>
      <c r="D175" t="s">
        <v>209</v>
      </c>
      <c r="E175">
        <v>0</v>
      </c>
      <c r="F175">
        <v>0</v>
      </c>
      <c r="G175">
        <f t="shared" si="2"/>
        <v>37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</row>
    <row r="176" spans="1:34" x14ac:dyDescent="0.25">
      <c r="A176" s="13">
        <v>2</v>
      </c>
      <c r="B176" s="13">
        <v>920</v>
      </c>
      <c r="C176">
        <v>921</v>
      </c>
      <c r="D176" t="s">
        <v>210</v>
      </c>
      <c r="E176">
        <v>0</v>
      </c>
      <c r="F176">
        <v>0</v>
      </c>
      <c r="G176">
        <f t="shared" si="2"/>
        <v>37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</row>
    <row r="177" spans="1:34" x14ac:dyDescent="0.25">
      <c r="A177" s="13">
        <v>2</v>
      </c>
      <c r="B177" s="13">
        <v>930</v>
      </c>
      <c r="C177">
        <v>931</v>
      </c>
      <c r="D177" t="s">
        <v>211</v>
      </c>
      <c r="E177">
        <v>0</v>
      </c>
      <c r="F177">
        <v>0</v>
      </c>
      <c r="G177">
        <f t="shared" si="2"/>
        <v>37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</row>
    <row r="178" spans="1:34" x14ac:dyDescent="0.25">
      <c r="A178" s="13">
        <v>2</v>
      </c>
      <c r="B178" s="13">
        <v>940</v>
      </c>
      <c r="C178">
        <v>941</v>
      </c>
      <c r="D178" t="s">
        <v>212</v>
      </c>
      <c r="E178">
        <v>0</v>
      </c>
      <c r="F178">
        <v>0</v>
      </c>
      <c r="G178">
        <f t="shared" si="2"/>
        <v>37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</row>
    <row r="179" spans="1:34" x14ac:dyDescent="0.25">
      <c r="A179" s="13">
        <v>2</v>
      </c>
      <c r="B179" s="13">
        <v>950</v>
      </c>
      <c r="C179">
        <v>951</v>
      </c>
      <c r="D179" t="s">
        <v>213</v>
      </c>
      <c r="E179">
        <v>0</v>
      </c>
      <c r="F179">
        <v>0</v>
      </c>
      <c r="G179">
        <f t="shared" si="2"/>
        <v>37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</row>
    <row r="180" spans="1:34" x14ac:dyDescent="0.25">
      <c r="A180" s="13">
        <v>2</v>
      </c>
      <c r="B180" s="13">
        <v>960</v>
      </c>
      <c r="C180">
        <v>961</v>
      </c>
      <c r="D180" t="s">
        <v>214</v>
      </c>
      <c r="E180">
        <v>0</v>
      </c>
      <c r="F180">
        <v>0</v>
      </c>
      <c r="G180">
        <f t="shared" si="2"/>
        <v>37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</row>
    <row r="181" spans="1:34" x14ac:dyDescent="0.25">
      <c r="A181" s="13">
        <v>3</v>
      </c>
      <c r="B181" s="13">
        <v>100</v>
      </c>
      <c r="C181">
        <v>102</v>
      </c>
      <c r="D181" t="s">
        <v>215</v>
      </c>
      <c r="E181">
        <v>0</v>
      </c>
      <c r="F181">
        <v>0</v>
      </c>
      <c r="G181">
        <f t="shared" si="2"/>
        <v>37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</row>
    <row r="182" spans="1:34" x14ac:dyDescent="0.25">
      <c r="A182" s="13">
        <v>3</v>
      </c>
      <c r="B182" s="13">
        <v>100</v>
      </c>
      <c r="C182">
        <v>103</v>
      </c>
      <c r="D182" t="s">
        <v>216</v>
      </c>
      <c r="E182">
        <v>0</v>
      </c>
      <c r="F182">
        <v>0</v>
      </c>
      <c r="G182">
        <f t="shared" si="2"/>
        <v>37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</row>
    <row r="183" spans="1:34" x14ac:dyDescent="0.25">
      <c r="A183" s="13">
        <v>3</v>
      </c>
      <c r="B183" s="13">
        <v>100</v>
      </c>
      <c r="C183">
        <v>104</v>
      </c>
      <c r="D183" t="s">
        <v>217</v>
      </c>
      <c r="E183">
        <v>0</v>
      </c>
      <c r="F183">
        <v>0</v>
      </c>
      <c r="G183">
        <f t="shared" si="2"/>
        <v>37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</row>
    <row r="184" spans="1:34" x14ac:dyDescent="0.25">
      <c r="A184" s="13">
        <v>3</v>
      </c>
      <c r="B184" s="13">
        <v>100</v>
      </c>
      <c r="C184">
        <v>105</v>
      </c>
      <c r="D184" t="s">
        <v>218</v>
      </c>
      <c r="E184">
        <v>0</v>
      </c>
      <c r="F184">
        <v>0</v>
      </c>
      <c r="G184">
        <f t="shared" si="2"/>
        <v>37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</row>
    <row r="185" spans="1:34" x14ac:dyDescent="0.25">
      <c r="A185" s="13">
        <v>3</v>
      </c>
      <c r="B185" s="13">
        <v>100</v>
      </c>
      <c r="C185">
        <v>106</v>
      </c>
      <c r="D185" t="s">
        <v>219</v>
      </c>
      <c r="E185">
        <v>0</v>
      </c>
      <c r="F185">
        <v>0</v>
      </c>
      <c r="G185">
        <f t="shared" si="2"/>
        <v>37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</row>
    <row r="186" spans="1:34" x14ac:dyDescent="0.25">
      <c r="A186" s="13">
        <v>3</v>
      </c>
      <c r="B186" s="13">
        <v>100</v>
      </c>
      <c r="C186">
        <v>107</v>
      </c>
      <c r="D186" t="s">
        <v>220</v>
      </c>
      <c r="E186">
        <v>0</v>
      </c>
      <c r="F186">
        <v>0</v>
      </c>
      <c r="G186">
        <f t="shared" si="2"/>
        <v>37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</row>
    <row r="187" spans="1:34" x14ac:dyDescent="0.25">
      <c r="A187" s="13">
        <v>3</v>
      </c>
      <c r="B187" s="13">
        <v>100</v>
      </c>
      <c r="C187">
        <v>108</v>
      </c>
      <c r="D187" t="s">
        <v>221</v>
      </c>
      <c r="E187">
        <v>0</v>
      </c>
      <c r="F187">
        <v>0</v>
      </c>
      <c r="G187">
        <f t="shared" si="2"/>
        <v>37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</row>
    <row r="188" spans="1:34" x14ac:dyDescent="0.25">
      <c r="A188" s="14">
        <v>3</v>
      </c>
      <c r="B188" s="14">
        <v>100</v>
      </c>
      <c r="C188" s="15">
        <v>109</v>
      </c>
      <c r="D188" s="15" t="s">
        <v>222</v>
      </c>
      <c r="E188">
        <v>0</v>
      </c>
      <c r="F188">
        <v>0</v>
      </c>
      <c r="G188">
        <f t="shared" si="2"/>
        <v>37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</row>
    <row r="189" spans="1:34" x14ac:dyDescent="0.25">
      <c r="A189" s="13">
        <v>3</v>
      </c>
      <c r="B189" s="13">
        <v>100</v>
      </c>
      <c r="C189">
        <v>110</v>
      </c>
      <c r="D189" t="s">
        <v>223</v>
      </c>
      <c r="E189">
        <v>0</v>
      </c>
      <c r="F189">
        <v>0</v>
      </c>
      <c r="G189">
        <f t="shared" si="2"/>
        <v>37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</row>
    <row r="190" spans="1:34" x14ac:dyDescent="0.25">
      <c r="A190" s="13">
        <v>3</v>
      </c>
      <c r="B190" s="13">
        <v>100</v>
      </c>
      <c r="C190">
        <v>111</v>
      </c>
      <c r="D190" t="s">
        <v>224</v>
      </c>
      <c r="E190">
        <v>0</v>
      </c>
      <c r="F190">
        <v>0</v>
      </c>
      <c r="G190">
        <f t="shared" si="2"/>
        <v>37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</row>
    <row r="191" spans="1:34" x14ac:dyDescent="0.25">
      <c r="A191" s="13">
        <v>3</v>
      </c>
      <c r="B191" s="13">
        <v>100</v>
      </c>
      <c r="C191">
        <v>112</v>
      </c>
      <c r="D191" t="s">
        <v>225</v>
      </c>
      <c r="E191">
        <v>0</v>
      </c>
      <c r="F191">
        <v>0</v>
      </c>
      <c r="G191">
        <f t="shared" si="2"/>
        <v>37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</row>
    <row r="192" spans="1:34" x14ac:dyDescent="0.25">
      <c r="A192" s="13">
        <v>3</v>
      </c>
      <c r="B192" s="13">
        <v>100</v>
      </c>
      <c r="C192">
        <v>113</v>
      </c>
      <c r="D192" t="s">
        <v>226</v>
      </c>
      <c r="E192">
        <v>0</v>
      </c>
      <c r="F192">
        <v>0</v>
      </c>
      <c r="G192">
        <f t="shared" si="2"/>
        <v>37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</row>
    <row r="193" spans="1:34" x14ac:dyDescent="0.25">
      <c r="A193" s="13">
        <v>3</v>
      </c>
      <c r="B193" s="13">
        <v>100</v>
      </c>
      <c r="C193">
        <v>114</v>
      </c>
      <c r="D193" t="s">
        <v>227</v>
      </c>
      <c r="E193">
        <v>0</v>
      </c>
      <c r="F193">
        <v>0</v>
      </c>
      <c r="G193">
        <f t="shared" si="2"/>
        <v>37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</row>
    <row r="194" spans="1:34" x14ac:dyDescent="0.25">
      <c r="A194" s="13">
        <v>3</v>
      </c>
      <c r="B194" s="13">
        <v>100</v>
      </c>
      <c r="C194">
        <v>115</v>
      </c>
      <c r="D194" t="s">
        <v>228</v>
      </c>
      <c r="E194">
        <v>0</v>
      </c>
      <c r="F194">
        <v>0</v>
      </c>
      <c r="G194">
        <f t="shared" si="2"/>
        <v>37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</row>
    <row r="195" spans="1:34" x14ac:dyDescent="0.25">
      <c r="A195" s="13">
        <v>3</v>
      </c>
      <c r="B195" s="13">
        <v>100</v>
      </c>
      <c r="C195">
        <v>116</v>
      </c>
      <c r="D195" t="s">
        <v>229</v>
      </c>
      <c r="E195">
        <v>0</v>
      </c>
      <c r="F195">
        <v>0</v>
      </c>
      <c r="G195">
        <f t="shared" si="2"/>
        <v>37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</row>
    <row r="196" spans="1:34" x14ac:dyDescent="0.25">
      <c r="A196" s="13">
        <v>3</v>
      </c>
      <c r="B196" s="13">
        <v>100</v>
      </c>
      <c r="C196">
        <v>117</v>
      </c>
      <c r="D196" t="s">
        <v>230</v>
      </c>
      <c r="E196">
        <v>0</v>
      </c>
      <c r="F196">
        <v>0</v>
      </c>
      <c r="G196">
        <f t="shared" ref="G196:G259" si="3">$G$1</f>
        <v>37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</row>
    <row r="197" spans="1:34" x14ac:dyDescent="0.25">
      <c r="A197" s="13">
        <v>3</v>
      </c>
      <c r="B197" s="13">
        <v>100</v>
      </c>
      <c r="C197">
        <v>118</v>
      </c>
      <c r="D197" t="s">
        <v>231</v>
      </c>
      <c r="E197">
        <v>0</v>
      </c>
      <c r="F197">
        <v>0</v>
      </c>
      <c r="G197">
        <f t="shared" si="3"/>
        <v>37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</row>
    <row r="198" spans="1:34" x14ac:dyDescent="0.25">
      <c r="A198" s="13">
        <v>3</v>
      </c>
      <c r="B198" s="13">
        <v>100</v>
      </c>
      <c r="C198">
        <v>119</v>
      </c>
      <c r="D198" t="s">
        <v>232</v>
      </c>
      <c r="E198">
        <v>0</v>
      </c>
      <c r="F198">
        <v>0</v>
      </c>
      <c r="G198">
        <f t="shared" si="3"/>
        <v>37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</row>
    <row r="199" spans="1:34" x14ac:dyDescent="0.25">
      <c r="A199" s="13">
        <v>3</v>
      </c>
      <c r="B199" s="13">
        <v>100</v>
      </c>
      <c r="C199">
        <v>120</v>
      </c>
      <c r="D199" t="s">
        <v>233</v>
      </c>
      <c r="E199">
        <v>0</v>
      </c>
      <c r="F199">
        <v>0</v>
      </c>
      <c r="G199">
        <f t="shared" si="3"/>
        <v>37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</row>
    <row r="200" spans="1:34" x14ac:dyDescent="0.25">
      <c r="A200" s="13">
        <v>3</v>
      </c>
      <c r="B200" s="13">
        <v>100</v>
      </c>
      <c r="C200">
        <v>121</v>
      </c>
      <c r="D200" t="s">
        <v>234</v>
      </c>
      <c r="E200">
        <v>0</v>
      </c>
      <c r="F200">
        <v>0</v>
      </c>
      <c r="G200">
        <f t="shared" si="3"/>
        <v>37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</row>
    <row r="201" spans="1:34" x14ac:dyDescent="0.25">
      <c r="A201" s="13">
        <v>3</v>
      </c>
      <c r="B201" s="13">
        <v>100</v>
      </c>
      <c r="C201">
        <v>122</v>
      </c>
      <c r="D201" t="s">
        <v>235</v>
      </c>
      <c r="E201">
        <v>0</v>
      </c>
      <c r="F201">
        <v>0</v>
      </c>
      <c r="G201">
        <f t="shared" si="3"/>
        <v>37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</row>
    <row r="202" spans="1:34" x14ac:dyDescent="0.25">
      <c r="A202" s="13">
        <v>3</v>
      </c>
      <c r="B202" s="13">
        <v>100</v>
      </c>
      <c r="C202">
        <v>124</v>
      </c>
      <c r="D202" t="s">
        <v>236</v>
      </c>
      <c r="E202">
        <v>0</v>
      </c>
      <c r="F202">
        <v>0</v>
      </c>
      <c r="G202">
        <f t="shared" si="3"/>
        <v>37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</row>
    <row r="203" spans="1:34" x14ac:dyDescent="0.25">
      <c r="A203" s="13">
        <v>3</v>
      </c>
      <c r="B203" s="13">
        <v>100</v>
      </c>
      <c r="C203">
        <v>125</v>
      </c>
      <c r="D203" t="s">
        <v>237</v>
      </c>
      <c r="E203">
        <v>0</v>
      </c>
      <c r="F203">
        <v>0</v>
      </c>
      <c r="G203">
        <f t="shared" si="3"/>
        <v>37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</row>
    <row r="204" spans="1:34" x14ac:dyDescent="0.25">
      <c r="A204" s="13">
        <v>3</v>
      </c>
      <c r="B204" s="13">
        <v>100</v>
      </c>
      <c r="C204">
        <v>126</v>
      </c>
      <c r="D204" t="s">
        <v>238</v>
      </c>
      <c r="E204">
        <v>0</v>
      </c>
      <c r="F204">
        <v>0</v>
      </c>
      <c r="G204">
        <f t="shared" si="3"/>
        <v>37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</row>
    <row r="205" spans="1:34" x14ac:dyDescent="0.25">
      <c r="A205" s="13">
        <v>3</v>
      </c>
      <c r="B205" s="13">
        <v>100</v>
      </c>
      <c r="C205">
        <v>127</v>
      </c>
      <c r="D205" t="s">
        <v>239</v>
      </c>
      <c r="E205">
        <v>0</v>
      </c>
      <c r="F205">
        <v>0</v>
      </c>
      <c r="G205">
        <f t="shared" si="3"/>
        <v>37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</row>
    <row r="206" spans="1:34" x14ac:dyDescent="0.25">
      <c r="A206" s="13">
        <v>3</v>
      </c>
      <c r="B206" s="13">
        <v>130</v>
      </c>
      <c r="C206">
        <v>132</v>
      </c>
      <c r="D206" t="s">
        <v>240</v>
      </c>
      <c r="E206">
        <v>0</v>
      </c>
      <c r="F206">
        <v>0</v>
      </c>
      <c r="G206">
        <f t="shared" si="3"/>
        <v>37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</row>
    <row r="207" spans="1:34" x14ac:dyDescent="0.25">
      <c r="A207" s="13">
        <v>3</v>
      </c>
      <c r="B207" s="13">
        <v>130</v>
      </c>
      <c r="C207">
        <v>133</v>
      </c>
      <c r="D207" t="s">
        <v>241</v>
      </c>
      <c r="E207">
        <v>0</v>
      </c>
      <c r="F207">
        <v>0</v>
      </c>
      <c r="G207">
        <f t="shared" si="3"/>
        <v>37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</row>
    <row r="208" spans="1:34" x14ac:dyDescent="0.25">
      <c r="A208" s="13">
        <v>3</v>
      </c>
      <c r="B208" s="13">
        <v>130</v>
      </c>
      <c r="C208">
        <v>134</v>
      </c>
      <c r="D208" t="s">
        <v>242</v>
      </c>
      <c r="E208">
        <v>0</v>
      </c>
      <c r="F208">
        <v>0</v>
      </c>
      <c r="G208">
        <f t="shared" si="3"/>
        <v>37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</row>
    <row r="209" spans="1:34" x14ac:dyDescent="0.25">
      <c r="A209" s="13">
        <v>3</v>
      </c>
      <c r="B209" s="13">
        <v>130</v>
      </c>
      <c r="C209">
        <v>136</v>
      </c>
      <c r="D209" t="s">
        <v>243</v>
      </c>
      <c r="E209">
        <v>0</v>
      </c>
      <c r="F209">
        <v>0</v>
      </c>
      <c r="G209">
        <f t="shared" si="3"/>
        <v>37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</row>
    <row r="210" spans="1:34" x14ac:dyDescent="0.25">
      <c r="A210" s="13">
        <v>3</v>
      </c>
      <c r="B210" s="13">
        <v>130</v>
      </c>
      <c r="C210">
        <v>137</v>
      </c>
      <c r="D210" t="s">
        <v>244</v>
      </c>
      <c r="E210">
        <v>0</v>
      </c>
      <c r="F210">
        <v>0</v>
      </c>
      <c r="G210">
        <f t="shared" si="3"/>
        <v>37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</row>
    <row r="211" spans="1:34" x14ac:dyDescent="0.25">
      <c r="A211" s="13">
        <v>3</v>
      </c>
      <c r="B211" s="13">
        <v>130</v>
      </c>
      <c r="C211">
        <v>138</v>
      </c>
      <c r="D211" t="s">
        <v>245</v>
      </c>
      <c r="E211">
        <v>0</v>
      </c>
      <c r="F211">
        <v>0</v>
      </c>
      <c r="G211">
        <f t="shared" si="3"/>
        <v>37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</row>
    <row r="212" spans="1:34" x14ac:dyDescent="0.25">
      <c r="A212" s="13">
        <v>3</v>
      </c>
      <c r="B212" s="13">
        <v>130</v>
      </c>
      <c r="C212">
        <v>139</v>
      </c>
      <c r="D212" t="s">
        <v>246</v>
      </c>
      <c r="E212">
        <v>0</v>
      </c>
      <c r="F212">
        <v>0</v>
      </c>
      <c r="G212">
        <f t="shared" si="3"/>
        <v>37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</row>
    <row r="213" spans="1:34" x14ac:dyDescent="0.25">
      <c r="A213" s="13">
        <v>3</v>
      </c>
      <c r="B213" s="13">
        <v>130</v>
      </c>
      <c r="C213">
        <v>140</v>
      </c>
      <c r="D213" t="s">
        <v>247</v>
      </c>
      <c r="E213">
        <v>0</v>
      </c>
      <c r="F213">
        <v>0</v>
      </c>
      <c r="G213">
        <f t="shared" si="3"/>
        <v>37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</row>
    <row r="214" spans="1:34" x14ac:dyDescent="0.25">
      <c r="A214" s="13">
        <v>3</v>
      </c>
      <c r="B214" s="13">
        <v>130</v>
      </c>
      <c r="C214">
        <v>141</v>
      </c>
      <c r="D214" t="s">
        <v>248</v>
      </c>
      <c r="E214">
        <v>0</v>
      </c>
      <c r="F214">
        <v>0</v>
      </c>
      <c r="G214">
        <f t="shared" si="3"/>
        <v>37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</row>
    <row r="215" spans="1:34" x14ac:dyDescent="0.25">
      <c r="A215" s="13">
        <v>3</v>
      </c>
      <c r="B215" s="13">
        <v>130</v>
      </c>
      <c r="C215">
        <v>142</v>
      </c>
      <c r="D215" t="s">
        <v>249</v>
      </c>
      <c r="E215">
        <v>0</v>
      </c>
      <c r="F215">
        <v>0</v>
      </c>
      <c r="G215">
        <f t="shared" si="3"/>
        <v>37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</row>
    <row r="216" spans="1:34" x14ac:dyDescent="0.25">
      <c r="A216" s="13">
        <v>3</v>
      </c>
      <c r="B216" s="13">
        <v>130</v>
      </c>
      <c r="C216">
        <v>143</v>
      </c>
      <c r="D216" t="s">
        <v>250</v>
      </c>
      <c r="E216">
        <v>0</v>
      </c>
      <c r="F216">
        <v>0</v>
      </c>
      <c r="G216">
        <f t="shared" si="3"/>
        <v>37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</row>
    <row r="217" spans="1:34" x14ac:dyDescent="0.25">
      <c r="A217" s="13">
        <v>3</v>
      </c>
      <c r="B217" s="13">
        <v>130</v>
      </c>
      <c r="C217">
        <v>144</v>
      </c>
      <c r="D217" t="s">
        <v>251</v>
      </c>
      <c r="E217">
        <v>0</v>
      </c>
      <c r="F217">
        <v>0</v>
      </c>
      <c r="G217">
        <f t="shared" si="3"/>
        <v>37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</row>
    <row r="218" spans="1:34" x14ac:dyDescent="0.25">
      <c r="A218" s="13">
        <v>3</v>
      </c>
      <c r="B218" s="13">
        <v>130</v>
      </c>
      <c r="C218">
        <v>145</v>
      </c>
      <c r="D218" t="s">
        <v>252</v>
      </c>
      <c r="E218">
        <v>0</v>
      </c>
      <c r="F218">
        <v>0</v>
      </c>
      <c r="G218">
        <f t="shared" si="3"/>
        <v>37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</row>
    <row r="219" spans="1:34" x14ac:dyDescent="0.25">
      <c r="A219" s="13">
        <v>3</v>
      </c>
      <c r="B219" s="13">
        <v>130</v>
      </c>
      <c r="C219">
        <v>146</v>
      </c>
      <c r="D219" t="s">
        <v>253</v>
      </c>
      <c r="E219">
        <v>0</v>
      </c>
      <c r="F219">
        <v>0</v>
      </c>
      <c r="G219">
        <f t="shared" si="3"/>
        <v>37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</row>
    <row r="220" spans="1:34" x14ac:dyDescent="0.25">
      <c r="A220" s="13">
        <v>3</v>
      </c>
      <c r="B220" s="13">
        <v>130</v>
      </c>
      <c r="C220">
        <v>147</v>
      </c>
      <c r="D220" t="s">
        <v>254</v>
      </c>
      <c r="E220">
        <v>0</v>
      </c>
      <c r="F220">
        <v>0</v>
      </c>
      <c r="G220">
        <f t="shared" si="3"/>
        <v>37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</row>
    <row r="221" spans="1:34" x14ac:dyDescent="0.25">
      <c r="A221" s="13">
        <v>3</v>
      </c>
      <c r="B221" s="13">
        <v>130</v>
      </c>
      <c r="C221">
        <v>148</v>
      </c>
      <c r="D221" t="s">
        <v>255</v>
      </c>
      <c r="E221">
        <v>0</v>
      </c>
      <c r="F221">
        <v>0</v>
      </c>
      <c r="G221">
        <f t="shared" si="3"/>
        <v>37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</row>
    <row r="222" spans="1:34" x14ac:dyDescent="0.25">
      <c r="A222" s="13">
        <v>3</v>
      </c>
      <c r="B222" s="13">
        <v>130</v>
      </c>
      <c r="C222">
        <v>150</v>
      </c>
      <c r="D222" t="s">
        <v>256</v>
      </c>
      <c r="E222">
        <v>0</v>
      </c>
      <c r="F222">
        <v>0</v>
      </c>
      <c r="G222">
        <f t="shared" si="3"/>
        <v>37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</row>
    <row r="223" spans="1:34" x14ac:dyDescent="0.25">
      <c r="A223" s="13">
        <v>3</v>
      </c>
      <c r="B223" s="13">
        <v>130</v>
      </c>
      <c r="C223">
        <v>151</v>
      </c>
      <c r="D223" t="s">
        <v>257</v>
      </c>
      <c r="E223">
        <v>0</v>
      </c>
      <c r="F223">
        <v>0</v>
      </c>
      <c r="G223">
        <f t="shared" si="3"/>
        <v>37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</row>
    <row r="224" spans="1:34" x14ac:dyDescent="0.25">
      <c r="A224" s="13">
        <v>3</v>
      </c>
      <c r="B224" s="13">
        <v>130</v>
      </c>
      <c r="C224">
        <v>152</v>
      </c>
      <c r="D224" t="s">
        <v>258</v>
      </c>
      <c r="E224">
        <v>0</v>
      </c>
      <c r="F224">
        <v>0</v>
      </c>
      <c r="G224">
        <f t="shared" si="3"/>
        <v>37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</row>
    <row r="225" spans="1:34" x14ac:dyDescent="0.25">
      <c r="A225" s="13">
        <v>3</v>
      </c>
      <c r="B225" s="13">
        <v>130</v>
      </c>
      <c r="C225">
        <v>153</v>
      </c>
      <c r="D225" t="s">
        <v>259</v>
      </c>
      <c r="E225">
        <v>0</v>
      </c>
      <c r="F225">
        <v>0</v>
      </c>
      <c r="G225">
        <f t="shared" si="3"/>
        <v>37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</row>
    <row r="226" spans="1:34" x14ac:dyDescent="0.25">
      <c r="A226" s="13">
        <v>3</v>
      </c>
      <c r="B226" s="13">
        <v>190</v>
      </c>
      <c r="C226">
        <v>191</v>
      </c>
      <c r="D226" t="s">
        <v>260</v>
      </c>
      <c r="E226">
        <v>0</v>
      </c>
      <c r="F226">
        <v>0</v>
      </c>
      <c r="G226">
        <f t="shared" si="3"/>
        <v>37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</row>
    <row r="227" spans="1:34" x14ac:dyDescent="0.25">
      <c r="A227" s="13">
        <v>3</v>
      </c>
      <c r="B227" s="13">
        <v>190</v>
      </c>
      <c r="C227">
        <v>192</v>
      </c>
      <c r="D227" t="s">
        <v>261</v>
      </c>
      <c r="E227">
        <v>0</v>
      </c>
      <c r="F227">
        <v>0</v>
      </c>
      <c r="G227">
        <f t="shared" si="3"/>
        <v>37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</row>
    <row r="228" spans="1:34" x14ac:dyDescent="0.25">
      <c r="A228" s="13">
        <v>3</v>
      </c>
      <c r="B228" s="13">
        <v>190</v>
      </c>
      <c r="C228">
        <v>196</v>
      </c>
      <c r="D228" t="s">
        <v>262</v>
      </c>
      <c r="E228">
        <v>0</v>
      </c>
      <c r="F228">
        <v>0</v>
      </c>
      <c r="G228">
        <f t="shared" si="3"/>
        <v>37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</row>
    <row r="229" spans="1:34" x14ac:dyDescent="0.25">
      <c r="A229" s="13">
        <v>3</v>
      </c>
      <c r="B229" s="13">
        <v>190</v>
      </c>
      <c r="C229">
        <v>197</v>
      </c>
      <c r="D229" t="s">
        <v>263</v>
      </c>
      <c r="E229">
        <v>0</v>
      </c>
      <c r="F229">
        <v>0</v>
      </c>
      <c r="G229">
        <f t="shared" si="3"/>
        <v>37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</row>
    <row r="230" spans="1:34" x14ac:dyDescent="0.25">
      <c r="A230" s="13">
        <v>3</v>
      </c>
      <c r="B230" s="13">
        <v>190</v>
      </c>
      <c r="C230">
        <v>198</v>
      </c>
      <c r="D230" t="s">
        <v>264</v>
      </c>
      <c r="E230">
        <v>0</v>
      </c>
      <c r="F230">
        <v>0</v>
      </c>
      <c r="G230">
        <f t="shared" si="3"/>
        <v>37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</row>
    <row r="231" spans="1:34" x14ac:dyDescent="0.25">
      <c r="A231" s="13">
        <v>3</v>
      </c>
      <c r="B231" s="13">
        <v>190</v>
      </c>
      <c r="C231">
        <v>199</v>
      </c>
      <c r="D231" t="s">
        <v>265</v>
      </c>
      <c r="E231">
        <v>0</v>
      </c>
      <c r="F231">
        <v>0</v>
      </c>
      <c r="G231">
        <f t="shared" si="3"/>
        <v>37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</row>
    <row r="232" spans="1:34" x14ac:dyDescent="0.25">
      <c r="A232" s="13">
        <v>3</v>
      </c>
      <c r="B232" s="13">
        <v>190</v>
      </c>
      <c r="C232">
        <v>200</v>
      </c>
      <c r="D232" t="s">
        <v>266</v>
      </c>
      <c r="E232">
        <v>0</v>
      </c>
      <c r="F232">
        <v>0</v>
      </c>
      <c r="G232">
        <f t="shared" si="3"/>
        <v>37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</row>
    <row r="233" spans="1:34" x14ac:dyDescent="0.25">
      <c r="A233" s="13">
        <v>3</v>
      </c>
      <c r="B233" s="13">
        <v>190</v>
      </c>
      <c r="C233">
        <v>202</v>
      </c>
      <c r="D233" t="s">
        <v>267</v>
      </c>
      <c r="E233">
        <v>0</v>
      </c>
      <c r="F233">
        <v>0</v>
      </c>
      <c r="G233">
        <f t="shared" si="3"/>
        <v>37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</row>
    <row r="234" spans="1:34" x14ac:dyDescent="0.25">
      <c r="A234" s="13">
        <v>3</v>
      </c>
      <c r="B234" s="13">
        <v>190</v>
      </c>
      <c r="C234">
        <v>203</v>
      </c>
      <c r="D234" t="s">
        <v>268</v>
      </c>
      <c r="E234">
        <v>0</v>
      </c>
      <c r="F234">
        <v>0</v>
      </c>
      <c r="G234">
        <f t="shared" si="3"/>
        <v>37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</row>
    <row r="235" spans="1:34" x14ac:dyDescent="0.25">
      <c r="A235" s="13">
        <v>3</v>
      </c>
      <c r="B235" s="13">
        <v>190</v>
      </c>
      <c r="C235">
        <v>204</v>
      </c>
      <c r="D235" t="s">
        <v>269</v>
      </c>
      <c r="E235">
        <v>0</v>
      </c>
      <c r="F235">
        <v>0</v>
      </c>
      <c r="G235">
        <f t="shared" si="3"/>
        <v>37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</row>
    <row r="236" spans="1:34" x14ac:dyDescent="0.25">
      <c r="A236" s="13">
        <v>3</v>
      </c>
      <c r="B236" s="13">
        <v>190</v>
      </c>
      <c r="C236">
        <v>205</v>
      </c>
      <c r="D236" t="s">
        <v>270</v>
      </c>
      <c r="E236">
        <v>0</v>
      </c>
      <c r="F236">
        <v>0</v>
      </c>
      <c r="G236">
        <f t="shared" si="3"/>
        <v>37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</row>
    <row r="237" spans="1:34" x14ac:dyDescent="0.25">
      <c r="A237" s="13">
        <v>3</v>
      </c>
      <c r="B237" s="13">
        <v>220</v>
      </c>
      <c r="C237">
        <v>221</v>
      </c>
      <c r="D237" t="s">
        <v>271</v>
      </c>
      <c r="E237">
        <v>0</v>
      </c>
      <c r="F237">
        <v>0</v>
      </c>
      <c r="G237">
        <f t="shared" si="3"/>
        <v>37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</row>
    <row r="238" spans="1:34" x14ac:dyDescent="0.25">
      <c r="A238" s="13">
        <v>3</v>
      </c>
      <c r="B238" s="13">
        <v>230</v>
      </c>
      <c r="C238">
        <v>231</v>
      </c>
      <c r="D238" t="s">
        <v>272</v>
      </c>
      <c r="E238">
        <v>0</v>
      </c>
      <c r="F238">
        <v>0</v>
      </c>
      <c r="G238">
        <f t="shared" si="3"/>
        <v>37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</row>
    <row r="239" spans="1:34" x14ac:dyDescent="0.25">
      <c r="A239" s="13">
        <v>3</v>
      </c>
      <c r="B239" s="13">
        <v>240</v>
      </c>
      <c r="C239">
        <v>241</v>
      </c>
      <c r="D239" t="s">
        <v>273</v>
      </c>
      <c r="E239">
        <v>0</v>
      </c>
      <c r="F239">
        <v>0</v>
      </c>
      <c r="G239">
        <f t="shared" si="3"/>
        <v>37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</row>
    <row r="240" spans="1:34" x14ac:dyDescent="0.25">
      <c r="A240" s="13">
        <v>3</v>
      </c>
      <c r="B240" s="13">
        <v>250</v>
      </c>
      <c r="C240">
        <v>251</v>
      </c>
      <c r="D240" t="s">
        <v>274</v>
      </c>
      <c r="E240">
        <v>0</v>
      </c>
      <c r="F240">
        <v>0</v>
      </c>
      <c r="G240">
        <f t="shared" si="3"/>
        <v>37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</row>
    <row r="241" spans="1:34" x14ac:dyDescent="0.25">
      <c r="A241" s="13">
        <v>3</v>
      </c>
      <c r="B241" s="13">
        <v>250</v>
      </c>
      <c r="C241">
        <v>252</v>
      </c>
      <c r="D241" t="s">
        <v>275</v>
      </c>
      <c r="E241">
        <v>0</v>
      </c>
      <c r="F241">
        <v>0</v>
      </c>
      <c r="G241">
        <f t="shared" si="3"/>
        <v>37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</row>
    <row r="242" spans="1:34" x14ac:dyDescent="0.25">
      <c r="A242" s="13">
        <v>3</v>
      </c>
      <c r="B242" s="13">
        <v>260</v>
      </c>
      <c r="C242">
        <v>261</v>
      </c>
      <c r="D242" t="s">
        <v>276</v>
      </c>
      <c r="E242">
        <v>0</v>
      </c>
      <c r="F242">
        <v>0</v>
      </c>
      <c r="G242">
        <f t="shared" si="3"/>
        <v>37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</row>
    <row r="243" spans="1:34" x14ac:dyDescent="0.25">
      <c r="A243" s="13">
        <v>3</v>
      </c>
      <c r="B243" s="13">
        <v>260</v>
      </c>
      <c r="C243">
        <v>262</v>
      </c>
      <c r="D243" t="s">
        <v>277</v>
      </c>
      <c r="E243">
        <v>0</v>
      </c>
      <c r="F243">
        <v>0</v>
      </c>
      <c r="G243">
        <f t="shared" si="3"/>
        <v>37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</row>
    <row r="244" spans="1:34" x14ac:dyDescent="0.25">
      <c r="A244" s="13">
        <v>3</v>
      </c>
      <c r="B244" s="13">
        <v>300</v>
      </c>
      <c r="C244">
        <v>301</v>
      </c>
      <c r="D244" t="s">
        <v>278</v>
      </c>
      <c r="E244">
        <v>0</v>
      </c>
      <c r="F244">
        <v>0</v>
      </c>
      <c r="G244">
        <f t="shared" si="3"/>
        <v>37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</row>
    <row r="245" spans="1:34" x14ac:dyDescent="0.25">
      <c r="A245" s="13">
        <v>3</v>
      </c>
      <c r="B245" s="13">
        <v>350</v>
      </c>
      <c r="C245">
        <v>351</v>
      </c>
      <c r="D245" t="s">
        <v>279</v>
      </c>
      <c r="E245">
        <v>0</v>
      </c>
      <c r="F245">
        <v>0</v>
      </c>
      <c r="G245">
        <f t="shared" si="3"/>
        <v>37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</row>
    <row r="246" spans="1:34" x14ac:dyDescent="0.25">
      <c r="A246" s="13">
        <v>3</v>
      </c>
      <c r="B246" s="13">
        <v>400</v>
      </c>
      <c r="C246">
        <v>401</v>
      </c>
      <c r="D246" t="s">
        <v>280</v>
      </c>
      <c r="E246">
        <v>0</v>
      </c>
      <c r="F246">
        <v>0</v>
      </c>
      <c r="G246">
        <f t="shared" si="3"/>
        <v>37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</row>
    <row r="247" spans="1:34" x14ac:dyDescent="0.25">
      <c r="A247" s="13">
        <v>3</v>
      </c>
      <c r="B247" s="13">
        <v>400</v>
      </c>
      <c r="C247">
        <v>403</v>
      </c>
      <c r="D247" t="s">
        <v>281</v>
      </c>
      <c r="E247">
        <v>0</v>
      </c>
      <c r="F247">
        <v>0</v>
      </c>
      <c r="G247">
        <f t="shared" si="3"/>
        <v>37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</row>
    <row r="248" spans="1:34" x14ac:dyDescent="0.25">
      <c r="A248" s="13">
        <v>3</v>
      </c>
      <c r="B248" s="13">
        <v>400</v>
      </c>
      <c r="C248">
        <v>404</v>
      </c>
      <c r="D248" t="s">
        <v>282</v>
      </c>
      <c r="E248">
        <v>0</v>
      </c>
      <c r="F248">
        <v>0</v>
      </c>
      <c r="G248">
        <f t="shared" si="3"/>
        <v>37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</row>
    <row r="249" spans="1:34" x14ac:dyDescent="0.25">
      <c r="A249" s="13">
        <v>3</v>
      </c>
      <c r="B249" s="13">
        <v>400</v>
      </c>
      <c r="C249">
        <v>405</v>
      </c>
      <c r="D249" t="s">
        <v>283</v>
      </c>
      <c r="E249">
        <v>0</v>
      </c>
      <c r="F249">
        <v>0</v>
      </c>
      <c r="G249">
        <f t="shared" si="3"/>
        <v>37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</row>
    <row r="250" spans="1:34" x14ac:dyDescent="0.25">
      <c r="A250" s="13">
        <v>3</v>
      </c>
      <c r="B250" s="13">
        <v>400</v>
      </c>
      <c r="C250">
        <v>406</v>
      </c>
      <c r="D250" t="s">
        <v>284</v>
      </c>
      <c r="E250">
        <v>0</v>
      </c>
      <c r="F250">
        <v>0</v>
      </c>
      <c r="G250">
        <f t="shared" si="3"/>
        <v>37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</row>
    <row r="251" spans="1:34" x14ac:dyDescent="0.25">
      <c r="A251" s="13">
        <v>3</v>
      </c>
      <c r="B251" s="13">
        <v>400</v>
      </c>
      <c r="C251">
        <v>407</v>
      </c>
      <c r="D251" t="s">
        <v>285</v>
      </c>
      <c r="E251">
        <v>0</v>
      </c>
      <c r="F251">
        <v>0</v>
      </c>
      <c r="G251">
        <f t="shared" si="3"/>
        <v>37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</row>
    <row r="252" spans="1:34" x14ac:dyDescent="0.25">
      <c r="A252" s="13">
        <v>3</v>
      </c>
      <c r="B252" s="13">
        <v>400</v>
      </c>
      <c r="C252">
        <v>408</v>
      </c>
      <c r="D252" t="s">
        <v>286</v>
      </c>
      <c r="E252">
        <v>0</v>
      </c>
      <c r="F252">
        <v>0</v>
      </c>
      <c r="G252">
        <f t="shared" si="3"/>
        <v>37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</row>
    <row r="253" spans="1:34" x14ac:dyDescent="0.25">
      <c r="A253" s="13">
        <v>3</v>
      </c>
      <c r="B253" s="13">
        <v>400</v>
      </c>
      <c r="C253">
        <v>409</v>
      </c>
      <c r="D253" t="s">
        <v>287</v>
      </c>
      <c r="E253">
        <v>0</v>
      </c>
      <c r="F253">
        <v>0</v>
      </c>
      <c r="G253">
        <f t="shared" si="3"/>
        <v>37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</row>
    <row r="254" spans="1:34" x14ac:dyDescent="0.25">
      <c r="A254" s="13">
        <v>3</v>
      </c>
      <c r="B254" s="13">
        <v>400</v>
      </c>
      <c r="C254">
        <v>410</v>
      </c>
      <c r="D254" t="s">
        <v>288</v>
      </c>
      <c r="E254">
        <v>0</v>
      </c>
      <c r="F254">
        <v>0</v>
      </c>
      <c r="G254">
        <f t="shared" si="3"/>
        <v>37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</row>
    <row r="255" spans="1:34" x14ac:dyDescent="0.25">
      <c r="A255" s="13">
        <v>3</v>
      </c>
      <c r="B255" s="13">
        <v>400</v>
      </c>
      <c r="C255">
        <v>411</v>
      </c>
      <c r="D255" t="s">
        <v>289</v>
      </c>
      <c r="E255">
        <v>0</v>
      </c>
      <c r="F255">
        <v>0</v>
      </c>
      <c r="G255">
        <f t="shared" si="3"/>
        <v>37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</row>
    <row r="256" spans="1:34" x14ac:dyDescent="0.25">
      <c r="A256" s="13">
        <v>3</v>
      </c>
      <c r="B256" s="13">
        <v>500</v>
      </c>
      <c r="C256">
        <v>502</v>
      </c>
      <c r="D256" t="s">
        <v>290</v>
      </c>
      <c r="E256">
        <v>0</v>
      </c>
      <c r="F256">
        <v>0</v>
      </c>
      <c r="G256">
        <f t="shared" si="3"/>
        <v>37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</row>
    <row r="257" spans="1:34" x14ac:dyDescent="0.25">
      <c r="A257" s="13">
        <v>3</v>
      </c>
      <c r="B257" s="13">
        <v>500</v>
      </c>
      <c r="C257">
        <v>503</v>
      </c>
      <c r="D257" t="s">
        <v>291</v>
      </c>
      <c r="E257">
        <v>0</v>
      </c>
      <c r="F257">
        <v>0</v>
      </c>
      <c r="G257">
        <f t="shared" si="3"/>
        <v>37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</row>
    <row r="258" spans="1:34" x14ac:dyDescent="0.25">
      <c r="A258" s="13">
        <v>3</v>
      </c>
      <c r="B258" s="13">
        <v>700</v>
      </c>
      <c r="C258">
        <v>701</v>
      </c>
      <c r="D258" t="s">
        <v>292</v>
      </c>
      <c r="E258">
        <v>0</v>
      </c>
      <c r="F258">
        <v>0</v>
      </c>
      <c r="G258">
        <f t="shared" si="3"/>
        <v>37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</row>
    <row r="259" spans="1:34" x14ac:dyDescent="0.25">
      <c r="A259" s="13">
        <v>3</v>
      </c>
      <c r="B259" s="13">
        <v>800</v>
      </c>
      <c r="C259">
        <v>801</v>
      </c>
      <c r="D259" t="s">
        <v>293</v>
      </c>
      <c r="E259">
        <v>0</v>
      </c>
      <c r="F259">
        <v>0</v>
      </c>
      <c r="G259">
        <f t="shared" si="3"/>
        <v>37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</row>
    <row r="260" spans="1:34" x14ac:dyDescent="0.25">
      <c r="A260" s="13">
        <v>3</v>
      </c>
      <c r="B260" s="13">
        <v>800</v>
      </c>
      <c r="C260">
        <v>802</v>
      </c>
      <c r="D260" t="s">
        <v>294</v>
      </c>
      <c r="E260">
        <v>0</v>
      </c>
      <c r="F260">
        <v>0</v>
      </c>
      <c r="G260">
        <f t="shared" ref="G260:G277" si="4">$G$1</f>
        <v>37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</row>
    <row r="261" spans="1:34" x14ac:dyDescent="0.25">
      <c r="A261" s="13">
        <v>3</v>
      </c>
      <c r="B261" s="13">
        <v>800</v>
      </c>
      <c r="C261">
        <v>803</v>
      </c>
      <c r="D261" t="s">
        <v>295</v>
      </c>
      <c r="E261">
        <v>0</v>
      </c>
      <c r="F261">
        <v>0</v>
      </c>
      <c r="G261">
        <f t="shared" si="4"/>
        <v>37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</row>
    <row r="262" spans="1:34" x14ac:dyDescent="0.25">
      <c r="A262" s="13">
        <v>3</v>
      </c>
      <c r="B262" s="13">
        <v>800</v>
      </c>
      <c r="C262">
        <v>804</v>
      </c>
      <c r="D262" t="s">
        <v>296</v>
      </c>
      <c r="E262">
        <v>0</v>
      </c>
      <c r="F262">
        <v>0</v>
      </c>
      <c r="G262">
        <f t="shared" si="4"/>
        <v>37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</row>
    <row r="263" spans="1:34" x14ac:dyDescent="0.25">
      <c r="A263" s="13">
        <v>3</v>
      </c>
      <c r="B263" s="13">
        <v>900</v>
      </c>
      <c r="C263">
        <v>901</v>
      </c>
      <c r="D263" t="s">
        <v>297</v>
      </c>
      <c r="E263">
        <v>0</v>
      </c>
      <c r="F263">
        <v>0</v>
      </c>
      <c r="G263">
        <f t="shared" si="4"/>
        <v>37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</row>
    <row r="264" spans="1:34" x14ac:dyDescent="0.25">
      <c r="A264" s="13">
        <v>3</v>
      </c>
      <c r="B264" s="13">
        <v>910</v>
      </c>
      <c r="C264">
        <v>911</v>
      </c>
      <c r="D264" t="s">
        <v>298</v>
      </c>
      <c r="E264">
        <v>0</v>
      </c>
      <c r="F264">
        <v>0</v>
      </c>
      <c r="G264">
        <f t="shared" si="4"/>
        <v>37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</row>
    <row r="265" spans="1:34" x14ac:dyDescent="0.25">
      <c r="A265" s="13">
        <v>3</v>
      </c>
      <c r="B265" s="13">
        <v>920</v>
      </c>
      <c r="C265">
        <v>921</v>
      </c>
      <c r="D265" t="s">
        <v>299</v>
      </c>
      <c r="E265">
        <v>0</v>
      </c>
      <c r="F265">
        <v>0</v>
      </c>
      <c r="G265">
        <f t="shared" si="4"/>
        <v>37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</row>
    <row r="266" spans="1:34" x14ac:dyDescent="0.25">
      <c r="A266" s="13">
        <v>3</v>
      </c>
      <c r="B266" s="13">
        <v>930</v>
      </c>
      <c r="C266">
        <v>931</v>
      </c>
      <c r="D266" t="s">
        <v>300</v>
      </c>
      <c r="E266">
        <v>0</v>
      </c>
      <c r="F266">
        <v>0</v>
      </c>
      <c r="G266">
        <f t="shared" si="4"/>
        <v>37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</row>
    <row r="267" spans="1:34" x14ac:dyDescent="0.25">
      <c r="A267" s="13">
        <v>3</v>
      </c>
      <c r="B267" s="13">
        <v>940</v>
      </c>
      <c r="C267">
        <v>941</v>
      </c>
      <c r="D267" t="s">
        <v>301</v>
      </c>
      <c r="E267">
        <v>0</v>
      </c>
      <c r="F267">
        <v>0</v>
      </c>
      <c r="G267">
        <f t="shared" si="4"/>
        <v>37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</row>
    <row r="268" spans="1:34" x14ac:dyDescent="0.25">
      <c r="A268" s="13">
        <v>3</v>
      </c>
      <c r="B268" s="13">
        <v>950</v>
      </c>
      <c r="C268">
        <v>951</v>
      </c>
      <c r="D268" t="s">
        <v>302</v>
      </c>
      <c r="E268">
        <v>0</v>
      </c>
      <c r="F268">
        <v>0</v>
      </c>
      <c r="G268">
        <f t="shared" si="4"/>
        <v>37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</row>
    <row r="269" spans="1:34" x14ac:dyDescent="0.25">
      <c r="A269" s="13">
        <v>3</v>
      </c>
      <c r="B269" s="13">
        <v>960</v>
      </c>
      <c r="C269">
        <v>961</v>
      </c>
      <c r="D269" t="s">
        <v>303</v>
      </c>
      <c r="E269">
        <v>0</v>
      </c>
      <c r="F269">
        <v>0</v>
      </c>
      <c r="G269">
        <f t="shared" si="4"/>
        <v>37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</row>
    <row r="270" spans="1:34" x14ac:dyDescent="0.25">
      <c r="A270" s="13">
        <v>5</v>
      </c>
      <c r="B270" s="13">
        <v>200</v>
      </c>
      <c r="C270">
        <v>211</v>
      </c>
      <c r="D270" t="s">
        <v>507</v>
      </c>
      <c r="E270">
        <v>0</v>
      </c>
      <c r="F270">
        <v>0</v>
      </c>
      <c r="G270">
        <f t="shared" si="4"/>
        <v>37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</row>
    <row r="271" spans="1:34" x14ac:dyDescent="0.25">
      <c r="A271" s="13">
        <v>5</v>
      </c>
      <c r="B271" s="13">
        <v>200</v>
      </c>
      <c r="C271">
        <v>222</v>
      </c>
      <c r="D271" t="s">
        <v>501</v>
      </c>
      <c r="E271">
        <v>0</v>
      </c>
      <c r="F271">
        <v>0</v>
      </c>
      <c r="G271">
        <f>$G$1/8</f>
        <v>4.625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</row>
    <row r="272" spans="1:34" x14ac:dyDescent="0.25">
      <c r="A272" s="13">
        <v>5</v>
      </c>
      <c r="B272" s="13">
        <v>200</v>
      </c>
      <c r="C272">
        <v>232</v>
      </c>
      <c r="D272" t="s">
        <v>504</v>
      </c>
      <c r="E272">
        <v>0</v>
      </c>
      <c r="F272">
        <v>0</v>
      </c>
      <c r="G272">
        <f>$G$1/14</f>
        <v>2.6428571428571428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</row>
    <row r="273" spans="1:34" x14ac:dyDescent="0.25">
      <c r="A273" s="13">
        <v>5</v>
      </c>
      <c r="B273" s="13">
        <v>200</v>
      </c>
      <c r="C273">
        <v>242</v>
      </c>
      <c r="D273" t="s">
        <v>505</v>
      </c>
      <c r="E273">
        <v>0</v>
      </c>
      <c r="F273">
        <v>0</v>
      </c>
      <c r="G273">
        <f>$G$1/3</f>
        <v>12.333333333333334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</row>
    <row r="274" spans="1:34" x14ac:dyDescent="0.25">
      <c r="A274" s="13">
        <v>5</v>
      </c>
      <c r="B274" s="13">
        <v>260</v>
      </c>
      <c r="C274">
        <v>263</v>
      </c>
      <c r="D274" t="s">
        <v>506</v>
      </c>
      <c r="E274">
        <v>0</v>
      </c>
      <c r="F274">
        <v>0</v>
      </c>
      <c r="G274">
        <f t="shared" si="4"/>
        <v>37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</row>
    <row r="275" spans="1:34" x14ac:dyDescent="0.25">
      <c r="A275" s="13">
        <v>5</v>
      </c>
      <c r="B275" s="13">
        <v>999</v>
      </c>
      <c r="C275">
        <v>302</v>
      </c>
      <c r="D275" t="s">
        <v>502</v>
      </c>
      <c r="E275">
        <v>0</v>
      </c>
      <c r="F275">
        <v>0</v>
      </c>
      <c r="G275">
        <f t="shared" si="4"/>
        <v>37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</row>
    <row r="276" spans="1:34" x14ac:dyDescent="0.25">
      <c r="A276" s="13">
        <v>5</v>
      </c>
      <c r="B276" s="13">
        <v>999</v>
      </c>
      <c r="C276">
        <v>352</v>
      </c>
      <c r="D276" t="s">
        <v>500</v>
      </c>
      <c r="E276">
        <v>0</v>
      </c>
      <c r="F276">
        <v>0</v>
      </c>
      <c r="G276">
        <f t="shared" si="4"/>
        <v>37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</row>
    <row r="277" spans="1:34" x14ac:dyDescent="0.25">
      <c r="A277" s="13">
        <v>5</v>
      </c>
      <c r="B277" s="13">
        <v>999</v>
      </c>
      <c r="C277">
        <v>962</v>
      </c>
      <c r="D277" t="s">
        <v>503</v>
      </c>
      <c r="E277">
        <v>0</v>
      </c>
      <c r="F277">
        <v>0</v>
      </c>
      <c r="G277">
        <f t="shared" si="4"/>
        <v>37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</row>
  </sheetData>
  <pageMargins left="0.7" right="0.7" top="0.75" bottom="0.75" header="0.3" footer="0.3"/>
  <pageSetup paperSize="17" scale="5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H277"/>
  <sheetViews>
    <sheetView workbookViewId="0">
      <selection activeCell="AL4" sqref="AL4:AL277"/>
    </sheetView>
  </sheetViews>
  <sheetFormatPr defaultRowHeight="15" x14ac:dyDescent="0.25"/>
  <cols>
    <col min="1" max="1" width="9.7109375" bestFit="1" customWidth="1"/>
    <col min="2" max="3" width="10.140625" bestFit="1" customWidth="1"/>
    <col min="4" max="4" width="58.85546875" bestFit="1" customWidth="1"/>
  </cols>
  <sheetData>
    <row r="3" spans="1:34" x14ac:dyDescent="0.25">
      <c r="A3" s="4" t="s">
        <v>24</v>
      </c>
      <c r="B3" s="4" t="s">
        <v>304</v>
      </c>
      <c r="C3" t="s">
        <v>23</v>
      </c>
      <c r="D3" s="4" t="s">
        <v>25</v>
      </c>
      <c r="E3">
        <v>2013</v>
      </c>
      <c r="F3">
        <v>2014</v>
      </c>
      <c r="G3">
        <v>2015</v>
      </c>
      <c r="H3">
        <v>2016</v>
      </c>
      <c r="I3">
        <v>2017</v>
      </c>
      <c r="J3">
        <v>2018</v>
      </c>
      <c r="K3">
        <v>2019</v>
      </c>
      <c r="L3">
        <v>2020</v>
      </c>
      <c r="M3">
        <v>2021</v>
      </c>
      <c r="N3">
        <v>2022</v>
      </c>
      <c r="O3">
        <v>2023</v>
      </c>
      <c r="P3">
        <v>2024</v>
      </c>
      <c r="Q3">
        <v>2025</v>
      </c>
      <c r="R3">
        <v>2026</v>
      </c>
      <c r="S3">
        <v>2027</v>
      </c>
      <c r="T3">
        <v>2028</v>
      </c>
      <c r="U3">
        <v>2029</v>
      </c>
      <c r="V3">
        <v>2030</v>
      </c>
      <c r="W3">
        <v>2031</v>
      </c>
      <c r="X3">
        <v>2032</v>
      </c>
      <c r="Y3">
        <v>2033</v>
      </c>
      <c r="Z3">
        <v>2034</v>
      </c>
      <c r="AA3">
        <v>2035</v>
      </c>
      <c r="AB3">
        <v>2036</v>
      </c>
      <c r="AC3">
        <v>2037</v>
      </c>
      <c r="AD3">
        <v>2038</v>
      </c>
      <c r="AE3">
        <v>2039</v>
      </c>
      <c r="AF3">
        <v>2040</v>
      </c>
      <c r="AG3">
        <v>2041</v>
      </c>
      <c r="AH3">
        <v>2042</v>
      </c>
    </row>
    <row r="4" spans="1:34" x14ac:dyDescent="0.25">
      <c r="A4" s="13">
        <v>1</v>
      </c>
      <c r="B4" s="13">
        <v>100</v>
      </c>
      <c r="C4">
        <v>102</v>
      </c>
      <c r="D4" t="s">
        <v>38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</row>
    <row r="5" spans="1:34" x14ac:dyDescent="0.25">
      <c r="A5" s="13">
        <v>1</v>
      </c>
      <c r="B5" s="13">
        <v>100</v>
      </c>
      <c r="C5">
        <v>103</v>
      </c>
      <c r="D5" t="s">
        <v>39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</row>
    <row r="6" spans="1:34" x14ac:dyDescent="0.25">
      <c r="A6" s="13">
        <v>1</v>
      </c>
      <c r="B6" s="13">
        <v>100</v>
      </c>
      <c r="C6">
        <v>104</v>
      </c>
      <c r="D6" t="s">
        <v>40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</row>
    <row r="7" spans="1:34" x14ac:dyDescent="0.25">
      <c r="A7" s="13">
        <v>1</v>
      </c>
      <c r="B7" s="13">
        <v>100</v>
      </c>
      <c r="C7">
        <v>105</v>
      </c>
      <c r="D7" t="s">
        <v>41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</row>
    <row r="8" spans="1:34" x14ac:dyDescent="0.25">
      <c r="A8" s="13">
        <v>1</v>
      </c>
      <c r="B8" s="13">
        <v>100</v>
      </c>
      <c r="C8">
        <v>106</v>
      </c>
      <c r="D8" t="s">
        <v>42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</row>
    <row r="9" spans="1:34" x14ac:dyDescent="0.25">
      <c r="A9" s="13">
        <v>1</v>
      </c>
      <c r="B9" s="13">
        <v>100</v>
      </c>
      <c r="C9">
        <v>107</v>
      </c>
      <c r="D9" t="s">
        <v>43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</row>
    <row r="10" spans="1:34" x14ac:dyDescent="0.25">
      <c r="A10" s="13">
        <v>1</v>
      </c>
      <c r="B10" s="13">
        <v>100</v>
      </c>
      <c r="C10">
        <v>108</v>
      </c>
      <c r="D10" t="s">
        <v>44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</row>
    <row r="11" spans="1:34" x14ac:dyDescent="0.25">
      <c r="A11" s="13">
        <v>1</v>
      </c>
      <c r="B11" s="13">
        <v>100</v>
      </c>
      <c r="C11">
        <v>110</v>
      </c>
      <c r="D11" t="s">
        <v>45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</row>
    <row r="12" spans="1:34" x14ac:dyDescent="0.25">
      <c r="A12" s="13">
        <v>1</v>
      </c>
      <c r="B12" s="13">
        <v>100</v>
      </c>
      <c r="C12">
        <v>111</v>
      </c>
      <c r="D12" t="s">
        <v>46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</row>
    <row r="13" spans="1:34" x14ac:dyDescent="0.25">
      <c r="A13" s="13">
        <v>1</v>
      </c>
      <c r="B13" s="13">
        <v>100</v>
      </c>
      <c r="C13">
        <v>112</v>
      </c>
      <c r="D13" t="s">
        <v>47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</row>
    <row r="14" spans="1:34" x14ac:dyDescent="0.25">
      <c r="A14" s="13">
        <v>1</v>
      </c>
      <c r="B14" s="13">
        <v>100</v>
      </c>
      <c r="C14">
        <v>113</v>
      </c>
      <c r="D14" t="s">
        <v>48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</row>
    <row r="15" spans="1:34" x14ac:dyDescent="0.25">
      <c r="A15" s="13">
        <v>1</v>
      </c>
      <c r="B15" s="13">
        <v>100</v>
      </c>
      <c r="C15">
        <v>114</v>
      </c>
      <c r="D15" t="s">
        <v>49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</row>
    <row r="16" spans="1:34" x14ac:dyDescent="0.25">
      <c r="A16" s="13">
        <v>1</v>
      </c>
      <c r="B16" s="13">
        <v>100</v>
      </c>
      <c r="C16">
        <v>115</v>
      </c>
      <c r="D16" t="s">
        <v>50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</row>
    <row r="17" spans="1:34" x14ac:dyDescent="0.25">
      <c r="A17" s="13">
        <v>1</v>
      </c>
      <c r="B17" s="13">
        <v>100</v>
      </c>
      <c r="C17">
        <v>116</v>
      </c>
      <c r="D17" t="s">
        <v>51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</row>
    <row r="18" spans="1:34" x14ac:dyDescent="0.25">
      <c r="A18" s="13">
        <v>1</v>
      </c>
      <c r="B18" s="13">
        <v>100</v>
      </c>
      <c r="C18">
        <v>117</v>
      </c>
      <c r="D18" t="s">
        <v>52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</row>
    <row r="19" spans="1:34" x14ac:dyDescent="0.25">
      <c r="A19" s="13">
        <v>1</v>
      </c>
      <c r="B19" s="13">
        <v>100</v>
      </c>
      <c r="C19">
        <v>118</v>
      </c>
      <c r="D19" t="s">
        <v>53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</row>
    <row r="20" spans="1:34" x14ac:dyDescent="0.25">
      <c r="A20" s="13">
        <v>1</v>
      </c>
      <c r="B20" s="13">
        <v>100</v>
      </c>
      <c r="C20">
        <v>119</v>
      </c>
      <c r="D20" t="s">
        <v>54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</row>
    <row r="21" spans="1:34" x14ac:dyDescent="0.25">
      <c r="A21" s="13">
        <v>1</v>
      </c>
      <c r="B21" s="13">
        <v>100</v>
      </c>
      <c r="C21">
        <v>120</v>
      </c>
      <c r="D21" t="s">
        <v>55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</row>
    <row r="22" spans="1:34" x14ac:dyDescent="0.25">
      <c r="A22" s="13">
        <v>1</v>
      </c>
      <c r="B22" s="13">
        <v>100</v>
      </c>
      <c r="C22">
        <v>121</v>
      </c>
      <c r="D22" t="s">
        <v>56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</row>
    <row r="23" spans="1:34" x14ac:dyDescent="0.25">
      <c r="A23" s="13">
        <v>1</v>
      </c>
      <c r="B23" s="13">
        <v>100</v>
      </c>
      <c r="C23">
        <v>122</v>
      </c>
      <c r="D23" t="s">
        <v>57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</row>
    <row r="24" spans="1:34" x14ac:dyDescent="0.25">
      <c r="A24" s="13">
        <v>1</v>
      </c>
      <c r="B24" s="13">
        <v>100</v>
      </c>
      <c r="C24">
        <v>124</v>
      </c>
      <c r="D24" t="s">
        <v>58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</row>
    <row r="25" spans="1:34" x14ac:dyDescent="0.25">
      <c r="A25" s="13">
        <v>1</v>
      </c>
      <c r="B25" s="13">
        <v>100</v>
      </c>
      <c r="C25">
        <v>125</v>
      </c>
      <c r="D25" t="s">
        <v>59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</row>
    <row r="26" spans="1:34" x14ac:dyDescent="0.25">
      <c r="A26" s="13">
        <v>1</v>
      </c>
      <c r="B26" s="13">
        <v>100</v>
      </c>
      <c r="C26">
        <v>126</v>
      </c>
      <c r="D26" t="s">
        <v>60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</row>
    <row r="27" spans="1:34" x14ac:dyDescent="0.25">
      <c r="A27" s="13">
        <v>1</v>
      </c>
      <c r="B27" s="13">
        <v>100</v>
      </c>
      <c r="C27">
        <v>127</v>
      </c>
      <c r="D27" t="s">
        <v>61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</row>
    <row r="28" spans="1:34" x14ac:dyDescent="0.25">
      <c r="A28" s="13">
        <v>1</v>
      </c>
      <c r="B28" s="13">
        <v>130</v>
      </c>
      <c r="C28">
        <v>132</v>
      </c>
      <c r="D28" t="s">
        <v>62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</row>
    <row r="29" spans="1:34" x14ac:dyDescent="0.25">
      <c r="A29" s="13">
        <v>1</v>
      </c>
      <c r="B29" s="13">
        <v>130</v>
      </c>
      <c r="C29">
        <v>133</v>
      </c>
      <c r="D29" t="s">
        <v>63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</row>
    <row r="30" spans="1:34" x14ac:dyDescent="0.25">
      <c r="A30" s="13">
        <v>1</v>
      </c>
      <c r="B30" s="13">
        <v>130</v>
      </c>
      <c r="C30">
        <v>134</v>
      </c>
      <c r="D30" t="s">
        <v>64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</row>
    <row r="31" spans="1:34" x14ac:dyDescent="0.25">
      <c r="A31" s="13">
        <v>1</v>
      </c>
      <c r="B31" s="13">
        <v>130</v>
      </c>
      <c r="C31">
        <v>136</v>
      </c>
      <c r="D31" t="s">
        <v>65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</row>
    <row r="32" spans="1:34" x14ac:dyDescent="0.25">
      <c r="A32" s="13">
        <v>1</v>
      </c>
      <c r="B32" s="13">
        <v>130</v>
      </c>
      <c r="C32">
        <v>137</v>
      </c>
      <c r="D32" t="s">
        <v>66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</row>
    <row r="33" spans="1:34" x14ac:dyDescent="0.25">
      <c r="A33" s="13">
        <v>1</v>
      </c>
      <c r="B33" s="13">
        <v>130</v>
      </c>
      <c r="C33">
        <v>138</v>
      </c>
      <c r="D33" t="s">
        <v>67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</row>
    <row r="34" spans="1:34" x14ac:dyDescent="0.25">
      <c r="A34" s="13">
        <v>1</v>
      </c>
      <c r="B34" s="13">
        <v>130</v>
      </c>
      <c r="C34">
        <v>139</v>
      </c>
      <c r="D34" t="s">
        <v>68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</row>
    <row r="35" spans="1:34" x14ac:dyDescent="0.25">
      <c r="A35" s="13">
        <v>1</v>
      </c>
      <c r="B35" s="13">
        <v>130</v>
      </c>
      <c r="C35">
        <v>140</v>
      </c>
      <c r="D35" t="s">
        <v>69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</row>
    <row r="36" spans="1:34" x14ac:dyDescent="0.25">
      <c r="A36" s="13">
        <v>1</v>
      </c>
      <c r="B36" s="13">
        <v>130</v>
      </c>
      <c r="C36">
        <v>141</v>
      </c>
      <c r="D36" t="s">
        <v>70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</row>
    <row r="37" spans="1:34" x14ac:dyDescent="0.25">
      <c r="A37" s="13">
        <v>1</v>
      </c>
      <c r="B37" s="13">
        <v>130</v>
      </c>
      <c r="C37">
        <v>142</v>
      </c>
      <c r="D37" t="s">
        <v>71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</row>
    <row r="38" spans="1:34" x14ac:dyDescent="0.25">
      <c r="A38" s="13">
        <v>1</v>
      </c>
      <c r="B38" s="13">
        <v>130</v>
      </c>
      <c r="C38">
        <v>143</v>
      </c>
      <c r="D38" t="s">
        <v>72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</row>
    <row r="39" spans="1:34" x14ac:dyDescent="0.25">
      <c r="A39" s="13">
        <v>1</v>
      </c>
      <c r="B39" s="13">
        <v>130</v>
      </c>
      <c r="C39">
        <v>144</v>
      </c>
      <c r="D39" t="s">
        <v>73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</row>
    <row r="40" spans="1:34" x14ac:dyDescent="0.25">
      <c r="A40" s="13">
        <v>1</v>
      </c>
      <c r="B40" s="13">
        <v>130</v>
      </c>
      <c r="C40">
        <v>145</v>
      </c>
      <c r="D40" t="s">
        <v>74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</row>
    <row r="41" spans="1:34" x14ac:dyDescent="0.25">
      <c r="A41" s="13">
        <v>1</v>
      </c>
      <c r="B41" s="13">
        <v>130</v>
      </c>
      <c r="C41">
        <v>146</v>
      </c>
      <c r="D41" t="s">
        <v>75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</row>
    <row r="42" spans="1:34" x14ac:dyDescent="0.25">
      <c r="A42" s="13">
        <v>1</v>
      </c>
      <c r="B42" s="13">
        <v>130</v>
      </c>
      <c r="C42">
        <v>147</v>
      </c>
      <c r="D42" t="s">
        <v>76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</row>
    <row r="43" spans="1:34" x14ac:dyDescent="0.25">
      <c r="A43" s="13">
        <v>1</v>
      </c>
      <c r="B43" s="13">
        <v>130</v>
      </c>
      <c r="C43">
        <v>148</v>
      </c>
      <c r="D43" t="s">
        <v>77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</row>
    <row r="44" spans="1:34" x14ac:dyDescent="0.25">
      <c r="A44" s="13">
        <v>1</v>
      </c>
      <c r="B44" s="13">
        <v>130</v>
      </c>
      <c r="C44">
        <v>150</v>
      </c>
      <c r="D44" t="s">
        <v>78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</row>
    <row r="45" spans="1:34" x14ac:dyDescent="0.25">
      <c r="A45" s="13">
        <v>1</v>
      </c>
      <c r="B45" s="13">
        <v>130</v>
      </c>
      <c r="C45">
        <v>151</v>
      </c>
      <c r="D45" t="s">
        <v>79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</row>
    <row r="46" spans="1:34" x14ac:dyDescent="0.25">
      <c r="A46" s="13">
        <v>1</v>
      </c>
      <c r="B46" s="13">
        <v>130</v>
      </c>
      <c r="C46">
        <v>152</v>
      </c>
      <c r="D46" t="s">
        <v>80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</row>
    <row r="47" spans="1:34" x14ac:dyDescent="0.25">
      <c r="A47" s="13">
        <v>1</v>
      </c>
      <c r="B47" s="13">
        <v>130</v>
      </c>
      <c r="C47">
        <v>153</v>
      </c>
      <c r="D47" t="s">
        <v>81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</row>
    <row r="48" spans="1:34" x14ac:dyDescent="0.25">
      <c r="A48" s="13">
        <v>1</v>
      </c>
      <c r="B48" s="13">
        <v>190</v>
      </c>
      <c r="C48">
        <v>191</v>
      </c>
      <c r="D48" t="s">
        <v>82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</row>
    <row r="49" spans="1:34" x14ac:dyDescent="0.25">
      <c r="A49" s="13">
        <v>1</v>
      </c>
      <c r="B49" s="13">
        <v>190</v>
      </c>
      <c r="C49">
        <v>192</v>
      </c>
      <c r="D49" t="s">
        <v>83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</row>
    <row r="50" spans="1:34" x14ac:dyDescent="0.25">
      <c r="A50" s="13">
        <v>1</v>
      </c>
      <c r="B50" s="13">
        <v>190</v>
      </c>
      <c r="C50">
        <v>196</v>
      </c>
      <c r="D50" t="s">
        <v>84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</row>
    <row r="51" spans="1:34" x14ac:dyDescent="0.25">
      <c r="A51" s="13">
        <v>1</v>
      </c>
      <c r="B51" s="13">
        <v>190</v>
      </c>
      <c r="C51">
        <v>197</v>
      </c>
      <c r="D51" t="s">
        <v>85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</row>
    <row r="52" spans="1:34" x14ac:dyDescent="0.25">
      <c r="A52" s="13">
        <v>1</v>
      </c>
      <c r="B52" s="13">
        <v>190</v>
      </c>
      <c r="C52">
        <v>198</v>
      </c>
      <c r="D52" t="s">
        <v>86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</row>
    <row r="53" spans="1:34" x14ac:dyDescent="0.25">
      <c r="A53" s="13">
        <v>1</v>
      </c>
      <c r="B53" s="13">
        <v>190</v>
      </c>
      <c r="C53">
        <v>199</v>
      </c>
      <c r="D53" t="s">
        <v>87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</row>
    <row r="54" spans="1:34" x14ac:dyDescent="0.25">
      <c r="A54" s="13">
        <v>1</v>
      </c>
      <c r="B54" s="13">
        <v>190</v>
      </c>
      <c r="C54">
        <v>200</v>
      </c>
      <c r="D54" t="s">
        <v>88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</row>
    <row r="55" spans="1:34" x14ac:dyDescent="0.25">
      <c r="A55" s="13">
        <v>1</v>
      </c>
      <c r="B55" s="13">
        <v>190</v>
      </c>
      <c r="C55">
        <v>202</v>
      </c>
      <c r="D55" t="s">
        <v>89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</row>
    <row r="56" spans="1:34" x14ac:dyDescent="0.25">
      <c r="A56" s="13">
        <v>1</v>
      </c>
      <c r="B56" s="13">
        <v>190</v>
      </c>
      <c r="C56">
        <v>203</v>
      </c>
      <c r="D56" t="s">
        <v>90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</row>
    <row r="57" spans="1:34" x14ac:dyDescent="0.25">
      <c r="A57" s="13">
        <v>1</v>
      </c>
      <c r="B57" s="13">
        <v>190</v>
      </c>
      <c r="C57">
        <v>204</v>
      </c>
      <c r="D57" t="s">
        <v>91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</row>
    <row r="58" spans="1:34" x14ac:dyDescent="0.25">
      <c r="A58" s="13">
        <v>1</v>
      </c>
      <c r="B58" s="13">
        <v>190</v>
      </c>
      <c r="C58">
        <v>205</v>
      </c>
      <c r="D58" t="s">
        <v>92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</row>
    <row r="59" spans="1:34" x14ac:dyDescent="0.25">
      <c r="A59" s="13">
        <v>1</v>
      </c>
      <c r="B59" s="13">
        <v>220</v>
      </c>
      <c r="C59">
        <v>221</v>
      </c>
      <c r="D59" t="s">
        <v>93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</row>
    <row r="60" spans="1:34" x14ac:dyDescent="0.25">
      <c r="A60" s="13">
        <v>1</v>
      </c>
      <c r="B60" s="13">
        <v>230</v>
      </c>
      <c r="C60">
        <v>231</v>
      </c>
      <c r="D60" t="s">
        <v>94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</row>
    <row r="61" spans="1:34" x14ac:dyDescent="0.25">
      <c r="A61" s="13">
        <v>1</v>
      </c>
      <c r="B61" s="13">
        <v>240</v>
      </c>
      <c r="C61">
        <v>241</v>
      </c>
      <c r="D61" t="s">
        <v>95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</row>
    <row r="62" spans="1:34" x14ac:dyDescent="0.25">
      <c r="A62" s="13">
        <v>1</v>
      </c>
      <c r="B62" s="13">
        <v>250</v>
      </c>
      <c r="C62">
        <v>251</v>
      </c>
      <c r="D62" t="s">
        <v>96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</row>
    <row r="63" spans="1:34" x14ac:dyDescent="0.25">
      <c r="A63" s="13">
        <v>1</v>
      </c>
      <c r="B63" s="13">
        <v>250</v>
      </c>
      <c r="C63">
        <v>252</v>
      </c>
      <c r="D63" t="s">
        <v>97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</row>
    <row r="64" spans="1:34" x14ac:dyDescent="0.25">
      <c r="A64" s="13">
        <v>1</v>
      </c>
      <c r="B64" s="13">
        <v>260</v>
      </c>
      <c r="C64">
        <v>261</v>
      </c>
      <c r="D64" t="s">
        <v>98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</row>
    <row r="65" spans="1:34" x14ac:dyDescent="0.25">
      <c r="A65" s="13">
        <v>1</v>
      </c>
      <c r="B65" s="13">
        <v>260</v>
      </c>
      <c r="C65">
        <v>262</v>
      </c>
      <c r="D65" t="s">
        <v>99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</row>
    <row r="66" spans="1:34" x14ac:dyDescent="0.25">
      <c r="A66" s="13">
        <v>1</v>
      </c>
      <c r="B66" s="13">
        <v>300</v>
      </c>
      <c r="C66">
        <v>301</v>
      </c>
      <c r="D66" t="s">
        <v>100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</row>
    <row r="67" spans="1:34" x14ac:dyDescent="0.25">
      <c r="A67" s="13">
        <v>1</v>
      </c>
      <c r="B67" s="13">
        <v>350</v>
      </c>
      <c r="C67">
        <v>351</v>
      </c>
      <c r="D67" t="s">
        <v>101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</row>
    <row r="68" spans="1:34" x14ac:dyDescent="0.25">
      <c r="A68" s="13">
        <v>1</v>
      </c>
      <c r="B68" s="13">
        <v>400</v>
      </c>
      <c r="C68">
        <v>401</v>
      </c>
      <c r="D68" t="s">
        <v>102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</row>
    <row r="69" spans="1:34" x14ac:dyDescent="0.25">
      <c r="A69" s="13">
        <v>1</v>
      </c>
      <c r="B69" s="13">
        <v>400</v>
      </c>
      <c r="C69">
        <v>403</v>
      </c>
      <c r="D69" t="s">
        <v>103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</row>
    <row r="70" spans="1:34" x14ac:dyDescent="0.25">
      <c r="A70" s="13">
        <v>1</v>
      </c>
      <c r="B70" s="13">
        <v>400</v>
      </c>
      <c r="C70">
        <v>404</v>
      </c>
      <c r="D70" t="s">
        <v>104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</row>
    <row r="71" spans="1:34" x14ac:dyDescent="0.25">
      <c r="A71" s="13">
        <v>1</v>
      </c>
      <c r="B71" s="13">
        <v>400</v>
      </c>
      <c r="C71">
        <v>405</v>
      </c>
      <c r="D71" t="s">
        <v>105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</row>
    <row r="72" spans="1:34" x14ac:dyDescent="0.25">
      <c r="A72" s="13">
        <v>1</v>
      </c>
      <c r="B72" s="13">
        <v>400</v>
      </c>
      <c r="C72">
        <v>406</v>
      </c>
      <c r="D72" t="s">
        <v>106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</row>
    <row r="73" spans="1:34" x14ac:dyDescent="0.25">
      <c r="A73" s="13">
        <v>1</v>
      </c>
      <c r="B73" s="13">
        <v>400</v>
      </c>
      <c r="C73">
        <v>407</v>
      </c>
      <c r="D73" t="s">
        <v>107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</row>
    <row r="74" spans="1:34" x14ac:dyDescent="0.25">
      <c r="A74" s="13">
        <v>1</v>
      </c>
      <c r="B74" s="13">
        <v>400</v>
      </c>
      <c r="C74">
        <v>408</v>
      </c>
      <c r="D74" t="s">
        <v>108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</row>
    <row r="75" spans="1:34" x14ac:dyDescent="0.25">
      <c r="A75" s="13">
        <v>1</v>
      </c>
      <c r="B75" s="13">
        <v>400</v>
      </c>
      <c r="C75">
        <v>409</v>
      </c>
      <c r="D75" t="s">
        <v>109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</row>
    <row r="76" spans="1:34" x14ac:dyDescent="0.25">
      <c r="A76" s="13">
        <v>1</v>
      </c>
      <c r="B76" s="13">
        <v>400</v>
      </c>
      <c r="C76">
        <v>410</v>
      </c>
      <c r="D76" t="s">
        <v>110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</row>
    <row r="77" spans="1:34" x14ac:dyDescent="0.25">
      <c r="A77" s="13">
        <v>1</v>
      </c>
      <c r="B77" s="13">
        <v>400</v>
      </c>
      <c r="C77">
        <v>411</v>
      </c>
      <c r="D77" t="s">
        <v>111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</row>
    <row r="78" spans="1:34" x14ac:dyDescent="0.25">
      <c r="A78" s="13">
        <v>1</v>
      </c>
      <c r="B78" s="13">
        <v>500</v>
      </c>
      <c r="C78">
        <v>502</v>
      </c>
      <c r="D78" t="s">
        <v>112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</row>
    <row r="79" spans="1:34" x14ac:dyDescent="0.25">
      <c r="A79" s="13">
        <v>1</v>
      </c>
      <c r="B79" s="13">
        <v>500</v>
      </c>
      <c r="C79">
        <v>503</v>
      </c>
      <c r="D79" t="s">
        <v>113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</row>
    <row r="80" spans="1:34" x14ac:dyDescent="0.25">
      <c r="A80" s="13">
        <v>1</v>
      </c>
      <c r="B80" s="13">
        <v>700</v>
      </c>
      <c r="C80">
        <v>701</v>
      </c>
      <c r="D80" t="s">
        <v>114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</row>
    <row r="81" spans="1:34" x14ac:dyDescent="0.25">
      <c r="A81" s="13">
        <v>1</v>
      </c>
      <c r="B81" s="13">
        <v>800</v>
      </c>
      <c r="C81">
        <v>801</v>
      </c>
      <c r="D81" t="s">
        <v>115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</row>
    <row r="82" spans="1:34" x14ac:dyDescent="0.25">
      <c r="A82" s="13">
        <v>1</v>
      </c>
      <c r="B82" s="13">
        <v>800</v>
      </c>
      <c r="C82">
        <v>802</v>
      </c>
      <c r="D82" t="s">
        <v>116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</row>
    <row r="83" spans="1:34" x14ac:dyDescent="0.25">
      <c r="A83" s="13">
        <v>1</v>
      </c>
      <c r="B83" s="13">
        <v>800</v>
      </c>
      <c r="C83">
        <v>803</v>
      </c>
      <c r="D83" t="s">
        <v>117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</row>
    <row r="84" spans="1:34" x14ac:dyDescent="0.25">
      <c r="A84" s="13">
        <v>1</v>
      </c>
      <c r="B84" s="13">
        <v>800</v>
      </c>
      <c r="C84">
        <v>804</v>
      </c>
      <c r="D84" t="s">
        <v>118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</row>
    <row r="85" spans="1:34" x14ac:dyDescent="0.25">
      <c r="A85" s="13">
        <v>1</v>
      </c>
      <c r="B85" s="13">
        <v>900</v>
      </c>
      <c r="C85">
        <v>901</v>
      </c>
      <c r="D85" t="s">
        <v>119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</row>
    <row r="86" spans="1:34" x14ac:dyDescent="0.25">
      <c r="A86" s="13">
        <v>1</v>
      </c>
      <c r="B86" s="13">
        <v>910</v>
      </c>
      <c r="C86">
        <v>911</v>
      </c>
      <c r="D86" t="s">
        <v>120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</row>
    <row r="87" spans="1:34" x14ac:dyDescent="0.25">
      <c r="A87" s="13">
        <v>1</v>
      </c>
      <c r="B87" s="13">
        <v>920</v>
      </c>
      <c r="C87">
        <v>921</v>
      </c>
      <c r="D87" t="s">
        <v>121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</row>
    <row r="88" spans="1:34" x14ac:dyDescent="0.25">
      <c r="A88" s="13">
        <v>1</v>
      </c>
      <c r="B88" s="13">
        <v>930</v>
      </c>
      <c r="C88">
        <v>931</v>
      </c>
      <c r="D88" t="s">
        <v>122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</row>
    <row r="89" spans="1:34" x14ac:dyDescent="0.25">
      <c r="A89" s="13">
        <v>1</v>
      </c>
      <c r="B89" s="13">
        <v>940</v>
      </c>
      <c r="C89">
        <v>941</v>
      </c>
      <c r="D89" t="s">
        <v>123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</row>
    <row r="90" spans="1:34" x14ac:dyDescent="0.25">
      <c r="A90" s="13">
        <v>1</v>
      </c>
      <c r="B90" s="13">
        <v>950</v>
      </c>
      <c r="C90">
        <v>951</v>
      </c>
      <c r="D90" t="s">
        <v>124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</row>
    <row r="91" spans="1:34" x14ac:dyDescent="0.25">
      <c r="A91" s="13">
        <v>1</v>
      </c>
      <c r="B91" s="13">
        <v>960</v>
      </c>
      <c r="C91">
        <v>961</v>
      </c>
      <c r="D91" t="s">
        <v>125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</row>
    <row r="92" spans="1:34" x14ac:dyDescent="0.25">
      <c r="A92" s="13">
        <v>2</v>
      </c>
      <c r="B92" s="13">
        <v>100</v>
      </c>
      <c r="C92">
        <v>102</v>
      </c>
      <c r="D92" t="s">
        <v>126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</row>
    <row r="93" spans="1:34" x14ac:dyDescent="0.25">
      <c r="A93" s="13">
        <v>2</v>
      </c>
      <c r="B93" s="13">
        <v>100</v>
      </c>
      <c r="C93">
        <v>103</v>
      </c>
      <c r="D93" t="s">
        <v>127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</row>
    <row r="94" spans="1:34" x14ac:dyDescent="0.25">
      <c r="A94" s="13">
        <v>2</v>
      </c>
      <c r="B94" s="13">
        <v>100</v>
      </c>
      <c r="C94">
        <v>104</v>
      </c>
      <c r="D94" t="s">
        <v>128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</row>
    <row r="95" spans="1:34" x14ac:dyDescent="0.25">
      <c r="A95" s="13">
        <v>2</v>
      </c>
      <c r="B95" s="13">
        <v>100</v>
      </c>
      <c r="C95">
        <v>105</v>
      </c>
      <c r="D95" t="s">
        <v>129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</row>
    <row r="96" spans="1:34" x14ac:dyDescent="0.25">
      <c r="A96" s="13">
        <v>2</v>
      </c>
      <c r="B96" s="13">
        <v>100</v>
      </c>
      <c r="C96">
        <v>106</v>
      </c>
      <c r="D96" t="s">
        <v>130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</row>
    <row r="97" spans="1:34" x14ac:dyDescent="0.25">
      <c r="A97" s="13">
        <v>2</v>
      </c>
      <c r="B97" s="13">
        <v>100</v>
      </c>
      <c r="C97">
        <v>107</v>
      </c>
      <c r="D97" t="s">
        <v>131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</row>
    <row r="98" spans="1:34" x14ac:dyDescent="0.25">
      <c r="A98" s="13">
        <v>2</v>
      </c>
      <c r="B98" s="13">
        <v>100</v>
      </c>
      <c r="C98">
        <v>108</v>
      </c>
      <c r="D98" t="s">
        <v>132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</row>
    <row r="99" spans="1:34" x14ac:dyDescent="0.25">
      <c r="A99" s="14">
        <v>2</v>
      </c>
      <c r="B99" s="14">
        <v>100</v>
      </c>
      <c r="C99" s="15">
        <v>109</v>
      </c>
      <c r="D99" s="15" t="s">
        <v>133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</row>
    <row r="100" spans="1:34" x14ac:dyDescent="0.25">
      <c r="A100" s="13">
        <v>2</v>
      </c>
      <c r="B100" s="13">
        <v>100</v>
      </c>
      <c r="C100">
        <v>110</v>
      </c>
      <c r="D100" t="s">
        <v>134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</row>
    <row r="101" spans="1:34" x14ac:dyDescent="0.25">
      <c r="A101" s="13">
        <v>2</v>
      </c>
      <c r="B101" s="13">
        <v>100</v>
      </c>
      <c r="C101">
        <v>111</v>
      </c>
      <c r="D101" t="s">
        <v>135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</row>
    <row r="102" spans="1:34" x14ac:dyDescent="0.25">
      <c r="A102" s="13">
        <v>2</v>
      </c>
      <c r="B102" s="13">
        <v>100</v>
      </c>
      <c r="C102">
        <v>112</v>
      </c>
      <c r="D102" t="s">
        <v>136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</row>
    <row r="103" spans="1:34" x14ac:dyDescent="0.25">
      <c r="A103" s="13">
        <v>2</v>
      </c>
      <c r="B103" s="13">
        <v>100</v>
      </c>
      <c r="C103">
        <v>113</v>
      </c>
      <c r="D103" t="s">
        <v>137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</row>
    <row r="104" spans="1:34" x14ac:dyDescent="0.25">
      <c r="A104" s="13">
        <v>2</v>
      </c>
      <c r="B104" s="13">
        <v>100</v>
      </c>
      <c r="C104">
        <v>114</v>
      </c>
      <c r="D104" t="s">
        <v>138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</row>
    <row r="105" spans="1:34" x14ac:dyDescent="0.25">
      <c r="A105" s="13">
        <v>2</v>
      </c>
      <c r="B105" s="13">
        <v>100</v>
      </c>
      <c r="C105">
        <v>115</v>
      </c>
      <c r="D105" t="s">
        <v>139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</row>
    <row r="106" spans="1:34" x14ac:dyDescent="0.25">
      <c r="A106" s="13">
        <v>2</v>
      </c>
      <c r="B106" s="13">
        <v>100</v>
      </c>
      <c r="C106">
        <v>116</v>
      </c>
      <c r="D106" t="s">
        <v>140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</row>
    <row r="107" spans="1:34" x14ac:dyDescent="0.25">
      <c r="A107" s="13">
        <v>2</v>
      </c>
      <c r="B107" s="13">
        <v>100</v>
      </c>
      <c r="C107">
        <v>117</v>
      </c>
      <c r="D107" t="s">
        <v>141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</row>
    <row r="108" spans="1:34" x14ac:dyDescent="0.25">
      <c r="A108" s="13">
        <v>2</v>
      </c>
      <c r="B108" s="13">
        <v>100</v>
      </c>
      <c r="C108">
        <v>118</v>
      </c>
      <c r="D108" t="s">
        <v>142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</row>
    <row r="109" spans="1:34" x14ac:dyDescent="0.25">
      <c r="A109" s="13">
        <v>2</v>
      </c>
      <c r="B109" s="13">
        <v>100</v>
      </c>
      <c r="C109">
        <v>119</v>
      </c>
      <c r="D109" t="s">
        <v>143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</row>
    <row r="110" spans="1:34" x14ac:dyDescent="0.25">
      <c r="A110" s="13">
        <v>2</v>
      </c>
      <c r="B110" s="13">
        <v>100</v>
      </c>
      <c r="C110">
        <v>120</v>
      </c>
      <c r="D110" t="s">
        <v>144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</row>
    <row r="111" spans="1:34" x14ac:dyDescent="0.25">
      <c r="A111" s="13">
        <v>2</v>
      </c>
      <c r="B111" s="13">
        <v>100</v>
      </c>
      <c r="C111">
        <v>121</v>
      </c>
      <c r="D111" t="s">
        <v>145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</row>
    <row r="112" spans="1:34" x14ac:dyDescent="0.25">
      <c r="A112" s="13">
        <v>2</v>
      </c>
      <c r="B112" s="13">
        <v>100</v>
      </c>
      <c r="C112">
        <v>122</v>
      </c>
      <c r="D112" t="s">
        <v>146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</row>
    <row r="113" spans="1:34" x14ac:dyDescent="0.25">
      <c r="A113" s="13">
        <v>2</v>
      </c>
      <c r="B113" s="13">
        <v>100</v>
      </c>
      <c r="C113">
        <v>124</v>
      </c>
      <c r="D113" t="s">
        <v>147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</row>
    <row r="114" spans="1:34" x14ac:dyDescent="0.25">
      <c r="A114" s="13">
        <v>2</v>
      </c>
      <c r="B114" s="13">
        <v>100</v>
      </c>
      <c r="C114">
        <v>125</v>
      </c>
      <c r="D114" t="s">
        <v>148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</row>
    <row r="115" spans="1:34" x14ac:dyDescent="0.25">
      <c r="A115" s="13">
        <v>2</v>
      </c>
      <c r="B115" s="13">
        <v>100</v>
      </c>
      <c r="C115">
        <v>126</v>
      </c>
      <c r="D115" t="s">
        <v>149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</row>
    <row r="116" spans="1:34" x14ac:dyDescent="0.25">
      <c r="A116" s="13">
        <v>2</v>
      </c>
      <c r="B116" s="13">
        <v>100</v>
      </c>
      <c r="C116">
        <v>127</v>
      </c>
      <c r="D116" t="s">
        <v>150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</row>
    <row r="117" spans="1:34" x14ac:dyDescent="0.25">
      <c r="A117" s="13">
        <v>2</v>
      </c>
      <c r="B117" s="13">
        <v>130</v>
      </c>
      <c r="C117">
        <v>132</v>
      </c>
      <c r="D117" t="s">
        <v>151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</row>
    <row r="118" spans="1:34" x14ac:dyDescent="0.25">
      <c r="A118" s="13">
        <v>2</v>
      </c>
      <c r="B118" s="13">
        <v>130</v>
      </c>
      <c r="C118">
        <v>133</v>
      </c>
      <c r="D118" t="s">
        <v>152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</row>
    <row r="119" spans="1:34" x14ac:dyDescent="0.25">
      <c r="A119" s="13">
        <v>2</v>
      </c>
      <c r="B119" s="13">
        <v>130</v>
      </c>
      <c r="C119">
        <v>134</v>
      </c>
      <c r="D119" t="s">
        <v>153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</row>
    <row r="120" spans="1:34" x14ac:dyDescent="0.25">
      <c r="A120" s="13">
        <v>2</v>
      </c>
      <c r="B120" s="13">
        <v>130</v>
      </c>
      <c r="C120">
        <v>136</v>
      </c>
      <c r="D120" t="s">
        <v>154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</row>
    <row r="121" spans="1:34" x14ac:dyDescent="0.25">
      <c r="A121" s="13">
        <v>2</v>
      </c>
      <c r="B121" s="13">
        <v>130</v>
      </c>
      <c r="C121">
        <v>137</v>
      </c>
      <c r="D121" t="s">
        <v>155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</row>
    <row r="122" spans="1:34" x14ac:dyDescent="0.25">
      <c r="A122" s="13">
        <v>2</v>
      </c>
      <c r="B122" s="13">
        <v>130</v>
      </c>
      <c r="C122">
        <v>138</v>
      </c>
      <c r="D122" t="s">
        <v>156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</row>
    <row r="123" spans="1:34" x14ac:dyDescent="0.25">
      <c r="A123" s="13">
        <v>2</v>
      </c>
      <c r="B123" s="13">
        <v>130</v>
      </c>
      <c r="C123">
        <v>139</v>
      </c>
      <c r="D123" t="s">
        <v>157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</row>
    <row r="124" spans="1:34" x14ac:dyDescent="0.25">
      <c r="A124" s="13">
        <v>2</v>
      </c>
      <c r="B124" s="13">
        <v>130</v>
      </c>
      <c r="C124">
        <v>140</v>
      </c>
      <c r="D124" t="s">
        <v>158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</row>
    <row r="125" spans="1:34" x14ac:dyDescent="0.25">
      <c r="A125" s="13">
        <v>2</v>
      </c>
      <c r="B125" s="13">
        <v>130</v>
      </c>
      <c r="C125">
        <v>141</v>
      </c>
      <c r="D125" t="s">
        <v>159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</row>
    <row r="126" spans="1:34" x14ac:dyDescent="0.25">
      <c r="A126" s="13">
        <v>2</v>
      </c>
      <c r="B126" s="13">
        <v>130</v>
      </c>
      <c r="C126">
        <v>142</v>
      </c>
      <c r="D126" t="s">
        <v>160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</row>
    <row r="127" spans="1:34" x14ac:dyDescent="0.25">
      <c r="A127" s="13">
        <v>2</v>
      </c>
      <c r="B127" s="13">
        <v>130</v>
      </c>
      <c r="C127">
        <v>143</v>
      </c>
      <c r="D127" t="s">
        <v>161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</row>
    <row r="128" spans="1:34" x14ac:dyDescent="0.25">
      <c r="A128" s="13">
        <v>2</v>
      </c>
      <c r="B128" s="13">
        <v>130</v>
      </c>
      <c r="C128">
        <v>144</v>
      </c>
      <c r="D128" t="s">
        <v>162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</row>
    <row r="129" spans="1:34" x14ac:dyDescent="0.25">
      <c r="A129" s="13">
        <v>2</v>
      </c>
      <c r="B129" s="13">
        <v>130</v>
      </c>
      <c r="C129">
        <v>145</v>
      </c>
      <c r="D129" t="s">
        <v>163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</row>
    <row r="130" spans="1:34" x14ac:dyDescent="0.25">
      <c r="A130" s="13">
        <v>2</v>
      </c>
      <c r="B130" s="13">
        <v>130</v>
      </c>
      <c r="C130">
        <v>146</v>
      </c>
      <c r="D130" t="s">
        <v>164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</row>
    <row r="131" spans="1:34" x14ac:dyDescent="0.25">
      <c r="A131" s="13">
        <v>2</v>
      </c>
      <c r="B131" s="13">
        <v>130</v>
      </c>
      <c r="C131">
        <v>147</v>
      </c>
      <c r="D131" t="s">
        <v>165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</row>
    <row r="132" spans="1:34" x14ac:dyDescent="0.25">
      <c r="A132" s="13">
        <v>2</v>
      </c>
      <c r="B132" s="13">
        <v>130</v>
      </c>
      <c r="C132">
        <v>148</v>
      </c>
      <c r="D132" t="s">
        <v>166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</row>
    <row r="133" spans="1:34" x14ac:dyDescent="0.25">
      <c r="A133" s="13">
        <v>2</v>
      </c>
      <c r="B133" s="13">
        <v>130</v>
      </c>
      <c r="C133">
        <v>150</v>
      </c>
      <c r="D133" t="s">
        <v>167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</row>
    <row r="134" spans="1:34" x14ac:dyDescent="0.25">
      <c r="A134" s="13">
        <v>2</v>
      </c>
      <c r="B134" s="13">
        <v>130</v>
      </c>
      <c r="C134">
        <v>151</v>
      </c>
      <c r="D134" t="s">
        <v>168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</row>
    <row r="135" spans="1:34" x14ac:dyDescent="0.25">
      <c r="A135" s="13">
        <v>2</v>
      </c>
      <c r="B135" s="13">
        <v>130</v>
      </c>
      <c r="C135">
        <v>152</v>
      </c>
      <c r="D135" t="s">
        <v>169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</row>
    <row r="136" spans="1:34" x14ac:dyDescent="0.25">
      <c r="A136" s="13">
        <v>2</v>
      </c>
      <c r="B136" s="13">
        <v>130</v>
      </c>
      <c r="C136">
        <v>153</v>
      </c>
      <c r="D136" t="s">
        <v>170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</row>
    <row r="137" spans="1:34" x14ac:dyDescent="0.25">
      <c r="A137" s="13">
        <v>2</v>
      </c>
      <c r="B137" s="13">
        <v>190</v>
      </c>
      <c r="C137">
        <v>191</v>
      </c>
      <c r="D137" t="s">
        <v>171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</row>
    <row r="138" spans="1:34" x14ac:dyDescent="0.25">
      <c r="A138" s="13">
        <v>2</v>
      </c>
      <c r="B138" s="13">
        <v>190</v>
      </c>
      <c r="C138">
        <v>192</v>
      </c>
      <c r="D138" t="s">
        <v>172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</row>
    <row r="139" spans="1:34" x14ac:dyDescent="0.25">
      <c r="A139" s="13">
        <v>2</v>
      </c>
      <c r="B139" s="13">
        <v>190</v>
      </c>
      <c r="C139">
        <v>196</v>
      </c>
      <c r="D139" t="s">
        <v>173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</row>
    <row r="140" spans="1:34" x14ac:dyDescent="0.25">
      <c r="A140" s="13">
        <v>2</v>
      </c>
      <c r="B140" s="13">
        <v>190</v>
      </c>
      <c r="C140">
        <v>197</v>
      </c>
      <c r="D140" t="s">
        <v>174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</row>
    <row r="141" spans="1:34" x14ac:dyDescent="0.25">
      <c r="A141" s="13">
        <v>2</v>
      </c>
      <c r="B141" s="13">
        <v>190</v>
      </c>
      <c r="C141">
        <v>198</v>
      </c>
      <c r="D141" t="s">
        <v>175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</row>
    <row r="142" spans="1:34" x14ac:dyDescent="0.25">
      <c r="A142" s="13">
        <v>2</v>
      </c>
      <c r="B142" s="13">
        <v>190</v>
      </c>
      <c r="C142">
        <v>199</v>
      </c>
      <c r="D142" t="s">
        <v>176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</row>
    <row r="143" spans="1:34" x14ac:dyDescent="0.25">
      <c r="A143" s="13">
        <v>2</v>
      </c>
      <c r="B143" s="13">
        <v>190</v>
      </c>
      <c r="C143">
        <v>200</v>
      </c>
      <c r="D143" t="s">
        <v>177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</row>
    <row r="144" spans="1:34" x14ac:dyDescent="0.25">
      <c r="A144" s="13">
        <v>2</v>
      </c>
      <c r="B144" s="13">
        <v>190</v>
      </c>
      <c r="C144">
        <v>202</v>
      </c>
      <c r="D144" t="s">
        <v>178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</row>
    <row r="145" spans="1:34" x14ac:dyDescent="0.25">
      <c r="A145" s="13">
        <v>2</v>
      </c>
      <c r="B145" s="13">
        <v>190</v>
      </c>
      <c r="C145">
        <v>203</v>
      </c>
      <c r="D145" t="s">
        <v>179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</row>
    <row r="146" spans="1:34" x14ac:dyDescent="0.25">
      <c r="A146" s="13">
        <v>2</v>
      </c>
      <c r="B146" s="13">
        <v>190</v>
      </c>
      <c r="C146">
        <v>204</v>
      </c>
      <c r="D146" t="s">
        <v>180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</row>
    <row r="147" spans="1:34" x14ac:dyDescent="0.25">
      <c r="A147" s="13">
        <v>2</v>
      </c>
      <c r="B147" s="13">
        <v>190</v>
      </c>
      <c r="C147">
        <v>205</v>
      </c>
      <c r="D147" t="s">
        <v>181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</row>
    <row r="148" spans="1:34" x14ac:dyDescent="0.25">
      <c r="A148" s="13">
        <v>2</v>
      </c>
      <c r="B148" s="13">
        <v>220</v>
      </c>
      <c r="C148">
        <v>221</v>
      </c>
      <c r="D148" t="s">
        <v>182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</row>
    <row r="149" spans="1:34" x14ac:dyDescent="0.25">
      <c r="A149" s="13">
        <v>2</v>
      </c>
      <c r="B149" s="13">
        <v>230</v>
      </c>
      <c r="C149">
        <v>231</v>
      </c>
      <c r="D149" t="s">
        <v>183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</row>
    <row r="150" spans="1:34" x14ac:dyDescent="0.25">
      <c r="A150" s="13">
        <v>2</v>
      </c>
      <c r="B150" s="13">
        <v>240</v>
      </c>
      <c r="C150">
        <v>241</v>
      </c>
      <c r="D150" t="s">
        <v>184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</row>
    <row r="151" spans="1:34" x14ac:dyDescent="0.25">
      <c r="A151" s="13">
        <v>2</v>
      </c>
      <c r="B151" s="13">
        <v>250</v>
      </c>
      <c r="C151">
        <v>251</v>
      </c>
      <c r="D151" t="s">
        <v>185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</row>
    <row r="152" spans="1:34" x14ac:dyDescent="0.25">
      <c r="A152" s="13">
        <v>2</v>
      </c>
      <c r="B152" s="13">
        <v>250</v>
      </c>
      <c r="C152">
        <v>252</v>
      </c>
      <c r="D152" t="s">
        <v>186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</row>
    <row r="153" spans="1:34" x14ac:dyDescent="0.25">
      <c r="A153" s="13">
        <v>2</v>
      </c>
      <c r="B153" s="13">
        <v>260</v>
      </c>
      <c r="C153">
        <v>261</v>
      </c>
      <c r="D153" t="s">
        <v>187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</row>
    <row r="154" spans="1:34" x14ac:dyDescent="0.25">
      <c r="A154" s="13">
        <v>2</v>
      </c>
      <c r="B154" s="13">
        <v>260</v>
      </c>
      <c r="C154">
        <v>262</v>
      </c>
      <c r="D154" t="s">
        <v>188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</row>
    <row r="155" spans="1:34" x14ac:dyDescent="0.25">
      <c r="A155" s="13">
        <v>2</v>
      </c>
      <c r="B155" s="13">
        <v>300</v>
      </c>
      <c r="C155">
        <v>301</v>
      </c>
      <c r="D155" t="s">
        <v>189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</row>
    <row r="156" spans="1:34" x14ac:dyDescent="0.25">
      <c r="A156" s="13">
        <v>2</v>
      </c>
      <c r="B156" s="13">
        <v>350</v>
      </c>
      <c r="C156">
        <v>351</v>
      </c>
      <c r="D156" t="s">
        <v>190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</row>
    <row r="157" spans="1:34" x14ac:dyDescent="0.25">
      <c r="A157" s="13">
        <v>2</v>
      </c>
      <c r="B157" s="13">
        <v>400</v>
      </c>
      <c r="C157">
        <v>401</v>
      </c>
      <c r="D157" t="s">
        <v>191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</row>
    <row r="158" spans="1:34" x14ac:dyDescent="0.25">
      <c r="A158" s="13">
        <v>2</v>
      </c>
      <c r="B158" s="13">
        <v>400</v>
      </c>
      <c r="C158">
        <v>403</v>
      </c>
      <c r="D158" t="s">
        <v>192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</row>
    <row r="159" spans="1:34" x14ac:dyDescent="0.25">
      <c r="A159" s="13">
        <v>2</v>
      </c>
      <c r="B159" s="13">
        <v>400</v>
      </c>
      <c r="C159">
        <v>404</v>
      </c>
      <c r="D159" t="s">
        <v>193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</row>
    <row r="160" spans="1:34" x14ac:dyDescent="0.25">
      <c r="A160" s="13">
        <v>2</v>
      </c>
      <c r="B160" s="13">
        <v>400</v>
      </c>
      <c r="C160">
        <v>405</v>
      </c>
      <c r="D160" t="s">
        <v>194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</row>
    <row r="161" spans="1:34" x14ac:dyDescent="0.25">
      <c r="A161" s="13">
        <v>2</v>
      </c>
      <c r="B161" s="13">
        <v>400</v>
      </c>
      <c r="C161">
        <v>406</v>
      </c>
      <c r="D161" t="s">
        <v>195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</row>
    <row r="162" spans="1:34" x14ac:dyDescent="0.25">
      <c r="A162" s="13">
        <v>2</v>
      </c>
      <c r="B162" s="13">
        <v>400</v>
      </c>
      <c r="C162">
        <v>407</v>
      </c>
      <c r="D162" t="s">
        <v>196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</row>
    <row r="163" spans="1:34" x14ac:dyDescent="0.25">
      <c r="A163" s="13">
        <v>2</v>
      </c>
      <c r="B163" s="13">
        <v>400</v>
      </c>
      <c r="C163">
        <v>408</v>
      </c>
      <c r="D163" t="s">
        <v>197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</row>
    <row r="164" spans="1:34" x14ac:dyDescent="0.25">
      <c r="A164" s="13">
        <v>2</v>
      </c>
      <c r="B164" s="13">
        <v>400</v>
      </c>
      <c r="C164">
        <v>409</v>
      </c>
      <c r="D164" t="s">
        <v>198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</row>
    <row r="165" spans="1:34" x14ac:dyDescent="0.25">
      <c r="A165" s="13">
        <v>2</v>
      </c>
      <c r="B165" s="13">
        <v>400</v>
      </c>
      <c r="C165">
        <v>410</v>
      </c>
      <c r="D165" t="s">
        <v>199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</row>
    <row r="166" spans="1:34" x14ac:dyDescent="0.25">
      <c r="A166" s="13">
        <v>2</v>
      </c>
      <c r="B166" s="13">
        <v>400</v>
      </c>
      <c r="C166">
        <v>411</v>
      </c>
      <c r="D166" t="s">
        <v>200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</row>
    <row r="167" spans="1:34" x14ac:dyDescent="0.25">
      <c r="A167" s="13">
        <v>2</v>
      </c>
      <c r="B167" s="13">
        <v>500</v>
      </c>
      <c r="C167">
        <v>502</v>
      </c>
      <c r="D167" t="s">
        <v>201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</row>
    <row r="168" spans="1:34" x14ac:dyDescent="0.25">
      <c r="A168" s="13">
        <v>2</v>
      </c>
      <c r="B168" s="13">
        <v>500</v>
      </c>
      <c r="C168">
        <v>503</v>
      </c>
      <c r="D168" t="s">
        <v>202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</row>
    <row r="169" spans="1:34" x14ac:dyDescent="0.25">
      <c r="A169" s="13">
        <v>2</v>
      </c>
      <c r="B169" s="13">
        <v>700</v>
      </c>
      <c r="C169">
        <v>701</v>
      </c>
      <c r="D169" t="s">
        <v>203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</row>
    <row r="170" spans="1:34" x14ac:dyDescent="0.25">
      <c r="A170" s="13">
        <v>2</v>
      </c>
      <c r="B170" s="13">
        <v>800</v>
      </c>
      <c r="C170">
        <v>801</v>
      </c>
      <c r="D170" t="s">
        <v>204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</row>
    <row r="171" spans="1:34" x14ac:dyDescent="0.25">
      <c r="A171" s="13">
        <v>2</v>
      </c>
      <c r="B171" s="13">
        <v>800</v>
      </c>
      <c r="C171">
        <v>802</v>
      </c>
      <c r="D171" t="s">
        <v>205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</row>
    <row r="172" spans="1:34" x14ac:dyDescent="0.25">
      <c r="A172" s="13">
        <v>2</v>
      </c>
      <c r="B172" s="13">
        <v>800</v>
      </c>
      <c r="C172">
        <v>803</v>
      </c>
      <c r="D172" t="s">
        <v>206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</row>
    <row r="173" spans="1:34" x14ac:dyDescent="0.25">
      <c r="A173" s="13">
        <v>2</v>
      </c>
      <c r="B173" s="13">
        <v>800</v>
      </c>
      <c r="C173">
        <v>804</v>
      </c>
      <c r="D173" t="s">
        <v>207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</row>
    <row r="174" spans="1:34" x14ac:dyDescent="0.25">
      <c r="A174" s="13">
        <v>2</v>
      </c>
      <c r="B174" s="13">
        <v>900</v>
      </c>
      <c r="C174">
        <v>901</v>
      </c>
      <c r="D174" t="s">
        <v>208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</row>
    <row r="175" spans="1:34" x14ac:dyDescent="0.25">
      <c r="A175" s="13">
        <v>2</v>
      </c>
      <c r="B175" s="13">
        <v>910</v>
      </c>
      <c r="C175">
        <v>911</v>
      </c>
      <c r="D175" t="s">
        <v>209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</row>
    <row r="176" spans="1:34" x14ac:dyDescent="0.25">
      <c r="A176" s="13">
        <v>2</v>
      </c>
      <c r="B176" s="13">
        <v>920</v>
      </c>
      <c r="C176">
        <v>921</v>
      </c>
      <c r="D176" t="s">
        <v>210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</row>
    <row r="177" spans="1:34" x14ac:dyDescent="0.25">
      <c r="A177" s="13">
        <v>2</v>
      </c>
      <c r="B177" s="13">
        <v>930</v>
      </c>
      <c r="C177">
        <v>931</v>
      </c>
      <c r="D177" t="s">
        <v>211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</row>
    <row r="178" spans="1:34" x14ac:dyDescent="0.25">
      <c r="A178" s="13">
        <v>2</v>
      </c>
      <c r="B178" s="13">
        <v>940</v>
      </c>
      <c r="C178">
        <v>941</v>
      </c>
      <c r="D178" t="s">
        <v>212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</row>
    <row r="179" spans="1:34" x14ac:dyDescent="0.25">
      <c r="A179" s="13">
        <v>2</v>
      </c>
      <c r="B179" s="13">
        <v>950</v>
      </c>
      <c r="C179">
        <v>951</v>
      </c>
      <c r="D179" t="s">
        <v>213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</row>
    <row r="180" spans="1:34" x14ac:dyDescent="0.25">
      <c r="A180" s="13">
        <v>2</v>
      </c>
      <c r="B180" s="13">
        <v>960</v>
      </c>
      <c r="C180">
        <v>961</v>
      </c>
      <c r="D180" t="s">
        <v>214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</row>
    <row r="181" spans="1:34" x14ac:dyDescent="0.25">
      <c r="A181" s="13">
        <v>3</v>
      </c>
      <c r="B181" s="13">
        <v>100</v>
      </c>
      <c r="C181">
        <v>102</v>
      </c>
      <c r="D181" t="s">
        <v>215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</row>
    <row r="182" spans="1:34" x14ac:dyDescent="0.25">
      <c r="A182" s="13">
        <v>3</v>
      </c>
      <c r="B182" s="13">
        <v>100</v>
      </c>
      <c r="C182">
        <v>103</v>
      </c>
      <c r="D182" t="s">
        <v>216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</row>
    <row r="183" spans="1:34" x14ac:dyDescent="0.25">
      <c r="A183" s="13">
        <v>3</v>
      </c>
      <c r="B183" s="13">
        <v>100</v>
      </c>
      <c r="C183">
        <v>104</v>
      </c>
      <c r="D183" t="s">
        <v>217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</row>
    <row r="184" spans="1:34" x14ac:dyDescent="0.25">
      <c r="A184" s="13">
        <v>3</v>
      </c>
      <c r="B184" s="13">
        <v>100</v>
      </c>
      <c r="C184">
        <v>105</v>
      </c>
      <c r="D184" t="s">
        <v>218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</row>
    <row r="185" spans="1:34" x14ac:dyDescent="0.25">
      <c r="A185" s="13">
        <v>3</v>
      </c>
      <c r="B185" s="13">
        <v>100</v>
      </c>
      <c r="C185">
        <v>106</v>
      </c>
      <c r="D185" t="s">
        <v>219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</row>
    <row r="186" spans="1:34" x14ac:dyDescent="0.25">
      <c r="A186" s="13">
        <v>3</v>
      </c>
      <c r="B186" s="13">
        <v>100</v>
      </c>
      <c r="C186">
        <v>107</v>
      </c>
      <c r="D186" t="s">
        <v>220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</row>
    <row r="187" spans="1:34" x14ac:dyDescent="0.25">
      <c r="A187" s="13">
        <v>3</v>
      </c>
      <c r="B187" s="13">
        <v>100</v>
      </c>
      <c r="C187">
        <v>108</v>
      </c>
      <c r="D187" t="s">
        <v>221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</row>
    <row r="188" spans="1:34" x14ac:dyDescent="0.25">
      <c r="A188" s="14">
        <v>3</v>
      </c>
      <c r="B188" s="14">
        <v>100</v>
      </c>
      <c r="C188" s="15">
        <v>109</v>
      </c>
      <c r="D188" s="15" t="s">
        <v>222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</row>
    <row r="189" spans="1:34" x14ac:dyDescent="0.25">
      <c r="A189" s="13">
        <v>3</v>
      </c>
      <c r="B189" s="13">
        <v>100</v>
      </c>
      <c r="C189">
        <v>110</v>
      </c>
      <c r="D189" t="s">
        <v>223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</row>
    <row r="190" spans="1:34" x14ac:dyDescent="0.25">
      <c r="A190" s="13">
        <v>3</v>
      </c>
      <c r="B190" s="13">
        <v>100</v>
      </c>
      <c r="C190">
        <v>111</v>
      </c>
      <c r="D190" t="s">
        <v>224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</row>
    <row r="191" spans="1:34" x14ac:dyDescent="0.25">
      <c r="A191" s="13">
        <v>3</v>
      </c>
      <c r="B191" s="13">
        <v>100</v>
      </c>
      <c r="C191">
        <v>112</v>
      </c>
      <c r="D191" t="s">
        <v>225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</row>
    <row r="192" spans="1:34" x14ac:dyDescent="0.25">
      <c r="A192" s="13">
        <v>3</v>
      </c>
      <c r="B192" s="13">
        <v>100</v>
      </c>
      <c r="C192">
        <v>113</v>
      </c>
      <c r="D192" t="s">
        <v>226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</row>
    <row r="193" spans="1:34" x14ac:dyDescent="0.25">
      <c r="A193" s="13">
        <v>3</v>
      </c>
      <c r="B193" s="13">
        <v>100</v>
      </c>
      <c r="C193">
        <v>114</v>
      </c>
      <c r="D193" t="s">
        <v>227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</row>
    <row r="194" spans="1:34" x14ac:dyDescent="0.25">
      <c r="A194" s="13">
        <v>3</v>
      </c>
      <c r="B194" s="13">
        <v>100</v>
      </c>
      <c r="C194">
        <v>115</v>
      </c>
      <c r="D194" t="s">
        <v>228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</row>
    <row r="195" spans="1:34" x14ac:dyDescent="0.25">
      <c r="A195" s="13">
        <v>3</v>
      </c>
      <c r="B195" s="13">
        <v>100</v>
      </c>
      <c r="C195">
        <v>116</v>
      </c>
      <c r="D195" t="s">
        <v>229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</row>
    <row r="196" spans="1:34" x14ac:dyDescent="0.25">
      <c r="A196" s="13">
        <v>3</v>
      </c>
      <c r="B196" s="13">
        <v>100</v>
      </c>
      <c r="C196">
        <v>117</v>
      </c>
      <c r="D196" t="s">
        <v>230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</row>
    <row r="197" spans="1:34" x14ac:dyDescent="0.25">
      <c r="A197" s="13">
        <v>3</v>
      </c>
      <c r="B197" s="13">
        <v>100</v>
      </c>
      <c r="C197">
        <v>118</v>
      </c>
      <c r="D197" t="s">
        <v>231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</row>
    <row r="198" spans="1:34" x14ac:dyDescent="0.25">
      <c r="A198" s="13">
        <v>3</v>
      </c>
      <c r="B198" s="13">
        <v>100</v>
      </c>
      <c r="C198">
        <v>119</v>
      </c>
      <c r="D198" t="s">
        <v>232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</row>
    <row r="199" spans="1:34" x14ac:dyDescent="0.25">
      <c r="A199" s="13">
        <v>3</v>
      </c>
      <c r="B199" s="13">
        <v>100</v>
      </c>
      <c r="C199">
        <v>120</v>
      </c>
      <c r="D199" t="s">
        <v>233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</row>
    <row r="200" spans="1:34" x14ac:dyDescent="0.25">
      <c r="A200" s="13">
        <v>3</v>
      </c>
      <c r="B200" s="13">
        <v>100</v>
      </c>
      <c r="C200">
        <v>121</v>
      </c>
      <c r="D200" t="s">
        <v>234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</row>
    <row r="201" spans="1:34" x14ac:dyDescent="0.25">
      <c r="A201" s="13">
        <v>3</v>
      </c>
      <c r="B201" s="13">
        <v>100</v>
      </c>
      <c r="C201">
        <v>122</v>
      </c>
      <c r="D201" t="s">
        <v>235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</row>
    <row r="202" spans="1:34" x14ac:dyDescent="0.25">
      <c r="A202" s="13">
        <v>3</v>
      </c>
      <c r="B202" s="13">
        <v>100</v>
      </c>
      <c r="C202">
        <v>124</v>
      </c>
      <c r="D202" t="s">
        <v>236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</row>
    <row r="203" spans="1:34" x14ac:dyDescent="0.25">
      <c r="A203" s="13">
        <v>3</v>
      </c>
      <c r="B203" s="13">
        <v>100</v>
      </c>
      <c r="C203">
        <v>125</v>
      </c>
      <c r="D203" t="s">
        <v>237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</row>
    <row r="204" spans="1:34" x14ac:dyDescent="0.25">
      <c r="A204" s="13">
        <v>3</v>
      </c>
      <c r="B204" s="13">
        <v>100</v>
      </c>
      <c r="C204">
        <v>126</v>
      </c>
      <c r="D204" t="s">
        <v>238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</row>
    <row r="205" spans="1:34" x14ac:dyDescent="0.25">
      <c r="A205" s="13">
        <v>3</v>
      </c>
      <c r="B205" s="13">
        <v>100</v>
      </c>
      <c r="C205">
        <v>127</v>
      </c>
      <c r="D205" t="s">
        <v>239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</row>
    <row r="206" spans="1:34" x14ac:dyDescent="0.25">
      <c r="A206" s="13">
        <v>3</v>
      </c>
      <c r="B206" s="13">
        <v>130</v>
      </c>
      <c r="C206">
        <v>132</v>
      </c>
      <c r="D206" t="s">
        <v>240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</row>
    <row r="207" spans="1:34" x14ac:dyDescent="0.25">
      <c r="A207" s="13">
        <v>3</v>
      </c>
      <c r="B207" s="13">
        <v>130</v>
      </c>
      <c r="C207">
        <v>133</v>
      </c>
      <c r="D207" t="s">
        <v>241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</row>
    <row r="208" spans="1:34" x14ac:dyDescent="0.25">
      <c r="A208" s="13">
        <v>3</v>
      </c>
      <c r="B208" s="13">
        <v>130</v>
      </c>
      <c r="C208">
        <v>134</v>
      </c>
      <c r="D208" t="s">
        <v>242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</row>
    <row r="209" spans="1:34" x14ac:dyDescent="0.25">
      <c r="A209" s="13">
        <v>3</v>
      </c>
      <c r="B209" s="13">
        <v>130</v>
      </c>
      <c r="C209">
        <v>136</v>
      </c>
      <c r="D209" t="s">
        <v>243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</row>
    <row r="210" spans="1:34" x14ac:dyDescent="0.25">
      <c r="A210" s="13">
        <v>3</v>
      </c>
      <c r="B210" s="13">
        <v>130</v>
      </c>
      <c r="C210">
        <v>137</v>
      </c>
      <c r="D210" t="s">
        <v>244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</row>
    <row r="211" spans="1:34" x14ac:dyDescent="0.25">
      <c r="A211" s="13">
        <v>3</v>
      </c>
      <c r="B211" s="13">
        <v>130</v>
      </c>
      <c r="C211">
        <v>138</v>
      </c>
      <c r="D211" t="s">
        <v>245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</row>
    <row r="212" spans="1:34" x14ac:dyDescent="0.25">
      <c r="A212" s="13">
        <v>3</v>
      </c>
      <c r="B212" s="13">
        <v>130</v>
      </c>
      <c r="C212">
        <v>139</v>
      </c>
      <c r="D212" t="s">
        <v>246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</row>
    <row r="213" spans="1:34" x14ac:dyDescent="0.25">
      <c r="A213" s="13">
        <v>3</v>
      </c>
      <c r="B213" s="13">
        <v>130</v>
      </c>
      <c r="C213">
        <v>140</v>
      </c>
      <c r="D213" t="s">
        <v>247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</row>
    <row r="214" spans="1:34" x14ac:dyDescent="0.25">
      <c r="A214" s="13">
        <v>3</v>
      </c>
      <c r="B214" s="13">
        <v>130</v>
      </c>
      <c r="C214">
        <v>141</v>
      </c>
      <c r="D214" t="s">
        <v>248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</row>
    <row r="215" spans="1:34" x14ac:dyDescent="0.25">
      <c r="A215" s="13">
        <v>3</v>
      </c>
      <c r="B215" s="13">
        <v>130</v>
      </c>
      <c r="C215">
        <v>142</v>
      </c>
      <c r="D215" t="s">
        <v>249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</row>
    <row r="216" spans="1:34" x14ac:dyDescent="0.25">
      <c r="A216" s="13">
        <v>3</v>
      </c>
      <c r="B216" s="13">
        <v>130</v>
      </c>
      <c r="C216">
        <v>143</v>
      </c>
      <c r="D216" t="s">
        <v>250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</row>
    <row r="217" spans="1:34" x14ac:dyDescent="0.25">
      <c r="A217" s="13">
        <v>3</v>
      </c>
      <c r="B217" s="13">
        <v>130</v>
      </c>
      <c r="C217">
        <v>144</v>
      </c>
      <c r="D217" t="s">
        <v>251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</row>
    <row r="218" spans="1:34" x14ac:dyDescent="0.25">
      <c r="A218" s="13">
        <v>3</v>
      </c>
      <c r="B218" s="13">
        <v>130</v>
      </c>
      <c r="C218">
        <v>145</v>
      </c>
      <c r="D218" t="s">
        <v>252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</row>
    <row r="219" spans="1:34" x14ac:dyDescent="0.25">
      <c r="A219" s="13">
        <v>3</v>
      </c>
      <c r="B219" s="13">
        <v>130</v>
      </c>
      <c r="C219">
        <v>146</v>
      </c>
      <c r="D219" t="s">
        <v>253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</row>
    <row r="220" spans="1:34" x14ac:dyDescent="0.25">
      <c r="A220" s="13">
        <v>3</v>
      </c>
      <c r="B220" s="13">
        <v>130</v>
      </c>
      <c r="C220">
        <v>147</v>
      </c>
      <c r="D220" t="s">
        <v>254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</row>
    <row r="221" spans="1:34" x14ac:dyDescent="0.25">
      <c r="A221" s="13">
        <v>3</v>
      </c>
      <c r="B221" s="13">
        <v>130</v>
      </c>
      <c r="C221">
        <v>148</v>
      </c>
      <c r="D221" t="s">
        <v>255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</row>
    <row r="222" spans="1:34" x14ac:dyDescent="0.25">
      <c r="A222" s="13">
        <v>3</v>
      </c>
      <c r="B222" s="13">
        <v>130</v>
      </c>
      <c r="C222">
        <v>150</v>
      </c>
      <c r="D222" t="s">
        <v>256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</row>
    <row r="223" spans="1:34" x14ac:dyDescent="0.25">
      <c r="A223" s="13">
        <v>3</v>
      </c>
      <c r="B223" s="13">
        <v>130</v>
      </c>
      <c r="C223">
        <v>151</v>
      </c>
      <c r="D223" t="s">
        <v>257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</row>
    <row r="224" spans="1:34" x14ac:dyDescent="0.25">
      <c r="A224" s="13">
        <v>3</v>
      </c>
      <c r="B224" s="13">
        <v>130</v>
      </c>
      <c r="C224">
        <v>152</v>
      </c>
      <c r="D224" t="s">
        <v>258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</row>
    <row r="225" spans="1:34" x14ac:dyDescent="0.25">
      <c r="A225" s="13">
        <v>3</v>
      </c>
      <c r="B225" s="13">
        <v>130</v>
      </c>
      <c r="C225">
        <v>153</v>
      </c>
      <c r="D225" t="s">
        <v>259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</row>
    <row r="226" spans="1:34" x14ac:dyDescent="0.25">
      <c r="A226" s="13">
        <v>3</v>
      </c>
      <c r="B226" s="13">
        <v>190</v>
      </c>
      <c r="C226">
        <v>191</v>
      </c>
      <c r="D226" t="s">
        <v>260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</row>
    <row r="227" spans="1:34" x14ac:dyDescent="0.25">
      <c r="A227" s="13">
        <v>3</v>
      </c>
      <c r="B227" s="13">
        <v>190</v>
      </c>
      <c r="C227">
        <v>192</v>
      </c>
      <c r="D227" t="s">
        <v>261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</row>
    <row r="228" spans="1:34" x14ac:dyDescent="0.25">
      <c r="A228" s="13">
        <v>3</v>
      </c>
      <c r="B228" s="13">
        <v>190</v>
      </c>
      <c r="C228">
        <v>196</v>
      </c>
      <c r="D228" t="s">
        <v>262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</row>
    <row r="229" spans="1:34" x14ac:dyDescent="0.25">
      <c r="A229" s="13">
        <v>3</v>
      </c>
      <c r="B229" s="13">
        <v>190</v>
      </c>
      <c r="C229">
        <v>197</v>
      </c>
      <c r="D229" t="s">
        <v>263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</row>
    <row r="230" spans="1:34" x14ac:dyDescent="0.25">
      <c r="A230" s="13">
        <v>3</v>
      </c>
      <c r="B230" s="13">
        <v>190</v>
      </c>
      <c r="C230">
        <v>198</v>
      </c>
      <c r="D230" t="s">
        <v>264</v>
      </c>
      <c r="E230">
        <v>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</row>
    <row r="231" spans="1:34" x14ac:dyDescent="0.25">
      <c r="A231" s="13">
        <v>3</v>
      </c>
      <c r="B231" s="13">
        <v>190</v>
      </c>
      <c r="C231">
        <v>199</v>
      </c>
      <c r="D231" t="s">
        <v>265</v>
      </c>
      <c r="E231">
        <v>0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</row>
    <row r="232" spans="1:34" x14ac:dyDescent="0.25">
      <c r="A232" s="13">
        <v>3</v>
      </c>
      <c r="B232" s="13">
        <v>190</v>
      </c>
      <c r="C232">
        <v>200</v>
      </c>
      <c r="D232" t="s">
        <v>266</v>
      </c>
      <c r="E232">
        <v>0</v>
      </c>
      <c r="F232">
        <v>0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</row>
    <row r="233" spans="1:34" x14ac:dyDescent="0.25">
      <c r="A233" s="13">
        <v>3</v>
      </c>
      <c r="B233" s="13">
        <v>190</v>
      </c>
      <c r="C233">
        <v>202</v>
      </c>
      <c r="D233" t="s">
        <v>267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</row>
    <row r="234" spans="1:34" x14ac:dyDescent="0.25">
      <c r="A234" s="13">
        <v>3</v>
      </c>
      <c r="B234" s="13">
        <v>190</v>
      </c>
      <c r="C234">
        <v>203</v>
      </c>
      <c r="D234" t="s">
        <v>268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</row>
    <row r="235" spans="1:34" x14ac:dyDescent="0.25">
      <c r="A235" s="13">
        <v>3</v>
      </c>
      <c r="B235" s="13">
        <v>190</v>
      </c>
      <c r="C235">
        <v>204</v>
      </c>
      <c r="D235" t="s">
        <v>269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</row>
    <row r="236" spans="1:34" x14ac:dyDescent="0.25">
      <c r="A236" s="13">
        <v>3</v>
      </c>
      <c r="B236" s="13">
        <v>190</v>
      </c>
      <c r="C236">
        <v>205</v>
      </c>
      <c r="D236" t="s">
        <v>270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</row>
    <row r="237" spans="1:34" x14ac:dyDescent="0.25">
      <c r="A237" s="13">
        <v>3</v>
      </c>
      <c r="B237" s="13">
        <v>220</v>
      </c>
      <c r="C237">
        <v>221</v>
      </c>
      <c r="D237" t="s">
        <v>271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</row>
    <row r="238" spans="1:34" x14ac:dyDescent="0.25">
      <c r="A238" s="13">
        <v>3</v>
      </c>
      <c r="B238" s="13">
        <v>230</v>
      </c>
      <c r="C238">
        <v>231</v>
      </c>
      <c r="D238" t="s">
        <v>272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</row>
    <row r="239" spans="1:34" x14ac:dyDescent="0.25">
      <c r="A239" s="13">
        <v>3</v>
      </c>
      <c r="B239" s="13">
        <v>240</v>
      </c>
      <c r="C239">
        <v>241</v>
      </c>
      <c r="D239" t="s">
        <v>273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</row>
    <row r="240" spans="1:34" x14ac:dyDescent="0.25">
      <c r="A240" s="13">
        <v>3</v>
      </c>
      <c r="B240" s="13">
        <v>250</v>
      </c>
      <c r="C240">
        <v>251</v>
      </c>
      <c r="D240" t="s">
        <v>274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</row>
    <row r="241" spans="1:34" x14ac:dyDescent="0.25">
      <c r="A241" s="13">
        <v>3</v>
      </c>
      <c r="B241" s="13">
        <v>250</v>
      </c>
      <c r="C241">
        <v>252</v>
      </c>
      <c r="D241" t="s">
        <v>275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</row>
    <row r="242" spans="1:34" x14ac:dyDescent="0.25">
      <c r="A242" s="13">
        <v>3</v>
      </c>
      <c r="B242" s="13">
        <v>260</v>
      </c>
      <c r="C242">
        <v>261</v>
      </c>
      <c r="D242" t="s">
        <v>276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</row>
    <row r="243" spans="1:34" x14ac:dyDescent="0.25">
      <c r="A243" s="13">
        <v>3</v>
      </c>
      <c r="B243" s="13">
        <v>260</v>
      </c>
      <c r="C243">
        <v>262</v>
      </c>
      <c r="D243" t="s">
        <v>277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</row>
    <row r="244" spans="1:34" x14ac:dyDescent="0.25">
      <c r="A244" s="13">
        <v>3</v>
      </c>
      <c r="B244" s="13">
        <v>300</v>
      </c>
      <c r="C244">
        <v>301</v>
      </c>
      <c r="D244" t="s">
        <v>278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</row>
    <row r="245" spans="1:34" x14ac:dyDescent="0.25">
      <c r="A245" s="13">
        <v>3</v>
      </c>
      <c r="B245" s="13">
        <v>350</v>
      </c>
      <c r="C245">
        <v>351</v>
      </c>
      <c r="D245" t="s">
        <v>279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</row>
    <row r="246" spans="1:34" x14ac:dyDescent="0.25">
      <c r="A246" s="13">
        <v>3</v>
      </c>
      <c r="B246" s="13">
        <v>400</v>
      </c>
      <c r="C246">
        <v>401</v>
      </c>
      <c r="D246" t="s">
        <v>280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</row>
    <row r="247" spans="1:34" x14ac:dyDescent="0.25">
      <c r="A247" s="13">
        <v>3</v>
      </c>
      <c r="B247" s="13">
        <v>400</v>
      </c>
      <c r="C247">
        <v>403</v>
      </c>
      <c r="D247" t="s">
        <v>281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</row>
    <row r="248" spans="1:34" x14ac:dyDescent="0.25">
      <c r="A248" s="13">
        <v>3</v>
      </c>
      <c r="B248" s="13">
        <v>400</v>
      </c>
      <c r="C248">
        <v>404</v>
      </c>
      <c r="D248" t="s">
        <v>282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</row>
    <row r="249" spans="1:34" x14ac:dyDescent="0.25">
      <c r="A249" s="13">
        <v>3</v>
      </c>
      <c r="B249" s="13">
        <v>400</v>
      </c>
      <c r="C249">
        <v>405</v>
      </c>
      <c r="D249" t="s">
        <v>283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</row>
    <row r="250" spans="1:34" x14ac:dyDescent="0.25">
      <c r="A250" s="13">
        <v>3</v>
      </c>
      <c r="B250" s="13">
        <v>400</v>
      </c>
      <c r="C250">
        <v>406</v>
      </c>
      <c r="D250" t="s">
        <v>284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</row>
    <row r="251" spans="1:34" x14ac:dyDescent="0.25">
      <c r="A251" s="13">
        <v>3</v>
      </c>
      <c r="B251" s="13">
        <v>400</v>
      </c>
      <c r="C251">
        <v>407</v>
      </c>
      <c r="D251" t="s">
        <v>285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</row>
    <row r="252" spans="1:34" x14ac:dyDescent="0.25">
      <c r="A252" s="13">
        <v>3</v>
      </c>
      <c r="B252" s="13">
        <v>400</v>
      </c>
      <c r="C252">
        <v>408</v>
      </c>
      <c r="D252" t="s">
        <v>286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</row>
    <row r="253" spans="1:34" x14ac:dyDescent="0.25">
      <c r="A253" s="13">
        <v>3</v>
      </c>
      <c r="B253" s="13">
        <v>400</v>
      </c>
      <c r="C253">
        <v>409</v>
      </c>
      <c r="D253" t="s">
        <v>287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</row>
    <row r="254" spans="1:34" x14ac:dyDescent="0.25">
      <c r="A254" s="13">
        <v>3</v>
      </c>
      <c r="B254" s="13">
        <v>400</v>
      </c>
      <c r="C254">
        <v>410</v>
      </c>
      <c r="D254" t="s">
        <v>288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</row>
    <row r="255" spans="1:34" x14ac:dyDescent="0.25">
      <c r="A255" s="13">
        <v>3</v>
      </c>
      <c r="B255" s="13">
        <v>400</v>
      </c>
      <c r="C255">
        <v>411</v>
      </c>
      <c r="D255" t="s">
        <v>289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</row>
    <row r="256" spans="1:34" x14ac:dyDescent="0.25">
      <c r="A256" s="13">
        <v>3</v>
      </c>
      <c r="B256" s="13">
        <v>500</v>
      </c>
      <c r="C256">
        <v>502</v>
      </c>
      <c r="D256" t="s">
        <v>290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</row>
    <row r="257" spans="1:34" x14ac:dyDescent="0.25">
      <c r="A257" s="13">
        <v>3</v>
      </c>
      <c r="B257" s="13">
        <v>500</v>
      </c>
      <c r="C257">
        <v>503</v>
      </c>
      <c r="D257" t="s">
        <v>291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</row>
    <row r="258" spans="1:34" x14ac:dyDescent="0.25">
      <c r="A258" s="13">
        <v>3</v>
      </c>
      <c r="B258" s="13">
        <v>700</v>
      </c>
      <c r="C258">
        <v>701</v>
      </c>
      <c r="D258" t="s">
        <v>292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</row>
    <row r="259" spans="1:34" x14ac:dyDescent="0.25">
      <c r="A259" s="13">
        <v>3</v>
      </c>
      <c r="B259" s="13">
        <v>800</v>
      </c>
      <c r="C259">
        <v>801</v>
      </c>
      <c r="D259" t="s">
        <v>293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</row>
    <row r="260" spans="1:34" x14ac:dyDescent="0.25">
      <c r="A260" s="13">
        <v>3</v>
      </c>
      <c r="B260" s="13">
        <v>800</v>
      </c>
      <c r="C260">
        <v>802</v>
      </c>
      <c r="D260" t="s">
        <v>294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</row>
    <row r="261" spans="1:34" x14ac:dyDescent="0.25">
      <c r="A261" s="13">
        <v>3</v>
      </c>
      <c r="B261" s="13">
        <v>800</v>
      </c>
      <c r="C261">
        <v>803</v>
      </c>
      <c r="D261" t="s">
        <v>295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</row>
    <row r="262" spans="1:34" x14ac:dyDescent="0.25">
      <c r="A262" s="13">
        <v>3</v>
      </c>
      <c r="B262" s="13">
        <v>800</v>
      </c>
      <c r="C262">
        <v>804</v>
      </c>
      <c r="D262" t="s">
        <v>296</v>
      </c>
      <c r="E262">
        <v>0</v>
      </c>
      <c r="F262">
        <v>0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</row>
    <row r="263" spans="1:34" x14ac:dyDescent="0.25">
      <c r="A263" s="13">
        <v>3</v>
      </c>
      <c r="B263" s="13">
        <v>900</v>
      </c>
      <c r="C263">
        <v>901</v>
      </c>
      <c r="D263" t="s">
        <v>297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</row>
    <row r="264" spans="1:34" x14ac:dyDescent="0.25">
      <c r="A264" s="13">
        <v>3</v>
      </c>
      <c r="B264" s="13">
        <v>910</v>
      </c>
      <c r="C264">
        <v>911</v>
      </c>
      <c r="D264" t="s">
        <v>298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</row>
    <row r="265" spans="1:34" x14ac:dyDescent="0.25">
      <c r="A265" s="13">
        <v>3</v>
      </c>
      <c r="B265" s="13">
        <v>920</v>
      </c>
      <c r="C265">
        <v>921</v>
      </c>
      <c r="D265" t="s">
        <v>299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</row>
    <row r="266" spans="1:34" x14ac:dyDescent="0.25">
      <c r="A266" s="13">
        <v>3</v>
      </c>
      <c r="B266" s="13">
        <v>930</v>
      </c>
      <c r="C266">
        <v>931</v>
      </c>
      <c r="D266" t="s">
        <v>300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</row>
    <row r="267" spans="1:34" x14ac:dyDescent="0.25">
      <c r="A267" s="13">
        <v>3</v>
      </c>
      <c r="B267" s="13">
        <v>940</v>
      </c>
      <c r="C267">
        <v>941</v>
      </c>
      <c r="D267" t="s">
        <v>301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</row>
    <row r="268" spans="1:34" x14ac:dyDescent="0.25">
      <c r="A268" s="13">
        <v>3</v>
      </c>
      <c r="B268" s="13">
        <v>950</v>
      </c>
      <c r="C268">
        <v>951</v>
      </c>
      <c r="D268" t="s">
        <v>302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</row>
    <row r="269" spans="1:34" x14ac:dyDescent="0.25">
      <c r="A269" s="13">
        <v>3</v>
      </c>
      <c r="B269" s="13">
        <v>960</v>
      </c>
      <c r="C269">
        <v>961</v>
      </c>
      <c r="D269" t="s">
        <v>303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</row>
    <row r="270" spans="1:34" x14ac:dyDescent="0.25">
      <c r="A270" s="13">
        <v>5</v>
      </c>
      <c r="B270" s="13">
        <v>200</v>
      </c>
      <c r="C270">
        <v>211</v>
      </c>
      <c r="D270" t="s">
        <v>507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</row>
    <row r="271" spans="1:34" x14ac:dyDescent="0.25">
      <c r="A271" s="13">
        <v>5</v>
      </c>
      <c r="B271" s="13">
        <v>200</v>
      </c>
      <c r="C271">
        <v>222</v>
      </c>
      <c r="D271" t="s">
        <v>501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</row>
    <row r="272" spans="1:34" x14ac:dyDescent="0.25">
      <c r="A272" s="13">
        <v>5</v>
      </c>
      <c r="B272" s="13">
        <v>200</v>
      </c>
      <c r="C272">
        <v>232</v>
      </c>
      <c r="D272" t="s">
        <v>504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</row>
    <row r="273" spans="1:34" x14ac:dyDescent="0.25">
      <c r="A273" s="13">
        <v>5</v>
      </c>
      <c r="B273" s="13">
        <v>200</v>
      </c>
      <c r="C273">
        <v>242</v>
      </c>
      <c r="D273" t="s">
        <v>505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</row>
    <row r="274" spans="1:34" x14ac:dyDescent="0.25">
      <c r="A274" s="13">
        <v>5</v>
      </c>
      <c r="B274" s="13">
        <v>260</v>
      </c>
      <c r="C274">
        <v>263</v>
      </c>
      <c r="D274" t="s">
        <v>506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</row>
    <row r="275" spans="1:34" x14ac:dyDescent="0.25">
      <c r="A275" s="13">
        <v>5</v>
      </c>
      <c r="B275" s="13">
        <v>999</v>
      </c>
      <c r="C275">
        <v>302</v>
      </c>
      <c r="D275" t="s">
        <v>502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</row>
    <row r="276" spans="1:34" x14ac:dyDescent="0.25">
      <c r="A276" s="13">
        <v>5</v>
      </c>
      <c r="B276" s="13">
        <v>999</v>
      </c>
      <c r="C276">
        <v>352</v>
      </c>
      <c r="D276" t="s">
        <v>500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</row>
    <row r="277" spans="1:34" x14ac:dyDescent="0.25">
      <c r="A277" s="13">
        <v>5</v>
      </c>
      <c r="B277" s="13">
        <v>999</v>
      </c>
      <c r="C277">
        <v>962</v>
      </c>
      <c r="D277" t="s">
        <v>503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</row>
  </sheetData>
  <pageMargins left="0.7" right="0.7" top="0.75" bottom="0.75" header="0.3" footer="0.3"/>
  <pageSetup paperSize="17" scale="5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AH277"/>
  <sheetViews>
    <sheetView workbookViewId="0">
      <selection activeCell="AL4" sqref="AL4:AL277"/>
    </sheetView>
  </sheetViews>
  <sheetFormatPr defaultRowHeight="15" x14ac:dyDescent="0.25"/>
  <cols>
    <col min="1" max="1" width="9.7109375" bestFit="1" customWidth="1"/>
    <col min="2" max="3" width="10.140625" bestFit="1" customWidth="1"/>
    <col min="4" max="4" width="58.85546875" bestFit="1" customWidth="1"/>
  </cols>
  <sheetData>
    <row r="3" spans="1:34" x14ac:dyDescent="0.25">
      <c r="A3" s="4" t="s">
        <v>24</v>
      </c>
      <c r="B3" s="4" t="s">
        <v>304</v>
      </c>
      <c r="C3" t="s">
        <v>23</v>
      </c>
      <c r="D3" s="4" t="s">
        <v>25</v>
      </c>
      <c r="E3">
        <v>2013</v>
      </c>
      <c r="F3">
        <v>2014</v>
      </c>
      <c r="G3">
        <v>2015</v>
      </c>
      <c r="H3">
        <v>2016</v>
      </c>
      <c r="I3">
        <v>2017</v>
      </c>
      <c r="J3">
        <v>2018</v>
      </c>
      <c r="K3">
        <v>2019</v>
      </c>
      <c r="L3">
        <v>2020</v>
      </c>
      <c r="M3">
        <v>2021</v>
      </c>
      <c r="N3">
        <v>2022</v>
      </c>
      <c r="O3">
        <v>2023</v>
      </c>
      <c r="P3">
        <v>2024</v>
      </c>
      <c r="Q3">
        <v>2025</v>
      </c>
      <c r="R3">
        <v>2026</v>
      </c>
      <c r="S3">
        <v>2027</v>
      </c>
      <c r="T3">
        <v>2028</v>
      </c>
      <c r="U3">
        <v>2029</v>
      </c>
      <c r="V3">
        <v>2030</v>
      </c>
      <c r="W3">
        <v>2031</v>
      </c>
      <c r="X3">
        <v>2032</v>
      </c>
      <c r="Y3">
        <v>2033</v>
      </c>
      <c r="Z3">
        <v>2034</v>
      </c>
      <c r="AA3">
        <v>2035</v>
      </c>
      <c r="AB3">
        <v>2036</v>
      </c>
      <c r="AC3">
        <v>2037</v>
      </c>
      <c r="AD3">
        <v>2038</v>
      </c>
      <c r="AE3">
        <v>2039</v>
      </c>
      <c r="AF3">
        <v>2040</v>
      </c>
      <c r="AG3">
        <v>2041</v>
      </c>
      <c r="AH3">
        <v>2042</v>
      </c>
    </row>
    <row r="4" spans="1:34" x14ac:dyDescent="0.25">
      <c r="A4" s="13">
        <v>1</v>
      </c>
      <c r="B4" s="13">
        <v>100</v>
      </c>
      <c r="C4">
        <v>102</v>
      </c>
      <c r="D4" t="s">
        <v>38</v>
      </c>
      <c r="E4">
        <v>0</v>
      </c>
      <c r="F4">
        <v>0</v>
      </c>
      <c r="G4">
        <v>400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</row>
    <row r="5" spans="1:34" x14ac:dyDescent="0.25">
      <c r="A5" s="13">
        <v>1</v>
      </c>
      <c r="B5" s="13">
        <v>100</v>
      </c>
      <c r="C5">
        <v>103</v>
      </c>
      <c r="D5" t="s">
        <v>39</v>
      </c>
      <c r="E5">
        <v>0</v>
      </c>
      <c r="F5">
        <v>0</v>
      </c>
      <c r="G5">
        <v>1700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</row>
    <row r="6" spans="1:34" x14ac:dyDescent="0.25">
      <c r="A6" s="13">
        <v>1</v>
      </c>
      <c r="B6" s="13">
        <v>100</v>
      </c>
      <c r="C6">
        <v>104</v>
      </c>
      <c r="D6" t="s">
        <v>40</v>
      </c>
      <c r="E6">
        <v>0</v>
      </c>
      <c r="F6">
        <v>0</v>
      </c>
      <c r="G6">
        <v>3000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</row>
    <row r="7" spans="1:34" x14ac:dyDescent="0.25">
      <c r="A7" s="13">
        <v>1</v>
      </c>
      <c r="B7" s="13">
        <v>100</v>
      </c>
      <c r="C7">
        <v>105</v>
      </c>
      <c r="D7" t="s">
        <v>41</v>
      </c>
      <c r="E7">
        <v>0</v>
      </c>
      <c r="F7">
        <v>0</v>
      </c>
      <c r="G7">
        <v>1591.92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</row>
    <row r="8" spans="1:34" x14ac:dyDescent="0.25">
      <c r="A8" s="13">
        <v>1</v>
      </c>
      <c r="B8" s="13">
        <v>100</v>
      </c>
      <c r="C8">
        <v>106</v>
      </c>
      <c r="D8" t="s">
        <v>42</v>
      </c>
      <c r="E8">
        <v>0</v>
      </c>
      <c r="F8">
        <v>0</v>
      </c>
      <c r="G8">
        <v>2564.14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</row>
    <row r="9" spans="1:34" x14ac:dyDescent="0.25">
      <c r="A9" s="13">
        <v>1</v>
      </c>
      <c r="B9" s="13">
        <v>100</v>
      </c>
      <c r="C9">
        <v>107</v>
      </c>
      <c r="D9" t="s">
        <v>43</v>
      </c>
      <c r="E9">
        <v>0</v>
      </c>
      <c r="F9">
        <v>0</v>
      </c>
      <c r="G9">
        <v>4844.82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</row>
    <row r="10" spans="1:34" x14ac:dyDescent="0.25">
      <c r="A10" s="13">
        <v>1</v>
      </c>
      <c r="B10" s="13">
        <v>100</v>
      </c>
      <c r="C10">
        <v>108</v>
      </c>
      <c r="D10" t="s">
        <v>44</v>
      </c>
      <c r="E10">
        <v>0</v>
      </c>
      <c r="F10">
        <v>0</v>
      </c>
      <c r="G10">
        <v>11184.9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</row>
    <row r="11" spans="1:34" x14ac:dyDescent="0.25">
      <c r="A11" s="13">
        <v>1</v>
      </c>
      <c r="B11" s="13">
        <v>100</v>
      </c>
      <c r="C11">
        <v>110</v>
      </c>
      <c r="D11" t="s">
        <v>45</v>
      </c>
      <c r="E11">
        <v>0</v>
      </c>
      <c r="F11">
        <v>0</v>
      </c>
      <c r="G11">
        <v>500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</row>
    <row r="12" spans="1:34" x14ac:dyDescent="0.25">
      <c r="A12" s="13">
        <v>1</v>
      </c>
      <c r="B12" s="13">
        <v>100</v>
      </c>
      <c r="C12">
        <v>111</v>
      </c>
      <c r="D12" t="s">
        <v>46</v>
      </c>
      <c r="E12">
        <v>0</v>
      </c>
      <c r="F12">
        <v>0</v>
      </c>
      <c r="G12">
        <v>3964.7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</row>
    <row r="13" spans="1:34" x14ac:dyDescent="0.25">
      <c r="A13" s="13">
        <v>1</v>
      </c>
      <c r="B13" s="13">
        <v>100</v>
      </c>
      <c r="C13">
        <v>112</v>
      </c>
      <c r="D13" t="s">
        <v>47</v>
      </c>
      <c r="E13">
        <v>0</v>
      </c>
      <c r="F13">
        <v>0</v>
      </c>
      <c r="G13">
        <v>79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</row>
    <row r="14" spans="1:34" x14ac:dyDescent="0.25">
      <c r="A14" s="13">
        <v>1</v>
      </c>
      <c r="B14" s="13">
        <v>100</v>
      </c>
      <c r="C14">
        <v>113</v>
      </c>
      <c r="D14" t="s">
        <v>48</v>
      </c>
      <c r="E14">
        <v>0</v>
      </c>
      <c r="F14">
        <v>0</v>
      </c>
      <c r="G14">
        <v>79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</row>
    <row r="15" spans="1:34" x14ac:dyDescent="0.25">
      <c r="A15" s="13">
        <v>1</v>
      </c>
      <c r="B15" s="13">
        <v>100</v>
      </c>
      <c r="C15">
        <v>114</v>
      </c>
      <c r="D15" t="s">
        <v>49</v>
      </c>
      <c r="E15">
        <v>0</v>
      </c>
      <c r="F15">
        <v>0</v>
      </c>
      <c r="G15">
        <v>79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</row>
    <row r="16" spans="1:34" x14ac:dyDescent="0.25">
      <c r="A16" s="13">
        <v>1</v>
      </c>
      <c r="B16" s="13">
        <v>100</v>
      </c>
      <c r="C16">
        <v>115</v>
      </c>
      <c r="D16" t="s">
        <v>50</v>
      </c>
      <c r="E16">
        <v>0</v>
      </c>
      <c r="F16">
        <v>0</v>
      </c>
      <c r="G16">
        <v>133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</row>
    <row r="17" spans="1:34" x14ac:dyDescent="0.25">
      <c r="A17" s="13">
        <v>1</v>
      </c>
      <c r="B17" s="13">
        <v>100</v>
      </c>
      <c r="C17">
        <v>116</v>
      </c>
      <c r="D17" t="s">
        <v>51</v>
      </c>
      <c r="E17">
        <v>0</v>
      </c>
      <c r="F17">
        <v>0</v>
      </c>
      <c r="G17">
        <v>185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</row>
    <row r="18" spans="1:34" x14ac:dyDescent="0.25">
      <c r="A18" s="13">
        <v>1</v>
      </c>
      <c r="B18" s="13">
        <v>100</v>
      </c>
      <c r="C18">
        <v>117</v>
      </c>
      <c r="D18" t="s">
        <v>52</v>
      </c>
      <c r="E18">
        <v>0</v>
      </c>
      <c r="F18">
        <v>0</v>
      </c>
      <c r="G18">
        <v>1441.7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</row>
    <row r="19" spans="1:34" x14ac:dyDescent="0.25">
      <c r="A19" s="13">
        <v>1</v>
      </c>
      <c r="B19" s="13">
        <v>100</v>
      </c>
      <c r="C19">
        <v>118</v>
      </c>
      <c r="D19" t="s">
        <v>53</v>
      </c>
      <c r="E19">
        <v>0</v>
      </c>
      <c r="F19">
        <v>0</v>
      </c>
      <c r="G19">
        <v>1009.2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</row>
    <row r="20" spans="1:34" x14ac:dyDescent="0.25">
      <c r="A20" s="13">
        <v>1</v>
      </c>
      <c r="B20" s="13">
        <v>100</v>
      </c>
      <c r="C20">
        <v>119</v>
      </c>
      <c r="D20" t="s">
        <v>54</v>
      </c>
      <c r="E20">
        <v>0</v>
      </c>
      <c r="F20">
        <v>0</v>
      </c>
      <c r="G20">
        <v>510.7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</row>
    <row r="21" spans="1:34" x14ac:dyDescent="0.25">
      <c r="A21" s="13">
        <v>1</v>
      </c>
      <c r="B21" s="13">
        <v>100</v>
      </c>
      <c r="C21">
        <v>120</v>
      </c>
      <c r="D21" t="s">
        <v>55</v>
      </c>
      <c r="E21">
        <v>0</v>
      </c>
      <c r="F21">
        <v>0</v>
      </c>
      <c r="G21">
        <v>510.7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</row>
    <row r="22" spans="1:34" x14ac:dyDescent="0.25">
      <c r="A22" s="13">
        <v>1</v>
      </c>
      <c r="B22" s="13">
        <v>100</v>
      </c>
      <c r="C22">
        <v>121</v>
      </c>
      <c r="D22" t="s">
        <v>56</v>
      </c>
      <c r="E22">
        <v>0</v>
      </c>
      <c r="F22">
        <v>0</v>
      </c>
      <c r="G22">
        <v>136.80000000000001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</row>
    <row r="23" spans="1:34" x14ac:dyDescent="0.25">
      <c r="A23" s="13">
        <v>1</v>
      </c>
      <c r="B23" s="13">
        <v>100</v>
      </c>
      <c r="C23">
        <v>122</v>
      </c>
      <c r="D23" t="s">
        <v>57</v>
      </c>
      <c r="E23">
        <v>0</v>
      </c>
      <c r="F23">
        <v>0</v>
      </c>
      <c r="G23">
        <v>1878.51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</row>
    <row r="24" spans="1:34" x14ac:dyDescent="0.25">
      <c r="A24" s="13">
        <v>1</v>
      </c>
      <c r="B24" s="13">
        <v>100</v>
      </c>
      <c r="C24">
        <v>124</v>
      </c>
      <c r="D24" t="s">
        <v>58</v>
      </c>
      <c r="E24">
        <v>0</v>
      </c>
      <c r="F24">
        <v>0</v>
      </c>
      <c r="G24">
        <v>640.79999999999995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</row>
    <row r="25" spans="1:34" x14ac:dyDescent="0.25">
      <c r="A25" s="13">
        <v>1</v>
      </c>
      <c r="B25" s="13">
        <v>100</v>
      </c>
      <c r="C25">
        <v>125</v>
      </c>
      <c r="D25" t="s">
        <v>59</v>
      </c>
      <c r="E25">
        <v>0</v>
      </c>
      <c r="F25">
        <v>0</v>
      </c>
      <c r="G25">
        <v>1199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</row>
    <row r="26" spans="1:34" x14ac:dyDescent="0.25">
      <c r="A26" s="13">
        <v>1</v>
      </c>
      <c r="B26" s="13">
        <v>100</v>
      </c>
      <c r="C26">
        <v>126</v>
      </c>
      <c r="D26" t="s">
        <v>60</v>
      </c>
      <c r="E26">
        <v>0</v>
      </c>
      <c r="F26">
        <v>0</v>
      </c>
      <c r="G26">
        <v>3798.3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</row>
    <row r="27" spans="1:34" x14ac:dyDescent="0.25">
      <c r="A27" s="13">
        <v>1</v>
      </c>
      <c r="B27" s="13">
        <v>100</v>
      </c>
      <c r="C27">
        <v>127</v>
      </c>
      <c r="D27" t="s">
        <v>61</v>
      </c>
      <c r="E27">
        <v>0</v>
      </c>
      <c r="F27">
        <v>0</v>
      </c>
      <c r="G27">
        <v>400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</row>
    <row r="28" spans="1:34" x14ac:dyDescent="0.25">
      <c r="A28" s="13">
        <v>1</v>
      </c>
      <c r="B28" s="13">
        <v>130</v>
      </c>
      <c r="C28">
        <v>132</v>
      </c>
      <c r="D28" t="s">
        <v>62</v>
      </c>
      <c r="E28">
        <v>0</v>
      </c>
      <c r="F28">
        <v>0</v>
      </c>
      <c r="G28">
        <v>400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</row>
    <row r="29" spans="1:34" x14ac:dyDescent="0.25">
      <c r="A29" s="13">
        <v>1</v>
      </c>
      <c r="B29" s="13">
        <v>130</v>
      </c>
      <c r="C29">
        <v>133</v>
      </c>
      <c r="D29" t="s">
        <v>63</v>
      </c>
      <c r="E29">
        <v>0</v>
      </c>
      <c r="F29">
        <v>0</v>
      </c>
      <c r="G29">
        <v>2000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</row>
    <row r="30" spans="1:34" x14ac:dyDescent="0.25">
      <c r="A30" s="13">
        <v>1</v>
      </c>
      <c r="B30" s="13">
        <v>130</v>
      </c>
      <c r="C30">
        <v>134</v>
      </c>
      <c r="D30" t="s">
        <v>64</v>
      </c>
      <c r="E30">
        <v>0</v>
      </c>
      <c r="F30">
        <v>0</v>
      </c>
      <c r="G30">
        <v>11184.9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</row>
    <row r="31" spans="1:34" x14ac:dyDescent="0.25">
      <c r="A31" s="13">
        <v>1</v>
      </c>
      <c r="B31" s="13">
        <v>130</v>
      </c>
      <c r="C31">
        <v>136</v>
      </c>
      <c r="D31" t="s">
        <v>65</v>
      </c>
      <c r="E31">
        <v>0</v>
      </c>
      <c r="F31">
        <v>0</v>
      </c>
      <c r="G31">
        <v>141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</row>
    <row r="32" spans="1:34" x14ac:dyDescent="0.25">
      <c r="A32" s="13">
        <v>1</v>
      </c>
      <c r="B32" s="13">
        <v>130</v>
      </c>
      <c r="C32">
        <v>137</v>
      </c>
      <c r="D32" t="s">
        <v>66</v>
      </c>
      <c r="E32">
        <v>0</v>
      </c>
      <c r="F32">
        <v>0</v>
      </c>
      <c r="G32">
        <v>3964.7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</row>
    <row r="33" spans="1:34" x14ac:dyDescent="0.25">
      <c r="A33" s="13">
        <v>1</v>
      </c>
      <c r="B33" s="13">
        <v>130</v>
      </c>
      <c r="C33">
        <v>138</v>
      </c>
      <c r="D33" t="s">
        <v>67</v>
      </c>
      <c r="E33">
        <v>0</v>
      </c>
      <c r="F33">
        <v>0</v>
      </c>
      <c r="G33">
        <v>88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</row>
    <row r="34" spans="1:34" x14ac:dyDescent="0.25">
      <c r="A34" s="13">
        <v>1</v>
      </c>
      <c r="B34" s="13">
        <v>130</v>
      </c>
      <c r="C34">
        <v>139</v>
      </c>
      <c r="D34" t="s">
        <v>68</v>
      </c>
      <c r="E34">
        <v>0</v>
      </c>
      <c r="F34">
        <v>0</v>
      </c>
      <c r="G34">
        <v>79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</row>
    <row r="35" spans="1:34" x14ac:dyDescent="0.25">
      <c r="A35" s="13">
        <v>1</v>
      </c>
      <c r="B35" s="13">
        <v>130</v>
      </c>
      <c r="C35">
        <v>140</v>
      </c>
      <c r="D35" t="s">
        <v>69</v>
      </c>
      <c r="E35">
        <v>0</v>
      </c>
      <c r="F35">
        <v>0</v>
      </c>
      <c r="G35">
        <v>79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</row>
    <row r="36" spans="1:34" x14ac:dyDescent="0.25">
      <c r="A36" s="13">
        <v>1</v>
      </c>
      <c r="B36" s="13">
        <v>130</v>
      </c>
      <c r="C36">
        <v>141</v>
      </c>
      <c r="D36" t="s">
        <v>70</v>
      </c>
      <c r="E36">
        <v>0</v>
      </c>
      <c r="F36">
        <v>0</v>
      </c>
      <c r="G36">
        <v>450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</row>
    <row r="37" spans="1:34" x14ac:dyDescent="0.25">
      <c r="A37" s="13">
        <v>1</v>
      </c>
      <c r="B37" s="13">
        <v>130</v>
      </c>
      <c r="C37">
        <v>142</v>
      </c>
      <c r="D37" t="s">
        <v>71</v>
      </c>
      <c r="E37">
        <v>0</v>
      </c>
      <c r="F37">
        <v>0</v>
      </c>
      <c r="G37">
        <v>185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</row>
    <row r="38" spans="1:34" x14ac:dyDescent="0.25">
      <c r="A38" s="13">
        <v>1</v>
      </c>
      <c r="B38" s="13">
        <v>130</v>
      </c>
      <c r="C38">
        <v>143</v>
      </c>
      <c r="D38" t="s">
        <v>72</v>
      </c>
      <c r="E38">
        <v>0</v>
      </c>
      <c r="F38">
        <v>0</v>
      </c>
      <c r="G38">
        <v>1441.7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</row>
    <row r="39" spans="1:34" x14ac:dyDescent="0.25">
      <c r="A39" s="13">
        <v>1</v>
      </c>
      <c r="B39" s="13">
        <v>130</v>
      </c>
      <c r="C39">
        <v>144</v>
      </c>
      <c r="D39" t="s">
        <v>73</v>
      </c>
      <c r="E39">
        <v>0</v>
      </c>
      <c r="F39">
        <v>0</v>
      </c>
      <c r="G39">
        <v>1009.2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</row>
    <row r="40" spans="1:34" x14ac:dyDescent="0.25">
      <c r="A40" s="13">
        <v>1</v>
      </c>
      <c r="B40" s="13">
        <v>130</v>
      </c>
      <c r="C40">
        <v>145</v>
      </c>
      <c r="D40" t="s">
        <v>74</v>
      </c>
      <c r="E40">
        <v>0</v>
      </c>
      <c r="F40">
        <v>0</v>
      </c>
      <c r="G40">
        <v>510.7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</row>
    <row r="41" spans="1:34" x14ac:dyDescent="0.25">
      <c r="A41" s="13">
        <v>1</v>
      </c>
      <c r="B41" s="13">
        <v>130</v>
      </c>
      <c r="C41">
        <v>146</v>
      </c>
      <c r="D41" t="s">
        <v>75</v>
      </c>
      <c r="E41">
        <v>0</v>
      </c>
      <c r="F41">
        <v>0</v>
      </c>
      <c r="G41">
        <v>510.7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</row>
    <row r="42" spans="1:34" x14ac:dyDescent="0.25">
      <c r="A42" s="13">
        <v>1</v>
      </c>
      <c r="B42" s="13">
        <v>130</v>
      </c>
      <c r="C42">
        <v>147</v>
      </c>
      <c r="D42" t="s">
        <v>76</v>
      </c>
      <c r="E42">
        <v>0</v>
      </c>
      <c r="F42">
        <v>0</v>
      </c>
      <c r="G42">
        <v>150.4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</row>
    <row r="43" spans="1:34" x14ac:dyDescent="0.25">
      <c r="A43" s="13">
        <v>1</v>
      </c>
      <c r="B43" s="13">
        <v>130</v>
      </c>
      <c r="C43">
        <v>148</v>
      </c>
      <c r="D43" t="s">
        <v>77</v>
      </c>
      <c r="E43">
        <v>0</v>
      </c>
      <c r="F43">
        <v>0</v>
      </c>
      <c r="G43">
        <v>1827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</row>
    <row r="44" spans="1:34" x14ac:dyDescent="0.25">
      <c r="A44" s="13">
        <v>1</v>
      </c>
      <c r="B44" s="13">
        <v>130</v>
      </c>
      <c r="C44">
        <v>150</v>
      </c>
      <c r="D44" t="s">
        <v>78</v>
      </c>
      <c r="E44">
        <v>0</v>
      </c>
      <c r="F44">
        <v>0</v>
      </c>
      <c r="G44">
        <v>640.79999999999995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</row>
    <row r="45" spans="1:34" x14ac:dyDescent="0.25">
      <c r="A45" s="13">
        <v>1</v>
      </c>
      <c r="B45" s="13">
        <v>130</v>
      </c>
      <c r="C45">
        <v>151</v>
      </c>
      <c r="D45" t="s">
        <v>79</v>
      </c>
      <c r="E45">
        <v>0</v>
      </c>
      <c r="F45">
        <v>0</v>
      </c>
      <c r="G45">
        <v>1199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</row>
    <row r="46" spans="1:34" x14ac:dyDescent="0.25">
      <c r="A46" s="13">
        <v>1</v>
      </c>
      <c r="B46" s="13">
        <v>130</v>
      </c>
      <c r="C46">
        <v>152</v>
      </c>
      <c r="D46" t="s">
        <v>80</v>
      </c>
      <c r="E46">
        <v>0</v>
      </c>
      <c r="F46">
        <v>0</v>
      </c>
      <c r="G46">
        <v>3798.3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</row>
    <row r="47" spans="1:34" x14ac:dyDescent="0.25">
      <c r="A47" s="13">
        <v>1</v>
      </c>
      <c r="B47" s="13">
        <v>130</v>
      </c>
      <c r="C47">
        <v>153</v>
      </c>
      <c r="D47" t="s">
        <v>81</v>
      </c>
      <c r="E47">
        <v>0</v>
      </c>
      <c r="F47">
        <v>0</v>
      </c>
      <c r="G47">
        <v>400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</row>
    <row r="48" spans="1:34" x14ac:dyDescent="0.25">
      <c r="A48" s="13">
        <v>1</v>
      </c>
      <c r="B48" s="13">
        <v>190</v>
      </c>
      <c r="C48">
        <v>191</v>
      </c>
      <c r="D48" t="s">
        <v>82</v>
      </c>
      <c r="E48">
        <v>0</v>
      </c>
      <c r="F48">
        <v>0</v>
      </c>
      <c r="G48">
        <v>100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</row>
    <row r="49" spans="1:34" x14ac:dyDescent="0.25">
      <c r="A49" s="13">
        <v>1</v>
      </c>
      <c r="B49" s="13">
        <v>190</v>
      </c>
      <c r="C49">
        <v>192</v>
      </c>
      <c r="D49" t="s">
        <v>83</v>
      </c>
      <c r="E49">
        <v>0</v>
      </c>
      <c r="F49">
        <v>0</v>
      </c>
      <c r="G49">
        <v>210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</row>
    <row r="50" spans="1:34" x14ac:dyDescent="0.25">
      <c r="A50" s="13">
        <v>1</v>
      </c>
      <c r="B50" s="13">
        <v>190</v>
      </c>
      <c r="C50">
        <v>196</v>
      </c>
      <c r="D50" t="s">
        <v>84</v>
      </c>
      <c r="E50">
        <v>0</v>
      </c>
      <c r="F50">
        <v>0</v>
      </c>
      <c r="G50">
        <v>1441.7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</row>
    <row r="51" spans="1:34" x14ac:dyDescent="0.25">
      <c r="A51" s="13">
        <v>1</v>
      </c>
      <c r="B51" s="13">
        <v>190</v>
      </c>
      <c r="C51">
        <v>197</v>
      </c>
      <c r="D51" t="s">
        <v>85</v>
      </c>
      <c r="E51">
        <v>0</v>
      </c>
      <c r="F51">
        <v>0</v>
      </c>
      <c r="G51">
        <v>510.7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</row>
    <row r="52" spans="1:34" x14ac:dyDescent="0.25">
      <c r="A52" s="13">
        <v>1</v>
      </c>
      <c r="B52" s="13">
        <v>190</v>
      </c>
      <c r="C52">
        <v>198</v>
      </c>
      <c r="D52" t="s">
        <v>86</v>
      </c>
      <c r="E52">
        <v>0</v>
      </c>
      <c r="F52">
        <v>0</v>
      </c>
      <c r="G52">
        <v>510.7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</row>
    <row r="53" spans="1:34" x14ac:dyDescent="0.25">
      <c r="A53" s="13">
        <v>1</v>
      </c>
      <c r="B53" s="13">
        <v>190</v>
      </c>
      <c r="C53">
        <v>199</v>
      </c>
      <c r="D53" t="s">
        <v>87</v>
      </c>
      <c r="E53">
        <v>0</v>
      </c>
      <c r="F53">
        <v>0</v>
      </c>
      <c r="G53">
        <v>150.4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</row>
    <row r="54" spans="1:34" x14ac:dyDescent="0.25">
      <c r="A54" s="13">
        <v>1</v>
      </c>
      <c r="B54" s="13">
        <v>190</v>
      </c>
      <c r="C54">
        <v>200</v>
      </c>
      <c r="D54" t="s">
        <v>88</v>
      </c>
      <c r="E54">
        <v>0</v>
      </c>
      <c r="F54">
        <v>0</v>
      </c>
      <c r="G54">
        <v>1878.51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</row>
    <row r="55" spans="1:34" x14ac:dyDescent="0.25">
      <c r="A55" s="13">
        <v>1</v>
      </c>
      <c r="B55" s="13">
        <v>190</v>
      </c>
      <c r="C55">
        <v>202</v>
      </c>
      <c r="D55" t="s">
        <v>89</v>
      </c>
      <c r="E55">
        <v>0</v>
      </c>
      <c r="F55">
        <v>0</v>
      </c>
      <c r="G55">
        <v>640.79999999999995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</row>
    <row r="56" spans="1:34" x14ac:dyDescent="0.25">
      <c r="A56" s="13">
        <v>1</v>
      </c>
      <c r="B56" s="13">
        <v>190</v>
      </c>
      <c r="C56">
        <v>203</v>
      </c>
      <c r="D56" t="s">
        <v>90</v>
      </c>
      <c r="E56">
        <v>0</v>
      </c>
      <c r="F56">
        <v>0</v>
      </c>
      <c r="G56">
        <v>1199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</row>
    <row r="57" spans="1:34" x14ac:dyDescent="0.25">
      <c r="A57" s="13">
        <v>1</v>
      </c>
      <c r="B57" s="13">
        <v>190</v>
      </c>
      <c r="C57">
        <v>204</v>
      </c>
      <c r="D57" t="s">
        <v>91</v>
      </c>
      <c r="E57">
        <v>0</v>
      </c>
      <c r="F57">
        <v>0</v>
      </c>
      <c r="G57">
        <v>3798.3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</row>
    <row r="58" spans="1:34" x14ac:dyDescent="0.25">
      <c r="A58" s="13">
        <v>1</v>
      </c>
      <c r="B58" s="13">
        <v>190</v>
      </c>
      <c r="C58">
        <v>205</v>
      </c>
      <c r="D58" t="s">
        <v>92</v>
      </c>
      <c r="E58">
        <v>0</v>
      </c>
      <c r="F58">
        <v>0</v>
      </c>
      <c r="G58">
        <v>400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</row>
    <row r="59" spans="1:34" x14ac:dyDescent="0.25">
      <c r="A59" s="13">
        <v>1</v>
      </c>
      <c r="B59" s="13">
        <v>220</v>
      </c>
      <c r="C59">
        <v>221</v>
      </c>
      <c r="D59" t="s">
        <v>93</v>
      </c>
      <c r="E59">
        <v>0</v>
      </c>
      <c r="F59">
        <v>0</v>
      </c>
      <c r="G59">
        <v>14.72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</row>
    <row r="60" spans="1:34" x14ac:dyDescent="0.25">
      <c r="A60" s="13">
        <v>1</v>
      </c>
      <c r="B60" s="13">
        <v>230</v>
      </c>
      <c r="C60">
        <v>231</v>
      </c>
      <c r="D60" t="s">
        <v>94</v>
      </c>
      <c r="E60">
        <v>0</v>
      </c>
      <c r="F60">
        <v>0</v>
      </c>
      <c r="G60">
        <v>25.76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</row>
    <row r="61" spans="1:34" x14ac:dyDescent="0.25">
      <c r="A61" s="13">
        <v>1</v>
      </c>
      <c r="B61" s="13">
        <v>240</v>
      </c>
      <c r="C61">
        <v>241</v>
      </c>
      <c r="D61" t="s">
        <v>95</v>
      </c>
      <c r="E61">
        <v>0</v>
      </c>
      <c r="F61">
        <v>0</v>
      </c>
      <c r="G61">
        <v>5.5200000000000005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</row>
    <row r="62" spans="1:34" x14ac:dyDescent="0.25">
      <c r="A62" s="13">
        <v>1</v>
      </c>
      <c r="B62" s="13">
        <v>250</v>
      </c>
      <c r="C62">
        <v>251</v>
      </c>
      <c r="D62" t="s">
        <v>96</v>
      </c>
      <c r="E62">
        <v>0</v>
      </c>
      <c r="F62">
        <v>0</v>
      </c>
      <c r="G62">
        <v>0.7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</row>
    <row r="63" spans="1:34" x14ac:dyDescent="0.25">
      <c r="A63" s="13">
        <v>1</v>
      </c>
      <c r="B63" s="13">
        <v>250</v>
      </c>
      <c r="C63">
        <v>252</v>
      </c>
      <c r="D63" t="s">
        <v>97</v>
      </c>
      <c r="E63">
        <v>0</v>
      </c>
      <c r="F63">
        <v>0</v>
      </c>
      <c r="G63">
        <v>0.7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</row>
    <row r="64" spans="1:34" x14ac:dyDescent="0.25">
      <c r="A64" s="13">
        <v>1</v>
      </c>
      <c r="B64" s="13">
        <v>260</v>
      </c>
      <c r="C64">
        <v>261</v>
      </c>
      <c r="D64" t="s">
        <v>98</v>
      </c>
      <c r="E64">
        <v>0</v>
      </c>
      <c r="F64">
        <v>0</v>
      </c>
      <c r="G64">
        <v>8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</row>
    <row r="65" spans="1:34" x14ac:dyDescent="0.25">
      <c r="A65" s="13">
        <v>1</v>
      </c>
      <c r="B65" s="13">
        <v>260</v>
      </c>
      <c r="C65">
        <v>262</v>
      </c>
      <c r="D65" t="s">
        <v>99</v>
      </c>
      <c r="E65">
        <v>0</v>
      </c>
      <c r="F65">
        <v>0</v>
      </c>
      <c r="G65">
        <v>8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</row>
    <row r="66" spans="1:34" x14ac:dyDescent="0.25">
      <c r="A66" s="13">
        <v>1</v>
      </c>
      <c r="B66" s="13">
        <v>300</v>
      </c>
      <c r="C66">
        <v>301</v>
      </c>
      <c r="D66" t="s">
        <v>100</v>
      </c>
      <c r="E66">
        <v>0</v>
      </c>
      <c r="F66">
        <v>0</v>
      </c>
      <c r="G66">
        <v>99.2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</row>
    <row r="67" spans="1:34" x14ac:dyDescent="0.25">
      <c r="A67" s="13">
        <v>1</v>
      </c>
      <c r="B67" s="13">
        <v>350</v>
      </c>
      <c r="C67">
        <v>351</v>
      </c>
      <c r="D67" t="s">
        <v>101</v>
      </c>
      <c r="E67">
        <v>0</v>
      </c>
      <c r="F67">
        <v>0</v>
      </c>
      <c r="G67">
        <v>49.8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</row>
    <row r="68" spans="1:34" x14ac:dyDescent="0.25">
      <c r="A68" s="13">
        <v>1</v>
      </c>
      <c r="B68" s="13">
        <v>400</v>
      </c>
      <c r="C68">
        <v>401</v>
      </c>
      <c r="D68" t="s">
        <v>102</v>
      </c>
      <c r="E68">
        <v>0</v>
      </c>
      <c r="F68">
        <v>0</v>
      </c>
      <c r="G68">
        <v>891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</row>
    <row r="69" spans="1:34" x14ac:dyDescent="0.25">
      <c r="A69" s="13">
        <v>1</v>
      </c>
      <c r="B69" s="13">
        <v>400</v>
      </c>
      <c r="C69">
        <v>403</v>
      </c>
      <c r="D69" t="s">
        <v>103</v>
      </c>
      <c r="E69">
        <v>0</v>
      </c>
      <c r="F69">
        <v>0</v>
      </c>
      <c r="G69">
        <v>3892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</row>
    <row r="70" spans="1:34" x14ac:dyDescent="0.25">
      <c r="A70" s="13">
        <v>1</v>
      </c>
      <c r="B70" s="13">
        <v>400</v>
      </c>
      <c r="C70">
        <v>404</v>
      </c>
      <c r="D70" t="s">
        <v>104</v>
      </c>
      <c r="E70">
        <v>0</v>
      </c>
      <c r="F70">
        <v>0</v>
      </c>
      <c r="G70">
        <v>525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</row>
    <row r="71" spans="1:34" x14ac:dyDescent="0.25">
      <c r="A71" s="13">
        <v>1</v>
      </c>
      <c r="B71" s="13">
        <v>400</v>
      </c>
      <c r="C71">
        <v>405</v>
      </c>
      <c r="D71" t="s">
        <v>105</v>
      </c>
      <c r="E71">
        <v>0</v>
      </c>
      <c r="F71">
        <v>0</v>
      </c>
      <c r="G71">
        <v>13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</row>
    <row r="72" spans="1:34" x14ac:dyDescent="0.25">
      <c r="A72" s="13">
        <v>1</v>
      </c>
      <c r="B72" s="13">
        <v>400</v>
      </c>
      <c r="C72">
        <v>406</v>
      </c>
      <c r="D72" t="s">
        <v>106</v>
      </c>
      <c r="E72">
        <v>0</v>
      </c>
      <c r="F72">
        <v>0</v>
      </c>
      <c r="G72">
        <v>10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</row>
    <row r="73" spans="1:34" x14ac:dyDescent="0.25">
      <c r="A73" s="13">
        <v>1</v>
      </c>
      <c r="B73" s="13">
        <v>400</v>
      </c>
      <c r="C73">
        <v>407</v>
      </c>
      <c r="D73" t="s">
        <v>107</v>
      </c>
      <c r="E73">
        <v>0</v>
      </c>
      <c r="F73">
        <v>0</v>
      </c>
      <c r="G73">
        <v>4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</row>
    <row r="74" spans="1:34" x14ac:dyDescent="0.25">
      <c r="A74" s="13">
        <v>1</v>
      </c>
      <c r="B74" s="13">
        <v>400</v>
      </c>
      <c r="C74">
        <v>408</v>
      </c>
      <c r="D74" t="s">
        <v>108</v>
      </c>
      <c r="E74">
        <v>0</v>
      </c>
      <c r="F74">
        <v>0</v>
      </c>
      <c r="G74">
        <v>21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</row>
    <row r="75" spans="1:34" x14ac:dyDescent="0.25">
      <c r="A75" s="13">
        <v>1</v>
      </c>
      <c r="B75" s="13">
        <v>400</v>
      </c>
      <c r="C75">
        <v>409</v>
      </c>
      <c r="D75" t="s">
        <v>109</v>
      </c>
      <c r="E75">
        <v>0</v>
      </c>
      <c r="F75">
        <v>0</v>
      </c>
      <c r="G75">
        <v>5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</row>
    <row r="76" spans="1:34" x14ac:dyDescent="0.25">
      <c r="A76" s="13">
        <v>1</v>
      </c>
      <c r="B76" s="13">
        <v>400</v>
      </c>
      <c r="C76">
        <v>410</v>
      </c>
      <c r="D76" t="s">
        <v>110</v>
      </c>
      <c r="E76">
        <v>0</v>
      </c>
      <c r="F76">
        <v>0</v>
      </c>
      <c r="G76">
        <v>46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</row>
    <row r="77" spans="1:34" x14ac:dyDescent="0.25">
      <c r="A77" s="13">
        <v>1</v>
      </c>
      <c r="B77" s="13">
        <v>400</v>
      </c>
      <c r="C77">
        <v>411</v>
      </c>
      <c r="D77" t="s">
        <v>111</v>
      </c>
      <c r="E77">
        <v>0</v>
      </c>
      <c r="F77">
        <v>0</v>
      </c>
      <c r="G77">
        <v>17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</row>
    <row r="78" spans="1:34" x14ac:dyDescent="0.25">
      <c r="A78" s="13">
        <v>1</v>
      </c>
      <c r="B78" s="13">
        <v>500</v>
      </c>
      <c r="C78">
        <v>502</v>
      </c>
      <c r="D78" t="s">
        <v>112</v>
      </c>
      <c r="E78">
        <v>0</v>
      </c>
      <c r="F78">
        <v>0</v>
      </c>
      <c r="G78">
        <v>185.25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</row>
    <row r="79" spans="1:34" x14ac:dyDescent="0.25">
      <c r="A79" s="13">
        <v>1</v>
      </c>
      <c r="B79" s="13">
        <v>500</v>
      </c>
      <c r="C79">
        <v>503</v>
      </c>
      <c r="D79" t="s">
        <v>113</v>
      </c>
      <c r="E79">
        <v>0</v>
      </c>
      <c r="F79">
        <v>0</v>
      </c>
      <c r="G79">
        <v>313.67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</row>
    <row r="80" spans="1:34" x14ac:dyDescent="0.25">
      <c r="A80" s="13">
        <v>1</v>
      </c>
      <c r="B80" s="13">
        <v>700</v>
      </c>
      <c r="C80">
        <v>701</v>
      </c>
      <c r="D80" t="s">
        <v>114</v>
      </c>
      <c r="E80">
        <v>0</v>
      </c>
      <c r="F80">
        <v>0</v>
      </c>
      <c r="G80">
        <v>263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</row>
    <row r="81" spans="1:34" x14ac:dyDescent="0.25">
      <c r="A81" s="13">
        <v>1</v>
      </c>
      <c r="B81" s="13">
        <v>800</v>
      </c>
      <c r="C81">
        <v>801</v>
      </c>
      <c r="D81" t="s">
        <v>115</v>
      </c>
      <c r="E81">
        <v>0</v>
      </c>
      <c r="F81">
        <v>0</v>
      </c>
      <c r="G81">
        <v>245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</row>
    <row r="82" spans="1:34" x14ac:dyDescent="0.25">
      <c r="A82" s="13">
        <v>1</v>
      </c>
      <c r="B82" s="13">
        <v>800</v>
      </c>
      <c r="C82">
        <v>802</v>
      </c>
      <c r="D82" t="s">
        <v>116</v>
      </c>
      <c r="E82">
        <v>0</v>
      </c>
      <c r="F82">
        <v>0</v>
      </c>
      <c r="G82">
        <v>80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</row>
    <row r="83" spans="1:34" x14ac:dyDescent="0.25">
      <c r="A83" s="13">
        <v>1</v>
      </c>
      <c r="B83" s="13">
        <v>800</v>
      </c>
      <c r="C83">
        <v>803</v>
      </c>
      <c r="D83" t="s">
        <v>117</v>
      </c>
      <c r="E83">
        <v>0</v>
      </c>
      <c r="F83">
        <v>0</v>
      </c>
      <c r="G83">
        <v>850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</row>
    <row r="84" spans="1:34" x14ac:dyDescent="0.25">
      <c r="A84" s="13">
        <v>1</v>
      </c>
      <c r="B84" s="13">
        <v>800</v>
      </c>
      <c r="C84">
        <v>804</v>
      </c>
      <c r="D84" t="s">
        <v>118</v>
      </c>
      <c r="E84">
        <v>0</v>
      </c>
      <c r="F84">
        <v>0</v>
      </c>
      <c r="G84">
        <v>4900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</row>
    <row r="85" spans="1:34" x14ac:dyDescent="0.25">
      <c r="A85" s="13">
        <v>1</v>
      </c>
      <c r="B85" s="13">
        <v>900</v>
      </c>
      <c r="C85">
        <v>901</v>
      </c>
      <c r="D85" t="s">
        <v>119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</row>
    <row r="86" spans="1:34" x14ac:dyDescent="0.25">
      <c r="A86" s="13">
        <v>1</v>
      </c>
      <c r="B86" s="13">
        <v>910</v>
      </c>
      <c r="C86">
        <v>911</v>
      </c>
      <c r="D86" t="s">
        <v>120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</row>
    <row r="87" spans="1:34" x14ac:dyDescent="0.25">
      <c r="A87" s="13">
        <v>1</v>
      </c>
      <c r="B87" s="13">
        <v>920</v>
      </c>
      <c r="C87">
        <v>921</v>
      </c>
      <c r="D87" t="s">
        <v>121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</row>
    <row r="88" spans="1:34" x14ac:dyDescent="0.25">
      <c r="A88" s="13">
        <v>1</v>
      </c>
      <c r="B88" s="13">
        <v>930</v>
      </c>
      <c r="C88">
        <v>931</v>
      </c>
      <c r="D88" t="s">
        <v>122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</row>
    <row r="89" spans="1:34" x14ac:dyDescent="0.25">
      <c r="A89" s="13">
        <v>1</v>
      </c>
      <c r="B89" s="13">
        <v>940</v>
      </c>
      <c r="C89">
        <v>941</v>
      </c>
      <c r="D89" t="s">
        <v>123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</row>
    <row r="90" spans="1:34" x14ac:dyDescent="0.25">
      <c r="A90" s="13">
        <v>1</v>
      </c>
      <c r="B90" s="13">
        <v>950</v>
      </c>
      <c r="C90">
        <v>951</v>
      </c>
      <c r="D90" t="s">
        <v>124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</row>
    <row r="91" spans="1:34" x14ac:dyDescent="0.25">
      <c r="A91" s="13">
        <v>1</v>
      </c>
      <c r="B91" s="13">
        <v>960</v>
      </c>
      <c r="C91">
        <v>961</v>
      </c>
      <c r="D91" t="s">
        <v>125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</row>
    <row r="92" spans="1:34" x14ac:dyDescent="0.25">
      <c r="A92" s="13">
        <v>2</v>
      </c>
      <c r="B92" s="13">
        <v>100</v>
      </c>
      <c r="C92">
        <v>102</v>
      </c>
      <c r="D92" t="s">
        <v>126</v>
      </c>
      <c r="E92">
        <v>0</v>
      </c>
      <c r="F92">
        <v>0</v>
      </c>
      <c r="G92">
        <v>400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</row>
    <row r="93" spans="1:34" x14ac:dyDescent="0.25">
      <c r="A93" s="13">
        <v>2</v>
      </c>
      <c r="B93" s="13">
        <v>100</v>
      </c>
      <c r="C93">
        <v>103</v>
      </c>
      <c r="D93" t="s">
        <v>127</v>
      </c>
      <c r="E93">
        <v>0</v>
      </c>
      <c r="F93">
        <v>0</v>
      </c>
      <c r="G93">
        <v>1700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</row>
    <row r="94" spans="1:34" x14ac:dyDescent="0.25">
      <c r="A94" s="13">
        <v>2</v>
      </c>
      <c r="B94" s="13">
        <v>100</v>
      </c>
      <c r="C94">
        <v>104</v>
      </c>
      <c r="D94" t="s">
        <v>128</v>
      </c>
      <c r="E94">
        <v>0</v>
      </c>
      <c r="F94">
        <v>0</v>
      </c>
      <c r="G94">
        <v>3000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</row>
    <row r="95" spans="1:34" x14ac:dyDescent="0.25">
      <c r="A95" s="13">
        <v>2</v>
      </c>
      <c r="B95" s="13">
        <v>100</v>
      </c>
      <c r="C95">
        <v>105</v>
      </c>
      <c r="D95" t="s">
        <v>129</v>
      </c>
      <c r="E95">
        <v>0</v>
      </c>
      <c r="F95">
        <v>0</v>
      </c>
      <c r="G95">
        <v>300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</row>
    <row r="96" spans="1:34" x14ac:dyDescent="0.25">
      <c r="A96" s="13">
        <v>2</v>
      </c>
      <c r="B96" s="13">
        <v>100</v>
      </c>
      <c r="C96">
        <v>106</v>
      </c>
      <c r="D96" t="s">
        <v>130</v>
      </c>
      <c r="E96">
        <v>0</v>
      </c>
      <c r="F96">
        <v>0</v>
      </c>
      <c r="G96">
        <v>2629.38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</row>
    <row r="97" spans="1:34" x14ac:dyDescent="0.25">
      <c r="A97" s="13">
        <v>2</v>
      </c>
      <c r="B97" s="13">
        <v>100</v>
      </c>
      <c r="C97">
        <v>107</v>
      </c>
      <c r="D97" t="s">
        <v>131</v>
      </c>
      <c r="E97">
        <v>0</v>
      </c>
      <c r="F97">
        <v>0</v>
      </c>
      <c r="G97">
        <v>4844.82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</row>
    <row r="98" spans="1:34" x14ac:dyDescent="0.25">
      <c r="A98" s="13">
        <v>2</v>
      </c>
      <c r="B98" s="13">
        <v>100</v>
      </c>
      <c r="C98">
        <v>108</v>
      </c>
      <c r="D98" t="s">
        <v>132</v>
      </c>
      <c r="E98">
        <v>0</v>
      </c>
      <c r="F98">
        <v>0</v>
      </c>
      <c r="G98">
        <v>11184.9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</row>
    <row r="99" spans="1:34" x14ac:dyDescent="0.25">
      <c r="A99" s="14">
        <v>2</v>
      </c>
      <c r="B99" s="14">
        <v>100</v>
      </c>
      <c r="C99" s="15">
        <v>109</v>
      </c>
      <c r="D99" s="15" t="s">
        <v>133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</row>
    <row r="100" spans="1:34" x14ac:dyDescent="0.25">
      <c r="A100" s="13">
        <v>2</v>
      </c>
      <c r="B100" s="13">
        <v>100</v>
      </c>
      <c r="C100">
        <v>110</v>
      </c>
      <c r="D100" t="s">
        <v>134</v>
      </c>
      <c r="E100">
        <v>0</v>
      </c>
      <c r="F100">
        <v>0</v>
      </c>
      <c r="G100">
        <v>500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</row>
    <row r="101" spans="1:34" x14ac:dyDescent="0.25">
      <c r="A101" s="13">
        <v>2</v>
      </c>
      <c r="B101" s="13">
        <v>100</v>
      </c>
      <c r="C101">
        <v>111</v>
      </c>
      <c r="D101" t="s">
        <v>135</v>
      </c>
      <c r="E101">
        <v>0</v>
      </c>
      <c r="F101">
        <v>0</v>
      </c>
      <c r="G101">
        <v>2297.3000000000002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</row>
    <row r="102" spans="1:34" x14ac:dyDescent="0.25">
      <c r="A102" s="13">
        <v>2</v>
      </c>
      <c r="B102" s="13">
        <v>100</v>
      </c>
      <c r="C102">
        <v>112</v>
      </c>
      <c r="D102" t="s">
        <v>136</v>
      </c>
      <c r="E102">
        <v>0</v>
      </c>
      <c r="F102">
        <v>0</v>
      </c>
      <c r="G102">
        <v>79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</row>
    <row r="103" spans="1:34" x14ac:dyDescent="0.25">
      <c r="A103" s="13">
        <v>2</v>
      </c>
      <c r="B103" s="13">
        <v>100</v>
      </c>
      <c r="C103">
        <v>113</v>
      </c>
      <c r="D103" t="s">
        <v>137</v>
      </c>
      <c r="E103">
        <v>0</v>
      </c>
      <c r="F103">
        <v>0</v>
      </c>
      <c r="G103">
        <v>79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</row>
    <row r="104" spans="1:34" x14ac:dyDescent="0.25">
      <c r="A104" s="13">
        <v>2</v>
      </c>
      <c r="B104" s="13">
        <v>100</v>
      </c>
      <c r="C104">
        <v>114</v>
      </c>
      <c r="D104" t="s">
        <v>138</v>
      </c>
      <c r="E104">
        <v>0</v>
      </c>
      <c r="F104">
        <v>0</v>
      </c>
      <c r="G104">
        <v>79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</row>
    <row r="105" spans="1:34" x14ac:dyDescent="0.25">
      <c r="A105" s="13">
        <v>2</v>
      </c>
      <c r="B105" s="13">
        <v>100</v>
      </c>
      <c r="C105">
        <v>115</v>
      </c>
      <c r="D105" t="s">
        <v>139</v>
      </c>
      <c r="E105">
        <v>0</v>
      </c>
      <c r="F105">
        <v>0</v>
      </c>
      <c r="G105">
        <v>89.9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</row>
    <row r="106" spans="1:34" x14ac:dyDescent="0.25">
      <c r="A106" s="13">
        <v>2</v>
      </c>
      <c r="B106" s="13">
        <v>100</v>
      </c>
      <c r="C106">
        <v>116</v>
      </c>
      <c r="D106" t="s">
        <v>140</v>
      </c>
      <c r="E106">
        <v>0</v>
      </c>
      <c r="F106">
        <v>0</v>
      </c>
      <c r="G106">
        <v>185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</row>
    <row r="107" spans="1:34" x14ac:dyDescent="0.25">
      <c r="A107" s="13">
        <v>2</v>
      </c>
      <c r="B107" s="13">
        <v>100</v>
      </c>
      <c r="C107">
        <v>117</v>
      </c>
      <c r="D107" t="s">
        <v>141</v>
      </c>
      <c r="E107">
        <v>0</v>
      </c>
      <c r="F107">
        <v>0</v>
      </c>
      <c r="G107">
        <v>835.4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</row>
    <row r="108" spans="1:34" x14ac:dyDescent="0.25">
      <c r="A108" s="13">
        <v>2</v>
      </c>
      <c r="B108" s="13">
        <v>100</v>
      </c>
      <c r="C108">
        <v>118</v>
      </c>
      <c r="D108" t="s">
        <v>142</v>
      </c>
      <c r="E108">
        <v>0</v>
      </c>
      <c r="F108">
        <v>0</v>
      </c>
      <c r="G108">
        <v>584.70000000000005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</row>
    <row r="109" spans="1:34" x14ac:dyDescent="0.25">
      <c r="A109" s="13">
        <v>2</v>
      </c>
      <c r="B109" s="13">
        <v>100</v>
      </c>
      <c r="C109">
        <v>119</v>
      </c>
      <c r="D109" t="s">
        <v>143</v>
      </c>
      <c r="E109">
        <v>0</v>
      </c>
      <c r="F109">
        <v>0</v>
      </c>
      <c r="G109">
        <v>116.1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</row>
    <row r="110" spans="1:34" x14ac:dyDescent="0.25">
      <c r="A110" s="13">
        <v>2</v>
      </c>
      <c r="B110" s="13">
        <v>100</v>
      </c>
      <c r="C110">
        <v>120</v>
      </c>
      <c r="D110" t="s">
        <v>144</v>
      </c>
      <c r="E110">
        <v>0</v>
      </c>
      <c r="F110">
        <v>0</v>
      </c>
      <c r="G110">
        <v>116.1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</row>
    <row r="111" spans="1:34" x14ac:dyDescent="0.25">
      <c r="A111" s="13">
        <v>2</v>
      </c>
      <c r="B111" s="13">
        <v>100</v>
      </c>
      <c r="C111">
        <v>121</v>
      </c>
      <c r="D111" t="s">
        <v>145</v>
      </c>
      <c r="E111">
        <v>0</v>
      </c>
      <c r="F111">
        <v>0</v>
      </c>
      <c r="G111">
        <v>31.1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</row>
    <row r="112" spans="1:34" x14ac:dyDescent="0.25">
      <c r="A112" s="13">
        <v>2</v>
      </c>
      <c r="B112" s="13">
        <v>100</v>
      </c>
      <c r="C112">
        <v>122</v>
      </c>
      <c r="D112" t="s">
        <v>146</v>
      </c>
      <c r="E112">
        <v>0</v>
      </c>
      <c r="F112">
        <v>0</v>
      </c>
      <c r="G112">
        <v>427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</row>
    <row r="113" spans="1:34" x14ac:dyDescent="0.25">
      <c r="A113" s="13">
        <v>2</v>
      </c>
      <c r="B113" s="13">
        <v>100</v>
      </c>
      <c r="C113">
        <v>124</v>
      </c>
      <c r="D113" t="s">
        <v>147</v>
      </c>
      <c r="E113">
        <v>0</v>
      </c>
      <c r="F113">
        <v>0</v>
      </c>
      <c r="G113">
        <v>371.3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</row>
    <row r="114" spans="1:34" x14ac:dyDescent="0.25">
      <c r="A114" s="13">
        <v>2</v>
      </c>
      <c r="B114" s="13">
        <v>100</v>
      </c>
      <c r="C114">
        <v>125</v>
      </c>
      <c r="D114" t="s">
        <v>148</v>
      </c>
      <c r="E114">
        <v>0</v>
      </c>
      <c r="F114">
        <v>0</v>
      </c>
      <c r="G114">
        <v>694.8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</row>
    <row r="115" spans="1:34" x14ac:dyDescent="0.25">
      <c r="A115" s="13">
        <v>2</v>
      </c>
      <c r="B115" s="13">
        <v>100</v>
      </c>
      <c r="C115">
        <v>126</v>
      </c>
      <c r="D115" t="s">
        <v>149</v>
      </c>
      <c r="E115">
        <v>0</v>
      </c>
      <c r="F115">
        <v>0</v>
      </c>
      <c r="G115">
        <v>859.5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</row>
    <row r="116" spans="1:34" x14ac:dyDescent="0.25">
      <c r="A116" s="13">
        <v>2</v>
      </c>
      <c r="B116" s="13">
        <v>100</v>
      </c>
      <c r="C116">
        <v>127</v>
      </c>
      <c r="D116" t="s">
        <v>150</v>
      </c>
      <c r="E116">
        <v>0</v>
      </c>
      <c r="F116">
        <v>0</v>
      </c>
      <c r="G116">
        <v>400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</row>
    <row r="117" spans="1:34" x14ac:dyDescent="0.25">
      <c r="A117" s="13">
        <v>2</v>
      </c>
      <c r="B117" s="13">
        <v>130</v>
      </c>
      <c r="C117">
        <v>132</v>
      </c>
      <c r="D117" t="s">
        <v>151</v>
      </c>
      <c r="E117">
        <v>0</v>
      </c>
      <c r="F117">
        <v>0</v>
      </c>
      <c r="G117">
        <v>400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</row>
    <row r="118" spans="1:34" x14ac:dyDescent="0.25">
      <c r="A118" s="13">
        <v>2</v>
      </c>
      <c r="B118" s="13">
        <v>130</v>
      </c>
      <c r="C118">
        <v>133</v>
      </c>
      <c r="D118" t="s">
        <v>152</v>
      </c>
      <c r="E118">
        <v>0</v>
      </c>
      <c r="F118">
        <v>0</v>
      </c>
      <c r="G118">
        <v>2000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</row>
    <row r="119" spans="1:34" x14ac:dyDescent="0.25">
      <c r="A119" s="13">
        <v>2</v>
      </c>
      <c r="B119" s="13">
        <v>130</v>
      </c>
      <c r="C119">
        <v>134</v>
      </c>
      <c r="D119" t="s">
        <v>153</v>
      </c>
      <c r="E119">
        <v>0</v>
      </c>
      <c r="F119">
        <v>0</v>
      </c>
      <c r="G119">
        <v>11184.9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</row>
    <row r="120" spans="1:34" x14ac:dyDescent="0.25">
      <c r="A120" s="13">
        <v>2</v>
      </c>
      <c r="B120" s="13">
        <v>130</v>
      </c>
      <c r="C120">
        <v>136</v>
      </c>
      <c r="D120" t="s">
        <v>154</v>
      </c>
      <c r="E120">
        <v>0</v>
      </c>
      <c r="F120">
        <v>0</v>
      </c>
      <c r="G120">
        <v>141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</row>
    <row r="121" spans="1:34" x14ac:dyDescent="0.25">
      <c r="A121" s="13">
        <v>2</v>
      </c>
      <c r="B121" s="13">
        <v>130</v>
      </c>
      <c r="C121">
        <v>137</v>
      </c>
      <c r="D121" t="s">
        <v>155</v>
      </c>
      <c r="E121">
        <v>0</v>
      </c>
      <c r="F121">
        <v>0</v>
      </c>
      <c r="G121">
        <v>2297.3000000000002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</row>
    <row r="122" spans="1:34" x14ac:dyDescent="0.25">
      <c r="A122" s="13">
        <v>2</v>
      </c>
      <c r="B122" s="13">
        <v>130</v>
      </c>
      <c r="C122">
        <v>138</v>
      </c>
      <c r="D122" t="s">
        <v>156</v>
      </c>
      <c r="E122">
        <v>0</v>
      </c>
      <c r="F122">
        <v>0</v>
      </c>
      <c r="G122">
        <v>79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</row>
    <row r="123" spans="1:34" x14ac:dyDescent="0.25">
      <c r="A123" s="13">
        <v>2</v>
      </c>
      <c r="B123" s="13">
        <v>130</v>
      </c>
      <c r="C123">
        <v>139</v>
      </c>
      <c r="D123" t="s">
        <v>157</v>
      </c>
      <c r="E123">
        <v>0</v>
      </c>
      <c r="F123">
        <v>0</v>
      </c>
      <c r="G123">
        <v>79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</row>
    <row r="124" spans="1:34" x14ac:dyDescent="0.25">
      <c r="A124" s="13">
        <v>2</v>
      </c>
      <c r="B124" s="13">
        <v>130</v>
      </c>
      <c r="C124">
        <v>140</v>
      </c>
      <c r="D124" t="s">
        <v>158</v>
      </c>
      <c r="E124">
        <v>0</v>
      </c>
      <c r="F124">
        <v>0</v>
      </c>
      <c r="G124">
        <v>79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</row>
    <row r="125" spans="1:34" x14ac:dyDescent="0.25">
      <c r="A125" s="13">
        <v>2</v>
      </c>
      <c r="B125" s="13">
        <v>130</v>
      </c>
      <c r="C125">
        <v>141</v>
      </c>
      <c r="D125" t="s">
        <v>159</v>
      </c>
      <c r="E125">
        <v>0</v>
      </c>
      <c r="F125">
        <v>0</v>
      </c>
      <c r="G125">
        <v>89.9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</row>
    <row r="126" spans="1:34" x14ac:dyDescent="0.25">
      <c r="A126" s="13">
        <v>2</v>
      </c>
      <c r="B126" s="13">
        <v>130</v>
      </c>
      <c r="C126">
        <v>142</v>
      </c>
      <c r="D126" t="s">
        <v>160</v>
      </c>
      <c r="E126">
        <v>0</v>
      </c>
      <c r="F126">
        <v>0</v>
      </c>
      <c r="G126">
        <v>185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</row>
    <row r="127" spans="1:34" x14ac:dyDescent="0.25">
      <c r="A127" s="13">
        <v>2</v>
      </c>
      <c r="B127" s="13">
        <v>130</v>
      </c>
      <c r="C127">
        <v>143</v>
      </c>
      <c r="D127" t="s">
        <v>161</v>
      </c>
      <c r="E127">
        <v>0</v>
      </c>
      <c r="F127">
        <v>0</v>
      </c>
      <c r="G127">
        <v>835.4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</row>
    <row r="128" spans="1:34" x14ac:dyDescent="0.25">
      <c r="A128" s="13">
        <v>2</v>
      </c>
      <c r="B128" s="13">
        <v>130</v>
      </c>
      <c r="C128">
        <v>144</v>
      </c>
      <c r="D128" t="s">
        <v>162</v>
      </c>
      <c r="E128">
        <v>0</v>
      </c>
      <c r="F128">
        <v>0</v>
      </c>
      <c r="G128">
        <v>584.70000000000005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</row>
    <row r="129" spans="1:34" x14ac:dyDescent="0.25">
      <c r="A129" s="13">
        <v>2</v>
      </c>
      <c r="B129" s="13">
        <v>130</v>
      </c>
      <c r="C129">
        <v>145</v>
      </c>
      <c r="D129" t="s">
        <v>163</v>
      </c>
      <c r="E129">
        <v>0</v>
      </c>
      <c r="F129">
        <v>0</v>
      </c>
      <c r="G129">
        <v>116.1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</row>
    <row r="130" spans="1:34" x14ac:dyDescent="0.25">
      <c r="A130" s="13">
        <v>2</v>
      </c>
      <c r="B130" s="13">
        <v>130</v>
      </c>
      <c r="C130">
        <v>146</v>
      </c>
      <c r="D130" t="s">
        <v>164</v>
      </c>
      <c r="E130">
        <v>0</v>
      </c>
      <c r="F130">
        <v>0</v>
      </c>
      <c r="G130">
        <v>116.1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</row>
    <row r="131" spans="1:34" x14ac:dyDescent="0.25">
      <c r="A131" s="13">
        <v>2</v>
      </c>
      <c r="B131" s="13">
        <v>130</v>
      </c>
      <c r="C131">
        <v>147</v>
      </c>
      <c r="D131" t="s">
        <v>165</v>
      </c>
      <c r="E131">
        <v>0</v>
      </c>
      <c r="F131">
        <v>0</v>
      </c>
      <c r="G131">
        <v>31.1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</row>
    <row r="132" spans="1:34" x14ac:dyDescent="0.25">
      <c r="A132" s="13">
        <v>2</v>
      </c>
      <c r="B132" s="13">
        <v>130</v>
      </c>
      <c r="C132">
        <v>148</v>
      </c>
      <c r="D132" t="s">
        <v>166</v>
      </c>
      <c r="E132">
        <v>0</v>
      </c>
      <c r="F132">
        <v>0</v>
      </c>
      <c r="G132">
        <v>427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</row>
    <row r="133" spans="1:34" x14ac:dyDescent="0.25">
      <c r="A133" s="13">
        <v>2</v>
      </c>
      <c r="B133" s="13">
        <v>130</v>
      </c>
      <c r="C133">
        <v>150</v>
      </c>
      <c r="D133" t="s">
        <v>167</v>
      </c>
      <c r="E133">
        <v>0</v>
      </c>
      <c r="F133">
        <v>0</v>
      </c>
      <c r="G133">
        <v>371.3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</row>
    <row r="134" spans="1:34" x14ac:dyDescent="0.25">
      <c r="A134" s="13">
        <v>2</v>
      </c>
      <c r="B134" s="13">
        <v>130</v>
      </c>
      <c r="C134">
        <v>151</v>
      </c>
      <c r="D134" t="s">
        <v>168</v>
      </c>
      <c r="E134">
        <v>0</v>
      </c>
      <c r="F134">
        <v>0</v>
      </c>
      <c r="G134">
        <v>694.8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</row>
    <row r="135" spans="1:34" x14ac:dyDescent="0.25">
      <c r="A135" s="13">
        <v>2</v>
      </c>
      <c r="B135" s="13">
        <v>130</v>
      </c>
      <c r="C135">
        <v>152</v>
      </c>
      <c r="D135" t="s">
        <v>169</v>
      </c>
      <c r="E135">
        <v>0</v>
      </c>
      <c r="F135">
        <v>0</v>
      </c>
      <c r="G135">
        <v>859.5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</row>
    <row r="136" spans="1:34" x14ac:dyDescent="0.25">
      <c r="A136" s="13">
        <v>2</v>
      </c>
      <c r="B136" s="13">
        <v>130</v>
      </c>
      <c r="C136">
        <v>153</v>
      </c>
      <c r="D136" t="s">
        <v>170</v>
      </c>
      <c r="E136">
        <v>0</v>
      </c>
      <c r="F136">
        <v>0</v>
      </c>
      <c r="G136">
        <v>400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</row>
    <row r="137" spans="1:34" x14ac:dyDescent="0.25">
      <c r="A137" s="13">
        <v>2</v>
      </c>
      <c r="B137" s="13">
        <v>190</v>
      </c>
      <c r="C137">
        <v>191</v>
      </c>
      <c r="D137" t="s">
        <v>171</v>
      </c>
      <c r="E137">
        <v>0</v>
      </c>
      <c r="F137">
        <v>0</v>
      </c>
      <c r="G137">
        <v>100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</row>
    <row r="138" spans="1:34" x14ac:dyDescent="0.25">
      <c r="A138" s="13">
        <v>2</v>
      </c>
      <c r="B138" s="13">
        <v>190</v>
      </c>
      <c r="C138">
        <v>192</v>
      </c>
      <c r="D138" t="s">
        <v>172</v>
      </c>
      <c r="E138">
        <v>0</v>
      </c>
      <c r="F138">
        <v>0</v>
      </c>
      <c r="G138">
        <v>210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</row>
    <row r="139" spans="1:34" x14ac:dyDescent="0.25">
      <c r="A139" s="13">
        <v>2</v>
      </c>
      <c r="B139" s="13">
        <v>190</v>
      </c>
      <c r="C139">
        <v>196</v>
      </c>
      <c r="D139" t="s">
        <v>173</v>
      </c>
      <c r="E139">
        <v>0</v>
      </c>
      <c r="F139">
        <v>0</v>
      </c>
      <c r="G139">
        <v>835.4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</row>
    <row r="140" spans="1:34" x14ac:dyDescent="0.25">
      <c r="A140" s="13">
        <v>2</v>
      </c>
      <c r="B140" s="13">
        <v>190</v>
      </c>
      <c r="C140">
        <v>197</v>
      </c>
      <c r="D140" t="s">
        <v>174</v>
      </c>
      <c r="E140">
        <v>0</v>
      </c>
      <c r="F140">
        <v>0</v>
      </c>
      <c r="G140">
        <v>8.6999999999999993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</row>
    <row r="141" spans="1:34" x14ac:dyDescent="0.25">
      <c r="A141" s="13">
        <v>2</v>
      </c>
      <c r="B141" s="13">
        <v>190</v>
      </c>
      <c r="C141">
        <v>198</v>
      </c>
      <c r="D141" t="s">
        <v>175</v>
      </c>
      <c r="E141">
        <v>0</v>
      </c>
      <c r="F141">
        <v>0</v>
      </c>
      <c r="G141">
        <v>116.1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</row>
    <row r="142" spans="1:34" x14ac:dyDescent="0.25">
      <c r="A142" s="13">
        <v>2</v>
      </c>
      <c r="B142" s="13">
        <v>190</v>
      </c>
      <c r="C142">
        <v>199</v>
      </c>
      <c r="D142" t="s">
        <v>176</v>
      </c>
      <c r="E142">
        <v>0</v>
      </c>
      <c r="F142">
        <v>0</v>
      </c>
      <c r="G142">
        <v>116.1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</row>
    <row r="143" spans="1:34" x14ac:dyDescent="0.25">
      <c r="A143" s="13">
        <v>2</v>
      </c>
      <c r="B143" s="13">
        <v>190</v>
      </c>
      <c r="C143">
        <v>200</v>
      </c>
      <c r="D143" t="s">
        <v>177</v>
      </c>
      <c r="E143">
        <v>0</v>
      </c>
      <c r="F143">
        <v>0</v>
      </c>
      <c r="G143">
        <v>124.4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</row>
    <row r="144" spans="1:34" x14ac:dyDescent="0.25">
      <c r="A144" s="13">
        <v>2</v>
      </c>
      <c r="B144" s="13">
        <v>190</v>
      </c>
      <c r="C144">
        <v>202</v>
      </c>
      <c r="D144" t="s">
        <v>178</v>
      </c>
      <c r="E144">
        <v>0</v>
      </c>
      <c r="F144">
        <v>0</v>
      </c>
      <c r="G144">
        <v>6168.2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</row>
    <row r="145" spans="1:34" x14ac:dyDescent="0.25">
      <c r="A145" s="13">
        <v>2</v>
      </c>
      <c r="B145" s="13">
        <v>190</v>
      </c>
      <c r="C145">
        <v>203</v>
      </c>
      <c r="D145" t="s">
        <v>179</v>
      </c>
      <c r="E145">
        <v>0</v>
      </c>
      <c r="F145">
        <v>0</v>
      </c>
      <c r="G145">
        <v>371.3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</row>
    <row r="146" spans="1:34" x14ac:dyDescent="0.25">
      <c r="A146" s="13">
        <v>2</v>
      </c>
      <c r="B146" s="13">
        <v>190</v>
      </c>
      <c r="C146">
        <v>204</v>
      </c>
      <c r="D146" t="s">
        <v>180</v>
      </c>
      <c r="E146">
        <v>0</v>
      </c>
      <c r="F146">
        <v>0</v>
      </c>
      <c r="G146">
        <v>383.4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</row>
    <row r="147" spans="1:34" x14ac:dyDescent="0.25">
      <c r="A147" s="13">
        <v>2</v>
      </c>
      <c r="B147" s="13">
        <v>190</v>
      </c>
      <c r="C147">
        <v>205</v>
      </c>
      <c r="D147" t="s">
        <v>181</v>
      </c>
      <c r="E147">
        <v>0</v>
      </c>
      <c r="F147">
        <v>0</v>
      </c>
      <c r="G147">
        <v>400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</row>
    <row r="148" spans="1:34" x14ac:dyDescent="0.25">
      <c r="A148" s="13">
        <v>2</v>
      </c>
      <c r="B148" s="13">
        <v>220</v>
      </c>
      <c r="C148">
        <v>221</v>
      </c>
      <c r="D148" t="s">
        <v>182</v>
      </c>
      <c r="E148">
        <v>0</v>
      </c>
      <c r="F148">
        <v>0</v>
      </c>
      <c r="G148">
        <v>14.72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</row>
    <row r="149" spans="1:34" x14ac:dyDescent="0.25">
      <c r="A149" s="13">
        <v>2</v>
      </c>
      <c r="B149" s="13">
        <v>230</v>
      </c>
      <c r="C149">
        <v>231</v>
      </c>
      <c r="D149" t="s">
        <v>183</v>
      </c>
      <c r="E149">
        <v>0</v>
      </c>
      <c r="F149">
        <v>0</v>
      </c>
      <c r="G149">
        <v>25.76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</row>
    <row r="150" spans="1:34" x14ac:dyDescent="0.25">
      <c r="A150" s="13">
        <v>2</v>
      </c>
      <c r="B150" s="13">
        <v>240</v>
      </c>
      <c r="C150">
        <v>241</v>
      </c>
      <c r="D150" t="s">
        <v>184</v>
      </c>
      <c r="E150">
        <v>0</v>
      </c>
      <c r="F150">
        <v>0</v>
      </c>
      <c r="G150">
        <v>5.5200000000000005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</row>
    <row r="151" spans="1:34" x14ac:dyDescent="0.25">
      <c r="A151" s="13">
        <v>2</v>
      </c>
      <c r="B151" s="13">
        <v>250</v>
      </c>
      <c r="C151">
        <v>251</v>
      </c>
      <c r="D151" t="s">
        <v>185</v>
      </c>
      <c r="E151">
        <v>0</v>
      </c>
      <c r="F151">
        <v>0</v>
      </c>
      <c r="G151">
        <v>0.7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</row>
    <row r="152" spans="1:34" x14ac:dyDescent="0.25">
      <c r="A152" s="13">
        <v>2</v>
      </c>
      <c r="B152" s="13">
        <v>250</v>
      </c>
      <c r="C152">
        <v>252</v>
      </c>
      <c r="D152" t="s">
        <v>186</v>
      </c>
      <c r="E152">
        <v>0</v>
      </c>
      <c r="F152">
        <v>0</v>
      </c>
      <c r="G152">
        <v>0.7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</row>
    <row r="153" spans="1:34" x14ac:dyDescent="0.25">
      <c r="A153" s="13">
        <v>2</v>
      </c>
      <c r="B153" s="13">
        <v>260</v>
      </c>
      <c r="C153">
        <v>261</v>
      </c>
      <c r="D153" t="s">
        <v>187</v>
      </c>
      <c r="E153">
        <v>0</v>
      </c>
      <c r="F153">
        <v>0</v>
      </c>
      <c r="G153">
        <v>8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</row>
    <row r="154" spans="1:34" x14ac:dyDescent="0.25">
      <c r="A154" s="13">
        <v>2</v>
      </c>
      <c r="B154" s="13">
        <v>260</v>
      </c>
      <c r="C154">
        <v>262</v>
      </c>
      <c r="D154" t="s">
        <v>188</v>
      </c>
      <c r="E154">
        <v>0</v>
      </c>
      <c r="F154">
        <v>0</v>
      </c>
      <c r="G154">
        <v>8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</row>
    <row r="155" spans="1:34" x14ac:dyDescent="0.25">
      <c r="A155" s="13">
        <v>2</v>
      </c>
      <c r="B155" s="13">
        <v>300</v>
      </c>
      <c r="C155">
        <v>301</v>
      </c>
      <c r="D155" t="s">
        <v>189</v>
      </c>
      <c r="E155">
        <v>0</v>
      </c>
      <c r="F155">
        <v>0</v>
      </c>
      <c r="G155">
        <v>79.3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</row>
    <row r="156" spans="1:34" x14ac:dyDescent="0.25">
      <c r="A156" s="13">
        <v>2</v>
      </c>
      <c r="B156" s="13">
        <v>350</v>
      </c>
      <c r="C156">
        <v>351</v>
      </c>
      <c r="D156" t="s">
        <v>190</v>
      </c>
      <c r="E156">
        <v>0</v>
      </c>
      <c r="F156">
        <v>0</v>
      </c>
      <c r="G156">
        <v>39.799999999999997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</row>
    <row r="157" spans="1:34" x14ac:dyDescent="0.25">
      <c r="A157" s="13">
        <v>2</v>
      </c>
      <c r="B157" s="13">
        <v>400</v>
      </c>
      <c r="C157">
        <v>401</v>
      </c>
      <c r="D157" t="s">
        <v>191</v>
      </c>
      <c r="E157">
        <v>0</v>
      </c>
      <c r="F157">
        <v>0</v>
      </c>
      <c r="G157">
        <v>891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</row>
    <row r="158" spans="1:34" x14ac:dyDescent="0.25">
      <c r="A158" s="13">
        <v>2</v>
      </c>
      <c r="B158" s="13">
        <v>400</v>
      </c>
      <c r="C158">
        <v>403</v>
      </c>
      <c r="D158" t="s">
        <v>192</v>
      </c>
      <c r="E158">
        <v>0</v>
      </c>
      <c r="F158">
        <v>0</v>
      </c>
      <c r="G158">
        <v>3892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</row>
    <row r="159" spans="1:34" x14ac:dyDescent="0.25">
      <c r="A159" s="13">
        <v>2</v>
      </c>
      <c r="B159" s="13">
        <v>400</v>
      </c>
      <c r="C159">
        <v>404</v>
      </c>
      <c r="D159" t="s">
        <v>193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</row>
    <row r="160" spans="1:34" x14ac:dyDescent="0.25">
      <c r="A160" s="13">
        <v>2</v>
      </c>
      <c r="B160" s="13">
        <v>400</v>
      </c>
      <c r="C160">
        <v>405</v>
      </c>
      <c r="D160" t="s">
        <v>194</v>
      </c>
      <c r="E160">
        <v>0</v>
      </c>
      <c r="F160">
        <v>0</v>
      </c>
      <c r="G160">
        <v>13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</row>
    <row r="161" spans="1:34" x14ac:dyDescent="0.25">
      <c r="A161" s="13">
        <v>2</v>
      </c>
      <c r="B161" s="13">
        <v>400</v>
      </c>
      <c r="C161">
        <v>406</v>
      </c>
      <c r="D161" t="s">
        <v>195</v>
      </c>
      <c r="E161">
        <v>0</v>
      </c>
      <c r="F161">
        <v>0</v>
      </c>
      <c r="G161">
        <v>1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</row>
    <row r="162" spans="1:34" x14ac:dyDescent="0.25">
      <c r="A162" s="13">
        <v>2</v>
      </c>
      <c r="B162" s="13">
        <v>400</v>
      </c>
      <c r="C162">
        <v>407</v>
      </c>
      <c r="D162" t="s">
        <v>196</v>
      </c>
      <c r="E162">
        <v>0</v>
      </c>
      <c r="F162">
        <v>0</v>
      </c>
      <c r="G162">
        <v>4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</row>
    <row r="163" spans="1:34" x14ac:dyDescent="0.25">
      <c r="A163" s="13">
        <v>2</v>
      </c>
      <c r="B163" s="13">
        <v>400</v>
      </c>
      <c r="C163">
        <v>408</v>
      </c>
      <c r="D163" t="s">
        <v>197</v>
      </c>
      <c r="E163">
        <v>0</v>
      </c>
      <c r="F163">
        <v>0</v>
      </c>
      <c r="G163">
        <v>21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</row>
    <row r="164" spans="1:34" x14ac:dyDescent="0.25">
      <c r="A164" s="13">
        <v>2</v>
      </c>
      <c r="B164" s="13">
        <v>400</v>
      </c>
      <c r="C164">
        <v>409</v>
      </c>
      <c r="D164" t="s">
        <v>198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</row>
    <row r="165" spans="1:34" x14ac:dyDescent="0.25">
      <c r="A165" s="13">
        <v>2</v>
      </c>
      <c r="B165" s="13">
        <v>400</v>
      </c>
      <c r="C165">
        <v>410</v>
      </c>
      <c r="D165" t="s">
        <v>199</v>
      </c>
      <c r="E165">
        <v>0</v>
      </c>
      <c r="F165">
        <v>0</v>
      </c>
      <c r="G165">
        <v>46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</row>
    <row r="166" spans="1:34" x14ac:dyDescent="0.25">
      <c r="A166" s="13">
        <v>2</v>
      </c>
      <c r="B166" s="13">
        <v>400</v>
      </c>
      <c r="C166">
        <v>411</v>
      </c>
      <c r="D166" t="s">
        <v>200</v>
      </c>
      <c r="E166">
        <v>0</v>
      </c>
      <c r="F166">
        <v>0</v>
      </c>
      <c r="G166">
        <v>17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</row>
    <row r="167" spans="1:34" x14ac:dyDescent="0.25">
      <c r="A167" s="13">
        <v>2</v>
      </c>
      <c r="B167" s="13">
        <v>500</v>
      </c>
      <c r="C167">
        <v>502</v>
      </c>
      <c r="D167" t="s">
        <v>201</v>
      </c>
      <c r="E167">
        <v>0</v>
      </c>
      <c r="F167">
        <v>0</v>
      </c>
      <c r="G167">
        <v>185.25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</row>
    <row r="168" spans="1:34" x14ac:dyDescent="0.25">
      <c r="A168" s="13">
        <v>2</v>
      </c>
      <c r="B168" s="13">
        <v>500</v>
      </c>
      <c r="C168">
        <v>503</v>
      </c>
      <c r="D168" t="s">
        <v>202</v>
      </c>
      <c r="E168">
        <v>0</v>
      </c>
      <c r="F168">
        <v>0</v>
      </c>
      <c r="G168">
        <v>313.67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</row>
    <row r="169" spans="1:34" x14ac:dyDescent="0.25">
      <c r="A169" s="13">
        <v>2</v>
      </c>
      <c r="B169" s="13">
        <v>700</v>
      </c>
      <c r="C169">
        <v>701</v>
      </c>
      <c r="D169" t="s">
        <v>203</v>
      </c>
      <c r="E169">
        <v>0</v>
      </c>
      <c r="F169">
        <v>0</v>
      </c>
      <c r="G169">
        <v>263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</row>
    <row r="170" spans="1:34" x14ac:dyDescent="0.25">
      <c r="A170" s="13">
        <v>2</v>
      </c>
      <c r="B170" s="13">
        <v>800</v>
      </c>
      <c r="C170">
        <v>801</v>
      </c>
      <c r="D170" t="s">
        <v>204</v>
      </c>
      <c r="E170">
        <v>0</v>
      </c>
      <c r="F170">
        <v>0</v>
      </c>
      <c r="G170">
        <v>245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</row>
    <row r="171" spans="1:34" x14ac:dyDescent="0.25">
      <c r="A171" s="13">
        <v>2</v>
      </c>
      <c r="B171" s="13">
        <v>800</v>
      </c>
      <c r="C171">
        <v>802</v>
      </c>
      <c r="D171" t="s">
        <v>205</v>
      </c>
      <c r="E171">
        <v>0</v>
      </c>
      <c r="F171">
        <v>0</v>
      </c>
      <c r="G171">
        <v>80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</row>
    <row r="172" spans="1:34" x14ac:dyDescent="0.25">
      <c r="A172" s="13">
        <v>2</v>
      </c>
      <c r="B172" s="13">
        <v>800</v>
      </c>
      <c r="C172">
        <v>803</v>
      </c>
      <c r="D172" t="s">
        <v>206</v>
      </c>
      <c r="E172">
        <v>0</v>
      </c>
      <c r="F172">
        <v>0</v>
      </c>
      <c r="G172">
        <v>850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</row>
    <row r="173" spans="1:34" x14ac:dyDescent="0.25">
      <c r="A173" s="13">
        <v>2</v>
      </c>
      <c r="B173" s="13">
        <v>800</v>
      </c>
      <c r="C173">
        <v>804</v>
      </c>
      <c r="D173" t="s">
        <v>207</v>
      </c>
      <c r="E173">
        <v>0</v>
      </c>
      <c r="F173">
        <v>0</v>
      </c>
      <c r="G173">
        <v>4900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</row>
    <row r="174" spans="1:34" x14ac:dyDescent="0.25">
      <c r="A174" s="13">
        <v>2</v>
      </c>
      <c r="B174" s="13">
        <v>900</v>
      </c>
      <c r="C174">
        <v>901</v>
      </c>
      <c r="D174" t="s">
        <v>208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</row>
    <row r="175" spans="1:34" x14ac:dyDescent="0.25">
      <c r="A175" s="13">
        <v>2</v>
      </c>
      <c r="B175" s="13">
        <v>910</v>
      </c>
      <c r="C175">
        <v>911</v>
      </c>
      <c r="D175" t="s">
        <v>209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</row>
    <row r="176" spans="1:34" x14ac:dyDescent="0.25">
      <c r="A176" s="13">
        <v>2</v>
      </c>
      <c r="B176" s="13">
        <v>920</v>
      </c>
      <c r="C176">
        <v>921</v>
      </c>
      <c r="D176" t="s">
        <v>210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</row>
    <row r="177" spans="1:34" x14ac:dyDescent="0.25">
      <c r="A177" s="13">
        <v>2</v>
      </c>
      <c r="B177" s="13">
        <v>930</v>
      </c>
      <c r="C177">
        <v>931</v>
      </c>
      <c r="D177" t="s">
        <v>211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</row>
    <row r="178" spans="1:34" x14ac:dyDescent="0.25">
      <c r="A178" s="13">
        <v>2</v>
      </c>
      <c r="B178" s="13">
        <v>940</v>
      </c>
      <c r="C178">
        <v>941</v>
      </c>
      <c r="D178" t="s">
        <v>212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</row>
    <row r="179" spans="1:34" x14ac:dyDescent="0.25">
      <c r="A179" s="13">
        <v>2</v>
      </c>
      <c r="B179" s="13">
        <v>950</v>
      </c>
      <c r="C179">
        <v>951</v>
      </c>
      <c r="D179" t="s">
        <v>213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</row>
    <row r="180" spans="1:34" x14ac:dyDescent="0.25">
      <c r="A180" s="13">
        <v>2</v>
      </c>
      <c r="B180" s="13">
        <v>960</v>
      </c>
      <c r="C180">
        <v>961</v>
      </c>
      <c r="D180" t="s">
        <v>214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</row>
    <row r="181" spans="1:34" x14ac:dyDescent="0.25">
      <c r="A181" s="13">
        <v>3</v>
      </c>
      <c r="B181" s="13">
        <v>100</v>
      </c>
      <c r="C181">
        <v>102</v>
      </c>
      <c r="D181" t="s">
        <v>215</v>
      </c>
      <c r="E181">
        <v>0</v>
      </c>
      <c r="F181">
        <v>0</v>
      </c>
      <c r="G181">
        <v>400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</row>
    <row r="182" spans="1:34" x14ac:dyDescent="0.25">
      <c r="A182" s="13">
        <v>3</v>
      </c>
      <c r="B182" s="13">
        <v>100</v>
      </c>
      <c r="C182">
        <v>103</v>
      </c>
      <c r="D182" t="s">
        <v>216</v>
      </c>
      <c r="E182">
        <v>0</v>
      </c>
      <c r="F182">
        <v>0</v>
      </c>
      <c r="G182">
        <v>1700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</row>
    <row r="183" spans="1:34" x14ac:dyDescent="0.25">
      <c r="A183" s="13">
        <v>3</v>
      </c>
      <c r="B183" s="13">
        <v>100</v>
      </c>
      <c r="C183">
        <v>104</v>
      </c>
      <c r="D183" t="s">
        <v>217</v>
      </c>
      <c r="E183">
        <v>0</v>
      </c>
      <c r="F183">
        <v>0</v>
      </c>
      <c r="G183">
        <v>3000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</row>
    <row r="184" spans="1:34" x14ac:dyDescent="0.25">
      <c r="A184" s="13">
        <v>3</v>
      </c>
      <c r="B184" s="13">
        <v>100</v>
      </c>
      <c r="C184">
        <v>105</v>
      </c>
      <c r="D184" t="s">
        <v>218</v>
      </c>
      <c r="E184">
        <v>0</v>
      </c>
      <c r="F184">
        <v>0</v>
      </c>
      <c r="G184">
        <v>300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</row>
    <row r="185" spans="1:34" x14ac:dyDescent="0.25">
      <c r="A185" s="13">
        <v>3</v>
      </c>
      <c r="B185" s="13">
        <v>100</v>
      </c>
      <c r="C185">
        <v>106</v>
      </c>
      <c r="D185" t="s">
        <v>219</v>
      </c>
      <c r="E185">
        <v>0</v>
      </c>
      <c r="F185">
        <v>0</v>
      </c>
      <c r="G185">
        <v>700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</row>
    <row r="186" spans="1:34" x14ac:dyDescent="0.25">
      <c r="A186" s="13">
        <v>3</v>
      </c>
      <c r="B186" s="13">
        <v>100</v>
      </c>
      <c r="C186">
        <v>107</v>
      </c>
      <c r="D186" t="s">
        <v>220</v>
      </c>
      <c r="E186">
        <v>0</v>
      </c>
      <c r="F186">
        <v>0</v>
      </c>
      <c r="G186">
        <v>4844.82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</row>
    <row r="187" spans="1:34" x14ac:dyDescent="0.25">
      <c r="A187" s="13">
        <v>3</v>
      </c>
      <c r="B187" s="13">
        <v>100</v>
      </c>
      <c r="C187">
        <v>108</v>
      </c>
      <c r="D187" t="s">
        <v>221</v>
      </c>
      <c r="E187">
        <v>0</v>
      </c>
      <c r="F187">
        <v>0</v>
      </c>
      <c r="G187">
        <v>11184.9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</row>
    <row r="188" spans="1:34" x14ac:dyDescent="0.25">
      <c r="A188" s="14">
        <v>3</v>
      </c>
      <c r="B188" s="14">
        <v>100</v>
      </c>
      <c r="C188" s="15">
        <v>109</v>
      </c>
      <c r="D188" s="15" t="s">
        <v>222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</row>
    <row r="189" spans="1:34" x14ac:dyDescent="0.25">
      <c r="A189" s="13">
        <v>3</v>
      </c>
      <c r="B189" s="13">
        <v>100</v>
      </c>
      <c r="C189">
        <v>110</v>
      </c>
      <c r="D189" t="s">
        <v>223</v>
      </c>
      <c r="E189">
        <v>0</v>
      </c>
      <c r="F189">
        <v>0</v>
      </c>
      <c r="G189">
        <v>500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</row>
    <row r="190" spans="1:34" x14ac:dyDescent="0.25">
      <c r="A190" s="13">
        <v>3</v>
      </c>
      <c r="B190" s="13">
        <v>100</v>
      </c>
      <c r="C190">
        <v>111</v>
      </c>
      <c r="D190" t="s">
        <v>224</v>
      </c>
      <c r="E190">
        <v>0</v>
      </c>
      <c r="F190">
        <v>0</v>
      </c>
      <c r="G190">
        <v>2113.9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</row>
    <row r="191" spans="1:34" x14ac:dyDescent="0.25">
      <c r="A191" s="13">
        <v>3</v>
      </c>
      <c r="B191" s="13">
        <v>100</v>
      </c>
      <c r="C191">
        <v>112</v>
      </c>
      <c r="D191" t="s">
        <v>225</v>
      </c>
      <c r="E191">
        <v>0</v>
      </c>
      <c r="F191">
        <v>0</v>
      </c>
      <c r="G191">
        <v>79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</row>
    <row r="192" spans="1:34" x14ac:dyDescent="0.25">
      <c r="A192" s="13">
        <v>3</v>
      </c>
      <c r="B192" s="13">
        <v>100</v>
      </c>
      <c r="C192">
        <v>113</v>
      </c>
      <c r="D192" t="s">
        <v>226</v>
      </c>
      <c r="E192">
        <v>0</v>
      </c>
      <c r="F192">
        <v>0</v>
      </c>
      <c r="G192">
        <v>79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</row>
    <row r="193" spans="1:34" x14ac:dyDescent="0.25">
      <c r="A193" s="13">
        <v>3</v>
      </c>
      <c r="B193" s="13">
        <v>100</v>
      </c>
      <c r="C193">
        <v>114</v>
      </c>
      <c r="D193" t="s">
        <v>227</v>
      </c>
      <c r="E193">
        <v>0</v>
      </c>
      <c r="F193">
        <v>0</v>
      </c>
      <c r="G193">
        <v>79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</row>
    <row r="194" spans="1:34" x14ac:dyDescent="0.25">
      <c r="A194" s="13">
        <v>3</v>
      </c>
      <c r="B194" s="13">
        <v>100</v>
      </c>
      <c r="C194">
        <v>115</v>
      </c>
      <c r="D194" t="s">
        <v>228</v>
      </c>
      <c r="E194">
        <v>0</v>
      </c>
      <c r="F194">
        <v>0</v>
      </c>
      <c r="G194">
        <v>89.9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</row>
    <row r="195" spans="1:34" x14ac:dyDescent="0.25">
      <c r="A195" s="13">
        <v>3</v>
      </c>
      <c r="B195" s="13">
        <v>100</v>
      </c>
      <c r="C195">
        <v>116</v>
      </c>
      <c r="D195" t="s">
        <v>229</v>
      </c>
      <c r="E195">
        <v>0</v>
      </c>
      <c r="F195">
        <v>0</v>
      </c>
      <c r="G195">
        <v>185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</row>
    <row r="196" spans="1:34" x14ac:dyDescent="0.25">
      <c r="A196" s="13">
        <v>3</v>
      </c>
      <c r="B196" s="13">
        <v>100</v>
      </c>
      <c r="C196">
        <v>117</v>
      </c>
      <c r="D196" t="s">
        <v>230</v>
      </c>
      <c r="E196">
        <v>0</v>
      </c>
      <c r="F196">
        <v>0</v>
      </c>
      <c r="G196">
        <v>768.7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</row>
    <row r="197" spans="1:34" x14ac:dyDescent="0.25">
      <c r="A197" s="13">
        <v>3</v>
      </c>
      <c r="B197" s="13">
        <v>100</v>
      </c>
      <c r="C197">
        <v>118</v>
      </c>
      <c r="D197" t="s">
        <v>231</v>
      </c>
      <c r="E197">
        <v>0</v>
      </c>
      <c r="F197">
        <v>0</v>
      </c>
      <c r="G197">
        <v>538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</row>
    <row r="198" spans="1:34" x14ac:dyDescent="0.25">
      <c r="A198" s="13">
        <v>3</v>
      </c>
      <c r="B198" s="13">
        <v>100</v>
      </c>
      <c r="C198">
        <v>119</v>
      </c>
      <c r="D198" t="s">
        <v>232</v>
      </c>
      <c r="E198">
        <v>0</v>
      </c>
      <c r="F198">
        <v>0</v>
      </c>
      <c r="G198">
        <v>272.3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</row>
    <row r="199" spans="1:34" x14ac:dyDescent="0.25">
      <c r="A199" s="13">
        <v>3</v>
      </c>
      <c r="B199" s="13">
        <v>100</v>
      </c>
      <c r="C199">
        <v>120</v>
      </c>
      <c r="D199" t="s">
        <v>233</v>
      </c>
      <c r="E199">
        <v>0</v>
      </c>
      <c r="F199">
        <v>0</v>
      </c>
      <c r="G199">
        <v>272.3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</row>
    <row r="200" spans="1:34" x14ac:dyDescent="0.25">
      <c r="A200" s="13">
        <v>3</v>
      </c>
      <c r="B200" s="13">
        <v>100</v>
      </c>
      <c r="C200">
        <v>121</v>
      </c>
      <c r="D200" t="s">
        <v>234</v>
      </c>
      <c r="E200">
        <v>0</v>
      </c>
      <c r="F200">
        <v>0</v>
      </c>
      <c r="G200">
        <v>72.900000000000006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</row>
    <row r="201" spans="1:34" x14ac:dyDescent="0.25">
      <c r="A201" s="13">
        <v>3</v>
      </c>
      <c r="B201" s="13">
        <v>100</v>
      </c>
      <c r="C201">
        <v>122</v>
      </c>
      <c r="D201" t="s">
        <v>235</v>
      </c>
      <c r="E201">
        <v>0</v>
      </c>
      <c r="F201">
        <v>0</v>
      </c>
      <c r="G201">
        <v>1001.6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</row>
    <row r="202" spans="1:34" x14ac:dyDescent="0.25">
      <c r="A202" s="13">
        <v>3</v>
      </c>
      <c r="B202" s="13">
        <v>100</v>
      </c>
      <c r="C202">
        <v>124</v>
      </c>
      <c r="D202" t="s">
        <v>236</v>
      </c>
      <c r="E202">
        <v>0</v>
      </c>
      <c r="F202">
        <v>0</v>
      </c>
      <c r="G202">
        <v>341.7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</row>
    <row r="203" spans="1:34" x14ac:dyDescent="0.25">
      <c r="A203" s="13">
        <v>3</v>
      </c>
      <c r="B203" s="13">
        <v>100</v>
      </c>
      <c r="C203">
        <v>125</v>
      </c>
      <c r="D203" t="s">
        <v>237</v>
      </c>
      <c r="E203">
        <v>0</v>
      </c>
      <c r="F203">
        <v>0</v>
      </c>
      <c r="G203">
        <v>639.29999999999995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</row>
    <row r="204" spans="1:34" x14ac:dyDescent="0.25">
      <c r="A204" s="13">
        <v>3</v>
      </c>
      <c r="B204" s="13">
        <v>100</v>
      </c>
      <c r="C204">
        <v>126</v>
      </c>
      <c r="D204" t="s">
        <v>238</v>
      </c>
      <c r="E204">
        <v>0</v>
      </c>
      <c r="F204">
        <v>0</v>
      </c>
      <c r="G204">
        <v>2025.2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</row>
    <row r="205" spans="1:34" x14ac:dyDescent="0.25">
      <c r="A205" s="13">
        <v>3</v>
      </c>
      <c r="B205" s="13">
        <v>100</v>
      </c>
      <c r="C205">
        <v>127</v>
      </c>
      <c r="D205" t="s">
        <v>239</v>
      </c>
      <c r="E205">
        <v>0</v>
      </c>
      <c r="F205">
        <v>0</v>
      </c>
      <c r="G205">
        <v>400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</row>
    <row r="206" spans="1:34" x14ac:dyDescent="0.25">
      <c r="A206" s="13">
        <v>3</v>
      </c>
      <c r="B206" s="13">
        <v>130</v>
      </c>
      <c r="C206">
        <v>132</v>
      </c>
      <c r="D206" t="s">
        <v>240</v>
      </c>
      <c r="E206">
        <v>0</v>
      </c>
      <c r="F206">
        <v>0</v>
      </c>
      <c r="G206">
        <v>400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</row>
    <row r="207" spans="1:34" x14ac:dyDescent="0.25">
      <c r="A207" s="13">
        <v>3</v>
      </c>
      <c r="B207" s="13">
        <v>130</v>
      </c>
      <c r="C207">
        <v>133</v>
      </c>
      <c r="D207" t="s">
        <v>241</v>
      </c>
      <c r="E207">
        <v>0</v>
      </c>
      <c r="F207">
        <v>0</v>
      </c>
      <c r="G207">
        <v>2000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</row>
    <row r="208" spans="1:34" x14ac:dyDescent="0.25">
      <c r="A208" s="13">
        <v>3</v>
      </c>
      <c r="B208" s="13">
        <v>130</v>
      </c>
      <c r="C208">
        <v>134</v>
      </c>
      <c r="D208" t="s">
        <v>242</v>
      </c>
      <c r="E208">
        <v>0</v>
      </c>
      <c r="F208">
        <v>0</v>
      </c>
      <c r="G208">
        <v>11184.9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</row>
    <row r="209" spans="1:34" x14ac:dyDescent="0.25">
      <c r="A209" s="13">
        <v>3</v>
      </c>
      <c r="B209" s="13">
        <v>130</v>
      </c>
      <c r="C209">
        <v>136</v>
      </c>
      <c r="D209" t="s">
        <v>243</v>
      </c>
      <c r="E209">
        <v>0</v>
      </c>
      <c r="F209">
        <v>0</v>
      </c>
      <c r="G209">
        <v>141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</row>
    <row r="210" spans="1:34" x14ac:dyDescent="0.25">
      <c r="A210" s="13">
        <v>3</v>
      </c>
      <c r="B210" s="13">
        <v>130</v>
      </c>
      <c r="C210">
        <v>137</v>
      </c>
      <c r="D210" t="s">
        <v>244</v>
      </c>
      <c r="E210">
        <v>0</v>
      </c>
      <c r="F210">
        <v>0</v>
      </c>
      <c r="G210">
        <v>2113.9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</row>
    <row r="211" spans="1:34" x14ac:dyDescent="0.25">
      <c r="A211" s="13">
        <v>3</v>
      </c>
      <c r="B211" s="13">
        <v>130</v>
      </c>
      <c r="C211">
        <v>138</v>
      </c>
      <c r="D211" t="s">
        <v>245</v>
      </c>
      <c r="E211">
        <v>0</v>
      </c>
      <c r="F211">
        <v>0</v>
      </c>
      <c r="G211">
        <v>79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</row>
    <row r="212" spans="1:34" x14ac:dyDescent="0.25">
      <c r="A212" s="13">
        <v>3</v>
      </c>
      <c r="B212" s="13">
        <v>130</v>
      </c>
      <c r="C212">
        <v>139</v>
      </c>
      <c r="D212" t="s">
        <v>246</v>
      </c>
      <c r="E212">
        <v>0</v>
      </c>
      <c r="F212">
        <v>0</v>
      </c>
      <c r="G212">
        <v>79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</row>
    <row r="213" spans="1:34" x14ac:dyDescent="0.25">
      <c r="A213" s="13">
        <v>3</v>
      </c>
      <c r="B213" s="13">
        <v>130</v>
      </c>
      <c r="C213">
        <v>140</v>
      </c>
      <c r="D213" t="s">
        <v>247</v>
      </c>
      <c r="E213">
        <v>0</v>
      </c>
      <c r="F213">
        <v>0</v>
      </c>
      <c r="G213">
        <v>79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</row>
    <row r="214" spans="1:34" x14ac:dyDescent="0.25">
      <c r="A214" s="13">
        <v>3</v>
      </c>
      <c r="B214" s="13">
        <v>130</v>
      </c>
      <c r="C214">
        <v>141</v>
      </c>
      <c r="D214" t="s">
        <v>248</v>
      </c>
      <c r="E214">
        <v>0</v>
      </c>
      <c r="F214">
        <v>0</v>
      </c>
      <c r="G214">
        <v>89.9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</row>
    <row r="215" spans="1:34" x14ac:dyDescent="0.25">
      <c r="A215" s="13">
        <v>3</v>
      </c>
      <c r="B215" s="13">
        <v>130</v>
      </c>
      <c r="C215">
        <v>142</v>
      </c>
      <c r="D215" t="s">
        <v>249</v>
      </c>
      <c r="E215">
        <v>0</v>
      </c>
      <c r="F215">
        <v>0</v>
      </c>
      <c r="G215">
        <v>185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</row>
    <row r="216" spans="1:34" x14ac:dyDescent="0.25">
      <c r="A216" s="13">
        <v>3</v>
      </c>
      <c r="B216" s="13">
        <v>130</v>
      </c>
      <c r="C216">
        <v>143</v>
      </c>
      <c r="D216" t="s">
        <v>250</v>
      </c>
      <c r="E216">
        <v>0</v>
      </c>
      <c r="F216">
        <v>0</v>
      </c>
      <c r="G216">
        <v>768.7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</row>
    <row r="217" spans="1:34" x14ac:dyDescent="0.25">
      <c r="A217" s="13">
        <v>3</v>
      </c>
      <c r="B217" s="13">
        <v>130</v>
      </c>
      <c r="C217">
        <v>144</v>
      </c>
      <c r="D217" t="s">
        <v>251</v>
      </c>
      <c r="E217">
        <v>0</v>
      </c>
      <c r="F217">
        <v>0</v>
      </c>
      <c r="G217">
        <v>538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</row>
    <row r="218" spans="1:34" x14ac:dyDescent="0.25">
      <c r="A218" s="13">
        <v>3</v>
      </c>
      <c r="B218" s="13">
        <v>130</v>
      </c>
      <c r="C218">
        <v>145</v>
      </c>
      <c r="D218" t="s">
        <v>252</v>
      </c>
      <c r="E218">
        <v>0</v>
      </c>
      <c r="F218">
        <v>0</v>
      </c>
      <c r="G218">
        <v>272.3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</row>
    <row r="219" spans="1:34" x14ac:dyDescent="0.25">
      <c r="A219" s="13">
        <v>3</v>
      </c>
      <c r="B219" s="13">
        <v>130</v>
      </c>
      <c r="C219">
        <v>146</v>
      </c>
      <c r="D219" t="s">
        <v>253</v>
      </c>
      <c r="E219">
        <v>0</v>
      </c>
      <c r="F219">
        <v>0</v>
      </c>
      <c r="G219">
        <v>272.3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</row>
    <row r="220" spans="1:34" x14ac:dyDescent="0.25">
      <c r="A220" s="13">
        <v>3</v>
      </c>
      <c r="B220" s="13">
        <v>130</v>
      </c>
      <c r="C220">
        <v>147</v>
      </c>
      <c r="D220" t="s">
        <v>254</v>
      </c>
      <c r="E220">
        <v>0</v>
      </c>
      <c r="F220">
        <v>0</v>
      </c>
      <c r="G220">
        <v>72.900000000000006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</row>
    <row r="221" spans="1:34" x14ac:dyDescent="0.25">
      <c r="A221" s="13">
        <v>3</v>
      </c>
      <c r="B221" s="13">
        <v>130</v>
      </c>
      <c r="C221">
        <v>148</v>
      </c>
      <c r="D221" t="s">
        <v>255</v>
      </c>
      <c r="E221">
        <v>0</v>
      </c>
      <c r="F221">
        <v>0</v>
      </c>
      <c r="G221">
        <v>1001.6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</row>
    <row r="222" spans="1:34" x14ac:dyDescent="0.25">
      <c r="A222" s="13">
        <v>3</v>
      </c>
      <c r="B222" s="13">
        <v>130</v>
      </c>
      <c r="C222">
        <v>150</v>
      </c>
      <c r="D222" t="s">
        <v>256</v>
      </c>
      <c r="E222">
        <v>0</v>
      </c>
      <c r="F222">
        <v>0</v>
      </c>
      <c r="G222">
        <v>341.7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</row>
    <row r="223" spans="1:34" x14ac:dyDescent="0.25">
      <c r="A223" s="13">
        <v>3</v>
      </c>
      <c r="B223" s="13">
        <v>130</v>
      </c>
      <c r="C223">
        <v>151</v>
      </c>
      <c r="D223" t="s">
        <v>257</v>
      </c>
      <c r="E223">
        <v>0</v>
      </c>
      <c r="F223">
        <v>0</v>
      </c>
      <c r="G223">
        <v>639.29999999999995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</row>
    <row r="224" spans="1:34" x14ac:dyDescent="0.25">
      <c r="A224" s="13">
        <v>3</v>
      </c>
      <c r="B224" s="13">
        <v>130</v>
      </c>
      <c r="C224">
        <v>152</v>
      </c>
      <c r="D224" t="s">
        <v>258</v>
      </c>
      <c r="E224">
        <v>0</v>
      </c>
      <c r="F224">
        <v>0</v>
      </c>
      <c r="G224">
        <v>2025.2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</row>
    <row r="225" spans="1:34" x14ac:dyDescent="0.25">
      <c r="A225" s="13">
        <v>3</v>
      </c>
      <c r="B225" s="13">
        <v>130</v>
      </c>
      <c r="C225">
        <v>153</v>
      </c>
      <c r="D225" t="s">
        <v>259</v>
      </c>
      <c r="E225">
        <v>0</v>
      </c>
      <c r="F225">
        <v>0</v>
      </c>
      <c r="G225">
        <v>400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</row>
    <row r="226" spans="1:34" x14ac:dyDescent="0.25">
      <c r="A226" s="13">
        <v>3</v>
      </c>
      <c r="B226" s="13">
        <v>190</v>
      </c>
      <c r="C226">
        <v>191</v>
      </c>
      <c r="D226" t="s">
        <v>260</v>
      </c>
      <c r="E226">
        <v>0</v>
      </c>
      <c r="F226">
        <v>0</v>
      </c>
      <c r="G226">
        <v>100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</row>
    <row r="227" spans="1:34" x14ac:dyDescent="0.25">
      <c r="A227" s="13">
        <v>3</v>
      </c>
      <c r="B227" s="13">
        <v>190</v>
      </c>
      <c r="C227">
        <v>192</v>
      </c>
      <c r="D227" t="s">
        <v>261</v>
      </c>
      <c r="E227">
        <v>0</v>
      </c>
      <c r="F227">
        <v>0</v>
      </c>
      <c r="G227">
        <v>210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</row>
    <row r="228" spans="1:34" x14ac:dyDescent="0.25">
      <c r="A228" s="13">
        <v>3</v>
      </c>
      <c r="B228" s="13">
        <v>190</v>
      </c>
      <c r="C228">
        <v>196</v>
      </c>
      <c r="D228" t="s">
        <v>262</v>
      </c>
      <c r="E228">
        <v>0</v>
      </c>
      <c r="F228">
        <v>0</v>
      </c>
      <c r="G228">
        <v>768.7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</row>
    <row r="229" spans="1:34" x14ac:dyDescent="0.25">
      <c r="A229" s="13">
        <v>3</v>
      </c>
      <c r="B229" s="13">
        <v>190</v>
      </c>
      <c r="C229">
        <v>197</v>
      </c>
      <c r="D229" t="s">
        <v>263</v>
      </c>
      <c r="E229">
        <v>0</v>
      </c>
      <c r="F229">
        <v>0</v>
      </c>
      <c r="G229">
        <v>20.399999999999999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</row>
    <row r="230" spans="1:34" x14ac:dyDescent="0.25">
      <c r="A230" s="13">
        <v>3</v>
      </c>
      <c r="B230" s="13">
        <v>190</v>
      </c>
      <c r="C230">
        <v>198</v>
      </c>
      <c r="D230" t="s">
        <v>264</v>
      </c>
      <c r="E230">
        <v>0</v>
      </c>
      <c r="F230">
        <v>0</v>
      </c>
      <c r="G230">
        <v>272.3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</row>
    <row r="231" spans="1:34" x14ac:dyDescent="0.25">
      <c r="A231" s="13">
        <v>3</v>
      </c>
      <c r="B231" s="13">
        <v>190</v>
      </c>
      <c r="C231">
        <v>199</v>
      </c>
      <c r="D231" t="s">
        <v>265</v>
      </c>
      <c r="E231">
        <v>0</v>
      </c>
      <c r="F231">
        <v>0</v>
      </c>
      <c r="G231">
        <v>272.3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</row>
    <row r="232" spans="1:34" x14ac:dyDescent="0.25">
      <c r="A232" s="13">
        <v>3</v>
      </c>
      <c r="B232" s="13">
        <v>190</v>
      </c>
      <c r="C232">
        <v>200</v>
      </c>
      <c r="D232" t="s">
        <v>266</v>
      </c>
      <c r="E232">
        <v>0</v>
      </c>
      <c r="F232">
        <v>0</v>
      </c>
      <c r="G232">
        <v>291.7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</row>
    <row r="233" spans="1:34" x14ac:dyDescent="0.25">
      <c r="A233" s="13">
        <v>3</v>
      </c>
      <c r="B233" s="13">
        <v>190</v>
      </c>
      <c r="C233">
        <v>202</v>
      </c>
      <c r="D233" t="s">
        <v>267</v>
      </c>
      <c r="E233">
        <v>0</v>
      </c>
      <c r="F233">
        <v>0</v>
      </c>
      <c r="G233">
        <v>5675.7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</row>
    <row r="234" spans="1:34" x14ac:dyDescent="0.25">
      <c r="A234" s="13">
        <v>3</v>
      </c>
      <c r="B234" s="13">
        <v>190</v>
      </c>
      <c r="C234">
        <v>203</v>
      </c>
      <c r="D234" t="s">
        <v>268</v>
      </c>
      <c r="E234">
        <v>0</v>
      </c>
      <c r="F234">
        <v>0</v>
      </c>
      <c r="G234">
        <v>341.7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</row>
    <row r="235" spans="1:34" x14ac:dyDescent="0.25">
      <c r="A235" s="13">
        <v>3</v>
      </c>
      <c r="B235" s="13">
        <v>190</v>
      </c>
      <c r="C235">
        <v>204</v>
      </c>
      <c r="D235" t="s">
        <v>269</v>
      </c>
      <c r="E235">
        <v>0</v>
      </c>
      <c r="F235">
        <v>0</v>
      </c>
      <c r="G235">
        <v>903.5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</row>
    <row r="236" spans="1:34" x14ac:dyDescent="0.25">
      <c r="A236" s="13">
        <v>3</v>
      </c>
      <c r="B236" s="13">
        <v>190</v>
      </c>
      <c r="C236">
        <v>205</v>
      </c>
      <c r="D236" t="s">
        <v>270</v>
      </c>
      <c r="E236">
        <v>0</v>
      </c>
      <c r="F236">
        <v>0</v>
      </c>
      <c r="G236">
        <v>400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</row>
    <row r="237" spans="1:34" x14ac:dyDescent="0.25">
      <c r="A237" s="13">
        <v>3</v>
      </c>
      <c r="B237" s="13">
        <v>220</v>
      </c>
      <c r="C237">
        <v>221</v>
      </c>
      <c r="D237" t="s">
        <v>271</v>
      </c>
      <c r="E237">
        <v>0</v>
      </c>
      <c r="F237">
        <v>0</v>
      </c>
      <c r="G237">
        <v>14.72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</row>
    <row r="238" spans="1:34" x14ac:dyDescent="0.25">
      <c r="A238" s="13">
        <v>3</v>
      </c>
      <c r="B238" s="13">
        <v>230</v>
      </c>
      <c r="C238">
        <v>231</v>
      </c>
      <c r="D238" t="s">
        <v>272</v>
      </c>
      <c r="E238">
        <v>0</v>
      </c>
      <c r="F238">
        <v>0</v>
      </c>
      <c r="G238">
        <v>25.76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</row>
    <row r="239" spans="1:34" x14ac:dyDescent="0.25">
      <c r="A239" s="13">
        <v>3</v>
      </c>
      <c r="B239" s="13">
        <v>240</v>
      </c>
      <c r="C239">
        <v>241</v>
      </c>
      <c r="D239" t="s">
        <v>273</v>
      </c>
      <c r="E239">
        <v>0</v>
      </c>
      <c r="F239">
        <v>0</v>
      </c>
      <c r="G239">
        <v>5.5200000000000005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</row>
    <row r="240" spans="1:34" x14ac:dyDescent="0.25">
      <c r="A240" s="13">
        <v>3</v>
      </c>
      <c r="B240" s="13">
        <v>250</v>
      </c>
      <c r="C240">
        <v>251</v>
      </c>
      <c r="D240" t="s">
        <v>274</v>
      </c>
      <c r="E240">
        <v>0</v>
      </c>
      <c r="F240">
        <v>0</v>
      </c>
      <c r="G240">
        <v>0.7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</row>
    <row r="241" spans="1:34" x14ac:dyDescent="0.25">
      <c r="A241" s="13">
        <v>3</v>
      </c>
      <c r="B241" s="13">
        <v>250</v>
      </c>
      <c r="C241">
        <v>252</v>
      </c>
      <c r="D241" t="s">
        <v>275</v>
      </c>
      <c r="E241">
        <v>0</v>
      </c>
      <c r="F241">
        <v>0</v>
      </c>
      <c r="G241">
        <v>0.7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</row>
    <row r="242" spans="1:34" x14ac:dyDescent="0.25">
      <c r="A242" s="13">
        <v>3</v>
      </c>
      <c r="B242" s="13">
        <v>260</v>
      </c>
      <c r="C242">
        <v>261</v>
      </c>
      <c r="D242" t="s">
        <v>276</v>
      </c>
      <c r="E242">
        <v>0</v>
      </c>
      <c r="F242">
        <v>0</v>
      </c>
      <c r="G242">
        <v>8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</row>
    <row r="243" spans="1:34" x14ac:dyDescent="0.25">
      <c r="A243" s="13">
        <v>3</v>
      </c>
      <c r="B243" s="13">
        <v>260</v>
      </c>
      <c r="C243">
        <v>262</v>
      </c>
      <c r="D243" t="s">
        <v>277</v>
      </c>
      <c r="E243">
        <v>0</v>
      </c>
      <c r="F243">
        <v>0</v>
      </c>
      <c r="G243">
        <v>8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</row>
    <row r="244" spans="1:34" x14ac:dyDescent="0.25">
      <c r="A244" s="13">
        <v>3</v>
      </c>
      <c r="B244" s="13">
        <v>300</v>
      </c>
      <c r="C244">
        <v>301</v>
      </c>
      <c r="D244" t="s">
        <v>278</v>
      </c>
      <c r="E244">
        <v>0</v>
      </c>
      <c r="F244">
        <v>0</v>
      </c>
      <c r="G244">
        <v>99.2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</row>
    <row r="245" spans="1:34" x14ac:dyDescent="0.25">
      <c r="A245" s="13">
        <v>3</v>
      </c>
      <c r="B245" s="13">
        <v>350</v>
      </c>
      <c r="C245">
        <v>351</v>
      </c>
      <c r="D245" t="s">
        <v>279</v>
      </c>
      <c r="E245">
        <v>0</v>
      </c>
      <c r="F245">
        <v>0</v>
      </c>
      <c r="G245">
        <v>49.8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</row>
    <row r="246" spans="1:34" x14ac:dyDescent="0.25">
      <c r="A246" s="13">
        <v>3</v>
      </c>
      <c r="B246" s="13">
        <v>400</v>
      </c>
      <c r="C246">
        <v>401</v>
      </c>
      <c r="D246" t="s">
        <v>280</v>
      </c>
      <c r="E246">
        <v>0</v>
      </c>
      <c r="F246">
        <v>0</v>
      </c>
      <c r="G246">
        <v>891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</row>
    <row r="247" spans="1:34" x14ac:dyDescent="0.25">
      <c r="A247" s="13">
        <v>3</v>
      </c>
      <c r="B247" s="13">
        <v>400</v>
      </c>
      <c r="C247">
        <v>403</v>
      </c>
      <c r="D247" t="s">
        <v>281</v>
      </c>
      <c r="E247">
        <v>0</v>
      </c>
      <c r="F247">
        <v>0</v>
      </c>
      <c r="G247">
        <v>3892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</row>
    <row r="248" spans="1:34" x14ac:dyDescent="0.25">
      <c r="A248" s="13">
        <v>3</v>
      </c>
      <c r="B248" s="13">
        <v>400</v>
      </c>
      <c r="C248">
        <v>404</v>
      </c>
      <c r="D248" t="s">
        <v>282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</row>
    <row r="249" spans="1:34" x14ac:dyDescent="0.25">
      <c r="A249" s="13">
        <v>3</v>
      </c>
      <c r="B249" s="13">
        <v>400</v>
      </c>
      <c r="C249">
        <v>405</v>
      </c>
      <c r="D249" t="s">
        <v>283</v>
      </c>
      <c r="E249">
        <v>0</v>
      </c>
      <c r="F249">
        <v>0</v>
      </c>
      <c r="G249">
        <v>13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</row>
    <row r="250" spans="1:34" x14ac:dyDescent="0.25">
      <c r="A250" s="13">
        <v>3</v>
      </c>
      <c r="B250" s="13">
        <v>400</v>
      </c>
      <c r="C250">
        <v>406</v>
      </c>
      <c r="D250" t="s">
        <v>284</v>
      </c>
      <c r="E250">
        <v>0</v>
      </c>
      <c r="F250">
        <v>0</v>
      </c>
      <c r="G250">
        <v>1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</row>
    <row r="251" spans="1:34" x14ac:dyDescent="0.25">
      <c r="A251" s="13">
        <v>3</v>
      </c>
      <c r="B251" s="13">
        <v>400</v>
      </c>
      <c r="C251">
        <v>407</v>
      </c>
      <c r="D251" t="s">
        <v>285</v>
      </c>
      <c r="E251">
        <v>0</v>
      </c>
      <c r="F251">
        <v>0</v>
      </c>
      <c r="G251">
        <v>4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</row>
    <row r="252" spans="1:34" x14ac:dyDescent="0.25">
      <c r="A252" s="13">
        <v>3</v>
      </c>
      <c r="B252" s="13">
        <v>400</v>
      </c>
      <c r="C252">
        <v>408</v>
      </c>
      <c r="D252" t="s">
        <v>286</v>
      </c>
      <c r="E252">
        <v>0</v>
      </c>
      <c r="F252">
        <v>0</v>
      </c>
      <c r="G252">
        <v>21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</row>
    <row r="253" spans="1:34" x14ac:dyDescent="0.25">
      <c r="A253" s="13">
        <v>3</v>
      </c>
      <c r="B253" s="13">
        <v>400</v>
      </c>
      <c r="C253">
        <v>409</v>
      </c>
      <c r="D253" t="s">
        <v>287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</row>
    <row r="254" spans="1:34" x14ac:dyDescent="0.25">
      <c r="A254" s="13">
        <v>3</v>
      </c>
      <c r="B254" s="13">
        <v>400</v>
      </c>
      <c r="C254">
        <v>410</v>
      </c>
      <c r="D254" t="s">
        <v>288</v>
      </c>
      <c r="E254">
        <v>0</v>
      </c>
      <c r="F254">
        <v>0</v>
      </c>
      <c r="G254">
        <v>46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</row>
    <row r="255" spans="1:34" x14ac:dyDescent="0.25">
      <c r="A255" s="13">
        <v>3</v>
      </c>
      <c r="B255" s="13">
        <v>400</v>
      </c>
      <c r="C255">
        <v>411</v>
      </c>
      <c r="D255" t="s">
        <v>289</v>
      </c>
      <c r="E255">
        <v>0</v>
      </c>
      <c r="F255">
        <v>0</v>
      </c>
      <c r="G255">
        <v>17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</row>
    <row r="256" spans="1:34" x14ac:dyDescent="0.25">
      <c r="A256" s="13">
        <v>3</v>
      </c>
      <c r="B256" s="13">
        <v>500</v>
      </c>
      <c r="C256">
        <v>502</v>
      </c>
      <c r="D256" t="s">
        <v>290</v>
      </c>
      <c r="E256">
        <v>0</v>
      </c>
      <c r="F256">
        <v>0</v>
      </c>
      <c r="G256">
        <v>185.25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</row>
    <row r="257" spans="1:34" x14ac:dyDescent="0.25">
      <c r="A257" s="13">
        <v>3</v>
      </c>
      <c r="B257" s="13">
        <v>500</v>
      </c>
      <c r="C257">
        <v>503</v>
      </c>
      <c r="D257" t="s">
        <v>291</v>
      </c>
      <c r="E257">
        <v>0</v>
      </c>
      <c r="F257">
        <v>0</v>
      </c>
      <c r="G257">
        <v>313.67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</row>
    <row r="258" spans="1:34" x14ac:dyDescent="0.25">
      <c r="A258" s="13">
        <v>3</v>
      </c>
      <c r="B258" s="13">
        <v>700</v>
      </c>
      <c r="C258">
        <v>701</v>
      </c>
      <c r="D258" t="s">
        <v>292</v>
      </c>
      <c r="E258">
        <v>0</v>
      </c>
      <c r="F258">
        <v>0</v>
      </c>
      <c r="G258">
        <v>263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</row>
    <row r="259" spans="1:34" x14ac:dyDescent="0.25">
      <c r="A259" s="13">
        <v>3</v>
      </c>
      <c r="B259" s="13">
        <v>800</v>
      </c>
      <c r="C259">
        <v>801</v>
      </c>
      <c r="D259" t="s">
        <v>293</v>
      </c>
      <c r="E259">
        <v>0</v>
      </c>
      <c r="F259">
        <v>0</v>
      </c>
      <c r="G259">
        <v>245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</row>
    <row r="260" spans="1:34" x14ac:dyDescent="0.25">
      <c r="A260" s="13">
        <v>3</v>
      </c>
      <c r="B260" s="13">
        <v>800</v>
      </c>
      <c r="C260">
        <v>802</v>
      </c>
      <c r="D260" t="s">
        <v>294</v>
      </c>
      <c r="E260">
        <v>0</v>
      </c>
      <c r="F260">
        <v>0</v>
      </c>
      <c r="G260">
        <v>80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</row>
    <row r="261" spans="1:34" x14ac:dyDescent="0.25">
      <c r="A261" s="13">
        <v>3</v>
      </c>
      <c r="B261" s="13">
        <v>800</v>
      </c>
      <c r="C261">
        <v>803</v>
      </c>
      <c r="D261" t="s">
        <v>295</v>
      </c>
      <c r="E261">
        <v>0</v>
      </c>
      <c r="F261">
        <v>0</v>
      </c>
      <c r="G261">
        <v>850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</row>
    <row r="262" spans="1:34" x14ac:dyDescent="0.25">
      <c r="A262" s="13">
        <v>3</v>
      </c>
      <c r="B262" s="13">
        <v>800</v>
      </c>
      <c r="C262">
        <v>804</v>
      </c>
      <c r="D262" t="s">
        <v>296</v>
      </c>
      <c r="E262">
        <v>0</v>
      </c>
      <c r="F262">
        <v>0</v>
      </c>
      <c r="G262">
        <v>4900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</row>
    <row r="263" spans="1:34" x14ac:dyDescent="0.25">
      <c r="A263" s="13">
        <v>3</v>
      </c>
      <c r="B263" s="13">
        <v>900</v>
      </c>
      <c r="C263">
        <v>901</v>
      </c>
      <c r="D263" t="s">
        <v>297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</row>
    <row r="264" spans="1:34" x14ac:dyDescent="0.25">
      <c r="A264" s="13">
        <v>3</v>
      </c>
      <c r="B264" s="13">
        <v>910</v>
      </c>
      <c r="C264">
        <v>911</v>
      </c>
      <c r="D264" t="s">
        <v>298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</row>
    <row r="265" spans="1:34" x14ac:dyDescent="0.25">
      <c r="A265" s="13">
        <v>3</v>
      </c>
      <c r="B265" s="13">
        <v>920</v>
      </c>
      <c r="C265">
        <v>921</v>
      </c>
      <c r="D265" t="s">
        <v>299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</row>
    <row r="266" spans="1:34" x14ac:dyDescent="0.25">
      <c r="A266" s="13">
        <v>3</v>
      </c>
      <c r="B266" s="13">
        <v>930</v>
      </c>
      <c r="C266">
        <v>931</v>
      </c>
      <c r="D266" t="s">
        <v>300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</row>
    <row r="267" spans="1:34" x14ac:dyDescent="0.25">
      <c r="A267" s="13">
        <v>3</v>
      </c>
      <c r="B267" s="13">
        <v>940</v>
      </c>
      <c r="C267">
        <v>941</v>
      </c>
      <c r="D267" t="s">
        <v>301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</row>
    <row r="268" spans="1:34" x14ac:dyDescent="0.25">
      <c r="A268" s="13">
        <v>3</v>
      </c>
      <c r="B268" s="13">
        <v>950</v>
      </c>
      <c r="C268">
        <v>951</v>
      </c>
      <c r="D268" t="s">
        <v>302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</row>
    <row r="269" spans="1:34" x14ac:dyDescent="0.25">
      <c r="A269" s="13">
        <v>3</v>
      </c>
      <c r="B269" s="13">
        <v>960</v>
      </c>
      <c r="C269">
        <v>961</v>
      </c>
      <c r="D269" t="s">
        <v>303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</row>
    <row r="270" spans="1:34" x14ac:dyDescent="0.25">
      <c r="A270" s="13">
        <v>5</v>
      </c>
      <c r="B270" s="13">
        <v>200</v>
      </c>
      <c r="C270">
        <v>211</v>
      </c>
      <c r="D270" t="s">
        <v>507</v>
      </c>
      <c r="E270">
        <v>0</v>
      </c>
      <c r="F270">
        <v>0</v>
      </c>
      <c r="G270">
        <v>18.5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</row>
    <row r="271" spans="1:34" x14ac:dyDescent="0.25">
      <c r="A271" s="13">
        <v>5</v>
      </c>
      <c r="B271" s="13">
        <v>200</v>
      </c>
      <c r="C271">
        <v>222</v>
      </c>
      <c r="D271" t="s">
        <v>501</v>
      </c>
      <c r="E271">
        <v>0</v>
      </c>
      <c r="F271">
        <v>0</v>
      </c>
      <c r="G271">
        <v>18.5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</row>
    <row r="272" spans="1:34" x14ac:dyDescent="0.25">
      <c r="A272" s="13">
        <v>5</v>
      </c>
      <c r="B272" s="13">
        <v>200</v>
      </c>
      <c r="C272">
        <v>232</v>
      </c>
      <c r="D272" t="s">
        <v>504</v>
      </c>
      <c r="E272">
        <v>0</v>
      </c>
      <c r="F272">
        <v>0</v>
      </c>
      <c r="G272">
        <v>18.5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</row>
    <row r="273" spans="1:34" x14ac:dyDescent="0.25">
      <c r="A273" s="13">
        <v>5</v>
      </c>
      <c r="B273" s="13">
        <v>200</v>
      </c>
      <c r="C273">
        <v>242</v>
      </c>
      <c r="D273" t="s">
        <v>505</v>
      </c>
      <c r="E273">
        <v>0</v>
      </c>
      <c r="F273">
        <v>0</v>
      </c>
      <c r="G273">
        <v>18.5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</row>
    <row r="274" spans="1:34" x14ac:dyDescent="0.25">
      <c r="A274" s="13">
        <v>5</v>
      </c>
      <c r="B274" s="13">
        <v>260</v>
      </c>
      <c r="C274">
        <v>263</v>
      </c>
      <c r="D274" t="s">
        <v>506</v>
      </c>
      <c r="E274">
        <v>0</v>
      </c>
      <c r="F274">
        <v>0</v>
      </c>
      <c r="G274">
        <v>26.9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</row>
    <row r="275" spans="1:34" x14ac:dyDescent="0.25">
      <c r="A275" s="13">
        <v>5</v>
      </c>
      <c r="B275" s="13">
        <v>999</v>
      </c>
      <c r="C275">
        <v>302</v>
      </c>
      <c r="D275" t="s">
        <v>502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</row>
    <row r="276" spans="1:34" x14ac:dyDescent="0.25">
      <c r="A276" s="13">
        <v>5</v>
      </c>
      <c r="B276" s="13">
        <v>999</v>
      </c>
      <c r="C276">
        <v>352</v>
      </c>
      <c r="D276" t="s">
        <v>500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</row>
    <row r="277" spans="1:34" x14ac:dyDescent="0.25">
      <c r="A277" s="13">
        <v>5</v>
      </c>
      <c r="B277" s="13">
        <v>999</v>
      </c>
      <c r="C277">
        <v>962</v>
      </c>
      <c r="D277" t="s">
        <v>503</v>
      </c>
      <c r="E277">
        <v>0</v>
      </c>
      <c r="F277">
        <v>0</v>
      </c>
      <c r="G277">
        <v>40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</row>
  </sheetData>
  <pageMargins left="0.7" right="0.7" top="0.75" bottom="0.75" header="0.3" footer="0.3"/>
  <pageSetup paperSize="17" scale="55" orientation="landscape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J277"/>
  <sheetViews>
    <sheetView workbookViewId="0">
      <selection activeCell="AL4" sqref="AL4:AL277"/>
    </sheetView>
  </sheetViews>
  <sheetFormatPr defaultRowHeight="15" x14ac:dyDescent="0.25"/>
  <cols>
    <col min="1" max="1" width="9.7109375" bestFit="1" customWidth="1"/>
    <col min="2" max="2" width="10.140625" bestFit="1" customWidth="1"/>
    <col min="3" max="3" width="10.140625" style="95" bestFit="1" customWidth="1"/>
    <col min="4" max="4" width="58.85546875" bestFit="1" customWidth="1"/>
    <col min="35" max="36" width="9.85546875" bestFit="1" customWidth="1"/>
  </cols>
  <sheetData>
    <row r="3" spans="1:36" x14ac:dyDescent="0.25">
      <c r="A3" s="4" t="s">
        <v>24</v>
      </c>
      <c r="B3" s="4" t="s">
        <v>304</v>
      </c>
      <c r="C3" s="95" t="s">
        <v>23</v>
      </c>
      <c r="D3" s="4" t="s">
        <v>25</v>
      </c>
      <c r="E3">
        <v>2013</v>
      </c>
      <c r="F3">
        <v>2014</v>
      </c>
      <c r="G3">
        <v>2015</v>
      </c>
      <c r="H3">
        <v>2016</v>
      </c>
      <c r="I3">
        <v>2017</v>
      </c>
      <c r="J3">
        <v>2018</v>
      </c>
      <c r="K3">
        <v>2019</v>
      </c>
      <c r="L3">
        <v>2020</v>
      </c>
      <c r="M3">
        <v>2021</v>
      </c>
      <c r="N3">
        <v>2022</v>
      </c>
      <c r="O3">
        <v>2023</v>
      </c>
      <c r="P3">
        <v>2024</v>
      </c>
      <c r="Q3">
        <v>2025</v>
      </c>
      <c r="R3">
        <v>2026</v>
      </c>
      <c r="S3">
        <v>2027</v>
      </c>
      <c r="T3">
        <v>2028</v>
      </c>
      <c r="U3">
        <v>2029</v>
      </c>
      <c r="V3">
        <v>2030</v>
      </c>
      <c r="W3">
        <v>2031</v>
      </c>
      <c r="X3">
        <v>2032</v>
      </c>
      <c r="Y3">
        <v>2033</v>
      </c>
      <c r="Z3">
        <v>2034</v>
      </c>
      <c r="AA3">
        <v>2035</v>
      </c>
      <c r="AB3">
        <v>2036</v>
      </c>
      <c r="AC3">
        <v>2037</v>
      </c>
      <c r="AD3">
        <v>2038</v>
      </c>
      <c r="AE3">
        <v>2039</v>
      </c>
      <c r="AF3">
        <v>2040</v>
      </c>
      <c r="AG3">
        <v>2041</v>
      </c>
      <c r="AH3">
        <v>2042</v>
      </c>
      <c r="AI3" s="3" t="s">
        <v>1</v>
      </c>
      <c r="AJ3" s="3" t="s">
        <v>0</v>
      </c>
    </row>
    <row r="4" spans="1:36" x14ac:dyDescent="0.25">
      <c r="A4" s="13">
        <v>1</v>
      </c>
      <c r="B4" s="13">
        <v>100</v>
      </c>
      <c r="C4" s="95">
        <v>102</v>
      </c>
      <c r="D4" t="s">
        <v>38</v>
      </c>
      <c r="E4">
        <f>-('Avoided Prod Cost'!E4+'Avoided T&amp;D Capacity'!E4+'Avoided Gen Capacity Cost'!E4)</f>
        <v>0</v>
      </c>
      <c r="F4">
        <f>-('Avoided Prod Cost'!F4+'Avoided T&amp;D Capacity'!F4+'Avoided Gen Capacity Cost'!F4)</f>
        <v>0</v>
      </c>
      <c r="G4">
        <f>-('Avoided Prod Cost'!G4+'Avoided T&amp;D Capacity'!G4+'Avoided Gen Capacity Cost'!G4)</f>
        <v>145.98786000000001</v>
      </c>
      <c r="H4">
        <f>-('Avoided Prod Cost'!H4+'Avoided T&amp;D Capacity'!H4+'Avoided Gen Capacity Cost'!H4)</f>
        <v>144.11286000000001</v>
      </c>
      <c r="I4">
        <f>-('Avoided Prod Cost'!I4+'Avoided T&amp;D Capacity'!I4+'Avoided Gen Capacity Cost'!I4)</f>
        <v>153.73786000000001</v>
      </c>
      <c r="J4">
        <f>-('Avoided Prod Cost'!J4+'Avoided T&amp;D Capacity'!J4+'Avoided Gen Capacity Cost'!J4)</f>
        <v>282.74274000000003</v>
      </c>
      <c r="K4">
        <f>-('Avoided Prod Cost'!K4+'Avoided T&amp;D Capacity'!K4+'Avoided Gen Capacity Cost'!K4)</f>
        <v>327.00544000000002</v>
      </c>
      <c r="L4">
        <f>-('Avoided Prod Cost'!L4+'Avoided T&amp;D Capacity'!L4+'Avoided Gen Capacity Cost'!L4)</f>
        <v>334.91070999999999</v>
      </c>
      <c r="M4">
        <f>-('Avoided Prod Cost'!M4+'Avoided T&amp;D Capacity'!M4+'Avoided Gen Capacity Cost'!M4)</f>
        <v>397.13625999999999</v>
      </c>
      <c r="N4">
        <f>-('Avoided Prod Cost'!N4+'Avoided T&amp;D Capacity'!N4+'Avoided Gen Capacity Cost'!N4)</f>
        <v>433.06596000000002</v>
      </c>
      <c r="O4">
        <f>-('Avoided Prod Cost'!O4+'Avoided T&amp;D Capacity'!O4+'Avoided Gen Capacity Cost'!O4)</f>
        <v>435.46446000000003</v>
      </c>
      <c r="P4">
        <f>-('Avoided Prod Cost'!P4+'Avoided T&amp;D Capacity'!P4+'Avoided Gen Capacity Cost'!P4)</f>
        <v>360.11286000000001</v>
      </c>
      <c r="Q4">
        <f>-('Avoided Prod Cost'!Q4+'Avoided T&amp;D Capacity'!Q4+'Avoided Gen Capacity Cost'!Q4)</f>
        <v>385.78476000000001</v>
      </c>
      <c r="R4">
        <f>-('Avoided Prod Cost'!R4+'Avoided T&amp;D Capacity'!R4+'Avoided Gen Capacity Cost'!R4)</f>
        <v>342.42536000000001</v>
      </c>
      <c r="S4">
        <f>-('Avoided Prod Cost'!S4+'Avoided T&amp;D Capacity'!S4+'Avoided Gen Capacity Cost'!S4)</f>
        <v>465.86286000000001</v>
      </c>
      <c r="T4">
        <f>-('Avoided Prod Cost'!T4+'Avoided T&amp;D Capacity'!T4+'Avoided Gen Capacity Cost'!T4)</f>
        <v>355.45661000000001</v>
      </c>
      <c r="U4">
        <f>-('Avoided Prod Cost'!U4+'Avoided T&amp;D Capacity'!U4+'Avoided Gen Capacity Cost'!U4)</f>
        <v>394.95661000000001</v>
      </c>
      <c r="V4">
        <f>-('Avoided Prod Cost'!V4+'Avoided T&amp;D Capacity'!V4+'Avoided Gen Capacity Cost'!V4)</f>
        <v>403.48786000000001</v>
      </c>
      <c r="W4">
        <f>-('Avoided Prod Cost'!W4+'Avoided T&amp;D Capacity'!W4+'Avoided Gen Capacity Cost'!W4)</f>
        <v>466.33166</v>
      </c>
      <c r="X4">
        <f>-('Avoided Prod Cost'!X4+'Avoided T&amp;D Capacity'!X4+'Avoided Gen Capacity Cost'!X4)</f>
        <v>476.20666</v>
      </c>
      <c r="Y4">
        <f>-('Avoided Prod Cost'!Y4+'Avoided T&amp;D Capacity'!Y4+'Avoided Gen Capacity Cost'!Y4)</f>
        <v>0</v>
      </c>
      <c r="Z4">
        <f>-('Avoided Prod Cost'!Z4+'Avoided T&amp;D Capacity'!Z4+'Avoided Gen Capacity Cost'!Z4)</f>
        <v>0</v>
      </c>
      <c r="AA4">
        <f>-('Avoided Prod Cost'!AA4+'Avoided T&amp;D Capacity'!AA4+'Avoided Gen Capacity Cost'!AA4)</f>
        <v>0</v>
      </c>
      <c r="AB4">
        <f>-('Avoided Prod Cost'!AB4+'Avoided T&amp;D Capacity'!AB4+'Avoided Gen Capacity Cost'!AB4)</f>
        <v>0</v>
      </c>
      <c r="AC4">
        <f>-('Avoided Prod Cost'!AC4+'Avoided T&amp;D Capacity'!AC4+'Avoided Gen Capacity Cost'!AC4)</f>
        <v>0</v>
      </c>
      <c r="AD4">
        <f>-('Avoided Prod Cost'!AD4+'Avoided T&amp;D Capacity'!AD4+'Avoided Gen Capacity Cost'!AD4)</f>
        <v>0</v>
      </c>
      <c r="AE4">
        <f>-('Avoided Prod Cost'!AE4+'Avoided T&amp;D Capacity'!AE4+'Avoided Gen Capacity Cost'!AE4)</f>
        <v>0</v>
      </c>
      <c r="AF4">
        <f>-('Avoided Prod Cost'!AF4+'Avoided T&amp;D Capacity'!AF4+'Avoided Gen Capacity Cost'!AF4)</f>
        <v>0</v>
      </c>
      <c r="AG4">
        <f>-('Avoided Prod Cost'!AG4+'Avoided T&amp;D Capacity'!AG4+'Avoided Gen Capacity Cost'!AG4)</f>
        <v>0</v>
      </c>
      <c r="AH4">
        <f>-('Avoided Prod Cost'!AH4+'Avoided T&amp;D Capacity'!AH4+'Avoided Gen Capacity Cost'!AH4)</f>
        <v>0</v>
      </c>
      <c r="AI4" s="2">
        <f>SUM(E4:AH4)</f>
        <v>6304.7893900000008</v>
      </c>
      <c r="AJ4" s="2">
        <f>G4+(NPV(6.463858/100,H4:AH4))</f>
        <v>3584.2248896317369</v>
      </c>
    </row>
    <row r="5" spans="1:36" x14ac:dyDescent="0.25">
      <c r="A5" s="13">
        <v>1</v>
      </c>
      <c r="B5" s="13">
        <v>100</v>
      </c>
      <c r="C5" s="95">
        <v>103</v>
      </c>
      <c r="D5" t="s">
        <v>39</v>
      </c>
      <c r="E5">
        <f>-('Avoided Prod Cost'!E5+'Avoided T&amp;D Capacity'!E5+'Avoided Gen Capacity Cost'!E5)</f>
        <v>0</v>
      </c>
      <c r="F5">
        <f>-('Avoided Prod Cost'!F5+'Avoided T&amp;D Capacity'!F5+'Avoided Gen Capacity Cost'!F5)</f>
        <v>0</v>
      </c>
      <c r="G5">
        <f>-('Avoided Prod Cost'!G5+'Avoided T&amp;D Capacity'!G5+'Avoided Gen Capacity Cost'!G5)</f>
        <v>54.403739999999999</v>
      </c>
      <c r="H5">
        <f>-('Avoided Prod Cost'!H5+'Avoided T&amp;D Capacity'!H5+'Avoided Gen Capacity Cost'!H5)</f>
        <v>54.403739999999999</v>
      </c>
      <c r="I5">
        <f>-('Avoided Prod Cost'!I5+'Avoided T&amp;D Capacity'!I5+'Avoided Gen Capacity Cost'!I5)</f>
        <v>57.778739999999999</v>
      </c>
      <c r="J5">
        <f>-('Avoided Prod Cost'!J5+'Avoided T&amp;D Capacity'!J5+'Avoided Gen Capacity Cost'!J5)</f>
        <v>105.49065</v>
      </c>
      <c r="K5">
        <f>-('Avoided Prod Cost'!K5+'Avoided T&amp;D Capacity'!K5+'Avoided Gen Capacity Cost'!K5)</f>
        <v>122.40666999999999</v>
      </c>
      <c r="L5">
        <f>-('Avoided Prod Cost'!L5+'Avoided T&amp;D Capacity'!L5+'Avoided Gen Capacity Cost'!L5)</f>
        <v>125.07171</v>
      </c>
      <c r="M5">
        <f>-('Avoided Prod Cost'!M5+'Avoided T&amp;D Capacity'!M5+'Avoided Gen Capacity Cost'!M5)</f>
        <v>148.59124</v>
      </c>
      <c r="N5">
        <f>-('Avoided Prod Cost'!N5+'Avoided T&amp;D Capacity'!N5+'Avoided Gen Capacity Cost'!N5)</f>
        <v>161.89592999999999</v>
      </c>
      <c r="O5">
        <f>-('Avoided Prod Cost'!O5+'Avoided T&amp;D Capacity'!O5+'Avoided Gen Capacity Cost'!O5)</f>
        <v>162.95062000000001</v>
      </c>
      <c r="P5">
        <f>-('Avoided Prod Cost'!P5+'Avoided T&amp;D Capacity'!P5+'Avoided Gen Capacity Cost'!P5)</f>
        <v>134.84124</v>
      </c>
      <c r="Q5">
        <f>-('Avoided Prod Cost'!Q5+'Avoided T&amp;D Capacity'!Q5+'Avoided Gen Capacity Cost'!Q5)</f>
        <v>143.43499</v>
      </c>
      <c r="R5">
        <f>-('Avoided Prod Cost'!R5+'Avoided T&amp;D Capacity'!R5+'Avoided Gen Capacity Cost'!R5)</f>
        <v>127.91937</v>
      </c>
      <c r="S5">
        <f>-('Avoided Prod Cost'!S5+'Avoided T&amp;D Capacity'!S5+'Avoided Gen Capacity Cost'!S5)</f>
        <v>173.52874</v>
      </c>
      <c r="T5">
        <f>-('Avoided Prod Cost'!T5+'Avoided T&amp;D Capacity'!T5+'Avoided Gen Capacity Cost'!T5)</f>
        <v>132.62249</v>
      </c>
      <c r="U5">
        <f>-('Avoided Prod Cost'!U5+'Avoided T&amp;D Capacity'!U5+'Avoided Gen Capacity Cost'!U5)</f>
        <v>147.90374</v>
      </c>
      <c r="V5">
        <f>-('Avoided Prod Cost'!V5+'Avoided T&amp;D Capacity'!V5+'Avoided Gen Capacity Cost'!V5)</f>
        <v>149.87249</v>
      </c>
      <c r="W5">
        <f>-('Avoided Prod Cost'!W5+'Avoided T&amp;D Capacity'!W5+'Avoided Gen Capacity Cost'!W5)</f>
        <v>174.74749</v>
      </c>
      <c r="X5">
        <f>-('Avoided Prod Cost'!X5+'Avoided T&amp;D Capacity'!X5+'Avoided Gen Capacity Cost'!X5)</f>
        <v>178.12249</v>
      </c>
      <c r="Y5">
        <f>-('Avoided Prod Cost'!Y5+'Avoided T&amp;D Capacity'!Y5+'Avoided Gen Capacity Cost'!Y5)</f>
        <v>0</v>
      </c>
      <c r="Z5">
        <f>-('Avoided Prod Cost'!Z5+'Avoided T&amp;D Capacity'!Z5+'Avoided Gen Capacity Cost'!Z5)</f>
        <v>0</v>
      </c>
      <c r="AA5">
        <f>-('Avoided Prod Cost'!AA5+'Avoided T&amp;D Capacity'!AA5+'Avoided Gen Capacity Cost'!AA5)</f>
        <v>0</v>
      </c>
      <c r="AB5">
        <f>-('Avoided Prod Cost'!AB5+'Avoided T&amp;D Capacity'!AB5+'Avoided Gen Capacity Cost'!AB5)</f>
        <v>0</v>
      </c>
      <c r="AC5">
        <f>-('Avoided Prod Cost'!AC5+'Avoided T&amp;D Capacity'!AC5+'Avoided Gen Capacity Cost'!AC5)</f>
        <v>0</v>
      </c>
      <c r="AD5">
        <f>-('Avoided Prod Cost'!AD5+'Avoided T&amp;D Capacity'!AD5+'Avoided Gen Capacity Cost'!AD5)</f>
        <v>0</v>
      </c>
      <c r="AE5">
        <f>-('Avoided Prod Cost'!AE5+'Avoided T&amp;D Capacity'!AE5+'Avoided Gen Capacity Cost'!AE5)</f>
        <v>0</v>
      </c>
      <c r="AF5">
        <f>-('Avoided Prod Cost'!AF5+'Avoided T&amp;D Capacity'!AF5+'Avoided Gen Capacity Cost'!AF5)</f>
        <v>0</v>
      </c>
      <c r="AG5">
        <f>-('Avoided Prod Cost'!AG5+'Avoided T&amp;D Capacity'!AG5+'Avoided Gen Capacity Cost'!AG5)</f>
        <v>0</v>
      </c>
      <c r="AH5">
        <f>-('Avoided Prod Cost'!AH5+'Avoided T&amp;D Capacity'!AH5+'Avoided Gen Capacity Cost'!AH5)</f>
        <v>0</v>
      </c>
      <c r="AI5" s="2">
        <f t="shared" ref="AI5:AI68" si="0">SUM(E5:AH5)</f>
        <v>2355.9860800000001</v>
      </c>
      <c r="AJ5" s="2">
        <f t="shared" ref="AJ5:AJ68" si="1">G5+(NPV(6.463858/100,H5:AH5))</f>
        <v>1339.710585422607</v>
      </c>
    </row>
    <row r="6" spans="1:36" x14ac:dyDescent="0.25">
      <c r="A6" s="13">
        <v>1</v>
      </c>
      <c r="B6" s="13">
        <v>100</v>
      </c>
      <c r="C6" s="95">
        <v>104</v>
      </c>
      <c r="D6" t="s">
        <v>40</v>
      </c>
      <c r="E6">
        <f>-('Avoided Prod Cost'!E6+'Avoided T&amp;D Capacity'!E6+'Avoided Gen Capacity Cost'!E6)</f>
        <v>0</v>
      </c>
      <c r="F6">
        <f>-('Avoided Prod Cost'!F6+'Avoided T&amp;D Capacity'!F6+'Avoided Gen Capacity Cost'!F6)</f>
        <v>0</v>
      </c>
      <c r="G6">
        <f>-('Avoided Prod Cost'!G6+'Avoided T&amp;D Capacity'!G6+'Avoided Gen Capacity Cost'!G6)</f>
        <v>78.46499</v>
      </c>
      <c r="H6">
        <f>-('Avoided Prod Cost'!H6+'Avoided T&amp;D Capacity'!H6+'Avoided Gen Capacity Cost'!H6)</f>
        <v>77.46499</v>
      </c>
      <c r="I6">
        <f>-('Avoided Prod Cost'!I6+'Avoided T&amp;D Capacity'!I6+'Avoided Gen Capacity Cost'!I6)</f>
        <v>82.21499</v>
      </c>
      <c r="J6">
        <f>-('Avoided Prod Cost'!J6+'Avoided T&amp;D Capacity'!J6+'Avoided Gen Capacity Cost'!J6)</f>
        <v>151.14858000000001</v>
      </c>
      <c r="K6">
        <f>-('Avoided Prod Cost'!K6+'Avoided T&amp;D Capacity'!K6+'Avoided Gen Capacity Cost'!K6)</f>
        <v>174.92104</v>
      </c>
      <c r="L6">
        <f>-('Avoided Prod Cost'!L6+'Avoided T&amp;D Capacity'!L6+'Avoided Gen Capacity Cost'!L6)</f>
        <v>179.13882000000001</v>
      </c>
      <c r="M6">
        <f>-('Avoided Prod Cost'!M6+'Avoided T&amp;D Capacity'!M6+'Avoided Gen Capacity Cost'!M6)</f>
        <v>212.67592999999999</v>
      </c>
      <c r="N6">
        <f>-('Avoided Prod Cost'!N6+'Avoided T&amp;D Capacity'!N6+'Avoided Gen Capacity Cost'!N6)</f>
        <v>232.05088999999998</v>
      </c>
      <c r="O6">
        <f>-('Avoided Prod Cost'!O6+'Avoided T&amp;D Capacity'!O6+'Avoided Gen Capacity Cost'!O6)</f>
        <v>232.69938999999999</v>
      </c>
      <c r="P6">
        <f>-('Avoided Prod Cost'!P6+'Avoided T&amp;D Capacity'!P6+'Avoided Gen Capacity Cost'!P6)</f>
        <v>192.80874</v>
      </c>
      <c r="Q6">
        <f>-('Avoided Prod Cost'!Q6+'Avoided T&amp;D Capacity'!Q6+'Avoided Gen Capacity Cost'!Q6)</f>
        <v>206.63686999999999</v>
      </c>
      <c r="R6">
        <f>-('Avoided Prod Cost'!R6+'Avoided T&amp;D Capacity'!R6+'Avoided Gen Capacity Cost'!R6)</f>
        <v>183.10561999999999</v>
      </c>
      <c r="S6">
        <f>-('Avoided Prod Cost'!S6+'Avoided T&amp;D Capacity'!S6+'Avoided Gen Capacity Cost'!S6)</f>
        <v>248.74628999999999</v>
      </c>
      <c r="T6">
        <f>-('Avoided Prod Cost'!T6+'Avoided T&amp;D Capacity'!T6+'Avoided Gen Capacity Cost'!T6)</f>
        <v>189.99624</v>
      </c>
      <c r="U6">
        <f>-('Avoided Prod Cost'!U6+'Avoided T&amp;D Capacity'!U6+'Avoided Gen Capacity Cost'!U6)</f>
        <v>211.71499</v>
      </c>
      <c r="V6">
        <f>-('Avoided Prod Cost'!V6+'Avoided T&amp;D Capacity'!V6+'Avoided Gen Capacity Cost'!V6)</f>
        <v>214.55874</v>
      </c>
      <c r="W6">
        <f>-('Avoided Prod Cost'!W6+'Avoided T&amp;D Capacity'!W6+'Avoided Gen Capacity Cost'!W6)</f>
        <v>249.74624</v>
      </c>
      <c r="X6">
        <f>-('Avoided Prod Cost'!X6+'Avoided T&amp;D Capacity'!X6+'Avoided Gen Capacity Cost'!X6)</f>
        <v>254.65249</v>
      </c>
      <c r="Y6">
        <f>-('Avoided Prod Cost'!Y6+'Avoided T&amp;D Capacity'!Y6+'Avoided Gen Capacity Cost'!Y6)</f>
        <v>0</v>
      </c>
      <c r="Z6">
        <f>-('Avoided Prod Cost'!Z6+'Avoided T&amp;D Capacity'!Z6+'Avoided Gen Capacity Cost'!Z6)</f>
        <v>0</v>
      </c>
      <c r="AA6">
        <f>-('Avoided Prod Cost'!AA6+'Avoided T&amp;D Capacity'!AA6+'Avoided Gen Capacity Cost'!AA6)</f>
        <v>0</v>
      </c>
      <c r="AB6">
        <f>-('Avoided Prod Cost'!AB6+'Avoided T&amp;D Capacity'!AB6+'Avoided Gen Capacity Cost'!AB6)</f>
        <v>0</v>
      </c>
      <c r="AC6">
        <f>-('Avoided Prod Cost'!AC6+'Avoided T&amp;D Capacity'!AC6+'Avoided Gen Capacity Cost'!AC6)</f>
        <v>0</v>
      </c>
      <c r="AD6">
        <f>-('Avoided Prod Cost'!AD6+'Avoided T&amp;D Capacity'!AD6+'Avoided Gen Capacity Cost'!AD6)</f>
        <v>0</v>
      </c>
      <c r="AE6">
        <f>-('Avoided Prod Cost'!AE6+'Avoided T&amp;D Capacity'!AE6+'Avoided Gen Capacity Cost'!AE6)</f>
        <v>0</v>
      </c>
      <c r="AF6">
        <f>-('Avoided Prod Cost'!AF6+'Avoided T&amp;D Capacity'!AF6+'Avoided Gen Capacity Cost'!AF6)</f>
        <v>0</v>
      </c>
      <c r="AG6">
        <f>-('Avoided Prod Cost'!AG6+'Avoided T&amp;D Capacity'!AG6+'Avoided Gen Capacity Cost'!AG6)</f>
        <v>0</v>
      </c>
      <c r="AH6">
        <f>-('Avoided Prod Cost'!AH6+'Avoided T&amp;D Capacity'!AH6+'Avoided Gen Capacity Cost'!AH6)</f>
        <v>0</v>
      </c>
      <c r="AI6" s="2">
        <f t="shared" si="0"/>
        <v>3372.7458399999996</v>
      </c>
      <c r="AJ6" s="2">
        <f t="shared" si="1"/>
        <v>1917.870618924401</v>
      </c>
    </row>
    <row r="7" spans="1:36" x14ac:dyDescent="0.25">
      <c r="A7" s="13">
        <v>1</v>
      </c>
      <c r="B7" s="13">
        <v>100</v>
      </c>
      <c r="C7" s="95">
        <v>105</v>
      </c>
      <c r="D7" t="s">
        <v>41</v>
      </c>
      <c r="E7">
        <f>-('Avoided Prod Cost'!E7+'Avoided T&amp;D Capacity'!E7+'Avoided Gen Capacity Cost'!E7)</f>
        <v>0</v>
      </c>
      <c r="F7">
        <f>-('Avoided Prod Cost'!F7+'Avoided T&amp;D Capacity'!F7+'Avoided Gen Capacity Cost'!F7)</f>
        <v>0</v>
      </c>
      <c r="G7">
        <f>-('Avoided Prod Cost'!G7+'Avoided T&amp;D Capacity'!G7+'Avoided Gen Capacity Cost'!G7)</f>
        <v>66.156109999999998</v>
      </c>
      <c r="H7">
        <f>-('Avoided Prod Cost'!H7+'Avoided T&amp;D Capacity'!H7+'Avoided Gen Capacity Cost'!H7)</f>
        <v>65.406109999999998</v>
      </c>
      <c r="I7">
        <f>-('Avoided Prod Cost'!I7+'Avoided T&amp;D Capacity'!I7+'Avoided Gen Capacity Cost'!I7)</f>
        <v>70.031109999999998</v>
      </c>
      <c r="J7">
        <f>-('Avoided Prod Cost'!J7+'Avoided T&amp;D Capacity'!J7+'Avoided Gen Capacity Cost'!J7)</f>
        <v>128.67955000000001</v>
      </c>
      <c r="K7">
        <f>-('Avoided Prod Cost'!K7+'Avoided T&amp;D Capacity'!K7+'Avoided Gen Capacity Cost'!K7)</f>
        <v>148.86118999999999</v>
      </c>
      <c r="L7">
        <f>-('Avoided Prod Cost'!L7+'Avoided T&amp;D Capacity'!L7+'Avoided Gen Capacity Cost'!L7)</f>
        <v>151.84458999999998</v>
      </c>
      <c r="M7">
        <f>-('Avoided Prod Cost'!M7+'Avoided T&amp;D Capacity'!M7+'Avoided Gen Capacity Cost'!M7)</f>
        <v>180.98424</v>
      </c>
      <c r="N7">
        <f>-('Avoided Prod Cost'!N7+'Avoided T&amp;D Capacity'!N7+'Avoided Gen Capacity Cost'!N7)</f>
        <v>197.11302000000001</v>
      </c>
      <c r="O7">
        <f>-('Avoided Prod Cost'!O7+'Avoided T&amp;D Capacity'!O7+'Avoided Gen Capacity Cost'!O7)</f>
        <v>198.31614000000002</v>
      </c>
      <c r="P7">
        <f>-('Avoided Prod Cost'!P7+'Avoided T&amp;D Capacity'!P7+'Avoided Gen Capacity Cost'!P7)</f>
        <v>163.63646</v>
      </c>
      <c r="Q7">
        <f>-('Avoided Prod Cost'!Q7+'Avoided T&amp;D Capacity'!Q7+'Avoided Gen Capacity Cost'!Q7)</f>
        <v>175.46458000000001</v>
      </c>
      <c r="R7">
        <f>-('Avoided Prod Cost'!R7+'Avoided T&amp;D Capacity'!R7+'Avoided Gen Capacity Cost'!R7)</f>
        <v>156.26146</v>
      </c>
      <c r="S7">
        <f>-('Avoided Prod Cost'!S7+'Avoided T&amp;D Capacity'!S7+'Avoided Gen Capacity Cost'!S7)</f>
        <v>211.65208000000001</v>
      </c>
      <c r="T7">
        <f>-('Avoided Prod Cost'!T7+'Avoided T&amp;D Capacity'!T7+'Avoided Gen Capacity Cost'!T7)</f>
        <v>161.80833000000001</v>
      </c>
      <c r="U7">
        <f>-('Avoided Prod Cost'!U7+'Avoided T&amp;D Capacity'!U7+'Avoided Gen Capacity Cost'!U7)</f>
        <v>179.58958000000001</v>
      </c>
      <c r="V7">
        <f>-('Avoided Prod Cost'!V7+'Avoided T&amp;D Capacity'!V7+'Avoided Gen Capacity Cost'!V7)</f>
        <v>0</v>
      </c>
      <c r="W7">
        <f>-('Avoided Prod Cost'!W7+'Avoided T&amp;D Capacity'!W7+'Avoided Gen Capacity Cost'!W7)</f>
        <v>0</v>
      </c>
      <c r="X7">
        <f>-('Avoided Prod Cost'!X7+'Avoided T&amp;D Capacity'!X7+'Avoided Gen Capacity Cost'!X7)</f>
        <v>0</v>
      </c>
      <c r="Y7">
        <f>-('Avoided Prod Cost'!Y7+'Avoided T&amp;D Capacity'!Y7+'Avoided Gen Capacity Cost'!Y7)</f>
        <v>0</v>
      </c>
      <c r="Z7">
        <f>-('Avoided Prod Cost'!Z7+'Avoided T&amp;D Capacity'!Z7+'Avoided Gen Capacity Cost'!Z7)</f>
        <v>0</v>
      </c>
      <c r="AA7">
        <f>-('Avoided Prod Cost'!AA7+'Avoided T&amp;D Capacity'!AA7+'Avoided Gen Capacity Cost'!AA7)</f>
        <v>0</v>
      </c>
      <c r="AB7">
        <f>-('Avoided Prod Cost'!AB7+'Avoided T&amp;D Capacity'!AB7+'Avoided Gen Capacity Cost'!AB7)</f>
        <v>0</v>
      </c>
      <c r="AC7">
        <f>-('Avoided Prod Cost'!AC7+'Avoided T&amp;D Capacity'!AC7+'Avoided Gen Capacity Cost'!AC7)</f>
        <v>0</v>
      </c>
      <c r="AD7">
        <f>-('Avoided Prod Cost'!AD7+'Avoided T&amp;D Capacity'!AD7+'Avoided Gen Capacity Cost'!AD7)</f>
        <v>0</v>
      </c>
      <c r="AE7">
        <f>-('Avoided Prod Cost'!AE7+'Avoided T&amp;D Capacity'!AE7+'Avoided Gen Capacity Cost'!AE7)</f>
        <v>0</v>
      </c>
      <c r="AF7">
        <f>-('Avoided Prod Cost'!AF7+'Avoided T&amp;D Capacity'!AF7+'Avoided Gen Capacity Cost'!AF7)</f>
        <v>0</v>
      </c>
      <c r="AG7">
        <f>-('Avoided Prod Cost'!AG7+'Avoided T&amp;D Capacity'!AG7+'Avoided Gen Capacity Cost'!AG7)</f>
        <v>0</v>
      </c>
      <c r="AH7">
        <f>-('Avoided Prod Cost'!AH7+'Avoided T&amp;D Capacity'!AH7+'Avoided Gen Capacity Cost'!AH7)</f>
        <v>0</v>
      </c>
      <c r="AI7" s="2">
        <f t="shared" si="0"/>
        <v>2255.8045499999998</v>
      </c>
      <c r="AJ7" s="2">
        <f t="shared" si="1"/>
        <v>1406.0724035790579</v>
      </c>
    </row>
    <row r="8" spans="1:36" x14ac:dyDescent="0.25">
      <c r="A8" s="13">
        <v>1</v>
      </c>
      <c r="B8" s="13">
        <v>100</v>
      </c>
      <c r="C8" s="95">
        <v>106</v>
      </c>
      <c r="D8" t="s">
        <v>42</v>
      </c>
      <c r="E8">
        <f>-('Avoided Prod Cost'!E8+'Avoided T&amp;D Capacity'!E8+'Avoided Gen Capacity Cost'!E8)</f>
        <v>0</v>
      </c>
      <c r="F8">
        <f>-('Avoided Prod Cost'!F8+'Avoided T&amp;D Capacity'!F8+'Avoided Gen Capacity Cost'!F8)</f>
        <v>0</v>
      </c>
      <c r="G8">
        <f>-('Avoided Prod Cost'!G8+'Avoided T&amp;D Capacity'!G8+'Avoided Gen Capacity Cost'!G8)</f>
        <v>109.30826999999999</v>
      </c>
      <c r="H8">
        <f>-('Avoided Prod Cost'!H8+'Avoided T&amp;D Capacity'!H8+'Avoided Gen Capacity Cost'!H8)</f>
        <v>109.05826999999999</v>
      </c>
      <c r="I8">
        <f>-('Avoided Prod Cost'!I8+'Avoided T&amp;D Capacity'!I8+'Avoided Gen Capacity Cost'!I8)</f>
        <v>113.68326999999999</v>
      </c>
      <c r="J8">
        <f>-('Avoided Prod Cost'!J8+'Avoided T&amp;D Capacity'!J8+'Avoided Gen Capacity Cost'!J8)</f>
        <v>269.15300000000002</v>
      </c>
      <c r="K8">
        <f>-('Avoided Prod Cost'!K8+'Avoided T&amp;D Capacity'!K8+'Avoided Gen Capacity Cost'!K8)</f>
        <v>326.34830999999997</v>
      </c>
      <c r="L8">
        <f>-('Avoided Prod Cost'!L8+'Avoided T&amp;D Capacity'!L8+'Avoided Gen Capacity Cost'!L8)</f>
        <v>330.11295999999999</v>
      </c>
      <c r="M8">
        <f>-('Avoided Prod Cost'!M8+'Avoided T&amp;D Capacity'!M8+'Avoided Gen Capacity Cost'!M8)</f>
        <v>404.98016999999999</v>
      </c>
      <c r="N8">
        <f>-('Avoided Prod Cost'!N8+'Avoided T&amp;D Capacity'!N8+'Avoided Gen Capacity Cost'!N8)</f>
        <v>445.50734</v>
      </c>
      <c r="O8">
        <f>-('Avoided Prod Cost'!O8+'Avoided T&amp;D Capacity'!O8+'Avoided Gen Capacity Cost'!O8)</f>
        <v>442.82763999999997</v>
      </c>
      <c r="P8">
        <f>-('Avoided Prod Cost'!P8+'Avoided T&amp;D Capacity'!P8+'Avoided Gen Capacity Cost'!P8)</f>
        <v>343.69484</v>
      </c>
      <c r="Q8">
        <f>-('Avoided Prod Cost'!Q8+'Avoided T&amp;D Capacity'!Q8+'Avoided Gen Capacity Cost'!Q8)</f>
        <v>376.10113999999999</v>
      </c>
      <c r="R8">
        <f>-('Avoided Prod Cost'!R8+'Avoided T&amp;D Capacity'!R8+'Avoided Gen Capacity Cost'!R8)</f>
        <v>316.88234</v>
      </c>
      <c r="S8">
        <f>-('Avoided Prod Cost'!S8+'Avoided T&amp;D Capacity'!S8+'Avoided Gen Capacity Cost'!S8)</f>
        <v>470.49173999999999</v>
      </c>
      <c r="T8">
        <f>-('Avoided Prod Cost'!T8+'Avoided T&amp;D Capacity'!T8+'Avoided Gen Capacity Cost'!T8)</f>
        <v>328.46053999999998</v>
      </c>
      <c r="U8">
        <f>-('Avoided Prod Cost'!U8+'Avoided T&amp;D Capacity'!U8+'Avoided Gen Capacity Cost'!U8)</f>
        <v>374.89803999999998</v>
      </c>
      <c r="V8">
        <f>-('Avoided Prod Cost'!V8+'Avoided T&amp;D Capacity'!V8+'Avoided Gen Capacity Cost'!V8)</f>
        <v>0</v>
      </c>
      <c r="W8">
        <f>-('Avoided Prod Cost'!W8+'Avoided T&amp;D Capacity'!W8+'Avoided Gen Capacity Cost'!W8)</f>
        <v>0</v>
      </c>
      <c r="X8">
        <f>-('Avoided Prod Cost'!X8+'Avoided T&amp;D Capacity'!X8+'Avoided Gen Capacity Cost'!X8)</f>
        <v>0</v>
      </c>
      <c r="Y8">
        <f>-('Avoided Prod Cost'!Y8+'Avoided T&amp;D Capacity'!Y8+'Avoided Gen Capacity Cost'!Y8)</f>
        <v>0</v>
      </c>
      <c r="Z8">
        <f>-('Avoided Prod Cost'!Z8+'Avoided T&amp;D Capacity'!Z8+'Avoided Gen Capacity Cost'!Z8)</f>
        <v>0</v>
      </c>
      <c r="AA8">
        <f>-('Avoided Prod Cost'!AA8+'Avoided T&amp;D Capacity'!AA8+'Avoided Gen Capacity Cost'!AA8)</f>
        <v>0</v>
      </c>
      <c r="AB8">
        <f>-('Avoided Prod Cost'!AB8+'Avoided T&amp;D Capacity'!AB8+'Avoided Gen Capacity Cost'!AB8)</f>
        <v>0</v>
      </c>
      <c r="AC8">
        <f>-('Avoided Prod Cost'!AC8+'Avoided T&amp;D Capacity'!AC8+'Avoided Gen Capacity Cost'!AC8)</f>
        <v>0</v>
      </c>
      <c r="AD8">
        <f>-('Avoided Prod Cost'!AD8+'Avoided T&amp;D Capacity'!AD8+'Avoided Gen Capacity Cost'!AD8)</f>
        <v>0</v>
      </c>
      <c r="AE8">
        <f>-('Avoided Prod Cost'!AE8+'Avoided T&amp;D Capacity'!AE8+'Avoided Gen Capacity Cost'!AE8)</f>
        <v>0</v>
      </c>
      <c r="AF8">
        <f>-('Avoided Prod Cost'!AF8+'Avoided T&amp;D Capacity'!AF8+'Avoided Gen Capacity Cost'!AF8)</f>
        <v>0</v>
      </c>
      <c r="AG8">
        <f>-('Avoided Prod Cost'!AG8+'Avoided T&amp;D Capacity'!AG8+'Avoided Gen Capacity Cost'!AG8)</f>
        <v>0</v>
      </c>
      <c r="AH8">
        <f>-('Avoided Prod Cost'!AH8+'Avoided T&amp;D Capacity'!AH8+'Avoided Gen Capacity Cost'!AH8)</f>
        <v>0</v>
      </c>
      <c r="AI8" s="2">
        <f t="shared" si="0"/>
        <v>4761.5078699999995</v>
      </c>
      <c r="AJ8" s="2">
        <f t="shared" si="1"/>
        <v>2943.342546334587</v>
      </c>
    </row>
    <row r="9" spans="1:36" x14ac:dyDescent="0.25">
      <c r="A9" s="13">
        <v>1</v>
      </c>
      <c r="B9" s="13">
        <v>100</v>
      </c>
      <c r="C9" s="95">
        <v>107</v>
      </c>
      <c r="D9" t="s">
        <v>43</v>
      </c>
      <c r="E9">
        <f>-('Avoided Prod Cost'!E9+'Avoided T&amp;D Capacity'!E9+'Avoided Gen Capacity Cost'!E9)</f>
        <v>0</v>
      </c>
      <c r="F9">
        <f>-('Avoided Prod Cost'!F9+'Avoided T&amp;D Capacity'!F9+'Avoided Gen Capacity Cost'!F9)</f>
        <v>0</v>
      </c>
      <c r="G9">
        <f>-('Avoided Prod Cost'!G9+'Avoided T&amp;D Capacity'!G9+'Avoided Gen Capacity Cost'!G9)</f>
        <v>126.78485000000001</v>
      </c>
      <c r="H9">
        <f>-('Avoided Prod Cost'!H9+'Avoided T&amp;D Capacity'!H9+'Avoided Gen Capacity Cost'!H9)</f>
        <v>125.03485000000001</v>
      </c>
      <c r="I9">
        <f>-('Avoided Prod Cost'!I9+'Avoided T&amp;D Capacity'!I9+'Avoided Gen Capacity Cost'!I9)</f>
        <v>133.65985000000001</v>
      </c>
      <c r="J9">
        <f>-('Avoided Prod Cost'!J9+'Avoided T&amp;D Capacity'!J9+'Avoided Gen Capacity Cost'!J9)</f>
        <v>245.11200000000002</v>
      </c>
      <c r="K9">
        <f>-('Avoided Prod Cost'!K9+'Avoided T&amp;D Capacity'!K9+'Avoided Gen Capacity Cost'!K9)</f>
        <v>283.63738999999998</v>
      </c>
      <c r="L9">
        <f>-('Avoided Prod Cost'!L9+'Avoided T&amp;D Capacity'!L9+'Avoided Gen Capacity Cost'!L9)</f>
        <v>290.99481000000003</v>
      </c>
      <c r="M9">
        <f>-('Avoided Prod Cost'!M9+'Avoided T&amp;D Capacity'!M9+'Avoided Gen Capacity Cost'!M9)</f>
        <v>345.18325000000004</v>
      </c>
      <c r="N9">
        <f>-('Avoided Prod Cost'!N9+'Avoided T&amp;D Capacity'!N9+'Avoided Gen Capacity Cost'!N9)</f>
        <v>376.42545000000001</v>
      </c>
      <c r="O9">
        <f>-('Avoided Prod Cost'!O9+'Avoided T&amp;D Capacity'!O9+'Avoided Gen Capacity Cost'!O9)</f>
        <v>378.59735000000001</v>
      </c>
      <c r="P9">
        <f>-('Avoided Prod Cost'!P9+'Avoided T&amp;D Capacity'!P9+'Avoided Gen Capacity Cost'!P9)</f>
        <v>312.12864999999999</v>
      </c>
      <c r="Q9">
        <f>-('Avoided Prod Cost'!Q9+'Avoided T&amp;D Capacity'!Q9+'Avoided Gen Capacity Cost'!Q9)</f>
        <v>335.42545000000001</v>
      </c>
      <c r="R9">
        <f>-('Avoided Prod Cost'!R9+'Avoided T&amp;D Capacity'!R9+'Avoided Gen Capacity Cost'!R9)</f>
        <v>297.64422999999999</v>
      </c>
      <c r="S9">
        <f>-('Avoided Prod Cost'!S9+'Avoided T&amp;D Capacity'!S9+'Avoided Gen Capacity Cost'!S9)</f>
        <v>404.69114999999999</v>
      </c>
      <c r="T9">
        <f>-('Avoided Prod Cost'!T9+'Avoided T&amp;D Capacity'!T9+'Avoided Gen Capacity Cost'!T9)</f>
        <v>308.22235000000001</v>
      </c>
      <c r="U9">
        <f>-('Avoided Prod Cost'!U9+'Avoided T&amp;D Capacity'!U9+'Avoided Gen Capacity Cost'!U9)</f>
        <v>343.59735000000001</v>
      </c>
      <c r="V9">
        <f>-('Avoided Prod Cost'!V9+'Avoided T&amp;D Capacity'!V9+'Avoided Gen Capacity Cost'!V9)</f>
        <v>0</v>
      </c>
      <c r="W9">
        <f>-('Avoided Prod Cost'!W9+'Avoided T&amp;D Capacity'!W9+'Avoided Gen Capacity Cost'!W9)</f>
        <v>0</v>
      </c>
      <c r="X9">
        <f>-('Avoided Prod Cost'!X9+'Avoided T&amp;D Capacity'!X9+'Avoided Gen Capacity Cost'!X9)</f>
        <v>0</v>
      </c>
      <c r="Y9">
        <f>-('Avoided Prod Cost'!Y9+'Avoided T&amp;D Capacity'!Y9+'Avoided Gen Capacity Cost'!Y9)</f>
        <v>0</v>
      </c>
      <c r="Z9">
        <f>-('Avoided Prod Cost'!Z9+'Avoided T&amp;D Capacity'!Z9+'Avoided Gen Capacity Cost'!Z9)</f>
        <v>0</v>
      </c>
      <c r="AA9">
        <f>-('Avoided Prod Cost'!AA9+'Avoided T&amp;D Capacity'!AA9+'Avoided Gen Capacity Cost'!AA9)</f>
        <v>0</v>
      </c>
      <c r="AB9">
        <f>-('Avoided Prod Cost'!AB9+'Avoided T&amp;D Capacity'!AB9+'Avoided Gen Capacity Cost'!AB9)</f>
        <v>0</v>
      </c>
      <c r="AC9">
        <f>-('Avoided Prod Cost'!AC9+'Avoided T&amp;D Capacity'!AC9+'Avoided Gen Capacity Cost'!AC9)</f>
        <v>0</v>
      </c>
      <c r="AD9">
        <f>-('Avoided Prod Cost'!AD9+'Avoided T&amp;D Capacity'!AD9+'Avoided Gen Capacity Cost'!AD9)</f>
        <v>0</v>
      </c>
      <c r="AE9">
        <f>-('Avoided Prod Cost'!AE9+'Avoided T&amp;D Capacity'!AE9+'Avoided Gen Capacity Cost'!AE9)</f>
        <v>0</v>
      </c>
      <c r="AF9">
        <f>-('Avoided Prod Cost'!AF9+'Avoided T&amp;D Capacity'!AF9+'Avoided Gen Capacity Cost'!AF9)</f>
        <v>0</v>
      </c>
      <c r="AG9">
        <f>-('Avoided Prod Cost'!AG9+'Avoided T&amp;D Capacity'!AG9+'Avoided Gen Capacity Cost'!AG9)</f>
        <v>0</v>
      </c>
      <c r="AH9">
        <f>-('Avoided Prod Cost'!AH9+'Avoided T&amp;D Capacity'!AH9+'Avoided Gen Capacity Cost'!AH9)</f>
        <v>0</v>
      </c>
      <c r="AI9" s="2">
        <f t="shared" si="0"/>
        <v>4307.1389799999997</v>
      </c>
      <c r="AJ9" s="2">
        <f t="shared" si="1"/>
        <v>2684.7564384261082</v>
      </c>
    </row>
    <row r="10" spans="1:36" x14ac:dyDescent="0.25">
      <c r="A10" s="13">
        <v>1</v>
      </c>
      <c r="B10" s="13">
        <v>100</v>
      </c>
      <c r="C10" s="95">
        <v>108</v>
      </c>
      <c r="D10" t="s">
        <v>44</v>
      </c>
      <c r="E10">
        <f>-('Avoided Prod Cost'!E10+'Avoided T&amp;D Capacity'!E10+'Avoided Gen Capacity Cost'!E10)</f>
        <v>0</v>
      </c>
      <c r="F10">
        <f>-('Avoided Prod Cost'!F10+'Avoided T&amp;D Capacity'!F10+'Avoided Gen Capacity Cost'!F10)</f>
        <v>0</v>
      </c>
      <c r="G10">
        <f>-('Avoided Prod Cost'!G10+'Avoided T&amp;D Capacity'!G10+'Avoided Gen Capacity Cost'!G10)</f>
        <v>126.61955</v>
      </c>
      <c r="H10">
        <f>-('Avoided Prod Cost'!H10+'Avoided T&amp;D Capacity'!H10+'Avoided Gen Capacity Cost'!H10)</f>
        <v>124.99455</v>
      </c>
      <c r="I10">
        <f>-('Avoided Prod Cost'!I10+'Avoided T&amp;D Capacity'!I10+'Avoided Gen Capacity Cost'!I10)</f>
        <v>133.61955</v>
      </c>
      <c r="J10">
        <f>-('Avoided Prod Cost'!J10+'Avoided T&amp;D Capacity'!J10+'Avoided Gen Capacity Cost'!J10)</f>
        <v>244.72453000000002</v>
      </c>
      <c r="K10">
        <f>-('Avoided Prod Cost'!K10+'Avoided T&amp;D Capacity'!K10+'Avoided Gen Capacity Cost'!K10)</f>
        <v>282.99748</v>
      </c>
      <c r="L10">
        <f>-('Avoided Prod Cost'!L10+'Avoided T&amp;D Capacity'!L10+'Avoided Gen Capacity Cost'!L10)</f>
        <v>290.601</v>
      </c>
      <c r="M10">
        <f>-('Avoided Prod Cost'!M10+'Avoided T&amp;D Capacity'!M10+'Avoided Gen Capacity Cost'!M10)</f>
        <v>345.36175000000003</v>
      </c>
      <c r="N10">
        <f>-('Avoided Prod Cost'!N10+'Avoided T&amp;D Capacity'!N10+'Avoided Gen Capacity Cost'!N10)</f>
        <v>375.59614999999997</v>
      </c>
      <c r="O10">
        <f>-('Avoided Prod Cost'!O10+'Avoided T&amp;D Capacity'!O10+'Avoided Gen Capacity Cost'!O10)</f>
        <v>378.25234999999998</v>
      </c>
      <c r="P10">
        <f>-('Avoided Prod Cost'!P10+'Avoided T&amp;D Capacity'!P10+'Avoided Gen Capacity Cost'!P10)</f>
        <v>311.40084999999999</v>
      </c>
      <c r="Q10">
        <f>-('Avoided Prod Cost'!Q10+'Avoided T&amp;D Capacity'!Q10+'Avoided Gen Capacity Cost'!Q10)</f>
        <v>335.16645</v>
      </c>
      <c r="R10">
        <f>-('Avoided Prod Cost'!R10+'Avoided T&amp;D Capacity'!R10+'Avoided Gen Capacity Cost'!R10)</f>
        <v>297.2133</v>
      </c>
      <c r="S10">
        <f>-('Avoided Prod Cost'!S10+'Avoided T&amp;D Capacity'!S10+'Avoided Gen Capacity Cost'!S10)</f>
        <v>404.05705</v>
      </c>
      <c r="T10">
        <f>-('Avoided Prod Cost'!T10+'Avoided T&amp;D Capacity'!T10+'Avoided Gen Capacity Cost'!T10)</f>
        <v>308.0258</v>
      </c>
      <c r="U10">
        <f>-('Avoided Prod Cost'!U10+'Avoided T&amp;D Capacity'!U10+'Avoided Gen Capacity Cost'!U10)</f>
        <v>342.9008</v>
      </c>
      <c r="V10">
        <f>-('Avoided Prod Cost'!V10+'Avoided T&amp;D Capacity'!V10+'Avoided Gen Capacity Cost'!V10)</f>
        <v>0</v>
      </c>
      <c r="W10">
        <f>-('Avoided Prod Cost'!W10+'Avoided T&amp;D Capacity'!W10+'Avoided Gen Capacity Cost'!W10)</f>
        <v>0</v>
      </c>
      <c r="X10">
        <f>-('Avoided Prod Cost'!X10+'Avoided T&amp;D Capacity'!X10+'Avoided Gen Capacity Cost'!X10)</f>
        <v>0</v>
      </c>
      <c r="Y10">
        <f>-('Avoided Prod Cost'!Y10+'Avoided T&amp;D Capacity'!Y10+'Avoided Gen Capacity Cost'!Y10)</f>
        <v>0</v>
      </c>
      <c r="Z10">
        <f>-('Avoided Prod Cost'!Z10+'Avoided T&amp;D Capacity'!Z10+'Avoided Gen Capacity Cost'!Z10)</f>
        <v>0</v>
      </c>
      <c r="AA10">
        <f>-('Avoided Prod Cost'!AA10+'Avoided T&amp;D Capacity'!AA10+'Avoided Gen Capacity Cost'!AA10)</f>
        <v>0</v>
      </c>
      <c r="AB10">
        <f>-('Avoided Prod Cost'!AB10+'Avoided T&amp;D Capacity'!AB10+'Avoided Gen Capacity Cost'!AB10)</f>
        <v>0</v>
      </c>
      <c r="AC10">
        <f>-('Avoided Prod Cost'!AC10+'Avoided T&amp;D Capacity'!AC10+'Avoided Gen Capacity Cost'!AC10)</f>
        <v>0</v>
      </c>
      <c r="AD10">
        <f>-('Avoided Prod Cost'!AD10+'Avoided T&amp;D Capacity'!AD10+'Avoided Gen Capacity Cost'!AD10)</f>
        <v>0</v>
      </c>
      <c r="AE10">
        <f>-('Avoided Prod Cost'!AE10+'Avoided T&amp;D Capacity'!AE10+'Avoided Gen Capacity Cost'!AE10)</f>
        <v>0</v>
      </c>
      <c r="AF10">
        <f>-('Avoided Prod Cost'!AF10+'Avoided T&amp;D Capacity'!AF10+'Avoided Gen Capacity Cost'!AF10)</f>
        <v>0</v>
      </c>
      <c r="AG10">
        <f>-('Avoided Prod Cost'!AG10+'Avoided T&amp;D Capacity'!AG10+'Avoided Gen Capacity Cost'!AG10)</f>
        <v>0</v>
      </c>
      <c r="AH10">
        <f>-('Avoided Prod Cost'!AH10+'Avoided T&amp;D Capacity'!AH10+'Avoided Gen Capacity Cost'!AH10)</f>
        <v>0</v>
      </c>
      <c r="AI10" s="2">
        <f t="shared" si="0"/>
        <v>4301.5311600000005</v>
      </c>
      <c r="AJ10" s="2">
        <f t="shared" si="1"/>
        <v>2681.34433440679</v>
      </c>
    </row>
    <row r="11" spans="1:36" x14ac:dyDescent="0.25">
      <c r="A11" s="13">
        <v>1</v>
      </c>
      <c r="B11" s="13">
        <v>100</v>
      </c>
      <c r="C11" s="95">
        <v>110</v>
      </c>
      <c r="D11" t="s">
        <v>45</v>
      </c>
      <c r="E11">
        <f>-('Avoided Prod Cost'!E11+'Avoided T&amp;D Capacity'!E11+'Avoided Gen Capacity Cost'!E11)</f>
        <v>0</v>
      </c>
      <c r="F11">
        <f>-('Avoided Prod Cost'!F11+'Avoided T&amp;D Capacity'!F11+'Avoided Gen Capacity Cost'!F11)</f>
        <v>0</v>
      </c>
      <c r="G11">
        <f>-('Avoided Prod Cost'!G11+'Avoided T&amp;D Capacity'!G11+'Avoided Gen Capacity Cost'!G11)</f>
        <v>19.860709</v>
      </c>
      <c r="H11">
        <f>-('Avoided Prod Cost'!H11+'Avoided T&amp;D Capacity'!H11+'Avoided Gen Capacity Cost'!H11)</f>
        <v>19.610709</v>
      </c>
      <c r="I11">
        <f>-('Avoided Prod Cost'!I11+'Avoided T&amp;D Capacity'!I11+'Avoided Gen Capacity Cost'!I11)</f>
        <v>21.735709</v>
      </c>
      <c r="J11">
        <f>-('Avoided Prod Cost'!J11+'Avoided T&amp;D Capacity'!J11+'Avoided Gen Capacity Cost'!J11)</f>
        <v>35.741568000000001</v>
      </c>
      <c r="K11">
        <f>-('Avoided Prod Cost'!K11+'Avoided T&amp;D Capacity'!K11+'Avoided Gen Capacity Cost'!K11)</f>
        <v>40.167349999999999</v>
      </c>
      <c r="L11">
        <f>-('Avoided Prod Cost'!L11+'Avoided T&amp;D Capacity'!L11+'Avoided Gen Capacity Cost'!L11)</f>
        <v>41.213248</v>
      </c>
      <c r="M11">
        <f>-('Avoided Prod Cost'!M11+'Avoided T&amp;D Capacity'!M11+'Avoided Gen Capacity Cost'!M11)</f>
        <v>49.056018999999999</v>
      </c>
      <c r="N11">
        <f>-('Avoided Prod Cost'!N11+'Avoided T&amp;D Capacity'!N11+'Avoided Gen Capacity Cost'!N11)</f>
        <v>51.993518999999999</v>
      </c>
      <c r="O11">
        <f>-('Avoided Prod Cost'!O11+'Avoided T&amp;D Capacity'!O11+'Avoided Gen Capacity Cost'!O11)</f>
        <v>53.298209</v>
      </c>
      <c r="P11">
        <f>-('Avoided Prod Cost'!P11+'Avoided T&amp;D Capacity'!P11+'Avoided Gen Capacity Cost'!P11)</f>
        <v>45.563839000000002</v>
      </c>
      <c r="Q11">
        <f>-('Avoided Prod Cost'!Q11+'Avoided T&amp;D Capacity'!Q11+'Avoided Gen Capacity Cost'!Q11)</f>
        <v>0</v>
      </c>
      <c r="R11">
        <f>-('Avoided Prod Cost'!R11+'Avoided T&amp;D Capacity'!R11+'Avoided Gen Capacity Cost'!R11)</f>
        <v>0</v>
      </c>
      <c r="S11">
        <f>-('Avoided Prod Cost'!S11+'Avoided T&amp;D Capacity'!S11+'Avoided Gen Capacity Cost'!S11)</f>
        <v>0</v>
      </c>
      <c r="T11">
        <f>-('Avoided Prod Cost'!T11+'Avoided T&amp;D Capacity'!T11+'Avoided Gen Capacity Cost'!T11)</f>
        <v>0</v>
      </c>
      <c r="U11">
        <f>-('Avoided Prod Cost'!U11+'Avoided T&amp;D Capacity'!U11+'Avoided Gen Capacity Cost'!U11)</f>
        <v>0</v>
      </c>
      <c r="V11">
        <f>-('Avoided Prod Cost'!V11+'Avoided T&amp;D Capacity'!V11+'Avoided Gen Capacity Cost'!V11)</f>
        <v>0</v>
      </c>
      <c r="W11">
        <f>-('Avoided Prod Cost'!W11+'Avoided T&amp;D Capacity'!W11+'Avoided Gen Capacity Cost'!W11)</f>
        <v>0</v>
      </c>
      <c r="X11">
        <f>-('Avoided Prod Cost'!X11+'Avoided T&amp;D Capacity'!X11+'Avoided Gen Capacity Cost'!X11)</f>
        <v>0</v>
      </c>
      <c r="Y11">
        <f>-('Avoided Prod Cost'!Y11+'Avoided T&amp;D Capacity'!Y11+'Avoided Gen Capacity Cost'!Y11)</f>
        <v>0</v>
      </c>
      <c r="Z11">
        <f>-('Avoided Prod Cost'!Z11+'Avoided T&amp;D Capacity'!Z11+'Avoided Gen Capacity Cost'!Z11)</f>
        <v>0</v>
      </c>
      <c r="AA11">
        <f>-('Avoided Prod Cost'!AA11+'Avoided T&amp;D Capacity'!AA11+'Avoided Gen Capacity Cost'!AA11)</f>
        <v>0</v>
      </c>
      <c r="AB11">
        <f>-('Avoided Prod Cost'!AB11+'Avoided T&amp;D Capacity'!AB11+'Avoided Gen Capacity Cost'!AB11)</f>
        <v>0</v>
      </c>
      <c r="AC11">
        <f>-('Avoided Prod Cost'!AC11+'Avoided T&amp;D Capacity'!AC11+'Avoided Gen Capacity Cost'!AC11)</f>
        <v>0</v>
      </c>
      <c r="AD11">
        <f>-('Avoided Prod Cost'!AD11+'Avoided T&amp;D Capacity'!AD11+'Avoided Gen Capacity Cost'!AD11)</f>
        <v>0</v>
      </c>
      <c r="AE11">
        <f>-('Avoided Prod Cost'!AE11+'Avoided T&amp;D Capacity'!AE11+'Avoided Gen Capacity Cost'!AE11)</f>
        <v>0</v>
      </c>
      <c r="AF11">
        <f>-('Avoided Prod Cost'!AF11+'Avoided T&amp;D Capacity'!AF11+'Avoided Gen Capacity Cost'!AF11)</f>
        <v>0</v>
      </c>
      <c r="AG11">
        <f>-('Avoided Prod Cost'!AG11+'Avoided T&amp;D Capacity'!AG11+'Avoided Gen Capacity Cost'!AG11)</f>
        <v>0</v>
      </c>
      <c r="AH11">
        <f>-('Avoided Prod Cost'!AH11+'Avoided T&amp;D Capacity'!AH11+'Avoided Gen Capacity Cost'!AH11)</f>
        <v>0</v>
      </c>
      <c r="AI11" s="2">
        <f t="shared" si="0"/>
        <v>378.24087899999995</v>
      </c>
      <c r="AJ11" s="2">
        <f t="shared" si="1"/>
        <v>273.92125185887892</v>
      </c>
    </row>
    <row r="12" spans="1:36" x14ac:dyDescent="0.25">
      <c r="A12" s="13">
        <v>1</v>
      </c>
      <c r="B12" s="13">
        <v>100</v>
      </c>
      <c r="C12" s="95">
        <v>111</v>
      </c>
      <c r="D12" t="s">
        <v>46</v>
      </c>
      <c r="E12">
        <f>-('Avoided Prod Cost'!E12+'Avoided T&amp;D Capacity'!E12+'Avoided Gen Capacity Cost'!E12)</f>
        <v>0</v>
      </c>
      <c r="F12">
        <f>-('Avoided Prod Cost'!F12+'Avoided T&amp;D Capacity'!F12+'Avoided Gen Capacity Cost'!F12)</f>
        <v>0</v>
      </c>
      <c r="G12">
        <f>-('Avoided Prod Cost'!G12+'Avoided T&amp;D Capacity'!G12+'Avoided Gen Capacity Cost'!G12)</f>
        <v>44.411339999999996</v>
      </c>
      <c r="H12">
        <f>-('Avoided Prod Cost'!H12+'Avoided T&amp;D Capacity'!H12+'Avoided Gen Capacity Cost'!H12)</f>
        <v>44.161339999999996</v>
      </c>
      <c r="I12">
        <f>-('Avoided Prod Cost'!I12+'Avoided T&amp;D Capacity'!I12+'Avoided Gen Capacity Cost'!I12)</f>
        <v>46.911339999999996</v>
      </c>
      <c r="J12">
        <f>-('Avoided Prod Cost'!J12+'Avoided T&amp;D Capacity'!J12+'Avoided Gen Capacity Cost'!J12)</f>
        <v>95.975789999999989</v>
      </c>
      <c r="K12">
        <f>-('Avoided Prod Cost'!K12+'Avoided T&amp;D Capacity'!K12+'Avoided Gen Capacity Cost'!K12)</f>
        <v>114.48849</v>
      </c>
      <c r="L12">
        <f>-('Avoided Prod Cost'!L12+'Avoided T&amp;D Capacity'!L12+'Avoided Gen Capacity Cost'!L12)</f>
        <v>116.14668999999999</v>
      </c>
      <c r="M12">
        <f>-('Avoided Prod Cost'!M12+'Avoided T&amp;D Capacity'!M12+'Avoided Gen Capacity Cost'!M12)</f>
        <v>140.48165</v>
      </c>
      <c r="N12">
        <f>-('Avoided Prod Cost'!N12+'Avoided T&amp;D Capacity'!N12+'Avoided Gen Capacity Cost'!N12)</f>
        <v>153.15352999999999</v>
      </c>
      <c r="O12">
        <f>-('Avoided Prod Cost'!O12+'Avoided T&amp;D Capacity'!O12+'Avoided Gen Capacity Cost'!O12)</f>
        <v>153.5129</v>
      </c>
      <c r="P12">
        <f>-('Avoided Prod Cost'!P12+'Avoided T&amp;D Capacity'!P12+'Avoided Gen Capacity Cost'!P12)</f>
        <v>122.52072</v>
      </c>
      <c r="Q12">
        <f>-('Avoided Prod Cost'!Q12+'Avoided T&amp;D Capacity'!Q12+'Avoided Gen Capacity Cost'!Q12)</f>
        <v>133.67696999999998</v>
      </c>
      <c r="R12">
        <f>-('Avoided Prod Cost'!R12+'Avoided T&amp;D Capacity'!R12+'Avoided Gen Capacity Cost'!R12)</f>
        <v>114.86447</v>
      </c>
      <c r="S12">
        <f>-('Avoided Prod Cost'!S12+'Avoided T&amp;D Capacity'!S12+'Avoided Gen Capacity Cost'!S12)</f>
        <v>163.75509</v>
      </c>
      <c r="T12">
        <f>-('Avoided Prod Cost'!T12+'Avoided T&amp;D Capacity'!T12+'Avoided Gen Capacity Cost'!T12)</f>
        <v>119.50509</v>
      </c>
      <c r="U12">
        <f>-('Avoided Prod Cost'!U12+'Avoided T&amp;D Capacity'!U12+'Avoided Gen Capacity Cost'!U12)</f>
        <v>134.98896999999999</v>
      </c>
      <c r="V12">
        <f>-('Avoided Prod Cost'!V12+'Avoided T&amp;D Capacity'!V12+'Avoided Gen Capacity Cost'!V12)</f>
        <v>135.83271999999999</v>
      </c>
      <c r="W12">
        <f>-('Avoided Prod Cost'!W12+'Avoided T&amp;D Capacity'!W12+'Avoided Gen Capacity Cost'!W12)</f>
        <v>161.73896999999999</v>
      </c>
      <c r="X12">
        <f>-('Avoided Prod Cost'!X12+'Avoided T&amp;D Capacity'!X12+'Avoided Gen Capacity Cost'!X12)</f>
        <v>164.73896999999999</v>
      </c>
      <c r="Y12">
        <f>-('Avoided Prod Cost'!Y12+'Avoided T&amp;D Capacity'!Y12+'Avoided Gen Capacity Cost'!Y12)</f>
        <v>170.23896999999999</v>
      </c>
      <c r="Z12">
        <f>-('Avoided Prod Cost'!Z12+'Avoided T&amp;D Capacity'!Z12+'Avoided Gen Capacity Cost'!Z12)</f>
        <v>169.39521999999999</v>
      </c>
      <c r="AA12">
        <f>-('Avoided Prod Cost'!AA12+'Avoided T&amp;D Capacity'!AA12+'Avoided Gen Capacity Cost'!AA12)</f>
        <v>172.14521999999999</v>
      </c>
      <c r="AB12">
        <f>-('Avoided Prod Cost'!AB12+'Avoided T&amp;D Capacity'!AB12+'Avoided Gen Capacity Cost'!AB12)</f>
        <v>148.52021999999999</v>
      </c>
      <c r="AC12">
        <f>-('Avoided Prod Cost'!AC12+'Avoided T&amp;D Capacity'!AC12+'Avoided Gen Capacity Cost'!AC12)</f>
        <v>151.89521999999999</v>
      </c>
      <c r="AD12">
        <f>-('Avoided Prod Cost'!AD12+'Avoided T&amp;D Capacity'!AD12+'Avoided Gen Capacity Cost'!AD12)</f>
        <v>134.20771999999999</v>
      </c>
      <c r="AE12">
        <f>-('Avoided Prod Cost'!AE12+'Avoided T&amp;D Capacity'!AE12+'Avoided Gen Capacity Cost'!AE12)</f>
        <v>138.70771999999999</v>
      </c>
      <c r="AF12">
        <f>-('Avoided Prod Cost'!AF12+'Avoided T&amp;D Capacity'!AF12+'Avoided Gen Capacity Cost'!AF12)</f>
        <v>150.58271999999999</v>
      </c>
      <c r="AG12">
        <f>-('Avoided Prod Cost'!AG12+'Avoided T&amp;D Capacity'!AG12+'Avoided Gen Capacity Cost'!AG12)</f>
        <v>155.70771999999999</v>
      </c>
      <c r="AH12">
        <f>-('Avoided Prod Cost'!AH12+'Avoided T&amp;D Capacity'!AH12+'Avoided Gen Capacity Cost'!AH12)</f>
        <v>217.02021999999999</v>
      </c>
      <c r="AI12" s="2">
        <f t="shared" si="0"/>
        <v>3769.2859899999985</v>
      </c>
      <c r="AJ12" s="2">
        <f t="shared" si="1"/>
        <v>1622.1957270947059</v>
      </c>
    </row>
    <row r="13" spans="1:36" x14ac:dyDescent="0.25">
      <c r="A13" s="13">
        <v>1</v>
      </c>
      <c r="B13" s="13">
        <v>100</v>
      </c>
      <c r="C13" s="95">
        <v>112</v>
      </c>
      <c r="D13" t="s">
        <v>47</v>
      </c>
      <c r="E13">
        <f>-('Avoided Prod Cost'!E13+'Avoided T&amp;D Capacity'!E13+'Avoided Gen Capacity Cost'!E13)</f>
        <v>0</v>
      </c>
      <c r="F13">
        <f>-('Avoided Prod Cost'!F13+'Avoided T&amp;D Capacity'!F13+'Avoided Gen Capacity Cost'!F13)</f>
        <v>0</v>
      </c>
      <c r="G13">
        <f>-('Avoided Prod Cost'!G13+'Avoided T&amp;D Capacity'!G13+'Avoided Gen Capacity Cost'!G13)</f>
        <v>43.058309999999999</v>
      </c>
      <c r="H13">
        <f>-('Avoided Prod Cost'!H13+'Avoided T&amp;D Capacity'!H13+'Avoided Gen Capacity Cost'!H13)</f>
        <v>43.308309999999999</v>
      </c>
      <c r="I13">
        <f>-('Avoided Prod Cost'!I13+'Avoided T&amp;D Capacity'!I13+'Avoided Gen Capacity Cost'!I13)</f>
        <v>44.933309999999999</v>
      </c>
      <c r="J13">
        <f>-('Avoided Prod Cost'!J13+'Avoided T&amp;D Capacity'!J13+'Avoided Gen Capacity Cost'!J13)</f>
        <v>106.64034000000001</v>
      </c>
      <c r="K13">
        <f>-('Avoided Prod Cost'!K13+'Avoided T&amp;D Capacity'!K13+'Avoided Gen Capacity Cost'!K13)</f>
        <v>0</v>
      </c>
      <c r="L13">
        <f>-('Avoided Prod Cost'!L13+'Avoided T&amp;D Capacity'!L13+'Avoided Gen Capacity Cost'!L13)</f>
        <v>0</v>
      </c>
      <c r="M13">
        <f>-('Avoided Prod Cost'!M13+'Avoided T&amp;D Capacity'!M13+'Avoided Gen Capacity Cost'!M13)</f>
        <v>0</v>
      </c>
      <c r="N13">
        <f>-('Avoided Prod Cost'!N13+'Avoided T&amp;D Capacity'!N13+'Avoided Gen Capacity Cost'!N13)</f>
        <v>0</v>
      </c>
      <c r="O13">
        <f>-('Avoided Prod Cost'!O13+'Avoided T&amp;D Capacity'!O13+'Avoided Gen Capacity Cost'!O13)</f>
        <v>0</v>
      </c>
      <c r="P13">
        <f>-('Avoided Prod Cost'!P13+'Avoided T&amp;D Capacity'!P13+'Avoided Gen Capacity Cost'!P13)</f>
        <v>0</v>
      </c>
      <c r="Q13">
        <f>-('Avoided Prod Cost'!Q13+'Avoided T&amp;D Capacity'!Q13+'Avoided Gen Capacity Cost'!Q13)</f>
        <v>0</v>
      </c>
      <c r="R13">
        <f>-('Avoided Prod Cost'!R13+'Avoided T&amp;D Capacity'!R13+'Avoided Gen Capacity Cost'!R13)</f>
        <v>0</v>
      </c>
      <c r="S13">
        <f>-('Avoided Prod Cost'!S13+'Avoided T&amp;D Capacity'!S13+'Avoided Gen Capacity Cost'!S13)</f>
        <v>0</v>
      </c>
      <c r="T13">
        <f>-('Avoided Prod Cost'!T13+'Avoided T&amp;D Capacity'!T13+'Avoided Gen Capacity Cost'!T13)</f>
        <v>0</v>
      </c>
      <c r="U13">
        <f>-('Avoided Prod Cost'!U13+'Avoided T&amp;D Capacity'!U13+'Avoided Gen Capacity Cost'!U13)</f>
        <v>0</v>
      </c>
      <c r="V13">
        <f>-('Avoided Prod Cost'!V13+'Avoided T&amp;D Capacity'!V13+'Avoided Gen Capacity Cost'!V13)</f>
        <v>0</v>
      </c>
      <c r="W13">
        <f>-('Avoided Prod Cost'!W13+'Avoided T&amp;D Capacity'!W13+'Avoided Gen Capacity Cost'!W13)</f>
        <v>0</v>
      </c>
      <c r="X13">
        <f>-('Avoided Prod Cost'!X13+'Avoided T&amp;D Capacity'!X13+'Avoided Gen Capacity Cost'!X13)</f>
        <v>0</v>
      </c>
      <c r="Y13">
        <f>-('Avoided Prod Cost'!Y13+'Avoided T&amp;D Capacity'!Y13+'Avoided Gen Capacity Cost'!Y13)</f>
        <v>0</v>
      </c>
      <c r="Z13">
        <f>-('Avoided Prod Cost'!Z13+'Avoided T&amp;D Capacity'!Z13+'Avoided Gen Capacity Cost'!Z13)</f>
        <v>0</v>
      </c>
      <c r="AA13">
        <f>-('Avoided Prod Cost'!AA13+'Avoided T&amp;D Capacity'!AA13+'Avoided Gen Capacity Cost'!AA13)</f>
        <v>0</v>
      </c>
      <c r="AB13">
        <f>-('Avoided Prod Cost'!AB13+'Avoided T&amp;D Capacity'!AB13+'Avoided Gen Capacity Cost'!AB13)</f>
        <v>0</v>
      </c>
      <c r="AC13">
        <f>-('Avoided Prod Cost'!AC13+'Avoided T&amp;D Capacity'!AC13+'Avoided Gen Capacity Cost'!AC13)</f>
        <v>0</v>
      </c>
      <c r="AD13">
        <f>-('Avoided Prod Cost'!AD13+'Avoided T&amp;D Capacity'!AD13+'Avoided Gen Capacity Cost'!AD13)</f>
        <v>0</v>
      </c>
      <c r="AE13">
        <f>-('Avoided Prod Cost'!AE13+'Avoided T&amp;D Capacity'!AE13+'Avoided Gen Capacity Cost'!AE13)</f>
        <v>0</v>
      </c>
      <c r="AF13">
        <f>-('Avoided Prod Cost'!AF13+'Avoided T&amp;D Capacity'!AF13+'Avoided Gen Capacity Cost'!AF13)</f>
        <v>0</v>
      </c>
      <c r="AG13">
        <f>-('Avoided Prod Cost'!AG13+'Avoided T&amp;D Capacity'!AG13+'Avoided Gen Capacity Cost'!AG13)</f>
        <v>0</v>
      </c>
      <c r="AH13">
        <f>-('Avoided Prod Cost'!AH13+'Avoided T&amp;D Capacity'!AH13+'Avoided Gen Capacity Cost'!AH13)</f>
        <v>0</v>
      </c>
      <c r="AI13" s="2">
        <f t="shared" si="0"/>
        <v>237.94027</v>
      </c>
      <c r="AJ13" s="2">
        <f t="shared" si="1"/>
        <v>211.75201472518586</v>
      </c>
    </row>
    <row r="14" spans="1:36" x14ac:dyDescent="0.25">
      <c r="A14" s="13">
        <v>1</v>
      </c>
      <c r="B14" s="13">
        <v>100</v>
      </c>
      <c r="C14" s="95">
        <v>113</v>
      </c>
      <c r="D14" t="s">
        <v>48</v>
      </c>
      <c r="E14">
        <f>-('Avoided Prod Cost'!E14+'Avoided T&amp;D Capacity'!E14+'Avoided Gen Capacity Cost'!E14)</f>
        <v>0</v>
      </c>
      <c r="F14">
        <f>-('Avoided Prod Cost'!F14+'Avoided T&amp;D Capacity'!F14+'Avoided Gen Capacity Cost'!F14)</f>
        <v>0</v>
      </c>
      <c r="G14">
        <f>-('Avoided Prod Cost'!G14+'Avoided T&amp;D Capacity'!G14+'Avoided Gen Capacity Cost'!G14)</f>
        <v>43.058309999999999</v>
      </c>
      <c r="H14">
        <f>-('Avoided Prod Cost'!H14+'Avoided T&amp;D Capacity'!H14+'Avoided Gen Capacity Cost'!H14)</f>
        <v>43.308309999999999</v>
      </c>
      <c r="I14">
        <f>-('Avoided Prod Cost'!I14+'Avoided T&amp;D Capacity'!I14+'Avoided Gen Capacity Cost'!I14)</f>
        <v>44.933309999999999</v>
      </c>
      <c r="J14">
        <f>-('Avoided Prod Cost'!J14+'Avoided T&amp;D Capacity'!J14+'Avoided Gen Capacity Cost'!J14)</f>
        <v>106.64034000000001</v>
      </c>
      <c r="K14">
        <f>-('Avoided Prod Cost'!K14+'Avoided T&amp;D Capacity'!K14+'Avoided Gen Capacity Cost'!K14)</f>
        <v>0</v>
      </c>
      <c r="L14">
        <f>-('Avoided Prod Cost'!L14+'Avoided T&amp;D Capacity'!L14+'Avoided Gen Capacity Cost'!L14)</f>
        <v>0</v>
      </c>
      <c r="M14">
        <f>-('Avoided Prod Cost'!M14+'Avoided T&amp;D Capacity'!M14+'Avoided Gen Capacity Cost'!M14)</f>
        <v>0</v>
      </c>
      <c r="N14">
        <f>-('Avoided Prod Cost'!N14+'Avoided T&amp;D Capacity'!N14+'Avoided Gen Capacity Cost'!N14)</f>
        <v>0</v>
      </c>
      <c r="O14">
        <f>-('Avoided Prod Cost'!O14+'Avoided T&amp;D Capacity'!O14+'Avoided Gen Capacity Cost'!O14)</f>
        <v>0</v>
      </c>
      <c r="P14">
        <f>-('Avoided Prod Cost'!P14+'Avoided T&amp;D Capacity'!P14+'Avoided Gen Capacity Cost'!P14)</f>
        <v>0</v>
      </c>
      <c r="Q14">
        <f>-('Avoided Prod Cost'!Q14+'Avoided T&amp;D Capacity'!Q14+'Avoided Gen Capacity Cost'!Q14)</f>
        <v>0</v>
      </c>
      <c r="R14">
        <f>-('Avoided Prod Cost'!R14+'Avoided T&amp;D Capacity'!R14+'Avoided Gen Capacity Cost'!R14)</f>
        <v>0</v>
      </c>
      <c r="S14">
        <f>-('Avoided Prod Cost'!S14+'Avoided T&amp;D Capacity'!S14+'Avoided Gen Capacity Cost'!S14)</f>
        <v>0</v>
      </c>
      <c r="T14">
        <f>-('Avoided Prod Cost'!T14+'Avoided T&amp;D Capacity'!T14+'Avoided Gen Capacity Cost'!T14)</f>
        <v>0</v>
      </c>
      <c r="U14">
        <f>-('Avoided Prod Cost'!U14+'Avoided T&amp;D Capacity'!U14+'Avoided Gen Capacity Cost'!U14)</f>
        <v>0</v>
      </c>
      <c r="V14">
        <f>-('Avoided Prod Cost'!V14+'Avoided T&amp;D Capacity'!V14+'Avoided Gen Capacity Cost'!V14)</f>
        <v>0</v>
      </c>
      <c r="W14">
        <f>-('Avoided Prod Cost'!W14+'Avoided T&amp;D Capacity'!W14+'Avoided Gen Capacity Cost'!W14)</f>
        <v>0</v>
      </c>
      <c r="X14">
        <f>-('Avoided Prod Cost'!X14+'Avoided T&amp;D Capacity'!X14+'Avoided Gen Capacity Cost'!X14)</f>
        <v>0</v>
      </c>
      <c r="Y14">
        <f>-('Avoided Prod Cost'!Y14+'Avoided T&amp;D Capacity'!Y14+'Avoided Gen Capacity Cost'!Y14)</f>
        <v>0</v>
      </c>
      <c r="Z14">
        <f>-('Avoided Prod Cost'!Z14+'Avoided T&amp;D Capacity'!Z14+'Avoided Gen Capacity Cost'!Z14)</f>
        <v>0</v>
      </c>
      <c r="AA14">
        <f>-('Avoided Prod Cost'!AA14+'Avoided T&amp;D Capacity'!AA14+'Avoided Gen Capacity Cost'!AA14)</f>
        <v>0</v>
      </c>
      <c r="AB14">
        <f>-('Avoided Prod Cost'!AB14+'Avoided T&amp;D Capacity'!AB14+'Avoided Gen Capacity Cost'!AB14)</f>
        <v>0</v>
      </c>
      <c r="AC14">
        <f>-('Avoided Prod Cost'!AC14+'Avoided T&amp;D Capacity'!AC14+'Avoided Gen Capacity Cost'!AC14)</f>
        <v>0</v>
      </c>
      <c r="AD14">
        <f>-('Avoided Prod Cost'!AD14+'Avoided T&amp;D Capacity'!AD14+'Avoided Gen Capacity Cost'!AD14)</f>
        <v>0</v>
      </c>
      <c r="AE14">
        <f>-('Avoided Prod Cost'!AE14+'Avoided T&amp;D Capacity'!AE14+'Avoided Gen Capacity Cost'!AE14)</f>
        <v>0</v>
      </c>
      <c r="AF14">
        <f>-('Avoided Prod Cost'!AF14+'Avoided T&amp;D Capacity'!AF14+'Avoided Gen Capacity Cost'!AF14)</f>
        <v>0</v>
      </c>
      <c r="AG14">
        <f>-('Avoided Prod Cost'!AG14+'Avoided T&amp;D Capacity'!AG14+'Avoided Gen Capacity Cost'!AG14)</f>
        <v>0</v>
      </c>
      <c r="AH14">
        <f>-('Avoided Prod Cost'!AH14+'Avoided T&amp;D Capacity'!AH14+'Avoided Gen Capacity Cost'!AH14)</f>
        <v>0</v>
      </c>
      <c r="AI14" s="2">
        <f t="shared" si="0"/>
        <v>237.94027</v>
      </c>
      <c r="AJ14" s="2">
        <f t="shared" si="1"/>
        <v>211.75201472518586</v>
      </c>
    </row>
    <row r="15" spans="1:36" x14ac:dyDescent="0.25">
      <c r="A15" s="13">
        <v>1</v>
      </c>
      <c r="B15" s="13">
        <v>100</v>
      </c>
      <c r="C15" s="95">
        <v>114</v>
      </c>
      <c r="D15" t="s">
        <v>49</v>
      </c>
      <c r="E15">
        <f>-('Avoided Prod Cost'!E15+'Avoided T&amp;D Capacity'!E15+'Avoided Gen Capacity Cost'!E15)</f>
        <v>0</v>
      </c>
      <c r="F15">
        <f>-('Avoided Prod Cost'!F15+'Avoided T&amp;D Capacity'!F15+'Avoided Gen Capacity Cost'!F15)</f>
        <v>0</v>
      </c>
      <c r="G15">
        <f>-('Avoided Prod Cost'!G15+'Avoided T&amp;D Capacity'!G15+'Avoided Gen Capacity Cost'!G15)</f>
        <v>42.908591999999999</v>
      </c>
      <c r="H15">
        <f>-('Avoided Prod Cost'!H15+'Avoided T&amp;D Capacity'!H15+'Avoided Gen Capacity Cost'!H15)</f>
        <v>42.908591999999999</v>
      </c>
      <c r="I15">
        <f>-('Avoided Prod Cost'!I15+'Avoided T&amp;D Capacity'!I15+'Avoided Gen Capacity Cost'!I15)</f>
        <v>45.408591999999999</v>
      </c>
      <c r="J15">
        <f>-('Avoided Prod Cost'!J15+'Avoided T&amp;D Capacity'!J15+'Avoided Gen Capacity Cost'!J15)</f>
        <v>87.277732</v>
      </c>
      <c r="K15">
        <f>-('Avoided Prod Cost'!K15+'Avoided T&amp;D Capacity'!K15+'Avoided Gen Capacity Cost'!K15)</f>
        <v>102.299222</v>
      </c>
      <c r="L15">
        <f>-('Avoided Prod Cost'!L15+'Avoided T&amp;D Capacity'!L15+'Avoided Gen Capacity Cost'!L15)</f>
        <v>104.433002</v>
      </c>
      <c r="M15">
        <f>-('Avoided Prod Cost'!M15+'Avoided T&amp;D Capacity'!M15+'Avoided Gen Capacity Cost'!M15)</f>
        <v>124.892972</v>
      </c>
      <c r="N15">
        <f>-('Avoided Prod Cost'!N15+'Avoided T&amp;D Capacity'!N15+'Avoided Gen Capacity Cost'!N15)</f>
        <v>136.82265200000001</v>
      </c>
      <c r="O15">
        <f>-('Avoided Prod Cost'!O15+'Avoided T&amp;D Capacity'!O15+'Avoided Gen Capacity Cost'!O15)</f>
        <v>136.71328199999999</v>
      </c>
      <c r="P15">
        <f>-('Avoided Prod Cost'!P15+'Avoided T&amp;D Capacity'!P15+'Avoided Gen Capacity Cost'!P15)</f>
        <v>111.346092</v>
      </c>
      <c r="Q15">
        <f>-('Avoided Prod Cost'!Q15+'Avoided T&amp;D Capacity'!Q15+'Avoided Gen Capacity Cost'!Q15)</f>
        <v>0</v>
      </c>
      <c r="R15">
        <f>-('Avoided Prod Cost'!R15+'Avoided T&amp;D Capacity'!R15+'Avoided Gen Capacity Cost'!R15)</f>
        <v>0</v>
      </c>
      <c r="S15">
        <f>-('Avoided Prod Cost'!S15+'Avoided T&amp;D Capacity'!S15+'Avoided Gen Capacity Cost'!S15)</f>
        <v>0</v>
      </c>
      <c r="T15">
        <f>-('Avoided Prod Cost'!T15+'Avoided T&amp;D Capacity'!T15+'Avoided Gen Capacity Cost'!T15)</f>
        <v>0</v>
      </c>
      <c r="U15">
        <f>-('Avoided Prod Cost'!U15+'Avoided T&amp;D Capacity'!U15+'Avoided Gen Capacity Cost'!U15)</f>
        <v>0</v>
      </c>
      <c r="V15">
        <f>-('Avoided Prod Cost'!V15+'Avoided T&amp;D Capacity'!V15+'Avoided Gen Capacity Cost'!V15)</f>
        <v>0</v>
      </c>
      <c r="W15">
        <f>-('Avoided Prod Cost'!W15+'Avoided T&amp;D Capacity'!W15+'Avoided Gen Capacity Cost'!W15)</f>
        <v>0</v>
      </c>
      <c r="X15">
        <f>-('Avoided Prod Cost'!X15+'Avoided T&amp;D Capacity'!X15+'Avoided Gen Capacity Cost'!X15)</f>
        <v>0</v>
      </c>
      <c r="Y15">
        <f>-('Avoided Prod Cost'!Y15+'Avoided T&amp;D Capacity'!Y15+'Avoided Gen Capacity Cost'!Y15)</f>
        <v>0</v>
      </c>
      <c r="Z15">
        <f>-('Avoided Prod Cost'!Z15+'Avoided T&amp;D Capacity'!Z15+'Avoided Gen Capacity Cost'!Z15)</f>
        <v>0</v>
      </c>
      <c r="AA15">
        <f>-('Avoided Prod Cost'!AA15+'Avoided T&amp;D Capacity'!AA15+'Avoided Gen Capacity Cost'!AA15)</f>
        <v>0</v>
      </c>
      <c r="AB15">
        <f>-('Avoided Prod Cost'!AB15+'Avoided T&amp;D Capacity'!AB15+'Avoided Gen Capacity Cost'!AB15)</f>
        <v>0</v>
      </c>
      <c r="AC15">
        <f>-('Avoided Prod Cost'!AC15+'Avoided T&amp;D Capacity'!AC15+'Avoided Gen Capacity Cost'!AC15)</f>
        <v>0</v>
      </c>
      <c r="AD15">
        <f>-('Avoided Prod Cost'!AD15+'Avoided T&amp;D Capacity'!AD15+'Avoided Gen Capacity Cost'!AD15)</f>
        <v>0</v>
      </c>
      <c r="AE15">
        <f>-('Avoided Prod Cost'!AE15+'Avoided T&amp;D Capacity'!AE15+'Avoided Gen Capacity Cost'!AE15)</f>
        <v>0</v>
      </c>
      <c r="AF15">
        <f>-('Avoided Prod Cost'!AF15+'Avoided T&amp;D Capacity'!AF15+'Avoided Gen Capacity Cost'!AF15)</f>
        <v>0</v>
      </c>
      <c r="AG15">
        <f>-('Avoided Prod Cost'!AG15+'Avoided T&amp;D Capacity'!AG15+'Avoided Gen Capacity Cost'!AG15)</f>
        <v>0</v>
      </c>
      <c r="AH15">
        <f>-('Avoided Prod Cost'!AH15+'Avoided T&amp;D Capacity'!AH15+'Avoided Gen Capacity Cost'!AH15)</f>
        <v>0</v>
      </c>
      <c r="AI15" s="2">
        <f t="shared" si="0"/>
        <v>935.01072999999997</v>
      </c>
      <c r="AJ15" s="2">
        <f t="shared" si="1"/>
        <v>671.80166797760683</v>
      </c>
    </row>
    <row r="16" spans="1:36" x14ac:dyDescent="0.25">
      <c r="A16" s="13">
        <v>1</v>
      </c>
      <c r="B16" s="13">
        <v>100</v>
      </c>
      <c r="C16" s="95">
        <v>115</v>
      </c>
      <c r="D16" t="s">
        <v>50</v>
      </c>
      <c r="E16">
        <f>-('Avoided Prod Cost'!E16+'Avoided T&amp;D Capacity'!E16+'Avoided Gen Capacity Cost'!E16)</f>
        <v>0</v>
      </c>
      <c r="F16">
        <f>-('Avoided Prod Cost'!F16+'Avoided T&amp;D Capacity'!F16+'Avoided Gen Capacity Cost'!F16)</f>
        <v>0</v>
      </c>
      <c r="G16">
        <f>-('Avoided Prod Cost'!G16+'Avoided T&amp;D Capacity'!G16+'Avoided Gen Capacity Cost'!G16)</f>
        <v>22.506039000000001</v>
      </c>
      <c r="H16">
        <f>-('Avoided Prod Cost'!H16+'Avoided T&amp;D Capacity'!H16+'Avoided Gen Capacity Cost'!H16)</f>
        <v>22.506039000000001</v>
      </c>
      <c r="I16">
        <f>-('Avoided Prod Cost'!I16+'Avoided T&amp;D Capacity'!I16+'Avoided Gen Capacity Cost'!I16)</f>
        <v>24.756039000000001</v>
      </c>
      <c r="J16">
        <f>-('Avoided Prod Cost'!J16+'Avoided T&amp;D Capacity'!J16+'Avoided Gen Capacity Cost'!J16)</f>
        <v>37.689633000000001</v>
      </c>
      <c r="K16">
        <f>-('Avoided Prod Cost'!K16+'Avoided T&amp;D Capacity'!K16+'Avoided Gen Capacity Cost'!K16)</f>
        <v>42.03143</v>
      </c>
      <c r="L16">
        <f>-('Avoided Prod Cost'!L16+'Avoided T&amp;D Capacity'!L16+'Avoided Gen Capacity Cost'!L16)</f>
        <v>43.632992000000002</v>
      </c>
      <c r="M16">
        <f>-('Avoided Prod Cost'!M16+'Avoided T&amp;D Capacity'!M16+'Avoided Gen Capacity Cost'!M16)</f>
        <v>50.560729000000002</v>
      </c>
      <c r="N16">
        <f>-('Avoided Prod Cost'!N16+'Avoided T&amp;D Capacity'!N16+'Avoided Gen Capacity Cost'!N16)</f>
        <v>54.474789000000001</v>
      </c>
      <c r="O16">
        <f>-('Avoided Prod Cost'!O16+'Avoided T&amp;D Capacity'!O16+'Avoided Gen Capacity Cost'!O16)</f>
        <v>55.341979000000002</v>
      </c>
      <c r="P16">
        <f>-('Avoided Prod Cost'!P16+'Avoided T&amp;D Capacity'!P16+'Avoided Gen Capacity Cost'!P16)</f>
        <v>48.240419000000003</v>
      </c>
      <c r="Q16">
        <f>-('Avoided Prod Cost'!Q16+'Avoided T&amp;D Capacity'!Q16+'Avoided Gen Capacity Cost'!Q16)</f>
        <v>51.021669000000003</v>
      </c>
      <c r="R16">
        <f>-('Avoided Prod Cost'!R16+'Avoided T&amp;D Capacity'!R16+'Avoided Gen Capacity Cost'!R16)</f>
        <v>47.287289000000001</v>
      </c>
      <c r="S16">
        <f>-('Avoided Prod Cost'!S16+'Avoided T&amp;D Capacity'!S16+'Avoided Gen Capacity Cost'!S16)</f>
        <v>59.537289000000001</v>
      </c>
      <c r="T16">
        <f>-('Avoided Prod Cost'!T16+'Avoided T&amp;D Capacity'!T16+'Avoided Gen Capacity Cost'!T16)</f>
        <v>48.474789000000001</v>
      </c>
      <c r="U16">
        <f>-('Avoided Prod Cost'!U16+'Avoided T&amp;D Capacity'!U16+'Avoided Gen Capacity Cost'!U16)</f>
        <v>53.037289000000001</v>
      </c>
      <c r="V16">
        <f>-('Avoided Prod Cost'!V16+'Avoided T&amp;D Capacity'!V16+'Avoided Gen Capacity Cost'!V16)</f>
        <v>0</v>
      </c>
      <c r="W16">
        <f>-('Avoided Prod Cost'!W16+'Avoided T&amp;D Capacity'!W16+'Avoided Gen Capacity Cost'!W16)</f>
        <v>0</v>
      </c>
      <c r="X16">
        <f>-('Avoided Prod Cost'!X16+'Avoided T&amp;D Capacity'!X16+'Avoided Gen Capacity Cost'!X16)</f>
        <v>0</v>
      </c>
      <c r="Y16">
        <f>-('Avoided Prod Cost'!Y16+'Avoided T&amp;D Capacity'!Y16+'Avoided Gen Capacity Cost'!Y16)</f>
        <v>0</v>
      </c>
      <c r="Z16">
        <f>-('Avoided Prod Cost'!Z16+'Avoided T&amp;D Capacity'!Z16+'Avoided Gen Capacity Cost'!Z16)</f>
        <v>0</v>
      </c>
      <c r="AA16">
        <f>-('Avoided Prod Cost'!AA16+'Avoided T&amp;D Capacity'!AA16+'Avoided Gen Capacity Cost'!AA16)</f>
        <v>0</v>
      </c>
      <c r="AB16">
        <f>-('Avoided Prod Cost'!AB16+'Avoided T&amp;D Capacity'!AB16+'Avoided Gen Capacity Cost'!AB16)</f>
        <v>0</v>
      </c>
      <c r="AC16">
        <f>-('Avoided Prod Cost'!AC16+'Avoided T&amp;D Capacity'!AC16+'Avoided Gen Capacity Cost'!AC16)</f>
        <v>0</v>
      </c>
      <c r="AD16">
        <f>-('Avoided Prod Cost'!AD16+'Avoided T&amp;D Capacity'!AD16+'Avoided Gen Capacity Cost'!AD16)</f>
        <v>0</v>
      </c>
      <c r="AE16">
        <f>-('Avoided Prod Cost'!AE16+'Avoided T&amp;D Capacity'!AE16+'Avoided Gen Capacity Cost'!AE16)</f>
        <v>0</v>
      </c>
      <c r="AF16">
        <f>-('Avoided Prod Cost'!AF16+'Avoided T&amp;D Capacity'!AF16+'Avoided Gen Capacity Cost'!AF16)</f>
        <v>0</v>
      </c>
      <c r="AG16">
        <f>-('Avoided Prod Cost'!AG16+'Avoided T&amp;D Capacity'!AG16+'Avoided Gen Capacity Cost'!AG16)</f>
        <v>0</v>
      </c>
      <c r="AH16">
        <f>-('Avoided Prod Cost'!AH16+'Avoided T&amp;D Capacity'!AH16+'Avoided Gen Capacity Cost'!AH16)</f>
        <v>0</v>
      </c>
      <c r="AI16" s="2">
        <f t="shared" si="0"/>
        <v>661.09841299999994</v>
      </c>
      <c r="AJ16" s="2">
        <f t="shared" si="1"/>
        <v>414.81360579638874</v>
      </c>
    </row>
    <row r="17" spans="1:36" x14ac:dyDescent="0.25">
      <c r="A17" s="13">
        <v>1</v>
      </c>
      <c r="B17" s="13">
        <v>100</v>
      </c>
      <c r="C17" s="95">
        <v>116</v>
      </c>
      <c r="D17" t="s">
        <v>51</v>
      </c>
      <c r="E17">
        <f>-('Avoided Prod Cost'!E17+'Avoided T&amp;D Capacity'!E17+'Avoided Gen Capacity Cost'!E17)</f>
        <v>0</v>
      </c>
      <c r="F17">
        <f>-('Avoided Prod Cost'!F17+'Avoided T&amp;D Capacity'!F17+'Avoided Gen Capacity Cost'!F17)</f>
        <v>0</v>
      </c>
      <c r="G17">
        <f>-('Avoided Prod Cost'!G17+'Avoided T&amp;D Capacity'!G17+'Avoided Gen Capacity Cost'!G17)</f>
        <v>52.55583</v>
      </c>
      <c r="H17">
        <f>-('Avoided Prod Cost'!H17+'Avoided T&amp;D Capacity'!H17+'Avoided Gen Capacity Cost'!H17)</f>
        <v>52.55583</v>
      </c>
      <c r="I17">
        <f>-('Avoided Prod Cost'!I17+'Avoided T&amp;D Capacity'!I17+'Avoided Gen Capacity Cost'!I17)</f>
        <v>55.05583</v>
      </c>
      <c r="J17">
        <f>-('Avoided Prod Cost'!J17+'Avoided T&amp;D Capacity'!J17+'Avoided Gen Capacity Cost'!J17)</f>
        <v>129.29312999999999</v>
      </c>
      <c r="K17">
        <f>-('Avoided Prod Cost'!K17+'Avoided T&amp;D Capacity'!K17+'Avoided Gen Capacity Cost'!K17)</f>
        <v>157.55974000000001</v>
      </c>
      <c r="L17">
        <f>-('Avoided Prod Cost'!L17+'Avoided T&amp;D Capacity'!L17+'Avoided Gen Capacity Cost'!L17)</f>
        <v>158.55583000000001</v>
      </c>
      <c r="M17">
        <f>-('Avoided Prod Cost'!M17+'Avoided T&amp;D Capacity'!M17+'Avoided Gen Capacity Cost'!M17)</f>
        <v>195.38393000000002</v>
      </c>
      <c r="N17">
        <f>-('Avoided Prod Cost'!N17+'Avoided T&amp;D Capacity'!N17+'Avoided Gen Capacity Cost'!N17)</f>
        <v>213.98552999999998</v>
      </c>
      <c r="O17">
        <f>-('Avoided Prod Cost'!O17+'Avoided T&amp;D Capacity'!O17+'Avoided Gen Capacity Cost'!O17)</f>
        <v>213.41523000000001</v>
      </c>
      <c r="P17">
        <f>-('Avoided Prod Cost'!P17+'Avoided T&amp;D Capacity'!P17+'Avoided Gen Capacity Cost'!P17)</f>
        <v>165.54021</v>
      </c>
      <c r="Q17">
        <f>-('Avoided Prod Cost'!Q17+'Avoided T&amp;D Capacity'!Q17+'Avoided Gen Capacity Cost'!Q17)</f>
        <v>181.04021</v>
      </c>
      <c r="R17">
        <f>-('Avoided Prod Cost'!R17+'Avoided T&amp;D Capacity'!R17+'Avoided Gen Capacity Cost'!R17)</f>
        <v>152.08708000000001</v>
      </c>
      <c r="S17">
        <f>-('Avoided Prod Cost'!S17+'Avoided T&amp;D Capacity'!S17+'Avoided Gen Capacity Cost'!S17)</f>
        <v>225.83713</v>
      </c>
      <c r="T17">
        <f>-('Avoided Prod Cost'!T17+'Avoided T&amp;D Capacity'!T17+'Avoided Gen Capacity Cost'!T17)</f>
        <v>157.93083000000001</v>
      </c>
      <c r="U17">
        <f>-('Avoided Prod Cost'!U17+'Avoided T&amp;D Capacity'!U17+'Avoided Gen Capacity Cost'!U17)</f>
        <v>180.41570000000002</v>
      </c>
      <c r="V17">
        <f>-('Avoided Prod Cost'!V17+'Avoided T&amp;D Capacity'!V17+'Avoided Gen Capacity Cost'!V17)</f>
        <v>195.04070000000002</v>
      </c>
      <c r="W17">
        <f>-('Avoided Prod Cost'!W17+'Avoided T&amp;D Capacity'!W17+'Avoided Gen Capacity Cost'!W17)</f>
        <v>221.38445000000002</v>
      </c>
      <c r="X17">
        <f>-('Avoided Prod Cost'!X17+'Avoided T&amp;D Capacity'!X17+'Avoided Gen Capacity Cost'!X17)</f>
        <v>224.69695000000002</v>
      </c>
      <c r="Y17">
        <f>-('Avoided Prod Cost'!Y17+'Avoided T&amp;D Capacity'!Y17+'Avoided Gen Capacity Cost'!Y17)</f>
        <v>0</v>
      </c>
      <c r="Z17">
        <f>-('Avoided Prod Cost'!Z17+'Avoided T&amp;D Capacity'!Z17+'Avoided Gen Capacity Cost'!Z17)</f>
        <v>0</v>
      </c>
      <c r="AA17">
        <f>-('Avoided Prod Cost'!AA17+'Avoided T&amp;D Capacity'!AA17+'Avoided Gen Capacity Cost'!AA17)</f>
        <v>0</v>
      </c>
      <c r="AB17">
        <f>-('Avoided Prod Cost'!AB17+'Avoided T&amp;D Capacity'!AB17+'Avoided Gen Capacity Cost'!AB17)</f>
        <v>0</v>
      </c>
      <c r="AC17">
        <f>-('Avoided Prod Cost'!AC17+'Avoided T&amp;D Capacity'!AC17+'Avoided Gen Capacity Cost'!AC17)</f>
        <v>0</v>
      </c>
      <c r="AD17">
        <f>-('Avoided Prod Cost'!AD17+'Avoided T&amp;D Capacity'!AD17+'Avoided Gen Capacity Cost'!AD17)</f>
        <v>0</v>
      </c>
      <c r="AE17">
        <f>-('Avoided Prod Cost'!AE17+'Avoided T&amp;D Capacity'!AE17+'Avoided Gen Capacity Cost'!AE17)</f>
        <v>0</v>
      </c>
      <c r="AF17">
        <f>-('Avoided Prod Cost'!AF17+'Avoided T&amp;D Capacity'!AF17+'Avoided Gen Capacity Cost'!AF17)</f>
        <v>0</v>
      </c>
      <c r="AG17">
        <f>-('Avoided Prod Cost'!AG17+'Avoided T&amp;D Capacity'!AG17+'Avoided Gen Capacity Cost'!AG17)</f>
        <v>0</v>
      </c>
      <c r="AH17">
        <f>-('Avoided Prod Cost'!AH17+'Avoided T&amp;D Capacity'!AH17+'Avoided Gen Capacity Cost'!AH17)</f>
        <v>0</v>
      </c>
      <c r="AI17" s="2">
        <f t="shared" si="0"/>
        <v>2932.3341399999999</v>
      </c>
      <c r="AJ17" s="2">
        <f t="shared" si="1"/>
        <v>1651.5452197622799</v>
      </c>
    </row>
    <row r="18" spans="1:36" x14ac:dyDescent="0.25">
      <c r="A18" s="13">
        <v>1</v>
      </c>
      <c r="B18" s="13">
        <v>100</v>
      </c>
      <c r="C18" s="95">
        <v>117</v>
      </c>
      <c r="D18" t="s">
        <v>52</v>
      </c>
      <c r="E18">
        <f>-('Avoided Prod Cost'!E18+'Avoided T&amp;D Capacity'!E18+'Avoided Gen Capacity Cost'!E18)</f>
        <v>0</v>
      </c>
      <c r="F18">
        <f>-('Avoided Prod Cost'!F18+'Avoided T&amp;D Capacity'!F18+'Avoided Gen Capacity Cost'!F18)</f>
        <v>0</v>
      </c>
      <c r="G18">
        <f>-('Avoided Prod Cost'!G18+'Avoided T&amp;D Capacity'!G18+'Avoided Gen Capacity Cost'!G18)</f>
        <v>41.192202999999999</v>
      </c>
      <c r="H18">
        <f>-('Avoided Prod Cost'!H18+'Avoided T&amp;D Capacity'!H18+'Avoided Gen Capacity Cost'!H18)</f>
        <v>40.567202999999999</v>
      </c>
      <c r="I18">
        <f>-('Avoided Prod Cost'!I18+'Avoided T&amp;D Capacity'!I18+'Avoided Gen Capacity Cost'!I18)</f>
        <v>43.567202999999999</v>
      </c>
      <c r="J18">
        <f>-('Avoided Prod Cost'!J18+'Avoided T&amp;D Capacity'!J18+'Avoided Gen Capacity Cost'!J18)</f>
        <v>77.535953000000006</v>
      </c>
      <c r="K18">
        <f>-('Avoided Prod Cost'!K18+'Avoided T&amp;D Capacity'!K18+'Avoided Gen Capacity Cost'!K18)</f>
        <v>88.992983000000009</v>
      </c>
      <c r="L18">
        <f>-('Avoided Prod Cost'!L18+'Avoided T&amp;D Capacity'!L18+'Avoided Gen Capacity Cost'!L18)</f>
        <v>91.157043000000002</v>
      </c>
      <c r="M18">
        <f>-('Avoided Prod Cost'!M18+'Avoided T&amp;D Capacity'!M18+'Avoided Gen Capacity Cost'!M18)</f>
        <v>108.871893</v>
      </c>
      <c r="N18">
        <f>-('Avoided Prod Cost'!N18+'Avoided T&amp;D Capacity'!N18+'Avoided Gen Capacity Cost'!N18)</f>
        <v>117.82501300000001</v>
      </c>
      <c r="O18">
        <f>-('Avoided Prod Cost'!O18+'Avoided T&amp;D Capacity'!O18+'Avoided Gen Capacity Cost'!O18)</f>
        <v>118.82501300000001</v>
      </c>
      <c r="P18">
        <f>-('Avoided Prod Cost'!P18+'Avoided T&amp;D Capacity'!P18+'Avoided Gen Capacity Cost'!P18)</f>
        <v>98.176582999999994</v>
      </c>
      <c r="Q18">
        <f>-('Avoided Prod Cost'!Q18+'Avoided T&amp;D Capacity'!Q18+'Avoided Gen Capacity Cost'!Q18)</f>
        <v>106.19220300000001</v>
      </c>
      <c r="R18">
        <f>-('Avoided Prod Cost'!R18+'Avoided T&amp;D Capacity'!R18+'Avoided Gen Capacity Cost'!R18)</f>
        <v>94.254703000000006</v>
      </c>
      <c r="S18">
        <f>-('Avoided Prod Cost'!S18+'Avoided T&amp;D Capacity'!S18+'Avoided Gen Capacity Cost'!S18)</f>
        <v>126.62970300000001</v>
      </c>
      <c r="T18">
        <f>-('Avoided Prod Cost'!T18+'Avoided T&amp;D Capacity'!T18+'Avoided Gen Capacity Cost'!T18)</f>
        <v>97.942203000000006</v>
      </c>
      <c r="U18">
        <f>-('Avoided Prod Cost'!U18+'Avoided T&amp;D Capacity'!U18+'Avoided Gen Capacity Cost'!U18)</f>
        <v>108.66095300000001</v>
      </c>
      <c r="V18">
        <f>-('Avoided Prod Cost'!V18+'Avoided T&amp;D Capacity'!V18+'Avoided Gen Capacity Cost'!V18)</f>
        <v>0</v>
      </c>
      <c r="W18">
        <f>-('Avoided Prod Cost'!W18+'Avoided T&amp;D Capacity'!W18+'Avoided Gen Capacity Cost'!W18)</f>
        <v>0</v>
      </c>
      <c r="X18">
        <f>-('Avoided Prod Cost'!X18+'Avoided T&amp;D Capacity'!X18+'Avoided Gen Capacity Cost'!X18)</f>
        <v>0</v>
      </c>
      <c r="Y18">
        <f>-('Avoided Prod Cost'!Y18+'Avoided T&amp;D Capacity'!Y18+'Avoided Gen Capacity Cost'!Y18)</f>
        <v>0</v>
      </c>
      <c r="Z18">
        <f>-('Avoided Prod Cost'!Z18+'Avoided T&amp;D Capacity'!Z18+'Avoided Gen Capacity Cost'!Z18)</f>
        <v>0</v>
      </c>
      <c r="AA18">
        <f>-('Avoided Prod Cost'!AA18+'Avoided T&amp;D Capacity'!AA18+'Avoided Gen Capacity Cost'!AA18)</f>
        <v>0</v>
      </c>
      <c r="AB18">
        <f>-('Avoided Prod Cost'!AB18+'Avoided T&amp;D Capacity'!AB18+'Avoided Gen Capacity Cost'!AB18)</f>
        <v>0</v>
      </c>
      <c r="AC18">
        <f>-('Avoided Prod Cost'!AC18+'Avoided T&amp;D Capacity'!AC18+'Avoided Gen Capacity Cost'!AC18)</f>
        <v>0</v>
      </c>
      <c r="AD18">
        <f>-('Avoided Prod Cost'!AD18+'Avoided T&amp;D Capacity'!AD18+'Avoided Gen Capacity Cost'!AD18)</f>
        <v>0</v>
      </c>
      <c r="AE18">
        <f>-('Avoided Prod Cost'!AE18+'Avoided T&amp;D Capacity'!AE18+'Avoided Gen Capacity Cost'!AE18)</f>
        <v>0</v>
      </c>
      <c r="AF18">
        <f>-('Avoided Prod Cost'!AF18+'Avoided T&amp;D Capacity'!AF18+'Avoided Gen Capacity Cost'!AF18)</f>
        <v>0</v>
      </c>
      <c r="AG18">
        <f>-('Avoided Prod Cost'!AG18+'Avoided T&amp;D Capacity'!AG18+'Avoided Gen Capacity Cost'!AG18)</f>
        <v>0</v>
      </c>
      <c r="AH18">
        <f>-('Avoided Prod Cost'!AH18+'Avoided T&amp;D Capacity'!AH18+'Avoided Gen Capacity Cost'!AH18)</f>
        <v>0</v>
      </c>
      <c r="AI18" s="2">
        <f t="shared" si="0"/>
        <v>1360.3908550000003</v>
      </c>
      <c r="AJ18" s="2">
        <f t="shared" si="1"/>
        <v>848.93785166502948</v>
      </c>
    </row>
    <row r="19" spans="1:36" x14ac:dyDescent="0.25">
      <c r="A19" s="13">
        <v>1</v>
      </c>
      <c r="B19" s="13">
        <v>100</v>
      </c>
      <c r="C19" s="95">
        <v>118</v>
      </c>
      <c r="D19" t="s">
        <v>536</v>
      </c>
      <c r="E19">
        <f>-('Avoided Prod Cost'!E19+'Avoided T&amp;D Capacity'!E19+'Avoided Gen Capacity Cost'!E19)</f>
        <v>0</v>
      </c>
      <c r="F19">
        <f>-('Avoided Prod Cost'!F19+'Avoided T&amp;D Capacity'!F19+'Avoided Gen Capacity Cost'!F19)</f>
        <v>0</v>
      </c>
      <c r="G19">
        <f>-('Avoided Prod Cost'!G19+'Avoided T&amp;D Capacity'!G19+'Avoided Gen Capacity Cost'!G19)</f>
        <v>52.610056999999998</v>
      </c>
      <c r="H19">
        <f>-('Avoided Prod Cost'!H19+'Avoided T&amp;D Capacity'!H19+'Avoided Gen Capacity Cost'!H19)</f>
        <v>51.985056999999998</v>
      </c>
      <c r="I19">
        <f>-('Avoided Prod Cost'!I19+'Avoided T&amp;D Capacity'!I19+'Avoided Gen Capacity Cost'!I19)</f>
        <v>55.360056999999998</v>
      </c>
      <c r="J19">
        <f>-('Avoided Prod Cost'!J19+'Avoided T&amp;D Capacity'!J19+'Avoided Gen Capacity Cost'!J19)</f>
        <v>99.496776999999994</v>
      </c>
      <c r="K19">
        <f>-('Avoided Prod Cost'!K19+'Avoided T&amp;D Capacity'!K19+'Avoided Gen Capacity Cost'!K19)</f>
        <v>114.488967</v>
      </c>
      <c r="L19">
        <f>-('Avoided Prod Cost'!L19+'Avoided T&amp;D Capacity'!L19+'Avoided Gen Capacity Cost'!L19)</f>
        <v>117.433297</v>
      </c>
      <c r="M19">
        <f>-('Avoided Prod Cost'!M19+'Avoided T&amp;D Capacity'!M19+'Avoided Gen Capacity Cost'!M19)</f>
        <v>139.188187</v>
      </c>
      <c r="N19">
        <f>-('Avoided Prod Cost'!N19+'Avoided T&amp;D Capacity'!N19+'Avoided Gen Capacity Cost'!N19)</f>
        <v>150.91474699999998</v>
      </c>
      <c r="O19">
        <f>-('Avoided Prod Cost'!O19+'Avoided T&amp;D Capacity'!O19+'Avoided Gen Capacity Cost'!O19)</f>
        <v>152.20380699999998</v>
      </c>
      <c r="P19">
        <f>-('Avoided Prod Cost'!P19+'Avoided T&amp;D Capacity'!P19+'Avoided Gen Capacity Cost'!P19)</f>
        <v>126.531937</v>
      </c>
      <c r="Q19">
        <f>-('Avoided Prod Cost'!Q19+'Avoided T&amp;D Capacity'!Q19+'Avoided Gen Capacity Cost'!Q19)</f>
        <v>0</v>
      </c>
      <c r="R19">
        <f>-('Avoided Prod Cost'!R19+'Avoided T&amp;D Capacity'!R19+'Avoided Gen Capacity Cost'!R19)</f>
        <v>0</v>
      </c>
      <c r="S19">
        <f>-('Avoided Prod Cost'!S19+'Avoided T&amp;D Capacity'!S19+'Avoided Gen Capacity Cost'!S19)</f>
        <v>0</v>
      </c>
      <c r="T19">
        <f>-('Avoided Prod Cost'!T19+'Avoided T&amp;D Capacity'!T19+'Avoided Gen Capacity Cost'!T19)</f>
        <v>0</v>
      </c>
      <c r="U19">
        <f>-('Avoided Prod Cost'!U19+'Avoided T&amp;D Capacity'!U19+'Avoided Gen Capacity Cost'!U19)</f>
        <v>0</v>
      </c>
      <c r="V19">
        <f>-('Avoided Prod Cost'!V19+'Avoided T&amp;D Capacity'!V19+'Avoided Gen Capacity Cost'!V19)</f>
        <v>0</v>
      </c>
      <c r="W19">
        <f>-('Avoided Prod Cost'!W19+'Avoided T&amp;D Capacity'!W19+'Avoided Gen Capacity Cost'!W19)</f>
        <v>0</v>
      </c>
      <c r="X19">
        <f>-('Avoided Prod Cost'!X19+'Avoided T&amp;D Capacity'!X19+'Avoided Gen Capacity Cost'!X19)</f>
        <v>0</v>
      </c>
      <c r="Y19">
        <f>-('Avoided Prod Cost'!Y19+'Avoided T&amp;D Capacity'!Y19+'Avoided Gen Capacity Cost'!Y19)</f>
        <v>0</v>
      </c>
      <c r="Z19">
        <f>-('Avoided Prod Cost'!Z19+'Avoided T&amp;D Capacity'!Z19+'Avoided Gen Capacity Cost'!Z19)</f>
        <v>0</v>
      </c>
      <c r="AA19">
        <f>-('Avoided Prod Cost'!AA19+'Avoided T&amp;D Capacity'!AA19+'Avoided Gen Capacity Cost'!AA19)</f>
        <v>0</v>
      </c>
      <c r="AB19">
        <f>-('Avoided Prod Cost'!AB19+'Avoided T&amp;D Capacity'!AB19+'Avoided Gen Capacity Cost'!AB19)</f>
        <v>0</v>
      </c>
      <c r="AC19">
        <f>-('Avoided Prod Cost'!AC19+'Avoided T&amp;D Capacity'!AC19+'Avoided Gen Capacity Cost'!AC19)</f>
        <v>0</v>
      </c>
      <c r="AD19">
        <f>-('Avoided Prod Cost'!AD19+'Avoided T&amp;D Capacity'!AD19+'Avoided Gen Capacity Cost'!AD19)</f>
        <v>0</v>
      </c>
      <c r="AE19">
        <f>-('Avoided Prod Cost'!AE19+'Avoided T&amp;D Capacity'!AE19+'Avoided Gen Capacity Cost'!AE19)</f>
        <v>0</v>
      </c>
      <c r="AF19">
        <f>-('Avoided Prod Cost'!AF19+'Avoided T&amp;D Capacity'!AF19+'Avoided Gen Capacity Cost'!AF19)</f>
        <v>0</v>
      </c>
      <c r="AG19">
        <f>-('Avoided Prod Cost'!AG19+'Avoided T&amp;D Capacity'!AG19+'Avoided Gen Capacity Cost'!AG19)</f>
        <v>0</v>
      </c>
      <c r="AH19">
        <f>-('Avoided Prod Cost'!AH19+'Avoided T&amp;D Capacity'!AH19+'Avoided Gen Capacity Cost'!AH19)</f>
        <v>0</v>
      </c>
      <c r="AI19" s="2">
        <f t="shared" si="0"/>
        <v>1060.21289</v>
      </c>
      <c r="AJ19" s="2">
        <f t="shared" si="1"/>
        <v>764.86144377112225</v>
      </c>
    </row>
    <row r="20" spans="1:36" x14ac:dyDescent="0.25">
      <c r="A20" s="13">
        <v>1</v>
      </c>
      <c r="B20" s="13">
        <v>100</v>
      </c>
      <c r="C20" s="95">
        <v>119</v>
      </c>
      <c r="D20" t="s">
        <v>54</v>
      </c>
      <c r="E20">
        <f>-('Avoided Prod Cost'!E20+'Avoided T&amp;D Capacity'!E20+'Avoided Gen Capacity Cost'!E20)</f>
        <v>0</v>
      </c>
      <c r="F20">
        <f>-('Avoided Prod Cost'!F20+'Avoided T&amp;D Capacity'!F20+'Avoided Gen Capacity Cost'!F20)</f>
        <v>0</v>
      </c>
      <c r="G20">
        <f>-('Avoided Prod Cost'!G20+'Avoided T&amp;D Capacity'!G20+'Avoided Gen Capacity Cost'!G20)</f>
        <v>41.55218</v>
      </c>
      <c r="H20">
        <f>-('Avoided Prod Cost'!H20+'Avoided T&amp;D Capacity'!H20+'Avoided Gen Capacity Cost'!H20)</f>
        <v>41.80218</v>
      </c>
      <c r="I20">
        <f>-('Avoided Prod Cost'!I20+'Avoided T&amp;D Capacity'!I20+'Avoided Gen Capacity Cost'!I20)</f>
        <v>43.55218</v>
      </c>
      <c r="J20">
        <f>-('Avoided Prod Cost'!J20+'Avoided T&amp;D Capacity'!J20+'Avoided Gen Capacity Cost'!J20)</f>
        <v>94.348079999999996</v>
      </c>
      <c r="K20">
        <f>-('Avoided Prod Cost'!K20+'Avoided T&amp;D Capacity'!K20+'Avoided Gen Capacity Cost'!K20)</f>
        <v>113.66252999999999</v>
      </c>
      <c r="L20">
        <f>-('Avoided Prod Cost'!L20+'Avoided T&amp;D Capacity'!L20+'Avoided Gen Capacity Cost'!L20)</f>
        <v>115.83440999999999</v>
      </c>
      <c r="M20">
        <f>-('Avoided Prod Cost'!M20+'Avoided T&amp;D Capacity'!M20+'Avoided Gen Capacity Cost'!M20)</f>
        <v>139.98186999999999</v>
      </c>
      <c r="N20">
        <f>-('Avoided Prod Cost'!N20+'Avoided T&amp;D Capacity'!N20+'Avoided Gen Capacity Cost'!N20)</f>
        <v>153.95842999999999</v>
      </c>
      <c r="O20">
        <f>-('Avoided Prod Cost'!O20+'Avoided T&amp;D Capacity'!O20+'Avoided Gen Capacity Cost'!O20)</f>
        <v>153.12249</v>
      </c>
      <c r="P20">
        <f>-('Avoided Prod Cost'!P20+'Avoided T&amp;D Capacity'!P20+'Avoided Gen Capacity Cost'!P20)</f>
        <v>121.27092999999999</v>
      </c>
      <c r="Q20">
        <f>-('Avoided Prod Cost'!Q20+'Avoided T&amp;D Capacity'!Q20+'Avoided Gen Capacity Cost'!Q20)</f>
        <v>0</v>
      </c>
      <c r="R20">
        <f>-('Avoided Prod Cost'!R20+'Avoided T&amp;D Capacity'!R20+'Avoided Gen Capacity Cost'!R20)</f>
        <v>0</v>
      </c>
      <c r="S20">
        <f>-('Avoided Prod Cost'!S20+'Avoided T&amp;D Capacity'!S20+'Avoided Gen Capacity Cost'!S20)</f>
        <v>0</v>
      </c>
      <c r="T20">
        <f>-('Avoided Prod Cost'!T20+'Avoided T&amp;D Capacity'!T20+'Avoided Gen Capacity Cost'!T20)</f>
        <v>0</v>
      </c>
      <c r="U20">
        <f>-('Avoided Prod Cost'!U20+'Avoided T&amp;D Capacity'!U20+'Avoided Gen Capacity Cost'!U20)</f>
        <v>0</v>
      </c>
      <c r="V20">
        <f>-('Avoided Prod Cost'!V20+'Avoided T&amp;D Capacity'!V20+'Avoided Gen Capacity Cost'!V20)</f>
        <v>0</v>
      </c>
      <c r="W20">
        <f>-('Avoided Prod Cost'!W20+'Avoided T&amp;D Capacity'!W20+'Avoided Gen Capacity Cost'!W20)</f>
        <v>0</v>
      </c>
      <c r="X20">
        <f>-('Avoided Prod Cost'!X20+'Avoided T&amp;D Capacity'!X20+'Avoided Gen Capacity Cost'!X20)</f>
        <v>0</v>
      </c>
      <c r="Y20">
        <f>-('Avoided Prod Cost'!Y20+'Avoided T&amp;D Capacity'!Y20+'Avoided Gen Capacity Cost'!Y20)</f>
        <v>0</v>
      </c>
      <c r="Z20">
        <f>-('Avoided Prod Cost'!Z20+'Avoided T&amp;D Capacity'!Z20+'Avoided Gen Capacity Cost'!Z20)</f>
        <v>0</v>
      </c>
      <c r="AA20">
        <f>-('Avoided Prod Cost'!AA20+'Avoided T&amp;D Capacity'!AA20+'Avoided Gen Capacity Cost'!AA20)</f>
        <v>0</v>
      </c>
      <c r="AB20">
        <f>-('Avoided Prod Cost'!AB20+'Avoided T&amp;D Capacity'!AB20+'Avoided Gen Capacity Cost'!AB20)</f>
        <v>0</v>
      </c>
      <c r="AC20">
        <f>-('Avoided Prod Cost'!AC20+'Avoided T&amp;D Capacity'!AC20+'Avoided Gen Capacity Cost'!AC20)</f>
        <v>0</v>
      </c>
      <c r="AD20">
        <f>-('Avoided Prod Cost'!AD20+'Avoided T&amp;D Capacity'!AD20+'Avoided Gen Capacity Cost'!AD20)</f>
        <v>0</v>
      </c>
      <c r="AE20">
        <f>-('Avoided Prod Cost'!AE20+'Avoided T&amp;D Capacity'!AE20+'Avoided Gen Capacity Cost'!AE20)</f>
        <v>0</v>
      </c>
      <c r="AF20">
        <f>-('Avoided Prod Cost'!AF20+'Avoided T&amp;D Capacity'!AF20+'Avoided Gen Capacity Cost'!AF20)</f>
        <v>0</v>
      </c>
      <c r="AG20">
        <f>-('Avoided Prod Cost'!AG20+'Avoided T&amp;D Capacity'!AG20+'Avoided Gen Capacity Cost'!AG20)</f>
        <v>0</v>
      </c>
      <c r="AH20">
        <f>-('Avoided Prod Cost'!AH20+'Avoided T&amp;D Capacity'!AH20+'Avoided Gen Capacity Cost'!AH20)</f>
        <v>0</v>
      </c>
      <c r="AI20" s="2">
        <f t="shared" si="0"/>
        <v>1019.08528</v>
      </c>
      <c r="AJ20" s="2">
        <f t="shared" si="1"/>
        <v>727.81335311764292</v>
      </c>
    </row>
    <row r="21" spans="1:36" x14ac:dyDescent="0.25">
      <c r="A21" s="13">
        <v>1</v>
      </c>
      <c r="B21" s="13">
        <v>100</v>
      </c>
      <c r="C21" s="95">
        <v>120</v>
      </c>
      <c r="D21" t="s">
        <v>55</v>
      </c>
      <c r="E21">
        <f>-('Avoided Prod Cost'!E21+'Avoided T&amp;D Capacity'!E21+'Avoided Gen Capacity Cost'!E21)</f>
        <v>0</v>
      </c>
      <c r="F21">
        <f>-('Avoided Prod Cost'!F21+'Avoided T&amp;D Capacity'!F21+'Avoided Gen Capacity Cost'!F21)</f>
        <v>0</v>
      </c>
      <c r="G21">
        <f>-('Avoided Prod Cost'!G21+'Avoided T&amp;D Capacity'!G21+'Avoided Gen Capacity Cost'!G21)</f>
        <v>9.7440429999999996</v>
      </c>
      <c r="H21">
        <f>-('Avoided Prod Cost'!H21+'Avoided T&amp;D Capacity'!H21+'Avoided Gen Capacity Cost'!H21)</f>
        <v>9.6190429999999996</v>
      </c>
      <c r="I21">
        <f>-('Avoided Prod Cost'!I21+'Avoided T&amp;D Capacity'!I21+'Avoided Gen Capacity Cost'!I21)</f>
        <v>10.369043</v>
      </c>
      <c r="J21">
        <f>-('Avoided Prod Cost'!J21+'Avoided T&amp;D Capacity'!J21+'Avoided Gen Capacity Cost'!J21)</f>
        <v>22.436426000000001</v>
      </c>
      <c r="K21">
        <f>-('Avoided Prod Cost'!K21+'Avoided T&amp;D Capacity'!K21+'Avoided Gen Capacity Cost'!K21)</f>
        <v>26.517481</v>
      </c>
      <c r="L21">
        <f>-('Avoided Prod Cost'!L21+'Avoided T&amp;D Capacity'!L21+'Avoided Gen Capacity Cost'!L21)</f>
        <v>26.613184</v>
      </c>
      <c r="M21">
        <f>-('Avoided Prod Cost'!M21+'Avoided T&amp;D Capacity'!M21+'Avoided Gen Capacity Cost'!M21)</f>
        <v>32.470602999999997</v>
      </c>
      <c r="N21">
        <f>-('Avoided Prod Cost'!N21+'Avoided T&amp;D Capacity'!N21+'Avoided Gen Capacity Cost'!N21)</f>
        <v>34.849394000000004</v>
      </c>
      <c r="O21">
        <f>-('Avoided Prod Cost'!O21+'Avoided T&amp;D Capacity'!O21+'Avoided Gen Capacity Cost'!O21)</f>
        <v>35.708764000000002</v>
      </c>
      <c r="P21">
        <f>-('Avoided Prod Cost'!P21+'Avoided T&amp;D Capacity'!P21+'Avoided Gen Capacity Cost'!P21)</f>
        <v>29.177513999999999</v>
      </c>
      <c r="Q21">
        <f>-('Avoided Prod Cost'!Q21+'Avoided T&amp;D Capacity'!Q21+'Avoided Gen Capacity Cost'!Q21)</f>
        <v>30.193143999999997</v>
      </c>
      <c r="R21">
        <f>-('Avoided Prod Cost'!R21+'Avoided T&amp;D Capacity'!R21+'Avoided Gen Capacity Cost'!R21)</f>
        <v>25.927513999999999</v>
      </c>
      <c r="S21">
        <f>-('Avoided Prod Cost'!S21+'Avoided T&amp;D Capacity'!S21+'Avoided Gen Capacity Cost'!S21)</f>
        <v>37.240014000000002</v>
      </c>
      <c r="T21">
        <f>-('Avoided Prod Cost'!T21+'Avoided T&amp;D Capacity'!T21+'Avoided Gen Capacity Cost'!T21)</f>
        <v>26.333763999999999</v>
      </c>
      <c r="U21">
        <f>-('Avoided Prod Cost'!U21+'Avoided T&amp;D Capacity'!U21+'Avoided Gen Capacity Cost'!U21)</f>
        <v>30.865013999999999</v>
      </c>
      <c r="V21">
        <f>-('Avoided Prod Cost'!V21+'Avoided T&amp;D Capacity'!V21+'Avoided Gen Capacity Cost'!V21)</f>
        <v>30.458763999999999</v>
      </c>
      <c r="W21">
        <f>-('Avoided Prod Cost'!W21+'Avoided T&amp;D Capacity'!W21+'Avoided Gen Capacity Cost'!W21)</f>
        <v>37.115014000000002</v>
      </c>
      <c r="X21">
        <f>-('Avoided Prod Cost'!X21+'Avoided T&amp;D Capacity'!X21+'Avoided Gen Capacity Cost'!X21)</f>
        <v>37.177514000000002</v>
      </c>
      <c r="Y21">
        <f>-('Avoided Prod Cost'!Y21+'Avoided T&amp;D Capacity'!Y21+'Avoided Gen Capacity Cost'!Y21)</f>
        <v>38.208764000000002</v>
      </c>
      <c r="Z21">
        <f>-('Avoided Prod Cost'!Z21+'Avoided T&amp;D Capacity'!Z21+'Avoided Gen Capacity Cost'!Z21)</f>
        <v>38.677514000000002</v>
      </c>
      <c r="AA21">
        <f>-('Avoided Prod Cost'!AA21+'Avoided T&amp;D Capacity'!AA21+'Avoided Gen Capacity Cost'!AA21)</f>
        <v>38.865014000000002</v>
      </c>
      <c r="AB21">
        <f>-('Avoided Prod Cost'!AB21+'Avoided T&amp;D Capacity'!AB21+'Avoided Gen Capacity Cost'!AB21)</f>
        <v>32.927514000000002</v>
      </c>
      <c r="AC21">
        <f>-('Avoided Prod Cost'!AC21+'Avoided T&amp;D Capacity'!AC21+'Avoided Gen Capacity Cost'!AC21)</f>
        <v>34.771264000000002</v>
      </c>
      <c r="AD21">
        <f>-('Avoided Prod Cost'!AD21+'Avoided T&amp;D Capacity'!AD21+'Avoided Gen Capacity Cost'!AD21)</f>
        <v>29.583763999999999</v>
      </c>
      <c r="AE21">
        <f>-('Avoided Prod Cost'!AE21+'Avoided T&amp;D Capacity'!AE21+'Avoided Gen Capacity Cost'!AE21)</f>
        <v>31.302513999999999</v>
      </c>
      <c r="AF21">
        <f>-('Avoided Prod Cost'!AF21+'Avoided T&amp;D Capacity'!AF21+'Avoided Gen Capacity Cost'!AF21)</f>
        <v>32.990014000000002</v>
      </c>
      <c r="AG21">
        <f>-('Avoided Prod Cost'!AG21+'Avoided T&amp;D Capacity'!AG21+'Avoided Gen Capacity Cost'!AG21)</f>
        <v>34.740014000000002</v>
      </c>
      <c r="AH21">
        <f>-('Avoided Prod Cost'!AH21+'Avoided T&amp;D Capacity'!AH21+'Avoided Gen Capacity Cost'!AH21)</f>
        <v>49.802514000000002</v>
      </c>
      <c r="AI21" s="2">
        <f t="shared" si="0"/>
        <v>854.68512699999962</v>
      </c>
      <c r="AJ21" s="2">
        <f t="shared" si="1"/>
        <v>368.91042164607404</v>
      </c>
    </row>
    <row r="22" spans="1:36" x14ac:dyDescent="0.25">
      <c r="A22" s="13">
        <v>1</v>
      </c>
      <c r="B22" s="13">
        <v>100</v>
      </c>
      <c r="C22" s="95">
        <v>121</v>
      </c>
      <c r="D22" t="s">
        <v>56</v>
      </c>
      <c r="E22">
        <f>-('Avoided Prod Cost'!E22+'Avoided T&amp;D Capacity'!E22+'Avoided Gen Capacity Cost'!E22)</f>
        <v>0</v>
      </c>
      <c r="F22">
        <f>-('Avoided Prod Cost'!F22+'Avoided T&amp;D Capacity'!F22+'Avoided Gen Capacity Cost'!F22)</f>
        <v>0</v>
      </c>
      <c r="G22">
        <f>-('Avoided Prod Cost'!G22+'Avoided T&amp;D Capacity'!G22+'Avoided Gen Capacity Cost'!G22)</f>
        <v>41.698149999999998</v>
      </c>
      <c r="H22">
        <f>-('Avoided Prod Cost'!H22+'Avoided T&amp;D Capacity'!H22+'Avoided Gen Capacity Cost'!H22)</f>
        <v>41.698149999999998</v>
      </c>
      <c r="I22">
        <f>-('Avoided Prod Cost'!I22+'Avoided T&amp;D Capacity'!I22+'Avoided Gen Capacity Cost'!I22)</f>
        <v>43.948149999999998</v>
      </c>
      <c r="J22">
        <f>-('Avoided Prod Cost'!J22+'Avoided T&amp;D Capacity'!J22+'Avoided Gen Capacity Cost'!J22)</f>
        <v>90.454989999999995</v>
      </c>
      <c r="K22">
        <f>-('Avoided Prod Cost'!K22+'Avoided T&amp;D Capacity'!K22+'Avoided Gen Capacity Cost'!K22)</f>
        <v>107.36514</v>
      </c>
      <c r="L22">
        <f>-('Avoided Prod Cost'!L22+'Avoided T&amp;D Capacity'!L22+'Avoided Gen Capacity Cost'!L22)</f>
        <v>109.26259999999999</v>
      </c>
      <c r="M22">
        <f>-('Avoided Prod Cost'!M22+'Avoided T&amp;D Capacity'!M22+'Avoided Gen Capacity Cost'!M22)</f>
        <v>131.44033999999999</v>
      </c>
      <c r="N22">
        <f>-('Avoided Prod Cost'!N22+'Avoided T&amp;D Capacity'!N22+'Avoided Gen Capacity Cost'!N22)</f>
        <v>144.26065</v>
      </c>
      <c r="O22">
        <f>-('Avoided Prod Cost'!O22+'Avoided T&amp;D Capacity'!O22+'Avoided Gen Capacity Cost'!O22)</f>
        <v>144.80752999999999</v>
      </c>
      <c r="P22">
        <f>-('Avoided Prod Cost'!P22+'Avoided T&amp;D Capacity'!P22+'Avoided Gen Capacity Cost'!P22)</f>
        <v>115.38565</v>
      </c>
      <c r="Q22">
        <f>-('Avoided Prod Cost'!Q22+'Avoided T&amp;D Capacity'!Q22+'Avoided Gen Capacity Cost'!Q22)</f>
        <v>0</v>
      </c>
      <c r="R22">
        <f>-('Avoided Prod Cost'!R22+'Avoided T&amp;D Capacity'!R22+'Avoided Gen Capacity Cost'!R22)</f>
        <v>0</v>
      </c>
      <c r="S22">
        <f>-('Avoided Prod Cost'!S22+'Avoided T&amp;D Capacity'!S22+'Avoided Gen Capacity Cost'!S22)</f>
        <v>0</v>
      </c>
      <c r="T22">
        <f>-('Avoided Prod Cost'!T22+'Avoided T&amp;D Capacity'!T22+'Avoided Gen Capacity Cost'!T22)</f>
        <v>0</v>
      </c>
      <c r="U22">
        <f>-('Avoided Prod Cost'!U22+'Avoided T&amp;D Capacity'!U22+'Avoided Gen Capacity Cost'!U22)</f>
        <v>0</v>
      </c>
      <c r="V22">
        <f>-('Avoided Prod Cost'!V22+'Avoided T&amp;D Capacity'!V22+'Avoided Gen Capacity Cost'!V22)</f>
        <v>0</v>
      </c>
      <c r="W22">
        <f>-('Avoided Prod Cost'!W22+'Avoided T&amp;D Capacity'!W22+'Avoided Gen Capacity Cost'!W22)</f>
        <v>0</v>
      </c>
      <c r="X22">
        <f>-('Avoided Prod Cost'!X22+'Avoided T&amp;D Capacity'!X22+'Avoided Gen Capacity Cost'!X22)</f>
        <v>0</v>
      </c>
      <c r="Y22">
        <f>-('Avoided Prod Cost'!Y22+'Avoided T&amp;D Capacity'!Y22+'Avoided Gen Capacity Cost'!Y22)</f>
        <v>0</v>
      </c>
      <c r="Z22">
        <f>-('Avoided Prod Cost'!Z22+'Avoided T&amp;D Capacity'!Z22+'Avoided Gen Capacity Cost'!Z22)</f>
        <v>0</v>
      </c>
      <c r="AA22">
        <f>-('Avoided Prod Cost'!AA22+'Avoided T&amp;D Capacity'!AA22+'Avoided Gen Capacity Cost'!AA22)</f>
        <v>0</v>
      </c>
      <c r="AB22">
        <f>-('Avoided Prod Cost'!AB22+'Avoided T&amp;D Capacity'!AB22+'Avoided Gen Capacity Cost'!AB22)</f>
        <v>0</v>
      </c>
      <c r="AC22">
        <f>-('Avoided Prod Cost'!AC22+'Avoided T&amp;D Capacity'!AC22+'Avoided Gen Capacity Cost'!AC22)</f>
        <v>0</v>
      </c>
      <c r="AD22">
        <f>-('Avoided Prod Cost'!AD22+'Avoided T&amp;D Capacity'!AD22+'Avoided Gen Capacity Cost'!AD22)</f>
        <v>0</v>
      </c>
      <c r="AE22">
        <f>-('Avoided Prod Cost'!AE22+'Avoided T&amp;D Capacity'!AE22+'Avoided Gen Capacity Cost'!AE22)</f>
        <v>0</v>
      </c>
      <c r="AF22">
        <f>-('Avoided Prod Cost'!AF22+'Avoided T&amp;D Capacity'!AF22+'Avoided Gen Capacity Cost'!AF22)</f>
        <v>0</v>
      </c>
      <c r="AG22">
        <f>-('Avoided Prod Cost'!AG22+'Avoided T&amp;D Capacity'!AG22+'Avoided Gen Capacity Cost'!AG22)</f>
        <v>0</v>
      </c>
      <c r="AH22">
        <f>-('Avoided Prod Cost'!AH22+'Avoided T&amp;D Capacity'!AH22+'Avoided Gen Capacity Cost'!AH22)</f>
        <v>0</v>
      </c>
      <c r="AI22" s="2">
        <f t="shared" si="0"/>
        <v>970.32134999999994</v>
      </c>
      <c r="AJ22" s="2">
        <f t="shared" si="1"/>
        <v>694.77001067758579</v>
      </c>
    </row>
    <row r="23" spans="1:36" x14ac:dyDescent="0.25">
      <c r="A23" s="13">
        <v>1</v>
      </c>
      <c r="B23" s="13">
        <v>100</v>
      </c>
      <c r="C23" s="95">
        <v>122</v>
      </c>
      <c r="D23" t="s">
        <v>57</v>
      </c>
      <c r="E23">
        <f>-('Avoided Prod Cost'!E23+'Avoided T&amp;D Capacity'!E23+'Avoided Gen Capacity Cost'!E23)</f>
        <v>0</v>
      </c>
      <c r="F23">
        <f>-('Avoided Prod Cost'!F23+'Avoided T&amp;D Capacity'!F23+'Avoided Gen Capacity Cost'!F23)</f>
        <v>0</v>
      </c>
      <c r="G23">
        <f>-('Avoided Prod Cost'!G23+'Avoided T&amp;D Capacity'!G23+'Avoided Gen Capacity Cost'!G23)</f>
        <v>67.052179999999993</v>
      </c>
      <c r="H23">
        <f>-('Avoided Prod Cost'!H23+'Avoided T&amp;D Capacity'!H23+'Avoided Gen Capacity Cost'!H23)</f>
        <v>66.552179999999993</v>
      </c>
      <c r="I23">
        <f>-('Avoided Prod Cost'!I23+'Avoided T&amp;D Capacity'!I23+'Avoided Gen Capacity Cost'!I23)</f>
        <v>71.552179999999993</v>
      </c>
      <c r="J23">
        <f>-('Avoided Prod Cost'!J23+'Avoided T&amp;D Capacity'!J23+'Avoided Gen Capacity Cost'!J23)</f>
        <v>124.59808</v>
      </c>
      <c r="K23">
        <f>-('Avoided Prod Cost'!K23+'Avoided T&amp;D Capacity'!K23+'Avoided Gen Capacity Cost'!K23)</f>
        <v>143.16253</v>
      </c>
      <c r="L23">
        <f>-('Avoided Prod Cost'!L23+'Avoided T&amp;D Capacity'!L23+'Avoided Gen Capacity Cost'!L23)</f>
        <v>147.33440999999999</v>
      </c>
      <c r="M23">
        <f>-('Avoided Prod Cost'!M23+'Avoided T&amp;D Capacity'!M23+'Avoided Gen Capacity Cost'!M23)</f>
        <v>172.73186999999999</v>
      </c>
      <c r="N23">
        <f>-('Avoided Prod Cost'!N23+'Avoided T&amp;D Capacity'!N23+'Avoided Gen Capacity Cost'!N23)</f>
        <v>187.95842999999999</v>
      </c>
      <c r="O23">
        <f>-('Avoided Prod Cost'!O23+'Avoided T&amp;D Capacity'!O23+'Avoided Gen Capacity Cost'!O23)</f>
        <v>190.12249</v>
      </c>
      <c r="P23">
        <f>-('Avoided Prod Cost'!P23+'Avoided T&amp;D Capacity'!P23+'Avoided Gen Capacity Cost'!P23)</f>
        <v>158.27092999999999</v>
      </c>
      <c r="Q23">
        <f>-('Avoided Prod Cost'!Q23+'Avoided T&amp;D Capacity'!Q23+'Avoided Gen Capacity Cost'!Q23)</f>
        <v>169.72406000000001</v>
      </c>
      <c r="R23">
        <f>-('Avoided Prod Cost'!R23+'Avoided T&amp;D Capacity'!R23+'Avoided Gen Capacity Cost'!R23)</f>
        <v>152.78656000000001</v>
      </c>
      <c r="S23">
        <f>-('Avoided Prod Cost'!S23+'Avoided T&amp;D Capacity'!S23+'Avoided Gen Capacity Cost'!S23)</f>
        <v>202.77092999999999</v>
      </c>
      <c r="T23">
        <f>-('Avoided Prod Cost'!T23+'Avoided T&amp;D Capacity'!T23+'Avoided Gen Capacity Cost'!T23)</f>
        <v>158.23967999999999</v>
      </c>
      <c r="U23">
        <f>-('Avoided Prod Cost'!U23+'Avoided T&amp;D Capacity'!U23+'Avoided Gen Capacity Cost'!U23)</f>
        <v>174.39592999999999</v>
      </c>
      <c r="V23">
        <f>-('Avoided Prod Cost'!V23+'Avoided T&amp;D Capacity'!V23+'Avoided Gen Capacity Cost'!V23)</f>
        <v>177.77092999999999</v>
      </c>
      <c r="W23">
        <f>-('Avoided Prod Cost'!W23+'Avoided T&amp;D Capacity'!W23+'Avoided Gen Capacity Cost'!W23)</f>
        <v>205.23967999999999</v>
      </c>
      <c r="X23">
        <f>-('Avoided Prod Cost'!X23+'Avoided T&amp;D Capacity'!X23+'Avoided Gen Capacity Cost'!X23)</f>
        <v>208.86467999999999</v>
      </c>
      <c r="Y23">
        <f>-('Avoided Prod Cost'!Y23+'Avoided T&amp;D Capacity'!Y23+'Avoided Gen Capacity Cost'!Y23)</f>
        <v>215.42717999999999</v>
      </c>
      <c r="Z23">
        <f>-('Avoided Prod Cost'!Z23+'Avoided T&amp;D Capacity'!Z23+'Avoided Gen Capacity Cost'!Z23)</f>
        <v>217.61467999999999</v>
      </c>
      <c r="AA23">
        <f>-('Avoided Prod Cost'!AA23+'Avoided T&amp;D Capacity'!AA23+'Avoided Gen Capacity Cost'!AA23)</f>
        <v>221.98967999999999</v>
      </c>
      <c r="AB23">
        <f>-('Avoided Prod Cost'!AB23+'Avoided T&amp;D Capacity'!AB23+'Avoided Gen Capacity Cost'!AB23)</f>
        <v>198.92717999999999</v>
      </c>
      <c r="AC23">
        <f>-('Avoided Prod Cost'!AC23+'Avoided T&amp;D Capacity'!AC23+'Avoided Gen Capacity Cost'!AC23)</f>
        <v>203.55217999999999</v>
      </c>
      <c r="AD23">
        <f>-('Avoided Prod Cost'!AD23+'Avoided T&amp;D Capacity'!AD23+'Avoided Gen Capacity Cost'!AD23)</f>
        <v>186.45842999999999</v>
      </c>
      <c r="AE23">
        <f>-('Avoided Prod Cost'!AE23+'Avoided T&amp;D Capacity'!AE23+'Avoided Gen Capacity Cost'!AE23)</f>
        <v>191.05217999999999</v>
      </c>
      <c r="AF23">
        <f>-('Avoided Prod Cost'!AF23+'Avoided T&amp;D Capacity'!AF23+'Avoided Gen Capacity Cost'!AF23)</f>
        <v>206.45842999999999</v>
      </c>
      <c r="AG23">
        <f>-('Avoided Prod Cost'!AG23+'Avoided T&amp;D Capacity'!AG23+'Avoided Gen Capacity Cost'!AG23)</f>
        <v>213.14592999999999</v>
      </c>
      <c r="AH23">
        <f>-('Avoided Prod Cost'!AH23+'Avoided T&amp;D Capacity'!AH23+'Avoided Gen Capacity Cost'!AH23)</f>
        <v>276.23968000000002</v>
      </c>
      <c r="AI23" s="2">
        <f t="shared" si="0"/>
        <v>4909.9932799999997</v>
      </c>
      <c r="AJ23" s="2">
        <f t="shared" si="1"/>
        <v>2109.3738473242338</v>
      </c>
    </row>
    <row r="24" spans="1:36" x14ac:dyDescent="0.25">
      <c r="A24" s="13">
        <v>1</v>
      </c>
      <c r="B24" s="13">
        <v>100</v>
      </c>
      <c r="C24" s="95">
        <v>124</v>
      </c>
      <c r="D24" t="s">
        <v>58</v>
      </c>
      <c r="E24">
        <f>-('Avoided Prod Cost'!E24+'Avoided T&amp;D Capacity'!E24+'Avoided Gen Capacity Cost'!E24)</f>
        <v>0</v>
      </c>
      <c r="F24">
        <f>-('Avoided Prod Cost'!F24+'Avoided T&amp;D Capacity'!F24+'Avoided Gen Capacity Cost'!F24)</f>
        <v>0</v>
      </c>
      <c r="G24">
        <f>-('Avoided Prod Cost'!G24+'Avoided T&amp;D Capacity'!G24+'Avoided Gen Capacity Cost'!G24)</f>
        <v>48.952349999999996</v>
      </c>
      <c r="H24">
        <f>-('Avoided Prod Cost'!H24+'Avoided T&amp;D Capacity'!H24+'Avoided Gen Capacity Cost'!H24)</f>
        <v>49.202349999999996</v>
      </c>
      <c r="I24">
        <f>-('Avoided Prod Cost'!I24+'Avoided T&amp;D Capacity'!I24+'Avoided Gen Capacity Cost'!I24)</f>
        <v>51.452349999999996</v>
      </c>
      <c r="J24">
        <f>-('Avoided Prod Cost'!J24+'Avoided T&amp;D Capacity'!J24+'Avoided Gen Capacity Cost'!J24)</f>
        <v>120.24726999999999</v>
      </c>
      <c r="K24">
        <f>-('Avoided Prod Cost'!K24+'Avoided T&amp;D Capacity'!K24+'Avoided Gen Capacity Cost'!K24)</f>
        <v>147.62423000000001</v>
      </c>
      <c r="L24">
        <f>-('Avoided Prod Cost'!L24+'Avoided T&amp;D Capacity'!L24+'Avoided Gen Capacity Cost'!L24)</f>
        <v>148.59980999999999</v>
      </c>
      <c r="M24">
        <f>-('Avoided Prod Cost'!M24+'Avoided T&amp;D Capacity'!M24+'Avoided Gen Capacity Cost'!M24)</f>
        <v>182.13204999999999</v>
      </c>
      <c r="N24">
        <f>-('Avoided Prod Cost'!N24+'Avoided T&amp;D Capacity'!N24+'Avoided Gen Capacity Cost'!N24)</f>
        <v>200.35865000000001</v>
      </c>
      <c r="O24">
        <f>-('Avoided Prod Cost'!O24+'Avoided T&amp;D Capacity'!O24+'Avoided Gen Capacity Cost'!O24)</f>
        <v>199.35865000000001</v>
      </c>
      <c r="P24">
        <f>-('Avoided Prod Cost'!P24+'Avoided T&amp;D Capacity'!P24+'Avoided Gen Capacity Cost'!P24)</f>
        <v>155.32735</v>
      </c>
      <c r="Q24">
        <f>-('Avoided Prod Cost'!Q24+'Avoided T&amp;D Capacity'!Q24+'Avoided Gen Capacity Cost'!Q24)</f>
        <v>168.71798000000001</v>
      </c>
      <c r="R24">
        <f>-('Avoided Prod Cost'!R24+'Avoided T&amp;D Capacity'!R24+'Avoided Gen Capacity Cost'!R24)</f>
        <v>142.24923000000001</v>
      </c>
      <c r="S24">
        <f>-('Avoided Prod Cost'!S24+'Avoided T&amp;D Capacity'!S24+'Avoided Gen Capacity Cost'!S24)</f>
        <v>211.67115000000001</v>
      </c>
      <c r="T24">
        <f>-('Avoided Prod Cost'!T24+'Avoided T&amp;D Capacity'!T24+'Avoided Gen Capacity Cost'!T24)</f>
        <v>148.07735</v>
      </c>
      <c r="U24">
        <f>-('Avoided Prod Cost'!U24+'Avoided T&amp;D Capacity'!U24+'Avoided Gen Capacity Cost'!U24)</f>
        <v>168.71847</v>
      </c>
      <c r="V24">
        <f>-('Avoided Prod Cost'!V24+'Avoided T&amp;D Capacity'!V24+'Avoided Gen Capacity Cost'!V24)</f>
        <v>171.15597</v>
      </c>
      <c r="W24">
        <f>-('Avoided Prod Cost'!W24+'Avoided T&amp;D Capacity'!W24+'Avoided Gen Capacity Cost'!W24)</f>
        <v>207.03097</v>
      </c>
      <c r="X24">
        <f>-('Avoided Prod Cost'!X24+'Avoided T&amp;D Capacity'!X24+'Avoided Gen Capacity Cost'!X24)</f>
        <v>210.87477000000001</v>
      </c>
      <c r="Y24">
        <f>-('Avoided Prod Cost'!Y24+'Avoided T&amp;D Capacity'!Y24+'Avoided Gen Capacity Cost'!Y24)</f>
        <v>215.68727000000001</v>
      </c>
      <c r="Z24">
        <f>-('Avoided Prod Cost'!Z24+'Avoided T&amp;D Capacity'!Z24+'Avoided Gen Capacity Cost'!Z24)</f>
        <v>215.21847</v>
      </c>
      <c r="AA24">
        <f>-('Avoided Prod Cost'!AA24+'Avoided T&amp;D Capacity'!AA24+'Avoided Gen Capacity Cost'!AA24)</f>
        <v>0</v>
      </c>
      <c r="AB24">
        <f>-('Avoided Prod Cost'!AB24+'Avoided T&amp;D Capacity'!AB24+'Avoided Gen Capacity Cost'!AB24)</f>
        <v>0</v>
      </c>
      <c r="AC24">
        <f>-('Avoided Prod Cost'!AC24+'Avoided T&amp;D Capacity'!AC24+'Avoided Gen Capacity Cost'!AC24)</f>
        <v>0</v>
      </c>
      <c r="AD24">
        <f>-('Avoided Prod Cost'!AD24+'Avoided T&amp;D Capacity'!AD24+'Avoided Gen Capacity Cost'!AD24)</f>
        <v>0</v>
      </c>
      <c r="AE24">
        <f>-('Avoided Prod Cost'!AE24+'Avoided T&amp;D Capacity'!AE24+'Avoided Gen Capacity Cost'!AE24)</f>
        <v>0</v>
      </c>
      <c r="AF24">
        <f>-('Avoided Prod Cost'!AF24+'Avoided T&amp;D Capacity'!AF24+'Avoided Gen Capacity Cost'!AF24)</f>
        <v>0</v>
      </c>
      <c r="AG24">
        <f>-('Avoided Prod Cost'!AG24+'Avoided T&amp;D Capacity'!AG24+'Avoided Gen Capacity Cost'!AG24)</f>
        <v>0</v>
      </c>
      <c r="AH24">
        <f>-('Avoided Prod Cost'!AH24+'Avoided T&amp;D Capacity'!AH24+'Avoided Gen Capacity Cost'!AH24)</f>
        <v>0</v>
      </c>
      <c r="AI24" s="2">
        <f t="shared" si="0"/>
        <v>3162.6566899999989</v>
      </c>
      <c r="AJ24" s="2">
        <f t="shared" si="1"/>
        <v>1675.3995693345255</v>
      </c>
    </row>
    <row r="25" spans="1:36" x14ac:dyDescent="0.25">
      <c r="A25" s="13">
        <v>1</v>
      </c>
      <c r="B25" s="13">
        <v>100</v>
      </c>
      <c r="C25" s="95">
        <v>125</v>
      </c>
      <c r="D25" t="s">
        <v>59</v>
      </c>
      <c r="E25">
        <f>-('Avoided Prod Cost'!E25+'Avoided T&amp;D Capacity'!E25+'Avoided Gen Capacity Cost'!E25)</f>
        <v>0</v>
      </c>
      <c r="F25">
        <f>-('Avoided Prod Cost'!F25+'Avoided T&amp;D Capacity'!F25+'Avoided Gen Capacity Cost'!F25)</f>
        <v>0</v>
      </c>
      <c r="G25">
        <f>-('Avoided Prod Cost'!G25+'Avoided T&amp;D Capacity'!G25+'Avoided Gen Capacity Cost'!G25)</f>
        <v>2.2374530999999998</v>
      </c>
      <c r="H25">
        <f>-('Avoided Prod Cost'!H25+'Avoided T&amp;D Capacity'!H25+'Avoided Gen Capacity Cost'!H25)</f>
        <v>2.3624530999999998</v>
      </c>
      <c r="I25">
        <f>-('Avoided Prod Cost'!I25+'Avoided T&amp;D Capacity'!I25+'Avoided Gen Capacity Cost'!I25)</f>
        <v>2.3624530999999998</v>
      </c>
      <c r="J25">
        <f>-('Avoided Prod Cost'!J25+'Avoided T&amp;D Capacity'!J25+'Avoided Gen Capacity Cost'!J25)</f>
        <v>5.6192890999999996</v>
      </c>
      <c r="K25">
        <f>-('Avoided Prod Cost'!K25+'Avoided T&amp;D Capacity'!K25+'Avoided Gen Capacity Cost'!K25)</f>
        <v>6.4190940999999997</v>
      </c>
      <c r="L25">
        <f>-('Avoided Prod Cost'!L25+'Avoided T&amp;D Capacity'!L25+'Avoided Gen Capacity Cost'!L25)</f>
        <v>5.9815940999999997</v>
      </c>
      <c r="M25">
        <f>-('Avoided Prod Cost'!M25+'Avoided T&amp;D Capacity'!M25+'Avoided Gen Capacity Cost'!M25)</f>
        <v>7.9718280999999998</v>
      </c>
      <c r="N25">
        <f>-('Avoided Prod Cost'!N25+'Avoided T&amp;D Capacity'!N25+'Avoided Gen Capacity Cost'!N25)</f>
        <v>8.0890160999999985</v>
      </c>
      <c r="O25">
        <f>-('Avoided Prod Cost'!O25+'Avoided T&amp;D Capacity'!O25+'Avoided Gen Capacity Cost'!O25)</f>
        <v>8.4249530999999998</v>
      </c>
      <c r="P25">
        <f>-('Avoided Prod Cost'!P25+'Avoided T&amp;D Capacity'!P25+'Avoided Gen Capacity Cost'!P25)</f>
        <v>6.3155780999999998</v>
      </c>
      <c r="Q25">
        <f>-('Avoided Prod Cost'!Q25+'Avoided T&amp;D Capacity'!Q25+'Avoided Gen Capacity Cost'!Q25)</f>
        <v>6.8780780999999998</v>
      </c>
      <c r="R25">
        <f>-('Avoided Prod Cost'!R25+'Avoided T&amp;D Capacity'!R25+'Avoided Gen Capacity Cost'!R25)</f>
        <v>6.1124530999999998</v>
      </c>
      <c r="S25">
        <f>-('Avoided Prod Cost'!S25+'Avoided T&amp;D Capacity'!S25+'Avoided Gen Capacity Cost'!S25)</f>
        <v>8.0499530999999998</v>
      </c>
      <c r="T25">
        <f>-('Avoided Prod Cost'!T25+'Avoided T&amp;D Capacity'!T25+'Avoided Gen Capacity Cost'!T25)</f>
        <v>5.9874530999999998</v>
      </c>
      <c r="U25">
        <f>-('Avoided Prod Cost'!U25+'Avoided T&amp;D Capacity'!U25+'Avoided Gen Capacity Cost'!U25)</f>
        <v>7.0812030999999998</v>
      </c>
      <c r="V25">
        <f>-('Avoided Prod Cost'!V25+'Avoided T&amp;D Capacity'!V25+'Avoided Gen Capacity Cost'!V25)</f>
        <v>6.8624530999999998</v>
      </c>
      <c r="W25">
        <f>-('Avoided Prod Cost'!W25+'Avoided T&amp;D Capacity'!W25+'Avoided Gen Capacity Cost'!W25)</f>
        <v>8.2062030999999998</v>
      </c>
      <c r="X25">
        <f>-('Avoided Prod Cost'!X25+'Avoided T&amp;D Capacity'!X25+'Avoided Gen Capacity Cost'!X25)</f>
        <v>8.0499530999999998</v>
      </c>
      <c r="Y25">
        <f>-('Avoided Prod Cost'!Y25+'Avoided T&amp;D Capacity'!Y25+'Avoided Gen Capacity Cost'!Y25)</f>
        <v>9.7062030999999998</v>
      </c>
      <c r="Z25">
        <f>-('Avoided Prod Cost'!Z25+'Avoided T&amp;D Capacity'!Z25+'Avoided Gen Capacity Cost'!Z25)</f>
        <v>9.2374530999999998</v>
      </c>
      <c r="AA25">
        <f>-('Avoided Prod Cost'!AA25+'Avoided T&amp;D Capacity'!AA25+'Avoided Gen Capacity Cost'!AA25)</f>
        <v>0</v>
      </c>
      <c r="AB25">
        <f>-('Avoided Prod Cost'!AB25+'Avoided T&amp;D Capacity'!AB25+'Avoided Gen Capacity Cost'!AB25)</f>
        <v>0</v>
      </c>
      <c r="AC25">
        <f>-('Avoided Prod Cost'!AC25+'Avoided T&amp;D Capacity'!AC25+'Avoided Gen Capacity Cost'!AC25)</f>
        <v>0</v>
      </c>
      <c r="AD25">
        <f>-('Avoided Prod Cost'!AD25+'Avoided T&amp;D Capacity'!AD25+'Avoided Gen Capacity Cost'!AD25)</f>
        <v>0</v>
      </c>
      <c r="AE25">
        <f>-('Avoided Prod Cost'!AE25+'Avoided T&amp;D Capacity'!AE25+'Avoided Gen Capacity Cost'!AE25)</f>
        <v>0</v>
      </c>
      <c r="AF25">
        <f>-('Avoided Prod Cost'!AF25+'Avoided T&amp;D Capacity'!AF25+'Avoided Gen Capacity Cost'!AF25)</f>
        <v>0</v>
      </c>
      <c r="AG25">
        <f>-('Avoided Prod Cost'!AG25+'Avoided T&amp;D Capacity'!AG25+'Avoided Gen Capacity Cost'!AG25)</f>
        <v>0</v>
      </c>
      <c r="AH25">
        <f>-('Avoided Prod Cost'!AH25+'Avoided T&amp;D Capacity'!AH25+'Avoided Gen Capacity Cost'!AH25)</f>
        <v>0</v>
      </c>
      <c r="AI25" s="2">
        <f t="shared" si="0"/>
        <v>131.95511799999994</v>
      </c>
      <c r="AJ25" s="2">
        <f t="shared" si="1"/>
        <v>70.521812646513368</v>
      </c>
    </row>
    <row r="26" spans="1:36" x14ac:dyDescent="0.25">
      <c r="A26" s="13">
        <v>1</v>
      </c>
      <c r="B26" s="13">
        <v>100</v>
      </c>
      <c r="C26" s="95">
        <v>126</v>
      </c>
      <c r="D26" t="s">
        <v>60</v>
      </c>
      <c r="E26">
        <f>-('Avoided Prod Cost'!E26+'Avoided T&amp;D Capacity'!E26+'Avoided Gen Capacity Cost'!E26)</f>
        <v>0</v>
      </c>
      <c r="F26">
        <f>-('Avoided Prod Cost'!F26+'Avoided T&amp;D Capacity'!F26+'Avoided Gen Capacity Cost'!F26)</f>
        <v>0</v>
      </c>
      <c r="G26">
        <f>-('Avoided Prod Cost'!G26+'Avoided T&amp;D Capacity'!G26+'Avoided Gen Capacity Cost'!G26)</f>
        <v>5.4706929999999998</v>
      </c>
      <c r="H26">
        <f>-('Avoided Prod Cost'!H26+'Avoided T&amp;D Capacity'!H26+'Avoided Gen Capacity Cost'!H26)</f>
        <v>5.3456929999999998</v>
      </c>
      <c r="I26">
        <f>-('Avoided Prod Cost'!I26+'Avoided T&amp;D Capacity'!I26+'Avoided Gen Capacity Cost'!I26)</f>
        <v>5.4706929999999998</v>
      </c>
      <c r="J26">
        <f>-('Avoided Prod Cost'!J26+'Avoided T&amp;D Capacity'!J26+'Avoided Gen Capacity Cost'!J26)</f>
        <v>12.651357000000001</v>
      </c>
      <c r="K26">
        <f>-('Avoided Prod Cost'!K26+'Avoided T&amp;D Capacity'!K26+'Avoided Gen Capacity Cost'!K26)</f>
        <v>14.564443000000001</v>
      </c>
      <c r="L26">
        <f>-('Avoided Prod Cost'!L26+'Avoided T&amp;D Capacity'!L26+'Avoided Gen Capacity Cost'!L26)</f>
        <v>14.144521000000001</v>
      </c>
      <c r="M26">
        <f>-('Avoided Prod Cost'!M26+'Avoided T&amp;D Capacity'!M26+'Avoided Gen Capacity Cost'!M26)</f>
        <v>17.580068000000001</v>
      </c>
      <c r="N26">
        <f>-('Avoided Prod Cost'!N26+'Avoided T&amp;D Capacity'!N26+'Avoided Gen Capacity Cost'!N26)</f>
        <v>19.580072999999999</v>
      </c>
      <c r="O26">
        <f>-('Avoided Prod Cost'!O26+'Avoided T&amp;D Capacity'!O26+'Avoided Gen Capacity Cost'!O26)</f>
        <v>19.548822999999999</v>
      </c>
      <c r="P26">
        <f>-('Avoided Prod Cost'!P26+'Avoided T&amp;D Capacity'!P26+'Avoided Gen Capacity Cost'!P26)</f>
        <v>16.298818000000001</v>
      </c>
      <c r="Q26">
        <f>-('Avoided Prod Cost'!Q26+'Avoided T&amp;D Capacity'!Q26+'Avoided Gen Capacity Cost'!Q26)</f>
        <v>17.423818000000001</v>
      </c>
      <c r="R26">
        <f>-('Avoided Prod Cost'!R26+'Avoided T&amp;D Capacity'!R26+'Avoided Gen Capacity Cost'!R26)</f>
        <v>14.783193000000001</v>
      </c>
      <c r="S26">
        <f>-('Avoided Prod Cost'!S26+'Avoided T&amp;D Capacity'!S26+'Avoided Gen Capacity Cost'!S26)</f>
        <v>20.095693000000001</v>
      </c>
      <c r="T26">
        <f>-('Avoided Prod Cost'!T26+'Avoided T&amp;D Capacity'!T26+'Avoided Gen Capacity Cost'!T26)</f>
        <v>14.408193000000001</v>
      </c>
      <c r="U26">
        <f>-('Avoided Prod Cost'!U26+'Avoided T&amp;D Capacity'!U26+'Avoided Gen Capacity Cost'!U26)</f>
        <v>16.564443000000001</v>
      </c>
      <c r="V26">
        <f>-('Avoided Prod Cost'!V26+'Avoided T&amp;D Capacity'!V26+'Avoided Gen Capacity Cost'!V26)</f>
        <v>16.439443000000001</v>
      </c>
      <c r="W26">
        <f>-('Avoided Prod Cost'!W26+'Avoided T&amp;D Capacity'!W26+'Avoided Gen Capacity Cost'!W26)</f>
        <v>20.189443000000001</v>
      </c>
      <c r="X26">
        <f>-('Avoided Prod Cost'!X26+'Avoided T&amp;D Capacity'!X26+'Avoided Gen Capacity Cost'!X26)</f>
        <v>20.064443000000001</v>
      </c>
      <c r="Y26">
        <f>-('Avoided Prod Cost'!Y26+'Avoided T&amp;D Capacity'!Y26+'Avoided Gen Capacity Cost'!Y26)</f>
        <v>21.845693000000001</v>
      </c>
      <c r="Z26">
        <f>-('Avoided Prod Cost'!Z26+'Avoided T&amp;D Capacity'!Z26+'Avoided Gen Capacity Cost'!Z26)</f>
        <v>21.095693000000001</v>
      </c>
      <c r="AA26">
        <f>-('Avoided Prod Cost'!AA26+'Avoided T&amp;D Capacity'!AA26+'Avoided Gen Capacity Cost'!AA26)</f>
        <v>0</v>
      </c>
      <c r="AB26">
        <f>-('Avoided Prod Cost'!AB26+'Avoided T&amp;D Capacity'!AB26+'Avoided Gen Capacity Cost'!AB26)</f>
        <v>0</v>
      </c>
      <c r="AC26">
        <f>-('Avoided Prod Cost'!AC26+'Avoided T&amp;D Capacity'!AC26+'Avoided Gen Capacity Cost'!AC26)</f>
        <v>0</v>
      </c>
      <c r="AD26">
        <f>-('Avoided Prod Cost'!AD26+'Avoided T&amp;D Capacity'!AD26+'Avoided Gen Capacity Cost'!AD26)</f>
        <v>0</v>
      </c>
      <c r="AE26">
        <f>-('Avoided Prod Cost'!AE26+'Avoided T&amp;D Capacity'!AE26+'Avoided Gen Capacity Cost'!AE26)</f>
        <v>0</v>
      </c>
      <c r="AF26">
        <f>-('Avoided Prod Cost'!AF26+'Avoided T&amp;D Capacity'!AF26+'Avoided Gen Capacity Cost'!AF26)</f>
        <v>0</v>
      </c>
      <c r="AG26">
        <f>-('Avoided Prod Cost'!AG26+'Avoided T&amp;D Capacity'!AG26+'Avoided Gen Capacity Cost'!AG26)</f>
        <v>0</v>
      </c>
      <c r="AH26">
        <f>-('Avoided Prod Cost'!AH26+'Avoided T&amp;D Capacity'!AH26+'Avoided Gen Capacity Cost'!AH26)</f>
        <v>0</v>
      </c>
      <c r="AI26" s="2">
        <f t="shared" si="0"/>
        <v>313.56523700000002</v>
      </c>
      <c r="AJ26" s="2">
        <f t="shared" si="1"/>
        <v>167.03667207179578</v>
      </c>
    </row>
    <row r="27" spans="1:36" x14ac:dyDescent="0.25">
      <c r="A27" s="13">
        <v>1</v>
      </c>
      <c r="B27" s="13">
        <v>100</v>
      </c>
      <c r="C27" s="95">
        <v>127</v>
      </c>
      <c r="D27" t="s">
        <v>61</v>
      </c>
      <c r="E27">
        <f>-('Avoided Prod Cost'!E27+'Avoided T&amp;D Capacity'!E27+'Avoided Gen Capacity Cost'!E27)</f>
        <v>0</v>
      </c>
      <c r="F27">
        <f>-('Avoided Prod Cost'!F27+'Avoided T&amp;D Capacity'!F27+'Avoided Gen Capacity Cost'!F27)</f>
        <v>0</v>
      </c>
      <c r="G27">
        <f>-('Avoided Prod Cost'!G27+'Avoided T&amp;D Capacity'!G27+'Avoided Gen Capacity Cost'!G27)</f>
        <v>6.5037538999999995</v>
      </c>
      <c r="H27">
        <f>-('Avoided Prod Cost'!H27+'Avoided T&amp;D Capacity'!H27+'Avoided Gen Capacity Cost'!H27)</f>
        <v>6.7537538999999995</v>
      </c>
      <c r="I27">
        <f>-('Avoided Prod Cost'!I27+'Avoided T&amp;D Capacity'!I27+'Avoided Gen Capacity Cost'!I27)</f>
        <v>7.1287538999999995</v>
      </c>
      <c r="J27">
        <f>-('Avoided Prod Cost'!J27+'Avoided T&amp;D Capacity'!J27+'Avoided Gen Capacity Cost'!J27)</f>
        <v>9.8680117000000003</v>
      </c>
      <c r="K27">
        <f>-('Avoided Prod Cost'!K27+'Avoided T&amp;D Capacity'!K27+'Avoided Gen Capacity Cost'!K27)</f>
        <v>10.696136899999999</v>
      </c>
      <c r="L27">
        <f>-('Avoided Prod Cost'!L27+'Avoided T&amp;D Capacity'!L27+'Avoided Gen Capacity Cost'!L27)</f>
        <v>0</v>
      </c>
      <c r="M27">
        <f>-('Avoided Prod Cost'!M27+'Avoided T&amp;D Capacity'!M27+'Avoided Gen Capacity Cost'!M27)</f>
        <v>0</v>
      </c>
      <c r="N27">
        <f>-('Avoided Prod Cost'!N27+'Avoided T&amp;D Capacity'!N27+'Avoided Gen Capacity Cost'!N27)</f>
        <v>0</v>
      </c>
      <c r="O27">
        <f>-('Avoided Prod Cost'!O27+'Avoided T&amp;D Capacity'!O27+'Avoided Gen Capacity Cost'!O27)</f>
        <v>0</v>
      </c>
      <c r="P27">
        <f>-('Avoided Prod Cost'!P27+'Avoided T&amp;D Capacity'!P27+'Avoided Gen Capacity Cost'!P27)</f>
        <v>0</v>
      </c>
      <c r="Q27">
        <f>-('Avoided Prod Cost'!Q27+'Avoided T&amp;D Capacity'!Q27+'Avoided Gen Capacity Cost'!Q27)</f>
        <v>0</v>
      </c>
      <c r="R27">
        <f>-('Avoided Prod Cost'!R27+'Avoided T&amp;D Capacity'!R27+'Avoided Gen Capacity Cost'!R27)</f>
        <v>0</v>
      </c>
      <c r="S27">
        <f>-('Avoided Prod Cost'!S27+'Avoided T&amp;D Capacity'!S27+'Avoided Gen Capacity Cost'!S27)</f>
        <v>0</v>
      </c>
      <c r="T27">
        <f>-('Avoided Prod Cost'!T27+'Avoided T&amp;D Capacity'!T27+'Avoided Gen Capacity Cost'!T27)</f>
        <v>0</v>
      </c>
      <c r="U27">
        <f>-('Avoided Prod Cost'!U27+'Avoided T&amp;D Capacity'!U27+'Avoided Gen Capacity Cost'!U27)</f>
        <v>0</v>
      </c>
      <c r="V27">
        <f>-('Avoided Prod Cost'!V27+'Avoided T&amp;D Capacity'!V27+'Avoided Gen Capacity Cost'!V27)</f>
        <v>0</v>
      </c>
      <c r="W27">
        <f>-('Avoided Prod Cost'!W27+'Avoided T&amp;D Capacity'!W27+'Avoided Gen Capacity Cost'!W27)</f>
        <v>0</v>
      </c>
      <c r="X27">
        <f>-('Avoided Prod Cost'!X27+'Avoided T&amp;D Capacity'!X27+'Avoided Gen Capacity Cost'!X27)</f>
        <v>0</v>
      </c>
      <c r="Y27">
        <f>-('Avoided Prod Cost'!Y27+'Avoided T&amp;D Capacity'!Y27+'Avoided Gen Capacity Cost'!Y27)</f>
        <v>0</v>
      </c>
      <c r="Z27">
        <f>-('Avoided Prod Cost'!Z27+'Avoided T&amp;D Capacity'!Z27+'Avoided Gen Capacity Cost'!Z27)</f>
        <v>0</v>
      </c>
      <c r="AA27">
        <f>-('Avoided Prod Cost'!AA27+'Avoided T&amp;D Capacity'!AA27+'Avoided Gen Capacity Cost'!AA27)</f>
        <v>0</v>
      </c>
      <c r="AB27">
        <f>-('Avoided Prod Cost'!AB27+'Avoided T&amp;D Capacity'!AB27+'Avoided Gen Capacity Cost'!AB27)</f>
        <v>0</v>
      </c>
      <c r="AC27">
        <f>-('Avoided Prod Cost'!AC27+'Avoided T&amp;D Capacity'!AC27+'Avoided Gen Capacity Cost'!AC27)</f>
        <v>0</v>
      </c>
      <c r="AD27">
        <f>-('Avoided Prod Cost'!AD27+'Avoided T&amp;D Capacity'!AD27+'Avoided Gen Capacity Cost'!AD27)</f>
        <v>0</v>
      </c>
      <c r="AE27">
        <f>-('Avoided Prod Cost'!AE27+'Avoided T&amp;D Capacity'!AE27+'Avoided Gen Capacity Cost'!AE27)</f>
        <v>0</v>
      </c>
      <c r="AF27">
        <f>-('Avoided Prod Cost'!AF27+'Avoided T&amp;D Capacity'!AF27+'Avoided Gen Capacity Cost'!AF27)</f>
        <v>0</v>
      </c>
      <c r="AG27">
        <f>-('Avoided Prod Cost'!AG27+'Avoided T&amp;D Capacity'!AG27+'Avoided Gen Capacity Cost'!AG27)</f>
        <v>0</v>
      </c>
      <c r="AH27">
        <f>-('Avoided Prod Cost'!AH27+'Avoided T&amp;D Capacity'!AH27+'Avoided Gen Capacity Cost'!AH27)</f>
        <v>0</v>
      </c>
      <c r="AI27" s="2">
        <f t="shared" si="0"/>
        <v>40.950410300000001</v>
      </c>
      <c r="AJ27" s="2">
        <f t="shared" si="1"/>
        <v>35.640056951255573</v>
      </c>
    </row>
    <row r="28" spans="1:36" x14ac:dyDescent="0.25">
      <c r="A28" s="13">
        <v>1</v>
      </c>
      <c r="B28" s="13">
        <v>130</v>
      </c>
      <c r="C28" s="95">
        <v>132</v>
      </c>
      <c r="D28" t="s">
        <v>62</v>
      </c>
      <c r="E28">
        <f>-('Avoided Prod Cost'!E28+'Avoided T&amp;D Capacity'!E28+'Avoided Gen Capacity Cost'!E28)</f>
        <v>0</v>
      </c>
      <c r="F28">
        <f>-('Avoided Prod Cost'!F28+'Avoided T&amp;D Capacity'!F28+'Avoided Gen Capacity Cost'!F28)</f>
        <v>0</v>
      </c>
      <c r="G28">
        <f>-('Avoided Prod Cost'!G28+'Avoided T&amp;D Capacity'!G28+'Avoided Gen Capacity Cost'!G28)</f>
        <v>34.274160000000002</v>
      </c>
      <c r="H28">
        <f>-('Avoided Prod Cost'!H28+'Avoided T&amp;D Capacity'!H28+'Avoided Gen Capacity Cost'!H28)</f>
        <v>34.024160000000002</v>
      </c>
      <c r="I28">
        <f>-('Avoided Prod Cost'!I28+'Avoided T&amp;D Capacity'!I28+'Avoided Gen Capacity Cost'!I28)</f>
        <v>36.024160000000002</v>
      </c>
      <c r="J28">
        <f>-('Avoided Prod Cost'!J28+'Avoided T&amp;D Capacity'!J28+'Avoided Gen Capacity Cost'!J28)</f>
        <v>84.740960000000001</v>
      </c>
      <c r="K28">
        <f>-('Avoided Prod Cost'!K28+'Avoided T&amp;D Capacity'!K28+'Avoided Gen Capacity Cost'!K28)</f>
        <v>102.93432</v>
      </c>
      <c r="L28">
        <f>-('Avoided Prod Cost'!L28+'Avoided T&amp;D Capacity'!L28+'Avoided Gen Capacity Cost'!L28)</f>
        <v>103.65110999999999</v>
      </c>
      <c r="M28">
        <f>-('Avoided Prod Cost'!M28+'Avoided T&amp;D Capacity'!M28+'Avoided Gen Capacity Cost'!M28)</f>
        <v>128.06322</v>
      </c>
      <c r="N28">
        <f>-('Avoided Prod Cost'!N28+'Avoided T&amp;D Capacity'!N28+'Avoided Gen Capacity Cost'!N28)</f>
        <v>140.22325999999998</v>
      </c>
      <c r="O28">
        <f>-('Avoided Prod Cost'!O28+'Avoided T&amp;D Capacity'!O28+'Avoided Gen Capacity Cost'!O28)</f>
        <v>139.70762999999999</v>
      </c>
      <c r="P28">
        <f>-('Avoided Prod Cost'!P28+'Avoided T&amp;D Capacity'!P28+'Avoided Gen Capacity Cost'!P28)</f>
        <v>108.69201000000001</v>
      </c>
      <c r="Q28">
        <f>-('Avoided Prod Cost'!Q28+'Avoided T&amp;D Capacity'!Q28+'Avoided Gen Capacity Cost'!Q28)</f>
        <v>118.33262999999999</v>
      </c>
      <c r="R28">
        <f>-('Avoided Prod Cost'!R28+'Avoided T&amp;D Capacity'!R28+'Avoided Gen Capacity Cost'!R28)</f>
        <v>99.848259999999996</v>
      </c>
      <c r="S28">
        <f>-('Avoided Prod Cost'!S28+'Avoided T&amp;D Capacity'!S28+'Avoided Gen Capacity Cost'!S28)</f>
        <v>148.27012999999999</v>
      </c>
      <c r="T28">
        <f>-('Avoided Prod Cost'!T28+'Avoided T&amp;D Capacity'!T28+'Avoided Gen Capacity Cost'!T28)</f>
        <v>103.70762999999999</v>
      </c>
      <c r="U28">
        <f>-('Avoided Prod Cost'!U28+'Avoided T&amp;D Capacity'!U28+'Avoided Gen Capacity Cost'!U28)</f>
        <v>118.37998999999999</v>
      </c>
      <c r="V28">
        <f>-('Avoided Prod Cost'!V28+'Avoided T&amp;D Capacity'!V28+'Avoided Gen Capacity Cost'!V28)</f>
        <v>0</v>
      </c>
      <c r="W28">
        <f>-('Avoided Prod Cost'!W28+'Avoided T&amp;D Capacity'!W28+'Avoided Gen Capacity Cost'!W28)</f>
        <v>0</v>
      </c>
      <c r="X28">
        <f>-('Avoided Prod Cost'!X28+'Avoided T&amp;D Capacity'!X28+'Avoided Gen Capacity Cost'!X28)</f>
        <v>0</v>
      </c>
      <c r="Y28">
        <f>-('Avoided Prod Cost'!Y28+'Avoided T&amp;D Capacity'!Y28+'Avoided Gen Capacity Cost'!Y28)</f>
        <v>0</v>
      </c>
      <c r="Z28">
        <f>-('Avoided Prod Cost'!Z28+'Avoided T&amp;D Capacity'!Z28+'Avoided Gen Capacity Cost'!Z28)</f>
        <v>0</v>
      </c>
      <c r="AA28">
        <f>-('Avoided Prod Cost'!AA28+'Avoided T&amp;D Capacity'!AA28+'Avoided Gen Capacity Cost'!AA28)</f>
        <v>0</v>
      </c>
      <c r="AB28">
        <f>-('Avoided Prod Cost'!AB28+'Avoided T&amp;D Capacity'!AB28+'Avoided Gen Capacity Cost'!AB28)</f>
        <v>0</v>
      </c>
      <c r="AC28">
        <f>-('Avoided Prod Cost'!AC28+'Avoided T&amp;D Capacity'!AC28+'Avoided Gen Capacity Cost'!AC28)</f>
        <v>0</v>
      </c>
      <c r="AD28">
        <f>-('Avoided Prod Cost'!AD28+'Avoided T&amp;D Capacity'!AD28+'Avoided Gen Capacity Cost'!AD28)</f>
        <v>0</v>
      </c>
      <c r="AE28">
        <f>-('Avoided Prod Cost'!AE28+'Avoided T&amp;D Capacity'!AE28+'Avoided Gen Capacity Cost'!AE28)</f>
        <v>0</v>
      </c>
      <c r="AF28">
        <f>-('Avoided Prod Cost'!AF28+'Avoided T&amp;D Capacity'!AF28+'Avoided Gen Capacity Cost'!AF28)</f>
        <v>0</v>
      </c>
      <c r="AG28">
        <f>-('Avoided Prod Cost'!AG28+'Avoided T&amp;D Capacity'!AG28+'Avoided Gen Capacity Cost'!AG28)</f>
        <v>0</v>
      </c>
      <c r="AH28">
        <f>-('Avoided Prod Cost'!AH28+'Avoided T&amp;D Capacity'!AH28+'Avoided Gen Capacity Cost'!AH28)</f>
        <v>0</v>
      </c>
      <c r="AI28" s="2">
        <f t="shared" si="0"/>
        <v>1500.8736299999996</v>
      </c>
      <c r="AJ28" s="2">
        <f t="shared" si="1"/>
        <v>927.54087653826298</v>
      </c>
    </row>
    <row r="29" spans="1:36" x14ac:dyDescent="0.25">
      <c r="A29" s="13">
        <v>1</v>
      </c>
      <c r="B29" s="13">
        <v>130</v>
      </c>
      <c r="C29" s="95">
        <v>133</v>
      </c>
      <c r="D29" t="s">
        <v>63</v>
      </c>
      <c r="E29">
        <f>-('Avoided Prod Cost'!E29+'Avoided T&amp;D Capacity'!E29+'Avoided Gen Capacity Cost'!E29)</f>
        <v>0</v>
      </c>
      <c r="F29">
        <f>-('Avoided Prod Cost'!F29+'Avoided T&amp;D Capacity'!F29+'Avoided Gen Capacity Cost'!F29)</f>
        <v>0</v>
      </c>
      <c r="G29">
        <f>-('Avoided Prod Cost'!G29+'Avoided T&amp;D Capacity'!G29+'Avoided Gen Capacity Cost'!G29)</f>
        <v>72.561679999999996</v>
      </c>
      <c r="H29">
        <f>-('Avoided Prod Cost'!H29+'Avoided T&amp;D Capacity'!H29+'Avoided Gen Capacity Cost'!H29)</f>
        <v>72.311679999999996</v>
      </c>
      <c r="I29">
        <f>-('Avoided Prod Cost'!I29+'Avoided T&amp;D Capacity'!I29+'Avoided Gen Capacity Cost'!I29)</f>
        <v>76.311679999999996</v>
      </c>
      <c r="J29">
        <f>-('Avoided Prod Cost'!J29+'Avoided T&amp;D Capacity'!J29+'Avoided Gen Capacity Cost'!J29)</f>
        <v>167.91812999999999</v>
      </c>
      <c r="K29">
        <f>-('Avoided Prod Cost'!K29+'Avoided T&amp;D Capacity'!K29+'Avoided Gen Capacity Cost'!K29)</f>
        <v>202.39956999999998</v>
      </c>
      <c r="L29">
        <f>-('Avoided Prod Cost'!L29+'Avoided T&amp;D Capacity'!L29+'Avoided Gen Capacity Cost'!L29)</f>
        <v>205.00601999999998</v>
      </c>
      <c r="M29">
        <f>-('Avoided Prod Cost'!M29+'Avoided T&amp;D Capacity'!M29+'Avoided Gen Capacity Cost'!M29)</f>
        <v>249.53827999999999</v>
      </c>
      <c r="N29">
        <f>-('Avoided Prod Cost'!N29+'Avoided T&amp;D Capacity'!N29+'Avoided Gen Capacity Cost'!N29)</f>
        <v>273.86637999999999</v>
      </c>
      <c r="O29">
        <f>-('Avoided Prod Cost'!O29+'Avoided T&amp;D Capacity'!O29+'Avoided Gen Capacity Cost'!O29)</f>
        <v>272.37418000000002</v>
      </c>
      <c r="P29">
        <f>-('Avoided Prod Cost'!P29+'Avoided T&amp;D Capacity'!P29+'Avoided Gen Capacity Cost'!P29)</f>
        <v>215.28043</v>
      </c>
      <c r="Q29">
        <f>-('Avoided Prod Cost'!Q29+'Avoided T&amp;D Capacity'!Q29+'Avoided Gen Capacity Cost'!Q29)</f>
        <v>234.42106000000001</v>
      </c>
      <c r="R29">
        <f>-('Avoided Prod Cost'!R29+'Avoided T&amp;D Capacity'!R29+'Avoided Gen Capacity Cost'!R29)</f>
        <v>199.53043</v>
      </c>
      <c r="S29">
        <f>-('Avoided Prod Cost'!S29+'Avoided T&amp;D Capacity'!S29+'Avoided Gen Capacity Cost'!S29)</f>
        <v>291.03048000000001</v>
      </c>
      <c r="T29">
        <f>-('Avoided Prod Cost'!T29+'Avoided T&amp;D Capacity'!T29+'Avoided Gen Capacity Cost'!T29)</f>
        <v>206.65543</v>
      </c>
      <c r="U29">
        <f>-('Avoided Prod Cost'!U29+'Avoided T&amp;D Capacity'!U29+'Avoided Gen Capacity Cost'!U29)</f>
        <v>235.18668</v>
      </c>
      <c r="V29">
        <f>-('Avoided Prod Cost'!V29+'Avoided T&amp;D Capacity'!V29+'Avoided Gen Capacity Cost'!V29)</f>
        <v>0</v>
      </c>
      <c r="W29">
        <f>-('Avoided Prod Cost'!W29+'Avoided T&amp;D Capacity'!W29+'Avoided Gen Capacity Cost'!W29)</f>
        <v>0</v>
      </c>
      <c r="X29">
        <f>-('Avoided Prod Cost'!X29+'Avoided T&amp;D Capacity'!X29+'Avoided Gen Capacity Cost'!X29)</f>
        <v>0</v>
      </c>
      <c r="Y29">
        <f>-('Avoided Prod Cost'!Y29+'Avoided T&amp;D Capacity'!Y29+'Avoided Gen Capacity Cost'!Y29)</f>
        <v>0</v>
      </c>
      <c r="Z29">
        <f>-('Avoided Prod Cost'!Z29+'Avoided T&amp;D Capacity'!Z29+'Avoided Gen Capacity Cost'!Z29)</f>
        <v>0</v>
      </c>
      <c r="AA29">
        <f>-('Avoided Prod Cost'!AA29+'Avoided T&amp;D Capacity'!AA29+'Avoided Gen Capacity Cost'!AA29)</f>
        <v>0</v>
      </c>
      <c r="AB29">
        <f>-('Avoided Prod Cost'!AB29+'Avoided T&amp;D Capacity'!AB29+'Avoided Gen Capacity Cost'!AB29)</f>
        <v>0</v>
      </c>
      <c r="AC29">
        <f>-('Avoided Prod Cost'!AC29+'Avoided T&amp;D Capacity'!AC29+'Avoided Gen Capacity Cost'!AC29)</f>
        <v>0</v>
      </c>
      <c r="AD29">
        <f>-('Avoided Prod Cost'!AD29+'Avoided T&amp;D Capacity'!AD29+'Avoided Gen Capacity Cost'!AD29)</f>
        <v>0</v>
      </c>
      <c r="AE29">
        <f>-('Avoided Prod Cost'!AE29+'Avoided T&amp;D Capacity'!AE29+'Avoided Gen Capacity Cost'!AE29)</f>
        <v>0</v>
      </c>
      <c r="AF29">
        <f>-('Avoided Prod Cost'!AF29+'Avoided T&amp;D Capacity'!AF29+'Avoided Gen Capacity Cost'!AF29)</f>
        <v>0</v>
      </c>
      <c r="AG29">
        <f>-('Avoided Prod Cost'!AG29+'Avoided T&amp;D Capacity'!AG29+'Avoided Gen Capacity Cost'!AG29)</f>
        <v>0</v>
      </c>
      <c r="AH29">
        <f>-('Avoided Prod Cost'!AH29+'Avoided T&amp;D Capacity'!AH29+'Avoided Gen Capacity Cost'!AH29)</f>
        <v>0</v>
      </c>
      <c r="AI29" s="2">
        <f t="shared" si="0"/>
        <v>2974.3921099999993</v>
      </c>
      <c r="AJ29" s="2">
        <f t="shared" si="1"/>
        <v>1842.0815942563913</v>
      </c>
    </row>
    <row r="30" spans="1:36" x14ac:dyDescent="0.25">
      <c r="A30" s="13">
        <v>1</v>
      </c>
      <c r="B30" s="13">
        <v>130</v>
      </c>
      <c r="C30" s="95">
        <v>134</v>
      </c>
      <c r="D30" t="s">
        <v>64</v>
      </c>
      <c r="E30">
        <f>-('Avoided Prod Cost'!E30+'Avoided T&amp;D Capacity'!E30+'Avoided Gen Capacity Cost'!E30)</f>
        <v>0</v>
      </c>
      <c r="F30">
        <f>-('Avoided Prod Cost'!F30+'Avoided T&amp;D Capacity'!F30+'Avoided Gen Capacity Cost'!F30)</f>
        <v>0</v>
      </c>
      <c r="G30">
        <f>-('Avoided Prod Cost'!G30+'Avoided T&amp;D Capacity'!G30+'Avoided Gen Capacity Cost'!G30)</f>
        <v>72.525419999999997</v>
      </c>
      <c r="H30">
        <f>-('Avoided Prod Cost'!H30+'Avoided T&amp;D Capacity'!H30+'Avoided Gen Capacity Cost'!H30)</f>
        <v>72.150419999999997</v>
      </c>
      <c r="I30">
        <f>-('Avoided Prod Cost'!I30+'Avoided T&amp;D Capacity'!I30+'Avoided Gen Capacity Cost'!I30)</f>
        <v>76.275419999999997</v>
      </c>
      <c r="J30">
        <f>-('Avoided Prod Cost'!J30+'Avoided T&amp;D Capacity'!J30+'Avoided Gen Capacity Cost'!J30)</f>
        <v>167.77347</v>
      </c>
      <c r="K30">
        <f>-('Avoided Prod Cost'!K30+'Avoided T&amp;D Capacity'!K30+'Avoided Gen Capacity Cost'!K30)</f>
        <v>202.00198</v>
      </c>
      <c r="L30">
        <f>-('Avoided Prod Cost'!L30+'Avoided T&amp;D Capacity'!L30+'Avoided Gen Capacity Cost'!L30)</f>
        <v>205.10550000000001</v>
      </c>
      <c r="M30">
        <f>-('Avoided Prod Cost'!M30+'Avoided T&amp;D Capacity'!M30+'Avoided Gen Capacity Cost'!M30)</f>
        <v>249.24421999999998</v>
      </c>
      <c r="N30">
        <f>-('Avoided Prod Cost'!N30+'Avoided T&amp;D Capacity'!N30+'Avoided Gen Capacity Cost'!N30)</f>
        <v>273.54102</v>
      </c>
      <c r="O30">
        <f>-('Avoided Prod Cost'!O30+'Avoided T&amp;D Capacity'!O30+'Avoided Gen Capacity Cost'!O30)</f>
        <v>272.31452000000002</v>
      </c>
      <c r="P30">
        <f>-('Avoided Prod Cost'!P30+'Avoided T&amp;D Capacity'!P30+'Avoided Gen Capacity Cost'!P30)</f>
        <v>215.54104999999998</v>
      </c>
      <c r="Q30">
        <f>-('Avoided Prod Cost'!Q30+'Avoided T&amp;D Capacity'!Q30+'Avoided Gen Capacity Cost'!Q30)</f>
        <v>233.94729999999998</v>
      </c>
      <c r="R30">
        <f>-('Avoided Prod Cost'!R30+'Avoided T&amp;D Capacity'!R30+'Avoided Gen Capacity Cost'!R30)</f>
        <v>199.11917</v>
      </c>
      <c r="S30">
        <f>-('Avoided Prod Cost'!S30+'Avoided T&amp;D Capacity'!S30+'Avoided Gen Capacity Cost'!S30)</f>
        <v>290.68171999999998</v>
      </c>
      <c r="T30">
        <f>-('Avoided Prod Cost'!T30+'Avoided T&amp;D Capacity'!T30+'Avoided Gen Capacity Cost'!T30)</f>
        <v>206.46292</v>
      </c>
      <c r="U30">
        <f>-('Avoided Prod Cost'!U30+'Avoided T&amp;D Capacity'!U30+'Avoided Gen Capacity Cost'!U30)</f>
        <v>235.07279</v>
      </c>
      <c r="V30">
        <f>-('Avoided Prod Cost'!V30+'Avoided T&amp;D Capacity'!V30+'Avoided Gen Capacity Cost'!V30)</f>
        <v>0</v>
      </c>
      <c r="W30">
        <f>-('Avoided Prod Cost'!W30+'Avoided T&amp;D Capacity'!W30+'Avoided Gen Capacity Cost'!W30)</f>
        <v>0</v>
      </c>
      <c r="X30">
        <f>-('Avoided Prod Cost'!X30+'Avoided T&amp;D Capacity'!X30+'Avoided Gen Capacity Cost'!X30)</f>
        <v>0</v>
      </c>
      <c r="Y30">
        <f>-('Avoided Prod Cost'!Y30+'Avoided T&amp;D Capacity'!Y30+'Avoided Gen Capacity Cost'!Y30)</f>
        <v>0</v>
      </c>
      <c r="Z30">
        <f>-('Avoided Prod Cost'!Z30+'Avoided T&amp;D Capacity'!Z30+'Avoided Gen Capacity Cost'!Z30)</f>
        <v>0</v>
      </c>
      <c r="AA30">
        <f>-('Avoided Prod Cost'!AA30+'Avoided T&amp;D Capacity'!AA30+'Avoided Gen Capacity Cost'!AA30)</f>
        <v>0</v>
      </c>
      <c r="AB30">
        <f>-('Avoided Prod Cost'!AB30+'Avoided T&amp;D Capacity'!AB30+'Avoided Gen Capacity Cost'!AB30)</f>
        <v>0</v>
      </c>
      <c r="AC30">
        <f>-('Avoided Prod Cost'!AC30+'Avoided T&amp;D Capacity'!AC30+'Avoided Gen Capacity Cost'!AC30)</f>
        <v>0</v>
      </c>
      <c r="AD30">
        <f>-('Avoided Prod Cost'!AD30+'Avoided T&amp;D Capacity'!AD30+'Avoided Gen Capacity Cost'!AD30)</f>
        <v>0</v>
      </c>
      <c r="AE30">
        <f>-('Avoided Prod Cost'!AE30+'Avoided T&amp;D Capacity'!AE30+'Avoided Gen Capacity Cost'!AE30)</f>
        <v>0</v>
      </c>
      <c r="AF30">
        <f>-('Avoided Prod Cost'!AF30+'Avoided T&amp;D Capacity'!AF30+'Avoided Gen Capacity Cost'!AF30)</f>
        <v>0</v>
      </c>
      <c r="AG30">
        <f>-('Avoided Prod Cost'!AG30+'Avoided T&amp;D Capacity'!AG30+'Avoided Gen Capacity Cost'!AG30)</f>
        <v>0</v>
      </c>
      <c r="AH30">
        <f>-('Avoided Prod Cost'!AH30+'Avoided T&amp;D Capacity'!AH30+'Avoided Gen Capacity Cost'!AH30)</f>
        <v>0</v>
      </c>
      <c r="AI30" s="2">
        <f t="shared" si="0"/>
        <v>2971.7569200000003</v>
      </c>
      <c r="AJ30" s="2">
        <f t="shared" si="1"/>
        <v>1840.4487454892342</v>
      </c>
    </row>
    <row r="31" spans="1:36" x14ac:dyDescent="0.25">
      <c r="A31" s="13">
        <v>1</v>
      </c>
      <c r="B31" s="13">
        <v>130</v>
      </c>
      <c r="C31" s="95">
        <v>136</v>
      </c>
      <c r="D31" t="s">
        <v>65</v>
      </c>
      <c r="E31">
        <f>-('Avoided Prod Cost'!E31+'Avoided T&amp;D Capacity'!E31+'Avoided Gen Capacity Cost'!E31)</f>
        <v>0</v>
      </c>
      <c r="F31">
        <f>-('Avoided Prod Cost'!F31+'Avoided T&amp;D Capacity'!F31+'Avoided Gen Capacity Cost'!F31)</f>
        <v>0</v>
      </c>
      <c r="G31">
        <f>-('Avoided Prod Cost'!G31+'Avoided T&amp;D Capacity'!G31+'Avoided Gen Capacity Cost'!G31)</f>
        <v>17.780307000000001</v>
      </c>
      <c r="H31">
        <f>-('Avoided Prod Cost'!H31+'Avoided T&amp;D Capacity'!H31+'Avoided Gen Capacity Cost'!H31)</f>
        <v>17.655307000000001</v>
      </c>
      <c r="I31">
        <f>-('Avoided Prod Cost'!I31+'Avoided T&amp;D Capacity'!I31+'Avoided Gen Capacity Cost'!I31)</f>
        <v>18.905307000000001</v>
      </c>
      <c r="J31">
        <f>-('Avoided Prod Cost'!J31+'Avoided T&amp;D Capacity'!J31+'Avoided Gen Capacity Cost'!J31)</f>
        <v>32.080112</v>
      </c>
      <c r="K31">
        <f>-('Avoided Prod Cost'!K31+'Avoided T&amp;D Capacity'!K31+'Avoided Gen Capacity Cost'!K31)</f>
        <v>35.719760000000001</v>
      </c>
      <c r="L31">
        <f>-('Avoided Prod Cost'!L31+'Avoided T&amp;D Capacity'!L31+'Avoided Gen Capacity Cost'!L31)</f>
        <v>36.501987</v>
      </c>
      <c r="M31">
        <f>-('Avoided Prod Cost'!M31+'Avoided T&amp;D Capacity'!M31+'Avoided Gen Capacity Cost'!M31)</f>
        <v>43.288117</v>
      </c>
      <c r="N31">
        <f>-('Avoided Prod Cost'!N31+'Avoided T&amp;D Capacity'!N31+'Avoided Gen Capacity Cost'!N31)</f>
        <v>46.428747000000001</v>
      </c>
      <c r="O31">
        <f>-('Avoided Prod Cost'!O31+'Avoided T&amp;D Capacity'!O31+'Avoided Gen Capacity Cost'!O31)</f>
        <v>47.670937000000002</v>
      </c>
      <c r="P31">
        <f>-('Avoided Prod Cost'!P31+'Avoided T&amp;D Capacity'!P31+'Avoided Gen Capacity Cost'!P31)</f>
        <v>40.170937000000002</v>
      </c>
      <c r="Q31">
        <f>-('Avoided Prod Cost'!Q31+'Avoided T&amp;D Capacity'!Q31+'Avoided Gen Capacity Cost'!Q31)</f>
        <v>0</v>
      </c>
      <c r="R31">
        <f>-('Avoided Prod Cost'!R31+'Avoided T&amp;D Capacity'!R31+'Avoided Gen Capacity Cost'!R31)</f>
        <v>0</v>
      </c>
      <c r="S31">
        <f>-('Avoided Prod Cost'!S31+'Avoided T&amp;D Capacity'!S31+'Avoided Gen Capacity Cost'!S31)</f>
        <v>0</v>
      </c>
      <c r="T31">
        <f>-('Avoided Prod Cost'!T31+'Avoided T&amp;D Capacity'!T31+'Avoided Gen Capacity Cost'!T31)</f>
        <v>0</v>
      </c>
      <c r="U31">
        <f>-('Avoided Prod Cost'!U31+'Avoided T&amp;D Capacity'!U31+'Avoided Gen Capacity Cost'!U31)</f>
        <v>0</v>
      </c>
      <c r="V31">
        <f>-('Avoided Prod Cost'!V31+'Avoided T&amp;D Capacity'!V31+'Avoided Gen Capacity Cost'!V31)</f>
        <v>0</v>
      </c>
      <c r="W31">
        <f>-('Avoided Prod Cost'!W31+'Avoided T&amp;D Capacity'!W31+'Avoided Gen Capacity Cost'!W31)</f>
        <v>0</v>
      </c>
      <c r="X31">
        <f>-('Avoided Prod Cost'!X31+'Avoided T&amp;D Capacity'!X31+'Avoided Gen Capacity Cost'!X31)</f>
        <v>0</v>
      </c>
      <c r="Y31">
        <f>-('Avoided Prod Cost'!Y31+'Avoided T&amp;D Capacity'!Y31+'Avoided Gen Capacity Cost'!Y31)</f>
        <v>0</v>
      </c>
      <c r="Z31">
        <f>-('Avoided Prod Cost'!Z31+'Avoided T&amp;D Capacity'!Z31+'Avoided Gen Capacity Cost'!Z31)</f>
        <v>0</v>
      </c>
      <c r="AA31">
        <f>-('Avoided Prod Cost'!AA31+'Avoided T&amp;D Capacity'!AA31+'Avoided Gen Capacity Cost'!AA31)</f>
        <v>0</v>
      </c>
      <c r="AB31">
        <f>-('Avoided Prod Cost'!AB31+'Avoided T&amp;D Capacity'!AB31+'Avoided Gen Capacity Cost'!AB31)</f>
        <v>0</v>
      </c>
      <c r="AC31">
        <f>-('Avoided Prod Cost'!AC31+'Avoided T&amp;D Capacity'!AC31+'Avoided Gen Capacity Cost'!AC31)</f>
        <v>0</v>
      </c>
      <c r="AD31">
        <f>-('Avoided Prod Cost'!AD31+'Avoided T&amp;D Capacity'!AD31+'Avoided Gen Capacity Cost'!AD31)</f>
        <v>0</v>
      </c>
      <c r="AE31">
        <f>-('Avoided Prod Cost'!AE31+'Avoided T&amp;D Capacity'!AE31+'Avoided Gen Capacity Cost'!AE31)</f>
        <v>0</v>
      </c>
      <c r="AF31">
        <f>-('Avoided Prod Cost'!AF31+'Avoided T&amp;D Capacity'!AF31+'Avoided Gen Capacity Cost'!AF31)</f>
        <v>0</v>
      </c>
      <c r="AG31">
        <f>-('Avoided Prod Cost'!AG31+'Avoided T&amp;D Capacity'!AG31+'Avoided Gen Capacity Cost'!AG31)</f>
        <v>0</v>
      </c>
      <c r="AH31">
        <f>-('Avoided Prod Cost'!AH31+'Avoided T&amp;D Capacity'!AH31+'Avoided Gen Capacity Cost'!AH31)</f>
        <v>0</v>
      </c>
      <c r="AI31" s="2">
        <f t="shared" si="0"/>
        <v>336.20151799999996</v>
      </c>
      <c r="AJ31" s="2">
        <f t="shared" si="1"/>
        <v>243.5374495076652</v>
      </c>
    </row>
    <row r="32" spans="1:36" x14ac:dyDescent="0.25">
      <c r="A32" s="13">
        <v>1</v>
      </c>
      <c r="B32" s="13">
        <v>130</v>
      </c>
      <c r="C32" s="95">
        <v>137</v>
      </c>
      <c r="D32" t="s">
        <v>66</v>
      </c>
      <c r="E32">
        <f>-('Avoided Prod Cost'!E32+'Avoided T&amp;D Capacity'!E32+'Avoided Gen Capacity Cost'!E32)</f>
        <v>0</v>
      </c>
      <c r="F32">
        <f>-('Avoided Prod Cost'!F32+'Avoided T&amp;D Capacity'!F32+'Avoided Gen Capacity Cost'!F32)</f>
        <v>0</v>
      </c>
      <c r="G32">
        <f>-('Avoided Prod Cost'!G32+'Avoided T&amp;D Capacity'!G32+'Avoided Gen Capacity Cost'!G32)</f>
        <v>45.037700000000001</v>
      </c>
      <c r="H32">
        <f>-('Avoided Prod Cost'!H32+'Avoided T&amp;D Capacity'!H32+'Avoided Gen Capacity Cost'!H32)</f>
        <v>44.912700000000001</v>
      </c>
      <c r="I32">
        <f>-('Avoided Prod Cost'!I32+'Avoided T&amp;D Capacity'!I32+'Avoided Gen Capacity Cost'!I32)</f>
        <v>46.537700000000001</v>
      </c>
      <c r="J32">
        <f>-('Avoided Prod Cost'!J32+'Avoided T&amp;D Capacity'!J32+'Avoided Gen Capacity Cost'!J32)</f>
        <v>110.37754000000001</v>
      </c>
      <c r="K32">
        <f>-('Avoided Prod Cost'!K32+'Avoided T&amp;D Capacity'!K32+'Avoided Gen Capacity Cost'!K32)</f>
        <v>134.52696</v>
      </c>
      <c r="L32">
        <f>-('Avoided Prod Cost'!L32+'Avoided T&amp;D Capacity'!L32+'Avoided Gen Capacity Cost'!L32)</f>
        <v>136.29356000000001</v>
      </c>
      <c r="M32">
        <f>-('Avoided Prod Cost'!M32+'Avoided T&amp;D Capacity'!M32+'Avoided Gen Capacity Cost'!M32)</f>
        <v>166.4127</v>
      </c>
      <c r="N32">
        <f>-('Avoided Prod Cost'!N32+'Avoided T&amp;D Capacity'!N32+'Avoided Gen Capacity Cost'!N32)</f>
        <v>183.97117</v>
      </c>
      <c r="O32">
        <f>-('Avoided Prod Cost'!O32+'Avoided T&amp;D Capacity'!O32+'Avoided Gen Capacity Cost'!O32)</f>
        <v>182.90867</v>
      </c>
      <c r="P32">
        <f>-('Avoided Prod Cost'!P32+'Avoided T&amp;D Capacity'!P32+'Avoided Gen Capacity Cost'!P32)</f>
        <v>141.84617</v>
      </c>
      <c r="Q32">
        <f>-('Avoided Prod Cost'!Q32+'Avoided T&amp;D Capacity'!Q32+'Avoided Gen Capacity Cost'!Q32)</f>
        <v>154.59617</v>
      </c>
      <c r="R32">
        <f>-('Avoided Prod Cost'!R32+'Avoided T&amp;D Capacity'!R32+'Avoided Gen Capacity Cost'!R32)</f>
        <v>129.93992</v>
      </c>
      <c r="S32">
        <f>-('Avoided Prod Cost'!S32+'Avoided T&amp;D Capacity'!S32+'Avoided Gen Capacity Cost'!S32)</f>
        <v>194.28367</v>
      </c>
      <c r="T32">
        <f>-('Avoided Prod Cost'!T32+'Avoided T&amp;D Capacity'!T32+'Avoided Gen Capacity Cost'!T32)</f>
        <v>135.93992</v>
      </c>
      <c r="U32">
        <f>-('Avoided Prod Cost'!U32+'Avoided T&amp;D Capacity'!U32+'Avoided Gen Capacity Cost'!U32)</f>
        <v>154.84617</v>
      </c>
      <c r="V32">
        <f>-('Avoided Prod Cost'!V32+'Avoided T&amp;D Capacity'!V32+'Avoided Gen Capacity Cost'!V32)</f>
        <v>167.09617</v>
      </c>
      <c r="W32">
        <f>-('Avoided Prod Cost'!W32+'Avoided T&amp;D Capacity'!W32+'Avoided Gen Capacity Cost'!W32)</f>
        <v>189.43992</v>
      </c>
      <c r="X32">
        <f>-('Avoided Prod Cost'!X32+'Avoided T&amp;D Capacity'!X32+'Avoided Gen Capacity Cost'!X32)</f>
        <v>192.00242</v>
      </c>
      <c r="Y32">
        <f>-('Avoided Prod Cost'!Y32+'Avoided T&amp;D Capacity'!Y32+'Avoided Gen Capacity Cost'!Y32)</f>
        <v>197.09617</v>
      </c>
      <c r="Z32">
        <f>-('Avoided Prod Cost'!Z32+'Avoided T&amp;D Capacity'!Z32+'Avoided Gen Capacity Cost'!Z32)</f>
        <v>195.84617</v>
      </c>
      <c r="AA32">
        <f>-('Avoided Prod Cost'!AA32+'Avoided T&amp;D Capacity'!AA32+'Avoided Gen Capacity Cost'!AA32)</f>
        <v>199.97117</v>
      </c>
      <c r="AB32">
        <f>-('Avoided Prod Cost'!AB32+'Avoided T&amp;D Capacity'!AB32+'Avoided Gen Capacity Cost'!AB32)</f>
        <v>167.34617</v>
      </c>
      <c r="AC32">
        <f>-('Avoided Prod Cost'!AC32+'Avoided T&amp;D Capacity'!AC32+'Avoided Gen Capacity Cost'!AC32)</f>
        <v>170.59617</v>
      </c>
      <c r="AD32">
        <f>-('Avoided Prod Cost'!AD32+'Avoided T&amp;D Capacity'!AD32+'Avoided Gen Capacity Cost'!AD32)</f>
        <v>147.56492</v>
      </c>
      <c r="AE32">
        <f>-('Avoided Prod Cost'!AE32+'Avoided T&amp;D Capacity'!AE32+'Avoided Gen Capacity Cost'!AE32)</f>
        <v>153.40867</v>
      </c>
      <c r="AF32">
        <f>-('Avoided Prod Cost'!AF32+'Avoided T&amp;D Capacity'!AF32+'Avoided Gen Capacity Cost'!AF32)</f>
        <v>168.59617</v>
      </c>
      <c r="AG32">
        <f>-('Avoided Prod Cost'!AG32+'Avoided T&amp;D Capacity'!AG32+'Avoided Gen Capacity Cost'!AG32)</f>
        <v>182.84617</v>
      </c>
      <c r="AH32">
        <f>-('Avoided Prod Cost'!AH32+'Avoided T&amp;D Capacity'!AH32+'Avoided Gen Capacity Cost'!AH32)</f>
        <v>253.78367</v>
      </c>
      <c r="AI32" s="2">
        <f t="shared" si="0"/>
        <v>4348.0246799999977</v>
      </c>
      <c r="AJ32" s="2">
        <f t="shared" si="1"/>
        <v>1869.1901451101635</v>
      </c>
    </row>
    <row r="33" spans="1:36" x14ac:dyDescent="0.25">
      <c r="A33" s="13">
        <v>1</v>
      </c>
      <c r="B33" s="13">
        <v>130</v>
      </c>
      <c r="C33" s="95">
        <v>138</v>
      </c>
      <c r="D33" t="s">
        <v>67</v>
      </c>
      <c r="E33">
        <f>-('Avoided Prod Cost'!E33+'Avoided T&amp;D Capacity'!E33+'Avoided Gen Capacity Cost'!E33)</f>
        <v>0</v>
      </c>
      <c r="F33">
        <f>-('Avoided Prod Cost'!F33+'Avoided T&amp;D Capacity'!F33+'Avoided Gen Capacity Cost'!F33)</f>
        <v>0</v>
      </c>
      <c r="G33">
        <f>-('Avoided Prod Cost'!G33+'Avoided T&amp;D Capacity'!G33+'Avoided Gen Capacity Cost'!G33)</f>
        <v>27.257773</v>
      </c>
      <c r="H33">
        <f>-('Avoided Prod Cost'!H33+'Avoided T&amp;D Capacity'!H33+'Avoided Gen Capacity Cost'!H33)</f>
        <v>27.257773</v>
      </c>
      <c r="I33">
        <f>-('Avoided Prod Cost'!I33+'Avoided T&amp;D Capacity'!I33+'Avoided Gen Capacity Cost'!I33)</f>
        <v>28.632773</v>
      </c>
      <c r="J33">
        <f>-('Avoided Prod Cost'!J33+'Avoided T&amp;D Capacity'!J33+'Avoided Gen Capacity Cost'!J33)</f>
        <v>56.475543000000002</v>
      </c>
      <c r="K33">
        <f>-('Avoided Prod Cost'!K33+'Avoided T&amp;D Capacity'!K33+'Avoided Gen Capacity Cost'!K33)</f>
        <v>0</v>
      </c>
      <c r="L33">
        <f>-('Avoided Prod Cost'!L33+'Avoided T&amp;D Capacity'!L33+'Avoided Gen Capacity Cost'!L33)</f>
        <v>0</v>
      </c>
      <c r="M33">
        <f>-('Avoided Prod Cost'!M33+'Avoided T&amp;D Capacity'!M33+'Avoided Gen Capacity Cost'!M33)</f>
        <v>0</v>
      </c>
      <c r="N33">
        <f>-('Avoided Prod Cost'!N33+'Avoided T&amp;D Capacity'!N33+'Avoided Gen Capacity Cost'!N33)</f>
        <v>0</v>
      </c>
      <c r="O33">
        <f>-('Avoided Prod Cost'!O33+'Avoided T&amp;D Capacity'!O33+'Avoided Gen Capacity Cost'!O33)</f>
        <v>0</v>
      </c>
      <c r="P33">
        <f>-('Avoided Prod Cost'!P33+'Avoided T&amp;D Capacity'!P33+'Avoided Gen Capacity Cost'!P33)</f>
        <v>0</v>
      </c>
      <c r="Q33">
        <f>-('Avoided Prod Cost'!Q33+'Avoided T&amp;D Capacity'!Q33+'Avoided Gen Capacity Cost'!Q33)</f>
        <v>0</v>
      </c>
      <c r="R33">
        <f>-('Avoided Prod Cost'!R33+'Avoided T&amp;D Capacity'!R33+'Avoided Gen Capacity Cost'!R33)</f>
        <v>0</v>
      </c>
      <c r="S33">
        <f>-('Avoided Prod Cost'!S33+'Avoided T&amp;D Capacity'!S33+'Avoided Gen Capacity Cost'!S33)</f>
        <v>0</v>
      </c>
      <c r="T33">
        <f>-('Avoided Prod Cost'!T33+'Avoided T&amp;D Capacity'!T33+'Avoided Gen Capacity Cost'!T33)</f>
        <v>0</v>
      </c>
      <c r="U33">
        <f>-('Avoided Prod Cost'!U33+'Avoided T&amp;D Capacity'!U33+'Avoided Gen Capacity Cost'!U33)</f>
        <v>0</v>
      </c>
      <c r="V33">
        <f>-('Avoided Prod Cost'!V33+'Avoided T&amp;D Capacity'!V33+'Avoided Gen Capacity Cost'!V33)</f>
        <v>0</v>
      </c>
      <c r="W33">
        <f>-('Avoided Prod Cost'!W33+'Avoided T&amp;D Capacity'!W33+'Avoided Gen Capacity Cost'!W33)</f>
        <v>0</v>
      </c>
      <c r="X33">
        <f>-('Avoided Prod Cost'!X33+'Avoided T&amp;D Capacity'!X33+'Avoided Gen Capacity Cost'!X33)</f>
        <v>0</v>
      </c>
      <c r="Y33">
        <f>-('Avoided Prod Cost'!Y33+'Avoided T&amp;D Capacity'!Y33+'Avoided Gen Capacity Cost'!Y33)</f>
        <v>0</v>
      </c>
      <c r="Z33">
        <f>-('Avoided Prod Cost'!Z33+'Avoided T&amp;D Capacity'!Z33+'Avoided Gen Capacity Cost'!Z33)</f>
        <v>0</v>
      </c>
      <c r="AA33">
        <f>-('Avoided Prod Cost'!AA33+'Avoided T&amp;D Capacity'!AA33+'Avoided Gen Capacity Cost'!AA33)</f>
        <v>0</v>
      </c>
      <c r="AB33">
        <f>-('Avoided Prod Cost'!AB33+'Avoided T&amp;D Capacity'!AB33+'Avoided Gen Capacity Cost'!AB33)</f>
        <v>0</v>
      </c>
      <c r="AC33">
        <f>-('Avoided Prod Cost'!AC33+'Avoided T&amp;D Capacity'!AC33+'Avoided Gen Capacity Cost'!AC33)</f>
        <v>0</v>
      </c>
      <c r="AD33">
        <f>-('Avoided Prod Cost'!AD33+'Avoided T&amp;D Capacity'!AD33+'Avoided Gen Capacity Cost'!AD33)</f>
        <v>0</v>
      </c>
      <c r="AE33">
        <f>-('Avoided Prod Cost'!AE33+'Avoided T&amp;D Capacity'!AE33+'Avoided Gen Capacity Cost'!AE33)</f>
        <v>0</v>
      </c>
      <c r="AF33">
        <f>-('Avoided Prod Cost'!AF33+'Avoided T&amp;D Capacity'!AF33+'Avoided Gen Capacity Cost'!AF33)</f>
        <v>0</v>
      </c>
      <c r="AG33">
        <f>-('Avoided Prod Cost'!AG33+'Avoided T&amp;D Capacity'!AG33+'Avoided Gen Capacity Cost'!AG33)</f>
        <v>0</v>
      </c>
      <c r="AH33">
        <f>-('Avoided Prod Cost'!AH33+'Avoided T&amp;D Capacity'!AH33+'Avoided Gen Capacity Cost'!AH33)</f>
        <v>0</v>
      </c>
      <c r="AI33" s="2">
        <f t="shared" si="0"/>
        <v>139.623862</v>
      </c>
      <c r="AJ33" s="2">
        <f t="shared" si="1"/>
        <v>124.92296546666553</v>
      </c>
    </row>
    <row r="34" spans="1:36" x14ac:dyDescent="0.25">
      <c r="A34" s="13">
        <v>1</v>
      </c>
      <c r="B34" s="13">
        <v>130</v>
      </c>
      <c r="C34" s="95">
        <v>139</v>
      </c>
      <c r="D34" t="s">
        <v>68</v>
      </c>
      <c r="E34">
        <f>-('Avoided Prod Cost'!E34+'Avoided T&amp;D Capacity'!E34+'Avoided Gen Capacity Cost'!E34)</f>
        <v>0</v>
      </c>
      <c r="F34">
        <f>-('Avoided Prod Cost'!F34+'Avoided T&amp;D Capacity'!F34+'Avoided Gen Capacity Cost'!F34)</f>
        <v>0</v>
      </c>
      <c r="G34">
        <f>-('Avoided Prod Cost'!G34+'Avoided T&amp;D Capacity'!G34+'Avoided Gen Capacity Cost'!G34)</f>
        <v>26.802187</v>
      </c>
      <c r="H34">
        <f>-('Avoided Prod Cost'!H34+'Avoided T&amp;D Capacity'!H34+'Avoided Gen Capacity Cost'!H34)</f>
        <v>27.052187</v>
      </c>
      <c r="I34">
        <f>-('Avoided Prod Cost'!I34+'Avoided T&amp;D Capacity'!I34+'Avoided Gen Capacity Cost'!I34)</f>
        <v>28.552187</v>
      </c>
      <c r="J34">
        <f>-('Avoided Prod Cost'!J34+'Avoided T&amp;D Capacity'!J34+'Avoided Gen Capacity Cost'!J34)</f>
        <v>55.189887000000006</v>
      </c>
      <c r="K34">
        <f>-('Avoided Prod Cost'!K34+'Avoided T&amp;D Capacity'!K34+'Avoided Gen Capacity Cost'!K34)</f>
        <v>0</v>
      </c>
      <c r="L34">
        <f>-('Avoided Prod Cost'!L34+'Avoided T&amp;D Capacity'!L34+'Avoided Gen Capacity Cost'!L34)</f>
        <v>0</v>
      </c>
      <c r="M34">
        <f>-('Avoided Prod Cost'!M34+'Avoided T&amp;D Capacity'!M34+'Avoided Gen Capacity Cost'!M34)</f>
        <v>0</v>
      </c>
      <c r="N34">
        <f>-('Avoided Prod Cost'!N34+'Avoided T&amp;D Capacity'!N34+'Avoided Gen Capacity Cost'!N34)</f>
        <v>0</v>
      </c>
      <c r="O34">
        <f>-('Avoided Prod Cost'!O34+'Avoided T&amp;D Capacity'!O34+'Avoided Gen Capacity Cost'!O34)</f>
        <v>0</v>
      </c>
      <c r="P34">
        <f>-('Avoided Prod Cost'!P34+'Avoided T&amp;D Capacity'!P34+'Avoided Gen Capacity Cost'!P34)</f>
        <v>0</v>
      </c>
      <c r="Q34">
        <f>-('Avoided Prod Cost'!Q34+'Avoided T&amp;D Capacity'!Q34+'Avoided Gen Capacity Cost'!Q34)</f>
        <v>0</v>
      </c>
      <c r="R34">
        <f>-('Avoided Prod Cost'!R34+'Avoided T&amp;D Capacity'!R34+'Avoided Gen Capacity Cost'!R34)</f>
        <v>0</v>
      </c>
      <c r="S34">
        <f>-('Avoided Prod Cost'!S34+'Avoided T&amp;D Capacity'!S34+'Avoided Gen Capacity Cost'!S34)</f>
        <v>0</v>
      </c>
      <c r="T34">
        <f>-('Avoided Prod Cost'!T34+'Avoided T&amp;D Capacity'!T34+'Avoided Gen Capacity Cost'!T34)</f>
        <v>0</v>
      </c>
      <c r="U34">
        <f>-('Avoided Prod Cost'!U34+'Avoided T&amp;D Capacity'!U34+'Avoided Gen Capacity Cost'!U34)</f>
        <v>0</v>
      </c>
      <c r="V34">
        <f>-('Avoided Prod Cost'!V34+'Avoided T&amp;D Capacity'!V34+'Avoided Gen Capacity Cost'!V34)</f>
        <v>0</v>
      </c>
      <c r="W34">
        <f>-('Avoided Prod Cost'!W34+'Avoided T&amp;D Capacity'!W34+'Avoided Gen Capacity Cost'!W34)</f>
        <v>0</v>
      </c>
      <c r="X34">
        <f>-('Avoided Prod Cost'!X34+'Avoided T&amp;D Capacity'!X34+'Avoided Gen Capacity Cost'!X34)</f>
        <v>0</v>
      </c>
      <c r="Y34">
        <f>-('Avoided Prod Cost'!Y34+'Avoided T&amp;D Capacity'!Y34+'Avoided Gen Capacity Cost'!Y34)</f>
        <v>0</v>
      </c>
      <c r="Z34">
        <f>-('Avoided Prod Cost'!Z34+'Avoided T&amp;D Capacity'!Z34+'Avoided Gen Capacity Cost'!Z34)</f>
        <v>0</v>
      </c>
      <c r="AA34">
        <f>-('Avoided Prod Cost'!AA34+'Avoided T&amp;D Capacity'!AA34+'Avoided Gen Capacity Cost'!AA34)</f>
        <v>0</v>
      </c>
      <c r="AB34">
        <f>-('Avoided Prod Cost'!AB34+'Avoided T&amp;D Capacity'!AB34+'Avoided Gen Capacity Cost'!AB34)</f>
        <v>0</v>
      </c>
      <c r="AC34">
        <f>-('Avoided Prod Cost'!AC34+'Avoided T&amp;D Capacity'!AC34+'Avoided Gen Capacity Cost'!AC34)</f>
        <v>0</v>
      </c>
      <c r="AD34">
        <f>-('Avoided Prod Cost'!AD34+'Avoided T&amp;D Capacity'!AD34+'Avoided Gen Capacity Cost'!AD34)</f>
        <v>0</v>
      </c>
      <c r="AE34">
        <f>-('Avoided Prod Cost'!AE34+'Avoided T&amp;D Capacity'!AE34+'Avoided Gen Capacity Cost'!AE34)</f>
        <v>0</v>
      </c>
      <c r="AF34">
        <f>-('Avoided Prod Cost'!AF34+'Avoided T&amp;D Capacity'!AF34+'Avoided Gen Capacity Cost'!AF34)</f>
        <v>0</v>
      </c>
      <c r="AG34">
        <f>-('Avoided Prod Cost'!AG34+'Avoided T&amp;D Capacity'!AG34+'Avoided Gen Capacity Cost'!AG34)</f>
        <v>0</v>
      </c>
      <c r="AH34">
        <f>-('Avoided Prod Cost'!AH34+'Avoided T&amp;D Capacity'!AH34+'Avoided Gen Capacity Cost'!AH34)</f>
        <v>0</v>
      </c>
      <c r="AI34" s="2">
        <f t="shared" si="0"/>
        <v>137.59644800000001</v>
      </c>
      <c r="AJ34" s="2">
        <f t="shared" si="1"/>
        <v>123.13776432970469</v>
      </c>
    </row>
    <row r="35" spans="1:36" x14ac:dyDescent="0.25">
      <c r="A35" s="13">
        <v>1</v>
      </c>
      <c r="B35" s="13">
        <v>130</v>
      </c>
      <c r="C35" s="95">
        <v>140</v>
      </c>
      <c r="D35" t="s">
        <v>69</v>
      </c>
      <c r="E35">
        <f>-('Avoided Prod Cost'!E35+'Avoided T&amp;D Capacity'!E35+'Avoided Gen Capacity Cost'!E35)</f>
        <v>0</v>
      </c>
      <c r="F35">
        <f>-('Avoided Prod Cost'!F35+'Avoided T&amp;D Capacity'!F35+'Avoided Gen Capacity Cost'!F35)</f>
        <v>0</v>
      </c>
      <c r="G35">
        <f>-('Avoided Prod Cost'!G35+'Avoided T&amp;D Capacity'!G35+'Avoided Gen Capacity Cost'!G35)</f>
        <v>32.166110000000003</v>
      </c>
      <c r="H35">
        <f>-('Avoided Prod Cost'!H35+'Avoided T&amp;D Capacity'!H35+'Avoided Gen Capacity Cost'!H35)</f>
        <v>32.416110000000003</v>
      </c>
      <c r="I35">
        <f>-('Avoided Prod Cost'!I35+'Avoided T&amp;D Capacity'!I35+'Avoided Gen Capacity Cost'!I35)</f>
        <v>35.166110000000003</v>
      </c>
      <c r="J35">
        <f>-('Avoided Prod Cost'!J35+'Avoided T&amp;D Capacity'!J35+'Avoided Gen Capacity Cost'!J35)</f>
        <v>56.286230000000003</v>
      </c>
      <c r="K35">
        <f>-('Avoided Prod Cost'!K35+'Avoided T&amp;D Capacity'!K35+'Avoided Gen Capacity Cost'!K35)</f>
        <v>63.167090000000002</v>
      </c>
      <c r="L35">
        <f>-('Avoided Prod Cost'!L35+'Avoided T&amp;D Capacity'!L35+'Avoided Gen Capacity Cost'!L35)</f>
        <v>65.224699999999999</v>
      </c>
      <c r="M35">
        <f>-('Avoided Prod Cost'!M35+'Avoided T&amp;D Capacity'!M35+'Avoided Gen Capacity Cost'!M35)</f>
        <v>75.666110000000003</v>
      </c>
      <c r="N35">
        <f>-('Avoided Prod Cost'!N35+'Avoided T&amp;D Capacity'!N35+'Avoided Gen Capacity Cost'!N35)</f>
        <v>81.76767000000001</v>
      </c>
      <c r="O35">
        <f>-('Avoided Prod Cost'!O35+'Avoided T&amp;D Capacity'!O35+'Avoided Gen Capacity Cost'!O35)</f>
        <v>82.509860000000003</v>
      </c>
      <c r="P35">
        <f>-('Avoided Prod Cost'!P35+'Avoided T&amp;D Capacity'!P35+'Avoided Gen Capacity Cost'!P35)</f>
        <v>72.103610000000003</v>
      </c>
      <c r="Q35">
        <f>-('Avoided Prod Cost'!Q35+'Avoided T&amp;D Capacity'!Q35+'Avoided Gen Capacity Cost'!Q35)</f>
        <v>0</v>
      </c>
      <c r="R35">
        <f>-('Avoided Prod Cost'!R35+'Avoided T&amp;D Capacity'!R35+'Avoided Gen Capacity Cost'!R35)</f>
        <v>0</v>
      </c>
      <c r="S35">
        <f>-('Avoided Prod Cost'!S35+'Avoided T&amp;D Capacity'!S35+'Avoided Gen Capacity Cost'!S35)</f>
        <v>0</v>
      </c>
      <c r="T35">
        <f>-('Avoided Prod Cost'!T35+'Avoided T&amp;D Capacity'!T35+'Avoided Gen Capacity Cost'!T35)</f>
        <v>0</v>
      </c>
      <c r="U35">
        <f>-('Avoided Prod Cost'!U35+'Avoided T&amp;D Capacity'!U35+'Avoided Gen Capacity Cost'!U35)</f>
        <v>0</v>
      </c>
      <c r="V35">
        <f>-('Avoided Prod Cost'!V35+'Avoided T&amp;D Capacity'!V35+'Avoided Gen Capacity Cost'!V35)</f>
        <v>0</v>
      </c>
      <c r="W35">
        <f>-('Avoided Prod Cost'!W35+'Avoided T&amp;D Capacity'!W35+'Avoided Gen Capacity Cost'!W35)</f>
        <v>0</v>
      </c>
      <c r="X35">
        <f>-('Avoided Prod Cost'!X35+'Avoided T&amp;D Capacity'!X35+'Avoided Gen Capacity Cost'!X35)</f>
        <v>0</v>
      </c>
      <c r="Y35">
        <f>-('Avoided Prod Cost'!Y35+'Avoided T&amp;D Capacity'!Y35+'Avoided Gen Capacity Cost'!Y35)</f>
        <v>0</v>
      </c>
      <c r="Z35">
        <f>-('Avoided Prod Cost'!Z35+'Avoided T&amp;D Capacity'!Z35+'Avoided Gen Capacity Cost'!Z35)</f>
        <v>0</v>
      </c>
      <c r="AA35">
        <f>-('Avoided Prod Cost'!AA35+'Avoided T&amp;D Capacity'!AA35+'Avoided Gen Capacity Cost'!AA35)</f>
        <v>0</v>
      </c>
      <c r="AB35">
        <f>-('Avoided Prod Cost'!AB35+'Avoided T&amp;D Capacity'!AB35+'Avoided Gen Capacity Cost'!AB35)</f>
        <v>0</v>
      </c>
      <c r="AC35">
        <f>-('Avoided Prod Cost'!AC35+'Avoided T&amp;D Capacity'!AC35+'Avoided Gen Capacity Cost'!AC35)</f>
        <v>0</v>
      </c>
      <c r="AD35">
        <f>-('Avoided Prod Cost'!AD35+'Avoided T&amp;D Capacity'!AD35+'Avoided Gen Capacity Cost'!AD35)</f>
        <v>0</v>
      </c>
      <c r="AE35">
        <f>-('Avoided Prod Cost'!AE35+'Avoided T&amp;D Capacity'!AE35+'Avoided Gen Capacity Cost'!AE35)</f>
        <v>0</v>
      </c>
      <c r="AF35">
        <f>-('Avoided Prod Cost'!AF35+'Avoided T&amp;D Capacity'!AF35+'Avoided Gen Capacity Cost'!AF35)</f>
        <v>0</v>
      </c>
      <c r="AG35">
        <f>-('Avoided Prod Cost'!AG35+'Avoided T&amp;D Capacity'!AG35+'Avoided Gen Capacity Cost'!AG35)</f>
        <v>0</v>
      </c>
      <c r="AH35">
        <f>-('Avoided Prod Cost'!AH35+'Avoided T&amp;D Capacity'!AH35+'Avoided Gen Capacity Cost'!AH35)</f>
        <v>0</v>
      </c>
      <c r="AI35" s="2">
        <f t="shared" si="0"/>
        <v>596.47360000000003</v>
      </c>
      <c r="AJ35" s="2">
        <f t="shared" si="1"/>
        <v>432.86813950378161</v>
      </c>
    </row>
    <row r="36" spans="1:36" x14ac:dyDescent="0.25">
      <c r="A36" s="13">
        <v>1</v>
      </c>
      <c r="B36" s="13">
        <v>130</v>
      </c>
      <c r="C36" s="95">
        <v>141</v>
      </c>
      <c r="D36" t="s">
        <v>70</v>
      </c>
      <c r="E36">
        <f>-('Avoided Prod Cost'!E36+'Avoided T&amp;D Capacity'!E36+'Avoided Gen Capacity Cost'!E36)</f>
        <v>0</v>
      </c>
      <c r="F36">
        <f>-('Avoided Prod Cost'!F36+'Avoided T&amp;D Capacity'!F36+'Avoided Gen Capacity Cost'!F36)</f>
        <v>0</v>
      </c>
      <c r="G36">
        <f>-('Avoided Prod Cost'!G36+'Avoided T&amp;D Capacity'!G36+'Avoided Gen Capacity Cost'!G36)</f>
        <v>49.078279999999999</v>
      </c>
      <c r="H36">
        <f>-('Avoided Prod Cost'!H36+'Avoided T&amp;D Capacity'!H36+'Avoided Gen Capacity Cost'!H36)</f>
        <v>48.953279999999999</v>
      </c>
      <c r="I36">
        <f>-('Avoided Prod Cost'!I36+'Avoided T&amp;D Capacity'!I36+'Avoided Gen Capacity Cost'!I36)</f>
        <v>51.953279999999999</v>
      </c>
      <c r="J36">
        <f>-('Avoided Prod Cost'!J36+'Avoided T&amp;D Capacity'!J36+'Avoided Gen Capacity Cost'!J36)</f>
        <v>93.189610000000002</v>
      </c>
      <c r="K36">
        <f>-('Avoided Prod Cost'!K36+'Avoided T&amp;D Capacity'!K36+'Avoided Gen Capacity Cost'!K36)</f>
        <v>107.08805000000001</v>
      </c>
      <c r="L36">
        <f>-('Avoided Prod Cost'!L36+'Avoided T&amp;D Capacity'!L36+'Avoided Gen Capacity Cost'!L36)</f>
        <v>109.77066000000001</v>
      </c>
      <c r="M36">
        <f>-('Avoided Prod Cost'!M36+'Avoided T&amp;D Capacity'!M36+'Avoided Gen Capacity Cost'!M36)</f>
        <v>129.62515999999999</v>
      </c>
      <c r="N36">
        <f>-('Avoided Prod Cost'!N36+'Avoided T&amp;D Capacity'!N36+'Avoided Gen Capacity Cost'!N36)</f>
        <v>140.76981000000001</v>
      </c>
      <c r="O36">
        <f>-('Avoided Prod Cost'!O36+'Avoided T&amp;D Capacity'!O36+'Avoided Gen Capacity Cost'!O36)</f>
        <v>141.69168999999999</v>
      </c>
      <c r="P36">
        <f>-('Avoided Prod Cost'!P36+'Avoided T&amp;D Capacity'!P36+'Avoided Gen Capacity Cost'!P36)</f>
        <v>117.97294000000001</v>
      </c>
      <c r="Q36">
        <f>-('Avoided Prod Cost'!Q36+'Avoided T&amp;D Capacity'!Q36+'Avoided Gen Capacity Cost'!Q36)</f>
        <v>126.62919000000001</v>
      </c>
      <c r="R36">
        <f>-('Avoided Prod Cost'!R36+'Avoided T&amp;D Capacity'!R36+'Avoided Gen Capacity Cost'!R36)</f>
        <v>112.69169000000001</v>
      </c>
      <c r="S36">
        <f>-('Avoided Prod Cost'!S36+'Avoided T&amp;D Capacity'!S36+'Avoided Gen Capacity Cost'!S36)</f>
        <v>151.48856000000001</v>
      </c>
      <c r="T36">
        <f>-('Avoided Prod Cost'!T36+'Avoided T&amp;D Capacity'!T36+'Avoided Gen Capacity Cost'!T36)</f>
        <v>117.48856000000001</v>
      </c>
      <c r="U36">
        <f>-('Avoided Prod Cost'!U36+'Avoided T&amp;D Capacity'!U36+'Avoided Gen Capacity Cost'!U36)</f>
        <v>129.83231000000001</v>
      </c>
      <c r="V36">
        <f>-('Avoided Prod Cost'!V36+'Avoided T&amp;D Capacity'!V36+'Avoided Gen Capacity Cost'!V36)</f>
        <v>0</v>
      </c>
      <c r="W36">
        <f>-('Avoided Prod Cost'!W36+'Avoided T&amp;D Capacity'!W36+'Avoided Gen Capacity Cost'!W36)</f>
        <v>0</v>
      </c>
      <c r="X36">
        <f>-('Avoided Prod Cost'!X36+'Avoided T&amp;D Capacity'!X36+'Avoided Gen Capacity Cost'!X36)</f>
        <v>0</v>
      </c>
      <c r="Y36">
        <f>-('Avoided Prod Cost'!Y36+'Avoided T&amp;D Capacity'!Y36+'Avoided Gen Capacity Cost'!Y36)</f>
        <v>0</v>
      </c>
      <c r="Z36">
        <f>-('Avoided Prod Cost'!Z36+'Avoided T&amp;D Capacity'!Z36+'Avoided Gen Capacity Cost'!Z36)</f>
        <v>0</v>
      </c>
      <c r="AA36">
        <f>-('Avoided Prod Cost'!AA36+'Avoided T&amp;D Capacity'!AA36+'Avoided Gen Capacity Cost'!AA36)</f>
        <v>0</v>
      </c>
      <c r="AB36">
        <f>-('Avoided Prod Cost'!AB36+'Avoided T&amp;D Capacity'!AB36+'Avoided Gen Capacity Cost'!AB36)</f>
        <v>0</v>
      </c>
      <c r="AC36">
        <f>-('Avoided Prod Cost'!AC36+'Avoided T&amp;D Capacity'!AC36+'Avoided Gen Capacity Cost'!AC36)</f>
        <v>0</v>
      </c>
      <c r="AD36">
        <f>-('Avoided Prod Cost'!AD36+'Avoided T&amp;D Capacity'!AD36+'Avoided Gen Capacity Cost'!AD36)</f>
        <v>0</v>
      </c>
      <c r="AE36">
        <f>-('Avoided Prod Cost'!AE36+'Avoided T&amp;D Capacity'!AE36+'Avoided Gen Capacity Cost'!AE36)</f>
        <v>0</v>
      </c>
      <c r="AF36">
        <f>-('Avoided Prod Cost'!AF36+'Avoided T&amp;D Capacity'!AF36+'Avoided Gen Capacity Cost'!AF36)</f>
        <v>0</v>
      </c>
      <c r="AG36">
        <f>-('Avoided Prod Cost'!AG36+'Avoided T&amp;D Capacity'!AG36+'Avoided Gen Capacity Cost'!AG36)</f>
        <v>0</v>
      </c>
      <c r="AH36">
        <f>-('Avoided Prod Cost'!AH36+'Avoided T&amp;D Capacity'!AH36+'Avoided Gen Capacity Cost'!AH36)</f>
        <v>0</v>
      </c>
      <c r="AI36" s="2">
        <f t="shared" si="0"/>
        <v>1628.2230700000002</v>
      </c>
      <c r="AJ36" s="2">
        <f t="shared" si="1"/>
        <v>1016.3094827630493</v>
      </c>
    </row>
    <row r="37" spans="1:36" x14ac:dyDescent="0.25">
      <c r="A37" s="13">
        <v>1</v>
      </c>
      <c r="B37" s="13">
        <v>130</v>
      </c>
      <c r="C37" s="95">
        <v>142</v>
      </c>
      <c r="D37" t="s">
        <v>71</v>
      </c>
      <c r="E37">
        <f>-('Avoided Prod Cost'!E37+'Avoided T&amp;D Capacity'!E37+'Avoided Gen Capacity Cost'!E37)</f>
        <v>0</v>
      </c>
      <c r="F37">
        <f>-('Avoided Prod Cost'!F37+'Avoided T&amp;D Capacity'!F37+'Avoided Gen Capacity Cost'!F37)</f>
        <v>0</v>
      </c>
      <c r="G37">
        <f>-('Avoided Prod Cost'!G37+'Avoided T&amp;D Capacity'!G37+'Avoided Gen Capacity Cost'!G37)</f>
        <v>52.55583</v>
      </c>
      <c r="H37">
        <f>-('Avoided Prod Cost'!H37+'Avoided T&amp;D Capacity'!H37+'Avoided Gen Capacity Cost'!H37)</f>
        <v>52.55583</v>
      </c>
      <c r="I37">
        <f>-('Avoided Prod Cost'!I37+'Avoided T&amp;D Capacity'!I37+'Avoided Gen Capacity Cost'!I37)</f>
        <v>55.05583</v>
      </c>
      <c r="J37">
        <f>-('Avoided Prod Cost'!J37+'Avoided T&amp;D Capacity'!J37+'Avoided Gen Capacity Cost'!J37)</f>
        <v>129.29312999999999</v>
      </c>
      <c r="K37">
        <f>-('Avoided Prod Cost'!K37+'Avoided T&amp;D Capacity'!K37+'Avoided Gen Capacity Cost'!K37)</f>
        <v>157.55974000000001</v>
      </c>
      <c r="L37">
        <f>-('Avoided Prod Cost'!L37+'Avoided T&amp;D Capacity'!L37+'Avoided Gen Capacity Cost'!L37)</f>
        <v>158.55583000000001</v>
      </c>
      <c r="M37">
        <f>-('Avoided Prod Cost'!M37+'Avoided T&amp;D Capacity'!M37+'Avoided Gen Capacity Cost'!M37)</f>
        <v>195.38393000000002</v>
      </c>
      <c r="N37">
        <f>-('Avoided Prod Cost'!N37+'Avoided T&amp;D Capacity'!N37+'Avoided Gen Capacity Cost'!N37)</f>
        <v>213.98552999999998</v>
      </c>
      <c r="O37">
        <f>-('Avoided Prod Cost'!O37+'Avoided T&amp;D Capacity'!O37+'Avoided Gen Capacity Cost'!O37)</f>
        <v>213.41523000000001</v>
      </c>
      <c r="P37">
        <f>-('Avoided Prod Cost'!P37+'Avoided T&amp;D Capacity'!P37+'Avoided Gen Capacity Cost'!P37)</f>
        <v>165.54021</v>
      </c>
      <c r="Q37">
        <f>-('Avoided Prod Cost'!Q37+'Avoided T&amp;D Capacity'!Q37+'Avoided Gen Capacity Cost'!Q37)</f>
        <v>181.04021</v>
      </c>
      <c r="R37">
        <f>-('Avoided Prod Cost'!R37+'Avoided T&amp;D Capacity'!R37+'Avoided Gen Capacity Cost'!R37)</f>
        <v>152.08708000000001</v>
      </c>
      <c r="S37">
        <f>-('Avoided Prod Cost'!S37+'Avoided T&amp;D Capacity'!S37+'Avoided Gen Capacity Cost'!S37)</f>
        <v>225.83713</v>
      </c>
      <c r="T37">
        <f>-('Avoided Prod Cost'!T37+'Avoided T&amp;D Capacity'!T37+'Avoided Gen Capacity Cost'!T37)</f>
        <v>157.93083000000001</v>
      </c>
      <c r="U37">
        <f>-('Avoided Prod Cost'!U37+'Avoided T&amp;D Capacity'!U37+'Avoided Gen Capacity Cost'!U37)</f>
        <v>180.41570000000002</v>
      </c>
      <c r="V37">
        <f>-('Avoided Prod Cost'!V37+'Avoided T&amp;D Capacity'!V37+'Avoided Gen Capacity Cost'!V37)</f>
        <v>195.04070000000002</v>
      </c>
      <c r="W37">
        <f>-('Avoided Prod Cost'!W37+'Avoided T&amp;D Capacity'!W37+'Avoided Gen Capacity Cost'!W37)</f>
        <v>221.38445000000002</v>
      </c>
      <c r="X37">
        <f>-('Avoided Prod Cost'!X37+'Avoided T&amp;D Capacity'!X37+'Avoided Gen Capacity Cost'!X37)</f>
        <v>224.69695000000002</v>
      </c>
      <c r="Y37">
        <f>-('Avoided Prod Cost'!Y37+'Avoided T&amp;D Capacity'!Y37+'Avoided Gen Capacity Cost'!Y37)</f>
        <v>0</v>
      </c>
      <c r="Z37">
        <f>-('Avoided Prod Cost'!Z37+'Avoided T&amp;D Capacity'!Z37+'Avoided Gen Capacity Cost'!Z37)</f>
        <v>0</v>
      </c>
      <c r="AA37">
        <f>-('Avoided Prod Cost'!AA37+'Avoided T&amp;D Capacity'!AA37+'Avoided Gen Capacity Cost'!AA37)</f>
        <v>0</v>
      </c>
      <c r="AB37">
        <f>-('Avoided Prod Cost'!AB37+'Avoided T&amp;D Capacity'!AB37+'Avoided Gen Capacity Cost'!AB37)</f>
        <v>0</v>
      </c>
      <c r="AC37">
        <f>-('Avoided Prod Cost'!AC37+'Avoided T&amp;D Capacity'!AC37+'Avoided Gen Capacity Cost'!AC37)</f>
        <v>0</v>
      </c>
      <c r="AD37">
        <f>-('Avoided Prod Cost'!AD37+'Avoided T&amp;D Capacity'!AD37+'Avoided Gen Capacity Cost'!AD37)</f>
        <v>0</v>
      </c>
      <c r="AE37">
        <f>-('Avoided Prod Cost'!AE37+'Avoided T&amp;D Capacity'!AE37+'Avoided Gen Capacity Cost'!AE37)</f>
        <v>0</v>
      </c>
      <c r="AF37">
        <f>-('Avoided Prod Cost'!AF37+'Avoided T&amp;D Capacity'!AF37+'Avoided Gen Capacity Cost'!AF37)</f>
        <v>0</v>
      </c>
      <c r="AG37">
        <f>-('Avoided Prod Cost'!AG37+'Avoided T&amp;D Capacity'!AG37+'Avoided Gen Capacity Cost'!AG37)</f>
        <v>0</v>
      </c>
      <c r="AH37">
        <f>-('Avoided Prod Cost'!AH37+'Avoided T&amp;D Capacity'!AH37+'Avoided Gen Capacity Cost'!AH37)</f>
        <v>0</v>
      </c>
      <c r="AI37" s="2">
        <f t="shared" si="0"/>
        <v>2932.3341399999999</v>
      </c>
      <c r="AJ37" s="2">
        <f t="shared" si="1"/>
        <v>1651.5452197622799</v>
      </c>
    </row>
    <row r="38" spans="1:36" x14ac:dyDescent="0.25">
      <c r="A38" s="13">
        <v>1</v>
      </c>
      <c r="B38" s="13">
        <v>130</v>
      </c>
      <c r="C38" s="95">
        <v>143</v>
      </c>
      <c r="D38" t="s">
        <v>72</v>
      </c>
      <c r="E38">
        <f>-('Avoided Prod Cost'!E38+'Avoided T&amp;D Capacity'!E38+'Avoided Gen Capacity Cost'!E38)</f>
        <v>0</v>
      </c>
      <c r="F38">
        <f>-('Avoided Prod Cost'!F38+'Avoided T&amp;D Capacity'!F38+'Avoided Gen Capacity Cost'!F38)</f>
        <v>0</v>
      </c>
      <c r="G38">
        <f>-('Avoided Prod Cost'!G38+'Avoided T&amp;D Capacity'!G38+'Avoided Gen Capacity Cost'!G38)</f>
        <v>41.192202999999999</v>
      </c>
      <c r="H38">
        <f>-('Avoided Prod Cost'!H38+'Avoided T&amp;D Capacity'!H38+'Avoided Gen Capacity Cost'!H38)</f>
        <v>40.567202999999999</v>
      </c>
      <c r="I38">
        <f>-('Avoided Prod Cost'!I38+'Avoided T&amp;D Capacity'!I38+'Avoided Gen Capacity Cost'!I38)</f>
        <v>43.567202999999999</v>
      </c>
      <c r="J38">
        <f>-('Avoided Prod Cost'!J38+'Avoided T&amp;D Capacity'!J38+'Avoided Gen Capacity Cost'!J38)</f>
        <v>77.535953000000006</v>
      </c>
      <c r="K38">
        <f>-('Avoided Prod Cost'!K38+'Avoided T&amp;D Capacity'!K38+'Avoided Gen Capacity Cost'!K38)</f>
        <v>88.992983000000009</v>
      </c>
      <c r="L38">
        <f>-('Avoided Prod Cost'!L38+'Avoided T&amp;D Capacity'!L38+'Avoided Gen Capacity Cost'!L38)</f>
        <v>91.157043000000002</v>
      </c>
      <c r="M38">
        <f>-('Avoided Prod Cost'!M38+'Avoided T&amp;D Capacity'!M38+'Avoided Gen Capacity Cost'!M38)</f>
        <v>108.871893</v>
      </c>
      <c r="N38">
        <f>-('Avoided Prod Cost'!N38+'Avoided T&amp;D Capacity'!N38+'Avoided Gen Capacity Cost'!N38)</f>
        <v>117.82501300000001</v>
      </c>
      <c r="O38">
        <f>-('Avoided Prod Cost'!O38+'Avoided T&amp;D Capacity'!O38+'Avoided Gen Capacity Cost'!O38)</f>
        <v>118.82501300000001</v>
      </c>
      <c r="P38">
        <f>-('Avoided Prod Cost'!P38+'Avoided T&amp;D Capacity'!P38+'Avoided Gen Capacity Cost'!P38)</f>
        <v>98.176582999999994</v>
      </c>
      <c r="Q38">
        <f>-('Avoided Prod Cost'!Q38+'Avoided T&amp;D Capacity'!Q38+'Avoided Gen Capacity Cost'!Q38)</f>
        <v>106.19220300000001</v>
      </c>
      <c r="R38">
        <f>-('Avoided Prod Cost'!R38+'Avoided T&amp;D Capacity'!R38+'Avoided Gen Capacity Cost'!R38)</f>
        <v>94.254703000000006</v>
      </c>
      <c r="S38">
        <f>-('Avoided Prod Cost'!S38+'Avoided T&amp;D Capacity'!S38+'Avoided Gen Capacity Cost'!S38)</f>
        <v>126.62970300000001</v>
      </c>
      <c r="T38">
        <f>-('Avoided Prod Cost'!T38+'Avoided T&amp;D Capacity'!T38+'Avoided Gen Capacity Cost'!T38)</f>
        <v>97.942203000000006</v>
      </c>
      <c r="U38">
        <f>-('Avoided Prod Cost'!U38+'Avoided T&amp;D Capacity'!U38+'Avoided Gen Capacity Cost'!U38)</f>
        <v>108.66095300000001</v>
      </c>
      <c r="V38">
        <f>-('Avoided Prod Cost'!V38+'Avoided T&amp;D Capacity'!V38+'Avoided Gen Capacity Cost'!V38)</f>
        <v>0</v>
      </c>
      <c r="W38">
        <f>-('Avoided Prod Cost'!W38+'Avoided T&amp;D Capacity'!W38+'Avoided Gen Capacity Cost'!W38)</f>
        <v>0</v>
      </c>
      <c r="X38">
        <f>-('Avoided Prod Cost'!X38+'Avoided T&amp;D Capacity'!X38+'Avoided Gen Capacity Cost'!X38)</f>
        <v>0</v>
      </c>
      <c r="Y38">
        <f>-('Avoided Prod Cost'!Y38+'Avoided T&amp;D Capacity'!Y38+'Avoided Gen Capacity Cost'!Y38)</f>
        <v>0</v>
      </c>
      <c r="Z38">
        <f>-('Avoided Prod Cost'!Z38+'Avoided T&amp;D Capacity'!Z38+'Avoided Gen Capacity Cost'!Z38)</f>
        <v>0</v>
      </c>
      <c r="AA38">
        <f>-('Avoided Prod Cost'!AA38+'Avoided T&amp;D Capacity'!AA38+'Avoided Gen Capacity Cost'!AA38)</f>
        <v>0</v>
      </c>
      <c r="AB38">
        <f>-('Avoided Prod Cost'!AB38+'Avoided T&amp;D Capacity'!AB38+'Avoided Gen Capacity Cost'!AB38)</f>
        <v>0</v>
      </c>
      <c r="AC38">
        <f>-('Avoided Prod Cost'!AC38+'Avoided T&amp;D Capacity'!AC38+'Avoided Gen Capacity Cost'!AC38)</f>
        <v>0</v>
      </c>
      <c r="AD38">
        <f>-('Avoided Prod Cost'!AD38+'Avoided T&amp;D Capacity'!AD38+'Avoided Gen Capacity Cost'!AD38)</f>
        <v>0</v>
      </c>
      <c r="AE38">
        <f>-('Avoided Prod Cost'!AE38+'Avoided T&amp;D Capacity'!AE38+'Avoided Gen Capacity Cost'!AE38)</f>
        <v>0</v>
      </c>
      <c r="AF38">
        <f>-('Avoided Prod Cost'!AF38+'Avoided T&amp;D Capacity'!AF38+'Avoided Gen Capacity Cost'!AF38)</f>
        <v>0</v>
      </c>
      <c r="AG38">
        <f>-('Avoided Prod Cost'!AG38+'Avoided T&amp;D Capacity'!AG38+'Avoided Gen Capacity Cost'!AG38)</f>
        <v>0</v>
      </c>
      <c r="AH38">
        <f>-('Avoided Prod Cost'!AH38+'Avoided T&amp;D Capacity'!AH38+'Avoided Gen Capacity Cost'!AH38)</f>
        <v>0</v>
      </c>
      <c r="AI38" s="2">
        <f t="shared" si="0"/>
        <v>1360.3908550000003</v>
      </c>
      <c r="AJ38" s="2">
        <f t="shared" si="1"/>
        <v>848.93785166502948</v>
      </c>
    </row>
    <row r="39" spans="1:36" x14ac:dyDescent="0.25">
      <c r="A39" s="13">
        <v>1</v>
      </c>
      <c r="B39" s="13">
        <v>130</v>
      </c>
      <c r="C39" s="95">
        <v>144</v>
      </c>
      <c r="D39" t="s">
        <v>537</v>
      </c>
      <c r="E39">
        <f>-('Avoided Prod Cost'!E39+'Avoided T&amp;D Capacity'!E39+'Avoided Gen Capacity Cost'!E39)</f>
        <v>0</v>
      </c>
      <c r="F39">
        <f>-('Avoided Prod Cost'!F39+'Avoided T&amp;D Capacity'!F39+'Avoided Gen Capacity Cost'!F39)</f>
        <v>0</v>
      </c>
      <c r="G39">
        <f>-('Avoided Prod Cost'!G39+'Avoided T&amp;D Capacity'!G39+'Avoided Gen Capacity Cost'!G39)</f>
        <v>46.296322000000004</v>
      </c>
      <c r="H39">
        <f>-('Avoided Prod Cost'!H39+'Avoided T&amp;D Capacity'!H39+'Avoided Gen Capacity Cost'!H39)</f>
        <v>46.046322000000004</v>
      </c>
      <c r="I39">
        <f>-('Avoided Prod Cost'!I39+'Avoided T&amp;D Capacity'!I39+'Avoided Gen Capacity Cost'!I39)</f>
        <v>49.046322000000004</v>
      </c>
      <c r="J39">
        <f>-('Avoided Prod Cost'!J39+'Avoided T&amp;D Capacity'!J39+'Avoided Gen Capacity Cost'!J39)</f>
        <v>87.740662</v>
      </c>
      <c r="K39">
        <f>-('Avoided Prod Cost'!K39+'Avoided T&amp;D Capacity'!K39+'Avoided Gen Capacity Cost'!K39)</f>
        <v>101.84320200000001</v>
      </c>
      <c r="L39">
        <f>-('Avoided Prod Cost'!L39+'Avoided T&amp;D Capacity'!L39+'Avoided Gen Capacity Cost'!L39)</f>
        <v>103.766052</v>
      </c>
      <c r="M39">
        <f>-('Avoided Prod Cost'!M39+'Avoided T&amp;D Capacity'!M39+'Avoided Gen Capacity Cost'!M39)</f>
        <v>122.476012</v>
      </c>
      <c r="N39">
        <f>-('Avoided Prod Cost'!N39+'Avoided T&amp;D Capacity'!N39+'Avoided Gen Capacity Cost'!N39)</f>
        <v>133.546322</v>
      </c>
      <c r="O39">
        <f>-('Avoided Prod Cost'!O39+'Avoided T&amp;D Capacity'!O39+'Avoided Gen Capacity Cost'!O39)</f>
        <v>134.68695200000002</v>
      </c>
      <c r="P39">
        <f>-('Avoided Prod Cost'!P39+'Avoided T&amp;D Capacity'!P39+'Avoided Gen Capacity Cost'!P39)</f>
        <v>112.358822</v>
      </c>
      <c r="Q39">
        <f>-('Avoided Prod Cost'!Q39+'Avoided T&amp;D Capacity'!Q39+'Avoided Gen Capacity Cost'!Q39)</f>
        <v>0</v>
      </c>
      <c r="R39">
        <f>-('Avoided Prod Cost'!R39+'Avoided T&amp;D Capacity'!R39+'Avoided Gen Capacity Cost'!R39)</f>
        <v>0</v>
      </c>
      <c r="S39">
        <f>-('Avoided Prod Cost'!S39+'Avoided T&amp;D Capacity'!S39+'Avoided Gen Capacity Cost'!S39)</f>
        <v>0</v>
      </c>
      <c r="T39">
        <f>-('Avoided Prod Cost'!T39+'Avoided T&amp;D Capacity'!T39+'Avoided Gen Capacity Cost'!T39)</f>
        <v>0</v>
      </c>
      <c r="U39">
        <f>-('Avoided Prod Cost'!U39+'Avoided T&amp;D Capacity'!U39+'Avoided Gen Capacity Cost'!U39)</f>
        <v>0</v>
      </c>
      <c r="V39">
        <f>-('Avoided Prod Cost'!V39+'Avoided T&amp;D Capacity'!V39+'Avoided Gen Capacity Cost'!V39)</f>
        <v>0</v>
      </c>
      <c r="W39">
        <f>-('Avoided Prod Cost'!W39+'Avoided T&amp;D Capacity'!W39+'Avoided Gen Capacity Cost'!W39)</f>
        <v>0</v>
      </c>
      <c r="X39">
        <f>-('Avoided Prod Cost'!X39+'Avoided T&amp;D Capacity'!X39+'Avoided Gen Capacity Cost'!X39)</f>
        <v>0</v>
      </c>
      <c r="Y39">
        <f>-('Avoided Prod Cost'!Y39+'Avoided T&amp;D Capacity'!Y39+'Avoided Gen Capacity Cost'!Y39)</f>
        <v>0</v>
      </c>
      <c r="Z39">
        <f>-('Avoided Prod Cost'!Z39+'Avoided T&amp;D Capacity'!Z39+'Avoided Gen Capacity Cost'!Z39)</f>
        <v>0</v>
      </c>
      <c r="AA39">
        <f>-('Avoided Prod Cost'!AA39+'Avoided T&amp;D Capacity'!AA39+'Avoided Gen Capacity Cost'!AA39)</f>
        <v>0</v>
      </c>
      <c r="AB39">
        <f>-('Avoided Prod Cost'!AB39+'Avoided T&amp;D Capacity'!AB39+'Avoided Gen Capacity Cost'!AB39)</f>
        <v>0</v>
      </c>
      <c r="AC39">
        <f>-('Avoided Prod Cost'!AC39+'Avoided T&amp;D Capacity'!AC39+'Avoided Gen Capacity Cost'!AC39)</f>
        <v>0</v>
      </c>
      <c r="AD39">
        <f>-('Avoided Prod Cost'!AD39+'Avoided T&amp;D Capacity'!AD39+'Avoided Gen Capacity Cost'!AD39)</f>
        <v>0</v>
      </c>
      <c r="AE39">
        <f>-('Avoided Prod Cost'!AE39+'Avoided T&amp;D Capacity'!AE39+'Avoided Gen Capacity Cost'!AE39)</f>
        <v>0</v>
      </c>
      <c r="AF39">
        <f>-('Avoided Prod Cost'!AF39+'Avoided T&amp;D Capacity'!AF39+'Avoided Gen Capacity Cost'!AF39)</f>
        <v>0</v>
      </c>
      <c r="AG39">
        <f>-('Avoided Prod Cost'!AG39+'Avoided T&amp;D Capacity'!AG39+'Avoided Gen Capacity Cost'!AG39)</f>
        <v>0</v>
      </c>
      <c r="AH39">
        <f>-('Avoided Prod Cost'!AH39+'Avoided T&amp;D Capacity'!AH39+'Avoided Gen Capacity Cost'!AH39)</f>
        <v>0</v>
      </c>
      <c r="AI39" s="2">
        <f t="shared" si="0"/>
        <v>937.80699000000016</v>
      </c>
      <c r="AJ39" s="2">
        <f t="shared" si="1"/>
        <v>676.46256589354959</v>
      </c>
    </row>
    <row r="40" spans="1:36" x14ac:dyDescent="0.25">
      <c r="A40" s="13">
        <v>1</v>
      </c>
      <c r="B40" s="13">
        <v>130</v>
      </c>
      <c r="C40" s="95">
        <v>145</v>
      </c>
      <c r="D40" t="s">
        <v>74</v>
      </c>
      <c r="E40">
        <f>-('Avoided Prod Cost'!E40+'Avoided T&amp;D Capacity'!E40+'Avoided Gen Capacity Cost'!E40)</f>
        <v>0</v>
      </c>
      <c r="F40">
        <f>-('Avoided Prod Cost'!F40+'Avoided T&amp;D Capacity'!F40+'Avoided Gen Capacity Cost'!F40)</f>
        <v>0</v>
      </c>
      <c r="G40">
        <f>-('Avoided Prod Cost'!G40+'Avoided T&amp;D Capacity'!G40+'Avoided Gen Capacity Cost'!G40)</f>
        <v>41.55218</v>
      </c>
      <c r="H40">
        <f>-('Avoided Prod Cost'!H40+'Avoided T&amp;D Capacity'!H40+'Avoided Gen Capacity Cost'!H40)</f>
        <v>41.80218</v>
      </c>
      <c r="I40">
        <f>-('Avoided Prod Cost'!I40+'Avoided T&amp;D Capacity'!I40+'Avoided Gen Capacity Cost'!I40)</f>
        <v>43.55218</v>
      </c>
      <c r="J40">
        <f>-('Avoided Prod Cost'!J40+'Avoided T&amp;D Capacity'!J40+'Avoided Gen Capacity Cost'!J40)</f>
        <v>94.348079999999996</v>
      </c>
      <c r="K40">
        <f>-('Avoided Prod Cost'!K40+'Avoided T&amp;D Capacity'!K40+'Avoided Gen Capacity Cost'!K40)</f>
        <v>113.66252999999999</v>
      </c>
      <c r="L40">
        <f>-('Avoided Prod Cost'!L40+'Avoided T&amp;D Capacity'!L40+'Avoided Gen Capacity Cost'!L40)</f>
        <v>115.83440999999999</v>
      </c>
      <c r="M40">
        <f>-('Avoided Prod Cost'!M40+'Avoided T&amp;D Capacity'!M40+'Avoided Gen Capacity Cost'!M40)</f>
        <v>139.98186999999999</v>
      </c>
      <c r="N40">
        <f>-('Avoided Prod Cost'!N40+'Avoided T&amp;D Capacity'!N40+'Avoided Gen Capacity Cost'!N40)</f>
        <v>153.95842999999999</v>
      </c>
      <c r="O40">
        <f>-('Avoided Prod Cost'!O40+'Avoided T&amp;D Capacity'!O40+'Avoided Gen Capacity Cost'!O40)</f>
        <v>153.12249</v>
      </c>
      <c r="P40">
        <f>-('Avoided Prod Cost'!P40+'Avoided T&amp;D Capacity'!P40+'Avoided Gen Capacity Cost'!P40)</f>
        <v>121.27092999999999</v>
      </c>
      <c r="Q40">
        <f>-('Avoided Prod Cost'!Q40+'Avoided T&amp;D Capacity'!Q40+'Avoided Gen Capacity Cost'!Q40)</f>
        <v>0</v>
      </c>
      <c r="R40">
        <f>-('Avoided Prod Cost'!R40+'Avoided T&amp;D Capacity'!R40+'Avoided Gen Capacity Cost'!R40)</f>
        <v>0</v>
      </c>
      <c r="S40">
        <f>-('Avoided Prod Cost'!S40+'Avoided T&amp;D Capacity'!S40+'Avoided Gen Capacity Cost'!S40)</f>
        <v>0</v>
      </c>
      <c r="T40">
        <f>-('Avoided Prod Cost'!T40+'Avoided T&amp;D Capacity'!T40+'Avoided Gen Capacity Cost'!T40)</f>
        <v>0</v>
      </c>
      <c r="U40">
        <f>-('Avoided Prod Cost'!U40+'Avoided T&amp;D Capacity'!U40+'Avoided Gen Capacity Cost'!U40)</f>
        <v>0</v>
      </c>
      <c r="V40">
        <f>-('Avoided Prod Cost'!V40+'Avoided T&amp;D Capacity'!V40+'Avoided Gen Capacity Cost'!V40)</f>
        <v>0</v>
      </c>
      <c r="W40">
        <f>-('Avoided Prod Cost'!W40+'Avoided T&amp;D Capacity'!W40+'Avoided Gen Capacity Cost'!W40)</f>
        <v>0</v>
      </c>
      <c r="X40">
        <f>-('Avoided Prod Cost'!X40+'Avoided T&amp;D Capacity'!X40+'Avoided Gen Capacity Cost'!X40)</f>
        <v>0</v>
      </c>
      <c r="Y40">
        <f>-('Avoided Prod Cost'!Y40+'Avoided T&amp;D Capacity'!Y40+'Avoided Gen Capacity Cost'!Y40)</f>
        <v>0</v>
      </c>
      <c r="Z40">
        <f>-('Avoided Prod Cost'!Z40+'Avoided T&amp;D Capacity'!Z40+'Avoided Gen Capacity Cost'!Z40)</f>
        <v>0</v>
      </c>
      <c r="AA40">
        <f>-('Avoided Prod Cost'!AA40+'Avoided T&amp;D Capacity'!AA40+'Avoided Gen Capacity Cost'!AA40)</f>
        <v>0</v>
      </c>
      <c r="AB40">
        <f>-('Avoided Prod Cost'!AB40+'Avoided T&amp;D Capacity'!AB40+'Avoided Gen Capacity Cost'!AB40)</f>
        <v>0</v>
      </c>
      <c r="AC40">
        <f>-('Avoided Prod Cost'!AC40+'Avoided T&amp;D Capacity'!AC40+'Avoided Gen Capacity Cost'!AC40)</f>
        <v>0</v>
      </c>
      <c r="AD40">
        <f>-('Avoided Prod Cost'!AD40+'Avoided T&amp;D Capacity'!AD40+'Avoided Gen Capacity Cost'!AD40)</f>
        <v>0</v>
      </c>
      <c r="AE40">
        <f>-('Avoided Prod Cost'!AE40+'Avoided T&amp;D Capacity'!AE40+'Avoided Gen Capacity Cost'!AE40)</f>
        <v>0</v>
      </c>
      <c r="AF40">
        <f>-('Avoided Prod Cost'!AF40+'Avoided T&amp;D Capacity'!AF40+'Avoided Gen Capacity Cost'!AF40)</f>
        <v>0</v>
      </c>
      <c r="AG40">
        <f>-('Avoided Prod Cost'!AG40+'Avoided T&amp;D Capacity'!AG40+'Avoided Gen Capacity Cost'!AG40)</f>
        <v>0</v>
      </c>
      <c r="AH40">
        <f>-('Avoided Prod Cost'!AH40+'Avoided T&amp;D Capacity'!AH40+'Avoided Gen Capacity Cost'!AH40)</f>
        <v>0</v>
      </c>
      <c r="AI40" s="2">
        <f t="shared" si="0"/>
        <v>1019.08528</v>
      </c>
      <c r="AJ40" s="2">
        <f t="shared" si="1"/>
        <v>727.81335311764292</v>
      </c>
    </row>
    <row r="41" spans="1:36" x14ac:dyDescent="0.25">
      <c r="A41" s="13">
        <v>1</v>
      </c>
      <c r="B41" s="13">
        <v>130</v>
      </c>
      <c r="C41" s="95">
        <v>146</v>
      </c>
      <c r="D41" t="s">
        <v>75</v>
      </c>
      <c r="E41">
        <f>-('Avoided Prod Cost'!E41+'Avoided T&amp;D Capacity'!E41+'Avoided Gen Capacity Cost'!E41)</f>
        <v>0</v>
      </c>
      <c r="F41">
        <f>-('Avoided Prod Cost'!F41+'Avoided T&amp;D Capacity'!F41+'Avoided Gen Capacity Cost'!F41)</f>
        <v>0</v>
      </c>
      <c r="G41">
        <f>-('Avoided Prod Cost'!G41+'Avoided T&amp;D Capacity'!G41+'Avoided Gen Capacity Cost'!G41)</f>
        <v>9.5706910000000001</v>
      </c>
      <c r="H41">
        <f>-('Avoided Prod Cost'!H41+'Avoided T&amp;D Capacity'!H41+'Avoided Gen Capacity Cost'!H41)</f>
        <v>9.5706910000000001</v>
      </c>
      <c r="I41">
        <f>-('Avoided Prod Cost'!I41+'Avoided T&amp;D Capacity'!I41+'Avoided Gen Capacity Cost'!I41)</f>
        <v>9.8206910000000001</v>
      </c>
      <c r="J41">
        <f>-('Avoided Prod Cost'!J41+'Avoided T&amp;D Capacity'!J41+'Avoided Gen Capacity Cost'!J41)</f>
        <v>22.040417999999999</v>
      </c>
      <c r="K41">
        <f>-('Avoided Prod Cost'!K41+'Avoided T&amp;D Capacity'!K41+'Avoided Gen Capacity Cost'!K41)</f>
        <v>26.107800000000001</v>
      </c>
      <c r="L41">
        <f>-('Avoided Prod Cost'!L41+'Avoided T&amp;D Capacity'!L41+'Avoided Gen Capacity Cost'!L41)</f>
        <v>26.200574</v>
      </c>
      <c r="M41">
        <f>-('Avoided Prod Cost'!M41+'Avoided T&amp;D Capacity'!M41+'Avoided Gen Capacity Cost'!M41)</f>
        <v>32.141001000000003</v>
      </c>
      <c r="N41">
        <f>-('Avoided Prod Cost'!N41+'Avoided T&amp;D Capacity'!N41+'Avoided Gen Capacity Cost'!N41)</f>
        <v>34.016001000000003</v>
      </c>
      <c r="O41">
        <f>-('Avoided Prod Cost'!O41+'Avoided T&amp;D Capacity'!O41+'Avoided Gen Capacity Cost'!O41)</f>
        <v>34.867570999999998</v>
      </c>
      <c r="P41">
        <f>-('Avoided Prod Cost'!P41+'Avoided T&amp;D Capacity'!P41+'Avoided Gen Capacity Cost'!P41)</f>
        <v>27.930070999999998</v>
      </c>
      <c r="Q41">
        <f>-('Avoided Prod Cost'!Q41+'Avoided T&amp;D Capacity'!Q41+'Avoided Gen Capacity Cost'!Q41)</f>
        <v>29.445691</v>
      </c>
      <c r="R41">
        <f>-('Avoided Prod Cost'!R41+'Avoided T&amp;D Capacity'!R41+'Avoided Gen Capacity Cost'!R41)</f>
        <v>25.492566</v>
      </c>
      <c r="S41">
        <f>-('Avoided Prod Cost'!S41+'Avoided T&amp;D Capacity'!S41+'Avoided Gen Capacity Cost'!S41)</f>
        <v>36.601940999999997</v>
      </c>
      <c r="T41">
        <f>-('Avoided Prod Cost'!T41+'Avoided T&amp;D Capacity'!T41+'Avoided Gen Capacity Cost'!T41)</f>
        <v>25.414441</v>
      </c>
      <c r="U41">
        <f>-('Avoided Prod Cost'!U41+'Avoided T&amp;D Capacity'!U41+'Avoided Gen Capacity Cost'!U41)</f>
        <v>30.085823999999999</v>
      </c>
      <c r="V41">
        <f>-('Avoided Prod Cost'!V41+'Avoided T&amp;D Capacity'!V41+'Avoided Gen Capacity Cost'!V41)</f>
        <v>29.742073999999999</v>
      </c>
      <c r="W41">
        <f>-('Avoided Prod Cost'!W41+'Avoided T&amp;D Capacity'!W41+'Avoided Gen Capacity Cost'!W41)</f>
        <v>36.898324000000002</v>
      </c>
      <c r="X41">
        <f>-('Avoided Prod Cost'!X41+'Avoided T&amp;D Capacity'!X41+'Avoided Gen Capacity Cost'!X41)</f>
        <v>36.710824000000002</v>
      </c>
      <c r="Y41">
        <f>-('Avoided Prod Cost'!Y41+'Avoided T&amp;D Capacity'!Y41+'Avoided Gen Capacity Cost'!Y41)</f>
        <v>37.742074000000002</v>
      </c>
      <c r="Z41">
        <f>-('Avoided Prod Cost'!Z41+'Avoided T&amp;D Capacity'!Z41+'Avoided Gen Capacity Cost'!Z41)</f>
        <v>37.679574000000002</v>
      </c>
      <c r="AA41">
        <f>-('Avoided Prod Cost'!AA41+'Avoided T&amp;D Capacity'!AA41+'Avoided Gen Capacity Cost'!AA41)</f>
        <v>37.804574000000002</v>
      </c>
      <c r="AB41">
        <f>-('Avoided Prod Cost'!AB41+'Avoided T&amp;D Capacity'!AB41+'Avoided Gen Capacity Cost'!AB41)</f>
        <v>32.554574000000002</v>
      </c>
      <c r="AC41">
        <f>-('Avoided Prod Cost'!AC41+'Avoided T&amp;D Capacity'!AC41+'Avoided Gen Capacity Cost'!AC41)</f>
        <v>33.929574000000002</v>
      </c>
      <c r="AD41">
        <f>-('Avoided Prod Cost'!AD41+'Avoided T&amp;D Capacity'!AD41+'Avoided Gen Capacity Cost'!AD41)</f>
        <v>28.804573999999999</v>
      </c>
      <c r="AE41">
        <f>-('Avoided Prod Cost'!AE41+'Avoided T&amp;D Capacity'!AE41+'Avoided Gen Capacity Cost'!AE41)</f>
        <v>30.992073999999999</v>
      </c>
      <c r="AF41">
        <f>-('Avoided Prod Cost'!AF41+'Avoided T&amp;D Capacity'!AF41+'Avoided Gen Capacity Cost'!AF41)</f>
        <v>32.179574000000002</v>
      </c>
      <c r="AG41">
        <f>-('Avoided Prod Cost'!AG41+'Avoided T&amp;D Capacity'!AG41+'Avoided Gen Capacity Cost'!AG41)</f>
        <v>33.992074000000002</v>
      </c>
      <c r="AH41">
        <f>-('Avoided Prod Cost'!AH41+'Avoided T&amp;D Capacity'!AH41+'Avoided Gen Capacity Cost'!AH41)</f>
        <v>48.742074000000002</v>
      </c>
      <c r="AI41" s="2">
        <f t="shared" si="0"/>
        <v>837.07793400000014</v>
      </c>
      <c r="AJ41" s="2">
        <f t="shared" si="1"/>
        <v>361.26981020919328</v>
      </c>
    </row>
    <row r="42" spans="1:36" x14ac:dyDescent="0.25">
      <c r="A42" s="13">
        <v>1</v>
      </c>
      <c r="B42" s="13">
        <v>130</v>
      </c>
      <c r="C42" s="95">
        <v>147</v>
      </c>
      <c r="D42" t="s">
        <v>76</v>
      </c>
      <c r="E42">
        <f>-('Avoided Prod Cost'!E42+'Avoided T&amp;D Capacity'!E42+'Avoided Gen Capacity Cost'!E42)</f>
        <v>0</v>
      </c>
      <c r="F42">
        <f>-('Avoided Prod Cost'!F42+'Avoided T&amp;D Capacity'!F42+'Avoided Gen Capacity Cost'!F42)</f>
        <v>0</v>
      </c>
      <c r="G42">
        <f>-('Avoided Prod Cost'!G42+'Avoided T&amp;D Capacity'!G42+'Avoided Gen Capacity Cost'!G42)</f>
        <v>41.698149999999998</v>
      </c>
      <c r="H42">
        <f>-('Avoided Prod Cost'!H42+'Avoided T&amp;D Capacity'!H42+'Avoided Gen Capacity Cost'!H42)</f>
        <v>41.698149999999998</v>
      </c>
      <c r="I42">
        <f>-('Avoided Prod Cost'!I42+'Avoided T&amp;D Capacity'!I42+'Avoided Gen Capacity Cost'!I42)</f>
        <v>43.948149999999998</v>
      </c>
      <c r="J42">
        <f>-('Avoided Prod Cost'!J42+'Avoided T&amp;D Capacity'!J42+'Avoided Gen Capacity Cost'!J42)</f>
        <v>90.454989999999995</v>
      </c>
      <c r="K42">
        <f>-('Avoided Prod Cost'!K42+'Avoided T&amp;D Capacity'!K42+'Avoided Gen Capacity Cost'!K42)</f>
        <v>107.36514</v>
      </c>
      <c r="L42">
        <f>-('Avoided Prod Cost'!L42+'Avoided T&amp;D Capacity'!L42+'Avoided Gen Capacity Cost'!L42)</f>
        <v>109.26259999999999</v>
      </c>
      <c r="M42">
        <f>-('Avoided Prod Cost'!M42+'Avoided T&amp;D Capacity'!M42+'Avoided Gen Capacity Cost'!M42)</f>
        <v>131.44033999999999</v>
      </c>
      <c r="N42">
        <f>-('Avoided Prod Cost'!N42+'Avoided T&amp;D Capacity'!N42+'Avoided Gen Capacity Cost'!N42)</f>
        <v>144.26065</v>
      </c>
      <c r="O42">
        <f>-('Avoided Prod Cost'!O42+'Avoided T&amp;D Capacity'!O42+'Avoided Gen Capacity Cost'!O42)</f>
        <v>144.80752999999999</v>
      </c>
      <c r="P42">
        <f>-('Avoided Prod Cost'!P42+'Avoided T&amp;D Capacity'!P42+'Avoided Gen Capacity Cost'!P42)</f>
        <v>115.38565</v>
      </c>
      <c r="Q42">
        <f>-('Avoided Prod Cost'!Q42+'Avoided T&amp;D Capacity'!Q42+'Avoided Gen Capacity Cost'!Q42)</f>
        <v>0</v>
      </c>
      <c r="R42">
        <f>-('Avoided Prod Cost'!R42+'Avoided T&amp;D Capacity'!R42+'Avoided Gen Capacity Cost'!R42)</f>
        <v>0</v>
      </c>
      <c r="S42">
        <f>-('Avoided Prod Cost'!S42+'Avoided T&amp;D Capacity'!S42+'Avoided Gen Capacity Cost'!S42)</f>
        <v>0</v>
      </c>
      <c r="T42">
        <f>-('Avoided Prod Cost'!T42+'Avoided T&amp;D Capacity'!T42+'Avoided Gen Capacity Cost'!T42)</f>
        <v>0</v>
      </c>
      <c r="U42">
        <f>-('Avoided Prod Cost'!U42+'Avoided T&amp;D Capacity'!U42+'Avoided Gen Capacity Cost'!U42)</f>
        <v>0</v>
      </c>
      <c r="V42">
        <f>-('Avoided Prod Cost'!V42+'Avoided T&amp;D Capacity'!V42+'Avoided Gen Capacity Cost'!V42)</f>
        <v>0</v>
      </c>
      <c r="W42">
        <f>-('Avoided Prod Cost'!W42+'Avoided T&amp;D Capacity'!W42+'Avoided Gen Capacity Cost'!W42)</f>
        <v>0</v>
      </c>
      <c r="X42">
        <f>-('Avoided Prod Cost'!X42+'Avoided T&amp;D Capacity'!X42+'Avoided Gen Capacity Cost'!X42)</f>
        <v>0</v>
      </c>
      <c r="Y42">
        <f>-('Avoided Prod Cost'!Y42+'Avoided T&amp;D Capacity'!Y42+'Avoided Gen Capacity Cost'!Y42)</f>
        <v>0</v>
      </c>
      <c r="Z42">
        <f>-('Avoided Prod Cost'!Z42+'Avoided T&amp;D Capacity'!Z42+'Avoided Gen Capacity Cost'!Z42)</f>
        <v>0</v>
      </c>
      <c r="AA42">
        <f>-('Avoided Prod Cost'!AA42+'Avoided T&amp;D Capacity'!AA42+'Avoided Gen Capacity Cost'!AA42)</f>
        <v>0</v>
      </c>
      <c r="AB42">
        <f>-('Avoided Prod Cost'!AB42+'Avoided T&amp;D Capacity'!AB42+'Avoided Gen Capacity Cost'!AB42)</f>
        <v>0</v>
      </c>
      <c r="AC42">
        <f>-('Avoided Prod Cost'!AC42+'Avoided T&amp;D Capacity'!AC42+'Avoided Gen Capacity Cost'!AC42)</f>
        <v>0</v>
      </c>
      <c r="AD42">
        <f>-('Avoided Prod Cost'!AD42+'Avoided T&amp;D Capacity'!AD42+'Avoided Gen Capacity Cost'!AD42)</f>
        <v>0</v>
      </c>
      <c r="AE42">
        <f>-('Avoided Prod Cost'!AE42+'Avoided T&amp;D Capacity'!AE42+'Avoided Gen Capacity Cost'!AE42)</f>
        <v>0</v>
      </c>
      <c r="AF42">
        <f>-('Avoided Prod Cost'!AF42+'Avoided T&amp;D Capacity'!AF42+'Avoided Gen Capacity Cost'!AF42)</f>
        <v>0</v>
      </c>
      <c r="AG42">
        <f>-('Avoided Prod Cost'!AG42+'Avoided T&amp;D Capacity'!AG42+'Avoided Gen Capacity Cost'!AG42)</f>
        <v>0</v>
      </c>
      <c r="AH42">
        <f>-('Avoided Prod Cost'!AH42+'Avoided T&amp;D Capacity'!AH42+'Avoided Gen Capacity Cost'!AH42)</f>
        <v>0</v>
      </c>
      <c r="AI42" s="2">
        <f t="shared" si="0"/>
        <v>970.32134999999994</v>
      </c>
      <c r="AJ42" s="2">
        <f t="shared" si="1"/>
        <v>694.77001067758579</v>
      </c>
    </row>
    <row r="43" spans="1:36" x14ac:dyDescent="0.25">
      <c r="A43" s="13">
        <v>1</v>
      </c>
      <c r="B43" s="13">
        <v>130</v>
      </c>
      <c r="C43" s="95">
        <v>148</v>
      </c>
      <c r="D43" t="s">
        <v>77</v>
      </c>
      <c r="E43">
        <f>-('Avoided Prod Cost'!E43+'Avoided T&amp;D Capacity'!E43+'Avoided Gen Capacity Cost'!E43)</f>
        <v>0</v>
      </c>
      <c r="F43">
        <f>-('Avoided Prod Cost'!F43+'Avoided T&amp;D Capacity'!F43+'Avoided Gen Capacity Cost'!F43)</f>
        <v>0</v>
      </c>
      <c r="G43">
        <f>-('Avoided Prod Cost'!G43+'Avoided T&amp;D Capacity'!G43+'Avoided Gen Capacity Cost'!G43)</f>
        <v>67.052179999999993</v>
      </c>
      <c r="H43">
        <f>-('Avoided Prod Cost'!H43+'Avoided T&amp;D Capacity'!H43+'Avoided Gen Capacity Cost'!H43)</f>
        <v>66.552179999999993</v>
      </c>
      <c r="I43">
        <f>-('Avoided Prod Cost'!I43+'Avoided T&amp;D Capacity'!I43+'Avoided Gen Capacity Cost'!I43)</f>
        <v>71.552179999999993</v>
      </c>
      <c r="J43">
        <f>-('Avoided Prod Cost'!J43+'Avoided T&amp;D Capacity'!J43+'Avoided Gen Capacity Cost'!J43)</f>
        <v>124.59808</v>
      </c>
      <c r="K43">
        <f>-('Avoided Prod Cost'!K43+'Avoided T&amp;D Capacity'!K43+'Avoided Gen Capacity Cost'!K43)</f>
        <v>143.16253</v>
      </c>
      <c r="L43">
        <f>-('Avoided Prod Cost'!L43+'Avoided T&amp;D Capacity'!L43+'Avoided Gen Capacity Cost'!L43)</f>
        <v>147.33440999999999</v>
      </c>
      <c r="M43">
        <f>-('Avoided Prod Cost'!M43+'Avoided T&amp;D Capacity'!M43+'Avoided Gen Capacity Cost'!M43)</f>
        <v>172.73186999999999</v>
      </c>
      <c r="N43">
        <f>-('Avoided Prod Cost'!N43+'Avoided T&amp;D Capacity'!N43+'Avoided Gen Capacity Cost'!N43)</f>
        <v>187.95842999999999</v>
      </c>
      <c r="O43">
        <f>-('Avoided Prod Cost'!O43+'Avoided T&amp;D Capacity'!O43+'Avoided Gen Capacity Cost'!O43)</f>
        <v>190.12249</v>
      </c>
      <c r="P43">
        <f>-('Avoided Prod Cost'!P43+'Avoided T&amp;D Capacity'!P43+'Avoided Gen Capacity Cost'!P43)</f>
        <v>158.27092999999999</v>
      </c>
      <c r="Q43">
        <f>-('Avoided Prod Cost'!Q43+'Avoided T&amp;D Capacity'!Q43+'Avoided Gen Capacity Cost'!Q43)</f>
        <v>169.72406000000001</v>
      </c>
      <c r="R43">
        <f>-('Avoided Prod Cost'!R43+'Avoided T&amp;D Capacity'!R43+'Avoided Gen Capacity Cost'!R43)</f>
        <v>152.78656000000001</v>
      </c>
      <c r="S43">
        <f>-('Avoided Prod Cost'!S43+'Avoided T&amp;D Capacity'!S43+'Avoided Gen Capacity Cost'!S43)</f>
        <v>202.77092999999999</v>
      </c>
      <c r="T43">
        <f>-('Avoided Prod Cost'!T43+'Avoided T&amp;D Capacity'!T43+'Avoided Gen Capacity Cost'!T43)</f>
        <v>158.23967999999999</v>
      </c>
      <c r="U43">
        <f>-('Avoided Prod Cost'!U43+'Avoided T&amp;D Capacity'!U43+'Avoided Gen Capacity Cost'!U43)</f>
        <v>174.39592999999999</v>
      </c>
      <c r="V43">
        <f>-('Avoided Prod Cost'!V43+'Avoided T&amp;D Capacity'!V43+'Avoided Gen Capacity Cost'!V43)</f>
        <v>177.77092999999999</v>
      </c>
      <c r="W43">
        <f>-('Avoided Prod Cost'!W43+'Avoided T&amp;D Capacity'!W43+'Avoided Gen Capacity Cost'!W43)</f>
        <v>205.23967999999999</v>
      </c>
      <c r="X43">
        <f>-('Avoided Prod Cost'!X43+'Avoided T&amp;D Capacity'!X43+'Avoided Gen Capacity Cost'!X43)</f>
        <v>208.86467999999999</v>
      </c>
      <c r="Y43">
        <f>-('Avoided Prod Cost'!Y43+'Avoided T&amp;D Capacity'!Y43+'Avoided Gen Capacity Cost'!Y43)</f>
        <v>215.42717999999999</v>
      </c>
      <c r="Z43">
        <f>-('Avoided Prod Cost'!Z43+'Avoided T&amp;D Capacity'!Z43+'Avoided Gen Capacity Cost'!Z43)</f>
        <v>217.61467999999999</v>
      </c>
      <c r="AA43">
        <f>-('Avoided Prod Cost'!AA43+'Avoided T&amp;D Capacity'!AA43+'Avoided Gen Capacity Cost'!AA43)</f>
        <v>221.98967999999999</v>
      </c>
      <c r="AB43">
        <f>-('Avoided Prod Cost'!AB43+'Avoided T&amp;D Capacity'!AB43+'Avoided Gen Capacity Cost'!AB43)</f>
        <v>198.92717999999999</v>
      </c>
      <c r="AC43">
        <f>-('Avoided Prod Cost'!AC43+'Avoided T&amp;D Capacity'!AC43+'Avoided Gen Capacity Cost'!AC43)</f>
        <v>203.55217999999999</v>
      </c>
      <c r="AD43">
        <f>-('Avoided Prod Cost'!AD43+'Avoided T&amp;D Capacity'!AD43+'Avoided Gen Capacity Cost'!AD43)</f>
        <v>186.45842999999999</v>
      </c>
      <c r="AE43">
        <f>-('Avoided Prod Cost'!AE43+'Avoided T&amp;D Capacity'!AE43+'Avoided Gen Capacity Cost'!AE43)</f>
        <v>191.05217999999999</v>
      </c>
      <c r="AF43">
        <f>-('Avoided Prod Cost'!AF43+'Avoided T&amp;D Capacity'!AF43+'Avoided Gen Capacity Cost'!AF43)</f>
        <v>206.45842999999999</v>
      </c>
      <c r="AG43">
        <f>-('Avoided Prod Cost'!AG43+'Avoided T&amp;D Capacity'!AG43+'Avoided Gen Capacity Cost'!AG43)</f>
        <v>213.14592999999999</v>
      </c>
      <c r="AH43">
        <f>-('Avoided Prod Cost'!AH43+'Avoided T&amp;D Capacity'!AH43+'Avoided Gen Capacity Cost'!AH43)</f>
        <v>276.23968000000002</v>
      </c>
      <c r="AI43" s="2">
        <f t="shared" si="0"/>
        <v>4909.9932799999997</v>
      </c>
      <c r="AJ43" s="2">
        <f t="shared" si="1"/>
        <v>2109.3738473242338</v>
      </c>
    </row>
    <row r="44" spans="1:36" x14ac:dyDescent="0.25">
      <c r="A44" s="13">
        <v>1</v>
      </c>
      <c r="B44" s="13">
        <v>130</v>
      </c>
      <c r="C44" s="95">
        <v>150</v>
      </c>
      <c r="D44" t="s">
        <v>78</v>
      </c>
      <c r="E44">
        <f>-('Avoided Prod Cost'!E44+'Avoided T&amp;D Capacity'!E44+'Avoided Gen Capacity Cost'!E44)</f>
        <v>0</v>
      </c>
      <c r="F44">
        <f>-('Avoided Prod Cost'!F44+'Avoided T&amp;D Capacity'!F44+'Avoided Gen Capacity Cost'!F44)</f>
        <v>0</v>
      </c>
      <c r="G44">
        <f>-('Avoided Prod Cost'!G44+'Avoided T&amp;D Capacity'!G44+'Avoided Gen Capacity Cost'!G44)</f>
        <v>45.223420000000004</v>
      </c>
      <c r="H44">
        <f>-('Avoided Prod Cost'!H44+'Avoided T&amp;D Capacity'!H44+'Avoided Gen Capacity Cost'!H44)</f>
        <v>44.973420000000004</v>
      </c>
      <c r="I44">
        <f>-('Avoided Prod Cost'!I44+'Avoided T&amp;D Capacity'!I44+'Avoided Gen Capacity Cost'!I44)</f>
        <v>47.223420000000004</v>
      </c>
      <c r="J44">
        <f>-('Avoided Prod Cost'!J44+'Avoided T&amp;D Capacity'!J44+'Avoided Gen Capacity Cost'!J44)</f>
        <v>110.67166</v>
      </c>
      <c r="K44">
        <f>-('Avoided Prod Cost'!K44+'Avoided T&amp;D Capacity'!K44+'Avoided Gen Capacity Cost'!K44)</f>
        <v>135.07400999999999</v>
      </c>
      <c r="L44">
        <f>-('Avoided Prod Cost'!L44+'Avoided T&amp;D Capacity'!L44+'Avoided Gen Capacity Cost'!L44)</f>
        <v>137.08865</v>
      </c>
      <c r="M44">
        <f>-('Avoided Prod Cost'!M44+'Avoided T&amp;D Capacity'!M44+'Avoided Gen Capacity Cost'!M44)</f>
        <v>167.62186</v>
      </c>
      <c r="N44">
        <f>-('Avoided Prod Cost'!N44+'Avoided T&amp;D Capacity'!N44+'Avoided Gen Capacity Cost'!N44)</f>
        <v>184.44998000000001</v>
      </c>
      <c r="O44">
        <f>-('Avoided Prod Cost'!O44+'Avoided T&amp;D Capacity'!O44+'Avoided Gen Capacity Cost'!O44)</f>
        <v>183.39530000000002</v>
      </c>
      <c r="P44">
        <f>-('Avoided Prod Cost'!P44+'Avoided T&amp;D Capacity'!P44+'Avoided Gen Capacity Cost'!P44)</f>
        <v>142.70780000000002</v>
      </c>
      <c r="Q44">
        <f>-('Avoided Prod Cost'!Q44+'Avoided T&amp;D Capacity'!Q44+'Avoided Gen Capacity Cost'!Q44)</f>
        <v>155.47342</v>
      </c>
      <c r="R44">
        <f>-('Avoided Prod Cost'!R44+'Avoided T&amp;D Capacity'!R44+'Avoided Gen Capacity Cost'!R44)</f>
        <v>130.75467</v>
      </c>
      <c r="S44">
        <f>-('Avoided Prod Cost'!S44+'Avoided T&amp;D Capacity'!S44+'Avoided Gen Capacity Cost'!S44)</f>
        <v>195.03592</v>
      </c>
      <c r="T44">
        <f>-('Avoided Prod Cost'!T44+'Avoided T&amp;D Capacity'!T44+'Avoided Gen Capacity Cost'!T44)</f>
        <v>136.75467</v>
      </c>
      <c r="U44">
        <f>-('Avoided Prod Cost'!U44+'Avoided T&amp;D Capacity'!U44+'Avoided Gen Capacity Cost'!U44)</f>
        <v>155.94217</v>
      </c>
      <c r="V44">
        <f>-('Avoided Prod Cost'!V44+'Avoided T&amp;D Capacity'!V44+'Avoided Gen Capacity Cost'!V44)</f>
        <v>157.47342</v>
      </c>
      <c r="W44">
        <f>-('Avoided Prod Cost'!W44+'Avoided T&amp;D Capacity'!W44+'Avoided Gen Capacity Cost'!W44)</f>
        <v>190.91092</v>
      </c>
      <c r="X44">
        <f>-('Avoided Prod Cost'!X44+'Avoided T&amp;D Capacity'!X44+'Avoided Gen Capacity Cost'!X44)</f>
        <v>193.44217</v>
      </c>
      <c r="Y44">
        <f>-('Avoided Prod Cost'!Y44+'Avoided T&amp;D Capacity'!Y44+'Avoided Gen Capacity Cost'!Y44)</f>
        <v>198.53592</v>
      </c>
      <c r="Z44">
        <f>-('Avoided Prod Cost'!Z44+'Avoided T&amp;D Capacity'!Z44+'Avoided Gen Capacity Cost'!Z44)</f>
        <v>196.84842</v>
      </c>
      <c r="AA44">
        <f>-('Avoided Prod Cost'!AA44+'Avoided T&amp;D Capacity'!AA44+'Avoided Gen Capacity Cost'!AA44)</f>
        <v>0</v>
      </c>
      <c r="AB44">
        <f>-('Avoided Prod Cost'!AB44+'Avoided T&amp;D Capacity'!AB44+'Avoided Gen Capacity Cost'!AB44)</f>
        <v>0</v>
      </c>
      <c r="AC44">
        <f>-('Avoided Prod Cost'!AC44+'Avoided T&amp;D Capacity'!AC44+'Avoided Gen Capacity Cost'!AC44)</f>
        <v>0</v>
      </c>
      <c r="AD44">
        <f>-('Avoided Prod Cost'!AD44+'Avoided T&amp;D Capacity'!AD44+'Avoided Gen Capacity Cost'!AD44)</f>
        <v>0</v>
      </c>
      <c r="AE44">
        <f>-('Avoided Prod Cost'!AE44+'Avoided T&amp;D Capacity'!AE44+'Avoided Gen Capacity Cost'!AE44)</f>
        <v>0</v>
      </c>
      <c r="AF44">
        <f>-('Avoided Prod Cost'!AF44+'Avoided T&amp;D Capacity'!AF44+'Avoided Gen Capacity Cost'!AF44)</f>
        <v>0</v>
      </c>
      <c r="AG44">
        <f>-('Avoided Prod Cost'!AG44+'Avoided T&amp;D Capacity'!AG44+'Avoided Gen Capacity Cost'!AG44)</f>
        <v>0</v>
      </c>
      <c r="AH44">
        <f>-('Avoided Prod Cost'!AH44+'Avoided T&amp;D Capacity'!AH44+'Avoided Gen Capacity Cost'!AH44)</f>
        <v>0</v>
      </c>
      <c r="AI44" s="2">
        <f t="shared" si="0"/>
        <v>2909.6012199999996</v>
      </c>
      <c r="AJ44" s="2">
        <f t="shared" si="1"/>
        <v>1541.3218599487395</v>
      </c>
    </row>
    <row r="45" spans="1:36" x14ac:dyDescent="0.25">
      <c r="A45" s="13">
        <v>1</v>
      </c>
      <c r="B45" s="13">
        <v>130</v>
      </c>
      <c r="C45" s="95">
        <v>151</v>
      </c>
      <c r="D45" t="s">
        <v>79</v>
      </c>
      <c r="E45">
        <f>-('Avoided Prod Cost'!E45+'Avoided T&amp;D Capacity'!E45+'Avoided Gen Capacity Cost'!E45)</f>
        <v>0</v>
      </c>
      <c r="F45">
        <f>-('Avoided Prod Cost'!F45+'Avoided T&amp;D Capacity'!F45+'Avoided Gen Capacity Cost'!F45)</f>
        <v>0</v>
      </c>
      <c r="G45">
        <f>-('Avoided Prod Cost'!G45+'Avoided T&amp;D Capacity'!G45+'Avoided Gen Capacity Cost'!G45)</f>
        <v>1.9471601000000001</v>
      </c>
      <c r="H45">
        <f>-('Avoided Prod Cost'!H45+'Avoided T&amp;D Capacity'!H45+'Avoided Gen Capacity Cost'!H45)</f>
        <v>2.1971601000000001</v>
      </c>
      <c r="I45">
        <f>-('Avoided Prod Cost'!I45+'Avoided T&amp;D Capacity'!I45+'Avoided Gen Capacity Cost'!I45)</f>
        <v>2.3221601000000001</v>
      </c>
      <c r="J45">
        <f>-('Avoided Prod Cost'!J45+'Avoided T&amp;D Capacity'!J45+'Avoided Gen Capacity Cost'!J45)</f>
        <v>4.9705981000000001</v>
      </c>
      <c r="K45">
        <f>-('Avoided Prod Cost'!K45+'Avoided T&amp;D Capacity'!K45+'Avoided Gen Capacity Cost'!K45)</f>
        <v>5.8231370999999994</v>
      </c>
      <c r="L45">
        <f>-('Avoided Prod Cost'!L45+'Avoided T&amp;D Capacity'!L45+'Avoided Gen Capacity Cost'!L45)</f>
        <v>5.5829021000000001</v>
      </c>
      <c r="M45">
        <f>-('Avoided Prod Cost'!M45+'Avoided T&amp;D Capacity'!M45+'Avoided Gen Capacity Cost'!M45)</f>
        <v>7.6190350999999996</v>
      </c>
      <c r="N45">
        <f>-('Avoided Prod Cost'!N45+'Avoided T&amp;D Capacity'!N45+'Avoided Gen Capacity Cost'!N45)</f>
        <v>7.7556308999999999</v>
      </c>
      <c r="O45">
        <f>-('Avoided Prod Cost'!O45+'Avoided T&amp;D Capacity'!O45+'Avoided Gen Capacity Cost'!O45)</f>
        <v>7.9821938999999995</v>
      </c>
      <c r="P45">
        <f>-('Avoided Prod Cost'!P45+'Avoided T&amp;D Capacity'!P45+'Avoided Gen Capacity Cost'!P45)</f>
        <v>6.0681308999999999</v>
      </c>
      <c r="Q45">
        <f>-('Avoided Prod Cost'!Q45+'Avoided T&amp;D Capacity'!Q45+'Avoided Gen Capacity Cost'!Q45)</f>
        <v>6.3650058999999999</v>
      </c>
      <c r="R45">
        <f>-('Avoided Prod Cost'!R45+'Avoided T&amp;D Capacity'!R45+'Avoided Gen Capacity Cost'!R45)</f>
        <v>5.4431308999999999</v>
      </c>
      <c r="S45">
        <f>-('Avoided Prod Cost'!S45+'Avoided T&amp;D Capacity'!S45+'Avoided Gen Capacity Cost'!S45)</f>
        <v>7.1931308999999999</v>
      </c>
      <c r="T45">
        <f>-('Avoided Prod Cost'!T45+'Avoided T&amp;D Capacity'!T45+'Avoided Gen Capacity Cost'!T45)</f>
        <v>5.3181308999999999</v>
      </c>
      <c r="U45">
        <f>-('Avoided Prod Cost'!U45+'Avoided T&amp;D Capacity'!U45+'Avoided Gen Capacity Cost'!U45)</f>
        <v>6.3020136999999998</v>
      </c>
      <c r="V45">
        <f>-('Avoided Prod Cost'!V45+'Avoided T&amp;D Capacity'!V45+'Avoided Gen Capacity Cost'!V45)</f>
        <v>6.1145136999999998</v>
      </c>
      <c r="W45">
        <f>-('Avoided Prod Cost'!W45+'Avoided T&amp;D Capacity'!W45+'Avoided Gen Capacity Cost'!W45)</f>
        <v>7.2395136999999998</v>
      </c>
      <c r="X45">
        <f>-('Avoided Prod Cost'!X45+'Avoided T&amp;D Capacity'!X45+'Avoided Gen Capacity Cost'!X45)</f>
        <v>7.0832636999999998</v>
      </c>
      <c r="Y45">
        <f>-('Avoided Prod Cost'!Y45+'Avoided T&amp;D Capacity'!Y45+'Avoided Gen Capacity Cost'!Y45)</f>
        <v>8.7707636999999998</v>
      </c>
      <c r="Z45">
        <f>-('Avoided Prod Cost'!Z45+'Avoided T&amp;D Capacity'!Z45+'Avoided Gen Capacity Cost'!Z45)</f>
        <v>8.2395136999999998</v>
      </c>
      <c r="AA45">
        <f>-('Avoided Prod Cost'!AA45+'Avoided T&amp;D Capacity'!AA45+'Avoided Gen Capacity Cost'!AA45)</f>
        <v>0</v>
      </c>
      <c r="AB45">
        <f>-('Avoided Prod Cost'!AB45+'Avoided T&amp;D Capacity'!AB45+'Avoided Gen Capacity Cost'!AB45)</f>
        <v>0</v>
      </c>
      <c r="AC45">
        <f>-('Avoided Prod Cost'!AC45+'Avoided T&amp;D Capacity'!AC45+'Avoided Gen Capacity Cost'!AC45)</f>
        <v>0</v>
      </c>
      <c r="AD45">
        <f>-('Avoided Prod Cost'!AD45+'Avoided T&amp;D Capacity'!AD45+'Avoided Gen Capacity Cost'!AD45)</f>
        <v>0</v>
      </c>
      <c r="AE45">
        <f>-('Avoided Prod Cost'!AE45+'Avoided T&amp;D Capacity'!AE45+'Avoided Gen Capacity Cost'!AE45)</f>
        <v>0</v>
      </c>
      <c r="AF45">
        <f>-('Avoided Prod Cost'!AF45+'Avoided T&amp;D Capacity'!AF45+'Avoided Gen Capacity Cost'!AF45)</f>
        <v>0</v>
      </c>
      <c r="AG45">
        <f>-('Avoided Prod Cost'!AG45+'Avoided T&amp;D Capacity'!AG45+'Avoided Gen Capacity Cost'!AG45)</f>
        <v>0</v>
      </c>
      <c r="AH45">
        <f>-('Avoided Prod Cost'!AH45+'Avoided T&amp;D Capacity'!AH45+'Avoided Gen Capacity Cost'!AH45)</f>
        <v>0</v>
      </c>
      <c r="AI45" s="2">
        <f t="shared" si="0"/>
        <v>120.33708920000001</v>
      </c>
      <c r="AJ45" s="2">
        <f t="shared" si="1"/>
        <v>64.659308369486041</v>
      </c>
    </row>
    <row r="46" spans="1:36" x14ac:dyDescent="0.25">
      <c r="A46" s="13">
        <v>1</v>
      </c>
      <c r="B46" s="13">
        <v>130</v>
      </c>
      <c r="C46" s="95">
        <v>152</v>
      </c>
      <c r="D46" t="s">
        <v>80</v>
      </c>
      <c r="E46">
        <f>-('Avoided Prod Cost'!E46+'Avoided T&amp;D Capacity'!E46+'Avoided Gen Capacity Cost'!E46)</f>
        <v>0</v>
      </c>
      <c r="F46">
        <f>-('Avoided Prod Cost'!F46+'Avoided T&amp;D Capacity'!F46+'Avoided Gen Capacity Cost'!F46)</f>
        <v>0</v>
      </c>
      <c r="G46">
        <f>-('Avoided Prod Cost'!G46+'Avoided T&amp;D Capacity'!G46+'Avoided Gen Capacity Cost'!G46)</f>
        <v>4.8054920000000001</v>
      </c>
      <c r="H46">
        <f>-('Avoided Prod Cost'!H46+'Avoided T&amp;D Capacity'!H46+'Avoided Gen Capacity Cost'!H46)</f>
        <v>5.1804920000000001</v>
      </c>
      <c r="I46">
        <f>-('Avoided Prod Cost'!I46+'Avoided T&amp;D Capacity'!I46+'Avoided Gen Capacity Cost'!I46)</f>
        <v>5.3054920000000001</v>
      </c>
      <c r="J46">
        <f>-('Avoided Prod Cost'!J46+'Avoided T&amp;D Capacity'!J46+'Avoided Gen Capacity Cost'!J46)</f>
        <v>11.071117000000001</v>
      </c>
      <c r="K46">
        <f>-('Avoided Prod Cost'!K46+'Avoided T&amp;D Capacity'!K46+'Avoided Gen Capacity Cost'!K46)</f>
        <v>12.760570000000001</v>
      </c>
      <c r="L46">
        <f>-('Avoided Prod Cost'!L46+'Avoided T&amp;D Capacity'!L46+'Avoided Gen Capacity Cost'!L46)</f>
        <v>12.538890000000002</v>
      </c>
      <c r="M46">
        <f>-('Avoided Prod Cost'!M46+'Avoided T&amp;D Capacity'!M46+'Avoided Gen Capacity Cost'!M46)</f>
        <v>16.321117000000001</v>
      </c>
      <c r="N46">
        <f>-('Avoided Prod Cost'!N46+'Avoided T&amp;D Capacity'!N46+'Avoided Gen Capacity Cost'!N46)</f>
        <v>17.305492000000001</v>
      </c>
      <c r="O46">
        <f>-('Avoided Prod Cost'!O46+'Avoided T&amp;D Capacity'!O46+'Avoided Gen Capacity Cost'!O46)</f>
        <v>17.86018</v>
      </c>
      <c r="P46">
        <f>-('Avoided Prod Cost'!P46+'Avoided T&amp;D Capacity'!P46+'Avoided Gen Capacity Cost'!P46)</f>
        <v>14.321117000000001</v>
      </c>
      <c r="Q46">
        <f>-('Avoided Prod Cost'!Q46+'Avoided T&amp;D Capacity'!Q46+'Avoided Gen Capacity Cost'!Q46)</f>
        <v>14.711742000000001</v>
      </c>
      <c r="R46">
        <f>-('Avoided Prod Cost'!R46+'Avoided T&amp;D Capacity'!R46+'Avoided Gen Capacity Cost'!R46)</f>
        <v>13.821117000000001</v>
      </c>
      <c r="S46">
        <f>-('Avoided Prod Cost'!S46+'Avoided T&amp;D Capacity'!S46+'Avoided Gen Capacity Cost'!S46)</f>
        <v>17.867992000000001</v>
      </c>
      <c r="T46">
        <f>-('Avoided Prod Cost'!T46+'Avoided T&amp;D Capacity'!T46+'Avoided Gen Capacity Cost'!T46)</f>
        <v>12.899242000000001</v>
      </c>
      <c r="U46">
        <f>-('Avoided Prod Cost'!U46+'Avoided T&amp;D Capacity'!U46+'Avoided Gen Capacity Cost'!U46)</f>
        <v>14.695625</v>
      </c>
      <c r="V46">
        <f>-('Avoided Prod Cost'!V46+'Avoided T&amp;D Capacity'!V46+'Avoided Gen Capacity Cost'!V46)</f>
        <v>14.601875</v>
      </c>
      <c r="W46">
        <f>-('Avoided Prod Cost'!W46+'Avoided T&amp;D Capacity'!W46+'Avoided Gen Capacity Cost'!W46)</f>
        <v>17.883125</v>
      </c>
      <c r="X46">
        <f>-('Avoided Prod Cost'!X46+'Avoided T&amp;D Capacity'!X46+'Avoided Gen Capacity Cost'!X46)</f>
        <v>17.664375</v>
      </c>
      <c r="Y46">
        <f>-('Avoided Prod Cost'!Y46+'Avoided T&amp;D Capacity'!Y46+'Avoided Gen Capacity Cost'!Y46)</f>
        <v>19.445625</v>
      </c>
      <c r="Z46">
        <f>-('Avoided Prod Cost'!Z46+'Avoided T&amp;D Capacity'!Z46+'Avoided Gen Capacity Cost'!Z46)</f>
        <v>18.101875</v>
      </c>
      <c r="AA46">
        <f>-('Avoided Prod Cost'!AA46+'Avoided T&amp;D Capacity'!AA46+'Avoided Gen Capacity Cost'!AA46)</f>
        <v>0</v>
      </c>
      <c r="AB46">
        <f>-('Avoided Prod Cost'!AB46+'Avoided T&amp;D Capacity'!AB46+'Avoided Gen Capacity Cost'!AB46)</f>
        <v>0</v>
      </c>
      <c r="AC46">
        <f>-('Avoided Prod Cost'!AC46+'Avoided T&amp;D Capacity'!AC46+'Avoided Gen Capacity Cost'!AC46)</f>
        <v>0</v>
      </c>
      <c r="AD46">
        <f>-('Avoided Prod Cost'!AD46+'Avoided T&amp;D Capacity'!AD46+'Avoided Gen Capacity Cost'!AD46)</f>
        <v>0</v>
      </c>
      <c r="AE46">
        <f>-('Avoided Prod Cost'!AE46+'Avoided T&amp;D Capacity'!AE46+'Avoided Gen Capacity Cost'!AE46)</f>
        <v>0</v>
      </c>
      <c r="AF46">
        <f>-('Avoided Prod Cost'!AF46+'Avoided T&amp;D Capacity'!AF46+'Avoided Gen Capacity Cost'!AF46)</f>
        <v>0</v>
      </c>
      <c r="AG46">
        <f>-('Avoided Prod Cost'!AG46+'Avoided T&amp;D Capacity'!AG46+'Avoided Gen Capacity Cost'!AG46)</f>
        <v>0</v>
      </c>
      <c r="AH46">
        <f>-('Avoided Prod Cost'!AH46+'Avoided T&amp;D Capacity'!AH46+'Avoided Gen Capacity Cost'!AH46)</f>
        <v>0</v>
      </c>
      <c r="AI46" s="2">
        <f t="shared" si="0"/>
        <v>279.16255200000006</v>
      </c>
      <c r="AJ46" s="2">
        <f t="shared" si="1"/>
        <v>149.19305961745101</v>
      </c>
    </row>
    <row r="47" spans="1:36" x14ac:dyDescent="0.25">
      <c r="A47" s="13">
        <v>1</v>
      </c>
      <c r="B47" s="13">
        <v>130</v>
      </c>
      <c r="C47" s="95">
        <v>153</v>
      </c>
      <c r="D47" t="s">
        <v>81</v>
      </c>
      <c r="E47">
        <f>-('Avoided Prod Cost'!E47+'Avoided T&amp;D Capacity'!E47+'Avoided Gen Capacity Cost'!E47)</f>
        <v>0</v>
      </c>
      <c r="F47">
        <f>-('Avoided Prod Cost'!F47+'Avoided T&amp;D Capacity'!F47+'Avoided Gen Capacity Cost'!F47)</f>
        <v>0</v>
      </c>
      <c r="G47">
        <f>-('Avoided Prod Cost'!G47+'Avoided T&amp;D Capacity'!G47+'Avoided Gen Capacity Cost'!G47)</f>
        <v>5.5884609000000003</v>
      </c>
      <c r="H47">
        <f>-('Avoided Prod Cost'!H47+'Avoided T&amp;D Capacity'!H47+'Avoided Gen Capacity Cost'!H47)</f>
        <v>5.5884609000000003</v>
      </c>
      <c r="I47">
        <f>-('Avoided Prod Cost'!I47+'Avoided T&amp;D Capacity'!I47+'Avoided Gen Capacity Cost'!I47)</f>
        <v>6.5884609000000003</v>
      </c>
      <c r="J47">
        <f>-('Avoided Prod Cost'!J47+'Avoided T&amp;D Capacity'!J47+'Avoided Gen Capacity Cost'!J47)</f>
        <v>8.4742031000000004</v>
      </c>
      <c r="K47">
        <f>-('Avoided Prod Cost'!K47+'Avoided T&amp;D Capacity'!K47+'Avoided Gen Capacity Cost'!K47)</f>
        <v>9.5454922</v>
      </c>
      <c r="L47">
        <f>-('Avoided Prod Cost'!L47+'Avoided T&amp;D Capacity'!L47+'Avoided Gen Capacity Cost'!L47)</f>
        <v>0</v>
      </c>
      <c r="M47">
        <f>-('Avoided Prod Cost'!M47+'Avoided T&amp;D Capacity'!M47+'Avoided Gen Capacity Cost'!M47)</f>
        <v>0</v>
      </c>
      <c r="N47">
        <f>-('Avoided Prod Cost'!N47+'Avoided T&amp;D Capacity'!N47+'Avoided Gen Capacity Cost'!N47)</f>
        <v>0</v>
      </c>
      <c r="O47">
        <f>-('Avoided Prod Cost'!O47+'Avoided T&amp;D Capacity'!O47+'Avoided Gen Capacity Cost'!O47)</f>
        <v>0</v>
      </c>
      <c r="P47">
        <f>-('Avoided Prod Cost'!P47+'Avoided T&amp;D Capacity'!P47+'Avoided Gen Capacity Cost'!P47)</f>
        <v>0</v>
      </c>
      <c r="Q47">
        <f>-('Avoided Prod Cost'!Q47+'Avoided T&amp;D Capacity'!Q47+'Avoided Gen Capacity Cost'!Q47)</f>
        <v>0</v>
      </c>
      <c r="R47">
        <f>-('Avoided Prod Cost'!R47+'Avoided T&amp;D Capacity'!R47+'Avoided Gen Capacity Cost'!R47)</f>
        <v>0</v>
      </c>
      <c r="S47">
        <f>-('Avoided Prod Cost'!S47+'Avoided T&amp;D Capacity'!S47+'Avoided Gen Capacity Cost'!S47)</f>
        <v>0</v>
      </c>
      <c r="T47">
        <f>-('Avoided Prod Cost'!T47+'Avoided T&amp;D Capacity'!T47+'Avoided Gen Capacity Cost'!T47)</f>
        <v>0</v>
      </c>
      <c r="U47">
        <f>-('Avoided Prod Cost'!U47+'Avoided T&amp;D Capacity'!U47+'Avoided Gen Capacity Cost'!U47)</f>
        <v>0</v>
      </c>
      <c r="V47">
        <f>-('Avoided Prod Cost'!V47+'Avoided T&amp;D Capacity'!V47+'Avoided Gen Capacity Cost'!V47)</f>
        <v>0</v>
      </c>
      <c r="W47">
        <f>-('Avoided Prod Cost'!W47+'Avoided T&amp;D Capacity'!W47+'Avoided Gen Capacity Cost'!W47)</f>
        <v>0</v>
      </c>
      <c r="X47">
        <f>-('Avoided Prod Cost'!X47+'Avoided T&amp;D Capacity'!X47+'Avoided Gen Capacity Cost'!X47)</f>
        <v>0</v>
      </c>
      <c r="Y47">
        <f>-('Avoided Prod Cost'!Y47+'Avoided T&amp;D Capacity'!Y47+'Avoided Gen Capacity Cost'!Y47)</f>
        <v>0</v>
      </c>
      <c r="Z47">
        <f>-('Avoided Prod Cost'!Z47+'Avoided T&amp;D Capacity'!Z47+'Avoided Gen Capacity Cost'!Z47)</f>
        <v>0</v>
      </c>
      <c r="AA47">
        <f>-('Avoided Prod Cost'!AA47+'Avoided T&amp;D Capacity'!AA47+'Avoided Gen Capacity Cost'!AA47)</f>
        <v>0</v>
      </c>
      <c r="AB47">
        <f>-('Avoided Prod Cost'!AB47+'Avoided T&amp;D Capacity'!AB47+'Avoided Gen Capacity Cost'!AB47)</f>
        <v>0</v>
      </c>
      <c r="AC47">
        <f>-('Avoided Prod Cost'!AC47+'Avoided T&amp;D Capacity'!AC47+'Avoided Gen Capacity Cost'!AC47)</f>
        <v>0</v>
      </c>
      <c r="AD47">
        <f>-('Avoided Prod Cost'!AD47+'Avoided T&amp;D Capacity'!AD47+'Avoided Gen Capacity Cost'!AD47)</f>
        <v>0</v>
      </c>
      <c r="AE47">
        <f>-('Avoided Prod Cost'!AE47+'Avoided T&amp;D Capacity'!AE47+'Avoided Gen Capacity Cost'!AE47)</f>
        <v>0</v>
      </c>
      <c r="AF47">
        <f>-('Avoided Prod Cost'!AF47+'Avoided T&amp;D Capacity'!AF47+'Avoided Gen Capacity Cost'!AF47)</f>
        <v>0</v>
      </c>
      <c r="AG47">
        <f>-('Avoided Prod Cost'!AG47+'Avoided T&amp;D Capacity'!AG47+'Avoided Gen Capacity Cost'!AG47)</f>
        <v>0</v>
      </c>
      <c r="AH47">
        <f>-('Avoided Prod Cost'!AH47+'Avoided T&amp;D Capacity'!AH47+'Avoided Gen Capacity Cost'!AH47)</f>
        <v>0</v>
      </c>
      <c r="AI47" s="2">
        <f t="shared" si="0"/>
        <v>35.785077999999999</v>
      </c>
      <c r="AJ47" s="2">
        <f t="shared" si="1"/>
        <v>31.102866290579453</v>
      </c>
    </row>
    <row r="48" spans="1:36" x14ac:dyDescent="0.25">
      <c r="A48" s="13">
        <v>1</v>
      </c>
      <c r="B48" s="13">
        <v>190</v>
      </c>
      <c r="C48" s="95">
        <v>191</v>
      </c>
      <c r="D48" t="s">
        <v>82</v>
      </c>
      <c r="E48">
        <f>-('Avoided Prod Cost'!E48+'Avoided T&amp;D Capacity'!E48+'Avoided Gen Capacity Cost'!E48)</f>
        <v>0</v>
      </c>
      <c r="F48">
        <f>-('Avoided Prod Cost'!F48+'Avoided T&amp;D Capacity'!F48+'Avoided Gen Capacity Cost'!F48)</f>
        <v>0</v>
      </c>
      <c r="G48">
        <f>-('Avoided Prod Cost'!G48+'Avoided T&amp;D Capacity'!G48+'Avoided Gen Capacity Cost'!G48)</f>
        <v>14.808695</v>
      </c>
      <c r="H48">
        <f>-('Avoided Prod Cost'!H48+'Avoided T&amp;D Capacity'!H48+'Avoided Gen Capacity Cost'!H48)</f>
        <v>14.808695</v>
      </c>
      <c r="I48">
        <f>-('Avoided Prod Cost'!I48+'Avoided T&amp;D Capacity'!I48+'Avoided Gen Capacity Cost'!I48)</f>
        <v>15.933695</v>
      </c>
      <c r="J48">
        <f>-('Avoided Prod Cost'!J48+'Avoided T&amp;D Capacity'!J48+'Avoided Gen Capacity Cost'!J48)</f>
        <v>28.042093000000001</v>
      </c>
      <c r="K48">
        <f>-('Avoided Prod Cost'!K48+'Avoided T&amp;D Capacity'!K48+'Avoided Gen Capacity Cost'!K48)</f>
        <v>31.148539</v>
      </c>
      <c r="L48">
        <f>-('Avoided Prod Cost'!L48+'Avoided T&amp;D Capacity'!L48+'Avoided Gen Capacity Cost'!L48)</f>
        <v>31.930765000000001</v>
      </c>
      <c r="M48">
        <f>-('Avoided Prod Cost'!M48+'Avoided T&amp;D Capacity'!M48+'Avoided Gen Capacity Cost'!M48)</f>
        <v>38.019635000000001</v>
      </c>
      <c r="N48">
        <f>-('Avoided Prod Cost'!N48+'Avoided T&amp;D Capacity'!N48+'Avoided Gen Capacity Cost'!N48)</f>
        <v>40.640606000000005</v>
      </c>
      <c r="O48">
        <f>-('Avoided Prod Cost'!O48+'Avoided T&amp;D Capacity'!O48+'Avoided Gen Capacity Cost'!O48)</f>
        <v>41.390606000000005</v>
      </c>
      <c r="P48">
        <f>-('Avoided Prod Cost'!P48+'Avoided T&amp;D Capacity'!P48+'Avoided Gen Capacity Cost'!P48)</f>
        <v>34.851545999999999</v>
      </c>
      <c r="Q48">
        <f>-('Avoided Prod Cost'!Q48+'Avoided T&amp;D Capacity'!Q48+'Avoided Gen Capacity Cost'!Q48)</f>
        <v>37.085915999999997</v>
      </c>
      <c r="R48">
        <f>-('Avoided Prod Cost'!R48+'Avoided T&amp;D Capacity'!R48+'Avoided Gen Capacity Cost'!R48)</f>
        <v>33.882790999999997</v>
      </c>
      <c r="S48">
        <f>-('Avoided Prod Cost'!S48+'Avoided T&amp;D Capacity'!S48+'Avoided Gen Capacity Cost'!S48)</f>
        <v>44.335915999999997</v>
      </c>
      <c r="T48">
        <f>-('Avoided Prod Cost'!T48+'Avoided T&amp;D Capacity'!T48+'Avoided Gen Capacity Cost'!T48)</f>
        <v>34.242165999999997</v>
      </c>
      <c r="U48">
        <f>-('Avoided Prod Cost'!U48+'Avoided T&amp;D Capacity'!U48+'Avoided Gen Capacity Cost'!U48)</f>
        <v>38.242165999999997</v>
      </c>
      <c r="V48">
        <f>-('Avoided Prod Cost'!V48+'Avoided T&amp;D Capacity'!V48+'Avoided Gen Capacity Cost'!V48)</f>
        <v>0</v>
      </c>
      <c r="W48">
        <f>-('Avoided Prod Cost'!W48+'Avoided T&amp;D Capacity'!W48+'Avoided Gen Capacity Cost'!W48)</f>
        <v>0</v>
      </c>
      <c r="X48">
        <f>-('Avoided Prod Cost'!X48+'Avoided T&amp;D Capacity'!X48+'Avoided Gen Capacity Cost'!X48)</f>
        <v>0</v>
      </c>
      <c r="Y48">
        <f>-('Avoided Prod Cost'!Y48+'Avoided T&amp;D Capacity'!Y48+'Avoided Gen Capacity Cost'!Y48)</f>
        <v>0</v>
      </c>
      <c r="Z48">
        <f>-('Avoided Prod Cost'!Z48+'Avoided T&amp;D Capacity'!Z48+'Avoided Gen Capacity Cost'!Z48)</f>
        <v>0</v>
      </c>
      <c r="AA48">
        <f>-('Avoided Prod Cost'!AA48+'Avoided T&amp;D Capacity'!AA48+'Avoided Gen Capacity Cost'!AA48)</f>
        <v>0</v>
      </c>
      <c r="AB48">
        <f>-('Avoided Prod Cost'!AB48+'Avoided T&amp;D Capacity'!AB48+'Avoided Gen Capacity Cost'!AB48)</f>
        <v>0</v>
      </c>
      <c r="AC48">
        <f>-('Avoided Prod Cost'!AC48+'Avoided T&amp;D Capacity'!AC48+'Avoided Gen Capacity Cost'!AC48)</f>
        <v>0</v>
      </c>
      <c r="AD48">
        <f>-('Avoided Prod Cost'!AD48+'Avoided T&amp;D Capacity'!AD48+'Avoided Gen Capacity Cost'!AD48)</f>
        <v>0</v>
      </c>
      <c r="AE48">
        <f>-('Avoided Prod Cost'!AE48+'Avoided T&amp;D Capacity'!AE48+'Avoided Gen Capacity Cost'!AE48)</f>
        <v>0</v>
      </c>
      <c r="AF48">
        <f>-('Avoided Prod Cost'!AF48+'Avoided T&amp;D Capacity'!AF48+'Avoided Gen Capacity Cost'!AF48)</f>
        <v>0</v>
      </c>
      <c r="AG48">
        <f>-('Avoided Prod Cost'!AG48+'Avoided T&amp;D Capacity'!AG48+'Avoided Gen Capacity Cost'!AG48)</f>
        <v>0</v>
      </c>
      <c r="AH48">
        <f>-('Avoided Prod Cost'!AH48+'Avoided T&amp;D Capacity'!AH48+'Avoided Gen Capacity Cost'!AH48)</f>
        <v>0</v>
      </c>
      <c r="AI48" s="2">
        <f t="shared" si="0"/>
        <v>479.36382999999995</v>
      </c>
      <c r="AJ48" s="2">
        <f t="shared" si="1"/>
        <v>299.66416879027793</v>
      </c>
    </row>
    <row r="49" spans="1:36" x14ac:dyDescent="0.25">
      <c r="A49" s="13">
        <v>1</v>
      </c>
      <c r="B49" s="13">
        <v>190</v>
      </c>
      <c r="C49" s="95">
        <v>192</v>
      </c>
      <c r="D49" t="s">
        <v>83</v>
      </c>
      <c r="E49">
        <f>-('Avoided Prod Cost'!E49+'Avoided T&amp;D Capacity'!E49+'Avoided Gen Capacity Cost'!E49)</f>
        <v>0</v>
      </c>
      <c r="F49">
        <f>-('Avoided Prod Cost'!F49+'Avoided T&amp;D Capacity'!F49+'Avoided Gen Capacity Cost'!F49)</f>
        <v>0</v>
      </c>
      <c r="G49">
        <f>-('Avoided Prod Cost'!G49+'Avoided T&amp;D Capacity'!G49+'Avoided Gen Capacity Cost'!G49)</f>
        <v>26.956402000000001</v>
      </c>
      <c r="H49">
        <f>-('Avoided Prod Cost'!H49+'Avoided T&amp;D Capacity'!H49+'Avoided Gen Capacity Cost'!H49)</f>
        <v>27.081402000000001</v>
      </c>
      <c r="I49">
        <f>-('Avoided Prod Cost'!I49+'Avoided T&amp;D Capacity'!I49+'Avoided Gen Capacity Cost'!I49)</f>
        <v>28.956402000000001</v>
      </c>
      <c r="J49">
        <f>-('Avoided Prod Cost'!J49+'Avoided T&amp;D Capacity'!J49+'Avoided Gen Capacity Cost'!J49)</f>
        <v>49.684922</v>
      </c>
      <c r="K49">
        <f>-('Avoided Prod Cost'!K49+'Avoided T&amp;D Capacity'!K49+'Avoided Gen Capacity Cost'!K49)</f>
        <v>57.568701999999995</v>
      </c>
      <c r="L49">
        <f>-('Avoided Prod Cost'!L49+'Avoided T&amp;D Capacity'!L49+'Avoided Gen Capacity Cost'!L49)</f>
        <v>59.129251999999994</v>
      </c>
      <c r="M49">
        <f>-('Avoided Prod Cost'!M49+'Avoided T&amp;D Capacity'!M49+'Avoided Gen Capacity Cost'!M49)</f>
        <v>69.456401999999997</v>
      </c>
      <c r="N49">
        <f>-('Avoided Prod Cost'!N49+'Avoided T&amp;D Capacity'!N49+'Avoided Gen Capacity Cost'!N49)</f>
        <v>75.069563000000002</v>
      </c>
      <c r="O49">
        <f>-('Avoided Prod Cost'!O49+'Avoided T&amp;D Capacity'!O49+'Avoided Gen Capacity Cost'!O49)</f>
        <v>75.81175300000001</v>
      </c>
      <c r="P49">
        <f>-('Avoided Prod Cost'!P49+'Avoided T&amp;D Capacity'!P49+'Avoided Gen Capacity Cost'!P49)</f>
        <v>64.09300300000001</v>
      </c>
      <c r="Q49">
        <f>-('Avoided Prod Cost'!Q49+'Avoided T&amp;D Capacity'!Q49+'Avoided Gen Capacity Cost'!Q49)</f>
        <v>67.81175300000001</v>
      </c>
      <c r="R49">
        <f>-('Avoided Prod Cost'!R49+'Avoided T&amp;D Capacity'!R49+'Avoided Gen Capacity Cost'!R49)</f>
        <v>61.280503000000003</v>
      </c>
      <c r="S49">
        <f>-('Avoided Prod Cost'!S49+'Avoided T&amp;D Capacity'!S49+'Avoided Gen Capacity Cost'!S49)</f>
        <v>80.921122999999994</v>
      </c>
      <c r="T49">
        <f>-('Avoided Prod Cost'!T49+'Avoided T&amp;D Capacity'!T49+'Avoided Gen Capacity Cost'!T49)</f>
        <v>62.921123000000001</v>
      </c>
      <c r="U49">
        <f>-('Avoided Prod Cost'!U49+'Avoided T&amp;D Capacity'!U49+'Avoided Gen Capacity Cost'!U49)</f>
        <v>69.889872999999994</v>
      </c>
      <c r="V49">
        <f>-('Avoided Prod Cost'!V49+'Avoided T&amp;D Capacity'!V49+'Avoided Gen Capacity Cost'!V49)</f>
        <v>0</v>
      </c>
      <c r="W49">
        <f>-('Avoided Prod Cost'!W49+'Avoided T&amp;D Capacity'!W49+'Avoided Gen Capacity Cost'!W49)</f>
        <v>0</v>
      </c>
      <c r="X49">
        <f>-('Avoided Prod Cost'!X49+'Avoided T&amp;D Capacity'!X49+'Avoided Gen Capacity Cost'!X49)</f>
        <v>0</v>
      </c>
      <c r="Y49">
        <f>-('Avoided Prod Cost'!Y49+'Avoided T&amp;D Capacity'!Y49+'Avoided Gen Capacity Cost'!Y49)</f>
        <v>0</v>
      </c>
      <c r="Z49">
        <f>-('Avoided Prod Cost'!Z49+'Avoided T&amp;D Capacity'!Z49+'Avoided Gen Capacity Cost'!Z49)</f>
        <v>0</v>
      </c>
      <c r="AA49">
        <f>-('Avoided Prod Cost'!AA49+'Avoided T&amp;D Capacity'!AA49+'Avoided Gen Capacity Cost'!AA49)</f>
        <v>0</v>
      </c>
      <c r="AB49">
        <f>-('Avoided Prod Cost'!AB49+'Avoided T&amp;D Capacity'!AB49+'Avoided Gen Capacity Cost'!AB49)</f>
        <v>0</v>
      </c>
      <c r="AC49">
        <f>-('Avoided Prod Cost'!AC49+'Avoided T&amp;D Capacity'!AC49+'Avoided Gen Capacity Cost'!AC49)</f>
        <v>0</v>
      </c>
      <c r="AD49">
        <f>-('Avoided Prod Cost'!AD49+'Avoided T&amp;D Capacity'!AD49+'Avoided Gen Capacity Cost'!AD49)</f>
        <v>0</v>
      </c>
      <c r="AE49">
        <f>-('Avoided Prod Cost'!AE49+'Avoided T&amp;D Capacity'!AE49+'Avoided Gen Capacity Cost'!AE49)</f>
        <v>0</v>
      </c>
      <c r="AF49">
        <f>-('Avoided Prod Cost'!AF49+'Avoided T&amp;D Capacity'!AF49+'Avoided Gen Capacity Cost'!AF49)</f>
        <v>0</v>
      </c>
      <c r="AG49">
        <f>-('Avoided Prod Cost'!AG49+'Avoided T&amp;D Capacity'!AG49+'Avoided Gen Capacity Cost'!AG49)</f>
        <v>0</v>
      </c>
      <c r="AH49">
        <f>-('Avoided Prod Cost'!AH49+'Avoided T&amp;D Capacity'!AH49+'Avoided Gen Capacity Cost'!AH49)</f>
        <v>0</v>
      </c>
      <c r="AI49" s="2">
        <f t="shared" si="0"/>
        <v>876.63217799999995</v>
      </c>
      <c r="AJ49" s="2">
        <f t="shared" si="1"/>
        <v>547.81199872586137</v>
      </c>
    </row>
    <row r="50" spans="1:36" x14ac:dyDescent="0.25">
      <c r="A50" s="13">
        <v>1</v>
      </c>
      <c r="B50" s="13">
        <v>190</v>
      </c>
      <c r="C50" s="95">
        <v>196</v>
      </c>
      <c r="D50" t="s">
        <v>84</v>
      </c>
      <c r="E50">
        <f>-('Avoided Prod Cost'!E50+'Avoided T&amp;D Capacity'!E50+'Avoided Gen Capacity Cost'!E50)</f>
        <v>0</v>
      </c>
      <c r="F50">
        <f>-('Avoided Prod Cost'!F50+'Avoided T&amp;D Capacity'!F50+'Avoided Gen Capacity Cost'!F50)</f>
        <v>0</v>
      </c>
      <c r="G50">
        <f>-('Avoided Prod Cost'!G50+'Avoided T&amp;D Capacity'!G50+'Avoided Gen Capacity Cost'!G50)</f>
        <v>23.67023</v>
      </c>
      <c r="H50">
        <f>-('Avoided Prod Cost'!H50+'Avoided T&amp;D Capacity'!H50+'Avoided Gen Capacity Cost'!H50)</f>
        <v>23.92023</v>
      </c>
      <c r="I50">
        <f>-('Avoided Prod Cost'!I50+'Avoided T&amp;D Capacity'!I50+'Avoided Gen Capacity Cost'!I50)</f>
        <v>25.79523</v>
      </c>
      <c r="J50">
        <f>-('Avoided Prod Cost'!J50+'Avoided T&amp;D Capacity'!J50+'Avoided Gen Capacity Cost'!J50)</f>
        <v>46.102850000000004</v>
      </c>
      <c r="K50">
        <f>-('Avoided Prod Cost'!K50+'Avoided T&amp;D Capacity'!K50+'Avoided Gen Capacity Cost'!K50)</f>
        <v>52.157530000000001</v>
      </c>
      <c r="L50">
        <f>-('Avoided Prod Cost'!L50+'Avoided T&amp;D Capacity'!L50+'Avoided Gen Capacity Cost'!L50)</f>
        <v>53.783510000000007</v>
      </c>
      <c r="M50">
        <f>-('Avoided Prod Cost'!M50+'Avoided T&amp;D Capacity'!M50+'Avoided Gen Capacity Cost'!M50)</f>
        <v>63.451480000000004</v>
      </c>
      <c r="N50">
        <f>-('Avoided Prod Cost'!N50+'Avoided T&amp;D Capacity'!N50+'Avoided Gen Capacity Cost'!N50)</f>
        <v>69.029610000000005</v>
      </c>
      <c r="O50">
        <f>-('Avoided Prod Cost'!O50+'Avoided T&amp;D Capacity'!O50+'Avoided Gen Capacity Cost'!O50)</f>
        <v>69.86554000000001</v>
      </c>
      <c r="P50">
        <f>-('Avoided Prod Cost'!P50+'Avoided T&amp;D Capacity'!P50+'Avoided Gen Capacity Cost'!P50)</f>
        <v>58.388980000000004</v>
      </c>
      <c r="Q50">
        <f>-('Avoided Prod Cost'!Q50+'Avoided T&amp;D Capacity'!Q50+'Avoided Gen Capacity Cost'!Q50)</f>
        <v>62.076480000000004</v>
      </c>
      <c r="R50">
        <f>-('Avoided Prod Cost'!R50+'Avoided T&amp;D Capacity'!R50+'Avoided Gen Capacity Cost'!R50)</f>
        <v>55.592110000000005</v>
      </c>
      <c r="S50">
        <f>-('Avoided Prod Cost'!S50+'Avoided T&amp;D Capacity'!S50+'Avoided Gen Capacity Cost'!S50)</f>
        <v>74.201480000000004</v>
      </c>
      <c r="T50">
        <f>-('Avoided Prod Cost'!T50+'Avoided T&amp;D Capacity'!T50+'Avoided Gen Capacity Cost'!T50)</f>
        <v>57.201480000000004</v>
      </c>
      <c r="U50">
        <f>-('Avoided Prod Cost'!U50+'Avoided T&amp;D Capacity'!U50+'Avoided Gen Capacity Cost'!U50)</f>
        <v>63.138980000000004</v>
      </c>
      <c r="V50">
        <f>-('Avoided Prod Cost'!V50+'Avoided T&amp;D Capacity'!V50+'Avoided Gen Capacity Cost'!V50)</f>
        <v>0</v>
      </c>
      <c r="W50">
        <f>-('Avoided Prod Cost'!W50+'Avoided T&amp;D Capacity'!W50+'Avoided Gen Capacity Cost'!W50)</f>
        <v>0</v>
      </c>
      <c r="X50">
        <f>-('Avoided Prod Cost'!X50+'Avoided T&amp;D Capacity'!X50+'Avoided Gen Capacity Cost'!X50)</f>
        <v>0</v>
      </c>
      <c r="Y50">
        <f>-('Avoided Prod Cost'!Y50+'Avoided T&amp;D Capacity'!Y50+'Avoided Gen Capacity Cost'!Y50)</f>
        <v>0</v>
      </c>
      <c r="Z50">
        <f>-('Avoided Prod Cost'!Z50+'Avoided T&amp;D Capacity'!Z50+'Avoided Gen Capacity Cost'!Z50)</f>
        <v>0</v>
      </c>
      <c r="AA50">
        <f>-('Avoided Prod Cost'!AA50+'Avoided T&amp;D Capacity'!AA50+'Avoided Gen Capacity Cost'!AA50)</f>
        <v>0</v>
      </c>
      <c r="AB50">
        <f>-('Avoided Prod Cost'!AB50+'Avoided T&amp;D Capacity'!AB50+'Avoided Gen Capacity Cost'!AB50)</f>
        <v>0</v>
      </c>
      <c r="AC50">
        <f>-('Avoided Prod Cost'!AC50+'Avoided T&amp;D Capacity'!AC50+'Avoided Gen Capacity Cost'!AC50)</f>
        <v>0</v>
      </c>
      <c r="AD50">
        <f>-('Avoided Prod Cost'!AD50+'Avoided T&amp;D Capacity'!AD50+'Avoided Gen Capacity Cost'!AD50)</f>
        <v>0</v>
      </c>
      <c r="AE50">
        <f>-('Avoided Prod Cost'!AE50+'Avoided T&amp;D Capacity'!AE50+'Avoided Gen Capacity Cost'!AE50)</f>
        <v>0</v>
      </c>
      <c r="AF50">
        <f>-('Avoided Prod Cost'!AF50+'Avoided T&amp;D Capacity'!AF50+'Avoided Gen Capacity Cost'!AF50)</f>
        <v>0</v>
      </c>
      <c r="AG50">
        <f>-('Avoided Prod Cost'!AG50+'Avoided T&amp;D Capacity'!AG50+'Avoided Gen Capacity Cost'!AG50)</f>
        <v>0</v>
      </c>
      <c r="AH50">
        <f>-('Avoided Prod Cost'!AH50+'Avoided T&amp;D Capacity'!AH50+'Avoided Gen Capacity Cost'!AH50)</f>
        <v>0</v>
      </c>
      <c r="AI50" s="2">
        <f t="shared" si="0"/>
        <v>798.37572</v>
      </c>
      <c r="AJ50" s="2">
        <f t="shared" si="1"/>
        <v>498.37711568380098</v>
      </c>
    </row>
    <row r="51" spans="1:36" x14ac:dyDescent="0.25">
      <c r="A51" s="13">
        <v>1</v>
      </c>
      <c r="B51" s="13">
        <v>190</v>
      </c>
      <c r="C51" s="95">
        <v>197</v>
      </c>
      <c r="D51" t="s">
        <v>85</v>
      </c>
      <c r="E51">
        <f>-('Avoided Prod Cost'!E51+'Avoided T&amp;D Capacity'!E51+'Avoided Gen Capacity Cost'!E51)</f>
        <v>0</v>
      </c>
      <c r="F51">
        <f>-('Avoided Prod Cost'!F51+'Avoided T&amp;D Capacity'!F51+'Avoided Gen Capacity Cost'!F51)</f>
        <v>0</v>
      </c>
      <c r="G51">
        <f>-('Avoided Prod Cost'!G51+'Avoided T&amp;D Capacity'!G51+'Avoided Gen Capacity Cost'!G51)</f>
        <v>4.374174</v>
      </c>
      <c r="H51">
        <f>-('Avoided Prod Cost'!H51+'Avoided T&amp;D Capacity'!H51+'Avoided Gen Capacity Cost'!H51)</f>
        <v>4.499174</v>
      </c>
      <c r="I51">
        <f>-('Avoided Prod Cost'!I51+'Avoided T&amp;D Capacity'!I51+'Avoided Gen Capacity Cost'!I51)</f>
        <v>4.374174</v>
      </c>
      <c r="J51">
        <f>-('Avoided Prod Cost'!J51+'Avoided T&amp;D Capacity'!J51+'Avoided Gen Capacity Cost'!J51)</f>
        <v>9.6700720000000011</v>
      </c>
      <c r="K51">
        <f>-('Avoided Prod Cost'!K51+'Avoided T&amp;D Capacity'!K51+'Avoided Gen Capacity Cost'!K51)</f>
        <v>11.296049</v>
      </c>
      <c r="L51">
        <f>-('Avoided Prod Cost'!L51+'Avoided T&amp;D Capacity'!L51+'Avoided Gen Capacity Cost'!L51)</f>
        <v>10.860502</v>
      </c>
      <c r="M51">
        <f>-('Avoided Prod Cost'!M51+'Avoided T&amp;D Capacity'!M51+'Avoided Gen Capacity Cost'!M51)</f>
        <v>13.905424</v>
      </c>
      <c r="N51">
        <f>-('Avoided Prod Cost'!N51+'Avoided T&amp;D Capacity'!N51+'Avoided Gen Capacity Cost'!N51)</f>
        <v>14.858549</v>
      </c>
      <c r="O51">
        <f>-('Avoided Prod Cost'!O51+'Avoided T&amp;D Capacity'!O51+'Avoided Gen Capacity Cost'!O51)</f>
        <v>15.241361999999999</v>
      </c>
      <c r="P51">
        <f>-('Avoided Prod Cost'!P51+'Avoided T&amp;D Capacity'!P51+'Avoided Gen Capacity Cost'!P51)</f>
        <v>12.764799</v>
      </c>
      <c r="Q51">
        <f>-('Avoided Prod Cost'!Q51+'Avoided T&amp;D Capacity'!Q51+'Avoided Gen Capacity Cost'!Q51)</f>
        <v>0</v>
      </c>
      <c r="R51">
        <f>-('Avoided Prod Cost'!R51+'Avoided T&amp;D Capacity'!R51+'Avoided Gen Capacity Cost'!R51)</f>
        <v>0</v>
      </c>
      <c r="S51">
        <f>-('Avoided Prod Cost'!S51+'Avoided T&amp;D Capacity'!S51+'Avoided Gen Capacity Cost'!S51)</f>
        <v>0</v>
      </c>
      <c r="T51">
        <f>-('Avoided Prod Cost'!T51+'Avoided T&amp;D Capacity'!T51+'Avoided Gen Capacity Cost'!T51)</f>
        <v>0</v>
      </c>
      <c r="U51">
        <f>-('Avoided Prod Cost'!U51+'Avoided T&amp;D Capacity'!U51+'Avoided Gen Capacity Cost'!U51)</f>
        <v>0</v>
      </c>
      <c r="V51">
        <f>-('Avoided Prod Cost'!V51+'Avoided T&amp;D Capacity'!V51+'Avoided Gen Capacity Cost'!V51)</f>
        <v>0</v>
      </c>
      <c r="W51">
        <f>-('Avoided Prod Cost'!W51+'Avoided T&amp;D Capacity'!W51+'Avoided Gen Capacity Cost'!W51)</f>
        <v>0</v>
      </c>
      <c r="X51">
        <f>-('Avoided Prod Cost'!X51+'Avoided T&amp;D Capacity'!X51+'Avoided Gen Capacity Cost'!X51)</f>
        <v>0</v>
      </c>
      <c r="Y51">
        <f>-('Avoided Prod Cost'!Y51+'Avoided T&amp;D Capacity'!Y51+'Avoided Gen Capacity Cost'!Y51)</f>
        <v>0</v>
      </c>
      <c r="Z51">
        <f>-('Avoided Prod Cost'!Z51+'Avoided T&amp;D Capacity'!Z51+'Avoided Gen Capacity Cost'!Z51)</f>
        <v>0</v>
      </c>
      <c r="AA51">
        <f>-('Avoided Prod Cost'!AA51+'Avoided T&amp;D Capacity'!AA51+'Avoided Gen Capacity Cost'!AA51)</f>
        <v>0</v>
      </c>
      <c r="AB51">
        <f>-('Avoided Prod Cost'!AB51+'Avoided T&amp;D Capacity'!AB51+'Avoided Gen Capacity Cost'!AB51)</f>
        <v>0</v>
      </c>
      <c r="AC51">
        <f>-('Avoided Prod Cost'!AC51+'Avoided T&amp;D Capacity'!AC51+'Avoided Gen Capacity Cost'!AC51)</f>
        <v>0</v>
      </c>
      <c r="AD51">
        <f>-('Avoided Prod Cost'!AD51+'Avoided T&amp;D Capacity'!AD51+'Avoided Gen Capacity Cost'!AD51)</f>
        <v>0</v>
      </c>
      <c r="AE51">
        <f>-('Avoided Prod Cost'!AE51+'Avoided T&amp;D Capacity'!AE51+'Avoided Gen Capacity Cost'!AE51)</f>
        <v>0</v>
      </c>
      <c r="AF51">
        <f>-('Avoided Prod Cost'!AF51+'Avoided T&amp;D Capacity'!AF51+'Avoided Gen Capacity Cost'!AF51)</f>
        <v>0</v>
      </c>
      <c r="AG51">
        <f>-('Avoided Prod Cost'!AG51+'Avoided T&amp;D Capacity'!AG51+'Avoided Gen Capacity Cost'!AG51)</f>
        <v>0</v>
      </c>
      <c r="AH51">
        <f>-('Avoided Prod Cost'!AH51+'Avoided T&amp;D Capacity'!AH51+'Avoided Gen Capacity Cost'!AH51)</f>
        <v>0</v>
      </c>
      <c r="AI51" s="2">
        <f t="shared" si="0"/>
        <v>101.84427899999999</v>
      </c>
      <c r="AJ51" s="2">
        <f t="shared" si="1"/>
        <v>72.838052014072176</v>
      </c>
    </row>
    <row r="52" spans="1:36" x14ac:dyDescent="0.25">
      <c r="A52" s="13">
        <v>1</v>
      </c>
      <c r="B52" s="13">
        <v>190</v>
      </c>
      <c r="C52" s="95">
        <v>198</v>
      </c>
      <c r="D52" t="s">
        <v>86</v>
      </c>
      <c r="E52">
        <f>-('Avoided Prod Cost'!E52+'Avoided T&amp;D Capacity'!E52+'Avoided Gen Capacity Cost'!E52)</f>
        <v>0</v>
      </c>
      <c r="F52">
        <f>-('Avoided Prod Cost'!F52+'Avoided T&amp;D Capacity'!F52+'Avoided Gen Capacity Cost'!F52)</f>
        <v>0</v>
      </c>
      <c r="G52">
        <f>-('Avoided Prod Cost'!G52+'Avoided T&amp;D Capacity'!G52+'Avoided Gen Capacity Cost'!G52)</f>
        <v>4.374174</v>
      </c>
      <c r="H52">
        <f>-('Avoided Prod Cost'!H52+'Avoided T&amp;D Capacity'!H52+'Avoided Gen Capacity Cost'!H52)</f>
        <v>4.499174</v>
      </c>
      <c r="I52">
        <f>-('Avoided Prod Cost'!I52+'Avoided T&amp;D Capacity'!I52+'Avoided Gen Capacity Cost'!I52)</f>
        <v>4.374174</v>
      </c>
      <c r="J52">
        <f>-('Avoided Prod Cost'!J52+'Avoided T&amp;D Capacity'!J52+'Avoided Gen Capacity Cost'!J52)</f>
        <v>9.6700720000000011</v>
      </c>
      <c r="K52">
        <f>-('Avoided Prod Cost'!K52+'Avoided T&amp;D Capacity'!K52+'Avoided Gen Capacity Cost'!K52)</f>
        <v>11.296049</v>
      </c>
      <c r="L52">
        <f>-('Avoided Prod Cost'!L52+'Avoided T&amp;D Capacity'!L52+'Avoided Gen Capacity Cost'!L52)</f>
        <v>10.860502</v>
      </c>
      <c r="M52">
        <f>-('Avoided Prod Cost'!M52+'Avoided T&amp;D Capacity'!M52+'Avoided Gen Capacity Cost'!M52)</f>
        <v>13.905424</v>
      </c>
      <c r="N52">
        <f>-('Avoided Prod Cost'!N52+'Avoided T&amp;D Capacity'!N52+'Avoided Gen Capacity Cost'!N52)</f>
        <v>14.858549</v>
      </c>
      <c r="O52">
        <f>-('Avoided Prod Cost'!O52+'Avoided T&amp;D Capacity'!O52+'Avoided Gen Capacity Cost'!O52)</f>
        <v>15.241361999999999</v>
      </c>
      <c r="P52">
        <f>-('Avoided Prod Cost'!P52+'Avoided T&amp;D Capacity'!P52+'Avoided Gen Capacity Cost'!P52)</f>
        <v>12.764799</v>
      </c>
      <c r="Q52">
        <f>-('Avoided Prod Cost'!Q52+'Avoided T&amp;D Capacity'!Q52+'Avoided Gen Capacity Cost'!Q52)</f>
        <v>13.405424</v>
      </c>
      <c r="R52">
        <f>-('Avoided Prod Cost'!R52+'Avoided T&amp;D Capacity'!R52+'Avoided Gen Capacity Cost'!R52)</f>
        <v>11.546049</v>
      </c>
      <c r="S52">
        <f>-('Avoided Prod Cost'!S52+'Avoided T&amp;D Capacity'!S52+'Avoided Gen Capacity Cost'!S52)</f>
        <v>15.717924</v>
      </c>
      <c r="T52">
        <f>-('Avoided Prod Cost'!T52+'Avoided T&amp;D Capacity'!T52+'Avoided Gen Capacity Cost'!T52)</f>
        <v>11.311674</v>
      </c>
      <c r="U52">
        <f>-('Avoided Prod Cost'!U52+'Avoided T&amp;D Capacity'!U52+'Avoided Gen Capacity Cost'!U52)</f>
        <v>12.686674</v>
      </c>
      <c r="V52">
        <f>-('Avoided Prod Cost'!V52+'Avoided T&amp;D Capacity'!V52+'Avoided Gen Capacity Cost'!V52)</f>
        <v>13.061674</v>
      </c>
      <c r="W52">
        <f>-('Avoided Prod Cost'!W52+'Avoided T&amp;D Capacity'!W52+'Avoided Gen Capacity Cost'!W52)</f>
        <v>16.186674</v>
      </c>
      <c r="X52">
        <f>-('Avoided Prod Cost'!X52+'Avoided T&amp;D Capacity'!X52+'Avoided Gen Capacity Cost'!X52)</f>
        <v>15.905424</v>
      </c>
      <c r="Y52">
        <f>-('Avoided Prod Cost'!Y52+'Avoided T&amp;D Capacity'!Y52+'Avoided Gen Capacity Cost'!Y52)</f>
        <v>17.155424</v>
      </c>
      <c r="Z52">
        <f>-('Avoided Prod Cost'!Z52+'Avoided T&amp;D Capacity'!Z52+'Avoided Gen Capacity Cost'!Z52)</f>
        <v>16.811674</v>
      </c>
      <c r="AA52">
        <f>-('Avoided Prod Cost'!AA52+'Avoided T&amp;D Capacity'!AA52+'Avoided Gen Capacity Cost'!AA52)</f>
        <v>16.624174</v>
      </c>
      <c r="AB52">
        <f>-('Avoided Prod Cost'!AB52+'Avoided T&amp;D Capacity'!AB52+'Avoided Gen Capacity Cost'!AB52)</f>
        <v>14.061674</v>
      </c>
      <c r="AC52">
        <f>-('Avoided Prod Cost'!AC52+'Avoided T&amp;D Capacity'!AC52+'Avoided Gen Capacity Cost'!AC52)</f>
        <v>15.374174</v>
      </c>
      <c r="AD52">
        <f>-('Avoided Prod Cost'!AD52+'Avoided T&amp;D Capacity'!AD52+'Avoided Gen Capacity Cost'!AD52)</f>
        <v>12.249174</v>
      </c>
      <c r="AE52">
        <f>-('Avoided Prod Cost'!AE52+'Avoided T&amp;D Capacity'!AE52+'Avoided Gen Capacity Cost'!AE52)</f>
        <v>13.030424</v>
      </c>
      <c r="AF52">
        <f>-('Avoided Prod Cost'!AF52+'Avoided T&amp;D Capacity'!AF52+'Avoided Gen Capacity Cost'!AF52)</f>
        <v>14.124174</v>
      </c>
      <c r="AG52">
        <f>-('Avoided Prod Cost'!AG52+'Avoided T&amp;D Capacity'!AG52+'Avoided Gen Capacity Cost'!AG52)</f>
        <v>14.749174</v>
      </c>
      <c r="AH52">
        <f>-('Avoided Prod Cost'!AH52+'Avoided T&amp;D Capacity'!AH52+'Avoided Gen Capacity Cost'!AH52)</f>
        <v>20.249174</v>
      </c>
      <c r="AI52" s="2">
        <f t="shared" si="0"/>
        <v>366.09503599999994</v>
      </c>
      <c r="AJ52" s="2">
        <f t="shared" si="1"/>
        <v>158.47813741542697</v>
      </c>
    </row>
    <row r="53" spans="1:36" x14ac:dyDescent="0.25">
      <c r="A53" s="13">
        <v>1</v>
      </c>
      <c r="B53" s="13">
        <v>190</v>
      </c>
      <c r="C53" s="95">
        <v>199</v>
      </c>
      <c r="D53" t="s">
        <v>87</v>
      </c>
      <c r="E53">
        <f>-('Avoided Prod Cost'!E53+'Avoided T&amp;D Capacity'!E53+'Avoided Gen Capacity Cost'!E53)</f>
        <v>0</v>
      </c>
      <c r="F53">
        <f>-('Avoided Prod Cost'!F53+'Avoided T&amp;D Capacity'!F53+'Avoided Gen Capacity Cost'!F53)</f>
        <v>0</v>
      </c>
      <c r="G53">
        <f>-('Avoided Prod Cost'!G53+'Avoided T&amp;D Capacity'!G53+'Avoided Gen Capacity Cost'!G53)</f>
        <v>8.5386400000000009</v>
      </c>
      <c r="H53">
        <f>-('Avoided Prod Cost'!H53+'Avoided T&amp;D Capacity'!H53+'Avoided Gen Capacity Cost'!H53)</f>
        <v>8.1636400000000009</v>
      </c>
      <c r="I53">
        <f>-('Avoided Prod Cost'!I53+'Avoided T&amp;D Capacity'!I53+'Avoided Gen Capacity Cost'!I53)</f>
        <v>8.7886400000000009</v>
      </c>
      <c r="J53">
        <f>-('Avoided Prod Cost'!J53+'Avoided T&amp;D Capacity'!J53+'Avoided Gen Capacity Cost'!J53)</f>
        <v>19.535710000000002</v>
      </c>
      <c r="K53">
        <f>-('Avoided Prod Cost'!K53+'Avoided T&amp;D Capacity'!K53+'Avoided Gen Capacity Cost'!K53)</f>
        <v>23.070867</v>
      </c>
      <c r="L53">
        <f>-('Avoided Prod Cost'!L53+'Avoided T&amp;D Capacity'!L53+'Avoided Gen Capacity Cost'!L53)</f>
        <v>22.901921000000002</v>
      </c>
      <c r="M53">
        <f>-('Avoided Prod Cost'!M53+'Avoided T&amp;D Capacity'!M53+'Avoided Gen Capacity Cost'!M53)</f>
        <v>28.429270000000002</v>
      </c>
      <c r="N53">
        <f>-('Avoided Prod Cost'!N53+'Avoided T&amp;D Capacity'!N53+'Avoided Gen Capacity Cost'!N53)</f>
        <v>30.7652</v>
      </c>
      <c r="O53">
        <f>-('Avoided Prod Cost'!O53+'Avoided T&amp;D Capacity'!O53+'Avoided Gen Capacity Cost'!O53)</f>
        <v>30.585520000000002</v>
      </c>
      <c r="P53">
        <f>-('Avoided Prod Cost'!P53+'Avoided T&amp;D Capacity'!P53+'Avoided Gen Capacity Cost'!P53)</f>
        <v>25.273020000000002</v>
      </c>
      <c r="Q53">
        <f>-('Avoided Prod Cost'!Q53+'Avoided T&amp;D Capacity'!Q53+'Avoided Gen Capacity Cost'!Q53)</f>
        <v>0</v>
      </c>
      <c r="R53">
        <f>-('Avoided Prod Cost'!R53+'Avoided T&amp;D Capacity'!R53+'Avoided Gen Capacity Cost'!R53)</f>
        <v>0</v>
      </c>
      <c r="S53">
        <f>-('Avoided Prod Cost'!S53+'Avoided T&amp;D Capacity'!S53+'Avoided Gen Capacity Cost'!S53)</f>
        <v>0</v>
      </c>
      <c r="T53">
        <f>-('Avoided Prod Cost'!T53+'Avoided T&amp;D Capacity'!T53+'Avoided Gen Capacity Cost'!T53)</f>
        <v>0</v>
      </c>
      <c r="U53">
        <f>-('Avoided Prod Cost'!U53+'Avoided T&amp;D Capacity'!U53+'Avoided Gen Capacity Cost'!U53)</f>
        <v>0</v>
      </c>
      <c r="V53">
        <f>-('Avoided Prod Cost'!V53+'Avoided T&amp;D Capacity'!V53+'Avoided Gen Capacity Cost'!V53)</f>
        <v>0</v>
      </c>
      <c r="W53">
        <f>-('Avoided Prod Cost'!W53+'Avoided T&amp;D Capacity'!W53+'Avoided Gen Capacity Cost'!W53)</f>
        <v>0</v>
      </c>
      <c r="X53">
        <f>-('Avoided Prod Cost'!X53+'Avoided T&amp;D Capacity'!X53+'Avoided Gen Capacity Cost'!X53)</f>
        <v>0</v>
      </c>
      <c r="Y53">
        <f>-('Avoided Prod Cost'!Y53+'Avoided T&amp;D Capacity'!Y53+'Avoided Gen Capacity Cost'!Y53)</f>
        <v>0</v>
      </c>
      <c r="Z53">
        <f>-('Avoided Prod Cost'!Z53+'Avoided T&amp;D Capacity'!Z53+'Avoided Gen Capacity Cost'!Z53)</f>
        <v>0</v>
      </c>
      <c r="AA53">
        <f>-('Avoided Prod Cost'!AA53+'Avoided T&amp;D Capacity'!AA53+'Avoided Gen Capacity Cost'!AA53)</f>
        <v>0</v>
      </c>
      <c r="AB53">
        <f>-('Avoided Prod Cost'!AB53+'Avoided T&amp;D Capacity'!AB53+'Avoided Gen Capacity Cost'!AB53)</f>
        <v>0</v>
      </c>
      <c r="AC53">
        <f>-('Avoided Prod Cost'!AC53+'Avoided T&amp;D Capacity'!AC53+'Avoided Gen Capacity Cost'!AC53)</f>
        <v>0</v>
      </c>
      <c r="AD53">
        <f>-('Avoided Prod Cost'!AD53+'Avoided T&amp;D Capacity'!AD53+'Avoided Gen Capacity Cost'!AD53)</f>
        <v>0</v>
      </c>
      <c r="AE53">
        <f>-('Avoided Prod Cost'!AE53+'Avoided T&amp;D Capacity'!AE53+'Avoided Gen Capacity Cost'!AE53)</f>
        <v>0</v>
      </c>
      <c r="AF53">
        <f>-('Avoided Prod Cost'!AF53+'Avoided T&amp;D Capacity'!AF53+'Avoided Gen Capacity Cost'!AF53)</f>
        <v>0</v>
      </c>
      <c r="AG53">
        <f>-('Avoided Prod Cost'!AG53+'Avoided T&amp;D Capacity'!AG53+'Avoided Gen Capacity Cost'!AG53)</f>
        <v>0</v>
      </c>
      <c r="AH53">
        <f>-('Avoided Prod Cost'!AH53+'Avoided T&amp;D Capacity'!AH53+'Avoided Gen Capacity Cost'!AH53)</f>
        <v>0</v>
      </c>
      <c r="AI53" s="2">
        <f t="shared" si="0"/>
        <v>206.05242800000002</v>
      </c>
      <c r="AJ53" s="2">
        <f t="shared" si="1"/>
        <v>147.13305505621435</v>
      </c>
    </row>
    <row r="54" spans="1:36" x14ac:dyDescent="0.25">
      <c r="A54" s="13">
        <v>1</v>
      </c>
      <c r="B54" s="13">
        <v>190</v>
      </c>
      <c r="C54" s="95">
        <v>200</v>
      </c>
      <c r="D54" t="s">
        <v>88</v>
      </c>
      <c r="E54">
        <f>-('Avoided Prod Cost'!E54+'Avoided T&amp;D Capacity'!E54+'Avoided Gen Capacity Cost'!E54)</f>
        <v>0</v>
      </c>
      <c r="F54">
        <f>-('Avoided Prod Cost'!F54+'Avoided T&amp;D Capacity'!F54+'Avoided Gen Capacity Cost'!F54)</f>
        <v>0</v>
      </c>
      <c r="G54">
        <f>-('Avoided Prod Cost'!G54+'Avoided T&amp;D Capacity'!G54+'Avoided Gen Capacity Cost'!G54)</f>
        <v>27.403745999999998</v>
      </c>
      <c r="H54">
        <f>-('Avoided Prod Cost'!H54+'Avoided T&amp;D Capacity'!H54+'Avoided Gen Capacity Cost'!H54)</f>
        <v>27.778745999999998</v>
      </c>
      <c r="I54">
        <f>-('Avoided Prod Cost'!I54+'Avoided T&amp;D Capacity'!I54+'Avoided Gen Capacity Cost'!I54)</f>
        <v>29.528745999999998</v>
      </c>
      <c r="J54">
        <f>-('Avoided Prod Cost'!J54+'Avoided T&amp;D Capacity'!J54+'Avoided Gen Capacity Cost'!J54)</f>
        <v>52.082456000000001</v>
      </c>
      <c r="K54">
        <f>-('Avoided Prod Cost'!K54+'Avoided T&amp;D Capacity'!K54+'Avoided Gen Capacity Cost'!K54)</f>
        <v>59.757266000000001</v>
      </c>
      <c r="L54">
        <f>-('Avoided Prod Cost'!L54+'Avoided T&amp;D Capacity'!L54+'Avoided Gen Capacity Cost'!L54)</f>
        <v>61.326595999999995</v>
      </c>
      <c r="M54">
        <f>-('Avoided Prod Cost'!M54+'Avoided T&amp;D Capacity'!M54+'Avoided Gen Capacity Cost'!M54)</f>
        <v>72.247495999999998</v>
      </c>
      <c r="N54">
        <f>-('Avoided Prod Cost'!N54+'Avoided T&amp;D Capacity'!N54+'Avoided Gen Capacity Cost'!N54)</f>
        <v>78.403745999999998</v>
      </c>
      <c r="O54">
        <f>-('Avoided Prod Cost'!O54+'Avoided T&amp;D Capacity'!O54+'Avoided Gen Capacity Cost'!O54)</f>
        <v>79.19280599999999</v>
      </c>
      <c r="P54">
        <f>-('Avoided Prod Cost'!P54+'Avoided T&amp;D Capacity'!P54+'Avoided Gen Capacity Cost'!P54)</f>
        <v>66.481876</v>
      </c>
      <c r="Q54">
        <f>-('Avoided Prod Cost'!Q54+'Avoided T&amp;D Capacity'!Q54+'Avoided Gen Capacity Cost'!Q54)</f>
        <v>70.231876</v>
      </c>
      <c r="R54">
        <f>-('Avoided Prod Cost'!R54+'Avoided T&amp;D Capacity'!R54+'Avoided Gen Capacity Cost'!R54)</f>
        <v>63.169376</v>
      </c>
      <c r="S54">
        <f>-('Avoided Prod Cost'!S54+'Avoided T&amp;D Capacity'!S54+'Avoided Gen Capacity Cost'!S54)</f>
        <v>84.122495999999998</v>
      </c>
      <c r="T54">
        <f>-('Avoided Prod Cost'!T54+'Avoided T&amp;D Capacity'!T54+'Avoided Gen Capacity Cost'!T54)</f>
        <v>65.434995999999998</v>
      </c>
      <c r="U54">
        <f>-('Avoided Prod Cost'!U54+'Avoided T&amp;D Capacity'!U54+'Avoided Gen Capacity Cost'!U54)</f>
        <v>72.793879000000004</v>
      </c>
      <c r="V54">
        <f>-('Avoided Prod Cost'!V54+'Avoided T&amp;D Capacity'!V54+'Avoided Gen Capacity Cost'!V54)</f>
        <v>73.200129000000004</v>
      </c>
      <c r="W54">
        <f>-('Avoided Prod Cost'!W54+'Avoided T&amp;D Capacity'!W54+'Avoided Gen Capacity Cost'!W54)</f>
        <v>85.325129000000004</v>
      </c>
      <c r="X54">
        <f>-('Avoided Prod Cost'!X54+'Avoided T&amp;D Capacity'!X54+'Avoided Gen Capacity Cost'!X54)</f>
        <v>86.418879000000004</v>
      </c>
      <c r="Y54">
        <f>-('Avoided Prod Cost'!Y54+'Avoided T&amp;D Capacity'!Y54+'Avoided Gen Capacity Cost'!Y54)</f>
        <v>89.825129000000004</v>
      </c>
      <c r="Z54">
        <f>-('Avoided Prod Cost'!Z54+'Avoided T&amp;D Capacity'!Z54+'Avoided Gen Capacity Cost'!Z54)</f>
        <v>90.200129000000004</v>
      </c>
      <c r="AA54">
        <f>-('Avoided Prod Cost'!AA54+'Avoided T&amp;D Capacity'!AA54+'Avoided Gen Capacity Cost'!AA54)</f>
        <v>91.387629000000004</v>
      </c>
      <c r="AB54">
        <f>-('Avoided Prod Cost'!AB54+'Avoided T&amp;D Capacity'!AB54+'Avoided Gen Capacity Cost'!AB54)</f>
        <v>83.137629000000004</v>
      </c>
      <c r="AC54">
        <f>-('Avoided Prod Cost'!AC54+'Avoided T&amp;D Capacity'!AC54+'Avoided Gen Capacity Cost'!AC54)</f>
        <v>84.075129000000004</v>
      </c>
      <c r="AD54">
        <f>-('Avoided Prod Cost'!AD54+'Avoided T&amp;D Capacity'!AD54+'Avoided Gen Capacity Cost'!AD54)</f>
        <v>76.700129000000004</v>
      </c>
      <c r="AE54">
        <f>-('Avoided Prod Cost'!AE54+'Avoided T&amp;D Capacity'!AE54+'Avoided Gen Capacity Cost'!AE54)</f>
        <v>78.981379000000004</v>
      </c>
      <c r="AF54">
        <f>-('Avoided Prod Cost'!AF54+'Avoided T&amp;D Capacity'!AF54+'Avoided Gen Capacity Cost'!AF54)</f>
        <v>85.887629000000004</v>
      </c>
      <c r="AG54">
        <f>-('Avoided Prod Cost'!AG54+'Avoided T&amp;D Capacity'!AG54+'Avoided Gen Capacity Cost'!AG54)</f>
        <v>88.356379000000004</v>
      </c>
      <c r="AH54">
        <f>-('Avoided Prod Cost'!AH54+'Avoided T&amp;D Capacity'!AH54+'Avoided Gen Capacity Cost'!AH54)</f>
        <v>114.825129</v>
      </c>
      <c r="AI54" s="2">
        <f t="shared" si="0"/>
        <v>2038.2765300000008</v>
      </c>
      <c r="AJ54" s="2">
        <f t="shared" si="1"/>
        <v>876.30959796565162</v>
      </c>
    </row>
    <row r="55" spans="1:36" x14ac:dyDescent="0.25">
      <c r="A55" s="13">
        <v>1</v>
      </c>
      <c r="B55" s="13">
        <v>190</v>
      </c>
      <c r="C55" s="95">
        <v>202</v>
      </c>
      <c r="D55" t="s">
        <v>89</v>
      </c>
      <c r="E55">
        <f>-('Avoided Prod Cost'!E55+'Avoided T&amp;D Capacity'!E55+'Avoided Gen Capacity Cost'!E55)</f>
        <v>0</v>
      </c>
      <c r="F55">
        <f>-('Avoided Prod Cost'!F55+'Avoided T&amp;D Capacity'!F55+'Avoided Gen Capacity Cost'!F55)</f>
        <v>0</v>
      </c>
      <c r="G55">
        <f>-('Avoided Prod Cost'!G55+'Avoided T&amp;D Capacity'!G55+'Avoided Gen Capacity Cost'!G55)</f>
        <v>51.060690000000001</v>
      </c>
      <c r="H55">
        <f>-('Avoided Prod Cost'!H55+'Avoided T&amp;D Capacity'!H55+'Avoided Gen Capacity Cost'!H55)</f>
        <v>51.185690000000001</v>
      </c>
      <c r="I55">
        <f>-('Avoided Prod Cost'!I55+'Avoided T&amp;D Capacity'!I55+'Avoided Gen Capacity Cost'!I55)</f>
        <v>53.435690000000001</v>
      </c>
      <c r="J55">
        <f>-('Avoided Prod Cost'!J55+'Avoided T&amp;D Capacity'!J55+'Avoided Gen Capacity Cost'!J55)</f>
        <v>126.34193999999999</v>
      </c>
      <c r="K55">
        <f>-('Avoided Prod Cost'!K55+'Avoided T&amp;D Capacity'!K55+'Avoided Gen Capacity Cost'!K55)</f>
        <v>154.07240999999999</v>
      </c>
      <c r="L55">
        <f>-('Avoided Prod Cost'!L55+'Avoided T&amp;D Capacity'!L55+'Avoided Gen Capacity Cost'!L55)</f>
        <v>155.55482999999998</v>
      </c>
      <c r="M55">
        <f>-('Avoided Prod Cost'!M55+'Avoided T&amp;D Capacity'!M55+'Avoided Gen Capacity Cost'!M55)</f>
        <v>191.32629</v>
      </c>
      <c r="N55">
        <f>-('Avoided Prod Cost'!N55+'Avoided T&amp;D Capacity'!N55+'Avoided Gen Capacity Cost'!N55)</f>
        <v>209.63099</v>
      </c>
      <c r="O55">
        <f>-('Avoided Prod Cost'!O55+'Avoided T&amp;D Capacity'!O55+'Avoided Gen Capacity Cost'!O55)</f>
        <v>208.49818999999999</v>
      </c>
      <c r="P55">
        <f>-('Avoided Prod Cost'!P55+'Avoided T&amp;D Capacity'!P55+'Avoided Gen Capacity Cost'!P55)</f>
        <v>162.34193999999999</v>
      </c>
      <c r="Q55">
        <f>-('Avoided Prod Cost'!Q55+'Avoided T&amp;D Capacity'!Q55+'Avoided Gen Capacity Cost'!Q55)</f>
        <v>177.06068999999999</v>
      </c>
      <c r="R55">
        <f>-('Avoided Prod Cost'!R55+'Avoided T&amp;D Capacity'!R55+'Avoided Gen Capacity Cost'!R55)</f>
        <v>149.90443999999999</v>
      </c>
      <c r="S55">
        <f>-('Avoided Prod Cost'!S55+'Avoided T&amp;D Capacity'!S55+'Avoided Gen Capacity Cost'!S55)</f>
        <v>221.84198999999998</v>
      </c>
      <c r="T55">
        <f>-('Avoided Prod Cost'!T55+'Avoided T&amp;D Capacity'!T55+'Avoided Gen Capacity Cost'!T55)</f>
        <v>155.40443999999999</v>
      </c>
      <c r="U55">
        <f>-('Avoided Prod Cost'!U55+'Avoided T&amp;D Capacity'!U55+'Avoided Gen Capacity Cost'!U55)</f>
        <v>177.02943999999999</v>
      </c>
      <c r="V55">
        <f>-('Avoided Prod Cost'!V55+'Avoided T&amp;D Capacity'!V55+'Avoided Gen Capacity Cost'!V55)</f>
        <v>179.15443999999999</v>
      </c>
      <c r="W55">
        <f>-('Avoided Prod Cost'!W55+'Avoided T&amp;D Capacity'!W55+'Avoided Gen Capacity Cost'!W55)</f>
        <v>216.52949000000001</v>
      </c>
      <c r="X55">
        <f>-('Avoided Prod Cost'!X55+'Avoided T&amp;D Capacity'!X55+'Avoided Gen Capacity Cost'!X55)</f>
        <v>220.77949000000001</v>
      </c>
      <c r="Y55">
        <f>-('Avoided Prod Cost'!Y55+'Avoided T&amp;D Capacity'!Y55+'Avoided Gen Capacity Cost'!Y55)</f>
        <v>226.21699000000001</v>
      </c>
      <c r="Z55">
        <f>-('Avoided Prod Cost'!Z55+'Avoided T&amp;D Capacity'!Z55+'Avoided Gen Capacity Cost'!Z55)</f>
        <v>224.43568999999999</v>
      </c>
      <c r="AA55">
        <f>-('Avoided Prod Cost'!AA55+'Avoided T&amp;D Capacity'!AA55+'Avoided Gen Capacity Cost'!AA55)</f>
        <v>0</v>
      </c>
      <c r="AB55">
        <f>-('Avoided Prod Cost'!AB55+'Avoided T&amp;D Capacity'!AB55+'Avoided Gen Capacity Cost'!AB55)</f>
        <v>0</v>
      </c>
      <c r="AC55">
        <f>-('Avoided Prod Cost'!AC55+'Avoided T&amp;D Capacity'!AC55+'Avoided Gen Capacity Cost'!AC55)</f>
        <v>0</v>
      </c>
      <c r="AD55">
        <f>-('Avoided Prod Cost'!AD55+'Avoided T&amp;D Capacity'!AD55+'Avoided Gen Capacity Cost'!AD55)</f>
        <v>0</v>
      </c>
      <c r="AE55">
        <f>-('Avoided Prod Cost'!AE55+'Avoided T&amp;D Capacity'!AE55+'Avoided Gen Capacity Cost'!AE55)</f>
        <v>0</v>
      </c>
      <c r="AF55">
        <f>-('Avoided Prod Cost'!AF55+'Avoided T&amp;D Capacity'!AF55+'Avoided Gen Capacity Cost'!AF55)</f>
        <v>0</v>
      </c>
      <c r="AG55">
        <f>-('Avoided Prod Cost'!AG55+'Avoided T&amp;D Capacity'!AG55+'Avoided Gen Capacity Cost'!AG55)</f>
        <v>0</v>
      </c>
      <c r="AH55">
        <f>-('Avoided Prod Cost'!AH55+'Avoided T&amp;D Capacity'!AH55+'Avoided Gen Capacity Cost'!AH55)</f>
        <v>0</v>
      </c>
      <c r="AI55" s="2">
        <f t="shared" si="0"/>
        <v>3311.8057599999988</v>
      </c>
      <c r="AJ55" s="2">
        <f t="shared" si="1"/>
        <v>1754.1446939466007</v>
      </c>
    </row>
    <row r="56" spans="1:36" x14ac:dyDescent="0.25">
      <c r="A56" s="13">
        <v>1</v>
      </c>
      <c r="B56" s="13">
        <v>190</v>
      </c>
      <c r="C56" s="95">
        <v>203</v>
      </c>
      <c r="D56" t="s">
        <v>90</v>
      </c>
      <c r="E56">
        <f>-('Avoided Prod Cost'!E56+'Avoided T&amp;D Capacity'!E56+'Avoided Gen Capacity Cost'!E56)</f>
        <v>0</v>
      </c>
      <c r="F56">
        <f>-('Avoided Prod Cost'!F56+'Avoided T&amp;D Capacity'!F56+'Avoided Gen Capacity Cost'!F56)</f>
        <v>0</v>
      </c>
      <c r="G56">
        <f>-('Avoided Prod Cost'!G56+'Avoided T&amp;D Capacity'!G56+'Avoided Gen Capacity Cost'!G56)</f>
        <v>2.0721601000000001</v>
      </c>
      <c r="H56">
        <f>-('Avoided Prod Cost'!H56+'Avoided T&amp;D Capacity'!H56+'Avoided Gen Capacity Cost'!H56)</f>
        <v>2.3221601000000001</v>
      </c>
      <c r="I56">
        <f>-('Avoided Prod Cost'!I56+'Avoided T&amp;D Capacity'!I56+'Avoided Gen Capacity Cost'!I56)</f>
        <v>2.3221601000000001</v>
      </c>
      <c r="J56">
        <f>-('Avoided Prod Cost'!J56+'Avoided T&amp;D Capacity'!J56+'Avoided Gen Capacity Cost'!J56)</f>
        <v>4.9705981000000001</v>
      </c>
      <c r="K56">
        <f>-('Avoided Prod Cost'!K56+'Avoided T&amp;D Capacity'!K56+'Avoided Gen Capacity Cost'!K56)</f>
        <v>5.7674731000000001</v>
      </c>
      <c r="L56">
        <f>-('Avoided Prod Cost'!L56+'Avoided T&amp;D Capacity'!L56+'Avoided Gen Capacity Cost'!L56)</f>
        <v>5.8329021000000001</v>
      </c>
      <c r="M56">
        <f>-('Avoided Prod Cost'!M56+'Avoided T&amp;D Capacity'!M56+'Avoided Gen Capacity Cost'!M56)</f>
        <v>7.6190350999999996</v>
      </c>
      <c r="N56">
        <f>-('Avoided Prod Cost'!N56+'Avoided T&amp;D Capacity'!N56+'Avoided Gen Capacity Cost'!N56)</f>
        <v>7.7596600999999996</v>
      </c>
      <c r="O56">
        <f>-('Avoided Prod Cost'!O56+'Avoided T&amp;D Capacity'!O56+'Avoided Gen Capacity Cost'!O56)</f>
        <v>8.0799731000000001</v>
      </c>
      <c r="P56">
        <f>-('Avoided Prod Cost'!P56+'Avoided T&amp;D Capacity'!P56+'Avoided Gen Capacity Cost'!P56)</f>
        <v>6.3221600999999996</v>
      </c>
      <c r="Q56">
        <f>-('Avoided Prod Cost'!Q56+'Avoided T&amp;D Capacity'!Q56+'Avoided Gen Capacity Cost'!Q56)</f>
        <v>6.8690350999999996</v>
      </c>
      <c r="R56">
        <f>-('Avoided Prod Cost'!R56+'Avoided T&amp;D Capacity'!R56+'Avoided Gen Capacity Cost'!R56)</f>
        <v>5.4471600999999996</v>
      </c>
      <c r="S56">
        <f>-('Avoided Prod Cost'!S56+'Avoided T&amp;D Capacity'!S56+'Avoided Gen Capacity Cost'!S56)</f>
        <v>7.1971600999999996</v>
      </c>
      <c r="T56">
        <f>-('Avoided Prod Cost'!T56+'Avoided T&amp;D Capacity'!T56+'Avoided Gen Capacity Cost'!T56)</f>
        <v>5.5721600999999996</v>
      </c>
      <c r="U56">
        <f>-('Avoided Prod Cost'!U56+'Avoided T&amp;D Capacity'!U56+'Avoided Gen Capacity Cost'!U56)</f>
        <v>6.6346600999999996</v>
      </c>
      <c r="V56">
        <f>-('Avoided Prod Cost'!V56+'Avoided T&amp;D Capacity'!V56+'Avoided Gen Capacity Cost'!V56)</f>
        <v>6.4784100999999996</v>
      </c>
      <c r="W56">
        <f>-('Avoided Prod Cost'!W56+'Avoided T&amp;D Capacity'!W56+'Avoided Gen Capacity Cost'!W56)</f>
        <v>7.8534100999999996</v>
      </c>
      <c r="X56">
        <f>-('Avoided Prod Cost'!X56+'Avoided T&amp;D Capacity'!X56+'Avoided Gen Capacity Cost'!X56)</f>
        <v>7.2596600999999996</v>
      </c>
      <c r="Y56">
        <f>-('Avoided Prod Cost'!Y56+'Avoided T&amp;D Capacity'!Y56+'Avoided Gen Capacity Cost'!Y56)</f>
        <v>9.3846600999999996</v>
      </c>
      <c r="Z56">
        <f>-('Avoided Prod Cost'!Z56+'Avoided T&amp;D Capacity'!Z56+'Avoided Gen Capacity Cost'!Z56)</f>
        <v>8.4471600999999996</v>
      </c>
      <c r="AA56">
        <f>-('Avoided Prod Cost'!AA56+'Avoided T&amp;D Capacity'!AA56+'Avoided Gen Capacity Cost'!AA56)</f>
        <v>0</v>
      </c>
      <c r="AB56">
        <f>-('Avoided Prod Cost'!AB56+'Avoided T&amp;D Capacity'!AB56+'Avoided Gen Capacity Cost'!AB56)</f>
        <v>0</v>
      </c>
      <c r="AC56">
        <f>-('Avoided Prod Cost'!AC56+'Avoided T&amp;D Capacity'!AC56+'Avoided Gen Capacity Cost'!AC56)</f>
        <v>0</v>
      </c>
      <c r="AD56">
        <f>-('Avoided Prod Cost'!AD56+'Avoided T&amp;D Capacity'!AD56+'Avoided Gen Capacity Cost'!AD56)</f>
        <v>0</v>
      </c>
      <c r="AE56">
        <f>-('Avoided Prod Cost'!AE56+'Avoided T&amp;D Capacity'!AE56+'Avoided Gen Capacity Cost'!AE56)</f>
        <v>0</v>
      </c>
      <c r="AF56">
        <f>-('Avoided Prod Cost'!AF56+'Avoided T&amp;D Capacity'!AF56+'Avoided Gen Capacity Cost'!AF56)</f>
        <v>0</v>
      </c>
      <c r="AG56">
        <f>-('Avoided Prod Cost'!AG56+'Avoided T&amp;D Capacity'!AG56+'Avoided Gen Capacity Cost'!AG56)</f>
        <v>0</v>
      </c>
      <c r="AH56">
        <f>-('Avoided Prod Cost'!AH56+'Avoided T&amp;D Capacity'!AH56+'Avoided Gen Capacity Cost'!AH56)</f>
        <v>0</v>
      </c>
      <c r="AI56" s="2">
        <f t="shared" si="0"/>
        <v>124.21175800000003</v>
      </c>
      <c r="AJ56" s="2">
        <f t="shared" si="1"/>
        <v>66.462225460095596</v>
      </c>
    </row>
    <row r="57" spans="1:36" x14ac:dyDescent="0.25">
      <c r="A57" s="13">
        <v>1</v>
      </c>
      <c r="B57" s="13">
        <v>190</v>
      </c>
      <c r="C57" s="95">
        <v>204</v>
      </c>
      <c r="D57" t="s">
        <v>91</v>
      </c>
      <c r="E57">
        <f>-('Avoided Prod Cost'!E57+'Avoided T&amp;D Capacity'!E57+'Avoided Gen Capacity Cost'!E57)</f>
        <v>0</v>
      </c>
      <c r="F57">
        <f>-('Avoided Prod Cost'!F57+'Avoided T&amp;D Capacity'!F57+'Avoided Gen Capacity Cost'!F57)</f>
        <v>0</v>
      </c>
      <c r="G57">
        <f>-('Avoided Prod Cost'!G57+'Avoided T&amp;D Capacity'!G57+'Avoided Gen Capacity Cost'!G57)</f>
        <v>2.5075995999999998</v>
      </c>
      <c r="H57">
        <f>-('Avoided Prod Cost'!H57+'Avoided T&amp;D Capacity'!H57+'Avoided Gen Capacity Cost'!H57)</f>
        <v>2.5075995999999998</v>
      </c>
      <c r="I57">
        <f>-('Avoided Prod Cost'!I57+'Avoided T&amp;D Capacity'!I57+'Avoided Gen Capacity Cost'!I57)</f>
        <v>2.6325995999999998</v>
      </c>
      <c r="J57">
        <f>-('Avoided Prod Cost'!J57+'Avoided T&amp;D Capacity'!J57+'Avoided Gen Capacity Cost'!J57)</f>
        <v>5.6882636</v>
      </c>
      <c r="K57">
        <f>-('Avoided Prod Cost'!K57+'Avoided T&amp;D Capacity'!K57+'Avoided Gen Capacity Cost'!K57)</f>
        <v>6.5495915999999994</v>
      </c>
      <c r="L57">
        <f>-('Avoided Prod Cost'!L57+'Avoided T&amp;D Capacity'!L57+'Avoided Gen Capacity Cost'!L57)</f>
        <v>6.3034976</v>
      </c>
      <c r="M57">
        <f>-('Avoided Prod Cost'!M57+'Avoided T&amp;D Capacity'!M57+'Avoided Gen Capacity Cost'!M57)</f>
        <v>8.3513495999999989</v>
      </c>
      <c r="N57">
        <f>-('Avoided Prod Cost'!N57+'Avoided T&amp;D Capacity'!N57+'Avoided Gen Capacity Cost'!N57)</f>
        <v>8.2575995999999989</v>
      </c>
      <c r="O57">
        <f>-('Avoided Prod Cost'!O57+'Avoided T&amp;D Capacity'!O57+'Avoided Gen Capacity Cost'!O57)</f>
        <v>8.4607245999999989</v>
      </c>
      <c r="P57">
        <f>-('Avoided Prod Cost'!P57+'Avoided T&amp;D Capacity'!P57+'Avoided Gen Capacity Cost'!P57)</f>
        <v>7.1794745999999998</v>
      </c>
      <c r="Q57">
        <f>-('Avoided Prod Cost'!Q57+'Avoided T&amp;D Capacity'!Q57+'Avoided Gen Capacity Cost'!Q57)</f>
        <v>7.4763495999999998</v>
      </c>
      <c r="R57">
        <f>-('Avoided Prod Cost'!R57+'Avoided T&amp;D Capacity'!R57+'Avoided Gen Capacity Cost'!R57)</f>
        <v>6.1950995999999998</v>
      </c>
      <c r="S57">
        <f>-('Avoided Prod Cost'!S57+'Avoided T&amp;D Capacity'!S57+'Avoided Gen Capacity Cost'!S57)</f>
        <v>7.7575995999999998</v>
      </c>
      <c r="T57">
        <f>-('Avoided Prod Cost'!T57+'Avoided T&amp;D Capacity'!T57+'Avoided Gen Capacity Cost'!T57)</f>
        <v>6.3513495999999998</v>
      </c>
      <c r="U57">
        <f>-('Avoided Prod Cost'!U57+'Avoided T&amp;D Capacity'!U57+'Avoided Gen Capacity Cost'!U57)</f>
        <v>7.1638495999999998</v>
      </c>
      <c r="V57">
        <f>-('Avoided Prod Cost'!V57+'Avoided T&amp;D Capacity'!V57+'Avoided Gen Capacity Cost'!V57)</f>
        <v>7.0075995999999998</v>
      </c>
      <c r="W57">
        <f>-('Avoided Prod Cost'!W57+'Avoided T&amp;D Capacity'!W57+'Avoided Gen Capacity Cost'!W57)</f>
        <v>8.5700995999999989</v>
      </c>
      <c r="X57">
        <f>-('Avoided Prod Cost'!X57+'Avoided T&amp;D Capacity'!X57+'Avoided Gen Capacity Cost'!X57)</f>
        <v>8.2263495999999989</v>
      </c>
      <c r="Y57">
        <f>-('Avoided Prod Cost'!Y57+'Avoided T&amp;D Capacity'!Y57+'Avoided Gen Capacity Cost'!Y57)</f>
        <v>9.3825995999999989</v>
      </c>
      <c r="Z57">
        <f>-('Avoided Prod Cost'!Z57+'Avoided T&amp;D Capacity'!Z57+'Avoided Gen Capacity Cost'!Z57)</f>
        <v>9.3825995999999989</v>
      </c>
      <c r="AA57">
        <f>-('Avoided Prod Cost'!AA57+'Avoided T&amp;D Capacity'!AA57+'Avoided Gen Capacity Cost'!AA57)</f>
        <v>0</v>
      </c>
      <c r="AB57">
        <f>-('Avoided Prod Cost'!AB57+'Avoided T&amp;D Capacity'!AB57+'Avoided Gen Capacity Cost'!AB57)</f>
        <v>0</v>
      </c>
      <c r="AC57">
        <f>-('Avoided Prod Cost'!AC57+'Avoided T&amp;D Capacity'!AC57+'Avoided Gen Capacity Cost'!AC57)</f>
        <v>0</v>
      </c>
      <c r="AD57">
        <f>-('Avoided Prod Cost'!AD57+'Avoided T&amp;D Capacity'!AD57+'Avoided Gen Capacity Cost'!AD57)</f>
        <v>0</v>
      </c>
      <c r="AE57">
        <f>-('Avoided Prod Cost'!AE57+'Avoided T&amp;D Capacity'!AE57+'Avoided Gen Capacity Cost'!AE57)</f>
        <v>0</v>
      </c>
      <c r="AF57">
        <f>-('Avoided Prod Cost'!AF57+'Avoided T&amp;D Capacity'!AF57+'Avoided Gen Capacity Cost'!AF57)</f>
        <v>0</v>
      </c>
      <c r="AG57">
        <f>-('Avoided Prod Cost'!AG57+'Avoided T&amp;D Capacity'!AG57+'Avoided Gen Capacity Cost'!AG57)</f>
        <v>0</v>
      </c>
      <c r="AH57">
        <f>-('Avoided Prod Cost'!AH57+'Avoided T&amp;D Capacity'!AH57+'Avoided Gen Capacity Cost'!AH57)</f>
        <v>0</v>
      </c>
      <c r="AI57" s="2">
        <f t="shared" si="0"/>
        <v>135.951796</v>
      </c>
      <c r="AJ57" s="2">
        <f t="shared" si="1"/>
        <v>73.052874168859574</v>
      </c>
    </row>
    <row r="58" spans="1:36" x14ac:dyDescent="0.25">
      <c r="A58" s="13">
        <v>1</v>
      </c>
      <c r="B58" s="13">
        <v>190</v>
      </c>
      <c r="C58" s="95">
        <v>205</v>
      </c>
      <c r="D58" t="s">
        <v>92</v>
      </c>
      <c r="E58">
        <f>-('Avoided Prod Cost'!E58+'Avoided T&amp;D Capacity'!E58+'Avoided Gen Capacity Cost'!E58)</f>
        <v>0</v>
      </c>
      <c r="F58">
        <f>-('Avoided Prod Cost'!F58+'Avoided T&amp;D Capacity'!F58+'Avoided Gen Capacity Cost'!F58)</f>
        <v>0</v>
      </c>
      <c r="G58">
        <f>-('Avoided Prod Cost'!G58+'Avoided T&amp;D Capacity'!G58+'Avoided Gen Capacity Cost'!G58)</f>
        <v>3.0401094</v>
      </c>
      <c r="H58">
        <f>-('Avoided Prod Cost'!H58+'Avoided T&amp;D Capacity'!H58+'Avoided Gen Capacity Cost'!H58)</f>
        <v>3.1651094</v>
      </c>
      <c r="I58">
        <f>-('Avoided Prod Cost'!I58+'Avoided T&amp;D Capacity'!I58+'Avoided Gen Capacity Cost'!I58)</f>
        <v>3.5401094</v>
      </c>
      <c r="J58">
        <f>-('Avoided Prod Cost'!J58+'Avoided T&amp;D Capacity'!J58+'Avoided Gen Capacity Cost'!J58)</f>
        <v>4.7207735</v>
      </c>
      <c r="K58">
        <f>-('Avoided Prod Cost'!K58+'Avoided T&amp;D Capacity'!K58+'Avoided Gen Capacity Cost'!K58)</f>
        <v>5.2744844000000004</v>
      </c>
      <c r="L58">
        <f>-('Avoided Prod Cost'!L58+'Avoided T&amp;D Capacity'!L58+'Avoided Gen Capacity Cost'!L58)</f>
        <v>0</v>
      </c>
      <c r="M58">
        <f>-('Avoided Prod Cost'!M58+'Avoided T&amp;D Capacity'!M58+'Avoided Gen Capacity Cost'!M58)</f>
        <v>0</v>
      </c>
      <c r="N58">
        <f>-('Avoided Prod Cost'!N58+'Avoided T&amp;D Capacity'!N58+'Avoided Gen Capacity Cost'!N58)</f>
        <v>0</v>
      </c>
      <c r="O58">
        <f>-('Avoided Prod Cost'!O58+'Avoided T&amp;D Capacity'!O58+'Avoided Gen Capacity Cost'!O58)</f>
        <v>0</v>
      </c>
      <c r="P58">
        <f>-('Avoided Prod Cost'!P58+'Avoided T&amp;D Capacity'!P58+'Avoided Gen Capacity Cost'!P58)</f>
        <v>0</v>
      </c>
      <c r="Q58">
        <f>-('Avoided Prod Cost'!Q58+'Avoided T&amp;D Capacity'!Q58+'Avoided Gen Capacity Cost'!Q58)</f>
        <v>0</v>
      </c>
      <c r="R58">
        <f>-('Avoided Prod Cost'!R58+'Avoided T&amp;D Capacity'!R58+'Avoided Gen Capacity Cost'!R58)</f>
        <v>0</v>
      </c>
      <c r="S58">
        <f>-('Avoided Prod Cost'!S58+'Avoided T&amp;D Capacity'!S58+'Avoided Gen Capacity Cost'!S58)</f>
        <v>0</v>
      </c>
      <c r="T58">
        <f>-('Avoided Prod Cost'!T58+'Avoided T&amp;D Capacity'!T58+'Avoided Gen Capacity Cost'!T58)</f>
        <v>0</v>
      </c>
      <c r="U58">
        <f>-('Avoided Prod Cost'!U58+'Avoided T&amp;D Capacity'!U58+'Avoided Gen Capacity Cost'!U58)</f>
        <v>0</v>
      </c>
      <c r="V58">
        <f>-('Avoided Prod Cost'!V58+'Avoided T&amp;D Capacity'!V58+'Avoided Gen Capacity Cost'!V58)</f>
        <v>0</v>
      </c>
      <c r="W58">
        <f>-('Avoided Prod Cost'!W58+'Avoided T&amp;D Capacity'!W58+'Avoided Gen Capacity Cost'!W58)</f>
        <v>0</v>
      </c>
      <c r="X58">
        <f>-('Avoided Prod Cost'!X58+'Avoided T&amp;D Capacity'!X58+'Avoided Gen Capacity Cost'!X58)</f>
        <v>0</v>
      </c>
      <c r="Y58">
        <f>-('Avoided Prod Cost'!Y58+'Avoided T&amp;D Capacity'!Y58+'Avoided Gen Capacity Cost'!Y58)</f>
        <v>0</v>
      </c>
      <c r="Z58">
        <f>-('Avoided Prod Cost'!Z58+'Avoided T&amp;D Capacity'!Z58+'Avoided Gen Capacity Cost'!Z58)</f>
        <v>0</v>
      </c>
      <c r="AA58">
        <f>-('Avoided Prod Cost'!AA58+'Avoided T&amp;D Capacity'!AA58+'Avoided Gen Capacity Cost'!AA58)</f>
        <v>0</v>
      </c>
      <c r="AB58">
        <f>-('Avoided Prod Cost'!AB58+'Avoided T&amp;D Capacity'!AB58+'Avoided Gen Capacity Cost'!AB58)</f>
        <v>0</v>
      </c>
      <c r="AC58">
        <f>-('Avoided Prod Cost'!AC58+'Avoided T&amp;D Capacity'!AC58+'Avoided Gen Capacity Cost'!AC58)</f>
        <v>0</v>
      </c>
      <c r="AD58">
        <f>-('Avoided Prod Cost'!AD58+'Avoided T&amp;D Capacity'!AD58+'Avoided Gen Capacity Cost'!AD58)</f>
        <v>0</v>
      </c>
      <c r="AE58">
        <f>-('Avoided Prod Cost'!AE58+'Avoided T&amp;D Capacity'!AE58+'Avoided Gen Capacity Cost'!AE58)</f>
        <v>0</v>
      </c>
      <c r="AF58">
        <f>-('Avoided Prod Cost'!AF58+'Avoided T&amp;D Capacity'!AF58+'Avoided Gen Capacity Cost'!AF58)</f>
        <v>0</v>
      </c>
      <c r="AG58">
        <f>-('Avoided Prod Cost'!AG58+'Avoided T&amp;D Capacity'!AG58+'Avoided Gen Capacity Cost'!AG58)</f>
        <v>0</v>
      </c>
      <c r="AH58">
        <f>-('Avoided Prod Cost'!AH58+'Avoided T&amp;D Capacity'!AH58+'Avoided Gen Capacity Cost'!AH58)</f>
        <v>0</v>
      </c>
      <c r="AI58" s="2">
        <f t="shared" si="0"/>
        <v>19.740586100000002</v>
      </c>
      <c r="AJ58" s="2">
        <f t="shared" si="1"/>
        <v>17.153960076313265</v>
      </c>
    </row>
    <row r="59" spans="1:36" x14ac:dyDescent="0.25">
      <c r="A59" s="13">
        <v>1</v>
      </c>
      <c r="B59" s="13">
        <v>220</v>
      </c>
      <c r="C59" s="95">
        <v>221</v>
      </c>
      <c r="D59" t="s">
        <v>93</v>
      </c>
      <c r="E59">
        <f>-('Avoided Prod Cost'!E59+'Avoided T&amp;D Capacity'!E59+'Avoided Gen Capacity Cost'!E59)</f>
        <v>0</v>
      </c>
      <c r="F59">
        <f>-('Avoided Prod Cost'!F59+'Avoided T&amp;D Capacity'!F59+'Avoided Gen Capacity Cost'!F59)</f>
        <v>0</v>
      </c>
      <c r="G59">
        <f>-('Avoided Prod Cost'!G59+'Avoided T&amp;D Capacity'!G59+'Avoided Gen Capacity Cost'!G59)</f>
        <v>2.3304941000000001</v>
      </c>
      <c r="H59">
        <f>-('Avoided Prod Cost'!H59+'Avoided T&amp;D Capacity'!H59+'Avoided Gen Capacity Cost'!H59)</f>
        <v>2.4554941000000001</v>
      </c>
      <c r="I59">
        <f>-('Avoided Prod Cost'!I59+'Avoided T&amp;D Capacity'!I59+'Avoided Gen Capacity Cost'!I59)</f>
        <v>2.4554941000000001</v>
      </c>
      <c r="J59">
        <f>-('Avoided Prod Cost'!J59+'Avoided T&amp;D Capacity'!J59+'Avoided Gen Capacity Cost'!J59)</f>
        <v>3.1703379000000003</v>
      </c>
      <c r="K59">
        <f>-('Avoided Prod Cost'!K59+'Avoided T&amp;D Capacity'!K59+'Avoided Gen Capacity Cost'!K59)</f>
        <v>3.7172129000000003</v>
      </c>
      <c r="L59">
        <f>-('Avoided Prod Cost'!L59+'Avoided T&amp;D Capacity'!L59+'Avoided Gen Capacity Cost'!L59)</f>
        <v>3.4828379000000003</v>
      </c>
      <c r="M59">
        <f>-('Avoided Prod Cost'!M59+'Avoided T&amp;D Capacity'!M59+'Avoided Gen Capacity Cost'!M59)</f>
        <v>4.5336191000000001</v>
      </c>
      <c r="N59">
        <f>-('Avoided Prod Cost'!N59+'Avoided T&amp;D Capacity'!N59+'Avoided Gen Capacity Cost'!N59)</f>
        <v>4.3695570999999997</v>
      </c>
      <c r="O59">
        <f>-('Avoided Prod Cost'!O59+'Avoided T&amp;D Capacity'!O59+'Avoided Gen Capacity Cost'!O59)</f>
        <v>5.0492441000000001</v>
      </c>
      <c r="P59">
        <f>-('Avoided Prod Cost'!P59+'Avoided T&amp;D Capacity'!P59+'Avoided Gen Capacity Cost'!P59)</f>
        <v>4.1898691000000001</v>
      </c>
      <c r="Q59">
        <f>-('Avoided Prod Cost'!Q59+'Avoided T&amp;D Capacity'!Q59+'Avoided Gen Capacity Cost'!Q59)</f>
        <v>4.4554941000000001</v>
      </c>
      <c r="R59">
        <f>-('Avoided Prod Cost'!R59+'Avoided T&amp;D Capacity'!R59+'Avoided Gen Capacity Cost'!R59)</f>
        <v>4.1273691000000001</v>
      </c>
      <c r="S59">
        <f>-('Avoided Prod Cost'!S59+'Avoided T&amp;D Capacity'!S59+'Avoided Gen Capacity Cost'!S59)</f>
        <v>4.8617441000000001</v>
      </c>
      <c r="T59">
        <f>-('Avoided Prod Cost'!T59+'Avoided T&amp;D Capacity'!T59+'Avoided Gen Capacity Cost'!T59)</f>
        <v>4.1429941000000001</v>
      </c>
      <c r="U59">
        <f>-('Avoided Prod Cost'!U59+'Avoided T&amp;D Capacity'!U59+'Avoided Gen Capacity Cost'!U59)</f>
        <v>4.6742441000000001</v>
      </c>
      <c r="V59">
        <f>-('Avoided Prod Cost'!V59+'Avoided T&amp;D Capacity'!V59+'Avoided Gen Capacity Cost'!V59)</f>
        <v>4.9867441000000001</v>
      </c>
      <c r="W59">
        <f>-('Avoided Prod Cost'!W59+'Avoided T&amp;D Capacity'!W59+'Avoided Gen Capacity Cost'!W59)</f>
        <v>5.1742441000000001</v>
      </c>
      <c r="X59">
        <f>-('Avoided Prod Cost'!X59+'Avoided T&amp;D Capacity'!X59+'Avoided Gen Capacity Cost'!X59)</f>
        <v>5.4554941000000001</v>
      </c>
      <c r="Y59">
        <f>-('Avoided Prod Cost'!Y59+'Avoided T&amp;D Capacity'!Y59+'Avoided Gen Capacity Cost'!Y59)</f>
        <v>6.0492441000000001</v>
      </c>
      <c r="Z59">
        <f>-('Avoided Prod Cost'!Z59+'Avoided T&amp;D Capacity'!Z59+'Avoided Gen Capacity Cost'!Z59)</f>
        <v>5.5179941000000001</v>
      </c>
      <c r="AA59">
        <f>-('Avoided Prod Cost'!AA59+'Avoided T&amp;D Capacity'!AA59+'Avoided Gen Capacity Cost'!AA59)</f>
        <v>5.5804941000000001</v>
      </c>
      <c r="AB59">
        <f>-('Avoided Prod Cost'!AB59+'Avoided T&amp;D Capacity'!AB59+'Avoided Gen Capacity Cost'!AB59)</f>
        <v>5.0804941000000001</v>
      </c>
      <c r="AC59">
        <f>-('Avoided Prod Cost'!AC59+'Avoided T&amp;D Capacity'!AC59+'Avoided Gen Capacity Cost'!AC59)</f>
        <v>5.5492441000000001</v>
      </c>
      <c r="AD59">
        <f>-('Avoided Prod Cost'!AD59+'Avoided T&amp;D Capacity'!AD59+'Avoided Gen Capacity Cost'!AD59)</f>
        <v>5.8617441000000001</v>
      </c>
      <c r="AE59">
        <f>-('Avoided Prod Cost'!AE59+'Avoided T&amp;D Capacity'!AE59+'Avoided Gen Capacity Cost'!AE59)</f>
        <v>4.8617441000000001</v>
      </c>
      <c r="AF59">
        <f>-('Avoided Prod Cost'!AF59+'Avoided T&amp;D Capacity'!AF59+'Avoided Gen Capacity Cost'!AF59)</f>
        <v>5.8929941000000001</v>
      </c>
      <c r="AG59">
        <f>-('Avoided Prod Cost'!AG59+'Avoided T&amp;D Capacity'!AG59+'Avoided Gen Capacity Cost'!AG59)</f>
        <v>4.8929941000000001</v>
      </c>
      <c r="AH59">
        <f>-('Avoided Prod Cost'!AH59+'Avoided T&amp;D Capacity'!AH59+'Avoided Gen Capacity Cost'!AH59)</f>
        <v>0</v>
      </c>
      <c r="AI59" s="2">
        <f t="shared" si="0"/>
        <v>122.91943509999997</v>
      </c>
      <c r="AJ59" s="2">
        <f t="shared" si="1"/>
        <v>55.156871548219193</v>
      </c>
    </row>
    <row r="60" spans="1:36" x14ac:dyDescent="0.25">
      <c r="A60" s="13">
        <v>1</v>
      </c>
      <c r="B60" s="13">
        <v>230</v>
      </c>
      <c r="C60" s="95">
        <v>231</v>
      </c>
      <c r="D60" t="s">
        <v>94</v>
      </c>
      <c r="E60">
        <f>-('Avoided Prod Cost'!E60+'Avoided T&amp;D Capacity'!E60+'Avoided Gen Capacity Cost'!E60)</f>
        <v>0</v>
      </c>
      <c r="F60">
        <f>-('Avoided Prod Cost'!F60+'Avoided T&amp;D Capacity'!F60+'Avoided Gen Capacity Cost'!F60)</f>
        <v>0</v>
      </c>
      <c r="G60">
        <f>-('Avoided Prod Cost'!G60+'Avoided T&amp;D Capacity'!G60+'Avoided Gen Capacity Cost'!G60)</f>
        <v>16.769411999999999</v>
      </c>
      <c r="H60">
        <f>-('Avoided Prod Cost'!H60+'Avoided T&amp;D Capacity'!H60+'Avoided Gen Capacity Cost'!H60)</f>
        <v>16.769411999999999</v>
      </c>
      <c r="I60">
        <f>-('Avoided Prod Cost'!I60+'Avoided T&amp;D Capacity'!I60+'Avoided Gen Capacity Cost'!I60)</f>
        <v>18.269411999999999</v>
      </c>
      <c r="J60">
        <f>-('Avoided Prod Cost'!J60+'Avoided T&amp;D Capacity'!J60+'Avoided Gen Capacity Cost'!J60)</f>
        <v>24.516482</v>
      </c>
      <c r="K60">
        <f>-('Avoided Prod Cost'!K60+'Avoided T&amp;D Capacity'!K60+'Avoided Gen Capacity Cost'!K60)</f>
        <v>25.941286999999999</v>
      </c>
      <c r="L60">
        <f>-('Avoided Prod Cost'!L60+'Avoided T&amp;D Capacity'!L60+'Avoided Gen Capacity Cost'!L60)</f>
        <v>0</v>
      </c>
      <c r="M60">
        <f>-('Avoided Prod Cost'!M60+'Avoided T&amp;D Capacity'!M60+'Avoided Gen Capacity Cost'!M60)</f>
        <v>0</v>
      </c>
      <c r="N60">
        <f>-('Avoided Prod Cost'!N60+'Avoided T&amp;D Capacity'!N60+'Avoided Gen Capacity Cost'!N60)</f>
        <v>0</v>
      </c>
      <c r="O60">
        <f>-('Avoided Prod Cost'!O60+'Avoided T&amp;D Capacity'!O60+'Avoided Gen Capacity Cost'!O60)</f>
        <v>0</v>
      </c>
      <c r="P60">
        <f>-('Avoided Prod Cost'!P60+'Avoided T&amp;D Capacity'!P60+'Avoided Gen Capacity Cost'!P60)</f>
        <v>0</v>
      </c>
      <c r="Q60">
        <f>-('Avoided Prod Cost'!Q60+'Avoided T&amp;D Capacity'!Q60+'Avoided Gen Capacity Cost'!Q60)</f>
        <v>0</v>
      </c>
      <c r="R60">
        <f>-('Avoided Prod Cost'!R60+'Avoided T&amp;D Capacity'!R60+'Avoided Gen Capacity Cost'!R60)</f>
        <v>0</v>
      </c>
      <c r="S60">
        <f>-('Avoided Prod Cost'!S60+'Avoided T&amp;D Capacity'!S60+'Avoided Gen Capacity Cost'!S60)</f>
        <v>0</v>
      </c>
      <c r="T60">
        <f>-('Avoided Prod Cost'!T60+'Avoided T&amp;D Capacity'!T60+'Avoided Gen Capacity Cost'!T60)</f>
        <v>0</v>
      </c>
      <c r="U60">
        <f>-('Avoided Prod Cost'!U60+'Avoided T&amp;D Capacity'!U60+'Avoided Gen Capacity Cost'!U60)</f>
        <v>0</v>
      </c>
      <c r="V60">
        <f>-('Avoided Prod Cost'!V60+'Avoided T&amp;D Capacity'!V60+'Avoided Gen Capacity Cost'!V60)</f>
        <v>0</v>
      </c>
      <c r="W60">
        <f>-('Avoided Prod Cost'!W60+'Avoided T&amp;D Capacity'!W60+'Avoided Gen Capacity Cost'!W60)</f>
        <v>0</v>
      </c>
      <c r="X60">
        <f>-('Avoided Prod Cost'!X60+'Avoided T&amp;D Capacity'!X60+'Avoided Gen Capacity Cost'!X60)</f>
        <v>0</v>
      </c>
      <c r="Y60">
        <f>-('Avoided Prod Cost'!Y60+'Avoided T&amp;D Capacity'!Y60+'Avoided Gen Capacity Cost'!Y60)</f>
        <v>0</v>
      </c>
      <c r="Z60">
        <f>-('Avoided Prod Cost'!Z60+'Avoided T&amp;D Capacity'!Z60+'Avoided Gen Capacity Cost'!Z60)</f>
        <v>0</v>
      </c>
      <c r="AA60">
        <f>-('Avoided Prod Cost'!AA60+'Avoided T&amp;D Capacity'!AA60+'Avoided Gen Capacity Cost'!AA60)</f>
        <v>0</v>
      </c>
      <c r="AB60">
        <f>-('Avoided Prod Cost'!AB60+'Avoided T&amp;D Capacity'!AB60+'Avoided Gen Capacity Cost'!AB60)</f>
        <v>0</v>
      </c>
      <c r="AC60">
        <f>-('Avoided Prod Cost'!AC60+'Avoided T&amp;D Capacity'!AC60+'Avoided Gen Capacity Cost'!AC60)</f>
        <v>0</v>
      </c>
      <c r="AD60">
        <f>-('Avoided Prod Cost'!AD60+'Avoided T&amp;D Capacity'!AD60+'Avoided Gen Capacity Cost'!AD60)</f>
        <v>0</v>
      </c>
      <c r="AE60">
        <f>-('Avoided Prod Cost'!AE60+'Avoided T&amp;D Capacity'!AE60+'Avoided Gen Capacity Cost'!AE60)</f>
        <v>0</v>
      </c>
      <c r="AF60">
        <f>-('Avoided Prod Cost'!AF60+'Avoided T&amp;D Capacity'!AF60+'Avoided Gen Capacity Cost'!AF60)</f>
        <v>0</v>
      </c>
      <c r="AG60">
        <f>-('Avoided Prod Cost'!AG60+'Avoided T&amp;D Capacity'!AG60+'Avoided Gen Capacity Cost'!AG60)</f>
        <v>0</v>
      </c>
      <c r="AH60">
        <f>-('Avoided Prod Cost'!AH60+'Avoided T&amp;D Capacity'!AH60+'Avoided Gen Capacity Cost'!AH60)</f>
        <v>0</v>
      </c>
      <c r="AI60" s="2">
        <f t="shared" si="0"/>
        <v>102.26600499999999</v>
      </c>
      <c r="AJ60" s="2">
        <f t="shared" si="1"/>
        <v>89.14780043089506</v>
      </c>
    </row>
    <row r="61" spans="1:36" x14ac:dyDescent="0.25">
      <c r="A61" s="13">
        <v>1</v>
      </c>
      <c r="B61" s="13">
        <v>240</v>
      </c>
      <c r="C61" s="95">
        <v>241</v>
      </c>
      <c r="D61" t="s">
        <v>95</v>
      </c>
      <c r="E61">
        <f>-('Avoided Prod Cost'!E61+'Avoided T&amp;D Capacity'!E61+'Avoided Gen Capacity Cost'!E61)</f>
        <v>0</v>
      </c>
      <c r="F61">
        <f>-('Avoided Prod Cost'!F61+'Avoided T&amp;D Capacity'!F61+'Avoided Gen Capacity Cost'!F61)</f>
        <v>0</v>
      </c>
      <c r="G61">
        <f>-('Avoided Prod Cost'!G61+'Avoided T&amp;D Capacity'!G61+'Avoided Gen Capacity Cost'!G61)</f>
        <v>8.7778378999999997</v>
      </c>
      <c r="H61">
        <f>-('Avoided Prod Cost'!H61+'Avoided T&amp;D Capacity'!H61+'Avoided Gen Capacity Cost'!H61)</f>
        <v>9.1528378999999997</v>
      </c>
      <c r="I61">
        <f>-('Avoided Prod Cost'!I61+'Avoided T&amp;D Capacity'!I61+'Avoided Gen Capacity Cost'!I61)</f>
        <v>0</v>
      </c>
      <c r="J61">
        <f>-('Avoided Prod Cost'!J61+'Avoided T&amp;D Capacity'!J61+'Avoided Gen Capacity Cost'!J61)</f>
        <v>0</v>
      </c>
      <c r="K61">
        <f>-('Avoided Prod Cost'!K61+'Avoided T&amp;D Capacity'!K61+'Avoided Gen Capacity Cost'!K61)</f>
        <v>0</v>
      </c>
      <c r="L61">
        <f>-('Avoided Prod Cost'!L61+'Avoided T&amp;D Capacity'!L61+'Avoided Gen Capacity Cost'!L61)</f>
        <v>0</v>
      </c>
      <c r="M61">
        <f>-('Avoided Prod Cost'!M61+'Avoided T&amp;D Capacity'!M61+'Avoided Gen Capacity Cost'!M61)</f>
        <v>0</v>
      </c>
      <c r="N61">
        <f>-('Avoided Prod Cost'!N61+'Avoided T&amp;D Capacity'!N61+'Avoided Gen Capacity Cost'!N61)</f>
        <v>0</v>
      </c>
      <c r="O61">
        <f>-('Avoided Prod Cost'!O61+'Avoided T&amp;D Capacity'!O61+'Avoided Gen Capacity Cost'!O61)</f>
        <v>0</v>
      </c>
      <c r="P61">
        <f>-('Avoided Prod Cost'!P61+'Avoided T&amp;D Capacity'!P61+'Avoided Gen Capacity Cost'!P61)</f>
        <v>0</v>
      </c>
      <c r="Q61">
        <f>-('Avoided Prod Cost'!Q61+'Avoided T&amp;D Capacity'!Q61+'Avoided Gen Capacity Cost'!Q61)</f>
        <v>0</v>
      </c>
      <c r="R61">
        <f>-('Avoided Prod Cost'!R61+'Avoided T&amp;D Capacity'!R61+'Avoided Gen Capacity Cost'!R61)</f>
        <v>0</v>
      </c>
      <c r="S61">
        <f>-('Avoided Prod Cost'!S61+'Avoided T&amp;D Capacity'!S61+'Avoided Gen Capacity Cost'!S61)</f>
        <v>0</v>
      </c>
      <c r="T61">
        <f>-('Avoided Prod Cost'!T61+'Avoided T&amp;D Capacity'!T61+'Avoided Gen Capacity Cost'!T61)</f>
        <v>0</v>
      </c>
      <c r="U61">
        <f>-('Avoided Prod Cost'!U61+'Avoided T&amp;D Capacity'!U61+'Avoided Gen Capacity Cost'!U61)</f>
        <v>0</v>
      </c>
      <c r="V61">
        <f>-('Avoided Prod Cost'!V61+'Avoided T&amp;D Capacity'!V61+'Avoided Gen Capacity Cost'!V61)</f>
        <v>0</v>
      </c>
      <c r="W61">
        <f>-('Avoided Prod Cost'!W61+'Avoided T&amp;D Capacity'!W61+'Avoided Gen Capacity Cost'!W61)</f>
        <v>0</v>
      </c>
      <c r="X61">
        <f>-('Avoided Prod Cost'!X61+'Avoided T&amp;D Capacity'!X61+'Avoided Gen Capacity Cost'!X61)</f>
        <v>0</v>
      </c>
      <c r="Y61">
        <f>-('Avoided Prod Cost'!Y61+'Avoided T&amp;D Capacity'!Y61+'Avoided Gen Capacity Cost'!Y61)</f>
        <v>0</v>
      </c>
      <c r="Z61">
        <f>-('Avoided Prod Cost'!Z61+'Avoided T&amp;D Capacity'!Z61+'Avoided Gen Capacity Cost'!Z61)</f>
        <v>0</v>
      </c>
      <c r="AA61">
        <f>-('Avoided Prod Cost'!AA61+'Avoided T&amp;D Capacity'!AA61+'Avoided Gen Capacity Cost'!AA61)</f>
        <v>0</v>
      </c>
      <c r="AB61">
        <f>-('Avoided Prod Cost'!AB61+'Avoided T&amp;D Capacity'!AB61+'Avoided Gen Capacity Cost'!AB61)</f>
        <v>0</v>
      </c>
      <c r="AC61">
        <f>-('Avoided Prod Cost'!AC61+'Avoided T&amp;D Capacity'!AC61+'Avoided Gen Capacity Cost'!AC61)</f>
        <v>0</v>
      </c>
      <c r="AD61">
        <f>-('Avoided Prod Cost'!AD61+'Avoided T&amp;D Capacity'!AD61+'Avoided Gen Capacity Cost'!AD61)</f>
        <v>0</v>
      </c>
      <c r="AE61">
        <f>-('Avoided Prod Cost'!AE61+'Avoided T&amp;D Capacity'!AE61+'Avoided Gen Capacity Cost'!AE61)</f>
        <v>0</v>
      </c>
      <c r="AF61">
        <f>-('Avoided Prod Cost'!AF61+'Avoided T&amp;D Capacity'!AF61+'Avoided Gen Capacity Cost'!AF61)</f>
        <v>0</v>
      </c>
      <c r="AG61">
        <f>-('Avoided Prod Cost'!AG61+'Avoided T&amp;D Capacity'!AG61+'Avoided Gen Capacity Cost'!AG61)</f>
        <v>0</v>
      </c>
      <c r="AH61">
        <f>-('Avoided Prod Cost'!AH61+'Avoided T&amp;D Capacity'!AH61+'Avoided Gen Capacity Cost'!AH61)</f>
        <v>0</v>
      </c>
      <c r="AI61" s="2">
        <f t="shared" si="0"/>
        <v>17.930675799999999</v>
      </c>
      <c r="AJ61" s="2">
        <f t="shared" si="1"/>
        <v>17.374969426080895</v>
      </c>
    </row>
    <row r="62" spans="1:36" x14ac:dyDescent="0.25">
      <c r="A62" s="13">
        <v>1</v>
      </c>
      <c r="B62" s="13">
        <v>250</v>
      </c>
      <c r="C62" s="95">
        <v>251</v>
      </c>
      <c r="D62" t="s">
        <v>96</v>
      </c>
      <c r="E62">
        <f>-('Avoided Prod Cost'!E62+'Avoided T&amp;D Capacity'!E62+'Avoided Gen Capacity Cost'!E62)</f>
        <v>0</v>
      </c>
      <c r="F62">
        <f>-('Avoided Prod Cost'!F62+'Avoided T&amp;D Capacity'!F62+'Avoided Gen Capacity Cost'!F62)</f>
        <v>0</v>
      </c>
      <c r="G62">
        <f>-('Avoided Prod Cost'!G62+'Avoided T&amp;D Capacity'!G62+'Avoided Gen Capacity Cost'!G62)</f>
        <v>0.70558593000000003</v>
      </c>
      <c r="H62">
        <f>-('Avoided Prod Cost'!H62+'Avoided T&amp;D Capacity'!H62+'Avoided Gen Capacity Cost'!H62)</f>
        <v>0.95558593000000003</v>
      </c>
      <c r="I62">
        <f>-('Avoided Prod Cost'!I62+'Avoided T&amp;D Capacity'!I62+'Avoided Gen Capacity Cost'!I62)</f>
        <v>0.83058593000000003</v>
      </c>
      <c r="J62">
        <f>-('Avoided Prod Cost'!J62+'Avoided T&amp;D Capacity'!J62+'Avoided Gen Capacity Cost'!J62)</f>
        <v>1.24367183</v>
      </c>
      <c r="K62">
        <f>-('Avoided Prod Cost'!K62+'Avoided T&amp;D Capacity'!K62+'Avoided Gen Capacity Cost'!K62)</f>
        <v>1.46535153</v>
      </c>
      <c r="L62">
        <f>-('Avoided Prod Cost'!L62+'Avoided T&amp;D Capacity'!L62+'Avoided Gen Capacity Cost'!L62)</f>
        <v>0.77687503000000002</v>
      </c>
      <c r="M62">
        <f>-('Avoided Prod Cost'!M62+'Avoided T&amp;D Capacity'!M62+'Avoided Gen Capacity Cost'!M62)</f>
        <v>1.32277343</v>
      </c>
      <c r="N62">
        <f>-('Avoided Prod Cost'!N62+'Avoided T&amp;D Capacity'!N62+'Avoided Gen Capacity Cost'!N62)</f>
        <v>1.65871093</v>
      </c>
      <c r="O62">
        <f>-('Avoided Prod Cost'!O62+'Avoided T&amp;D Capacity'!O62+'Avoided Gen Capacity Cost'!O62)</f>
        <v>1.90089843</v>
      </c>
      <c r="P62">
        <f>-('Avoided Prod Cost'!P62+'Avoided T&amp;D Capacity'!P62+'Avoided Gen Capacity Cost'!P62)</f>
        <v>1.48683593</v>
      </c>
      <c r="Q62">
        <f>-('Avoided Prod Cost'!Q62+'Avoided T&amp;D Capacity'!Q62+'Avoided Gen Capacity Cost'!Q62)</f>
        <v>1.22121093</v>
      </c>
      <c r="R62">
        <f>-('Avoided Prod Cost'!R62+'Avoided T&amp;D Capacity'!R62+'Avoided Gen Capacity Cost'!R62)</f>
        <v>1.09621093</v>
      </c>
      <c r="S62">
        <f>-('Avoided Prod Cost'!S62+'Avoided T&amp;D Capacity'!S62+'Avoided Gen Capacity Cost'!S62)</f>
        <v>1.23683593</v>
      </c>
      <c r="T62">
        <f>-('Avoided Prod Cost'!T62+'Avoided T&amp;D Capacity'!T62+'Avoided Gen Capacity Cost'!T62)</f>
        <v>1.61183593</v>
      </c>
      <c r="U62">
        <f>-('Avoided Prod Cost'!U62+'Avoided T&amp;D Capacity'!U62+'Avoided Gen Capacity Cost'!U62)</f>
        <v>1.0019687500000001</v>
      </c>
      <c r="V62">
        <f>-('Avoided Prod Cost'!V62+'Avoided T&amp;D Capacity'!V62+'Avoided Gen Capacity Cost'!V62)</f>
        <v>1.0332187500000001</v>
      </c>
      <c r="W62">
        <f>-('Avoided Prod Cost'!W62+'Avoided T&amp;D Capacity'!W62+'Avoided Gen Capacity Cost'!W62)</f>
        <v>1.8769687500000001</v>
      </c>
      <c r="X62">
        <f>-('Avoided Prod Cost'!X62+'Avoided T&amp;D Capacity'!X62+'Avoided Gen Capacity Cost'!X62)</f>
        <v>1.4082187500000001</v>
      </c>
      <c r="Y62">
        <f>-('Avoided Prod Cost'!Y62+'Avoided T&amp;D Capacity'!Y62+'Avoided Gen Capacity Cost'!Y62)</f>
        <v>2.4394687500000001</v>
      </c>
      <c r="Z62">
        <f>-('Avoided Prod Cost'!Z62+'Avoided T&amp;D Capacity'!Z62+'Avoided Gen Capacity Cost'!Z62)</f>
        <v>1.8769687500000001</v>
      </c>
      <c r="AA62">
        <f>-('Avoided Prod Cost'!AA62+'Avoided T&amp;D Capacity'!AA62+'Avoided Gen Capacity Cost'!AA62)</f>
        <v>1.3769687500000001</v>
      </c>
      <c r="AB62">
        <f>-('Avoided Prod Cost'!AB62+'Avoided T&amp;D Capacity'!AB62+'Avoided Gen Capacity Cost'!AB62)</f>
        <v>1.7519687500000001</v>
      </c>
      <c r="AC62">
        <f>-('Avoided Prod Cost'!AC62+'Avoided T&amp;D Capacity'!AC62+'Avoided Gen Capacity Cost'!AC62)</f>
        <v>0.78321874999999996</v>
      </c>
      <c r="AD62">
        <f>-('Avoided Prod Cost'!AD62+'Avoided T&amp;D Capacity'!AD62+'Avoided Gen Capacity Cost'!AD62)</f>
        <v>1.7519687500000001</v>
      </c>
      <c r="AE62">
        <f>-('Avoided Prod Cost'!AE62+'Avoided T&amp;D Capacity'!AE62+'Avoided Gen Capacity Cost'!AE62)</f>
        <v>1.7519687500000001</v>
      </c>
      <c r="AF62">
        <f>-('Avoided Prod Cost'!AF62+'Avoided T&amp;D Capacity'!AF62+'Avoided Gen Capacity Cost'!AF62)</f>
        <v>2.2207187500000001</v>
      </c>
      <c r="AG62">
        <f>-('Avoided Prod Cost'!AG62+'Avoided T&amp;D Capacity'!AG62+'Avoided Gen Capacity Cost'!AG62)</f>
        <v>1.7207187500000001</v>
      </c>
      <c r="AH62">
        <f>-('Avoided Prod Cost'!AH62+'Avoided T&amp;D Capacity'!AH62+'Avoided Gen Capacity Cost'!AH62)</f>
        <v>1.6269687500000001</v>
      </c>
      <c r="AI62" s="2">
        <f t="shared" si="0"/>
        <v>40.134281120000011</v>
      </c>
      <c r="AJ62" s="2">
        <f t="shared" si="1"/>
        <v>17.875016453064358</v>
      </c>
    </row>
    <row r="63" spans="1:36" x14ac:dyDescent="0.25">
      <c r="A63" s="13">
        <v>1</v>
      </c>
      <c r="B63" s="13">
        <v>250</v>
      </c>
      <c r="C63" s="95">
        <v>252</v>
      </c>
      <c r="D63" t="s">
        <v>97</v>
      </c>
      <c r="E63">
        <f>-('Avoided Prod Cost'!E63+'Avoided T&amp;D Capacity'!E63+'Avoided Gen Capacity Cost'!E63)</f>
        <v>0</v>
      </c>
      <c r="F63">
        <f>-('Avoided Prod Cost'!F63+'Avoided T&amp;D Capacity'!F63+'Avoided Gen Capacity Cost'!F63)</f>
        <v>0</v>
      </c>
      <c r="G63">
        <f>-('Avoided Prod Cost'!G63+'Avoided T&amp;D Capacity'!G63+'Avoided Gen Capacity Cost'!G63)</f>
        <v>0.70558593000000003</v>
      </c>
      <c r="H63">
        <f>-('Avoided Prod Cost'!H63+'Avoided T&amp;D Capacity'!H63+'Avoided Gen Capacity Cost'!H63)</f>
        <v>0.95558593000000003</v>
      </c>
      <c r="I63">
        <f>-('Avoided Prod Cost'!I63+'Avoided T&amp;D Capacity'!I63+'Avoided Gen Capacity Cost'!I63)</f>
        <v>0.83058593000000003</v>
      </c>
      <c r="J63">
        <f>-('Avoided Prod Cost'!J63+'Avoided T&amp;D Capacity'!J63+'Avoided Gen Capacity Cost'!J63)</f>
        <v>1.24367183</v>
      </c>
      <c r="K63">
        <f>-('Avoided Prod Cost'!K63+'Avoided T&amp;D Capacity'!K63+'Avoided Gen Capacity Cost'!K63)</f>
        <v>1.46535153</v>
      </c>
      <c r="L63">
        <f>-('Avoided Prod Cost'!L63+'Avoided T&amp;D Capacity'!L63+'Avoided Gen Capacity Cost'!L63)</f>
        <v>0.77687503000000002</v>
      </c>
      <c r="M63">
        <f>-('Avoided Prod Cost'!M63+'Avoided T&amp;D Capacity'!M63+'Avoided Gen Capacity Cost'!M63)</f>
        <v>1.32277343</v>
      </c>
      <c r="N63">
        <f>-('Avoided Prod Cost'!N63+'Avoided T&amp;D Capacity'!N63+'Avoided Gen Capacity Cost'!N63)</f>
        <v>1.65871093</v>
      </c>
      <c r="O63">
        <f>-('Avoided Prod Cost'!O63+'Avoided T&amp;D Capacity'!O63+'Avoided Gen Capacity Cost'!O63)</f>
        <v>1.90089843</v>
      </c>
      <c r="P63">
        <f>-('Avoided Prod Cost'!P63+'Avoided T&amp;D Capacity'!P63+'Avoided Gen Capacity Cost'!P63)</f>
        <v>1.48683593</v>
      </c>
      <c r="Q63">
        <f>-('Avoided Prod Cost'!Q63+'Avoided T&amp;D Capacity'!Q63+'Avoided Gen Capacity Cost'!Q63)</f>
        <v>1.22121093</v>
      </c>
      <c r="R63">
        <f>-('Avoided Prod Cost'!R63+'Avoided T&amp;D Capacity'!R63+'Avoided Gen Capacity Cost'!R63)</f>
        <v>1.09621093</v>
      </c>
      <c r="S63">
        <f>-('Avoided Prod Cost'!S63+'Avoided T&amp;D Capacity'!S63+'Avoided Gen Capacity Cost'!S63)</f>
        <v>1.23683593</v>
      </c>
      <c r="T63">
        <f>-('Avoided Prod Cost'!T63+'Avoided T&amp;D Capacity'!T63+'Avoided Gen Capacity Cost'!T63)</f>
        <v>1.61183593</v>
      </c>
      <c r="U63">
        <f>-('Avoided Prod Cost'!U63+'Avoided T&amp;D Capacity'!U63+'Avoided Gen Capacity Cost'!U63)</f>
        <v>1.0019687500000001</v>
      </c>
      <c r="V63">
        <f>-('Avoided Prod Cost'!V63+'Avoided T&amp;D Capacity'!V63+'Avoided Gen Capacity Cost'!V63)</f>
        <v>1.0332187500000001</v>
      </c>
      <c r="W63">
        <f>-('Avoided Prod Cost'!W63+'Avoided T&amp;D Capacity'!W63+'Avoided Gen Capacity Cost'!W63)</f>
        <v>1.8769687500000001</v>
      </c>
      <c r="X63">
        <f>-('Avoided Prod Cost'!X63+'Avoided T&amp;D Capacity'!X63+'Avoided Gen Capacity Cost'!X63)</f>
        <v>1.4082187500000001</v>
      </c>
      <c r="Y63">
        <f>-('Avoided Prod Cost'!Y63+'Avoided T&amp;D Capacity'!Y63+'Avoided Gen Capacity Cost'!Y63)</f>
        <v>2.4394687500000001</v>
      </c>
      <c r="Z63">
        <f>-('Avoided Prod Cost'!Z63+'Avoided T&amp;D Capacity'!Z63+'Avoided Gen Capacity Cost'!Z63)</f>
        <v>1.8769687500000001</v>
      </c>
      <c r="AA63">
        <f>-('Avoided Prod Cost'!AA63+'Avoided T&amp;D Capacity'!AA63+'Avoided Gen Capacity Cost'!AA63)</f>
        <v>1.3769687500000001</v>
      </c>
      <c r="AB63">
        <f>-('Avoided Prod Cost'!AB63+'Avoided T&amp;D Capacity'!AB63+'Avoided Gen Capacity Cost'!AB63)</f>
        <v>1.7519687500000001</v>
      </c>
      <c r="AC63">
        <f>-('Avoided Prod Cost'!AC63+'Avoided T&amp;D Capacity'!AC63+'Avoided Gen Capacity Cost'!AC63)</f>
        <v>0.78321874999999996</v>
      </c>
      <c r="AD63">
        <f>-('Avoided Prod Cost'!AD63+'Avoided T&amp;D Capacity'!AD63+'Avoided Gen Capacity Cost'!AD63)</f>
        <v>1.7519687500000001</v>
      </c>
      <c r="AE63">
        <f>-('Avoided Prod Cost'!AE63+'Avoided T&amp;D Capacity'!AE63+'Avoided Gen Capacity Cost'!AE63)</f>
        <v>1.7519687500000001</v>
      </c>
      <c r="AF63">
        <f>-('Avoided Prod Cost'!AF63+'Avoided T&amp;D Capacity'!AF63+'Avoided Gen Capacity Cost'!AF63)</f>
        <v>2.2207187500000001</v>
      </c>
      <c r="AG63">
        <f>-('Avoided Prod Cost'!AG63+'Avoided T&amp;D Capacity'!AG63+'Avoided Gen Capacity Cost'!AG63)</f>
        <v>1.7207187500000001</v>
      </c>
      <c r="AH63">
        <f>-('Avoided Prod Cost'!AH63+'Avoided T&amp;D Capacity'!AH63+'Avoided Gen Capacity Cost'!AH63)</f>
        <v>1.6269687500000001</v>
      </c>
      <c r="AI63" s="2">
        <f t="shared" si="0"/>
        <v>40.134281120000011</v>
      </c>
      <c r="AJ63" s="2">
        <f t="shared" si="1"/>
        <v>17.875016453064358</v>
      </c>
    </row>
    <row r="64" spans="1:36" x14ac:dyDescent="0.25">
      <c r="A64" s="13">
        <v>1</v>
      </c>
      <c r="B64" s="13">
        <v>260</v>
      </c>
      <c r="C64" s="95">
        <v>261</v>
      </c>
      <c r="D64" t="s">
        <v>98</v>
      </c>
      <c r="E64">
        <f>-('Avoided Prod Cost'!E64+'Avoided T&amp;D Capacity'!E64+'Avoided Gen Capacity Cost'!E64)</f>
        <v>0</v>
      </c>
      <c r="F64">
        <f>-('Avoided Prod Cost'!F64+'Avoided T&amp;D Capacity'!F64+'Avoided Gen Capacity Cost'!F64)</f>
        <v>0</v>
      </c>
      <c r="G64">
        <f>-('Avoided Prod Cost'!G64+'Avoided T&amp;D Capacity'!G64+'Avoided Gen Capacity Cost'!G64)</f>
        <v>3.7739921999999999</v>
      </c>
      <c r="H64">
        <f>-('Avoided Prod Cost'!H64+'Avoided T&amp;D Capacity'!H64+'Avoided Gen Capacity Cost'!H64)</f>
        <v>4.1489922000000004</v>
      </c>
      <c r="I64">
        <f>-('Avoided Prod Cost'!I64+'Avoided T&amp;D Capacity'!I64+'Avoided Gen Capacity Cost'!I64)</f>
        <v>0</v>
      </c>
      <c r="J64">
        <f>-('Avoided Prod Cost'!J64+'Avoided T&amp;D Capacity'!J64+'Avoided Gen Capacity Cost'!J64)</f>
        <v>0</v>
      </c>
      <c r="K64">
        <f>-('Avoided Prod Cost'!K64+'Avoided T&amp;D Capacity'!K64+'Avoided Gen Capacity Cost'!K64)</f>
        <v>0</v>
      </c>
      <c r="L64">
        <f>-('Avoided Prod Cost'!L64+'Avoided T&amp;D Capacity'!L64+'Avoided Gen Capacity Cost'!L64)</f>
        <v>0</v>
      </c>
      <c r="M64">
        <f>-('Avoided Prod Cost'!M64+'Avoided T&amp;D Capacity'!M64+'Avoided Gen Capacity Cost'!M64)</f>
        <v>0</v>
      </c>
      <c r="N64">
        <f>-('Avoided Prod Cost'!N64+'Avoided T&amp;D Capacity'!N64+'Avoided Gen Capacity Cost'!N64)</f>
        <v>0</v>
      </c>
      <c r="O64">
        <f>-('Avoided Prod Cost'!O64+'Avoided T&amp;D Capacity'!O64+'Avoided Gen Capacity Cost'!O64)</f>
        <v>0</v>
      </c>
      <c r="P64">
        <f>-('Avoided Prod Cost'!P64+'Avoided T&amp;D Capacity'!P64+'Avoided Gen Capacity Cost'!P64)</f>
        <v>0</v>
      </c>
      <c r="Q64">
        <f>-('Avoided Prod Cost'!Q64+'Avoided T&amp;D Capacity'!Q64+'Avoided Gen Capacity Cost'!Q64)</f>
        <v>0</v>
      </c>
      <c r="R64">
        <f>-('Avoided Prod Cost'!R64+'Avoided T&amp;D Capacity'!R64+'Avoided Gen Capacity Cost'!R64)</f>
        <v>0</v>
      </c>
      <c r="S64">
        <f>-('Avoided Prod Cost'!S64+'Avoided T&amp;D Capacity'!S64+'Avoided Gen Capacity Cost'!S64)</f>
        <v>0</v>
      </c>
      <c r="T64">
        <f>-('Avoided Prod Cost'!T64+'Avoided T&amp;D Capacity'!T64+'Avoided Gen Capacity Cost'!T64)</f>
        <v>0</v>
      </c>
      <c r="U64">
        <f>-('Avoided Prod Cost'!U64+'Avoided T&amp;D Capacity'!U64+'Avoided Gen Capacity Cost'!U64)</f>
        <v>0</v>
      </c>
      <c r="V64">
        <f>-('Avoided Prod Cost'!V64+'Avoided T&amp;D Capacity'!V64+'Avoided Gen Capacity Cost'!V64)</f>
        <v>0</v>
      </c>
      <c r="W64">
        <f>-('Avoided Prod Cost'!W64+'Avoided T&amp;D Capacity'!W64+'Avoided Gen Capacity Cost'!W64)</f>
        <v>0</v>
      </c>
      <c r="X64">
        <f>-('Avoided Prod Cost'!X64+'Avoided T&amp;D Capacity'!X64+'Avoided Gen Capacity Cost'!X64)</f>
        <v>0</v>
      </c>
      <c r="Y64">
        <f>-('Avoided Prod Cost'!Y64+'Avoided T&amp;D Capacity'!Y64+'Avoided Gen Capacity Cost'!Y64)</f>
        <v>0</v>
      </c>
      <c r="Z64">
        <f>-('Avoided Prod Cost'!Z64+'Avoided T&amp;D Capacity'!Z64+'Avoided Gen Capacity Cost'!Z64)</f>
        <v>0</v>
      </c>
      <c r="AA64">
        <f>-('Avoided Prod Cost'!AA64+'Avoided T&amp;D Capacity'!AA64+'Avoided Gen Capacity Cost'!AA64)</f>
        <v>0</v>
      </c>
      <c r="AB64">
        <f>-('Avoided Prod Cost'!AB64+'Avoided T&amp;D Capacity'!AB64+'Avoided Gen Capacity Cost'!AB64)</f>
        <v>0</v>
      </c>
      <c r="AC64">
        <f>-('Avoided Prod Cost'!AC64+'Avoided T&amp;D Capacity'!AC64+'Avoided Gen Capacity Cost'!AC64)</f>
        <v>0</v>
      </c>
      <c r="AD64">
        <f>-('Avoided Prod Cost'!AD64+'Avoided T&amp;D Capacity'!AD64+'Avoided Gen Capacity Cost'!AD64)</f>
        <v>0</v>
      </c>
      <c r="AE64">
        <f>-('Avoided Prod Cost'!AE64+'Avoided T&amp;D Capacity'!AE64+'Avoided Gen Capacity Cost'!AE64)</f>
        <v>0</v>
      </c>
      <c r="AF64">
        <f>-('Avoided Prod Cost'!AF64+'Avoided T&amp;D Capacity'!AF64+'Avoided Gen Capacity Cost'!AF64)</f>
        <v>0</v>
      </c>
      <c r="AG64">
        <f>-('Avoided Prod Cost'!AG64+'Avoided T&amp;D Capacity'!AG64+'Avoided Gen Capacity Cost'!AG64)</f>
        <v>0</v>
      </c>
      <c r="AH64">
        <f>-('Avoided Prod Cost'!AH64+'Avoided T&amp;D Capacity'!AH64+'Avoided Gen Capacity Cost'!AH64)</f>
        <v>0</v>
      </c>
      <c r="AI64" s="2">
        <f t="shared" si="0"/>
        <v>7.9229844000000007</v>
      </c>
      <c r="AJ64" s="2">
        <f t="shared" si="1"/>
        <v>7.6710820462086549</v>
      </c>
    </row>
    <row r="65" spans="1:36" x14ac:dyDescent="0.25">
      <c r="A65" s="13">
        <v>1</v>
      </c>
      <c r="B65" s="13">
        <v>260</v>
      </c>
      <c r="C65" s="95">
        <v>262</v>
      </c>
      <c r="D65" t="s">
        <v>99</v>
      </c>
      <c r="E65">
        <f>-('Avoided Prod Cost'!E65+'Avoided T&amp;D Capacity'!E65+'Avoided Gen Capacity Cost'!E65)</f>
        <v>0</v>
      </c>
      <c r="F65">
        <f>-('Avoided Prod Cost'!F65+'Avoided T&amp;D Capacity'!F65+'Avoided Gen Capacity Cost'!F65)</f>
        <v>0</v>
      </c>
      <c r="G65">
        <f>-('Avoided Prod Cost'!G65+'Avoided T&amp;D Capacity'!G65+'Avoided Gen Capacity Cost'!G65)</f>
        <v>1.20558593</v>
      </c>
      <c r="H65">
        <f>-('Avoided Prod Cost'!H65+'Avoided T&amp;D Capacity'!H65+'Avoided Gen Capacity Cost'!H65)</f>
        <v>1.08058593</v>
      </c>
      <c r="I65">
        <f>-('Avoided Prod Cost'!I65+'Avoided T&amp;D Capacity'!I65+'Avoided Gen Capacity Cost'!I65)</f>
        <v>1.08058593</v>
      </c>
      <c r="J65">
        <f>-('Avoided Prod Cost'!J65+'Avoided T&amp;D Capacity'!J65+'Avoided Gen Capacity Cost'!J65)</f>
        <v>1.24367183</v>
      </c>
      <c r="K65">
        <f>-('Avoided Prod Cost'!K65+'Avoided T&amp;D Capacity'!K65+'Avoided Gen Capacity Cost'!K65)</f>
        <v>1.5317578300000001</v>
      </c>
      <c r="L65">
        <f>-('Avoided Prod Cost'!L65+'Avoided T&amp;D Capacity'!L65+'Avoided Gen Capacity Cost'!L65)</f>
        <v>1.27687503</v>
      </c>
      <c r="M65">
        <f>-('Avoided Prod Cost'!M65+'Avoided T&amp;D Capacity'!M65+'Avoided Gen Capacity Cost'!M65)</f>
        <v>1.82277343</v>
      </c>
      <c r="N65">
        <f>-('Avoided Prod Cost'!N65+'Avoided T&amp;D Capacity'!N65+'Avoided Gen Capacity Cost'!N65)</f>
        <v>1.65871093</v>
      </c>
      <c r="O65">
        <f>-('Avoided Prod Cost'!O65+'Avoided T&amp;D Capacity'!O65+'Avoided Gen Capacity Cost'!O65)</f>
        <v>2.2993359299999998</v>
      </c>
      <c r="P65">
        <f>-('Avoided Prod Cost'!P65+'Avoided T&amp;D Capacity'!P65+'Avoided Gen Capacity Cost'!P65)</f>
        <v>1.73683593</v>
      </c>
      <c r="Q65">
        <f>-('Avoided Prod Cost'!Q65+'Avoided T&amp;D Capacity'!Q65+'Avoided Gen Capacity Cost'!Q65)</f>
        <v>1.47121093</v>
      </c>
      <c r="R65">
        <f>-('Avoided Prod Cost'!R65+'Avoided T&amp;D Capacity'!R65+'Avoided Gen Capacity Cost'!R65)</f>
        <v>1.34621093</v>
      </c>
      <c r="S65">
        <f>-('Avoided Prod Cost'!S65+'Avoided T&amp;D Capacity'!S65+'Avoided Gen Capacity Cost'!S65)</f>
        <v>1.48683593</v>
      </c>
      <c r="T65">
        <f>-('Avoided Prod Cost'!T65+'Avoided T&amp;D Capacity'!T65+'Avoided Gen Capacity Cost'!T65)</f>
        <v>1.86183593</v>
      </c>
      <c r="U65">
        <f>-('Avoided Prod Cost'!U65+'Avoided T&amp;D Capacity'!U65+'Avoided Gen Capacity Cost'!U65)</f>
        <v>1.61183593</v>
      </c>
      <c r="V65">
        <f>-('Avoided Prod Cost'!V65+'Avoided T&amp;D Capacity'!V65+'Avoided Gen Capacity Cost'!V65)</f>
        <v>1.36183593</v>
      </c>
      <c r="W65">
        <f>-('Avoided Prod Cost'!W65+'Avoided T&amp;D Capacity'!W65+'Avoided Gen Capacity Cost'!W65)</f>
        <v>2.0180859299999998</v>
      </c>
      <c r="X65">
        <f>-('Avoided Prod Cost'!X65+'Avoided T&amp;D Capacity'!X65+'Avoided Gen Capacity Cost'!X65)</f>
        <v>1.51808593</v>
      </c>
      <c r="Y65">
        <f>-('Avoided Prod Cost'!Y65+'Avoided T&amp;D Capacity'!Y65+'Avoided Gen Capacity Cost'!Y65)</f>
        <v>2.6118359299999998</v>
      </c>
      <c r="Z65">
        <f>-('Avoided Prod Cost'!Z65+'Avoided T&amp;D Capacity'!Z65+'Avoided Gen Capacity Cost'!Z65)</f>
        <v>2.0180859299999998</v>
      </c>
      <c r="AA65">
        <f>-('Avoided Prod Cost'!AA65+'Avoided T&amp;D Capacity'!AA65+'Avoided Gen Capacity Cost'!AA65)</f>
        <v>1.58058593</v>
      </c>
      <c r="AB65">
        <f>-('Avoided Prod Cost'!AB65+'Avoided T&amp;D Capacity'!AB65+'Avoided Gen Capacity Cost'!AB65)</f>
        <v>1.89308593</v>
      </c>
      <c r="AC65">
        <f>-('Avoided Prod Cost'!AC65+'Avoided T&amp;D Capacity'!AC65+'Avoided Gen Capacity Cost'!AC65)</f>
        <v>1.89308593</v>
      </c>
      <c r="AD65">
        <f>-('Avoided Prod Cost'!AD65+'Avoided T&amp;D Capacity'!AD65+'Avoided Gen Capacity Cost'!AD65)</f>
        <v>1.33058593</v>
      </c>
      <c r="AE65">
        <f>-('Avoided Prod Cost'!AE65+'Avoided T&amp;D Capacity'!AE65+'Avoided Gen Capacity Cost'!AE65)</f>
        <v>1.83058593</v>
      </c>
      <c r="AF65">
        <f>-('Avoided Prod Cost'!AF65+'Avoided T&amp;D Capacity'!AF65+'Avoided Gen Capacity Cost'!AF65)</f>
        <v>2.7993359299999998</v>
      </c>
      <c r="AG65">
        <f>-('Avoided Prod Cost'!AG65+'Avoided T&amp;D Capacity'!AG65+'Avoided Gen Capacity Cost'!AG65)</f>
        <v>2.2993359299999998</v>
      </c>
      <c r="AH65">
        <f>-('Avoided Prod Cost'!AH65+'Avoided T&amp;D Capacity'!AH65+'Avoided Gen Capacity Cost'!AH65)</f>
        <v>1.83058593</v>
      </c>
      <c r="AI65" s="2">
        <f t="shared" si="0"/>
        <v>47.699765439999993</v>
      </c>
      <c r="AJ65" s="2">
        <f t="shared" si="1"/>
        <v>21.48117457447292</v>
      </c>
    </row>
    <row r="66" spans="1:36" x14ac:dyDescent="0.25">
      <c r="A66" s="13">
        <v>1</v>
      </c>
      <c r="B66" s="13">
        <v>300</v>
      </c>
      <c r="C66" s="95">
        <v>301</v>
      </c>
      <c r="D66" t="s">
        <v>100</v>
      </c>
      <c r="E66">
        <f>-('Avoided Prod Cost'!E66+'Avoided T&amp;D Capacity'!E66+'Avoided Gen Capacity Cost'!E66)</f>
        <v>0</v>
      </c>
      <c r="F66">
        <f>-('Avoided Prod Cost'!F66+'Avoided T&amp;D Capacity'!F66+'Avoided Gen Capacity Cost'!F66)</f>
        <v>0</v>
      </c>
      <c r="G66">
        <f>-('Avoided Prod Cost'!G66+'Avoided T&amp;D Capacity'!G66+'Avoided Gen Capacity Cost'!G66)</f>
        <v>11.342214800000001</v>
      </c>
      <c r="H66">
        <f>-('Avoided Prod Cost'!H66+'Avoided T&amp;D Capacity'!H66+'Avoided Gen Capacity Cost'!H66)</f>
        <v>11.592214800000001</v>
      </c>
      <c r="I66">
        <f>-('Avoided Prod Cost'!I66+'Avoided T&amp;D Capacity'!I66+'Avoided Gen Capacity Cost'!I66)</f>
        <v>12.967214800000001</v>
      </c>
      <c r="J66">
        <f>-('Avoided Prod Cost'!J66+'Avoided T&amp;D Capacity'!J66+'Avoided Gen Capacity Cost'!J66)</f>
        <v>16.786550800000001</v>
      </c>
      <c r="K66">
        <f>-('Avoided Prod Cost'!K66+'Avoided T&amp;D Capacity'!K66+'Avoided Gen Capacity Cost'!K66)</f>
        <v>18.162527799999999</v>
      </c>
      <c r="L66">
        <f>-('Avoided Prod Cost'!L66+'Avoided T&amp;D Capacity'!L66+'Avoided Gen Capacity Cost'!L66)</f>
        <v>18.4183868</v>
      </c>
      <c r="M66">
        <f>-('Avoided Prod Cost'!M66+'Avoided T&amp;D Capacity'!M66+'Avoided Gen Capacity Cost'!M66)</f>
        <v>20.889089800000001</v>
      </c>
      <c r="N66">
        <f>-('Avoided Prod Cost'!N66+'Avoided T&amp;D Capacity'!N66+'Avoided Gen Capacity Cost'!N66)</f>
        <v>21.787527799999999</v>
      </c>
      <c r="O66">
        <f>-('Avoided Prod Cost'!O66+'Avoided T&amp;D Capacity'!O66+'Avoided Gen Capacity Cost'!O66)</f>
        <v>22.264089800000001</v>
      </c>
      <c r="P66">
        <f>-('Avoided Prod Cost'!P66+'Avoided T&amp;D Capacity'!P66+'Avoided Gen Capacity Cost'!P66)</f>
        <v>21.248464800000001</v>
      </c>
      <c r="Q66">
        <f>-('Avoided Prod Cost'!Q66+'Avoided T&amp;D Capacity'!Q66+'Avoided Gen Capacity Cost'!Q66)</f>
        <v>21.810964800000001</v>
      </c>
      <c r="R66">
        <f>-('Avoided Prod Cost'!R66+'Avoided T&amp;D Capacity'!R66+'Avoided Gen Capacity Cost'!R66)</f>
        <v>21.123464800000001</v>
      </c>
      <c r="S66">
        <f>-('Avoided Prod Cost'!S66+'Avoided T&amp;D Capacity'!S66+'Avoided Gen Capacity Cost'!S66)</f>
        <v>24.154714800000001</v>
      </c>
      <c r="T66">
        <f>-('Avoided Prod Cost'!T66+'Avoided T&amp;D Capacity'!T66+'Avoided Gen Capacity Cost'!T66)</f>
        <v>22.029714800000001</v>
      </c>
      <c r="U66">
        <f>-('Avoided Prod Cost'!U66+'Avoided T&amp;D Capacity'!U66+'Avoided Gen Capacity Cost'!U66)</f>
        <v>0</v>
      </c>
      <c r="V66">
        <f>-('Avoided Prod Cost'!V66+'Avoided T&amp;D Capacity'!V66+'Avoided Gen Capacity Cost'!V66)</f>
        <v>0</v>
      </c>
      <c r="W66">
        <f>-('Avoided Prod Cost'!W66+'Avoided T&amp;D Capacity'!W66+'Avoided Gen Capacity Cost'!W66)</f>
        <v>0</v>
      </c>
      <c r="X66">
        <f>-('Avoided Prod Cost'!X66+'Avoided T&amp;D Capacity'!X66+'Avoided Gen Capacity Cost'!X66)</f>
        <v>0</v>
      </c>
      <c r="Y66">
        <f>-('Avoided Prod Cost'!Y66+'Avoided T&amp;D Capacity'!Y66+'Avoided Gen Capacity Cost'!Y66)</f>
        <v>0</v>
      </c>
      <c r="Z66">
        <f>-('Avoided Prod Cost'!Z66+'Avoided T&amp;D Capacity'!Z66+'Avoided Gen Capacity Cost'!Z66)</f>
        <v>0</v>
      </c>
      <c r="AA66">
        <f>-('Avoided Prod Cost'!AA66+'Avoided T&amp;D Capacity'!AA66+'Avoided Gen Capacity Cost'!AA66)</f>
        <v>0</v>
      </c>
      <c r="AB66">
        <f>-('Avoided Prod Cost'!AB66+'Avoided T&amp;D Capacity'!AB66+'Avoided Gen Capacity Cost'!AB66)</f>
        <v>0</v>
      </c>
      <c r="AC66">
        <f>-('Avoided Prod Cost'!AC66+'Avoided T&amp;D Capacity'!AC66+'Avoided Gen Capacity Cost'!AC66)</f>
        <v>0</v>
      </c>
      <c r="AD66">
        <f>-('Avoided Prod Cost'!AD66+'Avoided T&amp;D Capacity'!AD66+'Avoided Gen Capacity Cost'!AD66)</f>
        <v>0</v>
      </c>
      <c r="AE66">
        <f>-('Avoided Prod Cost'!AE66+'Avoided T&amp;D Capacity'!AE66+'Avoided Gen Capacity Cost'!AE66)</f>
        <v>0</v>
      </c>
      <c r="AF66">
        <f>-('Avoided Prod Cost'!AF66+'Avoided T&amp;D Capacity'!AF66+'Avoided Gen Capacity Cost'!AF66)</f>
        <v>0</v>
      </c>
      <c r="AG66">
        <f>-('Avoided Prod Cost'!AG66+'Avoided T&amp;D Capacity'!AG66+'Avoided Gen Capacity Cost'!AG66)</f>
        <v>0</v>
      </c>
      <c r="AH66">
        <f>-('Avoided Prod Cost'!AH66+'Avoided T&amp;D Capacity'!AH66+'Avoided Gen Capacity Cost'!AH66)</f>
        <v>0</v>
      </c>
      <c r="AI66" s="2">
        <f t="shared" si="0"/>
        <v>264.57714119999997</v>
      </c>
      <c r="AJ66" s="2">
        <f t="shared" si="1"/>
        <v>172.58009426011259</v>
      </c>
    </row>
    <row r="67" spans="1:36" x14ac:dyDescent="0.25">
      <c r="A67" s="13">
        <v>1</v>
      </c>
      <c r="B67" s="13">
        <v>350</v>
      </c>
      <c r="C67" s="95">
        <v>351</v>
      </c>
      <c r="D67" t="s">
        <v>101</v>
      </c>
      <c r="E67">
        <f>-('Avoided Prod Cost'!E67+'Avoided T&amp;D Capacity'!E67+'Avoided Gen Capacity Cost'!E67)</f>
        <v>0</v>
      </c>
      <c r="F67">
        <f>-('Avoided Prod Cost'!F67+'Avoided T&amp;D Capacity'!F67+'Avoided Gen Capacity Cost'!F67)</f>
        <v>0</v>
      </c>
      <c r="G67">
        <f>-('Avoided Prod Cost'!G67+'Avoided T&amp;D Capacity'!G67+'Avoided Gen Capacity Cost'!G67)</f>
        <v>2.9312266</v>
      </c>
      <c r="H67">
        <f>-('Avoided Prod Cost'!H67+'Avoided T&amp;D Capacity'!H67+'Avoided Gen Capacity Cost'!H67)</f>
        <v>3.4312266</v>
      </c>
      <c r="I67">
        <f>-('Avoided Prod Cost'!I67+'Avoided T&amp;D Capacity'!I67+'Avoided Gen Capacity Cost'!I67)</f>
        <v>3.5562266</v>
      </c>
      <c r="J67">
        <f>-('Avoided Prod Cost'!J67+'Avoided T&amp;D Capacity'!J67+'Avoided Gen Capacity Cost'!J67)</f>
        <v>5.0357188000000006</v>
      </c>
      <c r="K67">
        <f>-('Avoided Prod Cost'!K67+'Avoided T&amp;D Capacity'!K67+'Avoided Gen Capacity Cost'!K67)</f>
        <v>5.8462657</v>
      </c>
      <c r="L67">
        <f>-('Avoided Prod Cost'!L67+'Avoided T&amp;D Capacity'!L67+'Avoided Gen Capacity Cost'!L67)</f>
        <v>5.6021250000000009</v>
      </c>
      <c r="M67">
        <f>-('Avoided Prod Cost'!M67+'Avoided T&amp;D Capacity'!M67+'Avoided Gen Capacity Cost'!M67)</f>
        <v>6.814039600000001</v>
      </c>
      <c r="N67">
        <f>-('Avoided Prod Cost'!N67+'Avoided T&amp;D Capacity'!N67+'Avoided Gen Capacity Cost'!N67)</f>
        <v>6.9156016000000005</v>
      </c>
      <c r="O67">
        <f>-('Avoided Prod Cost'!O67+'Avoided T&amp;D Capacity'!O67+'Avoided Gen Capacity Cost'!O67)</f>
        <v>7.610914600000001</v>
      </c>
      <c r="P67">
        <f>-('Avoided Prod Cost'!P67+'Avoided T&amp;D Capacity'!P67+'Avoided Gen Capacity Cost'!P67)</f>
        <v>6.7906016000000005</v>
      </c>
      <c r="Q67">
        <f>-('Avoided Prod Cost'!Q67+'Avoided T&amp;D Capacity'!Q67+'Avoided Gen Capacity Cost'!Q67)</f>
        <v>6.5562266000000005</v>
      </c>
      <c r="R67">
        <f>-('Avoided Prod Cost'!R67+'Avoided T&amp;D Capacity'!R67+'Avoided Gen Capacity Cost'!R67)</f>
        <v>0</v>
      </c>
      <c r="S67">
        <f>-('Avoided Prod Cost'!S67+'Avoided T&amp;D Capacity'!S67+'Avoided Gen Capacity Cost'!S67)</f>
        <v>0</v>
      </c>
      <c r="T67">
        <f>-('Avoided Prod Cost'!T67+'Avoided T&amp;D Capacity'!T67+'Avoided Gen Capacity Cost'!T67)</f>
        <v>0</v>
      </c>
      <c r="U67">
        <f>-('Avoided Prod Cost'!U67+'Avoided T&amp;D Capacity'!U67+'Avoided Gen Capacity Cost'!U67)</f>
        <v>0</v>
      </c>
      <c r="V67">
        <f>-('Avoided Prod Cost'!V67+'Avoided T&amp;D Capacity'!V67+'Avoided Gen Capacity Cost'!V67)</f>
        <v>0</v>
      </c>
      <c r="W67">
        <f>-('Avoided Prod Cost'!W67+'Avoided T&amp;D Capacity'!W67+'Avoided Gen Capacity Cost'!W67)</f>
        <v>0</v>
      </c>
      <c r="X67">
        <f>-('Avoided Prod Cost'!X67+'Avoided T&amp;D Capacity'!X67+'Avoided Gen Capacity Cost'!X67)</f>
        <v>0</v>
      </c>
      <c r="Y67">
        <f>-('Avoided Prod Cost'!Y67+'Avoided T&amp;D Capacity'!Y67+'Avoided Gen Capacity Cost'!Y67)</f>
        <v>0</v>
      </c>
      <c r="Z67">
        <f>-('Avoided Prod Cost'!Z67+'Avoided T&amp;D Capacity'!Z67+'Avoided Gen Capacity Cost'!Z67)</f>
        <v>0</v>
      </c>
      <c r="AA67">
        <f>-('Avoided Prod Cost'!AA67+'Avoided T&amp;D Capacity'!AA67+'Avoided Gen Capacity Cost'!AA67)</f>
        <v>0</v>
      </c>
      <c r="AB67">
        <f>-('Avoided Prod Cost'!AB67+'Avoided T&amp;D Capacity'!AB67+'Avoided Gen Capacity Cost'!AB67)</f>
        <v>0</v>
      </c>
      <c r="AC67">
        <f>-('Avoided Prod Cost'!AC67+'Avoided T&amp;D Capacity'!AC67+'Avoided Gen Capacity Cost'!AC67)</f>
        <v>0</v>
      </c>
      <c r="AD67">
        <f>-('Avoided Prod Cost'!AD67+'Avoided T&amp;D Capacity'!AD67+'Avoided Gen Capacity Cost'!AD67)</f>
        <v>0</v>
      </c>
      <c r="AE67">
        <f>-('Avoided Prod Cost'!AE67+'Avoided T&amp;D Capacity'!AE67+'Avoided Gen Capacity Cost'!AE67)</f>
        <v>0</v>
      </c>
      <c r="AF67">
        <f>-('Avoided Prod Cost'!AF67+'Avoided T&amp;D Capacity'!AF67+'Avoided Gen Capacity Cost'!AF67)</f>
        <v>0</v>
      </c>
      <c r="AG67">
        <f>-('Avoided Prod Cost'!AG67+'Avoided T&amp;D Capacity'!AG67+'Avoided Gen Capacity Cost'!AG67)</f>
        <v>0</v>
      </c>
      <c r="AH67">
        <f>-('Avoided Prod Cost'!AH67+'Avoided T&amp;D Capacity'!AH67+'Avoided Gen Capacity Cost'!AH67)</f>
        <v>0</v>
      </c>
      <c r="AI67" s="2">
        <f t="shared" si="0"/>
        <v>61.090173300000011</v>
      </c>
      <c r="AJ67" s="2">
        <f t="shared" si="1"/>
        <v>43.231634119625284</v>
      </c>
    </row>
    <row r="68" spans="1:36" x14ac:dyDescent="0.25">
      <c r="A68" s="13">
        <v>1</v>
      </c>
      <c r="B68" s="13">
        <v>400</v>
      </c>
      <c r="C68" s="95">
        <v>401</v>
      </c>
      <c r="D68" t="s">
        <v>102</v>
      </c>
      <c r="E68">
        <f>-('Avoided Prod Cost'!E68+'Avoided T&amp;D Capacity'!E68+'Avoided Gen Capacity Cost'!E68)</f>
        <v>0</v>
      </c>
      <c r="F68">
        <f>-('Avoided Prod Cost'!F68+'Avoided T&amp;D Capacity'!F68+'Avoided Gen Capacity Cost'!F68)</f>
        <v>0</v>
      </c>
      <c r="G68">
        <f>-('Avoided Prod Cost'!G68+'Avoided T&amp;D Capacity'!G68+'Avoided Gen Capacity Cost'!G68)</f>
        <v>100.05035100000001</v>
      </c>
      <c r="H68">
        <f>-('Avoided Prod Cost'!H68+'Avoided T&amp;D Capacity'!H68+'Avoided Gen Capacity Cost'!H68)</f>
        <v>100.30035100000001</v>
      </c>
      <c r="I68">
        <f>-('Avoided Prod Cost'!I68+'Avoided T&amp;D Capacity'!I68+'Avoided Gen Capacity Cost'!I68)</f>
        <v>110.30035100000001</v>
      </c>
      <c r="J68">
        <f>-('Avoided Prod Cost'!J68+'Avoided T&amp;D Capacity'!J68+'Avoided Gen Capacity Cost'!J68)</f>
        <v>151.74469100000002</v>
      </c>
      <c r="K68">
        <f>-('Avoided Prod Cost'!K68+'Avoided T&amp;D Capacity'!K68+'Avoided Gen Capacity Cost'!K68)</f>
        <v>165.15289100000001</v>
      </c>
      <c r="L68">
        <f>-('Avoided Prod Cost'!L68+'Avoided T&amp;D Capacity'!L68+'Avoided Gen Capacity Cost'!L68)</f>
        <v>173.520081</v>
      </c>
      <c r="M68">
        <f>-('Avoided Prod Cost'!M68+'Avoided T&amp;D Capacity'!M68+'Avoided Gen Capacity Cost'!M68)</f>
        <v>195.730041</v>
      </c>
      <c r="N68">
        <f>-('Avoided Prod Cost'!N68+'Avoided T&amp;D Capacity'!N68+'Avoided Gen Capacity Cost'!N68)</f>
        <v>209.30035100000001</v>
      </c>
      <c r="O68">
        <f>-('Avoided Prod Cost'!O68+'Avoided T&amp;D Capacity'!O68+'Avoided Gen Capacity Cost'!O68)</f>
        <v>213.58941100000001</v>
      </c>
      <c r="P68">
        <f>-('Avoided Prod Cost'!P68+'Avoided T&amp;D Capacity'!P68+'Avoided Gen Capacity Cost'!P68)</f>
        <v>193.36285100000001</v>
      </c>
      <c r="Q68">
        <f>-('Avoided Prod Cost'!Q68+'Avoided T&amp;D Capacity'!Q68+'Avoided Gen Capacity Cost'!Q68)</f>
        <v>0</v>
      </c>
      <c r="R68">
        <f>-('Avoided Prod Cost'!R68+'Avoided T&amp;D Capacity'!R68+'Avoided Gen Capacity Cost'!R68)</f>
        <v>0</v>
      </c>
      <c r="S68">
        <f>-('Avoided Prod Cost'!S68+'Avoided T&amp;D Capacity'!S68+'Avoided Gen Capacity Cost'!S68)</f>
        <v>0</v>
      </c>
      <c r="T68">
        <f>-('Avoided Prod Cost'!T68+'Avoided T&amp;D Capacity'!T68+'Avoided Gen Capacity Cost'!T68)</f>
        <v>0</v>
      </c>
      <c r="U68">
        <f>-('Avoided Prod Cost'!U68+'Avoided T&amp;D Capacity'!U68+'Avoided Gen Capacity Cost'!U68)</f>
        <v>0</v>
      </c>
      <c r="V68">
        <f>-('Avoided Prod Cost'!V68+'Avoided T&amp;D Capacity'!V68+'Avoided Gen Capacity Cost'!V68)</f>
        <v>0</v>
      </c>
      <c r="W68">
        <f>-('Avoided Prod Cost'!W68+'Avoided T&amp;D Capacity'!W68+'Avoided Gen Capacity Cost'!W68)</f>
        <v>0</v>
      </c>
      <c r="X68">
        <f>-('Avoided Prod Cost'!X68+'Avoided T&amp;D Capacity'!X68+'Avoided Gen Capacity Cost'!X68)</f>
        <v>0</v>
      </c>
      <c r="Y68">
        <f>-('Avoided Prod Cost'!Y68+'Avoided T&amp;D Capacity'!Y68+'Avoided Gen Capacity Cost'!Y68)</f>
        <v>0</v>
      </c>
      <c r="Z68">
        <f>-('Avoided Prod Cost'!Z68+'Avoided T&amp;D Capacity'!Z68+'Avoided Gen Capacity Cost'!Z68)</f>
        <v>0</v>
      </c>
      <c r="AA68">
        <f>-('Avoided Prod Cost'!AA68+'Avoided T&amp;D Capacity'!AA68+'Avoided Gen Capacity Cost'!AA68)</f>
        <v>0</v>
      </c>
      <c r="AB68">
        <f>-('Avoided Prod Cost'!AB68+'Avoided T&amp;D Capacity'!AB68+'Avoided Gen Capacity Cost'!AB68)</f>
        <v>0</v>
      </c>
      <c r="AC68">
        <f>-('Avoided Prod Cost'!AC68+'Avoided T&amp;D Capacity'!AC68+'Avoided Gen Capacity Cost'!AC68)</f>
        <v>0</v>
      </c>
      <c r="AD68">
        <f>-('Avoided Prod Cost'!AD68+'Avoided T&amp;D Capacity'!AD68+'Avoided Gen Capacity Cost'!AD68)</f>
        <v>0</v>
      </c>
      <c r="AE68">
        <f>-('Avoided Prod Cost'!AE68+'Avoided T&amp;D Capacity'!AE68+'Avoided Gen Capacity Cost'!AE68)</f>
        <v>0</v>
      </c>
      <c r="AF68">
        <f>-('Avoided Prod Cost'!AF68+'Avoided T&amp;D Capacity'!AF68+'Avoided Gen Capacity Cost'!AF68)</f>
        <v>0</v>
      </c>
      <c r="AG68">
        <f>-('Avoided Prod Cost'!AG68+'Avoided T&amp;D Capacity'!AG68+'Avoided Gen Capacity Cost'!AG68)</f>
        <v>0</v>
      </c>
      <c r="AH68">
        <f>-('Avoided Prod Cost'!AH68+'Avoided T&amp;D Capacity'!AH68+'Avoided Gen Capacity Cost'!AH68)</f>
        <v>0</v>
      </c>
      <c r="AI68" s="2">
        <f t="shared" si="0"/>
        <v>1613.0513700000001</v>
      </c>
      <c r="AJ68" s="2">
        <f t="shared" si="1"/>
        <v>1181.6091400225657</v>
      </c>
    </row>
    <row r="69" spans="1:36" x14ac:dyDescent="0.25">
      <c r="A69" s="13">
        <v>1</v>
      </c>
      <c r="B69" s="13">
        <v>400</v>
      </c>
      <c r="C69" s="95">
        <v>403</v>
      </c>
      <c r="D69" t="s">
        <v>103</v>
      </c>
      <c r="E69">
        <f>-('Avoided Prod Cost'!E69+'Avoided T&amp;D Capacity'!E69+'Avoided Gen Capacity Cost'!E69)</f>
        <v>0</v>
      </c>
      <c r="F69">
        <f>-('Avoided Prod Cost'!F69+'Avoided T&amp;D Capacity'!F69+'Avoided Gen Capacity Cost'!F69)</f>
        <v>0</v>
      </c>
      <c r="G69">
        <f>-('Avoided Prod Cost'!G69+'Avoided T&amp;D Capacity'!G69+'Avoided Gen Capacity Cost'!G69)</f>
        <v>92.394953000000001</v>
      </c>
      <c r="H69">
        <f>-('Avoided Prod Cost'!H69+'Avoided T&amp;D Capacity'!H69+'Avoided Gen Capacity Cost'!H69)</f>
        <v>94.144953000000001</v>
      </c>
      <c r="I69">
        <f>-('Avoided Prod Cost'!I69+'Avoided T&amp;D Capacity'!I69+'Avoided Gen Capacity Cost'!I69)</f>
        <v>103.269953</v>
      </c>
      <c r="J69">
        <f>-('Avoided Prod Cost'!J69+'Avoided T&amp;D Capacity'!J69+'Avoided Gen Capacity Cost'!J69)</f>
        <v>135.48870299999999</v>
      </c>
      <c r="K69">
        <f>-('Avoided Prod Cost'!K69+'Avoided T&amp;D Capacity'!K69+'Avoided Gen Capacity Cost'!K69)</f>
        <v>146.08636299999998</v>
      </c>
      <c r="L69">
        <f>-('Avoided Prod Cost'!L69+'Avoided T&amp;D Capacity'!L69+'Avoided Gen Capacity Cost'!L69)</f>
        <v>154.68694299999999</v>
      </c>
      <c r="M69">
        <f>-('Avoided Prod Cost'!M69+'Avoided T&amp;D Capacity'!M69+'Avoided Gen Capacity Cost'!M69)</f>
        <v>171.57464299999998</v>
      </c>
      <c r="N69">
        <f>-('Avoided Prod Cost'!N69+'Avoided T&amp;D Capacity'!N69+'Avoided Gen Capacity Cost'!N69)</f>
        <v>182.12933299999997</v>
      </c>
      <c r="O69">
        <f>-('Avoided Prod Cost'!O69+'Avoided T&amp;D Capacity'!O69+'Avoided Gen Capacity Cost'!O69)</f>
        <v>186.60589299999998</v>
      </c>
      <c r="P69">
        <f>-('Avoided Prod Cost'!P69+'Avoided T&amp;D Capacity'!P69+'Avoided Gen Capacity Cost'!P69)</f>
        <v>172.94183299999997</v>
      </c>
      <c r="Q69">
        <f>-('Avoided Prod Cost'!Q69+'Avoided T&amp;D Capacity'!Q69+'Avoided Gen Capacity Cost'!Q69)</f>
        <v>181.58245299999999</v>
      </c>
      <c r="R69">
        <f>-('Avoided Prod Cost'!R69+'Avoided T&amp;D Capacity'!R69+'Avoided Gen Capacity Cost'!R69)</f>
        <v>175.56683299999997</v>
      </c>
      <c r="S69">
        <f>-('Avoided Prod Cost'!S69+'Avoided T&amp;D Capacity'!S69+'Avoided Gen Capacity Cost'!S69)</f>
        <v>205.76995299999999</v>
      </c>
      <c r="T69">
        <f>-('Avoided Prod Cost'!T69+'Avoided T&amp;D Capacity'!T69+'Avoided Gen Capacity Cost'!T69)</f>
        <v>183.67620299999999</v>
      </c>
      <c r="U69">
        <f>-('Avoided Prod Cost'!U69+'Avoided T&amp;D Capacity'!U69+'Avoided Gen Capacity Cost'!U69)</f>
        <v>196.05120299999999</v>
      </c>
      <c r="V69">
        <f>-('Avoided Prod Cost'!V69+'Avoided T&amp;D Capacity'!V69+'Avoided Gen Capacity Cost'!V69)</f>
        <v>0</v>
      </c>
      <c r="W69">
        <f>-('Avoided Prod Cost'!W69+'Avoided T&amp;D Capacity'!W69+'Avoided Gen Capacity Cost'!W69)</f>
        <v>0</v>
      </c>
      <c r="X69">
        <f>-('Avoided Prod Cost'!X69+'Avoided T&amp;D Capacity'!X69+'Avoided Gen Capacity Cost'!X69)</f>
        <v>0</v>
      </c>
      <c r="Y69">
        <f>-('Avoided Prod Cost'!Y69+'Avoided T&amp;D Capacity'!Y69+'Avoided Gen Capacity Cost'!Y69)</f>
        <v>0</v>
      </c>
      <c r="Z69">
        <f>-('Avoided Prod Cost'!Z69+'Avoided T&amp;D Capacity'!Z69+'Avoided Gen Capacity Cost'!Z69)</f>
        <v>0</v>
      </c>
      <c r="AA69">
        <f>-('Avoided Prod Cost'!AA69+'Avoided T&amp;D Capacity'!AA69+'Avoided Gen Capacity Cost'!AA69)</f>
        <v>0</v>
      </c>
      <c r="AB69">
        <f>-('Avoided Prod Cost'!AB69+'Avoided T&amp;D Capacity'!AB69+'Avoided Gen Capacity Cost'!AB69)</f>
        <v>0</v>
      </c>
      <c r="AC69">
        <f>-('Avoided Prod Cost'!AC69+'Avoided T&amp;D Capacity'!AC69+'Avoided Gen Capacity Cost'!AC69)</f>
        <v>0</v>
      </c>
      <c r="AD69">
        <f>-('Avoided Prod Cost'!AD69+'Avoided T&amp;D Capacity'!AD69+'Avoided Gen Capacity Cost'!AD69)</f>
        <v>0</v>
      </c>
      <c r="AE69">
        <f>-('Avoided Prod Cost'!AE69+'Avoided T&amp;D Capacity'!AE69+'Avoided Gen Capacity Cost'!AE69)</f>
        <v>0</v>
      </c>
      <c r="AF69">
        <f>-('Avoided Prod Cost'!AF69+'Avoided T&amp;D Capacity'!AF69+'Avoided Gen Capacity Cost'!AF69)</f>
        <v>0</v>
      </c>
      <c r="AG69">
        <f>-('Avoided Prod Cost'!AG69+'Avoided T&amp;D Capacity'!AG69+'Avoided Gen Capacity Cost'!AG69)</f>
        <v>0</v>
      </c>
      <c r="AH69">
        <f>-('Avoided Prod Cost'!AH69+'Avoided T&amp;D Capacity'!AH69+'Avoided Gen Capacity Cost'!AH69)</f>
        <v>0</v>
      </c>
      <c r="AI69" s="2">
        <f t="shared" ref="AI69:AI132" si="2">SUM(E69:AH69)</f>
        <v>2381.9702149999994</v>
      </c>
      <c r="AJ69" s="2">
        <f t="shared" ref="AJ69:AJ132" si="3">G69+(NPV(6.463858/100,H69:AH69))</f>
        <v>1502.9902598418494</v>
      </c>
    </row>
    <row r="70" spans="1:36" x14ac:dyDescent="0.25">
      <c r="A70" s="13">
        <v>1</v>
      </c>
      <c r="B70" s="13">
        <v>400</v>
      </c>
      <c r="C70" s="95">
        <v>404</v>
      </c>
      <c r="D70" t="s">
        <v>104</v>
      </c>
      <c r="E70">
        <f>-('Avoided Prod Cost'!E70+'Avoided T&amp;D Capacity'!E70+'Avoided Gen Capacity Cost'!E70)</f>
        <v>0</v>
      </c>
      <c r="F70">
        <f>-('Avoided Prod Cost'!F70+'Avoided T&amp;D Capacity'!F70+'Avoided Gen Capacity Cost'!F70)</f>
        <v>0</v>
      </c>
      <c r="G70">
        <f>-('Avoided Prod Cost'!G70+'Avoided T&amp;D Capacity'!G70+'Avoided Gen Capacity Cost'!G70)</f>
        <v>17.704025000000001</v>
      </c>
      <c r="H70">
        <f>-('Avoided Prod Cost'!H70+'Avoided T&amp;D Capacity'!H70+'Avoided Gen Capacity Cost'!H70)</f>
        <v>17.954025000000001</v>
      </c>
      <c r="I70">
        <f>-('Avoided Prod Cost'!I70+'Avoided T&amp;D Capacity'!I70+'Avoided Gen Capacity Cost'!I70)</f>
        <v>18.954025000000001</v>
      </c>
      <c r="J70">
        <f>-('Avoided Prod Cost'!J70+'Avoided T&amp;D Capacity'!J70+'Avoided Gen Capacity Cost'!J70)</f>
        <v>29.996017000000002</v>
      </c>
      <c r="K70">
        <f>-('Avoided Prod Cost'!K70+'Avoided T&amp;D Capacity'!K70+'Avoided Gen Capacity Cost'!K70)</f>
        <v>33.319259000000002</v>
      </c>
      <c r="L70">
        <f>-('Avoided Prod Cost'!L70+'Avoided T&amp;D Capacity'!L70+'Avoided Gen Capacity Cost'!L70)</f>
        <v>34.344650000000001</v>
      </c>
      <c r="M70">
        <f>-('Avoided Prod Cost'!M70+'Avoided T&amp;D Capacity'!M70+'Avoided Gen Capacity Cost'!M70)</f>
        <v>40.024335000000001</v>
      </c>
      <c r="N70">
        <f>-('Avoided Prod Cost'!N70+'Avoided T&amp;D Capacity'!N70+'Avoided Gen Capacity Cost'!N70)</f>
        <v>42.883715000000002</v>
      </c>
      <c r="O70">
        <f>-('Avoided Prod Cost'!O70+'Avoided T&amp;D Capacity'!O70+'Avoided Gen Capacity Cost'!O70)</f>
        <v>44.071215000000002</v>
      </c>
      <c r="P70">
        <f>-('Avoided Prod Cost'!P70+'Avoided T&amp;D Capacity'!P70+'Avoided Gen Capacity Cost'!P70)</f>
        <v>38.547775000000001</v>
      </c>
      <c r="Q70">
        <f>-('Avoided Prod Cost'!Q70+'Avoided T&amp;D Capacity'!Q70+'Avoided Gen Capacity Cost'!Q70)</f>
        <v>0</v>
      </c>
      <c r="R70">
        <f>-('Avoided Prod Cost'!R70+'Avoided T&amp;D Capacity'!R70+'Avoided Gen Capacity Cost'!R70)</f>
        <v>0</v>
      </c>
      <c r="S70">
        <f>-('Avoided Prod Cost'!S70+'Avoided T&amp;D Capacity'!S70+'Avoided Gen Capacity Cost'!S70)</f>
        <v>0</v>
      </c>
      <c r="T70">
        <f>-('Avoided Prod Cost'!T70+'Avoided T&amp;D Capacity'!T70+'Avoided Gen Capacity Cost'!T70)</f>
        <v>0</v>
      </c>
      <c r="U70">
        <f>-('Avoided Prod Cost'!U70+'Avoided T&amp;D Capacity'!U70+'Avoided Gen Capacity Cost'!U70)</f>
        <v>0</v>
      </c>
      <c r="V70">
        <f>-('Avoided Prod Cost'!V70+'Avoided T&amp;D Capacity'!V70+'Avoided Gen Capacity Cost'!V70)</f>
        <v>0</v>
      </c>
      <c r="W70">
        <f>-('Avoided Prod Cost'!W70+'Avoided T&amp;D Capacity'!W70+'Avoided Gen Capacity Cost'!W70)</f>
        <v>0</v>
      </c>
      <c r="X70">
        <f>-('Avoided Prod Cost'!X70+'Avoided T&amp;D Capacity'!X70+'Avoided Gen Capacity Cost'!X70)</f>
        <v>0</v>
      </c>
      <c r="Y70">
        <f>-('Avoided Prod Cost'!Y70+'Avoided T&amp;D Capacity'!Y70+'Avoided Gen Capacity Cost'!Y70)</f>
        <v>0</v>
      </c>
      <c r="Z70">
        <f>-('Avoided Prod Cost'!Z70+'Avoided T&amp;D Capacity'!Z70+'Avoided Gen Capacity Cost'!Z70)</f>
        <v>0</v>
      </c>
      <c r="AA70">
        <f>-('Avoided Prod Cost'!AA70+'Avoided T&amp;D Capacity'!AA70+'Avoided Gen Capacity Cost'!AA70)</f>
        <v>0</v>
      </c>
      <c r="AB70">
        <f>-('Avoided Prod Cost'!AB70+'Avoided T&amp;D Capacity'!AB70+'Avoided Gen Capacity Cost'!AB70)</f>
        <v>0</v>
      </c>
      <c r="AC70">
        <f>-('Avoided Prod Cost'!AC70+'Avoided T&amp;D Capacity'!AC70+'Avoided Gen Capacity Cost'!AC70)</f>
        <v>0</v>
      </c>
      <c r="AD70">
        <f>-('Avoided Prod Cost'!AD70+'Avoided T&amp;D Capacity'!AD70+'Avoided Gen Capacity Cost'!AD70)</f>
        <v>0</v>
      </c>
      <c r="AE70">
        <f>-('Avoided Prod Cost'!AE70+'Avoided T&amp;D Capacity'!AE70+'Avoided Gen Capacity Cost'!AE70)</f>
        <v>0</v>
      </c>
      <c r="AF70">
        <f>-('Avoided Prod Cost'!AF70+'Avoided T&amp;D Capacity'!AF70+'Avoided Gen Capacity Cost'!AF70)</f>
        <v>0</v>
      </c>
      <c r="AG70">
        <f>-('Avoided Prod Cost'!AG70+'Avoided T&amp;D Capacity'!AG70+'Avoided Gen Capacity Cost'!AG70)</f>
        <v>0</v>
      </c>
      <c r="AH70">
        <f>-('Avoided Prod Cost'!AH70+'Avoided T&amp;D Capacity'!AH70+'Avoided Gen Capacity Cost'!AH70)</f>
        <v>0</v>
      </c>
      <c r="AI70" s="2">
        <f t="shared" si="2"/>
        <v>317.79904099999999</v>
      </c>
      <c r="AJ70" s="2">
        <f t="shared" si="3"/>
        <v>230.97916393253115</v>
      </c>
    </row>
    <row r="71" spans="1:36" x14ac:dyDescent="0.25">
      <c r="A71" s="13">
        <v>1</v>
      </c>
      <c r="B71" s="13">
        <v>400</v>
      </c>
      <c r="C71" s="95">
        <v>405</v>
      </c>
      <c r="D71" t="s">
        <v>105</v>
      </c>
      <c r="E71">
        <f>-('Avoided Prod Cost'!E71+'Avoided T&amp;D Capacity'!E71+'Avoided Gen Capacity Cost'!E71)</f>
        <v>0</v>
      </c>
      <c r="F71">
        <f>-('Avoided Prod Cost'!F71+'Avoided T&amp;D Capacity'!F71+'Avoided Gen Capacity Cost'!F71)</f>
        <v>0</v>
      </c>
      <c r="G71">
        <f>-('Avoided Prod Cost'!G71+'Avoided T&amp;D Capacity'!G71+'Avoided Gen Capacity Cost'!G71)</f>
        <v>11.023533199999999</v>
      </c>
      <c r="H71">
        <f>-('Avoided Prod Cost'!H71+'Avoided T&amp;D Capacity'!H71+'Avoided Gen Capacity Cost'!H71)</f>
        <v>11.148533199999999</v>
      </c>
      <c r="I71">
        <f>-('Avoided Prod Cost'!I71+'Avoided T&amp;D Capacity'!I71+'Avoided Gen Capacity Cost'!I71)</f>
        <v>11.898533199999999</v>
      </c>
      <c r="J71">
        <f>-('Avoided Prod Cost'!J71+'Avoided T&amp;D Capacity'!J71+'Avoided Gen Capacity Cost'!J71)</f>
        <v>16.8780252</v>
      </c>
      <c r="K71">
        <f>-('Avoided Prod Cost'!K71+'Avoided T&amp;D Capacity'!K71+'Avoided Gen Capacity Cost'!K71)</f>
        <v>18.220799199999998</v>
      </c>
      <c r="L71">
        <f>-('Avoided Prod Cost'!L71+'Avoided T&amp;D Capacity'!L71+'Avoided Gen Capacity Cost'!L71)</f>
        <v>18.7842752</v>
      </c>
      <c r="M71">
        <f>-('Avoided Prod Cost'!M71+'Avoided T&amp;D Capacity'!M71+'Avoided Gen Capacity Cost'!M71)</f>
        <v>21.164158199999999</v>
      </c>
      <c r="N71">
        <f>-('Avoided Prod Cost'!N71+'Avoided T&amp;D Capacity'!N71+'Avoided Gen Capacity Cost'!N71)</f>
        <v>22.062596199999998</v>
      </c>
      <c r="O71">
        <f>-('Avoided Prod Cost'!O71+'Avoided T&amp;D Capacity'!O71+'Avoided Gen Capacity Cost'!O71)</f>
        <v>23.218846199999998</v>
      </c>
      <c r="P71">
        <f>-('Avoided Prod Cost'!P71+'Avoided T&amp;D Capacity'!P71+'Avoided Gen Capacity Cost'!P71)</f>
        <v>21.476658199999999</v>
      </c>
      <c r="Q71">
        <f>-('Avoided Prod Cost'!Q71+'Avoided T&amp;D Capacity'!Q71+'Avoided Gen Capacity Cost'!Q71)</f>
        <v>0</v>
      </c>
      <c r="R71">
        <f>-('Avoided Prod Cost'!R71+'Avoided T&amp;D Capacity'!R71+'Avoided Gen Capacity Cost'!R71)</f>
        <v>0</v>
      </c>
      <c r="S71">
        <f>-('Avoided Prod Cost'!S71+'Avoided T&amp;D Capacity'!S71+'Avoided Gen Capacity Cost'!S71)</f>
        <v>0</v>
      </c>
      <c r="T71">
        <f>-('Avoided Prod Cost'!T71+'Avoided T&amp;D Capacity'!T71+'Avoided Gen Capacity Cost'!T71)</f>
        <v>0</v>
      </c>
      <c r="U71">
        <f>-('Avoided Prod Cost'!U71+'Avoided T&amp;D Capacity'!U71+'Avoided Gen Capacity Cost'!U71)</f>
        <v>0</v>
      </c>
      <c r="V71">
        <f>-('Avoided Prod Cost'!V71+'Avoided T&amp;D Capacity'!V71+'Avoided Gen Capacity Cost'!V71)</f>
        <v>0</v>
      </c>
      <c r="W71">
        <f>-('Avoided Prod Cost'!W71+'Avoided T&amp;D Capacity'!W71+'Avoided Gen Capacity Cost'!W71)</f>
        <v>0</v>
      </c>
      <c r="X71">
        <f>-('Avoided Prod Cost'!X71+'Avoided T&amp;D Capacity'!X71+'Avoided Gen Capacity Cost'!X71)</f>
        <v>0</v>
      </c>
      <c r="Y71">
        <f>-('Avoided Prod Cost'!Y71+'Avoided T&amp;D Capacity'!Y71+'Avoided Gen Capacity Cost'!Y71)</f>
        <v>0</v>
      </c>
      <c r="Z71">
        <f>-('Avoided Prod Cost'!Z71+'Avoided T&amp;D Capacity'!Z71+'Avoided Gen Capacity Cost'!Z71)</f>
        <v>0</v>
      </c>
      <c r="AA71">
        <f>-('Avoided Prod Cost'!AA71+'Avoided T&amp;D Capacity'!AA71+'Avoided Gen Capacity Cost'!AA71)</f>
        <v>0</v>
      </c>
      <c r="AB71">
        <f>-('Avoided Prod Cost'!AB71+'Avoided T&amp;D Capacity'!AB71+'Avoided Gen Capacity Cost'!AB71)</f>
        <v>0</v>
      </c>
      <c r="AC71">
        <f>-('Avoided Prod Cost'!AC71+'Avoided T&amp;D Capacity'!AC71+'Avoided Gen Capacity Cost'!AC71)</f>
        <v>0</v>
      </c>
      <c r="AD71">
        <f>-('Avoided Prod Cost'!AD71+'Avoided T&amp;D Capacity'!AD71+'Avoided Gen Capacity Cost'!AD71)</f>
        <v>0</v>
      </c>
      <c r="AE71">
        <f>-('Avoided Prod Cost'!AE71+'Avoided T&amp;D Capacity'!AE71+'Avoided Gen Capacity Cost'!AE71)</f>
        <v>0</v>
      </c>
      <c r="AF71">
        <f>-('Avoided Prod Cost'!AF71+'Avoided T&amp;D Capacity'!AF71+'Avoided Gen Capacity Cost'!AF71)</f>
        <v>0</v>
      </c>
      <c r="AG71">
        <f>-('Avoided Prod Cost'!AG71+'Avoided T&amp;D Capacity'!AG71+'Avoided Gen Capacity Cost'!AG71)</f>
        <v>0</v>
      </c>
      <c r="AH71">
        <f>-('Avoided Prod Cost'!AH71+'Avoided T&amp;D Capacity'!AH71+'Avoided Gen Capacity Cost'!AH71)</f>
        <v>0</v>
      </c>
      <c r="AI71" s="2">
        <f t="shared" si="2"/>
        <v>175.875958</v>
      </c>
      <c r="AJ71" s="2">
        <f t="shared" si="3"/>
        <v>128.95082873121939</v>
      </c>
    </row>
    <row r="72" spans="1:36" x14ac:dyDescent="0.25">
      <c r="A72" s="13">
        <v>1</v>
      </c>
      <c r="B72" s="13">
        <v>400</v>
      </c>
      <c r="C72" s="95">
        <v>406</v>
      </c>
      <c r="D72" t="s">
        <v>106</v>
      </c>
      <c r="E72">
        <f>-('Avoided Prod Cost'!E72+'Avoided T&amp;D Capacity'!E72+'Avoided Gen Capacity Cost'!E72)</f>
        <v>0</v>
      </c>
      <c r="F72">
        <f>-('Avoided Prod Cost'!F72+'Avoided T&amp;D Capacity'!F72+'Avoided Gen Capacity Cost'!F72)</f>
        <v>0</v>
      </c>
      <c r="G72">
        <f>-('Avoided Prod Cost'!G72+'Avoided T&amp;D Capacity'!G72+'Avoided Gen Capacity Cost'!G72)</f>
        <v>2.8667577999999998</v>
      </c>
      <c r="H72">
        <f>-('Avoided Prod Cost'!H72+'Avoided T&amp;D Capacity'!H72+'Avoided Gen Capacity Cost'!H72)</f>
        <v>3.2417577999999998</v>
      </c>
      <c r="I72">
        <f>-('Avoided Prod Cost'!I72+'Avoided T&amp;D Capacity'!I72+'Avoided Gen Capacity Cost'!I72)</f>
        <v>3.4917577999999998</v>
      </c>
      <c r="J72">
        <f>-('Avoided Prod Cost'!J72+'Avoided T&amp;D Capacity'!J72+'Avoided Gen Capacity Cost'!J72)</f>
        <v>4.3149999999999995</v>
      </c>
      <c r="K72">
        <f>-('Avoided Prod Cost'!K72+'Avoided T&amp;D Capacity'!K72+'Avoided Gen Capacity Cost'!K72)</f>
        <v>5.1265234</v>
      </c>
      <c r="L72">
        <f>-('Avoided Prod Cost'!L72+'Avoided T&amp;D Capacity'!L72+'Avoided Gen Capacity Cost'!L72)</f>
        <v>4.3726171999999996</v>
      </c>
      <c r="M72">
        <f>-('Avoided Prod Cost'!M72+'Avoided T&amp;D Capacity'!M72+'Avoided Gen Capacity Cost'!M72)</f>
        <v>5.0698828000000002</v>
      </c>
      <c r="N72">
        <f>-('Avoided Prod Cost'!N72+'Avoided T&amp;D Capacity'!N72+'Avoided Gen Capacity Cost'!N72)</f>
        <v>5.9214458000000008</v>
      </c>
      <c r="O72">
        <f>-('Avoided Prod Cost'!O72+'Avoided T&amp;D Capacity'!O72+'Avoided Gen Capacity Cost'!O72)</f>
        <v>6.3745708000000008</v>
      </c>
      <c r="P72">
        <f>-('Avoided Prod Cost'!P72+'Avoided T&amp;D Capacity'!P72+'Avoided Gen Capacity Cost'!P72)</f>
        <v>5.6792578000000002</v>
      </c>
      <c r="Q72">
        <f>-('Avoided Prod Cost'!Q72+'Avoided T&amp;D Capacity'!Q72+'Avoided Gen Capacity Cost'!Q72)</f>
        <v>5.7105078000000002</v>
      </c>
      <c r="R72">
        <f>-('Avoided Prod Cost'!R72+'Avoided T&amp;D Capacity'!R72+'Avoided Gen Capacity Cost'!R72)</f>
        <v>5.5386328000000002</v>
      </c>
      <c r="S72">
        <f>-('Avoided Prod Cost'!S72+'Avoided T&amp;D Capacity'!S72+'Avoided Gen Capacity Cost'!S72)</f>
        <v>5.9917578000000002</v>
      </c>
      <c r="T72">
        <f>-('Avoided Prod Cost'!T72+'Avoided T&amp;D Capacity'!T72+'Avoided Gen Capacity Cost'!T72)</f>
        <v>0</v>
      </c>
      <c r="U72">
        <f>-('Avoided Prod Cost'!U72+'Avoided T&amp;D Capacity'!U72+'Avoided Gen Capacity Cost'!U72)</f>
        <v>0</v>
      </c>
      <c r="V72">
        <f>-('Avoided Prod Cost'!V72+'Avoided T&amp;D Capacity'!V72+'Avoided Gen Capacity Cost'!V72)</f>
        <v>0</v>
      </c>
      <c r="W72">
        <f>-('Avoided Prod Cost'!W72+'Avoided T&amp;D Capacity'!W72+'Avoided Gen Capacity Cost'!W72)</f>
        <v>0</v>
      </c>
      <c r="X72">
        <f>-('Avoided Prod Cost'!X72+'Avoided T&amp;D Capacity'!X72+'Avoided Gen Capacity Cost'!X72)</f>
        <v>0</v>
      </c>
      <c r="Y72">
        <f>-('Avoided Prod Cost'!Y72+'Avoided T&amp;D Capacity'!Y72+'Avoided Gen Capacity Cost'!Y72)</f>
        <v>0</v>
      </c>
      <c r="Z72">
        <f>-('Avoided Prod Cost'!Z72+'Avoided T&amp;D Capacity'!Z72+'Avoided Gen Capacity Cost'!Z72)</f>
        <v>0</v>
      </c>
      <c r="AA72">
        <f>-('Avoided Prod Cost'!AA72+'Avoided T&amp;D Capacity'!AA72+'Avoided Gen Capacity Cost'!AA72)</f>
        <v>0</v>
      </c>
      <c r="AB72">
        <f>-('Avoided Prod Cost'!AB72+'Avoided T&amp;D Capacity'!AB72+'Avoided Gen Capacity Cost'!AB72)</f>
        <v>0</v>
      </c>
      <c r="AC72">
        <f>-('Avoided Prod Cost'!AC72+'Avoided T&amp;D Capacity'!AC72+'Avoided Gen Capacity Cost'!AC72)</f>
        <v>0</v>
      </c>
      <c r="AD72">
        <f>-('Avoided Prod Cost'!AD72+'Avoided T&amp;D Capacity'!AD72+'Avoided Gen Capacity Cost'!AD72)</f>
        <v>0</v>
      </c>
      <c r="AE72">
        <f>-('Avoided Prod Cost'!AE72+'Avoided T&amp;D Capacity'!AE72+'Avoided Gen Capacity Cost'!AE72)</f>
        <v>0</v>
      </c>
      <c r="AF72">
        <f>-('Avoided Prod Cost'!AF72+'Avoided T&amp;D Capacity'!AF72+'Avoided Gen Capacity Cost'!AF72)</f>
        <v>0</v>
      </c>
      <c r="AG72">
        <f>-('Avoided Prod Cost'!AG72+'Avoided T&amp;D Capacity'!AG72+'Avoided Gen Capacity Cost'!AG72)</f>
        <v>0</v>
      </c>
      <c r="AH72">
        <f>-('Avoided Prod Cost'!AH72+'Avoided T&amp;D Capacity'!AH72+'Avoided Gen Capacity Cost'!AH72)</f>
        <v>0</v>
      </c>
      <c r="AI72" s="2">
        <f t="shared" si="2"/>
        <v>63.700469600000012</v>
      </c>
      <c r="AJ72" s="2">
        <f t="shared" si="3"/>
        <v>42.809858961005318</v>
      </c>
    </row>
    <row r="73" spans="1:36" x14ac:dyDescent="0.25">
      <c r="A73" s="13">
        <v>1</v>
      </c>
      <c r="B73" s="13">
        <v>400</v>
      </c>
      <c r="C73" s="95">
        <v>407</v>
      </c>
      <c r="D73" t="s">
        <v>107</v>
      </c>
      <c r="E73">
        <f>-('Avoided Prod Cost'!E73+'Avoided T&amp;D Capacity'!E73+'Avoided Gen Capacity Cost'!E73)</f>
        <v>0</v>
      </c>
      <c r="F73">
        <f>-('Avoided Prod Cost'!F73+'Avoided T&amp;D Capacity'!F73+'Avoided Gen Capacity Cost'!F73)</f>
        <v>0</v>
      </c>
      <c r="G73">
        <f>-('Avoided Prod Cost'!G73+'Avoided T&amp;D Capacity'!G73+'Avoided Gen Capacity Cost'!G73)</f>
        <v>4.4715195000000003</v>
      </c>
      <c r="H73">
        <f>-('Avoided Prod Cost'!H73+'Avoided T&amp;D Capacity'!H73+'Avoided Gen Capacity Cost'!H73)</f>
        <v>4.7215195000000003</v>
      </c>
      <c r="I73">
        <f>-('Avoided Prod Cost'!I73+'Avoided T&amp;D Capacity'!I73+'Avoided Gen Capacity Cost'!I73)</f>
        <v>4.8465195000000003</v>
      </c>
      <c r="J73">
        <f>-('Avoided Prod Cost'!J73+'Avoided T&amp;D Capacity'!J73+'Avoided Gen Capacity Cost'!J73)</f>
        <v>6.6785508</v>
      </c>
      <c r="K73">
        <f>-('Avoided Prod Cost'!K73+'Avoided T&amp;D Capacity'!K73+'Avoided Gen Capacity Cost'!K73)</f>
        <v>7.4412461000000008</v>
      </c>
      <c r="L73">
        <f>-('Avoided Prod Cost'!L73+'Avoided T&amp;D Capacity'!L73+'Avoided Gen Capacity Cost'!L73)</f>
        <v>7.0008164000000006</v>
      </c>
      <c r="M73">
        <f>-('Avoided Prod Cost'!M73+'Avoided T&amp;D Capacity'!M73+'Avoided Gen Capacity Cost'!M73)</f>
        <v>8.1277694999999994</v>
      </c>
      <c r="N73">
        <f>-('Avoided Prod Cost'!N73+'Avoided T&amp;D Capacity'!N73+'Avoided Gen Capacity Cost'!N73)</f>
        <v>8.7527694999999994</v>
      </c>
      <c r="O73">
        <f>-('Avoided Prod Cost'!O73+'Avoided T&amp;D Capacity'!O73+'Avoided Gen Capacity Cost'!O73)</f>
        <v>8.8074574999999999</v>
      </c>
      <c r="P73">
        <f>-('Avoided Prod Cost'!P73+'Avoided T&amp;D Capacity'!P73+'Avoided Gen Capacity Cost'!P73)</f>
        <v>8.7683944999999994</v>
      </c>
      <c r="Q73">
        <f>-('Avoided Prod Cost'!Q73+'Avoided T&amp;D Capacity'!Q73+'Avoided Gen Capacity Cost'!Q73)</f>
        <v>0</v>
      </c>
      <c r="R73">
        <f>-('Avoided Prod Cost'!R73+'Avoided T&amp;D Capacity'!R73+'Avoided Gen Capacity Cost'!R73)</f>
        <v>0</v>
      </c>
      <c r="S73">
        <f>-('Avoided Prod Cost'!S73+'Avoided T&amp;D Capacity'!S73+'Avoided Gen Capacity Cost'!S73)</f>
        <v>0</v>
      </c>
      <c r="T73">
        <f>-('Avoided Prod Cost'!T73+'Avoided T&amp;D Capacity'!T73+'Avoided Gen Capacity Cost'!T73)</f>
        <v>0</v>
      </c>
      <c r="U73">
        <f>-('Avoided Prod Cost'!U73+'Avoided T&amp;D Capacity'!U73+'Avoided Gen Capacity Cost'!U73)</f>
        <v>0</v>
      </c>
      <c r="V73">
        <f>-('Avoided Prod Cost'!V73+'Avoided T&amp;D Capacity'!V73+'Avoided Gen Capacity Cost'!V73)</f>
        <v>0</v>
      </c>
      <c r="W73">
        <f>-('Avoided Prod Cost'!W73+'Avoided T&amp;D Capacity'!W73+'Avoided Gen Capacity Cost'!W73)</f>
        <v>0</v>
      </c>
      <c r="X73">
        <f>-('Avoided Prod Cost'!X73+'Avoided T&amp;D Capacity'!X73+'Avoided Gen Capacity Cost'!X73)</f>
        <v>0</v>
      </c>
      <c r="Y73">
        <f>-('Avoided Prod Cost'!Y73+'Avoided T&amp;D Capacity'!Y73+'Avoided Gen Capacity Cost'!Y73)</f>
        <v>0</v>
      </c>
      <c r="Z73">
        <f>-('Avoided Prod Cost'!Z73+'Avoided T&amp;D Capacity'!Z73+'Avoided Gen Capacity Cost'!Z73)</f>
        <v>0</v>
      </c>
      <c r="AA73">
        <f>-('Avoided Prod Cost'!AA73+'Avoided T&amp;D Capacity'!AA73+'Avoided Gen Capacity Cost'!AA73)</f>
        <v>0</v>
      </c>
      <c r="AB73">
        <f>-('Avoided Prod Cost'!AB73+'Avoided T&amp;D Capacity'!AB73+'Avoided Gen Capacity Cost'!AB73)</f>
        <v>0</v>
      </c>
      <c r="AC73">
        <f>-('Avoided Prod Cost'!AC73+'Avoided T&amp;D Capacity'!AC73+'Avoided Gen Capacity Cost'!AC73)</f>
        <v>0</v>
      </c>
      <c r="AD73">
        <f>-('Avoided Prod Cost'!AD73+'Avoided T&amp;D Capacity'!AD73+'Avoided Gen Capacity Cost'!AD73)</f>
        <v>0</v>
      </c>
      <c r="AE73">
        <f>-('Avoided Prod Cost'!AE73+'Avoided T&amp;D Capacity'!AE73+'Avoided Gen Capacity Cost'!AE73)</f>
        <v>0</v>
      </c>
      <c r="AF73">
        <f>-('Avoided Prod Cost'!AF73+'Avoided T&amp;D Capacity'!AF73+'Avoided Gen Capacity Cost'!AF73)</f>
        <v>0</v>
      </c>
      <c r="AG73">
        <f>-('Avoided Prod Cost'!AG73+'Avoided T&amp;D Capacity'!AG73+'Avoided Gen Capacity Cost'!AG73)</f>
        <v>0</v>
      </c>
      <c r="AH73">
        <f>-('Avoided Prod Cost'!AH73+'Avoided T&amp;D Capacity'!AH73+'Avoided Gen Capacity Cost'!AH73)</f>
        <v>0</v>
      </c>
      <c r="AI73" s="2">
        <f t="shared" si="2"/>
        <v>69.616562799999997</v>
      </c>
      <c r="AJ73" s="2">
        <f t="shared" si="3"/>
        <v>51.180933836336969</v>
      </c>
    </row>
    <row r="74" spans="1:36" x14ac:dyDescent="0.25">
      <c r="A74" s="13">
        <v>1</v>
      </c>
      <c r="B74" s="13">
        <v>400</v>
      </c>
      <c r="C74" s="95">
        <v>408</v>
      </c>
      <c r="D74" t="s">
        <v>108</v>
      </c>
      <c r="E74">
        <f>-('Avoided Prod Cost'!E74+'Avoided T&amp;D Capacity'!E74+'Avoided Gen Capacity Cost'!E74)</f>
        <v>0</v>
      </c>
      <c r="F74">
        <f>-('Avoided Prod Cost'!F74+'Avoided T&amp;D Capacity'!F74+'Avoided Gen Capacity Cost'!F74)</f>
        <v>0</v>
      </c>
      <c r="G74">
        <f>-('Avoided Prod Cost'!G74+'Avoided T&amp;D Capacity'!G74+'Avoided Gen Capacity Cost'!G74)</f>
        <v>14.434613000000001</v>
      </c>
      <c r="H74">
        <f>-('Avoided Prod Cost'!H74+'Avoided T&amp;D Capacity'!H74+'Avoided Gen Capacity Cost'!H74)</f>
        <v>14.559613000000001</v>
      </c>
      <c r="I74">
        <f>-('Avoided Prod Cost'!I74+'Avoided T&amp;D Capacity'!I74+'Avoided Gen Capacity Cost'!I74)</f>
        <v>15.934613000000001</v>
      </c>
      <c r="J74">
        <f>-('Avoided Prod Cost'!J74+'Avoided T&amp;D Capacity'!J74+'Avoided Gen Capacity Cost'!J74)</f>
        <v>21.886761</v>
      </c>
      <c r="K74">
        <f>-('Avoided Prod Cost'!K74+'Avoided T&amp;D Capacity'!K74+'Avoided Gen Capacity Cost'!K74)</f>
        <v>24.012737999999999</v>
      </c>
      <c r="L74">
        <f>-('Avoided Prod Cost'!L74+'Avoided T&amp;D Capacity'!L74+'Avoided Gen Capacity Cost'!L74)</f>
        <v>24.585979999999999</v>
      </c>
      <c r="M74">
        <f>-('Avoided Prod Cost'!M74+'Avoided T&amp;D Capacity'!M74+'Avoided Gen Capacity Cost'!M74)</f>
        <v>27.887737999999999</v>
      </c>
      <c r="N74">
        <f>-('Avoided Prod Cost'!N74+'Avoided T&amp;D Capacity'!N74+'Avoided Gen Capacity Cost'!N74)</f>
        <v>0</v>
      </c>
      <c r="O74">
        <f>-('Avoided Prod Cost'!O74+'Avoided T&amp;D Capacity'!O74+'Avoided Gen Capacity Cost'!O74)</f>
        <v>0</v>
      </c>
      <c r="P74">
        <f>-('Avoided Prod Cost'!P74+'Avoided T&amp;D Capacity'!P74+'Avoided Gen Capacity Cost'!P74)</f>
        <v>0</v>
      </c>
      <c r="Q74">
        <f>-('Avoided Prod Cost'!Q74+'Avoided T&amp;D Capacity'!Q74+'Avoided Gen Capacity Cost'!Q74)</f>
        <v>0</v>
      </c>
      <c r="R74">
        <f>-('Avoided Prod Cost'!R74+'Avoided T&amp;D Capacity'!R74+'Avoided Gen Capacity Cost'!R74)</f>
        <v>0</v>
      </c>
      <c r="S74">
        <f>-('Avoided Prod Cost'!S74+'Avoided T&amp;D Capacity'!S74+'Avoided Gen Capacity Cost'!S74)</f>
        <v>0</v>
      </c>
      <c r="T74">
        <f>-('Avoided Prod Cost'!T74+'Avoided T&amp;D Capacity'!T74+'Avoided Gen Capacity Cost'!T74)</f>
        <v>0</v>
      </c>
      <c r="U74">
        <f>-('Avoided Prod Cost'!U74+'Avoided T&amp;D Capacity'!U74+'Avoided Gen Capacity Cost'!U74)</f>
        <v>0</v>
      </c>
      <c r="V74">
        <f>-('Avoided Prod Cost'!V74+'Avoided T&amp;D Capacity'!V74+'Avoided Gen Capacity Cost'!V74)</f>
        <v>0</v>
      </c>
      <c r="W74">
        <f>-('Avoided Prod Cost'!W74+'Avoided T&amp;D Capacity'!W74+'Avoided Gen Capacity Cost'!W74)</f>
        <v>0</v>
      </c>
      <c r="X74">
        <f>-('Avoided Prod Cost'!X74+'Avoided T&amp;D Capacity'!X74+'Avoided Gen Capacity Cost'!X74)</f>
        <v>0</v>
      </c>
      <c r="Y74">
        <f>-('Avoided Prod Cost'!Y74+'Avoided T&amp;D Capacity'!Y74+'Avoided Gen Capacity Cost'!Y74)</f>
        <v>0</v>
      </c>
      <c r="Z74">
        <f>-('Avoided Prod Cost'!Z74+'Avoided T&amp;D Capacity'!Z74+'Avoided Gen Capacity Cost'!Z74)</f>
        <v>0</v>
      </c>
      <c r="AA74">
        <f>-('Avoided Prod Cost'!AA74+'Avoided T&amp;D Capacity'!AA74+'Avoided Gen Capacity Cost'!AA74)</f>
        <v>0</v>
      </c>
      <c r="AB74">
        <f>-('Avoided Prod Cost'!AB74+'Avoided T&amp;D Capacity'!AB74+'Avoided Gen Capacity Cost'!AB74)</f>
        <v>0</v>
      </c>
      <c r="AC74">
        <f>-('Avoided Prod Cost'!AC74+'Avoided T&amp;D Capacity'!AC74+'Avoided Gen Capacity Cost'!AC74)</f>
        <v>0</v>
      </c>
      <c r="AD74">
        <f>-('Avoided Prod Cost'!AD74+'Avoided T&amp;D Capacity'!AD74+'Avoided Gen Capacity Cost'!AD74)</f>
        <v>0</v>
      </c>
      <c r="AE74">
        <f>-('Avoided Prod Cost'!AE74+'Avoided T&amp;D Capacity'!AE74+'Avoided Gen Capacity Cost'!AE74)</f>
        <v>0</v>
      </c>
      <c r="AF74">
        <f>-('Avoided Prod Cost'!AF74+'Avoided T&amp;D Capacity'!AF74+'Avoided Gen Capacity Cost'!AF74)</f>
        <v>0</v>
      </c>
      <c r="AG74">
        <f>-('Avoided Prod Cost'!AG74+'Avoided T&amp;D Capacity'!AG74+'Avoided Gen Capacity Cost'!AG74)</f>
        <v>0</v>
      </c>
      <c r="AH74">
        <f>-('Avoided Prod Cost'!AH74+'Avoided T&amp;D Capacity'!AH74+'Avoided Gen Capacity Cost'!AH74)</f>
        <v>0</v>
      </c>
      <c r="AI74" s="2">
        <f t="shared" si="2"/>
        <v>143.30205599999999</v>
      </c>
      <c r="AJ74" s="2">
        <f t="shared" si="3"/>
        <v>116.12379728023816</v>
      </c>
    </row>
    <row r="75" spans="1:36" x14ac:dyDescent="0.25">
      <c r="A75" s="13">
        <v>1</v>
      </c>
      <c r="B75" s="13">
        <v>400</v>
      </c>
      <c r="C75" s="95">
        <v>409</v>
      </c>
      <c r="D75" t="s">
        <v>109</v>
      </c>
      <c r="E75">
        <f>-('Avoided Prod Cost'!E75+'Avoided T&amp;D Capacity'!E75+'Avoided Gen Capacity Cost'!E75)</f>
        <v>0</v>
      </c>
      <c r="F75">
        <f>-('Avoided Prod Cost'!F75+'Avoided T&amp;D Capacity'!F75+'Avoided Gen Capacity Cost'!F75)</f>
        <v>0</v>
      </c>
      <c r="G75">
        <f>-('Avoided Prod Cost'!G75+'Avoided T&amp;D Capacity'!G75+'Avoided Gen Capacity Cost'!G75)</f>
        <v>1.3950547</v>
      </c>
      <c r="H75">
        <f>-('Avoided Prod Cost'!H75+'Avoided T&amp;D Capacity'!H75+'Avoided Gen Capacity Cost'!H75)</f>
        <v>1.8950547</v>
      </c>
      <c r="I75">
        <f>-('Avoided Prod Cost'!I75+'Avoided T&amp;D Capacity'!I75+'Avoided Gen Capacity Cost'!I75)</f>
        <v>1.6450547</v>
      </c>
      <c r="J75">
        <f>-('Avoided Prod Cost'!J75+'Avoided T&amp;D Capacity'!J75+'Avoided Gen Capacity Cost'!J75)</f>
        <v>2.2143905999999998</v>
      </c>
      <c r="K75">
        <f>-('Avoided Prod Cost'!K75+'Avoided T&amp;D Capacity'!K75+'Avoided Gen Capacity Cost'!K75)</f>
        <v>2.6958360000000003</v>
      </c>
      <c r="L75">
        <f>-('Avoided Prod Cost'!L75+'Avoided T&amp;D Capacity'!L75+'Avoided Gen Capacity Cost'!L75)</f>
        <v>0</v>
      </c>
      <c r="M75">
        <f>-('Avoided Prod Cost'!M75+'Avoided T&amp;D Capacity'!M75+'Avoided Gen Capacity Cost'!M75)</f>
        <v>0</v>
      </c>
      <c r="N75">
        <f>-('Avoided Prod Cost'!N75+'Avoided T&amp;D Capacity'!N75+'Avoided Gen Capacity Cost'!N75)</f>
        <v>0</v>
      </c>
      <c r="O75">
        <f>-('Avoided Prod Cost'!O75+'Avoided T&amp;D Capacity'!O75+'Avoided Gen Capacity Cost'!O75)</f>
        <v>0</v>
      </c>
      <c r="P75">
        <f>-('Avoided Prod Cost'!P75+'Avoided T&amp;D Capacity'!P75+'Avoided Gen Capacity Cost'!P75)</f>
        <v>0</v>
      </c>
      <c r="Q75">
        <f>-('Avoided Prod Cost'!Q75+'Avoided T&amp;D Capacity'!Q75+'Avoided Gen Capacity Cost'!Q75)</f>
        <v>0</v>
      </c>
      <c r="R75">
        <f>-('Avoided Prod Cost'!R75+'Avoided T&amp;D Capacity'!R75+'Avoided Gen Capacity Cost'!R75)</f>
        <v>0</v>
      </c>
      <c r="S75">
        <f>-('Avoided Prod Cost'!S75+'Avoided T&amp;D Capacity'!S75+'Avoided Gen Capacity Cost'!S75)</f>
        <v>0</v>
      </c>
      <c r="T75">
        <f>-('Avoided Prod Cost'!T75+'Avoided T&amp;D Capacity'!T75+'Avoided Gen Capacity Cost'!T75)</f>
        <v>0</v>
      </c>
      <c r="U75">
        <f>-('Avoided Prod Cost'!U75+'Avoided T&amp;D Capacity'!U75+'Avoided Gen Capacity Cost'!U75)</f>
        <v>0</v>
      </c>
      <c r="V75">
        <f>-('Avoided Prod Cost'!V75+'Avoided T&amp;D Capacity'!V75+'Avoided Gen Capacity Cost'!V75)</f>
        <v>0</v>
      </c>
      <c r="W75">
        <f>-('Avoided Prod Cost'!W75+'Avoided T&amp;D Capacity'!W75+'Avoided Gen Capacity Cost'!W75)</f>
        <v>0</v>
      </c>
      <c r="X75">
        <f>-('Avoided Prod Cost'!X75+'Avoided T&amp;D Capacity'!X75+'Avoided Gen Capacity Cost'!X75)</f>
        <v>0</v>
      </c>
      <c r="Y75">
        <f>-('Avoided Prod Cost'!Y75+'Avoided T&amp;D Capacity'!Y75+'Avoided Gen Capacity Cost'!Y75)</f>
        <v>0</v>
      </c>
      <c r="Z75">
        <f>-('Avoided Prod Cost'!Z75+'Avoided T&amp;D Capacity'!Z75+'Avoided Gen Capacity Cost'!Z75)</f>
        <v>0</v>
      </c>
      <c r="AA75">
        <f>-('Avoided Prod Cost'!AA75+'Avoided T&amp;D Capacity'!AA75+'Avoided Gen Capacity Cost'!AA75)</f>
        <v>0</v>
      </c>
      <c r="AB75">
        <f>-('Avoided Prod Cost'!AB75+'Avoided T&amp;D Capacity'!AB75+'Avoided Gen Capacity Cost'!AB75)</f>
        <v>0</v>
      </c>
      <c r="AC75">
        <f>-('Avoided Prod Cost'!AC75+'Avoided T&amp;D Capacity'!AC75+'Avoided Gen Capacity Cost'!AC75)</f>
        <v>0</v>
      </c>
      <c r="AD75">
        <f>-('Avoided Prod Cost'!AD75+'Avoided T&amp;D Capacity'!AD75+'Avoided Gen Capacity Cost'!AD75)</f>
        <v>0</v>
      </c>
      <c r="AE75">
        <f>-('Avoided Prod Cost'!AE75+'Avoided T&amp;D Capacity'!AE75+'Avoided Gen Capacity Cost'!AE75)</f>
        <v>0</v>
      </c>
      <c r="AF75">
        <f>-('Avoided Prod Cost'!AF75+'Avoided T&amp;D Capacity'!AF75+'Avoided Gen Capacity Cost'!AF75)</f>
        <v>0</v>
      </c>
      <c r="AG75">
        <f>-('Avoided Prod Cost'!AG75+'Avoided T&amp;D Capacity'!AG75+'Avoided Gen Capacity Cost'!AG75)</f>
        <v>0</v>
      </c>
      <c r="AH75">
        <f>-('Avoided Prod Cost'!AH75+'Avoided T&amp;D Capacity'!AH75+'Avoided Gen Capacity Cost'!AH75)</f>
        <v>0</v>
      </c>
      <c r="AI75" s="2">
        <f t="shared" si="2"/>
        <v>9.8453906999999994</v>
      </c>
      <c r="AJ75" s="2">
        <f t="shared" si="3"/>
        <v>8.5598469117721994</v>
      </c>
    </row>
    <row r="76" spans="1:36" x14ac:dyDescent="0.25">
      <c r="A76" s="13">
        <v>1</v>
      </c>
      <c r="B76" s="13">
        <v>400</v>
      </c>
      <c r="C76" s="95">
        <v>410</v>
      </c>
      <c r="D76" t="s">
        <v>110</v>
      </c>
      <c r="E76">
        <f>-('Avoided Prod Cost'!E76+'Avoided T&amp;D Capacity'!E76+'Avoided Gen Capacity Cost'!E76)</f>
        <v>0</v>
      </c>
      <c r="F76">
        <f>-('Avoided Prod Cost'!F76+'Avoided T&amp;D Capacity'!F76+'Avoided Gen Capacity Cost'!F76)</f>
        <v>0</v>
      </c>
      <c r="G76">
        <f>-('Avoided Prod Cost'!G76+'Avoided T&amp;D Capacity'!G76+'Avoided Gen Capacity Cost'!G76)</f>
        <v>7.0721600999999996</v>
      </c>
      <c r="H76">
        <f>-('Avoided Prod Cost'!H76+'Avoided T&amp;D Capacity'!H76+'Avoided Gen Capacity Cost'!H76)</f>
        <v>7.5721600999999996</v>
      </c>
      <c r="I76">
        <f>-('Avoided Prod Cost'!I76+'Avoided T&amp;D Capacity'!I76+'Avoided Gen Capacity Cost'!I76)</f>
        <v>7.5721600999999996</v>
      </c>
      <c r="J76">
        <f>-('Avoided Prod Cost'!J76+'Avoided T&amp;D Capacity'!J76+'Avoided Gen Capacity Cost'!J76)</f>
        <v>11.2205981</v>
      </c>
      <c r="K76">
        <f>-('Avoided Prod Cost'!K76+'Avoided T&amp;D Capacity'!K76+'Avoided Gen Capacity Cost'!K76)</f>
        <v>11.7674731</v>
      </c>
      <c r="L76">
        <f>-('Avoided Prod Cost'!L76+'Avoided T&amp;D Capacity'!L76+'Avoided Gen Capacity Cost'!L76)</f>
        <v>12.0829021</v>
      </c>
      <c r="M76">
        <f>-('Avoided Prod Cost'!M76+'Avoided T&amp;D Capacity'!M76+'Avoided Gen Capacity Cost'!M76)</f>
        <v>13.6190351</v>
      </c>
      <c r="N76">
        <f>-('Avoided Prod Cost'!N76+'Avoided T&amp;D Capacity'!N76+'Avoided Gen Capacity Cost'!N76)</f>
        <v>14.0136895</v>
      </c>
      <c r="O76">
        <f>-('Avoided Prod Cost'!O76+'Avoided T&amp;D Capacity'!O76+'Avoided Gen Capacity Cost'!O76)</f>
        <v>15.0840025</v>
      </c>
      <c r="P76">
        <f>-('Avoided Prod Cost'!P76+'Avoided T&amp;D Capacity'!P76+'Avoided Gen Capacity Cost'!P76)</f>
        <v>13.8261895</v>
      </c>
      <c r="Q76">
        <f>-('Avoided Prod Cost'!Q76+'Avoided T&amp;D Capacity'!Q76+'Avoided Gen Capacity Cost'!Q76)</f>
        <v>0</v>
      </c>
      <c r="R76">
        <f>-('Avoided Prod Cost'!R76+'Avoided T&amp;D Capacity'!R76+'Avoided Gen Capacity Cost'!R76)</f>
        <v>0</v>
      </c>
      <c r="S76">
        <f>-('Avoided Prod Cost'!S76+'Avoided T&amp;D Capacity'!S76+'Avoided Gen Capacity Cost'!S76)</f>
        <v>0</v>
      </c>
      <c r="T76">
        <f>-('Avoided Prod Cost'!T76+'Avoided T&amp;D Capacity'!T76+'Avoided Gen Capacity Cost'!T76)</f>
        <v>0</v>
      </c>
      <c r="U76">
        <f>-('Avoided Prod Cost'!U76+'Avoided T&amp;D Capacity'!U76+'Avoided Gen Capacity Cost'!U76)</f>
        <v>0</v>
      </c>
      <c r="V76">
        <f>-('Avoided Prod Cost'!V76+'Avoided T&amp;D Capacity'!V76+'Avoided Gen Capacity Cost'!V76)</f>
        <v>0</v>
      </c>
      <c r="W76">
        <f>-('Avoided Prod Cost'!W76+'Avoided T&amp;D Capacity'!W76+'Avoided Gen Capacity Cost'!W76)</f>
        <v>0</v>
      </c>
      <c r="X76">
        <f>-('Avoided Prod Cost'!X76+'Avoided T&amp;D Capacity'!X76+'Avoided Gen Capacity Cost'!X76)</f>
        <v>0</v>
      </c>
      <c r="Y76">
        <f>-('Avoided Prod Cost'!Y76+'Avoided T&amp;D Capacity'!Y76+'Avoided Gen Capacity Cost'!Y76)</f>
        <v>0</v>
      </c>
      <c r="Z76">
        <f>-('Avoided Prod Cost'!Z76+'Avoided T&amp;D Capacity'!Z76+'Avoided Gen Capacity Cost'!Z76)</f>
        <v>0</v>
      </c>
      <c r="AA76">
        <f>-('Avoided Prod Cost'!AA76+'Avoided T&amp;D Capacity'!AA76+'Avoided Gen Capacity Cost'!AA76)</f>
        <v>0</v>
      </c>
      <c r="AB76">
        <f>-('Avoided Prod Cost'!AB76+'Avoided T&amp;D Capacity'!AB76+'Avoided Gen Capacity Cost'!AB76)</f>
        <v>0</v>
      </c>
      <c r="AC76">
        <f>-('Avoided Prod Cost'!AC76+'Avoided T&amp;D Capacity'!AC76+'Avoided Gen Capacity Cost'!AC76)</f>
        <v>0</v>
      </c>
      <c r="AD76">
        <f>-('Avoided Prod Cost'!AD76+'Avoided T&amp;D Capacity'!AD76+'Avoided Gen Capacity Cost'!AD76)</f>
        <v>0</v>
      </c>
      <c r="AE76">
        <f>-('Avoided Prod Cost'!AE76+'Avoided T&amp;D Capacity'!AE76+'Avoided Gen Capacity Cost'!AE76)</f>
        <v>0</v>
      </c>
      <c r="AF76">
        <f>-('Avoided Prod Cost'!AF76+'Avoided T&amp;D Capacity'!AF76+'Avoided Gen Capacity Cost'!AF76)</f>
        <v>0</v>
      </c>
      <c r="AG76">
        <f>-('Avoided Prod Cost'!AG76+'Avoided T&amp;D Capacity'!AG76+'Avoided Gen Capacity Cost'!AG76)</f>
        <v>0</v>
      </c>
      <c r="AH76">
        <f>-('Avoided Prod Cost'!AH76+'Avoided T&amp;D Capacity'!AH76+'Avoided Gen Capacity Cost'!AH76)</f>
        <v>0</v>
      </c>
      <c r="AI76" s="2">
        <f t="shared" si="2"/>
        <v>113.8303702</v>
      </c>
      <c r="AJ76" s="2">
        <f t="shared" si="3"/>
        <v>83.556525088010801</v>
      </c>
    </row>
    <row r="77" spans="1:36" x14ac:dyDescent="0.25">
      <c r="A77" s="13">
        <v>1</v>
      </c>
      <c r="B77" s="13">
        <v>400</v>
      </c>
      <c r="C77" s="95">
        <v>411</v>
      </c>
      <c r="D77" t="s">
        <v>111</v>
      </c>
      <c r="E77">
        <f>-('Avoided Prod Cost'!E77+'Avoided T&amp;D Capacity'!E77+'Avoided Gen Capacity Cost'!E77)</f>
        <v>0</v>
      </c>
      <c r="F77">
        <f>-('Avoided Prod Cost'!F77+'Avoided T&amp;D Capacity'!F77+'Avoided Gen Capacity Cost'!F77)</f>
        <v>0</v>
      </c>
      <c r="G77">
        <f>-('Avoided Prod Cost'!G77+'Avoided T&amp;D Capacity'!G77+'Avoided Gen Capacity Cost'!G77)</f>
        <v>12.809704999999999</v>
      </c>
      <c r="H77">
        <f>-('Avoided Prod Cost'!H77+'Avoided T&amp;D Capacity'!H77+'Avoided Gen Capacity Cost'!H77)</f>
        <v>12.934704999999999</v>
      </c>
      <c r="I77">
        <f>-('Avoided Prod Cost'!I77+'Avoided T&amp;D Capacity'!I77+'Avoided Gen Capacity Cost'!I77)</f>
        <v>14.059704999999999</v>
      </c>
      <c r="J77">
        <f>-('Avoided Prod Cost'!J77+'Avoided T&amp;D Capacity'!J77+'Avoided Gen Capacity Cost'!J77)</f>
        <v>19.699353000000002</v>
      </c>
      <c r="K77">
        <f>-('Avoided Prod Cost'!K77+'Avoided T&amp;D Capacity'!K77+'Avoided Gen Capacity Cost'!K77)</f>
        <v>20.621228000000002</v>
      </c>
      <c r="L77">
        <f>-('Avoided Prod Cost'!L77+'Avoided T&amp;D Capacity'!L77+'Avoided Gen Capacity Cost'!L77)</f>
        <v>21.630018</v>
      </c>
      <c r="M77">
        <f>-('Avoided Prod Cost'!M77+'Avoided T&amp;D Capacity'!M77+'Avoided Gen Capacity Cost'!M77)</f>
        <v>24.700330000000001</v>
      </c>
      <c r="N77">
        <f>-('Avoided Prod Cost'!N77+'Avoided T&amp;D Capacity'!N77+'Avoided Gen Capacity Cost'!N77)</f>
        <v>25.887830000000001</v>
      </c>
      <c r="O77">
        <f>-('Avoided Prod Cost'!O77+'Avoided T&amp;D Capacity'!O77+'Avoided Gen Capacity Cost'!O77)</f>
        <v>27.661268</v>
      </c>
      <c r="P77">
        <f>-('Avoided Prod Cost'!P77+'Avoided T&amp;D Capacity'!P77+'Avoided Gen Capacity Cost'!P77)</f>
        <v>24.669080000000001</v>
      </c>
      <c r="Q77">
        <f>-('Avoided Prod Cost'!Q77+'Avoided T&amp;D Capacity'!Q77+'Avoided Gen Capacity Cost'!Q77)</f>
        <v>0</v>
      </c>
      <c r="R77">
        <f>-('Avoided Prod Cost'!R77+'Avoided T&amp;D Capacity'!R77+'Avoided Gen Capacity Cost'!R77)</f>
        <v>0</v>
      </c>
      <c r="S77">
        <f>-('Avoided Prod Cost'!S77+'Avoided T&amp;D Capacity'!S77+'Avoided Gen Capacity Cost'!S77)</f>
        <v>0</v>
      </c>
      <c r="T77">
        <f>-('Avoided Prod Cost'!T77+'Avoided T&amp;D Capacity'!T77+'Avoided Gen Capacity Cost'!T77)</f>
        <v>0</v>
      </c>
      <c r="U77">
        <f>-('Avoided Prod Cost'!U77+'Avoided T&amp;D Capacity'!U77+'Avoided Gen Capacity Cost'!U77)</f>
        <v>0</v>
      </c>
      <c r="V77">
        <f>-('Avoided Prod Cost'!V77+'Avoided T&amp;D Capacity'!V77+'Avoided Gen Capacity Cost'!V77)</f>
        <v>0</v>
      </c>
      <c r="W77">
        <f>-('Avoided Prod Cost'!W77+'Avoided T&amp;D Capacity'!W77+'Avoided Gen Capacity Cost'!W77)</f>
        <v>0</v>
      </c>
      <c r="X77">
        <f>-('Avoided Prod Cost'!X77+'Avoided T&amp;D Capacity'!X77+'Avoided Gen Capacity Cost'!X77)</f>
        <v>0</v>
      </c>
      <c r="Y77">
        <f>-('Avoided Prod Cost'!Y77+'Avoided T&amp;D Capacity'!Y77+'Avoided Gen Capacity Cost'!Y77)</f>
        <v>0</v>
      </c>
      <c r="Z77">
        <f>-('Avoided Prod Cost'!Z77+'Avoided T&amp;D Capacity'!Z77+'Avoided Gen Capacity Cost'!Z77)</f>
        <v>0</v>
      </c>
      <c r="AA77">
        <f>-('Avoided Prod Cost'!AA77+'Avoided T&amp;D Capacity'!AA77+'Avoided Gen Capacity Cost'!AA77)</f>
        <v>0</v>
      </c>
      <c r="AB77">
        <f>-('Avoided Prod Cost'!AB77+'Avoided T&amp;D Capacity'!AB77+'Avoided Gen Capacity Cost'!AB77)</f>
        <v>0</v>
      </c>
      <c r="AC77">
        <f>-('Avoided Prod Cost'!AC77+'Avoided T&amp;D Capacity'!AC77+'Avoided Gen Capacity Cost'!AC77)</f>
        <v>0</v>
      </c>
      <c r="AD77">
        <f>-('Avoided Prod Cost'!AD77+'Avoided T&amp;D Capacity'!AD77+'Avoided Gen Capacity Cost'!AD77)</f>
        <v>0</v>
      </c>
      <c r="AE77">
        <f>-('Avoided Prod Cost'!AE77+'Avoided T&amp;D Capacity'!AE77+'Avoided Gen Capacity Cost'!AE77)</f>
        <v>0</v>
      </c>
      <c r="AF77">
        <f>-('Avoided Prod Cost'!AF77+'Avoided T&amp;D Capacity'!AF77+'Avoided Gen Capacity Cost'!AF77)</f>
        <v>0</v>
      </c>
      <c r="AG77">
        <f>-('Avoided Prod Cost'!AG77+'Avoided T&amp;D Capacity'!AG77+'Avoided Gen Capacity Cost'!AG77)</f>
        <v>0</v>
      </c>
      <c r="AH77">
        <f>-('Avoided Prod Cost'!AH77+'Avoided T&amp;D Capacity'!AH77+'Avoided Gen Capacity Cost'!AH77)</f>
        <v>0</v>
      </c>
      <c r="AI77" s="2">
        <f t="shared" si="2"/>
        <v>204.67322200000004</v>
      </c>
      <c r="AJ77" s="2">
        <f t="shared" si="3"/>
        <v>150.01261294659344</v>
      </c>
    </row>
    <row r="78" spans="1:36" x14ac:dyDescent="0.25">
      <c r="A78" s="13">
        <v>1</v>
      </c>
      <c r="B78" s="13">
        <v>500</v>
      </c>
      <c r="C78" s="95">
        <v>502</v>
      </c>
      <c r="D78" t="s">
        <v>112</v>
      </c>
      <c r="E78">
        <f>-('Avoided Prod Cost'!E78+'Avoided T&amp;D Capacity'!E78+'Avoided Gen Capacity Cost'!E78)</f>
        <v>0</v>
      </c>
      <c r="F78">
        <f>-('Avoided Prod Cost'!F78+'Avoided T&amp;D Capacity'!F78+'Avoided Gen Capacity Cost'!F78)</f>
        <v>0</v>
      </c>
      <c r="G78">
        <f>-('Avoided Prod Cost'!G78+'Avoided T&amp;D Capacity'!G78+'Avoided Gen Capacity Cost'!G78)</f>
        <v>9.3503652000000006</v>
      </c>
      <c r="H78">
        <f>-('Avoided Prod Cost'!H78+'Avoided T&amp;D Capacity'!H78+'Avoided Gen Capacity Cost'!H78)</f>
        <v>9.6003652000000006</v>
      </c>
      <c r="I78">
        <f>-('Avoided Prod Cost'!I78+'Avoided T&amp;D Capacity'!I78+'Avoided Gen Capacity Cost'!I78)</f>
        <v>10.100365200000001</v>
      </c>
      <c r="J78">
        <f>-('Avoided Prod Cost'!J78+'Avoided T&amp;D Capacity'!J78+'Avoided Gen Capacity Cost'!J78)</f>
        <v>14.1072012</v>
      </c>
      <c r="K78">
        <f>-('Avoided Prod Cost'!K78+'Avoided T&amp;D Capacity'!K78+'Avoided Gen Capacity Cost'!K78)</f>
        <v>14.962670200000002</v>
      </c>
      <c r="L78">
        <f>-('Avoided Prod Cost'!L78+'Avoided T&amp;D Capacity'!L78+'Avoided Gen Capacity Cost'!L78)</f>
        <v>14.969506200000001</v>
      </c>
      <c r="M78">
        <f>-('Avoided Prod Cost'!M78+'Avoided T&amp;D Capacity'!M78+'Avoided Gen Capacity Cost'!M78)</f>
        <v>16.959740199999999</v>
      </c>
      <c r="N78">
        <f>-('Avoided Prod Cost'!N78+'Avoided T&amp;D Capacity'!N78+'Avoided Gen Capacity Cost'!N78)</f>
        <v>17.826928200000001</v>
      </c>
      <c r="O78">
        <f>-('Avoided Prod Cost'!O78+'Avoided T&amp;D Capacity'!O78+'Avoided Gen Capacity Cost'!O78)</f>
        <v>18.811303200000001</v>
      </c>
      <c r="P78">
        <f>-('Avoided Prod Cost'!P78+'Avoided T&amp;D Capacity'!P78+'Avoided Gen Capacity Cost'!P78)</f>
        <v>17.553490199999999</v>
      </c>
      <c r="Q78">
        <f>-('Avoided Prod Cost'!Q78+'Avoided T&amp;D Capacity'!Q78+'Avoided Gen Capacity Cost'!Q78)</f>
        <v>17.865990199999999</v>
      </c>
      <c r="R78">
        <f>-('Avoided Prod Cost'!R78+'Avoided T&amp;D Capacity'!R78+'Avoided Gen Capacity Cost'!R78)</f>
        <v>0</v>
      </c>
      <c r="S78">
        <f>-('Avoided Prod Cost'!S78+'Avoided T&amp;D Capacity'!S78+'Avoided Gen Capacity Cost'!S78)</f>
        <v>0</v>
      </c>
      <c r="T78">
        <f>-('Avoided Prod Cost'!T78+'Avoided T&amp;D Capacity'!T78+'Avoided Gen Capacity Cost'!T78)</f>
        <v>0</v>
      </c>
      <c r="U78">
        <f>-('Avoided Prod Cost'!U78+'Avoided T&amp;D Capacity'!U78+'Avoided Gen Capacity Cost'!U78)</f>
        <v>0</v>
      </c>
      <c r="V78">
        <f>-('Avoided Prod Cost'!V78+'Avoided T&amp;D Capacity'!V78+'Avoided Gen Capacity Cost'!V78)</f>
        <v>0</v>
      </c>
      <c r="W78">
        <f>-('Avoided Prod Cost'!W78+'Avoided T&amp;D Capacity'!W78+'Avoided Gen Capacity Cost'!W78)</f>
        <v>0</v>
      </c>
      <c r="X78">
        <f>-('Avoided Prod Cost'!X78+'Avoided T&amp;D Capacity'!X78+'Avoided Gen Capacity Cost'!X78)</f>
        <v>0</v>
      </c>
      <c r="Y78">
        <f>-('Avoided Prod Cost'!Y78+'Avoided T&amp;D Capacity'!Y78+'Avoided Gen Capacity Cost'!Y78)</f>
        <v>0</v>
      </c>
      <c r="Z78">
        <f>-('Avoided Prod Cost'!Z78+'Avoided T&amp;D Capacity'!Z78+'Avoided Gen Capacity Cost'!Z78)</f>
        <v>0</v>
      </c>
      <c r="AA78">
        <f>-('Avoided Prod Cost'!AA78+'Avoided T&amp;D Capacity'!AA78+'Avoided Gen Capacity Cost'!AA78)</f>
        <v>0</v>
      </c>
      <c r="AB78">
        <f>-('Avoided Prod Cost'!AB78+'Avoided T&amp;D Capacity'!AB78+'Avoided Gen Capacity Cost'!AB78)</f>
        <v>0</v>
      </c>
      <c r="AC78">
        <f>-('Avoided Prod Cost'!AC78+'Avoided T&amp;D Capacity'!AC78+'Avoided Gen Capacity Cost'!AC78)</f>
        <v>0</v>
      </c>
      <c r="AD78">
        <f>-('Avoided Prod Cost'!AD78+'Avoided T&amp;D Capacity'!AD78+'Avoided Gen Capacity Cost'!AD78)</f>
        <v>0</v>
      </c>
      <c r="AE78">
        <f>-('Avoided Prod Cost'!AE78+'Avoided T&amp;D Capacity'!AE78+'Avoided Gen Capacity Cost'!AE78)</f>
        <v>0</v>
      </c>
      <c r="AF78">
        <f>-('Avoided Prod Cost'!AF78+'Avoided T&amp;D Capacity'!AF78+'Avoided Gen Capacity Cost'!AF78)</f>
        <v>0</v>
      </c>
      <c r="AG78">
        <f>-('Avoided Prod Cost'!AG78+'Avoided T&amp;D Capacity'!AG78+'Avoided Gen Capacity Cost'!AG78)</f>
        <v>0</v>
      </c>
      <c r="AH78">
        <f>-('Avoided Prod Cost'!AH78+'Avoided T&amp;D Capacity'!AH78+'Avoided Gen Capacity Cost'!AH78)</f>
        <v>0</v>
      </c>
      <c r="AI78" s="2">
        <f t="shared" si="2"/>
        <v>162.10792520000001</v>
      </c>
      <c r="AJ78" s="2">
        <f t="shared" si="3"/>
        <v>115.64328570100623</v>
      </c>
    </row>
    <row r="79" spans="1:36" x14ac:dyDescent="0.25">
      <c r="A79" s="13">
        <v>1</v>
      </c>
      <c r="B79" s="13">
        <v>500</v>
      </c>
      <c r="C79" s="95">
        <v>503</v>
      </c>
      <c r="D79" t="s">
        <v>113</v>
      </c>
      <c r="E79">
        <f>-('Avoided Prod Cost'!E79+'Avoided T&amp;D Capacity'!E79+'Avoided Gen Capacity Cost'!E79)</f>
        <v>0</v>
      </c>
      <c r="F79">
        <f>-('Avoided Prod Cost'!F79+'Avoided T&amp;D Capacity'!F79+'Avoided Gen Capacity Cost'!F79)</f>
        <v>0</v>
      </c>
      <c r="G79">
        <f>-('Avoided Prod Cost'!G79+'Avoided T&amp;D Capacity'!G79+'Avoided Gen Capacity Cost'!G79)</f>
        <v>12.5558593</v>
      </c>
      <c r="H79">
        <f>-('Avoided Prod Cost'!H79+'Avoided T&amp;D Capacity'!H79+'Avoided Gen Capacity Cost'!H79)</f>
        <v>12.5558593</v>
      </c>
      <c r="I79">
        <f>-('Avoided Prod Cost'!I79+'Avoided T&amp;D Capacity'!I79+'Avoided Gen Capacity Cost'!I79)</f>
        <v>13.8058593</v>
      </c>
      <c r="J79">
        <f>-('Avoided Prod Cost'!J79+'Avoided T&amp;D Capacity'!J79+'Avoided Gen Capacity Cost'!J79)</f>
        <v>18.330273300000002</v>
      </c>
      <c r="K79">
        <f>-('Avoided Prod Cost'!K79+'Avoided T&amp;D Capacity'!K79+'Avoided Gen Capacity Cost'!K79)</f>
        <v>19.462109300000002</v>
      </c>
      <c r="L79">
        <f>-('Avoided Prod Cost'!L79+'Avoided T&amp;D Capacity'!L79+'Avoided Gen Capacity Cost'!L79)</f>
        <v>20.223828300000001</v>
      </c>
      <c r="M79">
        <f>-('Avoided Prod Cost'!M79+'Avoided T&amp;D Capacity'!M79+'Avoided Gen Capacity Cost'!M79)</f>
        <v>23.258984300000002</v>
      </c>
      <c r="N79">
        <f>-('Avoided Prod Cost'!N79+'Avoided T&amp;D Capacity'!N79+'Avoided Gen Capacity Cost'!N79)</f>
        <v>23.9230473</v>
      </c>
      <c r="O79">
        <f>-('Avoided Prod Cost'!O79+'Avoided T&amp;D Capacity'!O79+'Avoided Gen Capacity Cost'!O79)</f>
        <v>24.9542973</v>
      </c>
      <c r="P79">
        <f>-('Avoided Prod Cost'!P79+'Avoided T&amp;D Capacity'!P79+'Avoided Gen Capacity Cost'!P79)</f>
        <v>22.993359300000002</v>
      </c>
      <c r="Q79">
        <f>-('Avoided Prod Cost'!Q79+'Avoided T&amp;D Capacity'!Q79+'Avoided Gen Capacity Cost'!Q79)</f>
        <v>23.805859300000002</v>
      </c>
      <c r="R79">
        <f>-('Avoided Prod Cost'!R79+'Avoided T&amp;D Capacity'!R79+'Avoided Gen Capacity Cost'!R79)</f>
        <v>0</v>
      </c>
      <c r="S79">
        <f>-('Avoided Prod Cost'!S79+'Avoided T&amp;D Capacity'!S79+'Avoided Gen Capacity Cost'!S79)</f>
        <v>0</v>
      </c>
      <c r="T79">
        <f>-('Avoided Prod Cost'!T79+'Avoided T&amp;D Capacity'!T79+'Avoided Gen Capacity Cost'!T79)</f>
        <v>0</v>
      </c>
      <c r="U79">
        <f>-('Avoided Prod Cost'!U79+'Avoided T&amp;D Capacity'!U79+'Avoided Gen Capacity Cost'!U79)</f>
        <v>0</v>
      </c>
      <c r="V79">
        <f>-('Avoided Prod Cost'!V79+'Avoided T&amp;D Capacity'!V79+'Avoided Gen Capacity Cost'!V79)</f>
        <v>0</v>
      </c>
      <c r="W79">
        <f>-('Avoided Prod Cost'!W79+'Avoided T&amp;D Capacity'!W79+'Avoided Gen Capacity Cost'!W79)</f>
        <v>0</v>
      </c>
      <c r="X79">
        <f>-('Avoided Prod Cost'!X79+'Avoided T&amp;D Capacity'!X79+'Avoided Gen Capacity Cost'!X79)</f>
        <v>0</v>
      </c>
      <c r="Y79">
        <f>-('Avoided Prod Cost'!Y79+'Avoided T&amp;D Capacity'!Y79+'Avoided Gen Capacity Cost'!Y79)</f>
        <v>0</v>
      </c>
      <c r="Z79">
        <f>-('Avoided Prod Cost'!Z79+'Avoided T&amp;D Capacity'!Z79+'Avoided Gen Capacity Cost'!Z79)</f>
        <v>0</v>
      </c>
      <c r="AA79">
        <f>-('Avoided Prod Cost'!AA79+'Avoided T&amp;D Capacity'!AA79+'Avoided Gen Capacity Cost'!AA79)</f>
        <v>0</v>
      </c>
      <c r="AB79">
        <f>-('Avoided Prod Cost'!AB79+'Avoided T&amp;D Capacity'!AB79+'Avoided Gen Capacity Cost'!AB79)</f>
        <v>0</v>
      </c>
      <c r="AC79">
        <f>-('Avoided Prod Cost'!AC79+'Avoided T&amp;D Capacity'!AC79+'Avoided Gen Capacity Cost'!AC79)</f>
        <v>0</v>
      </c>
      <c r="AD79">
        <f>-('Avoided Prod Cost'!AD79+'Avoided T&amp;D Capacity'!AD79+'Avoided Gen Capacity Cost'!AD79)</f>
        <v>0</v>
      </c>
      <c r="AE79">
        <f>-('Avoided Prod Cost'!AE79+'Avoided T&amp;D Capacity'!AE79+'Avoided Gen Capacity Cost'!AE79)</f>
        <v>0</v>
      </c>
      <c r="AF79">
        <f>-('Avoided Prod Cost'!AF79+'Avoided T&amp;D Capacity'!AF79+'Avoided Gen Capacity Cost'!AF79)</f>
        <v>0</v>
      </c>
      <c r="AG79">
        <f>-('Avoided Prod Cost'!AG79+'Avoided T&amp;D Capacity'!AG79+'Avoided Gen Capacity Cost'!AG79)</f>
        <v>0</v>
      </c>
      <c r="AH79">
        <f>-('Avoided Prod Cost'!AH79+'Avoided T&amp;D Capacity'!AH79+'Avoided Gen Capacity Cost'!AH79)</f>
        <v>0</v>
      </c>
      <c r="AI79" s="2">
        <f t="shared" si="2"/>
        <v>215.86933630000004</v>
      </c>
      <c r="AJ79" s="2">
        <f t="shared" si="3"/>
        <v>153.98831833895835</v>
      </c>
    </row>
    <row r="80" spans="1:36" x14ac:dyDescent="0.25">
      <c r="A80" s="13">
        <v>1</v>
      </c>
      <c r="B80" s="13">
        <v>700</v>
      </c>
      <c r="C80" s="95">
        <v>701</v>
      </c>
      <c r="D80" t="s">
        <v>114</v>
      </c>
      <c r="E80">
        <f>-('Avoided Prod Cost'!E80+'Avoided T&amp;D Capacity'!E80+'Avoided Gen Capacity Cost'!E80)</f>
        <v>0</v>
      </c>
      <c r="F80">
        <f>-('Avoided Prod Cost'!F80+'Avoided T&amp;D Capacity'!F80+'Avoided Gen Capacity Cost'!F80)</f>
        <v>0</v>
      </c>
      <c r="G80">
        <f>-('Avoided Prod Cost'!G80+'Avoided T&amp;D Capacity'!G80+'Avoided Gen Capacity Cost'!G80)</f>
        <v>11.842214800000001</v>
      </c>
      <c r="H80">
        <f>-('Avoided Prod Cost'!H80+'Avoided T&amp;D Capacity'!H80+'Avoided Gen Capacity Cost'!H80)</f>
        <v>11.842214800000001</v>
      </c>
      <c r="I80">
        <f>-('Avoided Prod Cost'!I80+'Avoided T&amp;D Capacity'!I80+'Avoided Gen Capacity Cost'!I80)</f>
        <v>12.967214800000001</v>
      </c>
      <c r="J80">
        <f>-('Avoided Prod Cost'!J80+'Avoided T&amp;D Capacity'!J80+'Avoided Gen Capacity Cost'!J80)</f>
        <v>17.134206800000001</v>
      </c>
      <c r="K80">
        <f>-('Avoided Prod Cost'!K80+'Avoided T&amp;D Capacity'!K80+'Avoided Gen Capacity Cost'!K80)</f>
        <v>18.5121368</v>
      </c>
      <c r="L80">
        <f>-('Avoided Prod Cost'!L80+'Avoided T&amp;D Capacity'!L80+'Avoided Gen Capacity Cost'!L80)</f>
        <v>19.021902799999999</v>
      </c>
      <c r="M80">
        <f>-('Avoided Prod Cost'!M80+'Avoided T&amp;D Capacity'!M80+'Avoided Gen Capacity Cost'!M80)</f>
        <v>21.420339800000001</v>
      </c>
      <c r="N80">
        <f>-('Avoided Prod Cost'!N80+'Avoided T&amp;D Capacity'!N80+'Avoided Gen Capacity Cost'!N80)</f>
        <v>22.576589800000001</v>
      </c>
      <c r="O80">
        <f>-('Avoided Prod Cost'!O80+'Avoided T&amp;D Capacity'!O80+'Avoided Gen Capacity Cost'!O80)</f>
        <v>23.318777799999999</v>
      </c>
      <c r="P80">
        <f>-('Avoided Prod Cost'!P80+'Avoided T&amp;D Capacity'!P80+'Avoided Gen Capacity Cost'!P80)</f>
        <v>21.951589800000001</v>
      </c>
      <c r="Q80">
        <f>-('Avoided Prod Cost'!Q80+'Avoided T&amp;D Capacity'!Q80+'Avoided Gen Capacity Cost'!Q80)</f>
        <v>22.529714800000001</v>
      </c>
      <c r="R80">
        <f>-('Avoided Prod Cost'!R80+'Avoided T&amp;D Capacity'!R80+'Avoided Gen Capacity Cost'!R80)</f>
        <v>22.498464800000001</v>
      </c>
      <c r="S80">
        <f>-('Avoided Prod Cost'!S80+'Avoided T&amp;D Capacity'!S80+'Avoided Gen Capacity Cost'!S80)</f>
        <v>24.748464800000001</v>
      </c>
      <c r="T80">
        <f>-('Avoided Prod Cost'!T80+'Avoided T&amp;D Capacity'!T80+'Avoided Gen Capacity Cost'!T80)</f>
        <v>0</v>
      </c>
      <c r="U80">
        <f>-('Avoided Prod Cost'!U80+'Avoided T&amp;D Capacity'!U80+'Avoided Gen Capacity Cost'!U80)</f>
        <v>0</v>
      </c>
      <c r="V80">
        <f>-('Avoided Prod Cost'!V80+'Avoided T&amp;D Capacity'!V80+'Avoided Gen Capacity Cost'!V80)</f>
        <v>0</v>
      </c>
      <c r="W80">
        <f>-('Avoided Prod Cost'!W80+'Avoided T&amp;D Capacity'!W80+'Avoided Gen Capacity Cost'!W80)</f>
        <v>0</v>
      </c>
      <c r="X80">
        <f>-('Avoided Prod Cost'!X80+'Avoided T&amp;D Capacity'!X80+'Avoided Gen Capacity Cost'!X80)</f>
        <v>0</v>
      </c>
      <c r="Y80">
        <f>-('Avoided Prod Cost'!Y80+'Avoided T&amp;D Capacity'!Y80+'Avoided Gen Capacity Cost'!Y80)</f>
        <v>0</v>
      </c>
      <c r="Z80">
        <f>-('Avoided Prod Cost'!Z80+'Avoided T&amp;D Capacity'!Z80+'Avoided Gen Capacity Cost'!Z80)</f>
        <v>0</v>
      </c>
      <c r="AA80">
        <f>-('Avoided Prod Cost'!AA80+'Avoided T&amp;D Capacity'!AA80+'Avoided Gen Capacity Cost'!AA80)</f>
        <v>0</v>
      </c>
      <c r="AB80">
        <f>-('Avoided Prod Cost'!AB80+'Avoided T&amp;D Capacity'!AB80+'Avoided Gen Capacity Cost'!AB80)</f>
        <v>0</v>
      </c>
      <c r="AC80">
        <f>-('Avoided Prod Cost'!AC80+'Avoided T&amp;D Capacity'!AC80+'Avoided Gen Capacity Cost'!AC80)</f>
        <v>0</v>
      </c>
      <c r="AD80">
        <f>-('Avoided Prod Cost'!AD80+'Avoided T&amp;D Capacity'!AD80+'Avoided Gen Capacity Cost'!AD80)</f>
        <v>0</v>
      </c>
      <c r="AE80">
        <f>-('Avoided Prod Cost'!AE80+'Avoided T&amp;D Capacity'!AE80+'Avoided Gen Capacity Cost'!AE80)</f>
        <v>0</v>
      </c>
      <c r="AF80">
        <f>-('Avoided Prod Cost'!AF80+'Avoided T&amp;D Capacity'!AF80+'Avoided Gen Capacity Cost'!AF80)</f>
        <v>0</v>
      </c>
      <c r="AG80">
        <f>-('Avoided Prod Cost'!AG80+'Avoided T&amp;D Capacity'!AG80+'Avoided Gen Capacity Cost'!AG80)</f>
        <v>0</v>
      </c>
      <c r="AH80">
        <f>-('Avoided Prod Cost'!AH80+'Avoided T&amp;D Capacity'!AH80+'Avoided Gen Capacity Cost'!AH80)</f>
        <v>0</v>
      </c>
      <c r="AI80" s="2">
        <f t="shared" si="2"/>
        <v>250.36383239999995</v>
      </c>
      <c r="AJ80" s="2">
        <f t="shared" si="3"/>
        <v>167.82547429385821</v>
      </c>
    </row>
    <row r="81" spans="1:36" x14ac:dyDescent="0.25">
      <c r="A81" s="13">
        <v>1</v>
      </c>
      <c r="B81" s="13">
        <v>800</v>
      </c>
      <c r="C81" s="95">
        <v>801</v>
      </c>
      <c r="D81" t="s">
        <v>115</v>
      </c>
      <c r="E81">
        <f>-('Avoided Prod Cost'!E81+'Avoided T&amp;D Capacity'!E81+'Avoided Gen Capacity Cost'!E81)</f>
        <v>0</v>
      </c>
      <c r="F81">
        <f>-('Avoided Prod Cost'!F81+'Avoided T&amp;D Capacity'!F81+'Avoided Gen Capacity Cost'!F81)</f>
        <v>0</v>
      </c>
      <c r="G81">
        <f>-('Avoided Prod Cost'!G81+'Avoided T&amp;D Capacity'!G81+'Avoided Gen Capacity Cost'!G81)</f>
        <v>86.417935</v>
      </c>
      <c r="H81">
        <f>-('Avoided Prod Cost'!H81+'Avoided T&amp;D Capacity'!H81+'Avoided Gen Capacity Cost'!H81)</f>
        <v>86.792935</v>
      </c>
      <c r="I81">
        <f>-('Avoided Prod Cost'!I81+'Avoided T&amp;D Capacity'!I81+'Avoided Gen Capacity Cost'!I81)</f>
        <v>94.917935</v>
      </c>
      <c r="J81">
        <f>-('Avoided Prod Cost'!J81+'Avoided T&amp;D Capacity'!J81+'Avoided Gen Capacity Cost'!J81)</f>
        <v>132.13961499999999</v>
      </c>
      <c r="K81">
        <f>-('Avoided Prod Cost'!K81+'Avoided T&amp;D Capacity'!K81+'Avoided Gen Capacity Cost'!K81)</f>
        <v>144.676725</v>
      </c>
      <c r="L81">
        <f>-('Avoided Prod Cost'!L81+'Avoided T&amp;D Capacity'!L81+'Avoided Gen Capacity Cost'!L81)</f>
        <v>0</v>
      </c>
      <c r="M81">
        <f>-('Avoided Prod Cost'!M81+'Avoided T&amp;D Capacity'!M81+'Avoided Gen Capacity Cost'!M81)</f>
        <v>0</v>
      </c>
      <c r="N81">
        <f>-('Avoided Prod Cost'!N81+'Avoided T&amp;D Capacity'!N81+'Avoided Gen Capacity Cost'!N81)</f>
        <v>0</v>
      </c>
      <c r="O81">
        <f>-('Avoided Prod Cost'!O81+'Avoided T&amp;D Capacity'!O81+'Avoided Gen Capacity Cost'!O81)</f>
        <v>0</v>
      </c>
      <c r="P81">
        <f>-('Avoided Prod Cost'!P81+'Avoided T&amp;D Capacity'!P81+'Avoided Gen Capacity Cost'!P81)</f>
        <v>0</v>
      </c>
      <c r="Q81">
        <f>-('Avoided Prod Cost'!Q81+'Avoided T&amp;D Capacity'!Q81+'Avoided Gen Capacity Cost'!Q81)</f>
        <v>0</v>
      </c>
      <c r="R81">
        <f>-('Avoided Prod Cost'!R81+'Avoided T&amp;D Capacity'!R81+'Avoided Gen Capacity Cost'!R81)</f>
        <v>0</v>
      </c>
      <c r="S81">
        <f>-('Avoided Prod Cost'!S81+'Avoided T&amp;D Capacity'!S81+'Avoided Gen Capacity Cost'!S81)</f>
        <v>0</v>
      </c>
      <c r="T81">
        <f>-('Avoided Prod Cost'!T81+'Avoided T&amp;D Capacity'!T81+'Avoided Gen Capacity Cost'!T81)</f>
        <v>0</v>
      </c>
      <c r="U81">
        <f>-('Avoided Prod Cost'!U81+'Avoided T&amp;D Capacity'!U81+'Avoided Gen Capacity Cost'!U81)</f>
        <v>0</v>
      </c>
      <c r="V81">
        <f>-('Avoided Prod Cost'!V81+'Avoided T&amp;D Capacity'!V81+'Avoided Gen Capacity Cost'!V81)</f>
        <v>0</v>
      </c>
      <c r="W81">
        <f>-('Avoided Prod Cost'!W81+'Avoided T&amp;D Capacity'!W81+'Avoided Gen Capacity Cost'!W81)</f>
        <v>0</v>
      </c>
      <c r="X81">
        <f>-('Avoided Prod Cost'!X81+'Avoided T&amp;D Capacity'!X81+'Avoided Gen Capacity Cost'!X81)</f>
        <v>0</v>
      </c>
      <c r="Y81">
        <f>-('Avoided Prod Cost'!Y81+'Avoided T&amp;D Capacity'!Y81+'Avoided Gen Capacity Cost'!Y81)</f>
        <v>0</v>
      </c>
      <c r="Z81">
        <f>-('Avoided Prod Cost'!Z81+'Avoided T&amp;D Capacity'!Z81+'Avoided Gen Capacity Cost'!Z81)</f>
        <v>0</v>
      </c>
      <c r="AA81">
        <f>-('Avoided Prod Cost'!AA81+'Avoided T&amp;D Capacity'!AA81+'Avoided Gen Capacity Cost'!AA81)</f>
        <v>0</v>
      </c>
      <c r="AB81">
        <f>-('Avoided Prod Cost'!AB81+'Avoided T&amp;D Capacity'!AB81+'Avoided Gen Capacity Cost'!AB81)</f>
        <v>0</v>
      </c>
      <c r="AC81">
        <f>-('Avoided Prod Cost'!AC81+'Avoided T&amp;D Capacity'!AC81+'Avoided Gen Capacity Cost'!AC81)</f>
        <v>0</v>
      </c>
      <c r="AD81">
        <f>-('Avoided Prod Cost'!AD81+'Avoided T&amp;D Capacity'!AD81+'Avoided Gen Capacity Cost'!AD81)</f>
        <v>0</v>
      </c>
      <c r="AE81">
        <f>-('Avoided Prod Cost'!AE81+'Avoided T&amp;D Capacity'!AE81+'Avoided Gen Capacity Cost'!AE81)</f>
        <v>0</v>
      </c>
      <c r="AF81">
        <f>-('Avoided Prod Cost'!AF81+'Avoided T&amp;D Capacity'!AF81+'Avoided Gen Capacity Cost'!AF81)</f>
        <v>0</v>
      </c>
      <c r="AG81">
        <f>-('Avoided Prod Cost'!AG81+'Avoided T&amp;D Capacity'!AG81+'Avoided Gen Capacity Cost'!AG81)</f>
        <v>0</v>
      </c>
      <c r="AH81">
        <f>-('Avoided Prod Cost'!AH81+'Avoided T&amp;D Capacity'!AH81+'Avoided Gen Capacity Cost'!AH81)</f>
        <v>0</v>
      </c>
      <c r="AI81" s="2">
        <f t="shared" si="2"/>
        <v>544.94514500000002</v>
      </c>
      <c r="AJ81" s="2">
        <f t="shared" si="3"/>
        <v>473.7998747103868</v>
      </c>
    </row>
    <row r="82" spans="1:36" x14ac:dyDescent="0.25">
      <c r="A82" s="13">
        <v>1</v>
      </c>
      <c r="B82" s="13">
        <v>800</v>
      </c>
      <c r="C82" s="95">
        <v>802</v>
      </c>
      <c r="D82" t="s">
        <v>116</v>
      </c>
      <c r="E82">
        <f>-('Avoided Prod Cost'!E82+'Avoided T&amp;D Capacity'!E82+'Avoided Gen Capacity Cost'!E82)</f>
        <v>0</v>
      </c>
      <c r="F82">
        <f>-('Avoided Prod Cost'!F82+'Avoided T&amp;D Capacity'!F82+'Avoided Gen Capacity Cost'!F82)</f>
        <v>0</v>
      </c>
      <c r="G82">
        <f>-('Avoided Prod Cost'!G82+'Avoided T&amp;D Capacity'!G82+'Avoided Gen Capacity Cost'!G82)</f>
        <v>43.489187000000001</v>
      </c>
      <c r="H82">
        <f>-('Avoided Prod Cost'!H82+'Avoided T&amp;D Capacity'!H82+'Avoided Gen Capacity Cost'!H82)</f>
        <v>43.864187000000001</v>
      </c>
      <c r="I82">
        <f>-('Avoided Prod Cost'!I82+'Avoided T&amp;D Capacity'!I82+'Avoided Gen Capacity Cost'!I82)</f>
        <v>48.239187000000001</v>
      </c>
      <c r="J82">
        <f>-('Avoided Prod Cost'!J82+'Avoided T&amp;D Capacity'!J82+'Avoided Gen Capacity Cost'!J82)</f>
        <v>66.655203</v>
      </c>
      <c r="K82">
        <f>-('Avoided Prod Cost'!K82+'Avoided T&amp;D Capacity'!K82+'Avoided Gen Capacity Cost'!K82)</f>
        <v>72.624929000000009</v>
      </c>
      <c r="L82">
        <f>-('Avoided Prod Cost'!L82+'Avoided T&amp;D Capacity'!L82+'Avoided Gen Capacity Cost'!L82)</f>
        <v>0</v>
      </c>
      <c r="M82">
        <f>-('Avoided Prod Cost'!M82+'Avoided T&amp;D Capacity'!M82+'Avoided Gen Capacity Cost'!M82)</f>
        <v>0</v>
      </c>
      <c r="N82">
        <f>-('Avoided Prod Cost'!N82+'Avoided T&amp;D Capacity'!N82+'Avoided Gen Capacity Cost'!N82)</f>
        <v>0</v>
      </c>
      <c r="O82">
        <f>-('Avoided Prod Cost'!O82+'Avoided T&amp;D Capacity'!O82+'Avoided Gen Capacity Cost'!O82)</f>
        <v>0</v>
      </c>
      <c r="P82">
        <f>-('Avoided Prod Cost'!P82+'Avoided T&amp;D Capacity'!P82+'Avoided Gen Capacity Cost'!P82)</f>
        <v>0</v>
      </c>
      <c r="Q82">
        <f>-('Avoided Prod Cost'!Q82+'Avoided T&amp;D Capacity'!Q82+'Avoided Gen Capacity Cost'!Q82)</f>
        <v>0</v>
      </c>
      <c r="R82">
        <f>-('Avoided Prod Cost'!R82+'Avoided T&amp;D Capacity'!R82+'Avoided Gen Capacity Cost'!R82)</f>
        <v>0</v>
      </c>
      <c r="S82">
        <f>-('Avoided Prod Cost'!S82+'Avoided T&amp;D Capacity'!S82+'Avoided Gen Capacity Cost'!S82)</f>
        <v>0</v>
      </c>
      <c r="T82">
        <f>-('Avoided Prod Cost'!T82+'Avoided T&amp;D Capacity'!T82+'Avoided Gen Capacity Cost'!T82)</f>
        <v>0</v>
      </c>
      <c r="U82">
        <f>-('Avoided Prod Cost'!U82+'Avoided T&amp;D Capacity'!U82+'Avoided Gen Capacity Cost'!U82)</f>
        <v>0</v>
      </c>
      <c r="V82">
        <f>-('Avoided Prod Cost'!V82+'Avoided T&amp;D Capacity'!V82+'Avoided Gen Capacity Cost'!V82)</f>
        <v>0</v>
      </c>
      <c r="W82">
        <f>-('Avoided Prod Cost'!W82+'Avoided T&amp;D Capacity'!W82+'Avoided Gen Capacity Cost'!W82)</f>
        <v>0</v>
      </c>
      <c r="X82">
        <f>-('Avoided Prod Cost'!X82+'Avoided T&amp;D Capacity'!X82+'Avoided Gen Capacity Cost'!X82)</f>
        <v>0</v>
      </c>
      <c r="Y82">
        <f>-('Avoided Prod Cost'!Y82+'Avoided T&amp;D Capacity'!Y82+'Avoided Gen Capacity Cost'!Y82)</f>
        <v>0</v>
      </c>
      <c r="Z82">
        <f>-('Avoided Prod Cost'!Z82+'Avoided T&amp;D Capacity'!Z82+'Avoided Gen Capacity Cost'!Z82)</f>
        <v>0</v>
      </c>
      <c r="AA82">
        <f>-('Avoided Prod Cost'!AA82+'Avoided T&amp;D Capacity'!AA82+'Avoided Gen Capacity Cost'!AA82)</f>
        <v>0</v>
      </c>
      <c r="AB82">
        <f>-('Avoided Prod Cost'!AB82+'Avoided T&amp;D Capacity'!AB82+'Avoided Gen Capacity Cost'!AB82)</f>
        <v>0</v>
      </c>
      <c r="AC82">
        <f>-('Avoided Prod Cost'!AC82+'Avoided T&amp;D Capacity'!AC82+'Avoided Gen Capacity Cost'!AC82)</f>
        <v>0</v>
      </c>
      <c r="AD82">
        <f>-('Avoided Prod Cost'!AD82+'Avoided T&amp;D Capacity'!AD82+'Avoided Gen Capacity Cost'!AD82)</f>
        <v>0</v>
      </c>
      <c r="AE82">
        <f>-('Avoided Prod Cost'!AE82+'Avoided T&amp;D Capacity'!AE82+'Avoided Gen Capacity Cost'!AE82)</f>
        <v>0</v>
      </c>
      <c r="AF82">
        <f>-('Avoided Prod Cost'!AF82+'Avoided T&amp;D Capacity'!AF82+'Avoided Gen Capacity Cost'!AF82)</f>
        <v>0</v>
      </c>
      <c r="AG82">
        <f>-('Avoided Prod Cost'!AG82+'Avoided T&amp;D Capacity'!AG82+'Avoided Gen Capacity Cost'!AG82)</f>
        <v>0</v>
      </c>
      <c r="AH82">
        <f>-('Avoided Prod Cost'!AH82+'Avoided T&amp;D Capacity'!AH82+'Avoided Gen Capacity Cost'!AH82)</f>
        <v>0</v>
      </c>
      <c r="AI82" s="2">
        <f t="shared" si="2"/>
        <v>274.87269300000003</v>
      </c>
      <c r="AJ82" s="2">
        <f t="shared" si="3"/>
        <v>239.01600431461907</v>
      </c>
    </row>
    <row r="83" spans="1:36" x14ac:dyDescent="0.25">
      <c r="A83" s="13">
        <v>1</v>
      </c>
      <c r="B83" s="13">
        <v>800</v>
      </c>
      <c r="C83" s="95">
        <v>803</v>
      </c>
      <c r="D83" t="s">
        <v>117</v>
      </c>
      <c r="E83">
        <f>-('Avoided Prod Cost'!E83+'Avoided T&amp;D Capacity'!E83+'Avoided Gen Capacity Cost'!E83)</f>
        <v>0</v>
      </c>
      <c r="F83">
        <f>-('Avoided Prod Cost'!F83+'Avoided T&amp;D Capacity'!F83+'Avoided Gen Capacity Cost'!F83)</f>
        <v>0</v>
      </c>
      <c r="G83">
        <f>-('Avoided Prod Cost'!G83+'Avoided T&amp;D Capacity'!G83+'Avoided Gen Capacity Cost'!G83)</f>
        <v>130.03614999999999</v>
      </c>
      <c r="H83">
        <f>-('Avoided Prod Cost'!H83+'Avoided T&amp;D Capacity'!H83+'Avoided Gen Capacity Cost'!H83)</f>
        <v>130.41114999999999</v>
      </c>
      <c r="I83">
        <f>-('Avoided Prod Cost'!I83+'Avoided T&amp;D Capacity'!I83+'Avoided Gen Capacity Cost'!I83)</f>
        <v>143.16114999999999</v>
      </c>
      <c r="J83">
        <f>-('Avoided Prod Cost'!J83+'Avoided T&amp;D Capacity'!J83+'Avoided Gen Capacity Cost'!J83)</f>
        <v>199.35059999999999</v>
      </c>
      <c r="K83">
        <f>-('Avoided Prod Cost'!K83+'Avoided T&amp;D Capacity'!K83+'Avoided Gen Capacity Cost'!K83)</f>
        <v>217.08790999999999</v>
      </c>
      <c r="L83">
        <f>-('Avoided Prod Cost'!L83+'Avoided T&amp;D Capacity'!L83+'Avoided Gen Capacity Cost'!L83)</f>
        <v>227.80958999999999</v>
      </c>
      <c r="M83">
        <f>-('Avoided Prod Cost'!M83+'Avoided T&amp;D Capacity'!M83+'Avoided Gen Capacity Cost'!M83)</f>
        <v>256.38770999999997</v>
      </c>
      <c r="N83">
        <f>-('Avoided Prod Cost'!N83+'Avoided T&amp;D Capacity'!N83+'Avoided Gen Capacity Cost'!N83)</f>
        <v>274.82900000000001</v>
      </c>
      <c r="O83">
        <f>-('Avoided Prod Cost'!O83+'Avoided T&amp;D Capacity'!O83+'Avoided Gen Capacity Cost'!O83)</f>
        <v>281.09461999999996</v>
      </c>
      <c r="P83">
        <f>-('Avoided Prod Cost'!P83+'Avoided T&amp;D Capacity'!P83+'Avoided Gen Capacity Cost'!P83)</f>
        <v>252.93836999999999</v>
      </c>
      <c r="Q83">
        <f>-('Avoided Prod Cost'!Q83+'Avoided T&amp;D Capacity'!Q83+'Avoided Gen Capacity Cost'!Q83)</f>
        <v>0</v>
      </c>
      <c r="R83">
        <f>-('Avoided Prod Cost'!R83+'Avoided T&amp;D Capacity'!R83+'Avoided Gen Capacity Cost'!R83)</f>
        <v>0</v>
      </c>
      <c r="S83">
        <f>-('Avoided Prod Cost'!S83+'Avoided T&amp;D Capacity'!S83+'Avoided Gen Capacity Cost'!S83)</f>
        <v>0</v>
      </c>
      <c r="T83">
        <f>-('Avoided Prod Cost'!T83+'Avoided T&amp;D Capacity'!T83+'Avoided Gen Capacity Cost'!T83)</f>
        <v>0</v>
      </c>
      <c r="U83">
        <f>-('Avoided Prod Cost'!U83+'Avoided T&amp;D Capacity'!U83+'Avoided Gen Capacity Cost'!U83)</f>
        <v>0</v>
      </c>
      <c r="V83">
        <f>-('Avoided Prod Cost'!V83+'Avoided T&amp;D Capacity'!V83+'Avoided Gen Capacity Cost'!V83)</f>
        <v>0</v>
      </c>
      <c r="W83">
        <f>-('Avoided Prod Cost'!W83+'Avoided T&amp;D Capacity'!W83+'Avoided Gen Capacity Cost'!W83)</f>
        <v>0</v>
      </c>
      <c r="X83">
        <f>-('Avoided Prod Cost'!X83+'Avoided T&amp;D Capacity'!X83+'Avoided Gen Capacity Cost'!X83)</f>
        <v>0</v>
      </c>
      <c r="Y83">
        <f>-('Avoided Prod Cost'!Y83+'Avoided T&amp;D Capacity'!Y83+'Avoided Gen Capacity Cost'!Y83)</f>
        <v>0</v>
      </c>
      <c r="Z83">
        <f>-('Avoided Prod Cost'!Z83+'Avoided T&amp;D Capacity'!Z83+'Avoided Gen Capacity Cost'!Z83)</f>
        <v>0</v>
      </c>
      <c r="AA83">
        <f>-('Avoided Prod Cost'!AA83+'Avoided T&amp;D Capacity'!AA83+'Avoided Gen Capacity Cost'!AA83)</f>
        <v>0</v>
      </c>
      <c r="AB83">
        <f>-('Avoided Prod Cost'!AB83+'Avoided T&amp;D Capacity'!AB83+'Avoided Gen Capacity Cost'!AB83)</f>
        <v>0</v>
      </c>
      <c r="AC83">
        <f>-('Avoided Prod Cost'!AC83+'Avoided T&amp;D Capacity'!AC83+'Avoided Gen Capacity Cost'!AC83)</f>
        <v>0</v>
      </c>
      <c r="AD83">
        <f>-('Avoided Prod Cost'!AD83+'Avoided T&amp;D Capacity'!AD83+'Avoided Gen Capacity Cost'!AD83)</f>
        <v>0</v>
      </c>
      <c r="AE83">
        <f>-('Avoided Prod Cost'!AE83+'Avoided T&amp;D Capacity'!AE83+'Avoided Gen Capacity Cost'!AE83)</f>
        <v>0</v>
      </c>
      <c r="AF83">
        <f>-('Avoided Prod Cost'!AF83+'Avoided T&amp;D Capacity'!AF83+'Avoided Gen Capacity Cost'!AF83)</f>
        <v>0</v>
      </c>
      <c r="AG83">
        <f>-('Avoided Prod Cost'!AG83+'Avoided T&amp;D Capacity'!AG83+'Avoided Gen Capacity Cost'!AG83)</f>
        <v>0</v>
      </c>
      <c r="AH83">
        <f>-('Avoided Prod Cost'!AH83+'Avoided T&amp;D Capacity'!AH83+'Avoided Gen Capacity Cost'!AH83)</f>
        <v>0</v>
      </c>
      <c r="AI83" s="2">
        <f t="shared" si="2"/>
        <v>2113.1062499999998</v>
      </c>
      <c r="AJ83" s="2">
        <f t="shared" si="3"/>
        <v>1547.1646109875601</v>
      </c>
    </row>
    <row r="84" spans="1:36" x14ac:dyDescent="0.25">
      <c r="A84" s="13">
        <v>1</v>
      </c>
      <c r="B84" s="13">
        <v>800</v>
      </c>
      <c r="C84" s="95">
        <v>804</v>
      </c>
      <c r="D84" t="s">
        <v>118</v>
      </c>
      <c r="E84">
        <f>-('Avoided Prod Cost'!E84+'Avoided T&amp;D Capacity'!E84+'Avoided Gen Capacity Cost'!E84)</f>
        <v>0</v>
      </c>
      <c r="F84">
        <f>-('Avoided Prod Cost'!F84+'Avoided T&amp;D Capacity'!F84+'Avoided Gen Capacity Cost'!F84)</f>
        <v>0</v>
      </c>
      <c r="G84">
        <f>-('Avoided Prod Cost'!G84+'Avoided T&amp;D Capacity'!G84+'Avoided Gen Capacity Cost'!G84)</f>
        <v>173.41646</v>
      </c>
      <c r="H84">
        <f>-('Avoided Prod Cost'!H84+'Avoided T&amp;D Capacity'!H84+'Avoided Gen Capacity Cost'!H84)</f>
        <v>174.41646</v>
      </c>
      <c r="I84">
        <f>-('Avoided Prod Cost'!I84+'Avoided T&amp;D Capacity'!I84+'Avoided Gen Capacity Cost'!I84)</f>
        <v>191.16646</v>
      </c>
      <c r="J84">
        <f>-('Avoided Prod Cost'!J84+'Avoided T&amp;D Capacity'!J84+'Avoided Gen Capacity Cost'!J84)</f>
        <v>267.11763000000002</v>
      </c>
      <c r="K84">
        <f>-('Avoided Prod Cost'!K84+'Avoided T&amp;D Capacity'!K84+'Avoided Gen Capacity Cost'!K84)</f>
        <v>289.87153999999998</v>
      </c>
      <c r="L84">
        <f>-('Avoided Prod Cost'!L84+'Avoided T&amp;D Capacity'!L84+'Avoided Gen Capacity Cost'!L84)</f>
        <v>304.14009000000004</v>
      </c>
      <c r="M84">
        <f>-('Avoided Prod Cost'!M84+'Avoided T&amp;D Capacity'!M84+'Avoided Gen Capacity Cost'!M84)</f>
        <v>343.53366</v>
      </c>
      <c r="N84">
        <f>-('Avoided Prod Cost'!N84+'Avoided T&amp;D Capacity'!N84+'Avoided Gen Capacity Cost'!N84)</f>
        <v>367.42828999999995</v>
      </c>
      <c r="O84">
        <f>-('Avoided Prod Cost'!O84+'Avoided T&amp;D Capacity'!O84+'Avoided Gen Capacity Cost'!O84)</f>
        <v>373.94388999999995</v>
      </c>
      <c r="P84">
        <f>-('Avoided Prod Cost'!P84+'Avoided T&amp;D Capacity'!P84+'Avoided Gen Capacity Cost'!P84)</f>
        <v>337.99861999999996</v>
      </c>
      <c r="Q84">
        <f>-('Avoided Prod Cost'!Q84+'Avoided T&amp;D Capacity'!Q84+'Avoided Gen Capacity Cost'!Q84)</f>
        <v>0</v>
      </c>
      <c r="R84">
        <f>-('Avoided Prod Cost'!R84+'Avoided T&amp;D Capacity'!R84+'Avoided Gen Capacity Cost'!R84)</f>
        <v>0</v>
      </c>
      <c r="S84">
        <f>-('Avoided Prod Cost'!S84+'Avoided T&amp;D Capacity'!S84+'Avoided Gen Capacity Cost'!S84)</f>
        <v>0</v>
      </c>
      <c r="T84">
        <f>-('Avoided Prod Cost'!T84+'Avoided T&amp;D Capacity'!T84+'Avoided Gen Capacity Cost'!T84)</f>
        <v>0</v>
      </c>
      <c r="U84">
        <f>-('Avoided Prod Cost'!U84+'Avoided T&amp;D Capacity'!U84+'Avoided Gen Capacity Cost'!U84)</f>
        <v>0</v>
      </c>
      <c r="V84">
        <f>-('Avoided Prod Cost'!V84+'Avoided T&amp;D Capacity'!V84+'Avoided Gen Capacity Cost'!V84)</f>
        <v>0</v>
      </c>
      <c r="W84">
        <f>-('Avoided Prod Cost'!W84+'Avoided T&amp;D Capacity'!W84+'Avoided Gen Capacity Cost'!W84)</f>
        <v>0</v>
      </c>
      <c r="X84">
        <f>-('Avoided Prod Cost'!X84+'Avoided T&amp;D Capacity'!X84+'Avoided Gen Capacity Cost'!X84)</f>
        <v>0</v>
      </c>
      <c r="Y84">
        <f>-('Avoided Prod Cost'!Y84+'Avoided T&amp;D Capacity'!Y84+'Avoided Gen Capacity Cost'!Y84)</f>
        <v>0</v>
      </c>
      <c r="Z84">
        <f>-('Avoided Prod Cost'!Z84+'Avoided T&amp;D Capacity'!Z84+'Avoided Gen Capacity Cost'!Z84)</f>
        <v>0</v>
      </c>
      <c r="AA84">
        <f>-('Avoided Prod Cost'!AA84+'Avoided T&amp;D Capacity'!AA84+'Avoided Gen Capacity Cost'!AA84)</f>
        <v>0</v>
      </c>
      <c r="AB84">
        <f>-('Avoided Prod Cost'!AB84+'Avoided T&amp;D Capacity'!AB84+'Avoided Gen Capacity Cost'!AB84)</f>
        <v>0</v>
      </c>
      <c r="AC84">
        <f>-('Avoided Prod Cost'!AC84+'Avoided T&amp;D Capacity'!AC84+'Avoided Gen Capacity Cost'!AC84)</f>
        <v>0</v>
      </c>
      <c r="AD84">
        <f>-('Avoided Prod Cost'!AD84+'Avoided T&amp;D Capacity'!AD84+'Avoided Gen Capacity Cost'!AD84)</f>
        <v>0</v>
      </c>
      <c r="AE84">
        <f>-('Avoided Prod Cost'!AE84+'Avoided T&amp;D Capacity'!AE84+'Avoided Gen Capacity Cost'!AE84)</f>
        <v>0</v>
      </c>
      <c r="AF84">
        <f>-('Avoided Prod Cost'!AF84+'Avoided T&amp;D Capacity'!AF84+'Avoided Gen Capacity Cost'!AF84)</f>
        <v>0</v>
      </c>
      <c r="AG84">
        <f>-('Avoided Prod Cost'!AG84+'Avoided T&amp;D Capacity'!AG84+'Avoided Gen Capacity Cost'!AG84)</f>
        <v>0</v>
      </c>
      <c r="AH84">
        <f>-('Avoided Prod Cost'!AH84+'Avoided T&amp;D Capacity'!AH84+'Avoided Gen Capacity Cost'!AH84)</f>
        <v>0</v>
      </c>
      <c r="AI84" s="2">
        <f t="shared" si="2"/>
        <v>2823.0331000000001</v>
      </c>
      <c r="AJ84" s="2">
        <f t="shared" si="3"/>
        <v>2067.0872774522081</v>
      </c>
    </row>
    <row r="85" spans="1:36" x14ac:dyDescent="0.25">
      <c r="A85" s="13">
        <v>1</v>
      </c>
      <c r="B85" s="13">
        <v>900</v>
      </c>
      <c r="C85" s="95">
        <v>901</v>
      </c>
      <c r="D85" t="s">
        <v>119</v>
      </c>
      <c r="E85">
        <f>-('Avoided Prod Cost'!E85+'Avoided T&amp;D Capacity'!E85+'Avoided Gen Capacity Cost'!E85)</f>
        <v>0</v>
      </c>
      <c r="F85">
        <f>-('Avoided Prod Cost'!F85+'Avoided T&amp;D Capacity'!F85+'Avoided Gen Capacity Cost'!F85)</f>
        <v>0</v>
      </c>
      <c r="G85">
        <f>-('Avoided Prod Cost'!G85+'Avoided T&amp;D Capacity'!G85+'Avoided Gen Capacity Cost'!G85)</f>
        <v>0.68946874999999996</v>
      </c>
      <c r="H85">
        <f>-('Avoided Prod Cost'!H85+'Avoided T&amp;D Capacity'!H85+'Avoided Gen Capacity Cost'!H85)</f>
        <v>0.93946874999999996</v>
      </c>
      <c r="I85">
        <f>-('Avoided Prod Cost'!I85+'Avoided T&amp;D Capacity'!I85+'Avoided Gen Capacity Cost'!I85)</f>
        <v>1.0644687500000001</v>
      </c>
      <c r="J85">
        <f>-('Avoided Prod Cost'!J85+'Avoided T&amp;D Capacity'!J85+'Avoided Gen Capacity Cost'!J85)</f>
        <v>0.91798435</v>
      </c>
      <c r="K85">
        <f>-('Avoided Prod Cost'!K85+'Avoided T&amp;D Capacity'!K85+'Avoided Gen Capacity Cost'!K85)</f>
        <v>1.1435703100000001</v>
      </c>
      <c r="L85">
        <f>-('Avoided Prod Cost'!L85+'Avoided T&amp;D Capacity'!L85+'Avoided Gen Capacity Cost'!L85)</f>
        <v>0.70900004999999999</v>
      </c>
      <c r="M85">
        <f>-('Avoided Prod Cost'!M85+'Avoided T&amp;D Capacity'!M85+'Avoided Gen Capacity Cost'!M85)</f>
        <v>1.6894687500000001</v>
      </c>
      <c r="N85">
        <f>-('Avoided Prod Cost'!N85+'Avoided T&amp;D Capacity'!N85+'Avoided Gen Capacity Cost'!N85)</f>
        <v>0</v>
      </c>
      <c r="O85">
        <f>-('Avoided Prod Cost'!O85+'Avoided T&amp;D Capacity'!O85+'Avoided Gen Capacity Cost'!O85)</f>
        <v>0</v>
      </c>
      <c r="P85">
        <f>-('Avoided Prod Cost'!P85+'Avoided T&amp;D Capacity'!P85+'Avoided Gen Capacity Cost'!P85)</f>
        <v>0</v>
      </c>
      <c r="Q85">
        <f>-('Avoided Prod Cost'!Q85+'Avoided T&amp;D Capacity'!Q85+'Avoided Gen Capacity Cost'!Q85)</f>
        <v>0</v>
      </c>
      <c r="R85">
        <f>-('Avoided Prod Cost'!R85+'Avoided T&amp;D Capacity'!R85+'Avoided Gen Capacity Cost'!R85)</f>
        <v>0</v>
      </c>
      <c r="S85">
        <f>-('Avoided Prod Cost'!S85+'Avoided T&amp;D Capacity'!S85+'Avoided Gen Capacity Cost'!S85)</f>
        <v>0</v>
      </c>
      <c r="T85">
        <f>-('Avoided Prod Cost'!T85+'Avoided T&amp;D Capacity'!T85+'Avoided Gen Capacity Cost'!T85)</f>
        <v>0</v>
      </c>
      <c r="U85">
        <f>-('Avoided Prod Cost'!U85+'Avoided T&amp;D Capacity'!U85+'Avoided Gen Capacity Cost'!U85)</f>
        <v>0</v>
      </c>
      <c r="V85">
        <f>-('Avoided Prod Cost'!V85+'Avoided T&amp;D Capacity'!V85+'Avoided Gen Capacity Cost'!V85)</f>
        <v>0</v>
      </c>
      <c r="W85">
        <f>-('Avoided Prod Cost'!W85+'Avoided T&amp;D Capacity'!W85+'Avoided Gen Capacity Cost'!W85)</f>
        <v>0</v>
      </c>
      <c r="X85">
        <f>-('Avoided Prod Cost'!X85+'Avoided T&amp;D Capacity'!X85+'Avoided Gen Capacity Cost'!X85)</f>
        <v>0</v>
      </c>
      <c r="Y85">
        <f>-('Avoided Prod Cost'!Y85+'Avoided T&amp;D Capacity'!Y85+'Avoided Gen Capacity Cost'!Y85)</f>
        <v>0</v>
      </c>
      <c r="Z85">
        <f>-('Avoided Prod Cost'!Z85+'Avoided T&amp;D Capacity'!Z85+'Avoided Gen Capacity Cost'!Z85)</f>
        <v>0</v>
      </c>
      <c r="AA85">
        <f>-('Avoided Prod Cost'!AA85+'Avoided T&amp;D Capacity'!AA85+'Avoided Gen Capacity Cost'!AA85)</f>
        <v>0</v>
      </c>
      <c r="AB85">
        <f>-('Avoided Prod Cost'!AB85+'Avoided T&amp;D Capacity'!AB85+'Avoided Gen Capacity Cost'!AB85)</f>
        <v>0</v>
      </c>
      <c r="AC85">
        <f>-('Avoided Prod Cost'!AC85+'Avoided T&amp;D Capacity'!AC85+'Avoided Gen Capacity Cost'!AC85)</f>
        <v>0</v>
      </c>
      <c r="AD85">
        <f>-('Avoided Prod Cost'!AD85+'Avoided T&amp;D Capacity'!AD85+'Avoided Gen Capacity Cost'!AD85)</f>
        <v>0</v>
      </c>
      <c r="AE85">
        <f>-('Avoided Prod Cost'!AE85+'Avoided T&amp;D Capacity'!AE85+'Avoided Gen Capacity Cost'!AE85)</f>
        <v>0</v>
      </c>
      <c r="AF85">
        <f>-('Avoided Prod Cost'!AF85+'Avoided T&amp;D Capacity'!AF85+'Avoided Gen Capacity Cost'!AF85)</f>
        <v>0</v>
      </c>
      <c r="AG85">
        <f>-('Avoided Prod Cost'!AG85+'Avoided T&amp;D Capacity'!AG85+'Avoided Gen Capacity Cost'!AG85)</f>
        <v>0</v>
      </c>
      <c r="AH85">
        <f>-('Avoided Prod Cost'!AH85+'Avoided T&amp;D Capacity'!AH85+'Avoided Gen Capacity Cost'!AH85)</f>
        <v>0</v>
      </c>
      <c r="AI85" s="2">
        <f t="shared" si="2"/>
        <v>7.1534297100000011</v>
      </c>
      <c r="AJ85" s="2">
        <f t="shared" si="3"/>
        <v>5.8404680610130679</v>
      </c>
    </row>
    <row r="86" spans="1:36" x14ac:dyDescent="0.25">
      <c r="A86" s="13">
        <v>1</v>
      </c>
      <c r="B86" s="13">
        <v>910</v>
      </c>
      <c r="C86" s="95">
        <v>911</v>
      </c>
      <c r="D86" t="s">
        <v>120</v>
      </c>
      <c r="E86">
        <f>-('Avoided Prod Cost'!E86+'Avoided T&amp;D Capacity'!E86+'Avoided Gen Capacity Cost'!E86)</f>
        <v>0</v>
      </c>
      <c r="F86">
        <f>-('Avoided Prod Cost'!F86+'Avoided T&amp;D Capacity'!F86+'Avoided Gen Capacity Cost'!F86)</f>
        <v>0</v>
      </c>
      <c r="G86">
        <f>-('Avoided Prod Cost'!G86+'Avoided T&amp;D Capacity'!G86+'Avoided Gen Capacity Cost'!G86)</f>
        <v>2.7457870999999998</v>
      </c>
      <c r="H86">
        <f>-('Avoided Prod Cost'!H86+'Avoided T&amp;D Capacity'!H86+'Avoided Gen Capacity Cost'!H86)</f>
        <v>2.8707870999999998</v>
      </c>
      <c r="I86">
        <f>-('Avoided Prod Cost'!I86+'Avoided T&amp;D Capacity'!I86+'Avoided Gen Capacity Cost'!I86)</f>
        <v>2.7457870999999998</v>
      </c>
      <c r="J86">
        <f>-('Avoided Prod Cost'!J86+'Avoided T&amp;D Capacity'!J86+'Avoided Gen Capacity Cost'!J86)</f>
        <v>4.0690292999999995</v>
      </c>
      <c r="K86">
        <f>-('Avoided Prod Cost'!K86+'Avoided T&amp;D Capacity'!K86+'Avoided Gen Capacity Cost'!K86)</f>
        <v>4.3805527</v>
      </c>
      <c r="L86">
        <f>-('Avoided Prod Cost'!L86+'Avoided T&amp;D Capacity'!L86+'Avoided Gen Capacity Cost'!L86)</f>
        <v>4.6266464999999997</v>
      </c>
      <c r="M86">
        <f>-('Avoided Prod Cost'!M86+'Avoided T&amp;D Capacity'!M86+'Avoided Gen Capacity Cost'!M86)</f>
        <v>5.3239120999999994</v>
      </c>
      <c r="N86">
        <f>-('Avoided Prod Cost'!N86+'Avoided T&amp;D Capacity'!N86+'Avoided Gen Capacity Cost'!N86)</f>
        <v>0</v>
      </c>
      <c r="O86">
        <f>-('Avoided Prod Cost'!O86+'Avoided T&amp;D Capacity'!O86+'Avoided Gen Capacity Cost'!O86)</f>
        <v>0</v>
      </c>
      <c r="P86">
        <f>-('Avoided Prod Cost'!P86+'Avoided T&amp;D Capacity'!P86+'Avoided Gen Capacity Cost'!P86)</f>
        <v>0</v>
      </c>
      <c r="Q86">
        <f>-('Avoided Prod Cost'!Q86+'Avoided T&amp;D Capacity'!Q86+'Avoided Gen Capacity Cost'!Q86)</f>
        <v>0</v>
      </c>
      <c r="R86">
        <f>-('Avoided Prod Cost'!R86+'Avoided T&amp;D Capacity'!R86+'Avoided Gen Capacity Cost'!R86)</f>
        <v>0</v>
      </c>
      <c r="S86">
        <f>-('Avoided Prod Cost'!S86+'Avoided T&amp;D Capacity'!S86+'Avoided Gen Capacity Cost'!S86)</f>
        <v>0</v>
      </c>
      <c r="T86">
        <f>-('Avoided Prod Cost'!T86+'Avoided T&amp;D Capacity'!T86+'Avoided Gen Capacity Cost'!T86)</f>
        <v>0</v>
      </c>
      <c r="U86">
        <f>-('Avoided Prod Cost'!U86+'Avoided T&amp;D Capacity'!U86+'Avoided Gen Capacity Cost'!U86)</f>
        <v>0</v>
      </c>
      <c r="V86">
        <f>-('Avoided Prod Cost'!V86+'Avoided T&amp;D Capacity'!V86+'Avoided Gen Capacity Cost'!V86)</f>
        <v>0</v>
      </c>
      <c r="W86">
        <f>-('Avoided Prod Cost'!W86+'Avoided T&amp;D Capacity'!W86+'Avoided Gen Capacity Cost'!W86)</f>
        <v>0</v>
      </c>
      <c r="X86">
        <f>-('Avoided Prod Cost'!X86+'Avoided T&amp;D Capacity'!X86+'Avoided Gen Capacity Cost'!X86)</f>
        <v>0</v>
      </c>
      <c r="Y86">
        <f>-('Avoided Prod Cost'!Y86+'Avoided T&amp;D Capacity'!Y86+'Avoided Gen Capacity Cost'!Y86)</f>
        <v>0</v>
      </c>
      <c r="Z86">
        <f>-('Avoided Prod Cost'!Z86+'Avoided T&amp;D Capacity'!Z86+'Avoided Gen Capacity Cost'!Z86)</f>
        <v>0</v>
      </c>
      <c r="AA86">
        <f>-('Avoided Prod Cost'!AA86+'Avoided T&amp;D Capacity'!AA86+'Avoided Gen Capacity Cost'!AA86)</f>
        <v>0</v>
      </c>
      <c r="AB86">
        <f>-('Avoided Prod Cost'!AB86+'Avoided T&amp;D Capacity'!AB86+'Avoided Gen Capacity Cost'!AB86)</f>
        <v>0</v>
      </c>
      <c r="AC86">
        <f>-('Avoided Prod Cost'!AC86+'Avoided T&amp;D Capacity'!AC86+'Avoided Gen Capacity Cost'!AC86)</f>
        <v>0</v>
      </c>
      <c r="AD86">
        <f>-('Avoided Prod Cost'!AD86+'Avoided T&amp;D Capacity'!AD86+'Avoided Gen Capacity Cost'!AD86)</f>
        <v>0</v>
      </c>
      <c r="AE86">
        <f>-('Avoided Prod Cost'!AE86+'Avoided T&amp;D Capacity'!AE86+'Avoided Gen Capacity Cost'!AE86)</f>
        <v>0</v>
      </c>
      <c r="AF86">
        <f>-('Avoided Prod Cost'!AF86+'Avoided T&amp;D Capacity'!AF86+'Avoided Gen Capacity Cost'!AF86)</f>
        <v>0</v>
      </c>
      <c r="AG86">
        <f>-('Avoided Prod Cost'!AG86+'Avoided T&amp;D Capacity'!AG86+'Avoided Gen Capacity Cost'!AG86)</f>
        <v>0</v>
      </c>
      <c r="AH86">
        <f>-('Avoided Prod Cost'!AH86+'Avoided T&amp;D Capacity'!AH86+'Avoided Gen Capacity Cost'!AH86)</f>
        <v>0</v>
      </c>
      <c r="AI86" s="2">
        <f t="shared" si="2"/>
        <v>26.762501899999997</v>
      </c>
      <c r="AJ86" s="2">
        <f t="shared" si="3"/>
        <v>21.685207600805047</v>
      </c>
    </row>
    <row r="87" spans="1:36" x14ac:dyDescent="0.25">
      <c r="A87" s="13">
        <v>1</v>
      </c>
      <c r="B87" s="13">
        <v>920</v>
      </c>
      <c r="C87" s="95">
        <v>921</v>
      </c>
      <c r="D87" t="s">
        <v>121</v>
      </c>
      <c r="E87">
        <f>-('Avoided Prod Cost'!E87+'Avoided T&amp;D Capacity'!E87+'Avoided Gen Capacity Cost'!E87)</f>
        <v>0</v>
      </c>
      <c r="F87">
        <f>-('Avoided Prod Cost'!F87+'Avoided T&amp;D Capacity'!F87+'Avoided Gen Capacity Cost'!F87)</f>
        <v>0</v>
      </c>
      <c r="G87">
        <f>-('Avoided Prod Cost'!G87+'Avoided T&amp;D Capacity'!G87+'Avoided Gen Capacity Cost'!G87)</f>
        <v>3.0360800999999999</v>
      </c>
      <c r="H87">
        <f>-('Avoided Prod Cost'!H87+'Avoided T&amp;D Capacity'!H87+'Avoided Gen Capacity Cost'!H87)</f>
        <v>3.2860800999999999</v>
      </c>
      <c r="I87">
        <f>-('Avoided Prod Cost'!I87+'Avoided T&amp;D Capacity'!I87+'Avoided Gen Capacity Cost'!I87)</f>
        <v>3.5360800999999999</v>
      </c>
      <c r="J87">
        <f>-('Avoided Prod Cost'!J87+'Avoided T&amp;D Capacity'!J87+'Avoided Gen Capacity Cost'!J87)</f>
        <v>4.7167442000000008</v>
      </c>
      <c r="K87">
        <f>-('Avoided Prod Cost'!K87+'Avoided T&amp;D Capacity'!K87+'Avoided Gen Capacity Cost'!K87)</f>
        <v>5.214791</v>
      </c>
      <c r="L87">
        <f>-('Avoided Prod Cost'!L87+'Avoided T&amp;D Capacity'!L87+'Avoided Gen Capacity Cost'!L87)</f>
        <v>4.5311972999999997</v>
      </c>
      <c r="M87">
        <f>-('Avoided Prod Cost'!M87+'Avoided T&amp;D Capacity'!M87+'Avoided Gen Capacity Cost'!M87)</f>
        <v>5.6767050999999995</v>
      </c>
      <c r="N87">
        <f>-('Avoided Prod Cost'!N87+'Avoided T&amp;D Capacity'!N87+'Avoided Gen Capacity Cost'!N87)</f>
        <v>0</v>
      </c>
      <c r="O87">
        <f>-('Avoided Prod Cost'!O87+'Avoided T&amp;D Capacity'!O87+'Avoided Gen Capacity Cost'!O87)</f>
        <v>0</v>
      </c>
      <c r="P87">
        <f>-('Avoided Prod Cost'!P87+'Avoided T&amp;D Capacity'!P87+'Avoided Gen Capacity Cost'!P87)</f>
        <v>0</v>
      </c>
      <c r="Q87">
        <f>-('Avoided Prod Cost'!Q87+'Avoided T&amp;D Capacity'!Q87+'Avoided Gen Capacity Cost'!Q87)</f>
        <v>0</v>
      </c>
      <c r="R87">
        <f>-('Avoided Prod Cost'!R87+'Avoided T&amp;D Capacity'!R87+'Avoided Gen Capacity Cost'!R87)</f>
        <v>0</v>
      </c>
      <c r="S87">
        <f>-('Avoided Prod Cost'!S87+'Avoided T&amp;D Capacity'!S87+'Avoided Gen Capacity Cost'!S87)</f>
        <v>0</v>
      </c>
      <c r="T87">
        <f>-('Avoided Prod Cost'!T87+'Avoided T&amp;D Capacity'!T87+'Avoided Gen Capacity Cost'!T87)</f>
        <v>0</v>
      </c>
      <c r="U87">
        <f>-('Avoided Prod Cost'!U87+'Avoided T&amp;D Capacity'!U87+'Avoided Gen Capacity Cost'!U87)</f>
        <v>0</v>
      </c>
      <c r="V87">
        <f>-('Avoided Prod Cost'!V87+'Avoided T&amp;D Capacity'!V87+'Avoided Gen Capacity Cost'!V87)</f>
        <v>0</v>
      </c>
      <c r="W87">
        <f>-('Avoided Prod Cost'!W87+'Avoided T&amp;D Capacity'!W87+'Avoided Gen Capacity Cost'!W87)</f>
        <v>0</v>
      </c>
      <c r="X87">
        <f>-('Avoided Prod Cost'!X87+'Avoided T&amp;D Capacity'!X87+'Avoided Gen Capacity Cost'!X87)</f>
        <v>0</v>
      </c>
      <c r="Y87">
        <f>-('Avoided Prod Cost'!Y87+'Avoided T&amp;D Capacity'!Y87+'Avoided Gen Capacity Cost'!Y87)</f>
        <v>0</v>
      </c>
      <c r="Z87">
        <f>-('Avoided Prod Cost'!Z87+'Avoided T&amp;D Capacity'!Z87+'Avoided Gen Capacity Cost'!Z87)</f>
        <v>0</v>
      </c>
      <c r="AA87">
        <f>-('Avoided Prod Cost'!AA87+'Avoided T&amp;D Capacity'!AA87+'Avoided Gen Capacity Cost'!AA87)</f>
        <v>0</v>
      </c>
      <c r="AB87">
        <f>-('Avoided Prod Cost'!AB87+'Avoided T&amp;D Capacity'!AB87+'Avoided Gen Capacity Cost'!AB87)</f>
        <v>0</v>
      </c>
      <c r="AC87">
        <f>-('Avoided Prod Cost'!AC87+'Avoided T&amp;D Capacity'!AC87+'Avoided Gen Capacity Cost'!AC87)</f>
        <v>0</v>
      </c>
      <c r="AD87">
        <f>-('Avoided Prod Cost'!AD87+'Avoided T&amp;D Capacity'!AD87+'Avoided Gen Capacity Cost'!AD87)</f>
        <v>0</v>
      </c>
      <c r="AE87">
        <f>-('Avoided Prod Cost'!AE87+'Avoided T&amp;D Capacity'!AE87+'Avoided Gen Capacity Cost'!AE87)</f>
        <v>0</v>
      </c>
      <c r="AF87">
        <f>-('Avoided Prod Cost'!AF87+'Avoided T&amp;D Capacity'!AF87+'Avoided Gen Capacity Cost'!AF87)</f>
        <v>0</v>
      </c>
      <c r="AG87">
        <f>-('Avoided Prod Cost'!AG87+'Avoided T&amp;D Capacity'!AG87+'Avoided Gen Capacity Cost'!AG87)</f>
        <v>0</v>
      </c>
      <c r="AH87">
        <f>-('Avoided Prod Cost'!AH87+'Avoided T&amp;D Capacity'!AH87+'Avoided Gen Capacity Cost'!AH87)</f>
        <v>0</v>
      </c>
      <c r="AI87" s="2">
        <f t="shared" si="2"/>
        <v>29.997677899999999</v>
      </c>
      <c r="AJ87" s="2">
        <f t="shared" si="3"/>
        <v>24.421421047805712</v>
      </c>
    </row>
    <row r="88" spans="1:36" x14ac:dyDescent="0.25">
      <c r="A88" s="13">
        <v>1</v>
      </c>
      <c r="B88" s="13">
        <v>930</v>
      </c>
      <c r="C88" s="95">
        <v>931</v>
      </c>
      <c r="D88" t="s">
        <v>122</v>
      </c>
      <c r="E88">
        <f>-('Avoided Prod Cost'!E88+'Avoided T&amp;D Capacity'!E88+'Avoided Gen Capacity Cost'!E88)</f>
        <v>0</v>
      </c>
      <c r="F88">
        <f>-('Avoided Prod Cost'!F88+'Avoided T&amp;D Capacity'!F88+'Avoided Gen Capacity Cost'!F88)</f>
        <v>0</v>
      </c>
      <c r="G88">
        <f>-('Avoided Prod Cost'!G88+'Avoided T&amp;D Capacity'!G88+'Avoided Gen Capacity Cost'!G88)</f>
        <v>1.5361719</v>
      </c>
      <c r="H88">
        <f>-('Avoided Prod Cost'!H88+'Avoided T&amp;D Capacity'!H88+'Avoided Gen Capacity Cost'!H88)</f>
        <v>2.0361718999999998</v>
      </c>
      <c r="I88">
        <f>-('Avoided Prod Cost'!I88+'Avoided T&amp;D Capacity'!I88+'Avoided Gen Capacity Cost'!I88)</f>
        <v>1.9111719</v>
      </c>
      <c r="J88">
        <f>-('Avoided Prod Cost'!J88+'Avoided T&amp;D Capacity'!J88+'Avoided Gen Capacity Cost'!J88)</f>
        <v>2.5293359999999998</v>
      </c>
      <c r="K88">
        <f>-('Avoided Prod Cost'!K88+'Avoided T&amp;D Capacity'!K88+'Avoided Gen Capacity Cost'!K88)</f>
        <v>3.0732812999999997</v>
      </c>
      <c r="L88">
        <f>-('Avoided Prod Cost'!L88+'Avoided T&amp;D Capacity'!L88+'Avoided Gen Capacity Cost'!L88)</f>
        <v>2.5742577999999998</v>
      </c>
      <c r="M88">
        <f>-('Avoided Prod Cost'!M88+'Avoided T&amp;D Capacity'!M88+'Avoided Gen Capacity Cost'!M88)</f>
        <v>3.7080468999999998</v>
      </c>
      <c r="N88">
        <f>-('Avoided Prod Cost'!N88+'Avoided T&amp;D Capacity'!N88+'Avoided Gen Capacity Cost'!N88)</f>
        <v>0</v>
      </c>
      <c r="O88">
        <f>-('Avoided Prod Cost'!O88+'Avoided T&amp;D Capacity'!O88+'Avoided Gen Capacity Cost'!O88)</f>
        <v>0</v>
      </c>
      <c r="P88">
        <f>-('Avoided Prod Cost'!P88+'Avoided T&amp;D Capacity'!P88+'Avoided Gen Capacity Cost'!P88)</f>
        <v>0</v>
      </c>
      <c r="Q88">
        <f>-('Avoided Prod Cost'!Q88+'Avoided T&amp;D Capacity'!Q88+'Avoided Gen Capacity Cost'!Q88)</f>
        <v>0</v>
      </c>
      <c r="R88">
        <f>-('Avoided Prod Cost'!R88+'Avoided T&amp;D Capacity'!R88+'Avoided Gen Capacity Cost'!R88)</f>
        <v>0</v>
      </c>
      <c r="S88">
        <f>-('Avoided Prod Cost'!S88+'Avoided T&amp;D Capacity'!S88+'Avoided Gen Capacity Cost'!S88)</f>
        <v>0</v>
      </c>
      <c r="T88">
        <f>-('Avoided Prod Cost'!T88+'Avoided T&amp;D Capacity'!T88+'Avoided Gen Capacity Cost'!T88)</f>
        <v>0</v>
      </c>
      <c r="U88">
        <f>-('Avoided Prod Cost'!U88+'Avoided T&amp;D Capacity'!U88+'Avoided Gen Capacity Cost'!U88)</f>
        <v>0</v>
      </c>
      <c r="V88">
        <f>-('Avoided Prod Cost'!V88+'Avoided T&amp;D Capacity'!V88+'Avoided Gen Capacity Cost'!V88)</f>
        <v>0</v>
      </c>
      <c r="W88">
        <f>-('Avoided Prod Cost'!W88+'Avoided T&amp;D Capacity'!W88+'Avoided Gen Capacity Cost'!W88)</f>
        <v>0</v>
      </c>
      <c r="X88">
        <f>-('Avoided Prod Cost'!X88+'Avoided T&amp;D Capacity'!X88+'Avoided Gen Capacity Cost'!X88)</f>
        <v>0</v>
      </c>
      <c r="Y88">
        <f>-('Avoided Prod Cost'!Y88+'Avoided T&amp;D Capacity'!Y88+'Avoided Gen Capacity Cost'!Y88)</f>
        <v>0</v>
      </c>
      <c r="Z88">
        <f>-('Avoided Prod Cost'!Z88+'Avoided T&amp;D Capacity'!Z88+'Avoided Gen Capacity Cost'!Z88)</f>
        <v>0</v>
      </c>
      <c r="AA88">
        <f>-('Avoided Prod Cost'!AA88+'Avoided T&amp;D Capacity'!AA88+'Avoided Gen Capacity Cost'!AA88)</f>
        <v>0</v>
      </c>
      <c r="AB88">
        <f>-('Avoided Prod Cost'!AB88+'Avoided T&amp;D Capacity'!AB88+'Avoided Gen Capacity Cost'!AB88)</f>
        <v>0</v>
      </c>
      <c r="AC88">
        <f>-('Avoided Prod Cost'!AC88+'Avoided T&amp;D Capacity'!AC88+'Avoided Gen Capacity Cost'!AC88)</f>
        <v>0</v>
      </c>
      <c r="AD88">
        <f>-('Avoided Prod Cost'!AD88+'Avoided T&amp;D Capacity'!AD88+'Avoided Gen Capacity Cost'!AD88)</f>
        <v>0</v>
      </c>
      <c r="AE88">
        <f>-('Avoided Prod Cost'!AE88+'Avoided T&amp;D Capacity'!AE88+'Avoided Gen Capacity Cost'!AE88)</f>
        <v>0</v>
      </c>
      <c r="AF88">
        <f>-('Avoided Prod Cost'!AF88+'Avoided T&amp;D Capacity'!AF88+'Avoided Gen Capacity Cost'!AF88)</f>
        <v>0</v>
      </c>
      <c r="AG88">
        <f>-('Avoided Prod Cost'!AG88+'Avoided T&amp;D Capacity'!AG88+'Avoided Gen Capacity Cost'!AG88)</f>
        <v>0</v>
      </c>
      <c r="AH88">
        <f>-('Avoided Prod Cost'!AH88+'Avoided T&amp;D Capacity'!AH88+'Avoided Gen Capacity Cost'!AH88)</f>
        <v>0</v>
      </c>
      <c r="AI88" s="2">
        <f t="shared" si="2"/>
        <v>17.368437699999998</v>
      </c>
      <c r="AJ88" s="2">
        <f t="shared" si="3"/>
        <v>14.051610416739752</v>
      </c>
    </row>
    <row r="89" spans="1:36" x14ac:dyDescent="0.25">
      <c r="A89" s="13">
        <v>1</v>
      </c>
      <c r="B89" s="13">
        <v>940</v>
      </c>
      <c r="C89" s="95">
        <v>941</v>
      </c>
      <c r="D89" t="s">
        <v>123</v>
      </c>
      <c r="E89">
        <f>-('Avoided Prod Cost'!E89+'Avoided T&amp;D Capacity'!E89+'Avoided Gen Capacity Cost'!E89)</f>
        <v>0</v>
      </c>
      <c r="F89">
        <f>-('Avoided Prod Cost'!F89+'Avoided T&amp;D Capacity'!F89+'Avoided Gen Capacity Cost'!F89)</f>
        <v>0</v>
      </c>
      <c r="G89">
        <f>-('Avoided Prod Cost'!G89+'Avoided T&amp;D Capacity'!G89+'Avoided Gen Capacity Cost'!G89)</f>
        <v>3.0763730000000002</v>
      </c>
      <c r="H89">
        <f>-('Avoided Prod Cost'!H89+'Avoided T&amp;D Capacity'!H89+'Avoided Gen Capacity Cost'!H89)</f>
        <v>3.4513730000000002</v>
      </c>
      <c r="I89">
        <f>-('Avoided Prod Cost'!I89+'Avoided T&amp;D Capacity'!I89+'Avoided Gen Capacity Cost'!I89)</f>
        <v>3.8263730000000002</v>
      </c>
      <c r="J89">
        <f>-('Avoided Prod Cost'!J89+'Avoided T&amp;D Capacity'!J89+'Avoided Gen Capacity Cost'!J89)</f>
        <v>5.1046933000000001</v>
      </c>
      <c r="K89">
        <f>-('Avoided Prod Cost'!K89+'Avoided T&amp;D Capacity'!K89+'Avoided Gen Capacity Cost'!K89)</f>
        <v>6.3664120999999998</v>
      </c>
      <c r="L89">
        <f>-('Avoided Prod Cost'!L89+'Avoided T&amp;D Capacity'!L89+'Avoided Gen Capacity Cost'!L89)</f>
        <v>5.4240292999999999</v>
      </c>
      <c r="M89">
        <f>-('Avoided Prod Cost'!M89+'Avoided T&amp;D Capacity'!M89+'Avoided Gen Capacity Cost'!M89)</f>
        <v>6.9982480000000002</v>
      </c>
      <c r="N89">
        <f>-('Avoided Prod Cost'!N89+'Avoided T&amp;D Capacity'!N89+'Avoided Gen Capacity Cost'!N89)</f>
        <v>0</v>
      </c>
      <c r="O89">
        <f>-('Avoided Prod Cost'!O89+'Avoided T&amp;D Capacity'!O89+'Avoided Gen Capacity Cost'!O89)</f>
        <v>0</v>
      </c>
      <c r="P89">
        <f>-('Avoided Prod Cost'!P89+'Avoided T&amp;D Capacity'!P89+'Avoided Gen Capacity Cost'!P89)</f>
        <v>0</v>
      </c>
      <c r="Q89">
        <f>-('Avoided Prod Cost'!Q89+'Avoided T&amp;D Capacity'!Q89+'Avoided Gen Capacity Cost'!Q89)</f>
        <v>0</v>
      </c>
      <c r="R89">
        <f>-('Avoided Prod Cost'!R89+'Avoided T&amp;D Capacity'!R89+'Avoided Gen Capacity Cost'!R89)</f>
        <v>0</v>
      </c>
      <c r="S89">
        <f>-('Avoided Prod Cost'!S89+'Avoided T&amp;D Capacity'!S89+'Avoided Gen Capacity Cost'!S89)</f>
        <v>0</v>
      </c>
      <c r="T89">
        <f>-('Avoided Prod Cost'!T89+'Avoided T&amp;D Capacity'!T89+'Avoided Gen Capacity Cost'!T89)</f>
        <v>0</v>
      </c>
      <c r="U89">
        <f>-('Avoided Prod Cost'!U89+'Avoided T&amp;D Capacity'!U89+'Avoided Gen Capacity Cost'!U89)</f>
        <v>0</v>
      </c>
      <c r="V89">
        <f>-('Avoided Prod Cost'!V89+'Avoided T&amp;D Capacity'!V89+'Avoided Gen Capacity Cost'!V89)</f>
        <v>0</v>
      </c>
      <c r="W89">
        <f>-('Avoided Prod Cost'!W89+'Avoided T&amp;D Capacity'!W89+'Avoided Gen Capacity Cost'!W89)</f>
        <v>0</v>
      </c>
      <c r="X89">
        <f>-('Avoided Prod Cost'!X89+'Avoided T&amp;D Capacity'!X89+'Avoided Gen Capacity Cost'!X89)</f>
        <v>0</v>
      </c>
      <c r="Y89">
        <f>-('Avoided Prod Cost'!Y89+'Avoided T&amp;D Capacity'!Y89+'Avoided Gen Capacity Cost'!Y89)</f>
        <v>0</v>
      </c>
      <c r="Z89">
        <f>-('Avoided Prod Cost'!Z89+'Avoided T&amp;D Capacity'!Z89+'Avoided Gen Capacity Cost'!Z89)</f>
        <v>0</v>
      </c>
      <c r="AA89">
        <f>-('Avoided Prod Cost'!AA89+'Avoided T&amp;D Capacity'!AA89+'Avoided Gen Capacity Cost'!AA89)</f>
        <v>0</v>
      </c>
      <c r="AB89">
        <f>-('Avoided Prod Cost'!AB89+'Avoided T&amp;D Capacity'!AB89+'Avoided Gen Capacity Cost'!AB89)</f>
        <v>0</v>
      </c>
      <c r="AC89">
        <f>-('Avoided Prod Cost'!AC89+'Avoided T&amp;D Capacity'!AC89+'Avoided Gen Capacity Cost'!AC89)</f>
        <v>0</v>
      </c>
      <c r="AD89">
        <f>-('Avoided Prod Cost'!AD89+'Avoided T&amp;D Capacity'!AD89+'Avoided Gen Capacity Cost'!AD89)</f>
        <v>0</v>
      </c>
      <c r="AE89">
        <f>-('Avoided Prod Cost'!AE89+'Avoided T&amp;D Capacity'!AE89+'Avoided Gen Capacity Cost'!AE89)</f>
        <v>0</v>
      </c>
      <c r="AF89">
        <f>-('Avoided Prod Cost'!AF89+'Avoided T&amp;D Capacity'!AF89+'Avoided Gen Capacity Cost'!AF89)</f>
        <v>0</v>
      </c>
      <c r="AG89">
        <f>-('Avoided Prod Cost'!AG89+'Avoided T&amp;D Capacity'!AG89+'Avoided Gen Capacity Cost'!AG89)</f>
        <v>0</v>
      </c>
      <c r="AH89">
        <f>-('Avoided Prod Cost'!AH89+'Avoided T&amp;D Capacity'!AH89+'Avoided Gen Capacity Cost'!AH89)</f>
        <v>0</v>
      </c>
      <c r="AI89" s="2">
        <f t="shared" si="2"/>
        <v>34.247501700000001</v>
      </c>
      <c r="AJ89" s="2">
        <f t="shared" si="3"/>
        <v>27.651285459732396</v>
      </c>
    </row>
    <row r="90" spans="1:36" x14ac:dyDescent="0.25">
      <c r="A90" s="13">
        <v>1</v>
      </c>
      <c r="B90" s="13">
        <v>950</v>
      </c>
      <c r="C90" s="95">
        <v>951</v>
      </c>
      <c r="D90" t="s">
        <v>124</v>
      </c>
      <c r="E90">
        <f>-('Avoided Prod Cost'!E90+'Avoided T&amp;D Capacity'!E90+'Avoided Gen Capacity Cost'!E90)</f>
        <v>0</v>
      </c>
      <c r="F90">
        <f>-('Avoided Prod Cost'!F90+'Avoided T&amp;D Capacity'!F90+'Avoided Gen Capacity Cost'!F90)</f>
        <v>0</v>
      </c>
      <c r="G90">
        <f>-('Avoided Prod Cost'!G90+'Avoided T&amp;D Capacity'!G90+'Avoided Gen Capacity Cost'!G90)</f>
        <v>2.0603476000000001</v>
      </c>
      <c r="H90">
        <f>-('Avoided Prod Cost'!H90+'Avoided T&amp;D Capacity'!H90+'Avoided Gen Capacity Cost'!H90)</f>
        <v>2.3103476000000001</v>
      </c>
      <c r="I90">
        <f>-('Avoided Prod Cost'!I90+'Avoided T&amp;D Capacity'!I90+'Avoided Gen Capacity Cost'!I90)</f>
        <v>2.1853476000000001</v>
      </c>
      <c r="J90">
        <f>-('Avoided Prod Cost'!J90+'Avoided T&amp;D Capacity'!J90+'Avoided Gen Capacity Cost'!J90)</f>
        <v>3.1023398000000002</v>
      </c>
      <c r="K90">
        <f>-('Avoided Prod Cost'!K90+'Avoided T&amp;D Capacity'!K90+'Avoided Gen Capacity Cost'!K90)</f>
        <v>3.0974569999999999</v>
      </c>
      <c r="L90">
        <f>-('Avoided Prod Cost'!L90+'Avoided T&amp;D Capacity'!L90+'Avoided Gen Capacity Cost'!L90)</f>
        <v>3.1492148000000002</v>
      </c>
      <c r="M90">
        <f>-('Avoided Prod Cost'!M90+'Avoided T&amp;D Capacity'!M90+'Avoided Gen Capacity Cost'!M90)</f>
        <v>3.8728476000000001</v>
      </c>
      <c r="N90">
        <f>-('Avoided Prod Cost'!N90+'Avoided T&amp;D Capacity'!N90+'Avoided Gen Capacity Cost'!N90)</f>
        <v>0</v>
      </c>
      <c r="O90">
        <f>-('Avoided Prod Cost'!O90+'Avoided T&amp;D Capacity'!O90+'Avoided Gen Capacity Cost'!O90)</f>
        <v>0</v>
      </c>
      <c r="P90">
        <f>-('Avoided Prod Cost'!P90+'Avoided T&amp;D Capacity'!P90+'Avoided Gen Capacity Cost'!P90)</f>
        <v>0</v>
      </c>
      <c r="Q90">
        <f>-('Avoided Prod Cost'!Q90+'Avoided T&amp;D Capacity'!Q90+'Avoided Gen Capacity Cost'!Q90)</f>
        <v>0</v>
      </c>
      <c r="R90">
        <f>-('Avoided Prod Cost'!R90+'Avoided T&amp;D Capacity'!R90+'Avoided Gen Capacity Cost'!R90)</f>
        <v>0</v>
      </c>
      <c r="S90">
        <f>-('Avoided Prod Cost'!S90+'Avoided T&amp;D Capacity'!S90+'Avoided Gen Capacity Cost'!S90)</f>
        <v>0</v>
      </c>
      <c r="T90">
        <f>-('Avoided Prod Cost'!T90+'Avoided T&amp;D Capacity'!T90+'Avoided Gen Capacity Cost'!T90)</f>
        <v>0</v>
      </c>
      <c r="U90">
        <f>-('Avoided Prod Cost'!U90+'Avoided T&amp;D Capacity'!U90+'Avoided Gen Capacity Cost'!U90)</f>
        <v>0</v>
      </c>
      <c r="V90">
        <f>-('Avoided Prod Cost'!V90+'Avoided T&amp;D Capacity'!V90+'Avoided Gen Capacity Cost'!V90)</f>
        <v>0</v>
      </c>
      <c r="W90">
        <f>-('Avoided Prod Cost'!W90+'Avoided T&amp;D Capacity'!W90+'Avoided Gen Capacity Cost'!W90)</f>
        <v>0</v>
      </c>
      <c r="X90">
        <f>-('Avoided Prod Cost'!X90+'Avoided T&amp;D Capacity'!X90+'Avoided Gen Capacity Cost'!X90)</f>
        <v>0</v>
      </c>
      <c r="Y90">
        <f>-('Avoided Prod Cost'!Y90+'Avoided T&amp;D Capacity'!Y90+'Avoided Gen Capacity Cost'!Y90)</f>
        <v>0</v>
      </c>
      <c r="Z90">
        <f>-('Avoided Prod Cost'!Z90+'Avoided T&amp;D Capacity'!Z90+'Avoided Gen Capacity Cost'!Z90)</f>
        <v>0</v>
      </c>
      <c r="AA90">
        <f>-('Avoided Prod Cost'!AA90+'Avoided T&amp;D Capacity'!AA90+'Avoided Gen Capacity Cost'!AA90)</f>
        <v>0</v>
      </c>
      <c r="AB90">
        <f>-('Avoided Prod Cost'!AB90+'Avoided T&amp;D Capacity'!AB90+'Avoided Gen Capacity Cost'!AB90)</f>
        <v>0</v>
      </c>
      <c r="AC90">
        <f>-('Avoided Prod Cost'!AC90+'Avoided T&amp;D Capacity'!AC90+'Avoided Gen Capacity Cost'!AC90)</f>
        <v>0</v>
      </c>
      <c r="AD90">
        <f>-('Avoided Prod Cost'!AD90+'Avoided T&amp;D Capacity'!AD90+'Avoided Gen Capacity Cost'!AD90)</f>
        <v>0</v>
      </c>
      <c r="AE90">
        <f>-('Avoided Prod Cost'!AE90+'Avoided T&amp;D Capacity'!AE90+'Avoided Gen Capacity Cost'!AE90)</f>
        <v>0</v>
      </c>
      <c r="AF90">
        <f>-('Avoided Prod Cost'!AF90+'Avoided T&amp;D Capacity'!AF90+'Avoided Gen Capacity Cost'!AF90)</f>
        <v>0</v>
      </c>
      <c r="AG90">
        <f>-('Avoided Prod Cost'!AG90+'Avoided T&amp;D Capacity'!AG90+'Avoided Gen Capacity Cost'!AG90)</f>
        <v>0</v>
      </c>
      <c r="AH90">
        <f>-('Avoided Prod Cost'!AH90+'Avoided T&amp;D Capacity'!AH90+'Avoided Gen Capacity Cost'!AH90)</f>
        <v>0</v>
      </c>
      <c r="AI90" s="2">
        <f t="shared" si="2"/>
        <v>19.777902000000001</v>
      </c>
      <c r="AJ90" s="2">
        <f t="shared" si="3"/>
        <v>16.102407664961426</v>
      </c>
    </row>
    <row r="91" spans="1:36" x14ac:dyDescent="0.25">
      <c r="A91" s="13">
        <v>1</v>
      </c>
      <c r="B91" s="13">
        <v>960</v>
      </c>
      <c r="C91" s="95">
        <v>961</v>
      </c>
      <c r="D91" t="s">
        <v>125</v>
      </c>
      <c r="E91">
        <f>-('Avoided Prod Cost'!E91+'Avoided T&amp;D Capacity'!E91+'Avoided Gen Capacity Cost'!E91)</f>
        <v>0</v>
      </c>
      <c r="F91">
        <f>-('Avoided Prod Cost'!F91+'Avoided T&amp;D Capacity'!F91+'Avoided Gen Capacity Cost'!F91)</f>
        <v>0</v>
      </c>
      <c r="G91">
        <f>-('Avoided Prod Cost'!G91+'Avoided T&amp;D Capacity'!G91+'Avoided Gen Capacity Cost'!G91)</f>
        <v>0.95558593000000003</v>
      </c>
      <c r="H91">
        <f>-('Avoided Prod Cost'!H91+'Avoided T&amp;D Capacity'!H91+'Avoided Gen Capacity Cost'!H91)</f>
        <v>0.95558593000000003</v>
      </c>
      <c r="I91">
        <f>-('Avoided Prod Cost'!I91+'Avoided T&amp;D Capacity'!I91+'Avoided Gen Capacity Cost'!I91)</f>
        <v>1.08058593</v>
      </c>
      <c r="J91">
        <f>-('Avoided Prod Cost'!J91+'Avoided T&amp;D Capacity'!J91+'Avoided Gen Capacity Cost'!J91)</f>
        <v>1.24367183</v>
      </c>
      <c r="K91">
        <f>-('Avoided Prod Cost'!K91+'Avoided T&amp;D Capacity'!K91+'Avoided Gen Capacity Cost'!K91)</f>
        <v>1.46535153</v>
      </c>
      <c r="L91">
        <f>-('Avoided Prod Cost'!L91+'Avoided T&amp;D Capacity'!L91+'Avoided Gen Capacity Cost'!L91)</f>
        <v>1.02687503</v>
      </c>
      <c r="M91">
        <f>-('Avoided Prod Cost'!M91+'Avoided T&amp;D Capacity'!M91+'Avoided Gen Capacity Cost'!M91)</f>
        <v>1.57277343</v>
      </c>
      <c r="N91">
        <f>-('Avoided Prod Cost'!N91+'Avoided T&amp;D Capacity'!N91+'Avoided Gen Capacity Cost'!N91)</f>
        <v>0</v>
      </c>
      <c r="O91">
        <f>-('Avoided Prod Cost'!O91+'Avoided T&amp;D Capacity'!O91+'Avoided Gen Capacity Cost'!O91)</f>
        <v>0</v>
      </c>
      <c r="P91">
        <f>-('Avoided Prod Cost'!P91+'Avoided T&amp;D Capacity'!P91+'Avoided Gen Capacity Cost'!P91)</f>
        <v>0</v>
      </c>
      <c r="Q91">
        <f>-('Avoided Prod Cost'!Q91+'Avoided T&amp;D Capacity'!Q91+'Avoided Gen Capacity Cost'!Q91)</f>
        <v>0</v>
      </c>
      <c r="R91">
        <f>-('Avoided Prod Cost'!R91+'Avoided T&amp;D Capacity'!R91+'Avoided Gen Capacity Cost'!R91)</f>
        <v>0</v>
      </c>
      <c r="S91">
        <f>-('Avoided Prod Cost'!S91+'Avoided T&amp;D Capacity'!S91+'Avoided Gen Capacity Cost'!S91)</f>
        <v>0</v>
      </c>
      <c r="T91">
        <f>-('Avoided Prod Cost'!T91+'Avoided T&amp;D Capacity'!T91+'Avoided Gen Capacity Cost'!T91)</f>
        <v>0</v>
      </c>
      <c r="U91">
        <f>-('Avoided Prod Cost'!U91+'Avoided T&amp;D Capacity'!U91+'Avoided Gen Capacity Cost'!U91)</f>
        <v>0</v>
      </c>
      <c r="V91">
        <f>-('Avoided Prod Cost'!V91+'Avoided T&amp;D Capacity'!V91+'Avoided Gen Capacity Cost'!V91)</f>
        <v>0</v>
      </c>
      <c r="W91">
        <f>-('Avoided Prod Cost'!W91+'Avoided T&amp;D Capacity'!W91+'Avoided Gen Capacity Cost'!W91)</f>
        <v>0</v>
      </c>
      <c r="X91">
        <f>-('Avoided Prod Cost'!X91+'Avoided T&amp;D Capacity'!X91+'Avoided Gen Capacity Cost'!X91)</f>
        <v>0</v>
      </c>
      <c r="Y91">
        <f>-('Avoided Prod Cost'!Y91+'Avoided T&amp;D Capacity'!Y91+'Avoided Gen Capacity Cost'!Y91)</f>
        <v>0</v>
      </c>
      <c r="Z91">
        <f>-('Avoided Prod Cost'!Z91+'Avoided T&amp;D Capacity'!Z91+'Avoided Gen Capacity Cost'!Z91)</f>
        <v>0</v>
      </c>
      <c r="AA91">
        <f>-('Avoided Prod Cost'!AA91+'Avoided T&amp;D Capacity'!AA91+'Avoided Gen Capacity Cost'!AA91)</f>
        <v>0</v>
      </c>
      <c r="AB91">
        <f>-('Avoided Prod Cost'!AB91+'Avoided T&amp;D Capacity'!AB91+'Avoided Gen Capacity Cost'!AB91)</f>
        <v>0</v>
      </c>
      <c r="AC91">
        <f>-('Avoided Prod Cost'!AC91+'Avoided T&amp;D Capacity'!AC91+'Avoided Gen Capacity Cost'!AC91)</f>
        <v>0</v>
      </c>
      <c r="AD91">
        <f>-('Avoided Prod Cost'!AD91+'Avoided T&amp;D Capacity'!AD91+'Avoided Gen Capacity Cost'!AD91)</f>
        <v>0</v>
      </c>
      <c r="AE91">
        <f>-('Avoided Prod Cost'!AE91+'Avoided T&amp;D Capacity'!AE91+'Avoided Gen Capacity Cost'!AE91)</f>
        <v>0</v>
      </c>
      <c r="AF91">
        <f>-('Avoided Prod Cost'!AF91+'Avoided T&amp;D Capacity'!AF91+'Avoided Gen Capacity Cost'!AF91)</f>
        <v>0</v>
      </c>
      <c r="AG91">
        <f>-('Avoided Prod Cost'!AG91+'Avoided T&amp;D Capacity'!AG91+'Avoided Gen Capacity Cost'!AG91)</f>
        <v>0</v>
      </c>
      <c r="AH91">
        <f>-('Avoided Prod Cost'!AH91+'Avoided T&amp;D Capacity'!AH91+'Avoided Gen Capacity Cost'!AH91)</f>
        <v>0</v>
      </c>
      <c r="AI91" s="2">
        <f t="shared" si="2"/>
        <v>8.3004296100000019</v>
      </c>
      <c r="AJ91" s="2">
        <f t="shared" si="3"/>
        <v>6.8085725687337746</v>
      </c>
    </row>
    <row r="92" spans="1:36" x14ac:dyDescent="0.25">
      <c r="A92" s="13">
        <v>2</v>
      </c>
      <c r="B92" s="13">
        <v>100</v>
      </c>
      <c r="C92" s="95">
        <v>102</v>
      </c>
      <c r="D92" t="s">
        <v>126</v>
      </c>
      <c r="E92">
        <f>-('Avoided Prod Cost'!E92+'Avoided T&amp;D Capacity'!E92+'Avoided Gen Capacity Cost'!E92)</f>
        <v>0</v>
      </c>
      <c r="F92">
        <f>-('Avoided Prod Cost'!F92+'Avoided T&amp;D Capacity'!F92+'Avoided Gen Capacity Cost'!F92)</f>
        <v>0</v>
      </c>
      <c r="G92">
        <f>-('Avoided Prod Cost'!G92+'Avoided T&amp;D Capacity'!G92+'Avoided Gen Capacity Cost'!G92)</f>
        <v>12.49844</v>
      </c>
      <c r="H92">
        <f>-('Avoided Prod Cost'!H92+'Avoided T&amp;D Capacity'!H92+'Avoided Gen Capacity Cost'!H92)</f>
        <v>12.37344</v>
      </c>
      <c r="I92">
        <f>-('Avoided Prod Cost'!I92+'Avoided T&amp;D Capacity'!I92+'Avoided Gen Capacity Cost'!I92)</f>
        <v>13.12344</v>
      </c>
      <c r="J92">
        <f>-('Avoided Prod Cost'!J92+'Avoided T&amp;D Capacity'!J92+'Avoided Gen Capacity Cost'!J92)</f>
        <v>23.455470999999999</v>
      </c>
      <c r="K92">
        <f>-('Avoided Prod Cost'!K92+'Avoided T&amp;D Capacity'!K92+'Avoided Gen Capacity Cost'!K92)</f>
        <v>26.461330999999998</v>
      </c>
      <c r="L92">
        <f>-('Avoided Prod Cost'!L92+'Avoided T&amp;D Capacity'!L92+'Avoided Gen Capacity Cost'!L92)</f>
        <v>26.797267999999999</v>
      </c>
      <c r="M92">
        <f>-('Avoided Prod Cost'!M92+'Avoided T&amp;D Capacity'!M92+'Avoided Gen Capacity Cost'!M92)</f>
        <v>31.912499999999998</v>
      </c>
      <c r="N92">
        <f>-('Avoided Prod Cost'!N92+'Avoided T&amp;D Capacity'!N92+'Avoided Gen Capacity Cost'!N92)</f>
        <v>34.467190000000002</v>
      </c>
      <c r="O92">
        <f>-('Avoided Prod Cost'!O92+'Avoided T&amp;D Capacity'!O92+'Avoided Gen Capacity Cost'!O92)</f>
        <v>34.771879999999996</v>
      </c>
      <c r="P92">
        <f>-('Avoided Prod Cost'!P92+'Avoided T&amp;D Capacity'!P92+'Avoided Gen Capacity Cost'!P92)</f>
        <v>29.842189999999999</v>
      </c>
      <c r="Q92">
        <f>-('Avoided Prod Cost'!Q92+'Avoided T&amp;D Capacity'!Q92+'Avoided Gen Capacity Cost'!Q92)</f>
        <v>31.545319999999997</v>
      </c>
      <c r="R92">
        <f>-('Avoided Prod Cost'!R92+'Avoided T&amp;D Capacity'!R92+'Avoided Gen Capacity Cost'!R92)</f>
        <v>28.576564999999999</v>
      </c>
      <c r="S92">
        <f>-('Avoided Prod Cost'!S92+'Avoided T&amp;D Capacity'!S92+'Avoided Gen Capacity Cost'!S92)</f>
        <v>37.060940000000002</v>
      </c>
      <c r="T92">
        <f>-('Avoided Prod Cost'!T92+'Avoided T&amp;D Capacity'!T92+'Avoided Gen Capacity Cost'!T92)</f>
        <v>28.623439999999999</v>
      </c>
      <c r="U92">
        <f>-('Avoided Prod Cost'!U92+'Avoided T&amp;D Capacity'!U92+'Avoided Gen Capacity Cost'!U92)</f>
        <v>32.232321999999996</v>
      </c>
      <c r="V92">
        <f>-('Avoided Prod Cost'!V92+'Avoided T&amp;D Capacity'!V92+'Avoided Gen Capacity Cost'!V92)</f>
        <v>32.013571999999996</v>
      </c>
      <c r="W92">
        <f>-('Avoided Prod Cost'!W92+'Avoided T&amp;D Capacity'!W92+'Avoided Gen Capacity Cost'!W92)</f>
        <v>37.326071999999996</v>
      </c>
      <c r="X92">
        <f>-('Avoided Prod Cost'!X92+'Avoided T&amp;D Capacity'!X92+'Avoided Gen Capacity Cost'!X92)</f>
        <v>37.826071999999996</v>
      </c>
      <c r="Y92">
        <f>-('Avoided Prod Cost'!Y92+'Avoided T&amp;D Capacity'!Y92+'Avoided Gen Capacity Cost'!Y92)</f>
        <v>0</v>
      </c>
      <c r="Z92">
        <f>-('Avoided Prod Cost'!Z92+'Avoided T&amp;D Capacity'!Z92+'Avoided Gen Capacity Cost'!Z92)</f>
        <v>0</v>
      </c>
      <c r="AA92">
        <f>-('Avoided Prod Cost'!AA92+'Avoided T&amp;D Capacity'!AA92+'Avoided Gen Capacity Cost'!AA92)</f>
        <v>0</v>
      </c>
      <c r="AB92">
        <f>-('Avoided Prod Cost'!AB92+'Avoided T&amp;D Capacity'!AB92+'Avoided Gen Capacity Cost'!AB92)</f>
        <v>0</v>
      </c>
      <c r="AC92">
        <f>-('Avoided Prod Cost'!AC92+'Avoided T&amp;D Capacity'!AC92+'Avoided Gen Capacity Cost'!AC92)</f>
        <v>0</v>
      </c>
      <c r="AD92">
        <f>-('Avoided Prod Cost'!AD92+'Avoided T&amp;D Capacity'!AD92+'Avoided Gen Capacity Cost'!AD92)</f>
        <v>0</v>
      </c>
      <c r="AE92">
        <f>-('Avoided Prod Cost'!AE92+'Avoided T&amp;D Capacity'!AE92+'Avoided Gen Capacity Cost'!AE92)</f>
        <v>0</v>
      </c>
      <c r="AF92">
        <f>-('Avoided Prod Cost'!AF92+'Avoided T&amp;D Capacity'!AF92+'Avoided Gen Capacity Cost'!AF92)</f>
        <v>0</v>
      </c>
      <c r="AG92">
        <f>-('Avoided Prod Cost'!AG92+'Avoided T&amp;D Capacity'!AG92+'Avoided Gen Capacity Cost'!AG92)</f>
        <v>0</v>
      </c>
      <c r="AH92">
        <f>-('Avoided Prod Cost'!AH92+'Avoided T&amp;D Capacity'!AH92+'Avoided Gen Capacity Cost'!AH92)</f>
        <v>0</v>
      </c>
      <c r="AI92" s="2">
        <f t="shared" si="2"/>
        <v>510.90745300000009</v>
      </c>
      <c r="AJ92" s="2">
        <f t="shared" si="3"/>
        <v>291.55688098619703</v>
      </c>
    </row>
    <row r="93" spans="1:36" x14ac:dyDescent="0.25">
      <c r="A93" s="13">
        <v>2</v>
      </c>
      <c r="B93" s="13">
        <v>100</v>
      </c>
      <c r="C93" s="95">
        <v>103</v>
      </c>
      <c r="D93" t="s">
        <v>127</v>
      </c>
      <c r="E93">
        <f>-('Avoided Prod Cost'!E93+'Avoided T&amp;D Capacity'!E93+'Avoided Gen Capacity Cost'!E93)</f>
        <v>0</v>
      </c>
      <c r="F93">
        <f>-('Avoided Prod Cost'!F93+'Avoided T&amp;D Capacity'!F93+'Avoided Gen Capacity Cost'!F93)</f>
        <v>0</v>
      </c>
      <c r="G93">
        <f>-('Avoided Prod Cost'!G93+'Avoided T&amp;D Capacity'!G93+'Avoided Gen Capacity Cost'!G93)</f>
        <v>29.100906000000002</v>
      </c>
      <c r="H93">
        <f>-('Avoided Prod Cost'!H93+'Avoided T&amp;D Capacity'!H93+'Avoided Gen Capacity Cost'!H93)</f>
        <v>29.600906000000002</v>
      </c>
      <c r="I93">
        <f>-('Avoided Prod Cost'!I93+'Avoided T&amp;D Capacity'!I93+'Avoided Gen Capacity Cost'!I93)</f>
        <v>31.600906000000002</v>
      </c>
      <c r="J93">
        <f>-('Avoided Prod Cost'!J93+'Avoided T&amp;D Capacity'!J93+'Avoided Gen Capacity Cost'!J93)</f>
        <v>56.100906000000002</v>
      </c>
      <c r="K93">
        <f>-('Avoided Prod Cost'!K93+'Avoided T&amp;D Capacity'!K93+'Avoided Gen Capacity Cost'!K93)</f>
        <v>65.306956</v>
      </c>
      <c r="L93">
        <f>-('Avoided Prod Cost'!L93+'Avoided T&amp;D Capacity'!L93+'Avoided Gen Capacity Cost'!L93)</f>
        <v>66.930006000000006</v>
      </c>
      <c r="M93">
        <f>-('Avoided Prod Cost'!M93+'Avoided T&amp;D Capacity'!M93+'Avoided Gen Capacity Cost'!M93)</f>
        <v>79.163406000000009</v>
      </c>
      <c r="N93">
        <f>-('Avoided Prod Cost'!N93+'Avoided T&amp;D Capacity'!N93+'Avoided Gen Capacity Cost'!N93)</f>
        <v>85.882156000000009</v>
      </c>
      <c r="O93">
        <f>-('Avoided Prod Cost'!O93+'Avoided T&amp;D Capacity'!O93+'Avoided Gen Capacity Cost'!O93)</f>
        <v>86.124346000000003</v>
      </c>
      <c r="P93">
        <f>-('Avoided Prod Cost'!P93+'Avoided T&amp;D Capacity'!P93+'Avoided Gen Capacity Cost'!P93)</f>
        <v>72.554035999999996</v>
      </c>
      <c r="Q93">
        <f>-('Avoided Prod Cost'!Q93+'Avoided T&amp;D Capacity'!Q93+'Avoided Gen Capacity Cost'!Q93)</f>
        <v>77.116535999999996</v>
      </c>
      <c r="R93">
        <f>-('Avoided Prod Cost'!R93+'Avoided T&amp;D Capacity'!R93+'Avoided Gen Capacity Cost'!R93)</f>
        <v>68.866535999999996</v>
      </c>
      <c r="S93">
        <f>-('Avoided Prod Cost'!S93+'Avoided T&amp;D Capacity'!S93+'Avoided Gen Capacity Cost'!S93)</f>
        <v>92.319656000000009</v>
      </c>
      <c r="T93">
        <f>-('Avoided Prod Cost'!T93+'Avoided T&amp;D Capacity'!T93+'Avoided Gen Capacity Cost'!T93)</f>
        <v>70.757156000000009</v>
      </c>
      <c r="U93">
        <f>-('Avoided Prod Cost'!U93+'Avoided T&amp;D Capacity'!U93+'Avoided Gen Capacity Cost'!U93)</f>
        <v>78.569656000000009</v>
      </c>
      <c r="V93">
        <f>-('Avoided Prod Cost'!V93+'Avoided T&amp;D Capacity'!V93+'Avoided Gen Capacity Cost'!V93)</f>
        <v>80.069656000000009</v>
      </c>
      <c r="W93">
        <f>-('Avoided Prod Cost'!W93+'Avoided T&amp;D Capacity'!W93+'Avoided Gen Capacity Cost'!W93)</f>
        <v>92.632156000000009</v>
      </c>
      <c r="X93">
        <f>-('Avoided Prod Cost'!X93+'Avoided T&amp;D Capacity'!X93+'Avoided Gen Capacity Cost'!X93)</f>
        <v>94.413406000000009</v>
      </c>
      <c r="Y93">
        <f>-('Avoided Prod Cost'!Y93+'Avoided T&amp;D Capacity'!Y93+'Avoided Gen Capacity Cost'!Y93)</f>
        <v>0</v>
      </c>
      <c r="Z93">
        <f>-('Avoided Prod Cost'!Z93+'Avoided T&amp;D Capacity'!Z93+'Avoided Gen Capacity Cost'!Z93)</f>
        <v>0</v>
      </c>
      <c r="AA93">
        <f>-('Avoided Prod Cost'!AA93+'Avoided T&amp;D Capacity'!AA93+'Avoided Gen Capacity Cost'!AA93)</f>
        <v>0</v>
      </c>
      <c r="AB93">
        <f>-('Avoided Prod Cost'!AB93+'Avoided T&amp;D Capacity'!AB93+'Avoided Gen Capacity Cost'!AB93)</f>
        <v>0</v>
      </c>
      <c r="AC93">
        <f>-('Avoided Prod Cost'!AC93+'Avoided T&amp;D Capacity'!AC93+'Avoided Gen Capacity Cost'!AC93)</f>
        <v>0</v>
      </c>
      <c r="AD93">
        <f>-('Avoided Prod Cost'!AD93+'Avoided T&amp;D Capacity'!AD93+'Avoided Gen Capacity Cost'!AD93)</f>
        <v>0</v>
      </c>
      <c r="AE93">
        <f>-('Avoided Prod Cost'!AE93+'Avoided T&amp;D Capacity'!AE93+'Avoided Gen Capacity Cost'!AE93)</f>
        <v>0</v>
      </c>
      <c r="AF93">
        <f>-('Avoided Prod Cost'!AF93+'Avoided T&amp;D Capacity'!AF93+'Avoided Gen Capacity Cost'!AF93)</f>
        <v>0</v>
      </c>
      <c r="AG93">
        <f>-('Avoided Prod Cost'!AG93+'Avoided T&amp;D Capacity'!AG93+'Avoided Gen Capacity Cost'!AG93)</f>
        <v>0</v>
      </c>
      <c r="AH93">
        <f>-('Avoided Prod Cost'!AH93+'Avoided T&amp;D Capacity'!AH93+'Avoided Gen Capacity Cost'!AH93)</f>
        <v>0</v>
      </c>
      <c r="AI93" s="2">
        <f t="shared" si="2"/>
        <v>1257.1092880000001</v>
      </c>
      <c r="AJ93" s="2">
        <f t="shared" si="3"/>
        <v>715.49336369026787</v>
      </c>
    </row>
    <row r="94" spans="1:36" x14ac:dyDescent="0.25">
      <c r="A94" s="13">
        <v>2</v>
      </c>
      <c r="B94" s="13">
        <v>100</v>
      </c>
      <c r="C94" s="95">
        <v>104</v>
      </c>
      <c r="D94" t="s">
        <v>128</v>
      </c>
      <c r="E94">
        <f>-('Avoided Prod Cost'!E94+'Avoided T&amp;D Capacity'!E94+'Avoided Gen Capacity Cost'!E94)</f>
        <v>0</v>
      </c>
      <c r="F94">
        <f>-('Avoided Prod Cost'!F94+'Avoided T&amp;D Capacity'!F94+'Avoided Gen Capacity Cost'!F94)</f>
        <v>0</v>
      </c>
      <c r="G94">
        <f>-('Avoided Prod Cost'!G94+'Avoided T&amp;D Capacity'!G94+'Avoided Gen Capacity Cost'!G94)</f>
        <v>42.268576000000003</v>
      </c>
      <c r="H94">
        <f>-('Avoided Prod Cost'!H94+'Avoided T&amp;D Capacity'!H94+'Avoided Gen Capacity Cost'!H94)</f>
        <v>41.893576000000003</v>
      </c>
      <c r="I94">
        <f>-('Avoided Prod Cost'!I94+'Avoided T&amp;D Capacity'!I94+'Avoided Gen Capacity Cost'!I94)</f>
        <v>44.893576000000003</v>
      </c>
      <c r="J94">
        <f>-('Avoided Prod Cost'!J94+'Avoided T&amp;D Capacity'!J94+'Avoided Gen Capacity Cost'!J94)</f>
        <v>80.437526000000005</v>
      </c>
      <c r="K94">
        <f>-('Avoided Prod Cost'!K94+'Avoided T&amp;D Capacity'!K94+'Avoided Gen Capacity Cost'!K94)</f>
        <v>93.001975999999999</v>
      </c>
      <c r="L94">
        <f>-('Avoided Prod Cost'!L94+'Avoided T&amp;D Capacity'!L94+'Avoided Gen Capacity Cost'!L94)</f>
        <v>95.108415999999991</v>
      </c>
      <c r="M94">
        <f>-('Avoided Prod Cost'!M94+'Avoided T&amp;D Capacity'!M94+'Avoided Gen Capacity Cost'!M94)</f>
        <v>112.917016</v>
      </c>
      <c r="N94">
        <f>-('Avoided Prod Cost'!N94+'Avoided T&amp;D Capacity'!N94+'Avoided Gen Capacity Cost'!N94)</f>
        <v>122.159206</v>
      </c>
      <c r="O94">
        <f>-('Avoided Prod Cost'!O94+'Avoided T&amp;D Capacity'!O94+'Avoided Gen Capacity Cost'!O94)</f>
        <v>123.85451599999999</v>
      </c>
      <c r="P94">
        <f>-('Avoided Prod Cost'!P94+'Avoided T&amp;D Capacity'!P94+'Avoided Gen Capacity Cost'!P94)</f>
        <v>102.565456</v>
      </c>
      <c r="Q94">
        <f>-('Avoided Prod Cost'!Q94+'Avoided T&amp;D Capacity'!Q94+'Avoided Gen Capacity Cost'!Q94)</f>
        <v>110.127956</v>
      </c>
      <c r="R94">
        <f>-('Avoided Prod Cost'!R94+'Avoided T&amp;D Capacity'!R94+'Avoided Gen Capacity Cost'!R94)</f>
        <v>97.909205999999998</v>
      </c>
      <c r="S94">
        <f>-('Avoided Prod Cost'!S94+'Avoided T&amp;D Capacity'!S94+'Avoided Gen Capacity Cost'!S94)</f>
        <v>131.112326</v>
      </c>
      <c r="T94">
        <f>-('Avoided Prod Cost'!T94+'Avoided T&amp;D Capacity'!T94+'Avoided Gen Capacity Cost'!T94)</f>
        <v>101.143576</v>
      </c>
      <c r="U94">
        <f>-('Avoided Prod Cost'!U94+'Avoided T&amp;D Capacity'!U94+'Avoided Gen Capacity Cost'!U94)</f>
        <v>112.674826</v>
      </c>
      <c r="V94">
        <f>-('Avoided Prod Cost'!V94+'Avoided T&amp;D Capacity'!V94+'Avoided Gen Capacity Cost'!V94)</f>
        <v>114.018576</v>
      </c>
      <c r="W94">
        <f>-('Avoided Prod Cost'!W94+'Avoided T&amp;D Capacity'!W94+'Avoided Gen Capacity Cost'!W94)</f>
        <v>132.706076</v>
      </c>
      <c r="X94">
        <f>-('Avoided Prod Cost'!X94+'Avoided T&amp;D Capacity'!X94+'Avoided Gen Capacity Cost'!X94)</f>
        <v>134.706076</v>
      </c>
      <c r="Y94">
        <f>-('Avoided Prod Cost'!Y94+'Avoided T&amp;D Capacity'!Y94+'Avoided Gen Capacity Cost'!Y94)</f>
        <v>0</v>
      </c>
      <c r="Z94">
        <f>-('Avoided Prod Cost'!Z94+'Avoided T&amp;D Capacity'!Z94+'Avoided Gen Capacity Cost'!Z94)</f>
        <v>0</v>
      </c>
      <c r="AA94">
        <f>-('Avoided Prod Cost'!AA94+'Avoided T&amp;D Capacity'!AA94+'Avoided Gen Capacity Cost'!AA94)</f>
        <v>0</v>
      </c>
      <c r="AB94">
        <f>-('Avoided Prod Cost'!AB94+'Avoided T&amp;D Capacity'!AB94+'Avoided Gen Capacity Cost'!AB94)</f>
        <v>0</v>
      </c>
      <c r="AC94">
        <f>-('Avoided Prod Cost'!AC94+'Avoided T&amp;D Capacity'!AC94+'Avoided Gen Capacity Cost'!AC94)</f>
        <v>0</v>
      </c>
      <c r="AD94">
        <f>-('Avoided Prod Cost'!AD94+'Avoided T&amp;D Capacity'!AD94+'Avoided Gen Capacity Cost'!AD94)</f>
        <v>0</v>
      </c>
      <c r="AE94">
        <f>-('Avoided Prod Cost'!AE94+'Avoided T&amp;D Capacity'!AE94+'Avoided Gen Capacity Cost'!AE94)</f>
        <v>0</v>
      </c>
      <c r="AF94">
        <f>-('Avoided Prod Cost'!AF94+'Avoided T&amp;D Capacity'!AF94+'Avoided Gen Capacity Cost'!AF94)</f>
        <v>0</v>
      </c>
      <c r="AG94">
        <f>-('Avoided Prod Cost'!AG94+'Avoided T&amp;D Capacity'!AG94+'Avoided Gen Capacity Cost'!AG94)</f>
        <v>0</v>
      </c>
      <c r="AH94">
        <f>-('Avoided Prod Cost'!AH94+'Avoided T&amp;D Capacity'!AH94+'Avoided Gen Capacity Cost'!AH94)</f>
        <v>0</v>
      </c>
      <c r="AI94" s="2">
        <f t="shared" si="2"/>
        <v>1793.4984579999998</v>
      </c>
      <c r="AJ94" s="2">
        <f t="shared" si="3"/>
        <v>1020.8237004897751</v>
      </c>
    </row>
    <row r="95" spans="1:36" x14ac:dyDescent="0.25">
      <c r="A95" s="13">
        <v>2</v>
      </c>
      <c r="B95" s="13">
        <v>100</v>
      </c>
      <c r="C95" s="95">
        <v>105</v>
      </c>
      <c r="D95" t="s">
        <v>129</v>
      </c>
      <c r="E95">
        <f>-('Avoided Prod Cost'!E95+'Avoided T&amp;D Capacity'!E95+'Avoided Gen Capacity Cost'!E95)</f>
        <v>0</v>
      </c>
      <c r="F95">
        <f>-('Avoided Prod Cost'!F95+'Avoided T&amp;D Capacity'!F95+'Avoided Gen Capacity Cost'!F95)</f>
        <v>0</v>
      </c>
      <c r="G95">
        <f>-('Avoided Prod Cost'!G95+'Avoided T&amp;D Capacity'!G95+'Avoided Gen Capacity Cost'!G95)</f>
        <v>41.429656000000001</v>
      </c>
      <c r="H95">
        <f>-('Avoided Prod Cost'!H95+'Avoided T&amp;D Capacity'!H95+'Avoided Gen Capacity Cost'!H95)</f>
        <v>41.179656000000001</v>
      </c>
      <c r="I95">
        <f>-('Avoided Prod Cost'!I95+'Avoided T&amp;D Capacity'!I95+'Avoided Gen Capacity Cost'!I95)</f>
        <v>43.929656000000001</v>
      </c>
      <c r="J95">
        <f>-('Avoided Prod Cost'!J95+'Avoided T&amp;D Capacity'!J95+'Avoided Gen Capacity Cost'!J95)</f>
        <v>80.696256000000005</v>
      </c>
      <c r="K95">
        <f>-('Avoided Prod Cost'!K95+'Avoided T&amp;D Capacity'!K95+'Avoided Gen Capacity Cost'!K95)</f>
        <v>94.043915999999996</v>
      </c>
      <c r="L95">
        <f>-('Avoided Prod Cost'!L95+'Avoided T&amp;D Capacity'!L95+'Avoided Gen Capacity Cost'!L95)</f>
        <v>95.66110599999999</v>
      </c>
      <c r="M95">
        <f>-('Avoided Prod Cost'!M95+'Avoided T&amp;D Capacity'!M95+'Avoided Gen Capacity Cost'!M95)</f>
        <v>113.88278600000001</v>
      </c>
      <c r="N95">
        <f>-('Avoided Prod Cost'!N95+'Avoided T&amp;D Capacity'!N95+'Avoided Gen Capacity Cost'!N95)</f>
        <v>123.66000700000001</v>
      </c>
      <c r="O95">
        <f>-('Avoided Prod Cost'!O95+'Avoided T&amp;D Capacity'!O95+'Avoided Gen Capacity Cost'!O95)</f>
        <v>125.14437700000001</v>
      </c>
      <c r="P95">
        <f>-('Avoided Prod Cost'!P95+'Avoided T&amp;D Capacity'!P95+'Avoided Gen Capacity Cost'!P95)</f>
        <v>102.97250700000001</v>
      </c>
      <c r="Q95">
        <f>-('Avoided Prod Cost'!Q95+'Avoided T&amp;D Capacity'!Q95+'Avoided Gen Capacity Cost'!Q95)</f>
        <v>110.81625700000001</v>
      </c>
      <c r="R95">
        <f>-('Avoided Prod Cost'!R95+'Avoided T&amp;D Capacity'!R95+'Avoided Gen Capacity Cost'!R95)</f>
        <v>97.363127000000006</v>
      </c>
      <c r="S95">
        <f>-('Avoided Prod Cost'!S95+'Avoided T&amp;D Capacity'!S95+'Avoided Gen Capacity Cost'!S95)</f>
        <v>132.92562700000002</v>
      </c>
      <c r="T95">
        <f>-('Avoided Prod Cost'!T95+'Avoided T&amp;D Capacity'!T95+'Avoided Gen Capacity Cost'!T95)</f>
        <v>101.45687700000001</v>
      </c>
      <c r="U95">
        <f>-('Avoided Prod Cost'!U95+'Avoided T&amp;D Capacity'!U95+'Avoided Gen Capacity Cost'!U95)</f>
        <v>112.90951</v>
      </c>
      <c r="V95">
        <f>-('Avoided Prod Cost'!V95+'Avoided T&amp;D Capacity'!V95+'Avoided Gen Capacity Cost'!V95)</f>
        <v>0</v>
      </c>
      <c r="W95">
        <f>-('Avoided Prod Cost'!W95+'Avoided T&amp;D Capacity'!W95+'Avoided Gen Capacity Cost'!W95)</f>
        <v>0</v>
      </c>
      <c r="X95">
        <f>-('Avoided Prod Cost'!X95+'Avoided T&amp;D Capacity'!X95+'Avoided Gen Capacity Cost'!X95)</f>
        <v>0</v>
      </c>
      <c r="Y95">
        <f>-('Avoided Prod Cost'!Y95+'Avoided T&amp;D Capacity'!Y95+'Avoided Gen Capacity Cost'!Y95)</f>
        <v>0</v>
      </c>
      <c r="Z95">
        <f>-('Avoided Prod Cost'!Z95+'Avoided T&amp;D Capacity'!Z95+'Avoided Gen Capacity Cost'!Z95)</f>
        <v>0</v>
      </c>
      <c r="AA95">
        <f>-('Avoided Prod Cost'!AA95+'Avoided T&amp;D Capacity'!AA95+'Avoided Gen Capacity Cost'!AA95)</f>
        <v>0</v>
      </c>
      <c r="AB95">
        <f>-('Avoided Prod Cost'!AB95+'Avoided T&amp;D Capacity'!AB95+'Avoided Gen Capacity Cost'!AB95)</f>
        <v>0</v>
      </c>
      <c r="AC95">
        <f>-('Avoided Prod Cost'!AC95+'Avoided T&amp;D Capacity'!AC95+'Avoided Gen Capacity Cost'!AC95)</f>
        <v>0</v>
      </c>
      <c r="AD95">
        <f>-('Avoided Prod Cost'!AD95+'Avoided T&amp;D Capacity'!AD95+'Avoided Gen Capacity Cost'!AD95)</f>
        <v>0</v>
      </c>
      <c r="AE95">
        <f>-('Avoided Prod Cost'!AE95+'Avoided T&amp;D Capacity'!AE95+'Avoided Gen Capacity Cost'!AE95)</f>
        <v>0</v>
      </c>
      <c r="AF95">
        <f>-('Avoided Prod Cost'!AF95+'Avoided T&amp;D Capacity'!AF95+'Avoided Gen Capacity Cost'!AF95)</f>
        <v>0</v>
      </c>
      <c r="AG95">
        <f>-('Avoided Prod Cost'!AG95+'Avoided T&amp;D Capacity'!AG95+'Avoided Gen Capacity Cost'!AG95)</f>
        <v>0</v>
      </c>
      <c r="AH95">
        <f>-('Avoided Prod Cost'!AH95+'Avoided T&amp;D Capacity'!AH95+'Avoided Gen Capacity Cost'!AH95)</f>
        <v>0</v>
      </c>
      <c r="AI95" s="2">
        <f t="shared" si="2"/>
        <v>1418.0713210000001</v>
      </c>
      <c r="AJ95" s="2">
        <f t="shared" si="3"/>
        <v>884.00296061652796</v>
      </c>
    </row>
    <row r="96" spans="1:36" x14ac:dyDescent="0.25">
      <c r="A96" s="13">
        <v>2</v>
      </c>
      <c r="B96" s="13">
        <v>100</v>
      </c>
      <c r="C96" s="95">
        <v>106</v>
      </c>
      <c r="D96" t="s">
        <v>130</v>
      </c>
      <c r="E96">
        <f>-('Avoided Prod Cost'!E96+'Avoided T&amp;D Capacity'!E96+'Avoided Gen Capacity Cost'!E96)</f>
        <v>0</v>
      </c>
      <c r="F96">
        <f>-('Avoided Prod Cost'!F96+'Avoided T&amp;D Capacity'!F96+'Avoided Gen Capacity Cost'!F96)</f>
        <v>0</v>
      </c>
      <c r="G96">
        <f>-('Avoided Prod Cost'!G96+'Avoided T&amp;D Capacity'!G96+'Avoided Gen Capacity Cost'!G96)</f>
        <v>53.033682999999996</v>
      </c>
      <c r="H96">
        <f>-('Avoided Prod Cost'!H96+'Avoided T&amp;D Capacity'!H96+'Avoided Gen Capacity Cost'!H96)</f>
        <v>52.783682999999996</v>
      </c>
      <c r="I96">
        <f>-('Avoided Prod Cost'!I96+'Avoided T&amp;D Capacity'!I96+'Avoided Gen Capacity Cost'!I96)</f>
        <v>56.283682999999996</v>
      </c>
      <c r="J96">
        <f>-('Avoided Prod Cost'!J96+'Avoided T&amp;D Capacity'!J96+'Avoided Gen Capacity Cost'!J96)</f>
        <v>98.839343</v>
      </c>
      <c r="K96">
        <f>-('Avoided Prod Cost'!K96+'Avoided T&amp;D Capacity'!K96+'Avoided Gen Capacity Cost'!K96)</f>
        <v>113.840323</v>
      </c>
      <c r="L96">
        <f>-('Avoided Prod Cost'!L96+'Avoided T&amp;D Capacity'!L96+'Avoided Gen Capacity Cost'!L96)</f>
        <v>116.476063</v>
      </c>
      <c r="M96">
        <f>-('Avoided Prod Cost'!M96+'Avoided T&amp;D Capacity'!M96+'Avoided Gen Capacity Cost'!M96)</f>
        <v>137.42431299999998</v>
      </c>
      <c r="N96">
        <f>-('Avoided Prod Cost'!N96+'Avoided T&amp;D Capacity'!N96+'Avoided Gen Capacity Cost'!N96)</f>
        <v>148.853993</v>
      </c>
      <c r="O96">
        <f>-('Avoided Prod Cost'!O96+'Avoided T&amp;D Capacity'!O96+'Avoided Gen Capacity Cost'!O96)</f>
        <v>150.721183</v>
      </c>
      <c r="P96">
        <f>-('Avoided Prod Cost'!P96+'Avoided T&amp;D Capacity'!P96+'Avoided Gen Capacity Cost'!P96)</f>
        <v>125.627433</v>
      </c>
      <c r="Q96">
        <f>-('Avoided Prod Cost'!Q96+'Avoided T&amp;D Capacity'!Q96+'Avoided Gen Capacity Cost'!Q96)</f>
        <v>134.58056299999998</v>
      </c>
      <c r="R96">
        <f>-('Avoided Prod Cost'!R96+'Avoided T&amp;D Capacity'!R96+'Avoided Gen Capacity Cost'!R96)</f>
        <v>120.596183</v>
      </c>
      <c r="S96">
        <f>-('Avoided Prod Cost'!S96+'Avoided T&amp;D Capacity'!S96+'Avoided Gen Capacity Cost'!S96)</f>
        <v>161.439933</v>
      </c>
      <c r="T96">
        <f>-('Avoided Prod Cost'!T96+'Avoided T&amp;D Capacity'!T96+'Avoided Gen Capacity Cost'!T96)</f>
        <v>125.721183</v>
      </c>
      <c r="U96">
        <f>-('Avoided Prod Cost'!U96+'Avoided T&amp;D Capacity'!U96+'Avoided Gen Capacity Cost'!U96)</f>
        <v>138.877433</v>
      </c>
      <c r="V96">
        <f>-('Avoided Prod Cost'!V96+'Avoided T&amp;D Capacity'!V96+'Avoided Gen Capacity Cost'!V96)</f>
        <v>0</v>
      </c>
      <c r="W96">
        <f>-('Avoided Prod Cost'!W96+'Avoided T&amp;D Capacity'!W96+'Avoided Gen Capacity Cost'!W96)</f>
        <v>0</v>
      </c>
      <c r="X96">
        <f>-('Avoided Prod Cost'!X96+'Avoided T&amp;D Capacity'!X96+'Avoided Gen Capacity Cost'!X96)</f>
        <v>0</v>
      </c>
      <c r="Y96">
        <f>-('Avoided Prod Cost'!Y96+'Avoided T&amp;D Capacity'!Y96+'Avoided Gen Capacity Cost'!Y96)</f>
        <v>0</v>
      </c>
      <c r="Z96">
        <f>-('Avoided Prod Cost'!Z96+'Avoided T&amp;D Capacity'!Z96+'Avoided Gen Capacity Cost'!Z96)</f>
        <v>0</v>
      </c>
      <c r="AA96">
        <f>-('Avoided Prod Cost'!AA96+'Avoided T&amp;D Capacity'!AA96+'Avoided Gen Capacity Cost'!AA96)</f>
        <v>0</v>
      </c>
      <c r="AB96">
        <f>-('Avoided Prod Cost'!AB96+'Avoided T&amp;D Capacity'!AB96+'Avoided Gen Capacity Cost'!AB96)</f>
        <v>0</v>
      </c>
      <c r="AC96">
        <f>-('Avoided Prod Cost'!AC96+'Avoided T&amp;D Capacity'!AC96+'Avoided Gen Capacity Cost'!AC96)</f>
        <v>0</v>
      </c>
      <c r="AD96">
        <f>-('Avoided Prod Cost'!AD96+'Avoided T&amp;D Capacity'!AD96+'Avoided Gen Capacity Cost'!AD96)</f>
        <v>0</v>
      </c>
      <c r="AE96">
        <f>-('Avoided Prod Cost'!AE96+'Avoided T&amp;D Capacity'!AE96+'Avoided Gen Capacity Cost'!AE96)</f>
        <v>0</v>
      </c>
      <c r="AF96">
        <f>-('Avoided Prod Cost'!AF96+'Avoided T&amp;D Capacity'!AF96+'Avoided Gen Capacity Cost'!AF96)</f>
        <v>0</v>
      </c>
      <c r="AG96">
        <f>-('Avoided Prod Cost'!AG96+'Avoided T&amp;D Capacity'!AG96+'Avoided Gen Capacity Cost'!AG96)</f>
        <v>0</v>
      </c>
      <c r="AH96">
        <f>-('Avoided Prod Cost'!AH96+'Avoided T&amp;D Capacity'!AH96+'Avoided Gen Capacity Cost'!AH96)</f>
        <v>0</v>
      </c>
      <c r="AI96" s="2">
        <f t="shared" si="2"/>
        <v>1735.0989950000003</v>
      </c>
      <c r="AJ96" s="2">
        <f t="shared" si="3"/>
        <v>1083.2430765503345</v>
      </c>
    </row>
    <row r="97" spans="1:36" x14ac:dyDescent="0.25">
      <c r="A97" s="13">
        <v>2</v>
      </c>
      <c r="B97" s="13">
        <v>100</v>
      </c>
      <c r="C97" s="95">
        <v>107</v>
      </c>
      <c r="D97" t="s">
        <v>131</v>
      </c>
      <c r="E97">
        <f>-('Avoided Prod Cost'!E97+'Avoided T&amp;D Capacity'!E97+'Avoided Gen Capacity Cost'!E97)</f>
        <v>0</v>
      </c>
      <c r="F97">
        <f>-('Avoided Prod Cost'!F97+'Avoided T&amp;D Capacity'!F97+'Avoided Gen Capacity Cost'!F97)</f>
        <v>0</v>
      </c>
      <c r="G97">
        <f>-('Avoided Prod Cost'!G97+'Avoided T&amp;D Capacity'!G97+'Avoided Gen Capacity Cost'!G97)</f>
        <v>68.790639999999996</v>
      </c>
      <c r="H97">
        <f>-('Avoided Prod Cost'!H97+'Avoided T&amp;D Capacity'!H97+'Avoided Gen Capacity Cost'!H97)</f>
        <v>68.165639999999996</v>
      </c>
      <c r="I97">
        <f>-('Avoided Prod Cost'!I97+'Avoided T&amp;D Capacity'!I97+'Avoided Gen Capacity Cost'!I97)</f>
        <v>73.040639999999996</v>
      </c>
      <c r="J97">
        <f>-('Avoided Prod Cost'!J97+'Avoided T&amp;D Capacity'!J97+'Avoided Gen Capacity Cost'!J97)</f>
        <v>123.67637999999999</v>
      </c>
      <c r="K97">
        <f>-('Avoided Prod Cost'!K97+'Avoided T&amp;D Capacity'!K97+'Avoided Gen Capacity Cost'!K97)</f>
        <v>140.39024999999998</v>
      </c>
      <c r="L97">
        <f>-('Avoided Prod Cost'!L97+'Avoided T&amp;D Capacity'!L97+'Avoided Gen Capacity Cost'!L97)</f>
        <v>145.03673000000001</v>
      </c>
      <c r="M97">
        <f>-('Avoided Prod Cost'!M97+'Avoided T&amp;D Capacity'!M97+'Avoided Gen Capacity Cost'!M97)</f>
        <v>169.3922</v>
      </c>
      <c r="N97">
        <f>-('Avoided Prod Cost'!N97+'Avoided T&amp;D Capacity'!N97+'Avoided Gen Capacity Cost'!N97)</f>
        <v>183.51342</v>
      </c>
      <c r="O97">
        <f>-('Avoided Prod Cost'!O97+'Avoided T&amp;D Capacity'!O97+'Avoided Gen Capacity Cost'!O97)</f>
        <v>185.57592</v>
      </c>
      <c r="P97">
        <f>-('Avoided Prod Cost'!P97+'Avoided T&amp;D Capacity'!P97+'Avoided Gen Capacity Cost'!P97)</f>
        <v>157.13842</v>
      </c>
      <c r="Q97">
        <f>-('Avoided Prod Cost'!Q97+'Avoided T&amp;D Capacity'!Q97+'Avoided Gen Capacity Cost'!Q97)</f>
        <v>167.76342</v>
      </c>
      <c r="R97">
        <f>-('Avoided Prod Cost'!R97+'Avoided T&amp;D Capacity'!R97+'Avoided Gen Capacity Cost'!R97)</f>
        <v>151.79467</v>
      </c>
      <c r="S97">
        <f>-('Avoided Prod Cost'!S97+'Avoided T&amp;D Capacity'!S97+'Avoided Gen Capacity Cost'!S97)</f>
        <v>199.66967</v>
      </c>
      <c r="T97">
        <f>-('Avoided Prod Cost'!T97+'Avoided T&amp;D Capacity'!T97+'Avoided Gen Capacity Cost'!T97)</f>
        <v>157.82592</v>
      </c>
      <c r="U97">
        <f>-('Avoided Prod Cost'!U97+'Avoided T&amp;D Capacity'!U97+'Avoided Gen Capacity Cost'!U97)</f>
        <v>173.77855</v>
      </c>
      <c r="V97">
        <f>-('Avoided Prod Cost'!V97+'Avoided T&amp;D Capacity'!V97+'Avoided Gen Capacity Cost'!V97)</f>
        <v>0</v>
      </c>
      <c r="W97">
        <f>-('Avoided Prod Cost'!W97+'Avoided T&amp;D Capacity'!W97+'Avoided Gen Capacity Cost'!W97)</f>
        <v>0</v>
      </c>
      <c r="X97">
        <f>-('Avoided Prod Cost'!X97+'Avoided T&amp;D Capacity'!X97+'Avoided Gen Capacity Cost'!X97)</f>
        <v>0</v>
      </c>
      <c r="Y97">
        <f>-('Avoided Prod Cost'!Y97+'Avoided T&amp;D Capacity'!Y97+'Avoided Gen Capacity Cost'!Y97)</f>
        <v>0</v>
      </c>
      <c r="Z97">
        <f>-('Avoided Prod Cost'!Z97+'Avoided T&amp;D Capacity'!Z97+'Avoided Gen Capacity Cost'!Z97)</f>
        <v>0</v>
      </c>
      <c r="AA97">
        <f>-('Avoided Prod Cost'!AA97+'Avoided T&amp;D Capacity'!AA97+'Avoided Gen Capacity Cost'!AA97)</f>
        <v>0</v>
      </c>
      <c r="AB97">
        <f>-('Avoided Prod Cost'!AB97+'Avoided T&amp;D Capacity'!AB97+'Avoided Gen Capacity Cost'!AB97)</f>
        <v>0</v>
      </c>
      <c r="AC97">
        <f>-('Avoided Prod Cost'!AC97+'Avoided T&amp;D Capacity'!AC97+'Avoided Gen Capacity Cost'!AC97)</f>
        <v>0</v>
      </c>
      <c r="AD97">
        <f>-('Avoided Prod Cost'!AD97+'Avoided T&amp;D Capacity'!AD97+'Avoided Gen Capacity Cost'!AD97)</f>
        <v>0</v>
      </c>
      <c r="AE97">
        <f>-('Avoided Prod Cost'!AE97+'Avoided T&amp;D Capacity'!AE97+'Avoided Gen Capacity Cost'!AE97)</f>
        <v>0</v>
      </c>
      <c r="AF97">
        <f>-('Avoided Prod Cost'!AF97+'Avoided T&amp;D Capacity'!AF97+'Avoided Gen Capacity Cost'!AF97)</f>
        <v>0</v>
      </c>
      <c r="AG97">
        <f>-('Avoided Prod Cost'!AG97+'Avoided T&amp;D Capacity'!AG97+'Avoided Gen Capacity Cost'!AG97)</f>
        <v>0</v>
      </c>
      <c r="AH97">
        <f>-('Avoided Prod Cost'!AH97+'Avoided T&amp;D Capacity'!AH97+'Avoided Gen Capacity Cost'!AH97)</f>
        <v>0</v>
      </c>
      <c r="AI97" s="2">
        <f t="shared" si="2"/>
        <v>2165.5524699999996</v>
      </c>
      <c r="AJ97" s="2">
        <f t="shared" si="3"/>
        <v>1353.8952036817516</v>
      </c>
    </row>
    <row r="98" spans="1:36" x14ac:dyDescent="0.25">
      <c r="A98" s="13">
        <v>2</v>
      </c>
      <c r="B98" s="13">
        <v>100</v>
      </c>
      <c r="C98" s="95">
        <v>108</v>
      </c>
      <c r="D98" t="s">
        <v>132</v>
      </c>
      <c r="E98">
        <f>-('Avoided Prod Cost'!E98+'Avoided T&amp;D Capacity'!E98+'Avoided Gen Capacity Cost'!E98)</f>
        <v>0</v>
      </c>
      <c r="F98">
        <f>-('Avoided Prod Cost'!F98+'Avoided T&amp;D Capacity'!F98+'Avoided Gen Capacity Cost'!F98)</f>
        <v>0</v>
      </c>
      <c r="G98">
        <f>-('Avoided Prod Cost'!G98+'Avoided T&amp;D Capacity'!G98+'Avoided Gen Capacity Cost'!G98)</f>
        <v>69.048699999999997</v>
      </c>
      <c r="H98">
        <f>-('Avoided Prod Cost'!H98+'Avoided T&amp;D Capacity'!H98+'Avoided Gen Capacity Cost'!H98)</f>
        <v>68.048699999999997</v>
      </c>
      <c r="I98">
        <f>-('Avoided Prod Cost'!I98+'Avoided T&amp;D Capacity'!I98+'Avoided Gen Capacity Cost'!I98)</f>
        <v>73.298699999999997</v>
      </c>
      <c r="J98">
        <f>-('Avoided Prod Cost'!J98+'Avoided T&amp;D Capacity'!J98+'Avoided Gen Capacity Cost'!J98)</f>
        <v>123.68444</v>
      </c>
      <c r="K98">
        <f>-('Avoided Prod Cost'!K98+'Avoided T&amp;D Capacity'!K98+'Avoided Gen Capacity Cost'!K98)</f>
        <v>140.09264999999999</v>
      </c>
      <c r="L98">
        <f>-('Avoided Prod Cost'!L98+'Avoided T&amp;D Capacity'!L98+'Avoided Gen Capacity Cost'!L98)</f>
        <v>145.04479000000001</v>
      </c>
      <c r="M98">
        <f>-('Avoided Prod Cost'!M98+'Avoided T&amp;D Capacity'!M98+'Avoided Gen Capacity Cost'!M98)</f>
        <v>169.65026</v>
      </c>
      <c r="N98">
        <f>-('Avoided Prod Cost'!N98+'Avoided T&amp;D Capacity'!N98+'Avoided Gen Capacity Cost'!N98)</f>
        <v>183.51745</v>
      </c>
      <c r="O98">
        <f>-('Avoided Prod Cost'!O98+'Avoided T&amp;D Capacity'!O98+'Avoided Gen Capacity Cost'!O98)</f>
        <v>185.71276</v>
      </c>
      <c r="P98">
        <f>-('Avoided Prod Cost'!P98+'Avoided T&amp;D Capacity'!P98+'Avoided Gen Capacity Cost'!P98)</f>
        <v>156.89245</v>
      </c>
      <c r="Q98">
        <f>-('Avoided Prod Cost'!Q98+'Avoided T&amp;D Capacity'!Q98+'Avoided Gen Capacity Cost'!Q98)</f>
        <v>167.76745</v>
      </c>
      <c r="R98">
        <f>-('Avoided Prod Cost'!R98+'Avoided T&amp;D Capacity'!R98+'Avoided Gen Capacity Cost'!R98)</f>
        <v>152.2987</v>
      </c>
      <c r="S98">
        <f>-('Avoided Prod Cost'!S98+'Avoided T&amp;D Capacity'!S98+'Avoided Gen Capacity Cost'!S98)</f>
        <v>199.6737</v>
      </c>
      <c r="T98">
        <f>-('Avoided Prod Cost'!T98+'Avoided T&amp;D Capacity'!T98+'Avoided Gen Capacity Cost'!T98)</f>
        <v>158.32995</v>
      </c>
      <c r="U98">
        <f>-('Avoided Prod Cost'!U98+'Avoided T&amp;D Capacity'!U98+'Avoided Gen Capacity Cost'!U98)</f>
        <v>174.22107</v>
      </c>
      <c r="V98">
        <f>-('Avoided Prod Cost'!V98+'Avoided T&amp;D Capacity'!V98+'Avoided Gen Capacity Cost'!V98)</f>
        <v>0</v>
      </c>
      <c r="W98">
        <f>-('Avoided Prod Cost'!W98+'Avoided T&amp;D Capacity'!W98+'Avoided Gen Capacity Cost'!W98)</f>
        <v>0</v>
      </c>
      <c r="X98">
        <f>-('Avoided Prod Cost'!X98+'Avoided T&amp;D Capacity'!X98+'Avoided Gen Capacity Cost'!X98)</f>
        <v>0</v>
      </c>
      <c r="Y98">
        <f>-('Avoided Prod Cost'!Y98+'Avoided T&amp;D Capacity'!Y98+'Avoided Gen Capacity Cost'!Y98)</f>
        <v>0</v>
      </c>
      <c r="Z98">
        <f>-('Avoided Prod Cost'!Z98+'Avoided T&amp;D Capacity'!Z98+'Avoided Gen Capacity Cost'!Z98)</f>
        <v>0</v>
      </c>
      <c r="AA98">
        <f>-('Avoided Prod Cost'!AA98+'Avoided T&amp;D Capacity'!AA98+'Avoided Gen Capacity Cost'!AA98)</f>
        <v>0</v>
      </c>
      <c r="AB98">
        <f>-('Avoided Prod Cost'!AB98+'Avoided T&amp;D Capacity'!AB98+'Avoided Gen Capacity Cost'!AB98)</f>
        <v>0</v>
      </c>
      <c r="AC98">
        <f>-('Avoided Prod Cost'!AC98+'Avoided T&amp;D Capacity'!AC98+'Avoided Gen Capacity Cost'!AC98)</f>
        <v>0</v>
      </c>
      <c r="AD98">
        <f>-('Avoided Prod Cost'!AD98+'Avoided T&amp;D Capacity'!AD98+'Avoided Gen Capacity Cost'!AD98)</f>
        <v>0</v>
      </c>
      <c r="AE98">
        <f>-('Avoided Prod Cost'!AE98+'Avoided T&amp;D Capacity'!AE98+'Avoided Gen Capacity Cost'!AE98)</f>
        <v>0</v>
      </c>
      <c r="AF98">
        <f>-('Avoided Prod Cost'!AF98+'Avoided T&amp;D Capacity'!AF98+'Avoided Gen Capacity Cost'!AF98)</f>
        <v>0</v>
      </c>
      <c r="AG98">
        <f>-('Avoided Prod Cost'!AG98+'Avoided T&amp;D Capacity'!AG98+'Avoided Gen Capacity Cost'!AG98)</f>
        <v>0</v>
      </c>
      <c r="AH98">
        <f>-('Avoided Prod Cost'!AH98+'Avoided T&amp;D Capacity'!AH98+'Avoided Gen Capacity Cost'!AH98)</f>
        <v>0</v>
      </c>
      <c r="AI98" s="2">
        <f t="shared" si="2"/>
        <v>2167.2817700000001</v>
      </c>
      <c r="AJ98" s="2">
        <f t="shared" si="3"/>
        <v>1354.8392808382605</v>
      </c>
    </row>
    <row r="99" spans="1:36" x14ac:dyDescent="0.25">
      <c r="A99" s="14">
        <v>2</v>
      </c>
      <c r="B99" s="14">
        <v>100</v>
      </c>
      <c r="C99" s="79">
        <v>109</v>
      </c>
      <c r="D99" s="15" t="s">
        <v>133</v>
      </c>
      <c r="E99">
        <f>-('Avoided Prod Cost'!E99+'Avoided T&amp;D Capacity'!E99+'Avoided Gen Capacity Cost'!E99)</f>
        <v>0</v>
      </c>
      <c r="F99">
        <f>-('Avoided Prod Cost'!F99+'Avoided T&amp;D Capacity'!F99+'Avoided Gen Capacity Cost'!F99)</f>
        <v>0</v>
      </c>
      <c r="G99">
        <f>-('Avoided Prod Cost'!G99+'Avoided T&amp;D Capacity'!G99+'Avoided Gen Capacity Cost'!G99)</f>
        <v>6.736351</v>
      </c>
      <c r="H99">
        <f>-('Avoided Prod Cost'!H99+'Avoided T&amp;D Capacity'!H99+'Avoided Gen Capacity Cost'!H99)</f>
        <v>6.861351</v>
      </c>
      <c r="I99">
        <f>-('Avoided Prod Cost'!I99+'Avoided T&amp;D Capacity'!I99+'Avoided Gen Capacity Cost'!I99)</f>
        <v>6.861351</v>
      </c>
      <c r="J99">
        <f>-('Avoided Prod Cost'!J99+'Avoided T&amp;D Capacity'!J99+'Avoided Gen Capacity Cost'!J99)</f>
        <v>16.590843</v>
      </c>
      <c r="K99">
        <f>-('Avoided Prod Cost'!K99+'Avoided T&amp;D Capacity'!K99+'Avoided Gen Capacity Cost'!K99)</f>
        <v>19.587913999999998</v>
      </c>
      <c r="L99">
        <f>-('Avoided Prod Cost'!L99+'Avoided T&amp;D Capacity'!L99+'Avoided Gen Capacity Cost'!L99)</f>
        <v>19.925803999999999</v>
      </c>
      <c r="M99">
        <f>-('Avoided Prod Cost'!M99+'Avoided T&amp;D Capacity'!M99+'Avoided Gen Capacity Cost'!M99)</f>
        <v>24.619160999999998</v>
      </c>
      <c r="N99">
        <f>-('Avoided Prod Cost'!N99+'Avoided T&amp;D Capacity'!N99+'Avoided Gen Capacity Cost'!N99)</f>
        <v>26.447291</v>
      </c>
      <c r="O99">
        <f>-('Avoided Prod Cost'!O99+'Avoided T&amp;D Capacity'!O99+'Avoided Gen Capacity Cost'!O99)</f>
        <v>26.994160999999998</v>
      </c>
      <c r="P99">
        <f>-('Avoided Prod Cost'!P99+'Avoided T&amp;D Capacity'!P99+'Avoided Gen Capacity Cost'!P99)</f>
        <v>21.376981000000001</v>
      </c>
      <c r="Q99">
        <f>-('Avoided Prod Cost'!Q99+'Avoided T&amp;D Capacity'!Q99+'Avoided Gen Capacity Cost'!Q99)</f>
        <v>22.830100999999999</v>
      </c>
      <c r="R99">
        <f>-('Avoided Prod Cost'!R99+'Avoided T&amp;D Capacity'!R99+'Avoided Gen Capacity Cost'!R99)</f>
        <v>19.423850999999999</v>
      </c>
      <c r="S99">
        <f>-('Avoided Prod Cost'!S99+'Avoided T&amp;D Capacity'!S99+'Avoided Gen Capacity Cost'!S99)</f>
        <v>27.705100999999999</v>
      </c>
      <c r="T99">
        <f>-('Avoided Prod Cost'!T99+'Avoided T&amp;D Capacity'!T99+'Avoided Gen Capacity Cost'!T99)</f>
        <v>19.205100999999999</v>
      </c>
      <c r="U99">
        <f>-('Avoided Prod Cost'!U99+'Avoided T&amp;D Capacity'!U99+'Avoided Gen Capacity Cost'!U99)</f>
        <v>22.752468999999998</v>
      </c>
      <c r="V99">
        <f>-('Avoided Prod Cost'!V99+'Avoided T&amp;D Capacity'!V99+'Avoided Gen Capacity Cost'!V99)</f>
        <v>0</v>
      </c>
      <c r="W99">
        <f>-('Avoided Prod Cost'!W99+'Avoided T&amp;D Capacity'!W99+'Avoided Gen Capacity Cost'!W99)</f>
        <v>0</v>
      </c>
      <c r="X99">
        <f>-('Avoided Prod Cost'!X99+'Avoided T&amp;D Capacity'!X99+'Avoided Gen Capacity Cost'!X99)</f>
        <v>0</v>
      </c>
      <c r="Y99">
        <f>-('Avoided Prod Cost'!Y99+'Avoided T&amp;D Capacity'!Y99+'Avoided Gen Capacity Cost'!Y99)</f>
        <v>0</v>
      </c>
      <c r="Z99">
        <f>-('Avoided Prod Cost'!Z99+'Avoided T&amp;D Capacity'!Z99+'Avoided Gen Capacity Cost'!Z99)</f>
        <v>0</v>
      </c>
      <c r="AA99">
        <f>-('Avoided Prod Cost'!AA99+'Avoided T&amp;D Capacity'!AA99+'Avoided Gen Capacity Cost'!AA99)</f>
        <v>0</v>
      </c>
      <c r="AB99">
        <f>-('Avoided Prod Cost'!AB99+'Avoided T&amp;D Capacity'!AB99+'Avoided Gen Capacity Cost'!AB99)</f>
        <v>0</v>
      </c>
      <c r="AC99">
        <f>-('Avoided Prod Cost'!AC99+'Avoided T&amp;D Capacity'!AC99+'Avoided Gen Capacity Cost'!AC99)</f>
        <v>0</v>
      </c>
      <c r="AD99">
        <f>-('Avoided Prod Cost'!AD99+'Avoided T&amp;D Capacity'!AD99+'Avoided Gen Capacity Cost'!AD99)</f>
        <v>0</v>
      </c>
      <c r="AE99">
        <f>-('Avoided Prod Cost'!AE99+'Avoided T&amp;D Capacity'!AE99+'Avoided Gen Capacity Cost'!AE99)</f>
        <v>0</v>
      </c>
      <c r="AF99">
        <f>-('Avoided Prod Cost'!AF99+'Avoided T&amp;D Capacity'!AF99+'Avoided Gen Capacity Cost'!AF99)</f>
        <v>0</v>
      </c>
      <c r="AG99">
        <f>-('Avoided Prod Cost'!AG99+'Avoided T&amp;D Capacity'!AG99+'Avoided Gen Capacity Cost'!AG99)</f>
        <v>0</v>
      </c>
      <c r="AH99">
        <f>-('Avoided Prod Cost'!AH99+'Avoided T&amp;D Capacity'!AH99+'Avoided Gen Capacity Cost'!AH99)</f>
        <v>0</v>
      </c>
      <c r="AI99" s="2">
        <f t="shared" si="2"/>
        <v>287.91783100000004</v>
      </c>
      <c r="AJ99" s="2">
        <f t="shared" si="3"/>
        <v>178.28055342225403</v>
      </c>
    </row>
    <row r="100" spans="1:36" x14ac:dyDescent="0.25">
      <c r="A100" s="13">
        <v>2</v>
      </c>
      <c r="B100" s="13">
        <v>100</v>
      </c>
      <c r="C100" s="95">
        <v>110</v>
      </c>
      <c r="D100" t="s">
        <v>134</v>
      </c>
      <c r="E100">
        <f>-('Avoided Prod Cost'!E100+'Avoided T&amp;D Capacity'!E100+'Avoided Gen Capacity Cost'!E100)</f>
        <v>0</v>
      </c>
      <c r="F100">
        <f>-('Avoided Prod Cost'!F100+'Avoided T&amp;D Capacity'!F100+'Avoided Gen Capacity Cost'!F100)</f>
        <v>0</v>
      </c>
      <c r="G100">
        <f>-('Avoided Prod Cost'!G100+'Avoided T&amp;D Capacity'!G100+'Avoided Gen Capacity Cost'!G100)</f>
        <v>11.756864999999999</v>
      </c>
      <c r="H100">
        <f>-('Avoided Prod Cost'!H100+'Avoided T&amp;D Capacity'!H100+'Avoided Gen Capacity Cost'!H100)</f>
        <v>11.631864999999999</v>
      </c>
      <c r="I100">
        <f>-('Avoided Prod Cost'!I100+'Avoided T&amp;D Capacity'!I100+'Avoided Gen Capacity Cost'!I100)</f>
        <v>12.631864999999999</v>
      </c>
      <c r="J100">
        <f>-('Avoided Prod Cost'!J100+'Avoided T&amp;D Capacity'!J100+'Avoided Gen Capacity Cost'!J100)</f>
        <v>20.472685000000002</v>
      </c>
      <c r="K100">
        <f>-('Avoided Prod Cost'!K100+'Avoided T&amp;D Capacity'!K100+'Avoided Gen Capacity Cost'!K100)</f>
        <v>22.669951000000001</v>
      </c>
      <c r="L100">
        <f>-('Avoided Prod Cost'!L100+'Avoided T&amp;D Capacity'!L100+'Avoided Gen Capacity Cost'!L100)</f>
        <v>23.490263000000002</v>
      </c>
      <c r="M100">
        <f>-('Avoided Prod Cost'!M100+'Avoided T&amp;D Capacity'!M100+'Avoided Gen Capacity Cost'!M100)</f>
        <v>28.116244999999999</v>
      </c>
      <c r="N100">
        <f>-('Avoided Prod Cost'!N100+'Avoided T&amp;D Capacity'!N100+'Avoided Gen Capacity Cost'!N100)</f>
        <v>29.897494999999999</v>
      </c>
      <c r="O100">
        <f>-('Avoided Prod Cost'!O100+'Avoided T&amp;D Capacity'!O100+'Avoided Gen Capacity Cost'!O100)</f>
        <v>30.342805000000002</v>
      </c>
      <c r="P100">
        <f>-('Avoided Prod Cost'!P100+'Avoided T&amp;D Capacity'!P100+'Avoided Gen Capacity Cost'!P100)</f>
        <v>26.225615000000001</v>
      </c>
      <c r="Q100">
        <f>-('Avoided Prod Cost'!Q100+'Avoided T&amp;D Capacity'!Q100+'Avoided Gen Capacity Cost'!Q100)</f>
        <v>0</v>
      </c>
      <c r="R100">
        <f>-('Avoided Prod Cost'!R100+'Avoided T&amp;D Capacity'!R100+'Avoided Gen Capacity Cost'!R100)</f>
        <v>0</v>
      </c>
      <c r="S100">
        <f>-('Avoided Prod Cost'!S100+'Avoided T&amp;D Capacity'!S100+'Avoided Gen Capacity Cost'!S100)</f>
        <v>0</v>
      </c>
      <c r="T100">
        <f>-('Avoided Prod Cost'!T100+'Avoided T&amp;D Capacity'!T100+'Avoided Gen Capacity Cost'!T100)</f>
        <v>0</v>
      </c>
      <c r="U100">
        <f>-('Avoided Prod Cost'!U100+'Avoided T&amp;D Capacity'!U100+'Avoided Gen Capacity Cost'!U100)</f>
        <v>0</v>
      </c>
      <c r="V100">
        <f>-('Avoided Prod Cost'!V100+'Avoided T&amp;D Capacity'!V100+'Avoided Gen Capacity Cost'!V100)</f>
        <v>0</v>
      </c>
      <c r="W100">
        <f>-('Avoided Prod Cost'!W100+'Avoided T&amp;D Capacity'!W100+'Avoided Gen Capacity Cost'!W100)</f>
        <v>0</v>
      </c>
      <c r="X100">
        <f>-('Avoided Prod Cost'!X100+'Avoided T&amp;D Capacity'!X100+'Avoided Gen Capacity Cost'!X100)</f>
        <v>0</v>
      </c>
      <c r="Y100">
        <f>-('Avoided Prod Cost'!Y100+'Avoided T&amp;D Capacity'!Y100+'Avoided Gen Capacity Cost'!Y100)</f>
        <v>0</v>
      </c>
      <c r="Z100">
        <f>-('Avoided Prod Cost'!Z100+'Avoided T&amp;D Capacity'!Z100+'Avoided Gen Capacity Cost'!Z100)</f>
        <v>0</v>
      </c>
      <c r="AA100">
        <f>-('Avoided Prod Cost'!AA100+'Avoided T&amp;D Capacity'!AA100+'Avoided Gen Capacity Cost'!AA100)</f>
        <v>0</v>
      </c>
      <c r="AB100">
        <f>-('Avoided Prod Cost'!AB100+'Avoided T&amp;D Capacity'!AB100+'Avoided Gen Capacity Cost'!AB100)</f>
        <v>0</v>
      </c>
      <c r="AC100">
        <f>-('Avoided Prod Cost'!AC100+'Avoided T&amp;D Capacity'!AC100+'Avoided Gen Capacity Cost'!AC100)</f>
        <v>0</v>
      </c>
      <c r="AD100">
        <f>-('Avoided Prod Cost'!AD100+'Avoided T&amp;D Capacity'!AD100+'Avoided Gen Capacity Cost'!AD100)</f>
        <v>0</v>
      </c>
      <c r="AE100">
        <f>-('Avoided Prod Cost'!AE100+'Avoided T&amp;D Capacity'!AE100+'Avoided Gen Capacity Cost'!AE100)</f>
        <v>0</v>
      </c>
      <c r="AF100">
        <f>-('Avoided Prod Cost'!AF100+'Avoided T&amp;D Capacity'!AF100+'Avoided Gen Capacity Cost'!AF100)</f>
        <v>0</v>
      </c>
      <c r="AG100">
        <f>-('Avoided Prod Cost'!AG100+'Avoided T&amp;D Capacity'!AG100+'Avoided Gen Capacity Cost'!AG100)</f>
        <v>0</v>
      </c>
      <c r="AH100">
        <f>-('Avoided Prod Cost'!AH100+'Avoided T&amp;D Capacity'!AH100+'Avoided Gen Capacity Cost'!AH100)</f>
        <v>0</v>
      </c>
      <c r="AI100" s="2">
        <f t="shared" si="2"/>
        <v>217.23565399999998</v>
      </c>
      <c r="AJ100" s="2">
        <f t="shared" si="3"/>
        <v>157.51459002568055</v>
      </c>
    </row>
    <row r="101" spans="1:36" x14ac:dyDescent="0.25">
      <c r="A101" s="13">
        <v>2</v>
      </c>
      <c r="B101" s="13">
        <v>100</v>
      </c>
      <c r="C101" s="95">
        <v>111</v>
      </c>
      <c r="D101" t="s">
        <v>135</v>
      </c>
      <c r="E101">
        <f>-('Avoided Prod Cost'!E101+'Avoided T&amp;D Capacity'!E101+'Avoided Gen Capacity Cost'!E101)</f>
        <v>0</v>
      </c>
      <c r="F101">
        <f>-('Avoided Prod Cost'!F101+'Avoided T&amp;D Capacity'!F101+'Avoided Gen Capacity Cost'!F101)</f>
        <v>0</v>
      </c>
      <c r="G101">
        <f>-('Avoided Prod Cost'!G101+'Avoided T&amp;D Capacity'!G101+'Avoided Gen Capacity Cost'!G101)</f>
        <v>25.406949000000001</v>
      </c>
      <c r="H101">
        <f>-('Avoided Prod Cost'!H101+'Avoided T&amp;D Capacity'!H101+'Avoided Gen Capacity Cost'!H101)</f>
        <v>25.906949000000001</v>
      </c>
      <c r="I101">
        <f>-('Avoided Prod Cost'!I101+'Avoided T&amp;D Capacity'!I101+'Avoided Gen Capacity Cost'!I101)</f>
        <v>27.406949000000001</v>
      </c>
      <c r="J101">
        <f>-('Avoided Prod Cost'!J101+'Avoided T&amp;D Capacity'!J101+'Avoided Gen Capacity Cost'!J101)</f>
        <v>54.309289</v>
      </c>
      <c r="K101">
        <f>-('Avoided Prod Cost'!K101+'Avoided T&amp;D Capacity'!K101+'Avoided Gen Capacity Cost'!K101)</f>
        <v>64.122769000000005</v>
      </c>
      <c r="L101">
        <f>-('Avoided Prod Cost'!L101+'Avoided T&amp;D Capacity'!L101+'Avoided Gen Capacity Cost'!L101)</f>
        <v>65.223359000000002</v>
      </c>
      <c r="M101">
        <f>-('Avoided Prod Cost'!M101+'Avoided T&amp;D Capacity'!M101+'Avoided Gen Capacity Cost'!M101)</f>
        <v>78.453828999999999</v>
      </c>
      <c r="N101">
        <f>-('Avoided Prod Cost'!N101+'Avoided T&amp;D Capacity'!N101+'Avoided Gen Capacity Cost'!N101)</f>
        <v>85.235078999999999</v>
      </c>
      <c r="O101">
        <f>-('Avoided Prod Cost'!O101+'Avoided T&amp;D Capacity'!O101+'Avoided Gen Capacity Cost'!O101)</f>
        <v>85.696009000000004</v>
      </c>
      <c r="P101">
        <f>-('Avoided Prod Cost'!P101+'Avoided T&amp;D Capacity'!P101+'Avoided Gen Capacity Cost'!P101)</f>
        <v>69.485078999999999</v>
      </c>
      <c r="Q101">
        <f>-('Avoided Prod Cost'!Q101+'Avoided T&amp;D Capacity'!Q101+'Avoided Gen Capacity Cost'!Q101)</f>
        <v>74.875698999999997</v>
      </c>
      <c r="R101">
        <f>-('Avoided Prod Cost'!R101+'Avoided T&amp;D Capacity'!R101+'Avoided Gen Capacity Cost'!R101)</f>
        <v>64.985078999999999</v>
      </c>
      <c r="S101">
        <f>-('Avoided Prod Cost'!S101+'Avoided T&amp;D Capacity'!S101+'Avoided Gen Capacity Cost'!S101)</f>
        <v>90.594448999999997</v>
      </c>
      <c r="T101">
        <f>-('Avoided Prod Cost'!T101+'Avoided T&amp;D Capacity'!T101+'Avoided Gen Capacity Cost'!T101)</f>
        <v>67.281948999999997</v>
      </c>
      <c r="U101">
        <f>-('Avoided Prod Cost'!U101+'Avoided T&amp;D Capacity'!U101+'Avoided Gen Capacity Cost'!U101)</f>
        <v>75.125698999999997</v>
      </c>
      <c r="V101">
        <f>-('Avoided Prod Cost'!V101+'Avoided T&amp;D Capacity'!V101+'Avoided Gen Capacity Cost'!V101)</f>
        <v>76.469448999999997</v>
      </c>
      <c r="W101">
        <f>-('Avoided Prod Cost'!W101+'Avoided T&amp;D Capacity'!W101+'Avoided Gen Capacity Cost'!W101)</f>
        <v>91.469448999999997</v>
      </c>
      <c r="X101">
        <f>-('Avoided Prod Cost'!X101+'Avoided T&amp;D Capacity'!X101+'Avoided Gen Capacity Cost'!X101)</f>
        <v>92.094448999999997</v>
      </c>
      <c r="Y101">
        <f>-('Avoided Prod Cost'!Y101+'Avoided T&amp;D Capacity'!Y101+'Avoided Gen Capacity Cost'!Y101)</f>
        <v>95.188198999999997</v>
      </c>
      <c r="Z101">
        <f>-('Avoided Prod Cost'!Z101+'Avoided T&amp;D Capacity'!Z101+'Avoided Gen Capacity Cost'!Z101)</f>
        <v>95.281948999999997</v>
      </c>
      <c r="AA101">
        <f>-('Avoided Prod Cost'!AA101+'Avoided T&amp;D Capacity'!AA101+'Avoided Gen Capacity Cost'!AA101)</f>
        <v>97.281948999999997</v>
      </c>
      <c r="AB101">
        <f>-('Avoided Prod Cost'!AB101+'Avoided T&amp;D Capacity'!AB101+'Avoided Gen Capacity Cost'!AB101)</f>
        <v>84.406948999999997</v>
      </c>
      <c r="AC101">
        <f>-('Avoided Prod Cost'!AC101+'Avoided T&amp;D Capacity'!AC101+'Avoided Gen Capacity Cost'!AC101)</f>
        <v>86.125698999999997</v>
      </c>
      <c r="AD101">
        <f>-('Avoided Prod Cost'!AD101+'Avoided T&amp;D Capacity'!AD101+'Avoided Gen Capacity Cost'!AD101)</f>
        <v>77.031948999999997</v>
      </c>
      <c r="AE101">
        <f>-('Avoided Prod Cost'!AE101+'Avoided T&amp;D Capacity'!AE101+'Avoided Gen Capacity Cost'!AE101)</f>
        <v>78.156948999999997</v>
      </c>
      <c r="AF101">
        <f>-('Avoided Prod Cost'!AF101+'Avoided T&amp;D Capacity'!AF101+'Avoided Gen Capacity Cost'!AF101)</f>
        <v>85.656948999999997</v>
      </c>
      <c r="AG101">
        <f>-('Avoided Prod Cost'!AG101+'Avoided T&amp;D Capacity'!AG101+'Avoided Gen Capacity Cost'!AG101)</f>
        <v>89.719448999999997</v>
      </c>
      <c r="AH101">
        <f>-('Avoided Prod Cost'!AH101+'Avoided T&amp;D Capacity'!AH101+'Avoided Gen Capacity Cost'!AH101)</f>
        <v>121.781949</v>
      </c>
      <c r="AI101" s="2">
        <f t="shared" si="2"/>
        <v>2124.7744719999992</v>
      </c>
      <c r="AJ101" s="2">
        <f t="shared" si="3"/>
        <v>914.03856455248115</v>
      </c>
    </row>
    <row r="102" spans="1:36" x14ac:dyDescent="0.25">
      <c r="A102" s="13">
        <v>2</v>
      </c>
      <c r="B102" s="13">
        <v>100</v>
      </c>
      <c r="C102" s="95">
        <v>112</v>
      </c>
      <c r="D102" t="s">
        <v>136</v>
      </c>
      <c r="E102">
        <f>-('Avoided Prod Cost'!E102+'Avoided T&amp;D Capacity'!E102+'Avoided Gen Capacity Cost'!E102)</f>
        <v>0</v>
      </c>
      <c r="F102">
        <f>-('Avoided Prod Cost'!F102+'Avoided T&amp;D Capacity'!F102+'Avoided Gen Capacity Cost'!F102)</f>
        <v>0</v>
      </c>
      <c r="G102">
        <f>-('Avoided Prod Cost'!G102+'Avoided T&amp;D Capacity'!G102+'Avoided Gen Capacity Cost'!G102)</f>
        <v>32.314909999999998</v>
      </c>
      <c r="H102">
        <f>-('Avoided Prod Cost'!H102+'Avoided T&amp;D Capacity'!H102+'Avoided Gen Capacity Cost'!H102)</f>
        <v>32.189909999999998</v>
      </c>
      <c r="I102">
        <f>-('Avoided Prod Cost'!I102+'Avoided T&amp;D Capacity'!I102+'Avoided Gen Capacity Cost'!I102)</f>
        <v>33.939909999999998</v>
      </c>
      <c r="J102">
        <f>-('Avoided Prod Cost'!J102+'Avoided T&amp;D Capacity'!J102+'Avoided Gen Capacity Cost'!J102)</f>
        <v>80.205539999999999</v>
      </c>
      <c r="K102">
        <f>-('Avoided Prod Cost'!K102+'Avoided T&amp;D Capacity'!K102+'Avoided Gen Capacity Cost'!K102)</f>
        <v>0</v>
      </c>
      <c r="L102">
        <f>-('Avoided Prod Cost'!L102+'Avoided T&amp;D Capacity'!L102+'Avoided Gen Capacity Cost'!L102)</f>
        <v>0</v>
      </c>
      <c r="M102">
        <f>-('Avoided Prod Cost'!M102+'Avoided T&amp;D Capacity'!M102+'Avoided Gen Capacity Cost'!M102)</f>
        <v>0</v>
      </c>
      <c r="N102">
        <f>-('Avoided Prod Cost'!N102+'Avoided T&amp;D Capacity'!N102+'Avoided Gen Capacity Cost'!N102)</f>
        <v>0</v>
      </c>
      <c r="O102">
        <f>-('Avoided Prod Cost'!O102+'Avoided T&amp;D Capacity'!O102+'Avoided Gen Capacity Cost'!O102)</f>
        <v>0</v>
      </c>
      <c r="P102">
        <f>-('Avoided Prod Cost'!P102+'Avoided T&amp;D Capacity'!P102+'Avoided Gen Capacity Cost'!P102)</f>
        <v>0</v>
      </c>
      <c r="Q102">
        <f>-('Avoided Prod Cost'!Q102+'Avoided T&amp;D Capacity'!Q102+'Avoided Gen Capacity Cost'!Q102)</f>
        <v>0</v>
      </c>
      <c r="R102">
        <f>-('Avoided Prod Cost'!R102+'Avoided T&amp;D Capacity'!R102+'Avoided Gen Capacity Cost'!R102)</f>
        <v>0</v>
      </c>
      <c r="S102">
        <f>-('Avoided Prod Cost'!S102+'Avoided T&amp;D Capacity'!S102+'Avoided Gen Capacity Cost'!S102)</f>
        <v>0</v>
      </c>
      <c r="T102">
        <f>-('Avoided Prod Cost'!T102+'Avoided T&amp;D Capacity'!T102+'Avoided Gen Capacity Cost'!T102)</f>
        <v>0</v>
      </c>
      <c r="U102">
        <f>-('Avoided Prod Cost'!U102+'Avoided T&amp;D Capacity'!U102+'Avoided Gen Capacity Cost'!U102)</f>
        <v>0</v>
      </c>
      <c r="V102">
        <f>-('Avoided Prod Cost'!V102+'Avoided T&amp;D Capacity'!V102+'Avoided Gen Capacity Cost'!V102)</f>
        <v>0</v>
      </c>
      <c r="W102">
        <f>-('Avoided Prod Cost'!W102+'Avoided T&amp;D Capacity'!W102+'Avoided Gen Capacity Cost'!W102)</f>
        <v>0</v>
      </c>
      <c r="X102">
        <f>-('Avoided Prod Cost'!X102+'Avoided T&amp;D Capacity'!X102+'Avoided Gen Capacity Cost'!X102)</f>
        <v>0</v>
      </c>
      <c r="Y102">
        <f>-('Avoided Prod Cost'!Y102+'Avoided T&amp;D Capacity'!Y102+'Avoided Gen Capacity Cost'!Y102)</f>
        <v>0</v>
      </c>
      <c r="Z102">
        <f>-('Avoided Prod Cost'!Z102+'Avoided T&amp;D Capacity'!Z102+'Avoided Gen Capacity Cost'!Z102)</f>
        <v>0</v>
      </c>
      <c r="AA102">
        <f>-('Avoided Prod Cost'!AA102+'Avoided T&amp;D Capacity'!AA102+'Avoided Gen Capacity Cost'!AA102)</f>
        <v>0</v>
      </c>
      <c r="AB102">
        <f>-('Avoided Prod Cost'!AB102+'Avoided T&amp;D Capacity'!AB102+'Avoided Gen Capacity Cost'!AB102)</f>
        <v>0</v>
      </c>
      <c r="AC102">
        <f>-('Avoided Prod Cost'!AC102+'Avoided T&amp;D Capacity'!AC102+'Avoided Gen Capacity Cost'!AC102)</f>
        <v>0</v>
      </c>
      <c r="AD102">
        <f>-('Avoided Prod Cost'!AD102+'Avoided T&amp;D Capacity'!AD102+'Avoided Gen Capacity Cost'!AD102)</f>
        <v>0</v>
      </c>
      <c r="AE102">
        <f>-('Avoided Prod Cost'!AE102+'Avoided T&amp;D Capacity'!AE102+'Avoided Gen Capacity Cost'!AE102)</f>
        <v>0</v>
      </c>
      <c r="AF102">
        <f>-('Avoided Prod Cost'!AF102+'Avoided T&amp;D Capacity'!AF102+'Avoided Gen Capacity Cost'!AF102)</f>
        <v>0</v>
      </c>
      <c r="AG102">
        <f>-('Avoided Prod Cost'!AG102+'Avoided T&amp;D Capacity'!AG102+'Avoided Gen Capacity Cost'!AG102)</f>
        <v>0</v>
      </c>
      <c r="AH102">
        <f>-('Avoided Prod Cost'!AH102+'Avoided T&amp;D Capacity'!AH102+'Avoided Gen Capacity Cost'!AH102)</f>
        <v>0</v>
      </c>
      <c r="AI102" s="2">
        <f t="shared" si="2"/>
        <v>178.65026999999998</v>
      </c>
      <c r="AJ102" s="2">
        <f t="shared" si="3"/>
        <v>158.95992336940139</v>
      </c>
    </row>
    <row r="103" spans="1:36" x14ac:dyDescent="0.25">
      <c r="A103" s="13">
        <v>2</v>
      </c>
      <c r="B103" s="13">
        <v>100</v>
      </c>
      <c r="C103" s="95">
        <v>113</v>
      </c>
      <c r="D103" t="s">
        <v>137</v>
      </c>
      <c r="E103">
        <f>-('Avoided Prod Cost'!E103+'Avoided T&amp;D Capacity'!E103+'Avoided Gen Capacity Cost'!E103)</f>
        <v>0</v>
      </c>
      <c r="F103">
        <f>-('Avoided Prod Cost'!F103+'Avoided T&amp;D Capacity'!F103+'Avoided Gen Capacity Cost'!F103)</f>
        <v>0</v>
      </c>
      <c r="G103">
        <f>-('Avoided Prod Cost'!G103+'Avoided T&amp;D Capacity'!G103+'Avoided Gen Capacity Cost'!G103)</f>
        <v>32.314909999999998</v>
      </c>
      <c r="H103">
        <f>-('Avoided Prod Cost'!H103+'Avoided T&amp;D Capacity'!H103+'Avoided Gen Capacity Cost'!H103)</f>
        <v>32.189909999999998</v>
      </c>
      <c r="I103">
        <f>-('Avoided Prod Cost'!I103+'Avoided T&amp;D Capacity'!I103+'Avoided Gen Capacity Cost'!I103)</f>
        <v>33.939909999999998</v>
      </c>
      <c r="J103">
        <f>-('Avoided Prod Cost'!J103+'Avoided T&amp;D Capacity'!J103+'Avoided Gen Capacity Cost'!J103)</f>
        <v>80.205539999999999</v>
      </c>
      <c r="K103">
        <f>-('Avoided Prod Cost'!K103+'Avoided T&amp;D Capacity'!K103+'Avoided Gen Capacity Cost'!K103)</f>
        <v>0</v>
      </c>
      <c r="L103">
        <f>-('Avoided Prod Cost'!L103+'Avoided T&amp;D Capacity'!L103+'Avoided Gen Capacity Cost'!L103)</f>
        <v>0</v>
      </c>
      <c r="M103">
        <f>-('Avoided Prod Cost'!M103+'Avoided T&amp;D Capacity'!M103+'Avoided Gen Capacity Cost'!M103)</f>
        <v>0</v>
      </c>
      <c r="N103">
        <f>-('Avoided Prod Cost'!N103+'Avoided T&amp;D Capacity'!N103+'Avoided Gen Capacity Cost'!N103)</f>
        <v>0</v>
      </c>
      <c r="O103">
        <f>-('Avoided Prod Cost'!O103+'Avoided T&amp;D Capacity'!O103+'Avoided Gen Capacity Cost'!O103)</f>
        <v>0</v>
      </c>
      <c r="P103">
        <f>-('Avoided Prod Cost'!P103+'Avoided T&amp;D Capacity'!P103+'Avoided Gen Capacity Cost'!P103)</f>
        <v>0</v>
      </c>
      <c r="Q103">
        <f>-('Avoided Prod Cost'!Q103+'Avoided T&amp;D Capacity'!Q103+'Avoided Gen Capacity Cost'!Q103)</f>
        <v>0</v>
      </c>
      <c r="R103">
        <f>-('Avoided Prod Cost'!R103+'Avoided T&amp;D Capacity'!R103+'Avoided Gen Capacity Cost'!R103)</f>
        <v>0</v>
      </c>
      <c r="S103">
        <f>-('Avoided Prod Cost'!S103+'Avoided T&amp;D Capacity'!S103+'Avoided Gen Capacity Cost'!S103)</f>
        <v>0</v>
      </c>
      <c r="T103">
        <f>-('Avoided Prod Cost'!T103+'Avoided T&amp;D Capacity'!T103+'Avoided Gen Capacity Cost'!T103)</f>
        <v>0</v>
      </c>
      <c r="U103">
        <f>-('Avoided Prod Cost'!U103+'Avoided T&amp;D Capacity'!U103+'Avoided Gen Capacity Cost'!U103)</f>
        <v>0</v>
      </c>
      <c r="V103">
        <f>-('Avoided Prod Cost'!V103+'Avoided T&amp;D Capacity'!V103+'Avoided Gen Capacity Cost'!V103)</f>
        <v>0</v>
      </c>
      <c r="W103">
        <f>-('Avoided Prod Cost'!W103+'Avoided T&amp;D Capacity'!W103+'Avoided Gen Capacity Cost'!W103)</f>
        <v>0</v>
      </c>
      <c r="X103">
        <f>-('Avoided Prod Cost'!X103+'Avoided T&amp;D Capacity'!X103+'Avoided Gen Capacity Cost'!X103)</f>
        <v>0</v>
      </c>
      <c r="Y103">
        <f>-('Avoided Prod Cost'!Y103+'Avoided T&amp;D Capacity'!Y103+'Avoided Gen Capacity Cost'!Y103)</f>
        <v>0</v>
      </c>
      <c r="Z103">
        <f>-('Avoided Prod Cost'!Z103+'Avoided T&amp;D Capacity'!Z103+'Avoided Gen Capacity Cost'!Z103)</f>
        <v>0</v>
      </c>
      <c r="AA103">
        <f>-('Avoided Prod Cost'!AA103+'Avoided T&amp;D Capacity'!AA103+'Avoided Gen Capacity Cost'!AA103)</f>
        <v>0</v>
      </c>
      <c r="AB103">
        <f>-('Avoided Prod Cost'!AB103+'Avoided T&amp;D Capacity'!AB103+'Avoided Gen Capacity Cost'!AB103)</f>
        <v>0</v>
      </c>
      <c r="AC103">
        <f>-('Avoided Prod Cost'!AC103+'Avoided T&amp;D Capacity'!AC103+'Avoided Gen Capacity Cost'!AC103)</f>
        <v>0</v>
      </c>
      <c r="AD103">
        <f>-('Avoided Prod Cost'!AD103+'Avoided T&amp;D Capacity'!AD103+'Avoided Gen Capacity Cost'!AD103)</f>
        <v>0</v>
      </c>
      <c r="AE103">
        <f>-('Avoided Prod Cost'!AE103+'Avoided T&amp;D Capacity'!AE103+'Avoided Gen Capacity Cost'!AE103)</f>
        <v>0</v>
      </c>
      <c r="AF103">
        <f>-('Avoided Prod Cost'!AF103+'Avoided T&amp;D Capacity'!AF103+'Avoided Gen Capacity Cost'!AF103)</f>
        <v>0</v>
      </c>
      <c r="AG103">
        <f>-('Avoided Prod Cost'!AG103+'Avoided T&amp;D Capacity'!AG103+'Avoided Gen Capacity Cost'!AG103)</f>
        <v>0</v>
      </c>
      <c r="AH103">
        <f>-('Avoided Prod Cost'!AH103+'Avoided T&amp;D Capacity'!AH103+'Avoided Gen Capacity Cost'!AH103)</f>
        <v>0</v>
      </c>
      <c r="AI103" s="2">
        <f t="shared" si="2"/>
        <v>178.65026999999998</v>
      </c>
      <c r="AJ103" s="2">
        <f t="shared" si="3"/>
        <v>158.95992336940139</v>
      </c>
    </row>
    <row r="104" spans="1:36" x14ac:dyDescent="0.25">
      <c r="A104" s="13">
        <v>2</v>
      </c>
      <c r="B104" s="13">
        <v>100</v>
      </c>
      <c r="C104" s="95">
        <v>114</v>
      </c>
      <c r="D104" t="s">
        <v>138</v>
      </c>
      <c r="E104">
        <f>-('Avoided Prod Cost'!E104+'Avoided T&amp;D Capacity'!E104+'Avoided Gen Capacity Cost'!E104)</f>
        <v>0</v>
      </c>
      <c r="F104">
        <f>-('Avoided Prod Cost'!F104+'Avoided T&amp;D Capacity'!F104+'Avoided Gen Capacity Cost'!F104)</f>
        <v>0</v>
      </c>
      <c r="G104">
        <f>-('Avoided Prod Cost'!G104+'Avoided T&amp;D Capacity'!G104+'Avoided Gen Capacity Cost'!G104)</f>
        <v>21.187265</v>
      </c>
      <c r="H104">
        <f>-('Avoided Prod Cost'!H104+'Avoided T&amp;D Capacity'!H104+'Avoided Gen Capacity Cost'!H104)</f>
        <v>21.437265</v>
      </c>
      <c r="I104">
        <f>-('Avoided Prod Cost'!I104+'Avoided T&amp;D Capacity'!I104+'Avoided Gen Capacity Cost'!I104)</f>
        <v>23.062265</v>
      </c>
      <c r="J104">
        <f>-('Avoided Prod Cost'!J104+'Avoided T&amp;D Capacity'!J104+'Avoided Gen Capacity Cost'!J104)</f>
        <v>38.023203000000002</v>
      </c>
      <c r="K104">
        <f>-('Avoided Prod Cost'!K104+'Avoided T&amp;D Capacity'!K104+'Avoided Gen Capacity Cost'!K104)</f>
        <v>42.454842999999997</v>
      </c>
      <c r="L104">
        <f>-('Avoided Prod Cost'!L104+'Avoided T&amp;D Capacity'!L104+'Avoided Gen Capacity Cost'!L104)</f>
        <v>44.507577999999995</v>
      </c>
      <c r="M104">
        <f>-('Avoided Prod Cost'!M104+'Avoided T&amp;D Capacity'!M104+'Avoided Gen Capacity Cost'!M104)</f>
        <v>51.445075000000003</v>
      </c>
      <c r="N104">
        <f>-('Avoided Prod Cost'!N104+'Avoided T&amp;D Capacity'!N104+'Avoided Gen Capacity Cost'!N104)</f>
        <v>55.116954999999997</v>
      </c>
      <c r="O104">
        <f>-('Avoided Prod Cost'!O104+'Avoided T&amp;D Capacity'!O104+'Avoided Gen Capacity Cost'!O104)</f>
        <v>56.702894999999998</v>
      </c>
      <c r="P104">
        <f>-('Avoided Prod Cost'!P104+'Avoided T&amp;D Capacity'!P104+'Avoided Gen Capacity Cost'!P104)</f>
        <v>48.765394999999998</v>
      </c>
      <c r="Q104">
        <f>-('Avoided Prod Cost'!Q104+'Avoided T&amp;D Capacity'!Q104+'Avoided Gen Capacity Cost'!Q104)</f>
        <v>0</v>
      </c>
      <c r="R104">
        <f>-('Avoided Prod Cost'!R104+'Avoided T&amp;D Capacity'!R104+'Avoided Gen Capacity Cost'!R104)</f>
        <v>0</v>
      </c>
      <c r="S104">
        <f>-('Avoided Prod Cost'!S104+'Avoided T&amp;D Capacity'!S104+'Avoided Gen Capacity Cost'!S104)</f>
        <v>0</v>
      </c>
      <c r="T104">
        <f>-('Avoided Prod Cost'!T104+'Avoided T&amp;D Capacity'!T104+'Avoided Gen Capacity Cost'!T104)</f>
        <v>0</v>
      </c>
      <c r="U104">
        <f>-('Avoided Prod Cost'!U104+'Avoided T&amp;D Capacity'!U104+'Avoided Gen Capacity Cost'!U104)</f>
        <v>0</v>
      </c>
      <c r="V104">
        <f>-('Avoided Prod Cost'!V104+'Avoided T&amp;D Capacity'!V104+'Avoided Gen Capacity Cost'!V104)</f>
        <v>0</v>
      </c>
      <c r="W104">
        <f>-('Avoided Prod Cost'!W104+'Avoided T&amp;D Capacity'!W104+'Avoided Gen Capacity Cost'!W104)</f>
        <v>0</v>
      </c>
      <c r="X104">
        <f>-('Avoided Prod Cost'!X104+'Avoided T&amp;D Capacity'!X104+'Avoided Gen Capacity Cost'!X104)</f>
        <v>0</v>
      </c>
      <c r="Y104">
        <f>-('Avoided Prod Cost'!Y104+'Avoided T&amp;D Capacity'!Y104+'Avoided Gen Capacity Cost'!Y104)</f>
        <v>0</v>
      </c>
      <c r="Z104">
        <f>-('Avoided Prod Cost'!Z104+'Avoided T&amp;D Capacity'!Z104+'Avoided Gen Capacity Cost'!Z104)</f>
        <v>0</v>
      </c>
      <c r="AA104">
        <f>-('Avoided Prod Cost'!AA104+'Avoided T&amp;D Capacity'!AA104+'Avoided Gen Capacity Cost'!AA104)</f>
        <v>0</v>
      </c>
      <c r="AB104">
        <f>-('Avoided Prod Cost'!AB104+'Avoided T&amp;D Capacity'!AB104+'Avoided Gen Capacity Cost'!AB104)</f>
        <v>0</v>
      </c>
      <c r="AC104">
        <f>-('Avoided Prod Cost'!AC104+'Avoided T&amp;D Capacity'!AC104+'Avoided Gen Capacity Cost'!AC104)</f>
        <v>0</v>
      </c>
      <c r="AD104">
        <f>-('Avoided Prod Cost'!AD104+'Avoided T&amp;D Capacity'!AD104+'Avoided Gen Capacity Cost'!AD104)</f>
        <v>0</v>
      </c>
      <c r="AE104">
        <f>-('Avoided Prod Cost'!AE104+'Avoided T&amp;D Capacity'!AE104+'Avoided Gen Capacity Cost'!AE104)</f>
        <v>0</v>
      </c>
      <c r="AF104">
        <f>-('Avoided Prod Cost'!AF104+'Avoided T&amp;D Capacity'!AF104+'Avoided Gen Capacity Cost'!AF104)</f>
        <v>0</v>
      </c>
      <c r="AG104">
        <f>-('Avoided Prod Cost'!AG104+'Avoided T&amp;D Capacity'!AG104+'Avoided Gen Capacity Cost'!AG104)</f>
        <v>0</v>
      </c>
      <c r="AH104">
        <f>-('Avoided Prod Cost'!AH104+'Avoided T&amp;D Capacity'!AH104+'Avoided Gen Capacity Cost'!AH104)</f>
        <v>0</v>
      </c>
      <c r="AI104" s="2">
        <f t="shared" si="2"/>
        <v>402.70273900000007</v>
      </c>
      <c r="AJ104" s="2">
        <f t="shared" si="3"/>
        <v>291.75384635404828</v>
      </c>
    </row>
    <row r="105" spans="1:36" x14ac:dyDescent="0.25">
      <c r="A105" s="13">
        <v>2</v>
      </c>
      <c r="B105" s="13">
        <v>100</v>
      </c>
      <c r="C105" s="95">
        <v>115</v>
      </c>
      <c r="D105" t="s">
        <v>139</v>
      </c>
      <c r="E105">
        <f>-('Avoided Prod Cost'!E105+'Avoided T&amp;D Capacity'!E105+'Avoided Gen Capacity Cost'!E105)</f>
        <v>0</v>
      </c>
      <c r="F105">
        <f>-('Avoided Prod Cost'!F105+'Avoided T&amp;D Capacity'!F105+'Avoided Gen Capacity Cost'!F105)</f>
        <v>0</v>
      </c>
      <c r="G105">
        <f>-('Avoided Prod Cost'!G105+'Avoided T&amp;D Capacity'!G105+'Avoided Gen Capacity Cost'!G105)</f>
        <v>13.756772999999999</v>
      </c>
      <c r="H105">
        <f>-('Avoided Prod Cost'!H105+'Avoided T&amp;D Capacity'!H105+'Avoided Gen Capacity Cost'!H105)</f>
        <v>14.006772999999999</v>
      </c>
      <c r="I105">
        <f>-('Avoided Prod Cost'!I105+'Avoided T&amp;D Capacity'!I105+'Avoided Gen Capacity Cost'!I105)</f>
        <v>15.256772999999999</v>
      </c>
      <c r="J105">
        <f>-('Avoided Prod Cost'!J105+'Avoided T&amp;D Capacity'!J105+'Avoided Gen Capacity Cost'!J105)</f>
        <v>23.910093</v>
      </c>
      <c r="K105">
        <f>-('Avoided Prod Cost'!K105+'Avoided T&amp;D Capacity'!K105+'Avoided Gen Capacity Cost'!K105)</f>
        <v>26.356382</v>
      </c>
      <c r="L105">
        <f>-('Avoided Prod Cost'!L105+'Avoided T&amp;D Capacity'!L105+'Avoided Gen Capacity Cost'!L105)</f>
        <v>26.447202999999998</v>
      </c>
      <c r="M105">
        <f>-('Avoided Prod Cost'!M105+'Avoided T&amp;D Capacity'!M105+'Avoided Gen Capacity Cost'!M105)</f>
        <v>32.045833000000002</v>
      </c>
      <c r="N105">
        <f>-('Avoided Prod Cost'!N105+'Avoided T&amp;D Capacity'!N105+'Avoided Gen Capacity Cost'!N105)</f>
        <v>33.834902999999997</v>
      </c>
      <c r="O105">
        <f>-('Avoided Prod Cost'!O105+'Avoided T&amp;D Capacity'!O105+'Avoided Gen Capacity Cost'!O105)</f>
        <v>34.584902999999997</v>
      </c>
      <c r="P105">
        <f>-('Avoided Prod Cost'!P105+'Avoided T&amp;D Capacity'!P105+'Avoided Gen Capacity Cost'!P105)</f>
        <v>29.959897999999999</v>
      </c>
      <c r="Q105">
        <f>-('Avoided Prod Cost'!Q105+'Avoided T&amp;D Capacity'!Q105+'Avoided Gen Capacity Cost'!Q105)</f>
        <v>31.631772999999999</v>
      </c>
      <c r="R105">
        <f>-('Avoided Prod Cost'!R105+'Avoided T&amp;D Capacity'!R105+'Avoided Gen Capacity Cost'!R105)</f>
        <v>29.256772999999999</v>
      </c>
      <c r="S105">
        <f>-('Avoided Prod Cost'!S105+'Avoided T&amp;D Capacity'!S105+'Avoided Gen Capacity Cost'!S105)</f>
        <v>36.444272999999995</v>
      </c>
      <c r="T105">
        <f>-('Avoided Prod Cost'!T105+'Avoided T&amp;D Capacity'!T105+'Avoided Gen Capacity Cost'!T105)</f>
        <v>29.694272999999999</v>
      </c>
      <c r="U105">
        <f>-('Avoided Prod Cost'!U105+'Avoided T&amp;D Capacity'!U105+'Avoided Gen Capacity Cost'!U105)</f>
        <v>32.881772999999995</v>
      </c>
      <c r="V105">
        <f>-('Avoided Prod Cost'!V105+'Avoided T&amp;D Capacity'!V105+'Avoided Gen Capacity Cost'!V105)</f>
        <v>0</v>
      </c>
      <c r="W105">
        <f>-('Avoided Prod Cost'!W105+'Avoided T&amp;D Capacity'!W105+'Avoided Gen Capacity Cost'!W105)</f>
        <v>0</v>
      </c>
      <c r="X105">
        <f>-('Avoided Prod Cost'!X105+'Avoided T&amp;D Capacity'!X105+'Avoided Gen Capacity Cost'!X105)</f>
        <v>0</v>
      </c>
      <c r="Y105">
        <f>-('Avoided Prod Cost'!Y105+'Avoided T&amp;D Capacity'!Y105+'Avoided Gen Capacity Cost'!Y105)</f>
        <v>0</v>
      </c>
      <c r="Z105">
        <f>-('Avoided Prod Cost'!Z105+'Avoided T&amp;D Capacity'!Z105+'Avoided Gen Capacity Cost'!Z105)</f>
        <v>0</v>
      </c>
      <c r="AA105">
        <f>-('Avoided Prod Cost'!AA105+'Avoided T&amp;D Capacity'!AA105+'Avoided Gen Capacity Cost'!AA105)</f>
        <v>0</v>
      </c>
      <c r="AB105">
        <f>-('Avoided Prod Cost'!AB105+'Avoided T&amp;D Capacity'!AB105+'Avoided Gen Capacity Cost'!AB105)</f>
        <v>0</v>
      </c>
      <c r="AC105">
        <f>-('Avoided Prod Cost'!AC105+'Avoided T&amp;D Capacity'!AC105+'Avoided Gen Capacity Cost'!AC105)</f>
        <v>0</v>
      </c>
      <c r="AD105">
        <f>-('Avoided Prod Cost'!AD105+'Avoided T&amp;D Capacity'!AD105+'Avoided Gen Capacity Cost'!AD105)</f>
        <v>0</v>
      </c>
      <c r="AE105">
        <f>-('Avoided Prod Cost'!AE105+'Avoided T&amp;D Capacity'!AE105+'Avoided Gen Capacity Cost'!AE105)</f>
        <v>0</v>
      </c>
      <c r="AF105">
        <f>-('Avoided Prod Cost'!AF105+'Avoided T&amp;D Capacity'!AF105+'Avoided Gen Capacity Cost'!AF105)</f>
        <v>0</v>
      </c>
      <c r="AG105">
        <f>-('Avoided Prod Cost'!AG105+'Avoided T&amp;D Capacity'!AG105+'Avoided Gen Capacity Cost'!AG105)</f>
        <v>0</v>
      </c>
      <c r="AH105">
        <f>-('Avoided Prod Cost'!AH105+'Avoided T&amp;D Capacity'!AH105+'Avoided Gen Capacity Cost'!AH105)</f>
        <v>0</v>
      </c>
      <c r="AI105" s="2">
        <f t="shared" si="2"/>
        <v>410.06839900000006</v>
      </c>
      <c r="AJ105" s="2">
        <f t="shared" si="3"/>
        <v>257.49420047572676</v>
      </c>
    </row>
    <row r="106" spans="1:36" x14ac:dyDescent="0.25">
      <c r="A106" s="13">
        <v>2</v>
      </c>
      <c r="B106" s="13">
        <v>100</v>
      </c>
      <c r="C106" s="95">
        <v>116</v>
      </c>
      <c r="D106" t="s">
        <v>140</v>
      </c>
      <c r="E106">
        <f>-('Avoided Prod Cost'!E106+'Avoided T&amp;D Capacity'!E106+'Avoided Gen Capacity Cost'!E106)</f>
        <v>0</v>
      </c>
      <c r="F106">
        <f>-('Avoided Prod Cost'!F106+'Avoided T&amp;D Capacity'!F106+'Avoided Gen Capacity Cost'!F106)</f>
        <v>0</v>
      </c>
      <c r="G106">
        <f>-('Avoided Prod Cost'!G106+'Avoided T&amp;D Capacity'!G106+'Avoided Gen Capacity Cost'!G106)</f>
        <v>39.474339999999998</v>
      </c>
      <c r="H106">
        <f>-('Avoided Prod Cost'!H106+'Avoided T&amp;D Capacity'!H106+'Avoided Gen Capacity Cost'!H106)</f>
        <v>39.474339999999998</v>
      </c>
      <c r="I106">
        <f>-('Avoided Prod Cost'!I106+'Avoided T&amp;D Capacity'!I106+'Avoided Gen Capacity Cost'!I106)</f>
        <v>41.224339999999998</v>
      </c>
      <c r="J106">
        <f>-('Avoided Prod Cost'!J106+'Avoided T&amp;D Capacity'!J106+'Avoided Gen Capacity Cost'!J106)</f>
        <v>97.011449999999996</v>
      </c>
      <c r="K106">
        <f>-('Avoided Prod Cost'!K106+'Avoided T&amp;D Capacity'!K106+'Avoided Gen Capacity Cost'!K106)</f>
        <v>118.16575</v>
      </c>
      <c r="L106">
        <f>-('Avoided Prod Cost'!L106+'Avoided T&amp;D Capacity'!L106+'Avoided Gen Capacity Cost'!L106)</f>
        <v>118.905</v>
      </c>
      <c r="M106">
        <f>-('Avoided Prod Cost'!M106+'Avoided T&amp;D Capacity'!M106+'Avoided Gen Capacity Cost'!M106)</f>
        <v>146.47433999999998</v>
      </c>
      <c r="N106">
        <f>-('Avoided Prod Cost'!N106+'Avoided T&amp;D Capacity'!N106+'Avoided Gen Capacity Cost'!N106)</f>
        <v>160.32589999999999</v>
      </c>
      <c r="O106">
        <f>-('Avoided Prod Cost'!O106+'Avoided T&amp;D Capacity'!O106+'Avoided Gen Capacity Cost'!O106)</f>
        <v>159.50558999999998</v>
      </c>
      <c r="P106">
        <f>-('Avoided Prod Cost'!P106+'Avoided T&amp;D Capacity'!P106+'Avoided Gen Capacity Cost'!P106)</f>
        <v>124.39622</v>
      </c>
      <c r="Q106">
        <f>-('Avoided Prod Cost'!Q106+'Avoided T&amp;D Capacity'!Q106+'Avoided Gen Capacity Cost'!Q106)</f>
        <v>135.70872</v>
      </c>
      <c r="R106">
        <f>-('Avoided Prod Cost'!R106+'Avoided T&amp;D Capacity'!R106+'Avoided Gen Capacity Cost'!R106)</f>
        <v>114.23997</v>
      </c>
      <c r="S106">
        <f>-('Avoided Prod Cost'!S106+'Avoided T&amp;D Capacity'!S106+'Avoided Gen Capacity Cost'!S106)</f>
        <v>169.69308999999998</v>
      </c>
      <c r="T106">
        <f>-('Avoided Prod Cost'!T106+'Avoided T&amp;D Capacity'!T106+'Avoided Gen Capacity Cost'!T106)</f>
        <v>118.50559</v>
      </c>
      <c r="U106">
        <f>-('Avoided Prod Cost'!U106+'Avoided T&amp;D Capacity'!U106+'Avoided Gen Capacity Cost'!U106)</f>
        <v>136.25558999999998</v>
      </c>
      <c r="V106">
        <f>-('Avoided Prod Cost'!V106+'Avoided T&amp;D Capacity'!V106+'Avoided Gen Capacity Cost'!V106)</f>
        <v>145.69308999999998</v>
      </c>
      <c r="W106">
        <f>-('Avoided Prod Cost'!W106+'Avoided T&amp;D Capacity'!W106+'Avoided Gen Capacity Cost'!W106)</f>
        <v>165.53683999999998</v>
      </c>
      <c r="X106">
        <f>-('Avoided Prod Cost'!X106+'Avoided T&amp;D Capacity'!X106+'Avoided Gen Capacity Cost'!X106)</f>
        <v>168.13058999999998</v>
      </c>
      <c r="Y106">
        <f>-('Avoided Prod Cost'!Y106+'Avoided T&amp;D Capacity'!Y106+'Avoided Gen Capacity Cost'!Y106)</f>
        <v>0</v>
      </c>
      <c r="Z106">
        <f>-('Avoided Prod Cost'!Z106+'Avoided T&amp;D Capacity'!Z106+'Avoided Gen Capacity Cost'!Z106)</f>
        <v>0</v>
      </c>
      <c r="AA106">
        <f>-('Avoided Prod Cost'!AA106+'Avoided T&amp;D Capacity'!AA106+'Avoided Gen Capacity Cost'!AA106)</f>
        <v>0</v>
      </c>
      <c r="AB106">
        <f>-('Avoided Prod Cost'!AB106+'Avoided T&amp;D Capacity'!AB106+'Avoided Gen Capacity Cost'!AB106)</f>
        <v>0</v>
      </c>
      <c r="AC106">
        <f>-('Avoided Prod Cost'!AC106+'Avoided T&amp;D Capacity'!AC106+'Avoided Gen Capacity Cost'!AC106)</f>
        <v>0</v>
      </c>
      <c r="AD106">
        <f>-('Avoided Prod Cost'!AD106+'Avoided T&amp;D Capacity'!AD106+'Avoided Gen Capacity Cost'!AD106)</f>
        <v>0</v>
      </c>
      <c r="AE106">
        <f>-('Avoided Prod Cost'!AE106+'Avoided T&amp;D Capacity'!AE106+'Avoided Gen Capacity Cost'!AE106)</f>
        <v>0</v>
      </c>
      <c r="AF106">
        <f>-('Avoided Prod Cost'!AF106+'Avoided T&amp;D Capacity'!AF106+'Avoided Gen Capacity Cost'!AF106)</f>
        <v>0</v>
      </c>
      <c r="AG106">
        <f>-('Avoided Prod Cost'!AG106+'Avoided T&amp;D Capacity'!AG106+'Avoided Gen Capacity Cost'!AG106)</f>
        <v>0</v>
      </c>
      <c r="AH106">
        <f>-('Avoided Prod Cost'!AH106+'Avoided T&amp;D Capacity'!AH106+'Avoided Gen Capacity Cost'!AH106)</f>
        <v>0</v>
      </c>
      <c r="AI106" s="2">
        <f t="shared" si="2"/>
        <v>2198.7207500000004</v>
      </c>
      <c r="AJ106" s="2">
        <f t="shared" si="3"/>
        <v>1238.4523163462613</v>
      </c>
    </row>
    <row r="107" spans="1:36" x14ac:dyDescent="0.25">
      <c r="A107" s="13">
        <v>2</v>
      </c>
      <c r="B107" s="13">
        <v>100</v>
      </c>
      <c r="C107" s="95">
        <v>117</v>
      </c>
      <c r="D107" t="s">
        <v>141</v>
      </c>
      <c r="E107">
        <f>-('Avoided Prod Cost'!E107+'Avoided T&amp;D Capacity'!E107+'Avoided Gen Capacity Cost'!E107)</f>
        <v>0</v>
      </c>
      <c r="F107">
        <f>-('Avoided Prod Cost'!F107+'Avoided T&amp;D Capacity'!F107+'Avoided Gen Capacity Cost'!F107)</f>
        <v>0</v>
      </c>
      <c r="G107">
        <f>-('Avoided Prod Cost'!G107+'Avoided T&amp;D Capacity'!G107+'Avoided Gen Capacity Cost'!G107)</f>
        <v>39.115921</v>
      </c>
      <c r="H107">
        <f>-('Avoided Prod Cost'!H107+'Avoided T&amp;D Capacity'!H107+'Avoided Gen Capacity Cost'!H107)</f>
        <v>38.990921</v>
      </c>
      <c r="I107">
        <f>-('Avoided Prod Cost'!I107+'Avoided T&amp;D Capacity'!I107+'Avoided Gen Capacity Cost'!I107)</f>
        <v>41.615921</v>
      </c>
      <c r="J107">
        <f>-('Avoided Prod Cost'!J107+'Avoided T&amp;D Capacity'!J107+'Avoided Gen Capacity Cost'!J107)</f>
        <v>73.696000999999995</v>
      </c>
      <c r="K107">
        <f>-('Avoided Prod Cost'!K107+'Avoided T&amp;D Capacity'!K107+'Avoided Gen Capacity Cost'!K107)</f>
        <v>84.592480999999992</v>
      </c>
      <c r="L107">
        <f>-('Avoided Prod Cost'!L107+'Avoided T&amp;D Capacity'!L107+'Avoided Gen Capacity Cost'!L107)</f>
        <v>86.255571000000003</v>
      </c>
      <c r="M107">
        <f>-('Avoided Prod Cost'!M107+'Avoided T&amp;D Capacity'!M107+'Avoided Gen Capacity Cost'!M107)</f>
        <v>102.88936100000001</v>
      </c>
      <c r="N107">
        <f>-('Avoided Prod Cost'!N107+'Avoided T&amp;D Capacity'!N107+'Avoided Gen Capacity Cost'!N107)</f>
        <v>111.79561100000001</v>
      </c>
      <c r="O107">
        <f>-('Avoided Prod Cost'!O107+'Avoided T&amp;D Capacity'!O107+'Avoided Gen Capacity Cost'!O107)</f>
        <v>112.73311100000001</v>
      </c>
      <c r="P107">
        <f>-('Avoided Prod Cost'!P107+'Avoided T&amp;D Capacity'!P107+'Avoided Gen Capacity Cost'!P107)</f>
        <v>93.834671</v>
      </c>
      <c r="Q107">
        <f>-('Avoided Prod Cost'!Q107+'Avoided T&amp;D Capacity'!Q107+'Avoided Gen Capacity Cost'!Q107)</f>
        <v>100.787801</v>
      </c>
      <c r="R107">
        <f>-('Avoided Prod Cost'!R107+'Avoided T&amp;D Capacity'!R107+'Avoided Gen Capacity Cost'!R107)</f>
        <v>89.834671</v>
      </c>
      <c r="S107">
        <f>-('Avoided Prod Cost'!S107+'Avoided T&amp;D Capacity'!S107+'Avoided Gen Capacity Cost'!S107)</f>
        <v>120.053421</v>
      </c>
      <c r="T107">
        <f>-('Avoided Prod Cost'!T107+'Avoided T&amp;D Capacity'!T107+'Avoided Gen Capacity Cost'!T107)</f>
        <v>92.865921</v>
      </c>
      <c r="U107">
        <f>-('Avoided Prod Cost'!U107+'Avoided T&amp;D Capacity'!U107+'Avoided Gen Capacity Cost'!U107)</f>
        <v>103.084671</v>
      </c>
      <c r="V107">
        <f>-('Avoided Prod Cost'!V107+'Avoided T&amp;D Capacity'!V107+'Avoided Gen Capacity Cost'!V107)</f>
        <v>0</v>
      </c>
      <c r="W107">
        <f>-('Avoided Prod Cost'!W107+'Avoided T&amp;D Capacity'!W107+'Avoided Gen Capacity Cost'!W107)</f>
        <v>0</v>
      </c>
      <c r="X107">
        <f>-('Avoided Prod Cost'!X107+'Avoided T&amp;D Capacity'!X107+'Avoided Gen Capacity Cost'!X107)</f>
        <v>0</v>
      </c>
      <c r="Y107">
        <f>-('Avoided Prod Cost'!Y107+'Avoided T&amp;D Capacity'!Y107+'Avoided Gen Capacity Cost'!Y107)</f>
        <v>0</v>
      </c>
      <c r="Z107">
        <f>-('Avoided Prod Cost'!Z107+'Avoided T&amp;D Capacity'!Z107+'Avoided Gen Capacity Cost'!Z107)</f>
        <v>0</v>
      </c>
      <c r="AA107">
        <f>-('Avoided Prod Cost'!AA107+'Avoided T&amp;D Capacity'!AA107+'Avoided Gen Capacity Cost'!AA107)</f>
        <v>0</v>
      </c>
      <c r="AB107">
        <f>-('Avoided Prod Cost'!AB107+'Avoided T&amp;D Capacity'!AB107+'Avoided Gen Capacity Cost'!AB107)</f>
        <v>0</v>
      </c>
      <c r="AC107">
        <f>-('Avoided Prod Cost'!AC107+'Avoided T&amp;D Capacity'!AC107+'Avoided Gen Capacity Cost'!AC107)</f>
        <v>0</v>
      </c>
      <c r="AD107">
        <f>-('Avoided Prod Cost'!AD107+'Avoided T&amp;D Capacity'!AD107+'Avoided Gen Capacity Cost'!AD107)</f>
        <v>0</v>
      </c>
      <c r="AE107">
        <f>-('Avoided Prod Cost'!AE107+'Avoided T&amp;D Capacity'!AE107+'Avoided Gen Capacity Cost'!AE107)</f>
        <v>0</v>
      </c>
      <c r="AF107">
        <f>-('Avoided Prod Cost'!AF107+'Avoided T&amp;D Capacity'!AF107+'Avoided Gen Capacity Cost'!AF107)</f>
        <v>0</v>
      </c>
      <c r="AG107">
        <f>-('Avoided Prod Cost'!AG107+'Avoided T&amp;D Capacity'!AG107+'Avoided Gen Capacity Cost'!AG107)</f>
        <v>0</v>
      </c>
      <c r="AH107">
        <f>-('Avoided Prod Cost'!AH107+'Avoided T&amp;D Capacity'!AH107+'Avoided Gen Capacity Cost'!AH107)</f>
        <v>0</v>
      </c>
      <c r="AI107" s="2">
        <f t="shared" si="2"/>
        <v>1292.1460550000002</v>
      </c>
      <c r="AJ107" s="2">
        <f t="shared" si="3"/>
        <v>806.530835723103</v>
      </c>
    </row>
    <row r="108" spans="1:36" x14ac:dyDescent="0.25">
      <c r="A108" s="13">
        <v>2</v>
      </c>
      <c r="B108" s="13">
        <v>100</v>
      </c>
      <c r="C108" s="95">
        <v>118</v>
      </c>
      <c r="D108" t="s">
        <v>538</v>
      </c>
      <c r="E108">
        <f>-('Avoided Prod Cost'!E108+'Avoided T&amp;D Capacity'!E108+'Avoided Gen Capacity Cost'!E108)</f>
        <v>0</v>
      </c>
      <c r="F108">
        <f>-('Avoided Prod Cost'!F108+'Avoided T&amp;D Capacity'!F108+'Avoided Gen Capacity Cost'!F108)</f>
        <v>0</v>
      </c>
      <c r="G108">
        <f>-('Avoided Prod Cost'!G108+'Avoided T&amp;D Capacity'!G108+'Avoided Gen Capacity Cost'!G108)</f>
        <v>20.924627000000001</v>
      </c>
      <c r="H108">
        <f>-('Avoided Prod Cost'!H108+'Avoided T&amp;D Capacity'!H108+'Avoided Gen Capacity Cost'!H108)</f>
        <v>20.799627000000001</v>
      </c>
      <c r="I108">
        <f>-('Avoided Prod Cost'!I108+'Avoided T&amp;D Capacity'!I108+'Avoided Gen Capacity Cost'!I108)</f>
        <v>22.549627000000001</v>
      </c>
      <c r="J108">
        <f>-('Avoided Prod Cost'!J108+'Avoided T&amp;D Capacity'!J108+'Avoided Gen Capacity Cost'!J108)</f>
        <v>40.371893</v>
      </c>
      <c r="K108">
        <f>-('Avoided Prod Cost'!K108+'Avoided T&amp;D Capacity'!K108+'Avoided Gen Capacity Cost'!K108)</f>
        <v>45.852356999999998</v>
      </c>
      <c r="L108">
        <f>-('Avoided Prod Cost'!L108+'Avoided T&amp;D Capacity'!L108+'Avoided Gen Capacity Cost'!L108)</f>
        <v>47.466616999999999</v>
      </c>
      <c r="M108">
        <f>-('Avoided Prod Cost'!M108+'Avoided T&amp;D Capacity'!M108+'Avoided Gen Capacity Cost'!M108)</f>
        <v>55.901187</v>
      </c>
      <c r="N108">
        <f>-('Avoided Prod Cost'!N108+'Avoided T&amp;D Capacity'!N108+'Avoided Gen Capacity Cost'!N108)</f>
        <v>60.674627000000001</v>
      </c>
      <c r="O108">
        <f>-('Avoided Prod Cost'!O108+'Avoided T&amp;D Capacity'!O108+'Avoided Gen Capacity Cost'!O108)</f>
        <v>60.932437</v>
      </c>
      <c r="P108">
        <f>-('Avoided Prod Cost'!P108+'Avoided T&amp;D Capacity'!P108+'Avoided Gen Capacity Cost'!P108)</f>
        <v>51.549627000000001</v>
      </c>
      <c r="Q108">
        <f>-('Avoided Prod Cost'!Q108+'Avoided T&amp;D Capacity'!Q108+'Avoided Gen Capacity Cost'!Q108)</f>
        <v>0</v>
      </c>
      <c r="R108">
        <f>-('Avoided Prod Cost'!R108+'Avoided T&amp;D Capacity'!R108+'Avoided Gen Capacity Cost'!R108)</f>
        <v>0</v>
      </c>
      <c r="S108">
        <f>-('Avoided Prod Cost'!S108+'Avoided T&amp;D Capacity'!S108+'Avoided Gen Capacity Cost'!S108)</f>
        <v>0</v>
      </c>
      <c r="T108">
        <f>-('Avoided Prod Cost'!T108+'Avoided T&amp;D Capacity'!T108+'Avoided Gen Capacity Cost'!T108)</f>
        <v>0</v>
      </c>
      <c r="U108">
        <f>-('Avoided Prod Cost'!U108+'Avoided T&amp;D Capacity'!U108+'Avoided Gen Capacity Cost'!U108)</f>
        <v>0</v>
      </c>
      <c r="V108">
        <f>-('Avoided Prod Cost'!V108+'Avoided T&amp;D Capacity'!V108+'Avoided Gen Capacity Cost'!V108)</f>
        <v>0</v>
      </c>
      <c r="W108">
        <f>-('Avoided Prod Cost'!W108+'Avoided T&amp;D Capacity'!W108+'Avoided Gen Capacity Cost'!W108)</f>
        <v>0</v>
      </c>
      <c r="X108">
        <f>-('Avoided Prod Cost'!X108+'Avoided T&amp;D Capacity'!X108+'Avoided Gen Capacity Cost'!X108)</f>
        <v>0</v>
      </c>
      <c r="Y108">
        <f>-('Avoided Prod Cost'!Y108+'Avoided T&amp;D Capacity'!Y108+'Avoided Gen Capacity Cost'!Y108)</f>
        <v>0</v>
      </c>
      <c r="Z108">
        <f>-('Avoided Prod Cost'!Z108+'Avoided T&amp;D Capacity'!Z108+'Avoided Gen Capacity Cost'!Z108)</f>
        <v>0</v>
      </c>
      <c r="AA108">
        <f>-('Avoided Prod Cost'!AA108+'Avoided T&amp;D Capacity'!AA108+'Avoided Gen Capacity Cost'!AA108)</f>
        <v>0</v>
      </c>
      <c r="AB108">
        <f>-('Avoided Prod Cost'!AB108+'Avoided T&amp;D Capacity'!AB108+'Avoided Gen Capacity Cost'!AB108)</f>
        <v>0</v>
      </c>
      <c r="AC108">
        <f>-('Avoided Prod Cost'!AC108+'Avoided T&amp;D Capacity'!AC108+'Avoided Gen Capacity Cost'!AC108)</f>
        <v>0</v>
      </c>
      <c r="AD108">
        <f>-('Avoided Prod Cost'!AD108+'Avoided T&amp;D Capacity'!AD108+'Avoided Gen Capacity Cost'!AD108)</f>
        <v>0</v>
      </c>
      <c r="AE108">
        <f>-('Avoided Prod Cost'!AE108+'Avoided T&amp;D Capacity'!AE108+'Avoided Gen Capacity Cost'!AE108)</f>
        <v>0</v>
      </c>
      <c r="AF108">
        <f>-('Avoided Prod Cost'!AF108+'Avoided T&amp;D Capacity'!AF108+'Avoided Gen Capacity Cost'!AF108)</f>
        <v>0</v>
      </c>
      <c r="AG108">
        <f>-('Avoided Prod Cost'!AG108+'Avoided T&amp;D Capacity'!AG108+'Avoided Gen Capacity Cost'!AG108)</f>
        <v>0</v>
      </c>
      <c r="AH108">
        <f>-('Avoided Prod Cost'!AH108+'Avoided T&amp;D Capacity'!AH108+'Avoided Gen Capacity Cost'!AH108)</f>
        <v>0</v>
      </c>
      <c r="AI108" s="2">
        <f t="shared" si="2"/>
        <v>427.02262599999995</v>
      </c>
      <c r="AJ108" s="2">
        <f t="shared" si="3"/>
        <v>307.98641613464565</v>
      </c>
    </row>
    <row r="109" spans="1:36" x14ac:dyDescent="0.25">
      <c r="A109" s="13">
        <v>2</v>
      </c>
      <c r="B109" s="13">
        <v>100</v>
      </c>
      <c r="C109" s="95">
        <v>119</v>
      </c>
      <c r="D109" t="s">
        <v>143</v>
      </c>
      <c r="E109">
        <f>-('Avoided Prod Cost'!E109+'Avoided T&amp;D Capacity'!E109+'Avoided Gen Capacity Cost'!E109)</f>
        <v>0</v>
      </c>
      <c r="F109">
        <f>-('Avoided Prod Cost'!F109+'Avoided T&amp;D Capacity'!F109+'Avoided Gen Capacity Cost'!F109)</f>
        <v>0</v>
      </c>
      <c r="G109">
        <f>-('Avoided Prod Cost'!G109+'Avoided T&amp;D Capacity'!G109+'Avoided Gen Capacity Cost'!G109)</f>
        <v>30.796230000000001</v>
      </c>
      <c r="H109">
        <f>-('Avoided Prod Cost'!H109+'Avoided T&amp;D Capacity'!H109+'Avoided Gen Capacity Cost'!H109)</f>
        <v>30.921230000000001</v>
      </c>
      <c r="I109">
        <f>-('Avoided Prod Cost'!I109+'Avoided T&amp;D Capacity'!I109+'Avoided Gen Capacity Cost'!I109)</f>
        <v>32.921230000000001</v>
      </c>
      <c r="J109">
        <f>-('Avoided Prod Cost'!J109+'Avoided T&amp;D Capacity'!J109+'Avoided Gen Capacity Cost'!J109)</f>
        <v>70.679040000000001</v>
      </c>
      <c r="K109">
        <f>-('Avoided Prod Cost'!K109+'Avoided T&amp;D Capacity'!K109+'Avoided Gen Capacity Cost'!K109)</f>
        <v>85.346029999999999</v>
      </c>
      <c r="L109">
        <f>-('Avoided Prod Cost'!L109+'Avoided T&amp;D Capacity'!L109+'Avoided Gen Capacity Cost'!L109)</f>
        <v>86.22299000000001</v>
      </c>
      <c r="M109">
        <f>-('Avoided Prod Cost'!M109+'Avoided T&amp;D Capacity'!M109+'Avoided Gen Capacity Cost'!M109)</f>
        <v>104.90561</v>
      </c>
      <c r="N109">
        <f>-('Avoided Prod Cost'!N109+'Avoided T&amp;D Capacity'!N109+'Avoided Gen Capacity Cost'!N109)</f>
        <v>114.51498000000001</v>
      </c>
      <c r="O109">
        <f>-('Avoided Prod Cost'!O109+'Avoided T&amp;D Capacity'!O109+'Avoided Gen Capacity Cost'!O109)</f>
        <v>114.32748000000001</v>
      </c>
      <c r="P109">
        <f>-('Avoided Prod Cost'!P109+'Avoided T&amp;D Capacity'!P109+'Avoided Gen Capacity Cost'!P109)</f>
        <v>90.827480000000008</v>
      </c>
      <c r="Q109">
        <f>-('Avoided Prod Cost'!Q109+'Avoided T&amp;D Capacity'!Q109+'Avoided Gen Capacity Cost'!Q109)</f>
        <v>0</v>
      </c>
      <c r="R109">
        <f>-('Avoided Prod Cost'!R109+'Avoided T&amp;D Capacity'!R109+'Avoided Gen Capacity Cost'!R109)</f>
        <v>0</v>
      </c>
      <c r="S109">
        <f>-('Avoided Prod Cost'!S109+'Avoided T&amp;D Capacity'!S109+'Avoided Gen Capacity Cost'!S109)</f>
        <v>0</v>
      </c>
      <c r="T109">
        <f>-('Avoided Prod Cost'!T109+'Avoided T&amp;D Capacity'!T109+'Avoided Gen Capacity Cost'!T109)</f>
        <v>0</v>
      </c>
      <c r="U109">
        <f>-('Avoided Prod Cost'!U109+'Avoided T&amp;D Capacity'!U109+'Avoided Gen Capacity Cost'!U109)</f>
        <v>0</v>
      </c>
      <c r="V109">
        <f>-('Avoided Prod Cost'!V109+'Avoided T&amp;D Capacity'!V109+'Avoided Gen Capacity Cost'!V109)</f>
        <v>0</v>
      </c>
      <c r="W109">
        <f>-('Avoided Prod Cost'!W109+'Avoided T&amp;D Capacity'!W109+'Avoided Gen Capacity Cost'!W109)</f>
        <v>0</v>
      </c>
      <c r="X109">
        <f>-('Avoided Prod Cost'!X109+'Avoided T&amp;D Capacity'!X109+'Avoided Gen Capacity Cost'!X109)</f>
        <v>0</v>
      </c>
      <c r="Y109">
        <f>-('Avoided Prod Cost'!Y109+'Avoided T&amp;D Capacity'!Y109+'Avoided Gen Capacity Cost'!Y109)</f>
        <v>0</v>
      </c>
      <c r="Z109">
        <f>-('Avoided Prod Cost'!Z109+'Avoided T&amp;D Capacity'!Z109+'Avoided Gen Capacity Cost'!Z109)</f>
        <v>0</v>
      </c>
      <c r="AA109">
        <f>-('Avoided Prod Cost'!AA109+'Avoided T&amp;D Capacity'!AA109+'Avoided Gen Capacity Cost'!AA109)</f>
        <v>0</v>
      </c>
      <c r="AB109">
        <f>-('Avoided Prod Cost'!AB109+'Avoided T&amp;D Capacity'!AB109+'Avoided Gen Capacity Cost'!AB109)</f>
        <v>0</v>
      </c>
      <c r="AC109">
        <f>-('Avoided Prod Cost'!AC109+'Avoided T&amp;D Capacity'!AC109+'Avoided Gen Capacity Cost'!AC109)</f>
        <v>0</v>
      </c>
      <c r="AD109">
        <f>-('Avoided Prod Cost'!AD109+'Avoided T&amp;D Capacity'!AD109+'Avoided Gen Capacity Cost'!AD109)</f>
        <v>0</v>
      </c>
      <c r="AE109">
        <f>-('Avoided Prod Cost'!AE109+'Avoided T&amp;D Capacity'!AE109+'Avoided Gen Capacity Cost'!AE109)</f>
        <v>0</v>
      </c>
      <c r="AF109">
        <f>-('Avoided Prod Cost'!AF109+'Avoided T&amp;D Capacity'!AF109+'Avoided Gen Capacity Cost'!AF109)</f>
        <v>0</v>
      </c>
      <c r="AG109">
        <f>-('Avoided Prod Cost'!AG109+'Avoided T&amp;D Capacity'!AG109+'Avoided Gen Capacity Cost'!AG109)</f>
        <v>0</v>
      </c>
      <c r="AH109">
        <f>-('Avoided Prod Cost'!AH109+'Avoided T&amp;D Capacity'!AH109+'Avoided Gen Capacity Cost'!AH109)</f>
        <v>0</v>
      </c>
      <c r="AI109" s="2">
        <f t="shared" si="2"/>
        <v>761.46230000000014</v>
      </c>
      <c r="AJ109" s="2">
        <f t="shared" si="3"/>
        <v>543.79262070462926</v>
      </c>
    </row>
    <row r="110" spans="1:36" x14ac:dyDescent="0.25">
      <c r="A110" s="13">
        <v>2</v>
      </c>
      <c r="B110" s="13">
        <v>100</v>
      </c>
      <c r="C110" s="95">
        <v>120</v>
      </c>
      <c r="D110" t="s">
        <v>144</v>
      </c>
      <c r="E110">
        <f>-('Avoided Prod Cost'!E110+'Avoided T&amp;D Capacity'!E110+'Avoided Gen Capacity Cost'!E110)</f>
        <v>0</v>
      </c>
      <c r="F110">
        <f>-('Avoided Prod Cost'!F110+'Avoided T&amp;D Capacity'!F110+'Avoided Gen Capacity Cost'!F110)</f>
        <v>0</v>
      </c>
      <c r="G110">
        <f>-('Avoided Prod Cost'!G110+'Avoided T&amp;D Capacity'!G110+'Avoided Gen Capacity Cost'!G110)</f>
        <v>7.3540270000000003</v>
      </c>
      <c r="H110">
        <f>-('Avoided Prod Cost'!H110+'Avoided T&amp;D Capacity'!H110+'Avoided Gen Capacity Cost'!H110)</f>
        <v>7.2290270000000003</v>
      </c>
      <c r="I110">
        <f>-('Avoided Prod Cost'!I110+'Avoided T&amp;D Capacity'!I110+'Avoided Gen Capacity Cost'!I110)</f>
        <v>7.3540270000000003</v>
      </c>
      <c r="J110">
        <f>-('Avoided Prod Cost'!J110+'Avoided T&amp;D Capacity'!J110+'Avoided Gen Capacity Cost'!J110)</f>
        <v>13.101096999999999</v>
      </c>
      <c r="K110">
        <f>-('Avoided Prod Cost'!K110+'Avoided T&amp;D Capacity'!K110+'Avoided Gen Capacity Cost'!K110)</f>
        <v>14.709496</v>
      </c>
      <c r="L110">
        <f>-('Avoided Prod Cost'!L110+'Avoided T&amp;D Capacity'!L110+'Avoided Gen Capacity Cost'!L110)</f>
        <v>14.538596999999999</v>
      </c>
      <c r="M110">
        <f>-('Avoided Prod Cost'!M110+'Avoided T&amp;D Capacity'!M110+'Avoided Gen Capacity Cost'!M110)</f>
        <v>17.736840000000001</v>
      </c>
      <c r="N110">
        <f>-('Avoided Prod Cost'!N110+'Avoided T&amp;D Capacity'!N110+'Avoided Gen Capacity Cost'!N110)</f>
        <v>19.189965000000001</v>
      </c>
      <c r="O110">
        <f>-('Avoided Prod Cost'!O110+'Avoided T&amp;D Capacity'!O110+'Avoided Gen Capacity Cost'!O110)</f>
        <v>19.604027000000002</v>
      </c>
      <c r="P110">
        <f>-('Avoided Prod Cost'!P110+'Avoided T&amp;D Capacity'!P110+'Avoided Gen Capacity Cost'!P110)</f>
        <v>16.916527000000002</v>
      </c>
      <c r="Q110">
        <f>-('Avoided Prod Cost'!Q110+'Avoided T&amp;D Capacity'!Q110+'Avoided Gen Capacity Cost'!Q110)</f>
        <v>17.510277000000002</v>
      </c>
      <c r="R110">
        <f>-('Avoided Prod Cost'!R110+'Avoided T&amp;D Capacity'!R110+'Avoided Gen Capacity Cost'!R110)</f>
        <v>15.963402</v>
      </c>
      <c r="S110">
        <f>-('Avoided Prod Cost'!S110+'Avoided T&amp;D Capacity'!S110+'Avoided Gen Capacity Cost'!S110)</f>
        <v>19.760277000000002</v>
      </c>
      <c r="T110">
        <f>-('Avoided Prod Cost'!T110+'Avoided T&amp;D Capacity'!T110+'Avoided Gen Capacity Cost'!T110)</f>
        <v>16.229027000000002</v>
      </c>
      <c r="U110">
        <f>-('Avoided Prod Cost'!U110+'Avoided T&amp;D Capacity'!U110+'Avoided Gen Capacity Cost'!U110)</f>
        <v>17.354027000000002</v>
      </c>
      <c r="V110">
        <f>-('Avoided Prod Cost'!V110+'Avoided T&amp;D Capacity'!V110+'Avoided Gen Capacity Cost'!V110)</f>
        <v>18.041527000000002</v>
      </c>
      <c r="W110">
        <f>-('Avoided Prod Cost'!W110+'Avoided T&amp;D Capacity'!W110+'Avoided Gen Capacity Cost'!W110)</f>
        <v>20.760277000000002</v>
      </c>
      <c r="X110">
        <f>-('Avoided Prod Cost'!X110+'Avoided T&amp;D Capacity'!X110+'Avoided Gen Capacity Cost'!X110)</f>
        <v>20.760277000000002</v>
      </c>
      <c r="Y110">
        <f>-('Avoided Prod Cost'!Y110+'Avoided T&amp;D Capacity'!Y110+'Avoided Gen Capacity Cost'!Y110)</f>
        <v>22.510277000000002</v>
      </c>
      <c r="Z110">
        <f>-('Avoided Prod Cost'!Z110+'Avoided T&amp;D Capacity'!Z110+'Avoided Gen Capacity Cost'!Z110)</f>
        <v>22.666527000000002</v>
      </c>
      <c r="AA110">
        <f>-('Avoided Prod Cost'!AA110+'Avoided T&amp;D Capacity'!AA110+'Avoided Gen Capacity Cost'!AA110)</f>
        <v>22.416527000000002</v>
      </c>
      <c r="AB110">
        <f>-('Avoided Prod Cost'!AB110+'Avoided T&amp;D Capacity'!AB110+'Avoided Gen Capacity Cost'!AB110)</f>
        <v>19.416527000000002</v>
      </c>
      <c r="AC110">
        <f>-('Avoided Prod Cost'!AC110+'Avoided T&amp;D Capacity'!AC110+'Avoided Gen Capacity Cost'!AC110)</f>
        <v>22.291526999999999</v>
      </c>
      <c r="AD110">
        <f>-('Avoided Prod Cost'!AD110+'Avoided T&amp;D Capacity'!AD110+'Avoided Gen Capacity Cost'!AD110)</f>
        <v>19.166527000000002</v>
      </c>
      <c r="AE110">
        <f>-('Avoided Prod Cost'!AE110+'Avoided T&amp;D Capacity'!AE110+'Avoided Gen Capacity Cost'!AE110)</f>
        <v>19.447777000000002</v>
      </c>
      <c r="AF110">
        <f>-('Avoided Prod Cost'!AF110+'Avoided T&amp;D Capacity'!AF110+'Avoided Gen Capacity Cost'!AF110)</f>
        <v>21.510276999999999</v>
      </c>
      <c r="AG110">
        <f>-('Avoided Prod Cost'!AG110+'Avoided T&amp;D Capacity'!AG110+'Avoided Gen Capacity Cost'!AG110)</f>
        <v>20.635276999999999</v>
      </c>
      <c r="AH110">
        <f>-('Avoided Prod Cost'!AH110+'Avoided T&amp;D Capacity'!AH110+'Avoided Gen Capacity Cost'!AH110)</f>
        <v>27.541526999999999</v>
      </c>
      <c r="AI110" s="2">
        <f t="shared" si="2"/>
        <v>501.7154909999997</v>
      </c>
      <c r="AJ110" s="2">
        <f t="shared" si="3"/>
        <v>216.46750182573103</v>
      </c>
    </row>
    <row r="111" spans="1:36" x14ac:dyDescent="0.25">
      <c r="A111" s="13">
        <v>2</v>
      </c>
      <c r="B111" s="13">
        <v>100</v>
      </c>
      <c r="C111" s="95">
        <v>121</v>
      </c>
      <c r="D111" t="s">
        <v>145</v>
      </c>
      <c r="E111">
        <f>-('Avoided Prod Cost'!E111+'Avoided T&amp;D Capacity'!E111+'Avoided Gen Capacity Cost'!E111)</f>
        <v>0</v>
      </c>
      <c r="F111">
        <f>-('Avoided Prod Cost'!F111+'Avoided T&amp;D Capacity'!F111+'Avoided Gen Capacity Cost'!F111)</f>
        <v>0</v>
      </c>
      <c r="G111">
        <f>-('Avoided Prod Cost'!G111+'Avoided T&amp;D Capacity'!G111+'Avoided Gen Capacity Cost'!G111)</f>
        <v>11.143402</v>
      </c>
      <c r="H111">
        <f>-('Avoided Prod Cost'!H111+'Avoided T&amp;D Capacity'!H111+'Avoided Gen Capacity Cost'!H111)</f>
        <v>10.518402</v>
      </c>
      <c r="I111">
        <f>-('Avoided Prod Cost'!I111+'Avoided T&amp;D Capacity'!I111+'Avoided Gen Capacity Cost'!I111)</f>
        <v>11.643402</v>
      </c>
      <c r="J111">
        <f>-('Avoided Prod Cost'!J111+'Avoided T&amp;D Capacity'!J111+'Avoided Gen Capacity Cost'!J111)</f>
        <v>22.894379000000001</v>
      </c>
      <c r="K111">
        <f>-('Avoided Prod Cost'!K111+'Avoided T&amp;D Capacity'!K111+'Avoided Gen Capacity Cost'!K111)</f>
        <v>26.442230000000002</v>
      </c>
      <c r="L111">
        <f>-('Avoided Prod Cost'!L111+'Avoided T&amp;D Capacity'!L111+'Avoided Gen Capacity Cost'!L111)</f>
        <v>26.775238000000002</v>
      </c>
      <c r="M111">
        <f>-('Avoided Prod Cost'!M111+'Avoided T&amp;D Capacity'!M111+'Avoided Gen Capacity Cost'!M111)</f>
        <v>32.479342000000003</v>
      </c>
      <c r="N111">
        <f>-('Avoided Prod Cost'!N111+'Avoided T&amp;D Capacity'!N111+'Avoided Gen Capacity Cost'!N111)</f>
        <v>34.842503000000001</v>
      </c>
      <c r="O111">
        <f>-('Avoided Prod Cost'!O111+'Avoided T&amp;D Capacity'!O111+'Avoided Gen Capacity Cost'!O111)</f>
        <v>34.647182999999998</v>
      </c>
      <c r="P111">
        <f>-('Avoided Prod Cost'!P111+'Avoided T&amp;D Capacity'!P111+'Avoided Gen Capacity Cost'!P111)</f>
        <v>29.358122999999999</v>
      </c>
      <c r="Q111">
        <f>-('Avoided Prod Cost'!Q111+'Avoided T&amp;D Capacity'!Q111+'Avoided Gen Capacity Cost'!Q111)</f>
        <v>0</v>
      </c>
      <c r="R111">
        <f>-('Avoided Prod Cost'!R111+'Avoided T&amp;D Capacity'!R111+'Avoided Gen Capacity Cost'!R111)</f>
        <v>0</v>
      </c>
      <c r="S111">
        <f>-('Avoided Prod Cost'!S111+'Avoided T&amp;D Capacity'!S111+'Avoided Gen Capacity Cost'!S111)</f>
        <v>0</v>
      </c>
      <c r="T111">
        <f>-('Avoided Prod Cost'!T111+'Avoided T&amp;D Capacity'!T111+'Avoided Gen Capacity Cost'!T111)</f>
        <v>0</v>
      </c>
      <c r="U111">
        <f>-('Avoided Prod Cost'!U111+'Avoided T&amp;D Capacity'!U111+'Avoided Gen Capacity Cost'!U111)</f>
        <v>0</v>
      </c>
      <c r="V111">
        <f>-('Avoided Prod Cost'!V111+'Avoided T&amp;D Capacity'!V111+'Avoided Gen Capacity Cost'!V111)</f>
        <v>0</v>
      </c>
      <c r="W111">
        <f>-('Avoided Prod Cost'!W111+'Avoided T&amp;D Capacity'!W111+'Avoided Gen Capacity Cost'!W111)</f>
        <v>0</v>
      </c>
      <c r="X111">
        <f>-('Avoided Prod Cost'!X111+'Avoided T&amp;D Capacity'!X111+'Avoided Gen Capacity Cost'!X111)</f>
        <v>0</v>
      </c>
      <c r="Y111">
        <f>-('Avoided Prod Cost'!Y111+'Avoided T&amp;D Capacity'!Y111+'Avoided Gen Capacity Cost'!Y111)</f>
        <v>0</v>
      </c>
      <c r="Z111">
        <f>-('Avoided Prod Cost'!Z111+'Avoided T&amp;D Capacity'!Z111+'Avoided Gen Capacity Cost'!Z111)</f>
        <v>0</v>
      </c>
      <c r="AA111">
        <f>-('Avoided Prod Cost'!AA111+'Avoided T&amp;D Capacity'!AA111+'Avoided Gen Capacity Cost'!AA111)</f>
        <v>0</v>
      </c>
      <c r="AB111">
        <f>-('Avoided Prod Cost'!AB111+'Avoided T&amp;D Capacity'!AB111+'Avoided Gen Capacity Cost'!AB111)</f>
        <v>0</v>
      </c>
      <c r="AC111">
        <f>-('Avoided Prod Cost'!AC111+'Avoided T&amp;D Capacity'!AC111+'Avoided Gen Capacity Cost'!AC111)</f>
        <v>0</v>
      </c>
      <c r="AD111">
        <f>-('Avoided Prod Cost'!AD111+'Avoided T&amp;D Capacity'!AD111+'Avoided Gen Capacity Cost'!AD111)</f>
        <v>0</v>
      </c>
      <c r="AE111">
        <f>-('Avoided Prod Cost'!AE111+'Avoided T&amp;D Capacity'!AE111+'Avoided Gen Capacity Cost'!AE111)</f>
        <v>0</v>
      </c>
      <c r="AF111">
        <f>-('Avoided Prod Cost'!AF111+'Avoided T&amp;D Capacity'!AF111+'Avoided Gen Capacity Cost'!AF111)</f>
        <v>0</v>
      </c>
      <c r="AG111">
        <f>-('Avoided Prod Cost'!AG111+'Avoided T&amp;D Capacity'!AG111+'Avoided Gen Capacity Cost'!AG111)</f>
        <v>0</v>
      </c>
      <c r="AH111">
        <f>-('Avoided Prod Cost'!AH111+'Avoided T&amp;D Capacity'!AH111+'Avoided Gen Capacity Cost'!AH111)</f>
        <v>0</v>
      </c>
      <c r="AI111" s="2">
        <f t="shared" si="2"/>
        <v>240.744204</v>
      </c>
      <c r="AJ111" s="2">
        <f t="shared" si="3"/>
        <v>172.90457834309251</v>
      </c>
    </row>
    <row r="112" spans="1:36" x14ac:dyDescent="0.25">
      <c r="A112" s="13">
        <v>2</v>
      </c>
      <c r="B112" s="13">
        <v>100</v>
      </c>
      <c r="C112" s="95">
        <v>122</v>
      </c>
      <c r="D112" t="s">
        <v>146</v>
      </c>
      <c r="E112">
        <f>-('Avoided Prod Cost'!E112+'Avoided T&amp;D Capacity'!E112+'Avoided Gen Capacity Cost'!E112)</f>
        <v>0</v>
      </c>
      <c r="F112">
        <f>-('Avoided Prod Cost'!F112+'Avoided T&amp;D Capacity'!F112+'Avoided Gen Capacity Cost'!F112)</f>
        <v>0</v>
      </c>
      <c r="G112">
        <f>-('Avoided Prod Cost'!G112+'Avoided T&amp;D Capacity'!G112+'Avoided Gen Capacity Cost'!G112)</f>
        <v>35.480027</v>
      </c>
      <c r="H112">
        <f>-('Avoided Prod Cost'!H112+'Avoided T&amp;D Capacity'!H112+'Avoided Gen Capacity Cost'!H112)</f>
        <v>35.980027</v>
      </c>
      <c r="I112">
        <f>-('Avoided Prod Cost'!I112+'Avoided T&amp;D Capacity'!I112+'Avoided Gen Capacity Cost'!I112)</f>
        <v>38.730027</v>
      </c>
      <c r="J112">
        <f>-('Avoided Prod Cost'!J112+'Avoided T&amp;D Capacity'!J112+'Avoided Gen Capacity Cost'!J112)</f>
        <v>63.672407</v>
      </c>
      <c r="K112">
        <f>-('Avoided Prod Cost'!K112+'Avoided T&amp;D Capacity'!K112+'Avoided Gen Capacity Cost'!K112)</f>
        <v>72.157757000000004</v>
      </c>
      <c r="L112">
        <f>-('Avoided Prod Cost'!L112+'Avoided T&amp;D Capacity'!L112+'Avoided Gen Capacity Cost'!L112)</f>
        <v>74.228076999999999</v>
      </c>
      <c r="M112">
        <f>-('Avoided Prod Cost'!M112+'Avoided T&amp;D Capacity'!M112+'Avoided Gen Capacity Cost'!M112)</f>
        <v>85.980027000000007</v>
      </c>
      <c r="N112">
        <f>-('Avoided Prod Cost'!N112+'Avoided T&amp;D Capacity'!N112+'Avoided Gen Capacity Cost'!N112)</f>
        <v>93.425336999999999</v>
      </c>
      <c r="O112">
        <f>-('Avoided Prod Cost'!O112+'Avoided T&amp;D Capacity'!O112+'Avoided Gen Capacity Cost'!O112)</f>
        <v>95.034717000000001</v>
      </c>
      <c r="P112">
        <f>-('Avoided Prod Cost'!P112+'Avoided T&amp;D Capacity'!P112+'Avoided Gen Capacity Cost'!P112)</f>
        <v>80.839406999999994</v>
      </c>
      <c r="Q112">
        <f>-('Avoided Prod Cost'!Q112+'Avoided T&amp;D Capacity'!Q112+'Avoided Gen Capacity Cost'!Q112)</f>
        <v>85.636277000000007</v>
      </c>
      <c r="R112">
        <f>-('Avoided Prod Cost'!R112+'Avoided T&amp;D Capacity'!R112+'Avoided Gen Capacity Cost'!R112)</f>
        <v>78.355027000000007</v>
      </c>
      <c r="S112">
        <f>-('Avoided Prod Cost'!S112+'Avoided T&amp;D Capacity'!S112+'Avoided Gen Capacity Cost'!S112)</f>
        <v>101.48002700000001</v>
      </c>
      <c r="T112">
        <f>-('Avoided Prod Cost'!T112+'Avoided T&amp;D Capacity'!T112+'Avoided Gen Capacity Cost'!T112)</f>
        <v>80.948777000000007</v>
      </c>
      <c r="U112">
        <f>-('Avoided Prod Cost'!U112+'Avoided T&amp;D Capacity'!U112+'Avoided Gen Capacity Cost'!U112)</f>
        <v>89.730027000000007</v>
      </c>
      <c r="V112">
        <f>-('Avoided Prod Cost'!V112+'Avoided T&amp;D Capacity'!V112+'Avoided Gen Capacity Cost'!V112)</f>
        <v>90.448777000000007</v>
      </c>
      <c r="W112">
        <f>-('Avoided Prod Cost'!W112+'Avoided T&amp;D Capacity'!W112+'Avoided Gen Capacity Cost'!W112)</f>
        <v>103.76127700000001</v>
      </c>
      <c r="X112">
        <f>-('Avoided Prod Cost'!X112+'Avoided T&amp;D Capacity'!X112+'Avoided Gen Capacity Cost'!X112)</f>
        <v>105.98002700000001</v>
      </c>
      <c r="Y112">
        <f>-('Avoided Prod Cost'!Y112+'Avoided T&amp;D Capacity'!Y112+'Avoided Gen Capacity Cost'!Y112)</f>
        <v>109.48002700000001</v>
      </c>
      <c r="Z112">
        <f>-('Avoided Prod Cost'!Z112+'Avoided T&amp;D Capacity'!Z112+'Avoided Gen Capacity Cost'!Z112)</f>
        <v>110.91752700000001</v>
      </c>
      <c r="AA112">
        <f>-('Avoided Prod Cost'!AA112+'Avoided T&amp;D Capacity'!AA112+'Avoided Gen Capacity Cost'!AA112)</f>
        <v>112.73002700000001</v>
      </c>
      <c r="AB112">
        <f>-('Avoided Prod Cost'!AB112+'Avoided T&amp;D Capacity'!AB112+'Avoided Gen Capacity Cost'!AB112)</f>
        <v>101.91752700000001</v>
      </c>
      <c r="AC112">
        <f>-('Avoided Prod Cost'!AC112+'Avoided T&amp;D Capacity'!AC112+'Avoided Gen Capacity Cost'!AC112)</f>
        <v>104.54252700000001</v>
      </c>
      <c r="AD112">
        <f>-('Avoided Prod Cost'!AD112+'Avoided T&amp;D Capacity'!AD112+'Avoided Gen Capacity Cost'!AD112)</f>
        <v>97.198777000000007</v>
      </c>
      <c r="AE112">
        <f>-('Avoided Prod Cost'!AE112+'Avoided T&amp;D Capacity'!AE112+'Avoided Gen Capacity Cost'!AE112)</f>
        <v>100.07377700000001</v>
      </c>
      <c r="AF112">
        <f>-('Avoided Prod Cost'!AF112+'Avoided T&amp;D Capacity'!AF112+'Avoided Gen Capacity Cost'!AF112)</f>
        <v>107.01127700000001</v>
      </c>
      <c r="AG112">
        <f>-('Avoided Prod Cost'!AG112+'Avoided T&amp;D Capacity'!AG112+'Avoided Gen Capacity Cost'!AG112)</f>
        <v>110.98002700000001</v>
      </c>
      <c r="AH112">
        <f>-('Avoided Prod Cost'!AH112+'Avoided T&amp;D Capacity'!AH112+'Avoided Gen Capacity Cost'!AH112)</f>
        <v>140.16752700000001</v>
      </c>
      <c r="AI112" s="2">
        <f t="shared" si="2"/>
        <v>2506.8870460000012</v>
      </c>
      <c r="AJ112" s="2">
        <f t="shared" si="3"/>
        <v>1076.0350622254716</v>
      </c>
    </row>
    <row r="113" spans="1:36" x14ac:dyDescent="0.25">
      <c r="A113" s="13">
        <v>2</v>
      </c>
      <c r="B113" s="13">
        <v>100</v>
      </c>
      <c r="C113" s="95">
        <v>124</v>
      </c>
      <c r="D113" t="s">
        <v>147</v>
      </c>
      <c r="E113">
        <f>-('Avoided Prod Cost'!E113+'Avoided T&amp;D Capacity'!E113+'Avoided Gen Capacity Cost'!E113)</f>
        <v>0</v>
      </c>
      <c r="F113">
        <f>-('Avoided Prod Cost'!F113+'Avoided T&amp;D Capacity'!F113+'Avoided Gen Capacity Cost'!F113)</f>
        <v>0</v>
      </c>
      <c r="G113">
        <f>-('Avoided Prod Cost'!G113+'Avoided T&amp;D Capacity'!G113+'Avoided Gen Capacity Cost'!G113)</f>
        <v>23.540375000000001</v>
      </c>
      <c r="H113">
        <f>-('Avoided Prod Cost'!H113+'Avoided T&amp;D Capacity'!H113+'Avoided Gen Capacity Cost'!H113)</f>
        <v>23.415375000000001</v>
      </c>
      <c r="I113">
        <f>-('Avoided Prod Cost'!I113+'Avoided T&amp;D Capacity'!I113+'Avoided Gen Capacity Cost'!I113)</f>
        <v>24.915375000000001</v>
      </c>
      <c r="J113">
        <f>-('Avoided Prod Cost'!J113+'Avoided T&amp;D Capacity'!J113+'Avoided Gen Capacity Cost'!J113)</f>
        <v>50.071624999999997</v>
      </c>
      <c r="K113">
        <f>-('Avoided Prod Cost'!K113+'Avoided T&amp;D Capacity'!K113+'Avoided Gen Capacity Cost'!K113)</f>
        <v>58.332364999999996</v>
      </c>
      <c r="L113">
        <f>-('Avoided Prod Cost'!L113+'Avoided T&amp;D Capacity'!L113+'Avoided Gen Capacity Cost'!L113)</f>
        <v>59.661465</v>
      </c>
      <c r="M113">
        <f>-('Avoided Prod Cost'!M113+'Avoided T&amp;D Capacity'!M113+'Avoided Gen Capacity Cost'!M113)</f>
        <v>71.649754999999999</v>
      </c>
      <c r="N113">
        <f>-('Avoided Prod Cost'!N113+'Avoided T&amp;D Capacity'!N113+'Avoided Gen Capacity Cost'!N113)</f>
        <v>78.134124999999997</v>
      </c>
      <c r="O113">
        <f>-('Avoided Prod Cost'!O113+'Avoided T&amp;D Capacity'!O113+'Avoided Gen Capacity Cost'!O113)</f>
        <v>79.009124999999997</v>
      </c>
      <c r="P113">
        <f>-('Avoided Prod Cost'!P113+'Avoided T&amp;D Capacity'!P113+'Avoided Gen Capacity Cost'!P113)</f>
        <v>64.165374999999997</v>
      </c>
      <c r="Q113">
        <f>-('Avoided Prod Cost'!Q113+'Avoided T&amp;D Capacity'!Q113+'Avoided Gen Capacity Cost'!Q113)</f>
        <v>68.727874999999997</v>
      </c>
      <c r="R113">
        <f>-('Avoided Prod Cost'!R113+'Avoided T&amp;D Capacity'!R113+'Avoided Gen Capacity Cost'!R113)</f>
        <v>59.634124999999997</v>
      </c>
      <c r="S113">
        <f>-('Avoided Prod Cost'!S113+'Avoided T&amp;D Capacity'!S113+'Avoided Gen Capacity Cost'!S113)</f>
        <v>83.384124999999997</v>
      </c>
      <c r="T113">
        <f>-('Avoided Prod Cost'!T113+'Avoided T&amp;D Capacity'!T113+'Avoided Gen Capacity Cost'!T113)</f>
        <v>61.821624999999997</v>
      </c>
      <c r="U113">
        <f>-('Avoided Prod Cost'!U113+'Avoided T&amp;D Capacity'!U113+'Avoided Gen Capacity Cost'!U113)</f>
        <v>69.102874999999997</v>
      </c>
      <c r="V113">
        <f>-('Avoided Prod Cost'!V113+'Avoided T&amp;D Capacity'!V113+'Avoided Gen Capacity Cost'!V113)</f>
        <v>69.884124999999997</v>
      </c>
      <c r="W113">
        <f>-('Avoided Prod Cost'!W113+'Avoided T&amp;D Capacity'!W113+'Avoided Gen Capacity Cost'!W113)</f>
        <v>83.602874999999997</v>
      </c>
      <c r="X113">
        <f>-('Avoided Prod Cost'!X113+'Avoided T&amp;D Capacity'!X113+'Avoided Gen Capacity Cost'!X113)</f>
        <v>84.884124999999997</v>
      </c>
      <c r="Y113">
        <f>-('Avoided Prod Cost'!Y113+'Avoided T&amp;D Capacity'!Y113+'Avoided Gen Capacity Cost'!Y113)</f>
        <v>87.352874999999997</v>
      </c>
      <c r="Z113">
        <f>-('Avoided Prod Cost'!Z113+'Avoided T&amp;D Capacity'!Z113+'Avoided Gen Capacity Cost'!Z113)</f>
        <v>87.852874999999997</v>
      </c>
      <c r="AA113">
        <f>-('Avoided Prod Cost'!AA113+'Avoided T&amp;D Capacity'!AA113+'Avoided Gen Capacity Cost'!AA113)</f>
        <v>0</v>
      </c>
      <c r="AB113">
        <f>-('Avoided Prod Cost'!AB113+'Avoided T&amp;D Capacity'!AB113+'Avoided Gen Capacity Cost'!AB113)</f>
        <v>0</v>
      </c>
      <c r="AC113">
        <f>-('Avoided Prod Cost'!AC113+'Avoided T&amp;D Capacity'!AC113+'Avoided Gen Capacity Cost'!AC113)</f>
        <v>0</v>
      </c>
      <c r="AD113">
        <f>-('Avoided Prod Cost'!AD113+'Avoided T&amp;D Capacity'!AD113+'Avoided Gen Capacity Cost'!AD113)</f>
        <v>0</v>
      </c>
      <c r="AE113">
        <f>-('Avoided Prod Cost'!AE113+'Avoided T&amp;D Capacity'!AE113+'Avoided Gen Capacity Cost'!AE113)</f>
        <v>0</v>
      </c>
      <c r="AF113">
        <f>-('Avoided Prod Cost'!AF113+'Avoided T&amp;D Capacity'!AF113+'Avoided Gen Capacity Cost'!AF113)</f>
        <v>0</v>
      </c>
      <c r="AG113">
        <f>-('Avoided Prod Cost'!AG113+'Avoided T&amp;D Capacity'!AG113+'Avoided Gen Capacity Cost'!AG113)</f>
        <v>0</v>
      </c>
      <c r="AH113">
        <f>-('Avoided Prod Cost'!AH113+'Avoided T&amp;D Capacity'!AH113+'Avoided Gen Capacity Cost'!AH113)</f>
        <v>0</v>
      </c>
      <c r="AI113" s="2">
        <f t="shared" si="2"/>
        <v>1289.1424600000003</v>
      </c>
      <c r="AJ113" s="2">
        <f t="shared" si="3"/>
        <v>686.44636841094564</v>
      </c>
    </row>
    <row r="114" spans="1:36" x14ac:dyDescent="0.25">
      <c r="A114" s="13">
        <v>2</v>
      </c>
      <c r="B114" s="13">
        <v>100</v>
      </c>
      <c r="C114" s="95">
        <v>125</v>
      </c>
      <c r="D114" t="s">
        <v>148</v>
      </c>
      <c r="E114">
        <f>-('Avoided Prod Cost'!E114+'Avoided T&amp;D Capacity'!E114+'Avoided Gen Capacity Cost'!E114)</f>
        <v>0</v>
      </c>
      <c r="F114">
        <f>-('Avoided Prod Cost'!F114+'Avoided T&amp;D Capacity'!F114+'Avoided Gen Capacity Cost'!F114)</f>
        <v>0</v>
      </c>
      <c r="G114">
        <f>-('Avoided Prod Cost'!G114+'Avoided T&amp;D Capacity'!G114+'Avoided Gen Capacity Cost'!G114)</f>
        <v>1.2498164</v>
      </c>
      <c r="H114">
        <f>-('Avoided Prod Cost'!H114+'Avoided T&amp;D Capacity'!H114+'Avoided Gen Capacity Cost'!H114)</f>
        <v>1.2498164</v>
      </c>
      <c r="I114">
        <f>-('Avoided Prod Cost'!I114+'Avoided T&amp;D Capacity'!I114+'Avoided Gen Capacity Cost'!I114)</f>
        <v>1.2498164</v>
      </c>
      <c r="J114">
        <f>-('Avoided Prod Cost'!J114+'Avoided T&amp;D Capacity'!J114+'Avoided Gen Capacity Cost'!J114)</f>
        <v>2.3230586</v>
      </c>
      <c r="K114">
        <f>-('Avoided Prod Cost'!K114+'Avoided T&amp;D Capacity'!K114+'Avoided Gen Capacity Cost'!K114)</f>
        <v>2.884582</v>
      </c>
      <c r="L114">
        <f>-('Avoided Prod Cost'!L114+'Avoided T&amp;D Capacity'!L114+'Avoided Gen Capacity Cost'!L114)</f>
        <v>2.6306758000000001</v>
      </c>
      <c r="M114">
        <f>-('Avoided Prod Cost'!M114+'Avoided T&amp;D Capacity'!M114+'Avoided Gen Capacity Cost'!M114)</f>
        <v>3.5779414000000003</v>
      </c>
      <c r="N114">
        <f>-('Avoided Prod Cost'!N114+'Avoided T&amp;D Capacity'!N114+'Avoided Gen Capacity Cost'!N114)</f>
        <v>2.9254750999999999</v>
      </c>
      <c r="O114">
        <f>-('Avoided Prod Cost'!O114+'Avoided T&amp;D Capacity'!O114+'Avoided Gen Capacity Cost'!O114)</f>
        <v>4.1286000999999999</v>
      </c>
      <c r="P114">
        <f>-('Avoided Prod Cost'!P114+'Avoided T&amp;D Capacity'!P114+'Avoided Gen Capacity Cost'!P114)</f>
        <v>3.1832871000000003</v>
      </c>
      <c r="Q114">
        <f>-('Avoided Prod Cost'!Q114+'Avoided T&amp;D Capacity'!Q114+'Avoided Gen Capacity Cost'!Q114)</f>
        <v>3.2145371000000003</v>
      </c>
      <c r="R114">
        <f>-('Avoided Prod Cost'!R114+'Avoided T&amp;D Capacity'!R114+'Avoided Gen Capacity Cost'!R114)</f>
        <v>3.0426620999999998</v>
      </c>
      <c r="S114">
        <f>-('Avoided Prod Cost'!S114+'Avoided T&amp;D Capacity'!S114+'Avoided Gen Capacity Cost'!S114)</f>
        <v>3.4957871000000003</v>
      </c>
      <c r="T114">
        <f>-('Avoided Prod Cost'!T114+'Avoided T&amp;D Capacity'!T114+'Avoided Gen Capacity Cost'!T114)</f>
        <v>2.3395371000000003</v>
      </c>
      <c r="U114">
        <f>-('Avoided Prod Cost'!U114+'Avoided T&amp;D Capacity'!U114+'Avoided Gen Capacity Cost'!U114)</f>
        <v>3.3707870999999998</v>
      </c>
      <c r="V114">
        <f>-('Avoided Prod Cost'!V114+'Avoided T&amp;D Capacity'!V114+'Avoided Gen Capacity Cost'!V114)</f>
        <v>2.9332871000000003</v>
      </c>
      <c r="W114">
        <f>-('Avoided Prod Cost'!W114+'Avoided T&amp;D Capacity'!W114+'Avoided Gen Capacity Cost'!W114)</f>
        <v>4.2145370999999994</v>
      </c>
      <c r="X114">
        <f>-('Avoided Prod Cost'!X114+'Avoided T&amp;D Capacity'!X114+'Avoided Gen Capacity Cost'!X114)</f>
        <v>3.2770371000000003</v>
      </c>
      <c r="Y114">
        <f>-('Avoided Prod Cost'!Y114+'Avoided T&amp;D Capacity'!Y114+'Avoided Gen Capacity Cost'!Y114)</f>
        <v>4.8707870999999994</v>
      </c>
      <c r="Z114">
        <f>-('Avoided Prod Cost'!Z114+'Avoided T&amp;D Capacity'!Z114+'Avoided Gen Capacity Cost'!Z114)</f>
        <v>4.3082870999999994</v>
      </c>
      <c r="AA114">
        <f>-('Avoided Prod Cost'!AA114+'Avoided T&amp;D Capacity'!AA114+'Avoided Gen Capacity Cost'!AA114)</f>
        <v>0</v>
      </c>
      <c r="AB114">
        <f>-('Avoided Prod Cost'!AB114+'Avoided T&amp;D Capacity'!AB114+'Avoided Gen Capacity Cost'!AB114)</f>
        <v>0</v>
      </c>
      <c r="AC114">
        <f>-('Avoided Prod Cost'!AC114+'Avoided T&amp;D Capacity'!AC114+'Avoided Gen Capacity Cost'!AC114)</f>
        <v>0</v>
      </c>
      <c r="AD114">
        <f>-('Avoided Prod Cost'!AD114+'Avoided T&amp;D Capacity'!AD114+'Avoided Gen Capacity Cost'!AD114)</f>
        <v>0</v>
      </c>
      <c r="AE114">
        <f>-('Avoided Prod Cost'!AE114+'Avoided T&amp;D Capacity'!AE114+'Avoided Gen Capacity Cost'!AE114)</f>
        <v>0</v>
      </c>
      <c r="AF114">
        <f>-('Avoided Prod Cost'!AF114+'Avoided T&amp;D Capacity'!AF114+'Avoided Gen Capacity Cost'!AF114)</f>
        <v>0</v>
      </c>
      <c r="AG114">
        <f>-('Avoided Prod Cost'!AG114+'Avoided T&amp;D Capacity'!AG114+'Avoided Gen Capacity Cost'!AG114)</f>
        <v>0</v>
      </c>
      <c r="AH114">
        <f>-('Avoided Prod Cost'!AH114+'Avoided T&amp;D Capacity'!AH114+'Avoided Gen Capacity Cost'!AH114)</f>
        <v>0</v>
      </c>
      <c r="AI114" s="2">
        <f t="shared" si="2"/>
        <v>60.47031530000001</v>
      </c>
      <c r="AJ114" s="2">
        <f t="shared" si="3"/>
        <v>32.322065323609543</v>
      </c>
    </row>
    <row r="115" spans="1:36" x14ac:dyDescent="0.25">
      <c r="A115" s="13">
        <v>2</v>
      </c>
      <c r="B115" s="13">
        <v>100</v>
      </c>
      <c r="C115" s="95">
        <v>126</v>
      </c>
      <c r="D115" t="s">
        <v>149</v>
      </c>
      <c r="E115">
        <f>-('Avoided Prod Cost'!E115+'Avoided T&amp;D Capacity'!E115+'Avoided Gen Capacity Cost'!E115)</f>
        <v>0</v>
      </c>
      <c r="F115">
        <f>-('Avoided Prod Cost'!F115+'Avoided T&amp;D Capacity'!F115+'Avoided Gen Capacity Cost'!F115)</f>
        <v>0</v>
      </c>
      <c r="G115">
        <f>-('Avoided Prod Cost'!G115+'Avoided T&amp;D Capacity'!G115+'Avoided Gen Capacity Cost'!G115)</f>
        <v>2.9027460999999999</v>
      </c>
      <c r="H115">
        <f>-('Avoided Prod Cost'!H115+'Avoided T&amp;D Capacity'!H115+'Avoided Gen Capacity Cost'!H115)</f>
        <v>3.1527460999999999</v>
      </c>
      <c r="I115">
        <f>-('Avoided Prod Cost'!I115+'Avoided T&amp;D Capacity'!I115+'Avoided Gen Capacity Cost'!I115)</f>
        <v>3.1527460999999999</v>
      </c>
      <c r="J115">
        <f>-('Avoided Prod Cost'!J115+'Avoided T&amp;D Capacity'!J115+'Avoided Gen Capacity Cost'!J115)</f>
        <v>6.5111441000000001</v>
      </c>
      <c r="K115">
        <f>-('Avoided Prod Cost'!K115+'Avoided T&amp;D Capacity'!K115+'Avoided Gen Capacity Cost'!K115)</f>
        <v>7.3197381000000004</v>
      </c>
      <c r="L115">
        <f>-('Avoided Prod Cost'!L115+'Avoided T&amp;D Capacity'!L115+'Avoided Gen Capacity Cost'!L115)</f>
        <v>6.8802851</v>
      </c>
      <c r="M115">
        <f>-('Avoided Prod Cost'!M115+'Avoided T&amp;D Capacity'!M115+'Avoided Gen Capacity Cost'!M115)</f>
        <v>9.2621210999999999</v>
      </c>
      <c r="N115">
        <f>-('Avoided Prod Cost'!N115+'Avoided T&amp;D Capacity'!N115+'Avoided Gen Capacity Cost'!N115)</f>
        <v>9.4183710999999999</v>
      </c>
      <c r="O115">
        <f>-('Avoided Prod Cost'!O115+'Avoided T&amp;D Capacity'!O115+'Avoided Gen Capacity Cost'!O115)</f>
        <v>9.7308710999999999</v>
      </c>
      <c r="P115">
        <f>-('Avoided Prod Cost'!P115+'Avoided T&amp;D Capacity'!P115+'Avoided Gen Capacity Cost'!P115)</f>
        <v>7.7777460999999999</v>
      </c>
      <c r="Q115">
        <f>-('Avoided Prod Cost'!Q115+'Avoided T&amp;D Capacity'!Q115+'Avoided Gen Capacity Cost'!Q115)</f>
        <v>8.1058710999999999</v>
      </c>
      <c r="R115">
        <f>-('Avoided Prod Cost'!R115+'Avoided T&amp;D Capacity'!R115+'Avoided Gen Capacity Cost'!R115)</f>
        <v>7.5433710999999999</v>
      </c>
      <c r="S115">
        <f>-('Avoided Prod Cost'!S115+'Avoided T&amp;D Capacity'!S115+'Avoided Gen Capacity Cost'!S115)</f>
        <v>9.4339960999999999</v>
      </c>
      <c r="T115">
        <f>-('Avoided Prod Cost'!T115+'Avoided T&amp;D Capacity'!T115+'Avoided Gen Capacity Cost'!T115)</f>
        <v>6.6839960999999999</v>
      </c>
      <c r="U115">
        <f>-('Avoided Prod Cost'!U115+'Avoided T&amp;D Capacity'!U115+'Avoided Gen Capacity Cost'!U115)</f>
        <v>8.5277460999999999</v>
      </c>
      <c r="V115">
        <f>-('Avoided Prod Cost'!V115+'Avoided T&amp;D Capacity'!V115+'Avoided Gen Capacity Cost'!V115)</f>
        <v>8.2777460999999999</v>
      </c>
      <c r="W115">
        <f>-('Avoided Prod Cost'!W115+'Avoided T&amp;D Capacity'!W115+'Avoided Gen Capacity Cost'!W115)</f>
        <v>9.9652460999999999</v>
      </c>
      <c r="X115">
        <f>-('Avoided Prod Cost'!X115+'Avoided T&amp;D Capacity'!X115+'Avoided Gen Capacity Cost'!X115)</f>
        <v>9.8714960999999999</v>
      </c>
      <c r="Y115">
        <f>-('Avoided Prod Cost'!Y115+'Avoided T&amp;D Capacity'!Y115+'Avoided Gen Capacity Cost'!Y115)</f>
        <v>11.5277461</v>
      </c>
      <c r="Z115">
        <f>-('Avoided Prod Cost'!Z115+'Avoided T&amp;D Capacity'!Z115+'Avoided Gen Capacity Cost'!Z115)</f>
        <v>10.5902461</v>
      </c>
      <c r="AA115">
        <f>-('Avoided Prod Cost'!AA115+'Avoided T&amp;D Capacity'!AA115+'Avoided Gen Capacity Cost'!AA115)</f>
        <v>0</v>
      </c>
      <c r="AB115">
        <f>-('Avoided Prod Cost'!AB115+'Avoided T&amp;D Capacity'!AB115+'Avoided Gen Capacity Cost'!AB115)</f>
        <v>0</v>
      </c>
      <c r="AC115">
        <f>-('Avoided Prod Cost'!AC115+'Avoided T&amp;D Capacity'!AC115+'Avoided Gen Capacity Cost'!AC115)</f>
        <v>0</v>
      </c>
      <c r="AD115">
        <f>-('Avoided Prod Cost'!AD115+'Avoided T&amp;D Capacity'!AD115+'Avoided Gen Capacity Cost'!AD115)</f>
        <v>0</v>
      </c>
      <c r="AE115">
        <f>-('Avoided Prod Cost'!AE115+'Avoided T&amp;D Capacity'!AE115+'Avoided Gen Capacity Cost'!AE115)</f>
        <v>0</v>
      </c>
      <c r="AF115">
        <f>-('Avoided Prod Cost'!AF115+'Avoided T&amp;D Capacity'!AF115+'Avoided Gen Capacity Cost'!AF115)</f>
        <v>0</v>
      </c>
      <c r="AG115">
        <f>-('Avoided Prod Cost'!AG115+'Avoided T&amp;D Capacity'!AG115+'Avoided Gen Capacity Cost'!AG115)</f>
        <v>0</v>
      </c>
      <c r="AH115">
        <f>-('Avoided Prod Cost'!AH115+'Avoided T&amp;D Capacity'!AH115+'Avoided Gen Capacity Cost'!AH115)</f>
        <v>0</v>
      </c>
      <c r="AI115" s="2">
        <f t="shared" si="2"/>
        <v>156.63597600000003</v>
      </c>
      <c r="AJ115" s="2">
        <f t="shared" si="3"/>
        <v>83.856925027306119</v>
      </c>
    </row>
    <row r="116" spans="1:36" x14ac:dyDescent="0.25">
      <c r="A116" s="13">
        <v>2</v>
      </c>
      <c r="B116" s="13">
        <v>100</v>
      </c>
      <c r="C116" s="95">
        <v>127</v>
      </c>
      <c r="D116" t="s">
        <v>150</v>
      </c>
      <c r="E116">
        <f>-('Avoided Prod Cost'!E116+'Avoided T&amp;D Capacity'!E116+'Avoided Gen Capacity Cost'!E116)</f>
        <v>0</v>
      </c>
      <c r="F116">
        <f>-('Avoided Prod Cost'!F116+'Avoided T&amp;D Capacity'!F116+'Avoided Gen Capacity Cost'!F116)</f>
        <v>0</v>
      </c>
      <c r="G116">
        <f>-('Avoided Prod Cost'!G116+'Avoided T&amp;D Capacity'!G116+'Avoided Gen Capacity Cost'!G116)</f>
        <v>4.1570508000000004</v>
      </c>
      <c r="H116">
        <f>-('Avoided Prod Cost'!H116+'Avoided T&amp;D Capacity'!H116+'Avoided Gen Capacity Cost'!H116)</f>
        <v>4.4070508000000004</v>
      </c>
      <c r="I116">
        <f>-('Avoided Prod Cost'!I116+'Avoided T&amp;D Capacity'!I116+'Avoided Gen Capacity Cost'!I116)</f>
        <v>4.5320508000000004</v>
      </c>
      <c r="J116">
        <f>-('Avoided Prod Cost'!J116+'Avoided T&amp;D Capacity'!J116+'Avoided Gen Capacity Cost'!J116)</f>
        <v>6.1052930000000005</v>
      </c>
      <c r="K116">
        <f>-('Avoided Prod Cost'!K116+'Avoided T&amp;D Capacity'!K116+'Avoided Gen Capacity Cost'!K116)</f>
        <v>6.4168164000000001</v>
      </c>
      <c r="L116">
        <f>-('Avoided Prod Cost'!L116+'Avoided T&amp;D Capacity'!L116+'Avoided Gen Capacity Cost'!L116)</f>
        <v>0</v>
      </c>
      <c r="M116">
        <f>-('Avoided Prod Cost'!M116+'Avoided T&amp;D Capacity'!M116+'Avoided Gen Capacity Cost'!M116)</f>
        <v>0</v>
      </c>
      <c r="N116">
        <f>-('Avoided Prod Cost'!N116+'Avoided T&amp;D Capacity'!N116+'Avoided Gen Capacity Cost'!N116)</f>
        <v>0</v>
      </c>
      <c r="O116">
        <f>-('Avoided Prod Cost'!O116+'Avoided T&amp;D Capacity'!O116+'Avoided Gen Capacity Cost'!O116)</f>
        <v>0</v>
      </c>
      <c r="P116">
        <f>-('Avoided Prod Cost'!P116+'Avoided T&amp;D Capacity'!P116+'Avoided Gen Capacity Cost'!P116)</f>
        <v>0</v>
      </c>
      <c r="Q116">
        <f>-('Avoided Prod Cost'!Q116+'Avoided T&amp;D Capacity'!Q116+'Avoided Gen Capacity Cost'!Q116)</f>
        <v>0</v>
      </c>
      <c r="R116">
        <f>-('Avoided Prod Cost'!R116+'Avoided T&amp;D Capacity'!R116+'Avoided Gen Capacity Cost'!R116)</f>
        <v>0</v>
      </c>
      <c r="S116">
        <f>-('Avoided Prod Cost'!S116+'Avoided T&amp;D Capacity'!S116+'Avoided Gen Capacity Cost'!S116)</f>
        <v>0</v>
      </c>
      <c r="T116">
        <f>-('Avoided Prod Cost'!T116+'Avoided T&amp;D Capacity'!T116+'Avoided Gen Capacity Cost'!T116)</f>
        <v>0</v>
      </c>
      <c r="U116">
        <f>-('Avoided Prod Cost'!U116+'Avoided T&amp;D Capacity'!U116+'Avoided Gen Capacity Cost'!U116)</f>
        <v>0</v>
      </c>
      <c r="V116">
        <f>-('Avoided Prod Cost'!V116+'Avoided T&amp;D Capacity'!V116+'Avoided Gen Capacity Cost'!V116)</f>
        <v>0</v>
      </c>
      <c r="W116">
        <f>-('Avoided Prod Cost'!W116+'Avoided T&amp;D Capacity'!W116+'Avoided Gen Capacity Cost'!W116)</f>
        <v>0</v>
      </c>
      <c r="X116">
        <f>-('Avoided Prod Cost'!X116+'Avoided T&amp;D Capacity'!X116+'Avoided Gen Capacity Cost'!X116)</f>
        <v>0</v>
      </c>
      <c r="Y116">
        <f>-('Avoided Prod Cost'!Y116+'Avoided T&amp;D Capacity'!Y116+'Avoided Gen Capacity Cost'!Y116)</f>
        <v>0</v>
      </c>
      <c r="Z116">
        <f>-('Avoided Prod Cost'!Z116+'Avoided T&amp;D Capacity'!Z116+'Avoided Gen Capacity Cost'!Z116)</f>
        <v>0</v>
      </c>
      <c r="AA116">
        <f>-('Avoided Prod Cost'!AA116+'Avoided T&amp;D Capacity'!AA116+'Avoided Gen Capacity Cost'!AA116)</f>
        <v>0</v>
      </c>
      <c r="AB116">
        <f>-('Avoided Prod Cost'!AB116+'Avoided T&amp;D Capacity'!AB116+'Avoided Gen Capacity Cost'!AB116)</f>
        <v>0</v>
      </c>
      <c r="AC116">
        <f>-('Avoided Prod Cost'!AC116+'Avoided T&amp;D Capacity'!AC116+'Avoided Gen Capacity Cost'!AC116)</f>
        <v>0</v>
      </c>
      <c r="AD116">
        <f>-('Avoided Prod Cost'!AD116+'Avoided T&amp;D Capacity'!AD116+'Avoided Gen Capacity Cost'!AD116)</f>
        <v>0</v>
      </c>
      <c r="AE116">
        <f>-('Avoided Prod Cost'!AE116+'Avoided T&amp;D Capacity'!AE116+'Avoided Gen Capacity Cost'!AE116)</f>
        <v>0</v>
      </c>
      <c r="AF116">
        <f>-('Avoided Prod Cost'!AF116+'Avoided T&amp;D Capacity'!AF116+'Avoided Gen Capacity Cost'!AF116)</f>
        <v>0</v>
      </c>
      <c r="AG116">
        <f>-('Avoided Prod Cost'!AG116+'Avoided T&amp;D Capacity'!AG116+'Avoided Gen Capacity Cost'!AG116)</f>
        <v>0</v>
      </c>
      <c r="AH116">
        <f>-('Avoided Prod Cost'!AH116+'Avoided T&amp;D Capacity'!AH116+'Avoided Gen Capacity Cost'!AH116)</f>
        <v>0</v>
      </c>
      <c r="AI116" s="2">
        <f t="shared" si="2"/>
        <v>25.618261799999999</v>
      </c>
      <c r="AJ116" s="2">
        <f t="shared" si="3"/>
        <v>22.349096067621581</v>
      </c>
    </row>
    <row r="117" spans="1:36" x14ac:dyDescent="0.25">
      <c r="A117" s="13">
        <v>2</v>
      </c>
      <c r="B117" s="13">
        <v>130</v>
      </c>
      <c r="C117" s="95">
        <v>132</v>
      </c>
      <c r="D117" t="s">
        <v>151</v>
      </c>
      <c r="E117">
        <f>-('Avoided Prod Cost'!E117+'Avoided T&amp;D Capacity'!E117+'Avoided Gen Capacity Cost'!E117)</f>
        <v>0</v>
      </c>
      <c r="F117">
        <f>-('Avoided Prod Cost'!F117+'Avoided T&amp;D Capacity'!F117+'Avoided Gen Capacity Cost'!F117)</f>
        <v>0</v>
      </c>
      <c r="G117">
        <f>-('Avoided Prod Cost'!G117+'Avoided T&amp;D Capacity'!G117+'Avoided Gen Capacity Cost'!G117)</f>
        <v>13.192121</v>
      </c>
      <c r="H117">
        <f>-('Avoided Prod Cost'!H117+'Avoided T&amp;D Capacity'!H117+'Avoided Gen Capacity Cost'!H117)</f>
        <v>13.192121</v>
      </c>
      <c r="I117">
        <f>-('Avoided Prod Cost'!I117+'Avoided T&amp;D Capacity'!I117+'Avoided Gen Capacity Cost'!I117)</f>
        <v>14.192121</v>
      </c>
      <c r="J117">
        <f>-('Avoided Prod Cost'!J117+'Avoided T&amp;D Capacity'!J117+'Avoided Gen Capacity Cost'!J117)</f>
        <v>23.554425999999999</v>
      </c>
      <c r="K117">
        <f>-('Avoided Prod Cost'!K117+'Avoided T&amp;D Capacity'!K117+'Avoided Gen Capacity Cost'!K117)</f>
        <v>26.290754</v>
      </c>
      <c r="L117">
        <f>-('Avoided Prod Cost'!L117+'Avoided T&amp;D Capacity'!L117+'Avoided Gen Capacity Cost'!L117)</f>
        <v>27.117902000000001</v>
      </c>
      <c r="M117">
        <f>-('Avoided Prod Cost'!M117+'Avoided T&amp;D Capacity'!M117+'Avoided Gen Capacity Cost'!M117)</f>
        <v>31.746811000000001</v>
      </c>
      <c r="N117">
        <f>-('Avoided Prod Cost'!N117+'Avoided T&amp;D Capacity'!N117+'Avoided Gen Capacity Cost'!N117)</f>
        <v>34.293680999999999</v>
      </c>
      <c r="O117">
        <f>-('Avoided Prod Cost'!O117+'Avoided T&amp;D Capacity'!O117+'Avoided Gen Capacity Cost'!O117)</f>
        <v>34.809311000000001</v>
      </c>
      <c r="P117">
        <f>-('Avoided Prod Cost'!P117+'Avoided T&amp;D Capacity'!P117+'Avoided Gen Capacity Cost'!P117)</f>
        <v>30.270246</v>
      </c>
      <c r="Q117">
        <f>-('Avoided Prod Cost'!Q117+'Avoided T&amp;D Capacity'!Q117+'Avoided Gen Capacity Cost'!Q117)</f>
        <v>31.707746</v>
      </c>
      <c r="R117">
        <f>-('Avoided Prod Cost'!R117+'Avoided T&amp;D Capacity'!R117+'Avoided Gen Capacity Cost'!R117)</f>
        <v>28.785871</v>
      </c>
      <c r="S117">
        <f>-('Avoided Prod Cost'!S117+'Avoided T&amp;D Capacity'!S117+'Avoided Gen Capacity Cost'!S117)</f>
        <v>37.160871</v>
      </c>
      <c r="T117">
        <f>-('Avoided Prod Cost'!T117+'Avoided T&amp;D Capacity'!T117+'Avoided Gen Capacity Cost'!T117)</f>
        <v>29.535871</v>
      </c>
      <c r="U117">
        <f>-('Avoided Prod Cost'!U117+'Avoided T&amp;D Capacity'!U117+'Avoided Gen Capacity Cost'!U117)</f>
        <v>32.473371</v>
      </c>
      <c r="V117">
        <f>-('Avoided Prod Cost'!V117+'Avoided T&amp;D Capacity'!V117+'Avoided Gen Capacity Cost'!V117)</f>
        <v>0</v>
      </c>
      <c r="W117">
        <f>-('Avoided Prod Cost'!W117+'Avoided T&amp;D Capacity'!W117+'Avoided Gen Capacity Cost'!W117)</f>
        <v>0</v>
      </c>
      <c r="X117">
        <f>-('Avoided Prod Cost'!X117+'Avoided T&amp;D Capacity'!X117+'Avoided Gen Capacity Cost'!X117)</f>
        <v>0</v>
      </c>
      <c r="Y117">
        <f>-('Avoided Prod Cost'!Y117+'Avoided T&amp;D Capacity'!Y117+'Avoided Gen Capacity Cost'!Y117)</f>
        <v>0</v>
      </c>
      <c r="Z117">
        <f>-('Avoided Prod Cost'!Z117+'Avoided T&amp;D Capacity'!Z117+'Avoided Gen Capacity Cost'!Z117)</f>
        <v>0</v>
      </c>
      <c r="AA117">
        <f>-('Avoided Prod Cost'!AA117+'Avoided T&amp;D Capacity'!AA117+'Avoided Gen Capacity Cost'!AA117)</f>
        <v>0</v>
      </c>
      <c r="AB117">
        <f>-('Avoided Prod Cost'!AB117+'Avoided T&amp;D Capacity'!AB117+'Avoided Gen Capacity Cost'!AB117)</f>
        <v>0</v>
      </c>
      <c r="AC117">
        <f>-('Avoided Prod Cost'!AC117+'Avoided T&amp;D Capacity'!AC117+'Avoided Gen Capacity Cost'!AC117)</f>
        <v>0</v>
      </c>
      <c r="AD117">
        <f>-('Avoided Prod Cost'!AD117+'Avoided T&amp;D Capacity'!AD117+'Avoided Gen Capacity Cost'!AD117)</f>
        <v>0</v>
      </c>
      <c r="AE117">
        <f>-('Avoided Prod Cost'!AE117+'Avoided T&amp;D Capacity'!AE117+'Avoided Gen Capacity Cost'!AE117)</f>
        <v>0</v>
      </c>
      <c r="AF117">
        <f>-('Avoided Prod Cost'!AF117+'Avoided T&amp;D Capacity'!AF117+'Avoided Gen Capacity Cost'!AF117)</f>
        <v>0</v>
      </c>
      <c r="AG117">
        <f>-('Avoided Prod Cost'!AG117+'Avoided T&amp;D Capacity'!AG117+'Avoided Gen Capacity Cost'!AG117)</f>
        <v>0</v>
      </c>
      <c r="AH117">
        <f>-('Avoided Prod Cost'!AH117+'Avoided T&amp;D Capacity'!AH117+'Avoided Gen Capacity Cost'!AH117)</f>
        <v>0</v>
      </c>
      <c r="AI117" s="2">
        <f t="shared" si="2"/>
        <v>408.32322399999993</v>
      </c>
      <c r="AJ117" s="2">
        <f t="shared" si="3"/>
        <v>255.67479310482975</v>
      </c>
    </row>
    <row r="118" spans="1:36" x14ac:dyDescent="0.25">
      <c r="A118" s="13">
        <v>2</v>
      </c>
      <c r="B118" s="13">
        <v>130</v>
      </c>
      <c r="C118" s="95">
        <v>133</v>
      </c>
      <c r="D118" t="s">
        <v>152</v>
      </c>
      <c r="E118">
        <f>-('Avoided Prod Cost'!E118+'Avoided T&amp;D Capacity'!E118+'Avoided Gen Capacity Cost'!E118)</f>
        <v>0</v>
      </c>
      <c r="F118">
        <f>-('Avoided Prod Cost'!F118+'Avoided T&amp;D Capacity'!F118+'Avoided Gen Capacity Cost'!F118)</f>
        <v>0</v>
      </c>
      <c r="G118">
        <f>-('Avoided Prod Cost'!G118+'Avoided T&amp;D Capacity'!G118+'Avoided Gen Capacity Cost'!G118)</f>
        <v>31.4238</v>
      </c>
      <c r="H118">
        <f>-('Avoided Prod Cost'!H118+'Avoided T&amp;D Capacity'!H118+'Avoided Gen Capacity Cost'!H118)</f>
        <v>31.7988</v>
      </c>
      <c r="I118">
        <f>-('Avoided Prod Cost'!I118+'Avoided T&amp;D Capacity'!I118+'Avoided Gen Capacity Cost'!I118)</f>
        <v>33.9238</v>
      </c>
      <c r="J118">
        <f>-('Avoided Prod Cost'!J118+'Avoided T&amp;D Capacity'!J118+'Avoided Gen Capacity Cost'!J118)</f>
        <v>57.338839999999998</v>
      </c>
      <c r="K118">
        <f>-('Avoided Prod Cost'!K118+'Avoided T&amp;D Capacity'!K118+'Avoided Gen Capacity Cost'!K118)</f>
        <v>66.030249999999995</v>
      </c>
      <c r="L118">
        <f>-('Avoided Prod Cost'!L118+'Avoided T&amp;D Capacity'!L118+'Avoided Gen Capacity Cost'!L118)</f>
        <v>67.104460000000003</v>
      </c>
      <c r="M118">
        <f>-('Avoided Prod Cost'!M118+'Avoided T&amp;D Capacity'!M118+'Avoided Gen Capacity Cost'!M118)</f>
        <v>78.845680000000002</v>
      </c>
      <c r="N118">
        <f>-('Avoided Prod Cost'!N118+'Avoided T&amp;D Capacity'!N118+'Avoided Gen Capacity Cost'!N118)</f>
        <v>85.283180000000002</v>
      </c>
      <c r="O118">
        <f>-('Avoided Prod Cost'!O118+'Avoided T&amp;D Capacity'!O118+'Avoided Gen Capacity Cost'!O118)</f>
        <v>86.572239999999994</v>
      </c>
      <c r="P118">
        <f>-('Avoided Prod Cost'!P118+'Avoided T&amp;D Capacity'!P118+'Avoided Gen Capacity Cost'!P118)</f>
        <v>73.5488</v>
      </c>
      <c r="Q118">
        <f>-('Avoided Prod Cost'!Q118+'Avoided T&amp;D Capacity'!Q118+'Avoided Gen Capacity Cost'!Q118)</f>
        <v>77.58005</v>
      </c>
      <c r="R118">
        <f>-('Avoided Prod Cost'!R118+'Avoided T&amp;D Capacity'!R118+'Avoided Gen Capacity Cost'!R118)</f>
        <v>70.033180000000002</v>
      </c>
      <c r="S118">
        <f>-('Avoided Prod Cost'!S118+'Avoided T&amp;D Capacity'!S118+'Avoided Gen Capacity Cost'!S118)</f>
        <v>91.95505</v>
      </c>
      <c r="T118">
        <f>-('Avoided Prod Cost'!T118+'Avoided T&amp;D Capacity'!T118+'Avoided Gen Capacity Cost'!T118)</f>
        <v>73.08005</v>
      </c>
      <c r="U118">
        <f>-('Avoided Prod Cost'!U118+'Avoided T&amp;D Capacity'!U118+'Avoided Gen Capacity Cost'!U118)</f>
        <v>80.33005</v>
      </c>
      <c r="V118">
        <f>-('Avoided Prod Cost'!V118+'Avoided T&amp;D Capacity'!V118+'Avoided Gen Capacity Cost'!V118)</f>
        <v>0</v>
      </c>
      <c r="W118">
        <f>-('Avoided Prod Cost'!W118+'Avoided T&amp;D Capacity'!W118+'Avoided Gen Capacity Cost'!W118)</f>
        <v>0</v>
      </c>
      <c r="X118">
        <f>-('Avoided Prod Cost'!X118+'Avoided T&amp;D Capacity'!X118+'Avoided Gen Capacity Cost'!X118)</f>
        <v>0</v>
      </c>
      <c r="Y118">
        <f>-('Avoided Prod Cost'!Y118+'Avoided T&amp;D Capacity'!Y118+'Avoided Gen Capacity Cost'!Y118)</f>
        <v>0</v>
      </c>
      <c r="Z118">
        <f>-('Avoided Prod Cost'!Z118+'Avoided T&amp;D Capacity'!Z118+'Avoided Gen Capacity Cost'!Z118)</f>
        <v>0</v>
      </c>
      <c r="AA118">
        <f>-('Avoided Prod Cost'!AA118+'Avoided T&amp;D Capacity'!AA118+'Avoided Gen Capacity Cost'!AA118)</f>
        <v>0</v>
      </c>
      <c r="AB118">
        <f>-('Avoided Prod Cost'!AB118+'Avoided T&amp;D Capacity'!AB118+'Avoided Gen Capacity Cost'!AB118)</f>
        <v>0</v>
      </c>
      <c r="AC118">
        <f>-('Avoided Prod Cost'!AC118+'Avoided T&amp;D Capacity'!AC118+'Avoided Gen Capacity Cost'!AC118)</f>
        <v>0</v>
      </c>
      <c r="AD118">
        <f>-('Avoided Prod Cost'!AD118+'Avoided T&amp;D Capacity'!AD118+'Avoided Gen Capacity Cost'!AD118)</f>
        <v>0</v>
      </c>
      <c r="AE118">
        <f>-('Avoided Prod Cost'!AE118+'Avoided T&amp;D Capacity'!AE118+'Avoided Gen Capacity Cost'!AE118)</f>
        <v>0</v>
      </c>
      <c r="AF118">
        <f>-('Avoided Prod Cost'!AF118+'Avoided T&amp;D Capacity'!AF118+'Avoided Gen Capacity Cost'!AF118)</f>
        <v>0</v>
      </c>
      <c r="AG118">
        <f>-('Avoided Prod Cost'!AG118+'Avoided T&amp;D Capacity'!AG118+'Avoided Gen Capacity Cost'!AG118)</f>
        <v>0</v>
      </c>
      <c r="AH118">
        <f>-('Avoided Prod Cost'!AH118+'Avoided T&amp;D Capacity'!AH118+'Avoided Gen Capacity Cost'!AH118)</f>
        <v>0</v>
      </c>
      <c r="AI118" s="2">
        <f t="shared" si="2"/>
        <v>1004.8482300000002</v>
      </c>
      <c r="AJ118" s="2">
        <f t="shared" si="3"/>
        <v>628.45317779875325</v>
      </c>
    </row>
    <row r="119" spans="1:36" x14ac:dyDescent="0.25">
      <c r="A119" s="13">
        <v>2</v>
      </c>
      <c r="B119" s="13">
        <v>130</v>
      </c>
      <c r="C119" s="95">
        <v>134</v>
      </c>
      <c r="D119" t="s">
        <v>153</v>
      </c>
      <c r="E119">
        <f>-('Avoided Prod Cost'!E119+'Avoided T&amp;D Capacity'!E119+'Avoided Gen Capacity Cost'!E119)</f>
        <v>0</v>
      </c>
      <c r="F119">
        <f>-('Avoided Prod Cost'!F119+'Avoided T&amp;D Capacity'!F119+'Avoided Gen Capacity Cost'!F119)</f>
        <v>0</v>
      </c>
      <c r="G119">
        <f>-('Avoided Prod Cost'!G119+'Avoided T&amp;D Capacity'!G119+'Avoided Gen Capacity Cost'!G119)</f>
        <v>31.564917999999999</v>
      </c>
      <c r="H119">
        <f>-('Avoided Prod Cost'!H119+'Avoided T&amp;D Capacity'!H119+'Avoided Gen Capacity Cost'!H119)</f>
        <v>31.814917999999999</v>
      </c>
      <c r="I119">
        <f>-('Avoided Prod Cost'!I119+'Avoided T&amp;D Capacity'!I119+'Avoided Gen Capacity Cost'!I119)</f>
        <v>33.939917999999999</v>
      </c>
      <c r="J119">
        <f>-('Avoided Prod Cost'!J119+'Avoided T&amp;D Capacity'!J119+'Avoided Gen Capacity Cost'!J119)</f>
        <v>57.653787999999999</v>
      </c>
      <c r="K119">
        <f>-('Avoided Prod Cost'!K119+'Avoided T&amp;D Capacity'!K119+'Avoided Gen Capacity Cost'!K119)</f>
        <v>66.102028000000004</v>
      </c>
      <c r="L119">
        <f>-('Avoided Prod Cost'!L119+'Avoided T&amp;D Capacity'!L119+'Avoided Gen Capacity Cost'!L119)</f>
        <v>67.422337999999996</v>
      </c>
      <c r="M119">
        <f>-('Avoided Prod Cost'!M119+'Avoided T&amp;D Capacity'!M119+'Avoided Gen Capacity Cost'!M119)</f>
        <v>79.252418000000006</v>
      </c>
      <c r="N119">
        <f>-('Avoided Prod Cost'!N119+'Avoided T&amp;D Capacity'!N119+'Avoided Gen Capacity Cost'!N119)</f>
        <v>85.670507000000001</v>
      </c>
      <c r="O119">
        <f>-('Avoided Prod Cost'!O119+'Avoided T&amp;D Capacity'!O119+'Avoided Gen Capacity Cost'!O119)</f>
        <v>86.990826999999996</v>
      </c>
      <c r="P119">
        <f>-('Avoided Prod Cost'!P119+'Avoided T&amp;D Capacity'!P119+'Avoided Gen Capacity Cost'!P119)</f>
        <v>73.678326999999996</v>
      </c>
      <c r="Q119">
        <f>-('Avoided Prod Cost'!Q119+'Avoided T&amp;D Capacity'!Q119+'Avoided Gen Capacity Cost'!Q119)</f>
        <v>77.459576999999996</v>
      </c>
      <c r="R119">
        <f>-('Avoided Prod Cost'!R119+'Avoided T&amp;D Capacity'!R119+'Avoided Gen Capacity Cost'!R119)</f>
        <v>70.381447000000009</v>
      </c>
      <c r="S119">
        <f>-('Avoided Prod Cost'!S119+'Avoided T&amp;D Capacity'!S119+'Avoided Gen Capacity Cost'!S119)</f>
        <v>92.381447000000009</v>
      </c>
      <c r="T119">
        <f>-('Avoided Prod Cost'!T119+'Avoided T&amp;D Capacity'!T119+'Avoided Gen Capacity Cost'!T119)</f>
        <v>73.162697000000009</v>
      </c>
      <c r="U119">
        <f>-('Avoided Prod Cost'!U119+'Avoided T&amp;D Capacity'!U119+'Avoided Gen Capacity Cost'!U119)</f>
        <v>80.33408</v>
      </c>
      <c r="V119">
        <f>-('Avoided Prod Cost'!V119+'Avoided T&amp;D Capacity'!V119+'Avoided Gen Capacity Cost'!V119)</f>
        <v>0</v>
      </c>
      <c r="W119">
        <f>-('Avoided Prod Cost'!W119+'Avoided T&amp;D Capacity'!W119+'Avoided Gen Capacity Cost'!W119)</f>
        <v>0</v>
      </c>
      <c r="X119">
        <f>-('Avoided Prod Cost'!X119+'Avoided T&amp;D Capacity'!X119+'Avoided Gen Capacity Cost'!X119)</f>
        <v>0</v>
      </c>
      <c r="Y119">
        <f>-('Avoided Prod Cost'!Y119+'Avoided T&amp;D Capacity'!Y119+'Avoided Gen Capacity Cost'!Y119)</f>
        <v>0</v>
      </c>
      <c r="Z119">
        <f>-('Avoided Prod Cost'!Z119+'Avoided T&amp;D Capacity'!Z119+'Avoided Gen Capacity Cost'!Z119)</f>
        <v>0</v>
      </c>
      <c r="AA119">
        <f>-('Avoided Prod Cost'!AA119+'Avoided T&amp;D Capacity'!AA119+'Avoided Gen Capacity Cost'!AA119)</f>
        <v>0</v>
      </c>
      <c r="AB119">
        <f>-('Avoided Prod Cost'!AB119+'Avoided T&amp;D Capacity'!AB119+'Avoided Gen Capacity Cost'!AB119)</f>
        <v>0</v>
      </c>
      <c r="AC119">
        <f>-('Avoided Prod Cost'!AC119+'Avoided T&amp;D Capacity'!AC119+'Avoided Gen Capacity Cost'!AC119)</f>
        <v>0</v>
      </c>
      <c r="AD119">
        <f>-('Avoided Prod Cost'!AD119+'Avoided T&amp;D Capacity'!AD119+'Avoided Gen Capacity Cost'!AD119)</f>
        <v>0</v>
      </c>
      <c r="AE119">
        <f>-('Avoided Prod Cost'!AE119+'Avoided T&amp;D Capacity'!AE119+'Avoided Gen Capacity Cost'!AE119)</f>
        <v>0</v>
      </c>
      <c r="AF119">
        <f>-('Avoided Prod Cost'!AF119+'Avoided T&amp;D Capacity'!AF119+'Avoided Gen Capacity Cost'!AF119)</f>
        <v>0</v>
      </c>
      <c r="AG119">
        <f>-('Avoided Prod Cost'!AG119+'Avoided T&amp;D Capacity'!AG119+'Avoided Gen Capacity Cost'!AG119)</f>
        <v>0</v>
      </c>
      <c r="AH119">
        <f>-('Avoided Prod Cost'!AH119+'Avoided T&amp;D Capacity'!AH119+'Avoided Gen Capacity Cost'!AH119)</f>
        <v>0</v>
      </c>
      <c r="AI119" s="2">
        <f t="shared" si="2"/>
        <v>1007.8092349999998</v>
      </c>
      <c r="AJ119" s="2">
        <f t="shared" si="3"/>
        <v>630.37924861569945</v>
      </c>
    </row>
    <row r="120" spans="1:36" x14ac:dyDescent="0.25">
      <c r="A120" s="13">
        <v>2</v>
      </c>
      <c r="B120" s="13">
        <v>130</v>
      </c>
      <c r="C120" s="95">
        <v>136</v>
      </c>
      <c r="D120" t="s">
        <v>154</v>
      </c>
      <c r="E120">
        <f>-('Avoided Prod Cost'!E120+'Avoided T&amp;D Capacity'!E120+'Avoided Gen Capacity Cost'!E120)</f>
        <v>0</v>
      </c>
      <c r="F120">
        <f>-('Avoided Prod Cost'!F120+'Avoided T&amp;D Capacity'!F120+'Avoided Gen Capacity Cost'!F120)</f>
        <v>0</v>
      </c>
      <c r="G120">
        <f>-('Avoided Prod Cost'!G120+'Avoided T&amp;D Capacity'!G120+'Avoided Gen Capacity Cost'!G120)</f>
        <v>10.176371</v>
      </c>
      <c r="H120">
        <f>-('Avoided Prod Cost'!H120+'Avoided T&amp;D Capacity'!H120+'Avoided Gen Capacity Cost'!H120)</f>
        <v>10.551371</v>
      </c>
      <c r="I120">
        <f>-('Avoided Prod Cost'!I120+'Avoided T&amp;D Capacity'!I120+'Avoided Gen Capacity Cost'!I120)</f>
        <v>10.926371</v>
      </c>
      <c r="J120">
        <f>-('Avoided Prod Cost'!J120+'Avoided T&amp;D Capacity'!J120+'Avoided Gen Capacity Cost'!J120)</f>
        <v>17.998636999999999</v>
      </c>
      <c r="K120">
        <f>-('Avoided Prod Cost'!K120+'Avoided T&amp;D Capacity'!K120+'Avoided Gen Capacity Cost'!K120)</f>
        <v>20.215433999999998</v>
      </c>
      <c r="L120">
        <f>-('Avoided Prod Cost'!L120+'Avoided T&amp;D Capacity'!L120+'Avoided Gen Capacity Cost'!L120)</f>
        <v>20.485941</v>
      </c>
      <c r="M120">
        <f>-('Avoided Prod Cost'!M120+'Avoided T&amp;D Capacity'!M120+'Avoided Gen Capacity Cost'!M120)</f>
        <v>24.535746</v>
      </c>
      <c r="N120">
        <f>-('Avoided Prod Cost'!N120+'Avoided T&amp;D Capacity'!N120+'Avoided Gen Capacity Cost'!N120)</f>
        <v>25.774149999999999</v>
      </c>
      <c r="O120">
        <f>-('Avoided Prod Cost'!O120+'Avoided T&amp;D Capacity'!O120+'Avoided Gen Capacity Cost'!O120)</f>
        <v>26.35228</v>
      </c>
      <c r="P120">
        <f>-('Avoided Prod Cost'!P120+'Avoided T&amp;D Capacity'!P120+'Avoided Gen Capacity Cost'!P120)</f>
        <v>22.805399999999999</v>
      </c>
      <c r="Q120">
        <f>-('Avoided Prod Cost'!Q120+'Avoided T&amp;D Capacity'!Q120+'Avoided Gen Capacity Cost'!Q120)</f>
        <v>0</v>
      </c>
      <c r="R120">
        <f>-('Avoided Prod Cost'!R120+'Avoided T&amp;D Capacity'!R120+'Avoided Gen Capacity Cost'!R120)</f>
        <v>0</v>
      </c>
      <c r="S120">
        <f>-('Avoided Prod Cost'!S120+'Avoided T&amp;D Capacity'!S120+'Avoided Gen Capacity Cost'!S120)</f>
        <v>0</v>
      </c>
      <c r="T120">
        <f>-('Avoided Prod Cost'!T120+'Avoided T&amp;D Capacity'!T120+'Avoided Gen Capacity Cost'!T120)</f>
        <v>0</v>
      </c>
      <c r="U120">
        <f>-('Avoided Prod Cost'!U120+'Avoided T&amp;D Capacity'!U120+'Avoided Gen Capacity Cost'!U120)</f>
        <v>0</v>
      </c>
      <c r="V120">
        <f>-('Avoided Prod Cost'!V120+'Avoided T&amp;D Capacity'!V120+'Avoided Gen Capacity Cost'!V120)</f>
        <v>0</v>
      </c>
      <c r="W120">
        <f>-('Avoided Prod Cost'!W120+'Avoided T&amp;D Capacity'!W120+'Avoided Gen Capacity Cost'!W120)</f>
        <v>0</v>
      </c>
      <c r="X120">
        <f>-('Avoided Prod Cost'!X120+'Avoided T&amp;D Capacity'!X120+'Avoided Gen Capacity Cost'!X120)</f>
        <v>0</v>
      </c>
      <c r="Y120">
        <f>-('Avoided Prod Cost'!Y120+'Avoided T&amp;D Capacity'!Y120+'Avoided Gen Capacity Cost'!Y120)</f>
        <v>0</v>
      </c>
      <c r="Z120">
        <f>-('Avoided Prod Cost'!Z120+'Avoided T&amp;D Capacity'!Z120+'Avoided Gen Capacity Cost'!Z120)</f>
        <v>0</v>
      </c>
      <c r="AA120">
        <f>-('Avoided Prod Cost'!AA120+'Avoided T&amp;D Capacity'!AA120+'Avoided Gen Capacity Cost'!AA120)</f>
        <v>0</v>
      </c>
      <c r="AB120">
        <f>-('Avoided Prod Cost'!AB120+'Avoided T&amp;D Capacity'!AB120+'Avoided Gen Capacity Cost'!AB120)</f>
        <v>0</v>
      </c>
      <c r="AC120">
        <f>-('Avoided Prod Cost'!AC120+'Avoided T&amp;D Capacity'!AC120+'Avoided Gen Capacity Cost'!AC120)</f>
        <v>0</v>
      </c>
      <c r="AD120">
        <f>-('Avoided Prod Cost'!AD120+'Avoided T&amp;D Capacity'!AD120+'Avoided Gen Capacity Cost'!AD120)</f>
        <v>0</v>
      </c>
      <c r="AE120">
        <f>-('Avoided Prod Cost'!AE120+'Avoided T&amp;D Capacity'!AE120+'Avoided Gen Capacity Cost'!AE120)</f>
        <v>0</v>
      </c>
      <c r="AF120">
        <f>-('Avoided Prod Cost'!AF120+'Avoided T&amp;D Capacity'!AF120+'Avoided Gen Capacity Cost'!AF120)</f>
        <v>0</v>
      </c>
      <c r="AG120">
        <f>-('Avoided Prod Cost'!AG120+'Avoided T&amp;D Capacity'!AG120+'Avoided Gen Capacity Cost'!AG120)</f>
        <v>0</v>
      </c>
      <c r="AH120">
        <f>-('Avoided Prod Cost'!AH120+'Avoided T&amp;D Capacity'!AH120+'Avoided Gen Capacity Cost'!AH120)</f>
        <v>0</v>
      </c>
      <c r="AI120" s="2">
        <f t="shared" si="2"/>
        <v>189.82170099999999</v>
      </c>
      <c r="AJ120" s="2">
        <f t="shared" si="3"/>
        <v>137.77451306411353</v>
      </c>
    </row>
    <row r="121" spans="1:36" x14ac:dyDescent="0.25">
      <c r="A121" s="13">
        <v>2</v>
      </c>
      <c r="B121" s="13">
        <v>130</v>
      </c>
      <c r="C121" s="95">
        <v>137</v>
      </c>
      <c r="D121" t="s">
        <v>155</v>
      </c>
      <c r="E121">
        <f>-('Avoided Prod Cost'!E121+'Avoided T&amp;D Capacity'!E121+'Avoided Gen Capacity Cost'!E121)</f>
        <v>0</v>
      </c>
      <c r="F121">
        <f>-('Avoided Prod Cost'!F121+'Avoided T&amp;D Capacity'!F121+'Avoided Gen Capacity Cost'!F121)</f>
        <v>0</v>
      </c>
      <c r="G121">
        <f>-('Avoided Prod Cost'!G121+'Avoided T&amp;D Capacity'!G121+'Avoided Gen Capacity Cost'!G121)</f>
        <v>26.078465000000001</v>
      </c>
      <c r="H121">
        <f>-('Avoided Prod Cost'!H121+'Avoided T&amp;D Capacity'!H121+'Avoided Gen Capacity Cost'!H121)</f>
        <v>26.078465000000001</v>
      </c>
      <c r="I121">
        <f>-('Avoided Prod Cost'!I121+'Avoided T&amp;D Capacity'!I121+'Avoided Gen Capacity Cost'!I121)</f>
        <v>27.703465000000001</v>
      </c>
      <c r="J121">
        <f>-('Avoided Prod Cost'!J121+'Avoided T&amp;D Capacity'!J121+'Avoided Gen Capacity Cost'!J121)</f>
        <v>65.259124999999997</v>
      </c>
      <c r="K121">
        <f>-('Avoided Prod Cost'!K121+'Avoided T&amp;D Capacity'!K121+'Avoided Gen Capacity Cost'!K121)</f>
        <v>79.378264999999999</v>
      </c>
      <c r="L121">
        <f>-('Avoided Prod Cost'!L121+'Avoided T&amp;D Capacity'!L121+'Avoided Gen Capacity Cost'!L121)</f>
        <v>80.806984999999997</v>
      </c>
      <c r="M121">
        <f>-('Avoided Prod Cost'!M121+'Avoided T&amp;D Capacity'!M121+'Avoided Gen Capacity Cost'!M121)</f>
        <v>99.359714999999994</v>
      </c>
      <c r="N121">
        <f>-('Avoided Prod Cost'!N121+'Avoided T&amp;D Capacity'!N121+'Avoided Gen Capacity Cost'!N121)</f>
        <v>108.68381500000001</v>
      </c>
      <c r="O121">
        <f>-('Avoided Prod Cost'!O121+'Avoided T&amp;D Capacity'!O121+'Avoided Gen Capacity Cost'!O121)</f>
        <v>108.10568499999999</v>
      </c>
      <c r="P121">
        <f>-('Avoided Prod Cost'!P121+'Avoided T&amp;D Capacity'!P121+'Avoided Gen Capacity Cost'!P121)</f>
        <v>83.93381500000001</v>
      </c>
      <c r="Q121">
        <f>-('Avoided Prod Cost'!Q121+'Avoided T&amp;D Capacity'!Q121+'Avoided Gen Capacity Cost'!Q121)</f>
        <v>91.605684999999994</v>
      </c>
      <c r="R121">
        <f>-('Avoided Prod Cost'!R121+'Avoided T&amp;D Capacity'!R121+'Avoided Gen Capacity Cost'!R121)</f>
        <v>76.80881500000001</v>
      </c>
      <c r="S121">
        <f>-('Avoided Prod Cost'!S121+'Avoided T&amp;D Capacity'!S121+'Avoided Gen Capacity Cost'!S121)</f>
        <v>114.85568499999999</v>
      </c>
      <c r="T121">
        <f>-('Avoided Prod Cost'!T121+'Avoided T&amp;D Capacity'!T121+'Avoided Gen Capacity Cost'!T121)</f>
        <v>80.293184999999994</v>
      </c>
      <c r="U121">
        <f>-('Avoided Prod Cost'!U121+'Avoided T&amp;D Capacity'!U121+'Avoided Gen Capacity Cost'!U121)</f>
        <v>91.136934999999994</v>
      </c>
      <c r="V121">
        <f>-('Avoided Prod Cost'!V121+'Avoided T&amp;D Capacity'!V121+'Avoided Gen Capacity Cost'!V121)</f>
        <v>91.730684999999994</v>
      </c>
      <c r="W121">
        <f>-('Avoided Prod Cost'!W121+'Avoided T&amp;D Capacity'!W121+'Avoided Gen Capacity Cost'!W121)</f>
        <v>112.29318499999999</v>
      </c>
      <c r="X121">
        <f>-('Avoided Prod Cost'!X121+'Avoided T&amp;D Capacity'!X121+'Avoided Gen Capacity Cost'!X121)</f>
        <v>113.26193499999999</v>
      </c>
      <c r="Y121">
        <f>-('Avoided Prod Cost'!Y121+'Avoided T&amp;D Capacity'!Y121+'Avoided Gen Capacity Cost'!Y121)</f>
        <v>117.32443499999999</v>
      </c>
      <c r="Z121">
        <f>-('Avoided Prod Cost'!Z121+'Avoided T&amp;D Capacity'!Z121+'Avoided Gen Capacity Cost'!Z121)</f>
        <v>116.38693499999999</v>
      </c>
      <c r="AA121">
        <f>-('Avoided Prod Cost'!AA121+'Avoided T&amp;D Capacity'!AA121+'Avoided Gen Capacity Cost'!AA121)</f>
        <v>118.07443499999999</v>
      </c>
      <c r="AB121">
        <f>-('Avoided Prod Cost'!AB121+'Avoided T&amp;D Capacity'!AB121+'Avoided Gen Capacity Cost'!AB121)</f>
        <v>100.44943499999999</v>
      </c>
      <c r="AC121">
        <f>-('Avoided Prod Cost'!AC121+'Avoided T&amp;D Capacity'!AC121+'Avoided Gen Capacity Cost'!AC121)</f>
        <v>101.44943499999999</v>
      </c>
      <c r="AD121">
        <f>-('Avoided Prod Cost'!AD121+'Avoided T&amp;D Capacity'!AD121+'Avoided Gen Capacity Cost'!AD121)</f>
        <v>87.324434999999994</v>
      </c>
      <c r="AE121">
        <f>-('Avoided Prod Cost'!AE121+'Avoided T&amp;D Capacity'!AE121+'Avoided Gen Capacity Cost'!AE121)</f>
        <v>90.136934999999994</v>
      </c>
      <c r="AF121">
        <f>-('Avoided Prod Cost'!AF121+'Avoided T&amp;D Capacity'!AF121+'Avoided Gen Capacity Cost'!AF121)</f>
        <v>98.793184999999994</v>
      </c>
      <c r="AG121">
        <f>-('Avoided Prod Cost'!AG121+'Avoided T&amp;D Capacity'!AG121+'Avoided Gen Capacity Cost'!AG121)</f>
        <v>103.82443499999999</v>
      </c>
      <c r="AH121">
        <f>-('Avoided Prod Cost'!AH121+'Avoided T&amp;D Capacity'!AH121+'Avoided Gen Capacity Cost'!AH121)</f>
        <v>149.82443499999999</v>
      </c>
      <c r="AI121" s="2">
        <f t="shared" si="2"/>
        <v>2560.9620099999997</v>
      </c>
      <c r="AJ121" s="2">
        <f t="shared" si="3"/>
        <v>1101.890544632854</v>
      </c>
    </row>
    <row r="122" spans="1:36" x14ac:dyDescent="0.25">
      <c r="A122" s="13">
        <v>2</v>
      </c>
      <c r="B122" s="13">
        <v>130</v>
      </c>
      <c r="C122" s="95">
        <v>138</v>
      </c>
      <c r="D122" t="s">
        <v>156</v>
      </c>
      <c r="E122">
        <f>-('Avoided Prod Cost'!E122+'Avoided T&amp;D Capacity'!E122+'Avoided Gen Capacity Cost'!E122)</f>
        <v>0</v>
      </c>
      <c r="F122">
        <f>-('Avoided Prod Cost'!F122+'Avoided T&amp;D Capacity'!F122+'Avoided Gen Capacity Cost'!F122)</f>
        <v>0</v>
      </c>
      <c r="G122">
        <f>-('Avoided Prod Cost'!G122+'Avoided T&amp;D Capacity'!G122+'Avoided Gen Capacity Cost'!G122)</f>
        <v>32.314909999999998</v>
      </c>
      <c r="H122">
        <f>-('Avoided Prod Cost'!H122+'Avoided T&amp;D Capacity'!H122+'Avoided Gen Capacity Cost'!H122)</f>
        <v>32.189909999999998</v>
      </c>
      <c r="I122">
        <f>-('Avoided Prod Cost'!I122+'Avoided T&amp;D Capacity'!I122+'Avoided Gen Capacity Cost'!I122)</f>
        <v>33.939909999999998</v>
      </c>
      <c r="J122">
        <f>-('Avoided Prod Cost'!J122+'Avoided T&amp;D Capacity'!J122+'Avoided Gen Capacity Cost'!J122)</f>
        <v>80.205539999999999</v>
      </c>
      <c r="K122">
        <f>-('Avoided Prod Cost'!K122+'Avoided T&amp;D Capacity'!K122+'Avoided Gen Capacity Cost'!K122)</f>
        <v>0</v>
      </c>
      <c r="L122">
        <f>-('Avoided Prod Cost'!L122+'Avoided T&amp;D Capacity'!L122+'Avoided Gen Capacity Cost'!L122)</f>
        <v>0</v>
      </c>
      <c r="M122">
        <f>-('Avoided Prod Cost'!M122+'Avoided T&amp;D Capacity'!M122+'Avoided Gen Capacity Cost'!M122)</f>
        <v>0</v>
      </c>
      <c r="N122">
        <f>-('Avoided Prod Cost'!N122+'Avoided T&amp;D Capacity'!N122+'Avoided Gen Capacity Cost'!N122)</f>
        <v>0</v>
      </c>
      <c r="O122">
        <f>-('Avoided Prod Cost'!O122+'Avoided T&amp;D Capacity'!O122+'Avoided Gen Capacity Cost'!O122)</f>
        <v>0</v>
      </c>
      <c r="P122">
        <f>-('Avoided Prod Cost'!P122+'Avoided T&amp;D Capacity'!P122+'Avoided Gen Capacity Cost'!P122)</f>
        <v>0</v>
      </c>
      <c r="Q122">
        <f>-('Avoided Prod Cost'!Q122+'Avoided T&amp;D Capacity'!Q122+'Avoided Gen Capacity Cost'!Q122)</f>
        <v>0</v>
      </c>
      <c r="R122">
        <f>-('Avoided Prod Cost'!R122+'Avoided T&amp;D Capacity'!R122+'Avoided Gen Capacity Cost'!R122)</f>
        <v>0</v>
      </c>
      <c r="S122">
        <f>-('Avoided Prod Cost'!S122+'Avoided T&amp;D Capacity'!S122+'Avoided Gen Capacity Cost'!S122)</f>
        <v>0</v>
      </c>
      <c r="T122">
        <f>-('Avoided Prod Cost'!T122+'Avoided T&amp;D Capacity'!T122+'Avoided Gen Capacity Cost'!T122)</f>
        <v>0</v>
      </c>
      <c r="U122">
        <f>-('Avoided Prod Cost'!U122+'Avoided T&amp;D Capacity'!U122+'Avoided Gen Capacity Cost'!U122)</f>
        <v>0</v>
      </c>
      <c r="V122">
        <f>-('Avoided Prod Cost'!V122+'Avoided T&amp;D Capacity'!V122+'Avoided Gen Capacity Cost'!V122)</f>
        <v>0</v>
      </c>
      <c r="W122">
        <f>-('Avoided Prod Cost'!W122+'Avoided T&amp;D Capacity'!W122+'Avoided Gen Capacity Cost'!W122)</f>
        <v>0</v>
      </c>
      <c r="X122">
        <f>-('Avoided Prod Cost'!X122+'Avoided T&amp;D Capacity'!X122+'Avoided Gen Capacity Cost'!X122)</f>
        <v>0</v>
      </c>
      <c r="Y122">
        <f>-('Avoided Prod Cost'!Y122+'Avoided T&amp;D Capacity'!Y122+'Avoided Gen Capacity Cost'!Y122)</f>
        <v>0</v>
      </c>
      <c r="Z122">
        <f>-('Avoided Prod Cost'!Z122+'Avoided T&amp;D Capacity'!Z122+'Avoided Gen Capacity Cost'!Z122)</f>
        <v>0</v>
      </c>
      <c r="AA122">
        <f>-('Avoided Prod Cost'!AA122+'Avoided T&amp;D Capacity'!AA122+'Avoided Gen Capacity Cost'!AA122)</f>
        <v>0</v>
      </c>
      <c r="AB122">
        <f>-('Avoided Prod Cost'!AB122+'Avoided T&amp;D Capacity'!AB122+'Avoided Gen Capacity Cost'!AB122)</f>
        <v>0</v>
      </c>
      <c r="AC122">
        <f>-('Avoided Prod Cost'!AC122+'Avoided T&amp;D Capacity'!AC122+'Avoided Gen Capacity Cost'!AC122)</f>
        <v>0</v>
      </c>
      <c r="AD122">
        <f>-('Avoided Prod Cost'!AD122+'Avoided T&amp;D Capacity'!AD122+'Avoided Gen Capacity Cost'!AD122)</f>
        <v>0</v>
      </c>
      <c r="AE122">
        <f>-('Avoided Prod Cost'!AE122+'Avoided T&amp;D Capacity'!AE122+'Avoided Gen Capacity Cost'!AE122)</f>
        <v>0</v>
      </c>
      <c r="AF122">
        <f>-('Avoided Prod Cost'!AF122+'Avoided T&amp;D Capacity'!AF122+'Avoided Gen Capacity Cost'!AF122)</f>
        <v>0</v>
      </c>
      <c r="AG122">
        <f>-('Avoided Prod Cost'!AG122+'Avoided T&amp;D Capacity'!AG122+'Avoided Gen Capacity Cost'!AG122)</f>
        <v>0</v>
      </c>
      <c r="AH122">
        <f>-('Avoided Prod Cost'!AH122+'Avoided T&amp;D Capacity'!AH122+'Avoided Gen Capacity Cost'!AH122)</f>
        <v>0</v>
      </c>
      <c r="AI122" s="2">
        <f t="shared" si="2"/>
        <v>178.65026999999998</v>
      </c>
      <c r="AJ122" s="2">
        <f t="shared" si="3"/>
        <v>158.95992336940139</v>
      </c>
    </row>
    <row r="123" spans="1:36" x14ac:dyDescent="0.25">
      <c r="A123" s="13">
        <v>2</v>
      </c>
      <c r="B123" s="13">
        <v>130</v>
      </c>
      <c r="C123" s="95">
        <v>139</v>
      </c>
      <c r="D123" t="s">
        <v>157</v>
      </c>
      <c r="E123">
        <f>-('Avoided Prod Cost'!E123+'Avoided T&amp;D Capacity'!E123+'Avoided Gen Capacity Cost'!E123)</f>
        <v>0</v>
      </c>
      <c r="F123">
        <f>-('Avoided Prod Cost'!F123+'Avoided T&amp;D Capacity'!F123+'Avoided Gen Capacity Cost'!F123)</f>
        <v>0</v>
      </c>
      <c r="G123">
        <f>-('Avoided Prod Cost'!G123+'Avoided T&amp;D Capacity'!G123+'Avoided Gen Capacity Cost'!G123)</f>
        <v>32.314909999999998</v>
      </c>
      <c r="H123">
        <f>-('Avoided Prod Cost'!H123+'Avoided T&amp;D Capacity'!H123+'Avoided Gen Capacity Cost'!H123)</f>
        <v>32.189909999999998</v>
      </c>
      <c r="I123">
        <f>-('Avoided Prod Cost'!I123+'Avoided T&amp;D Capacity'!I123+'Avoided Gen Capacity Cost'!I123)</f>
        <v>33.939909999999998</v>
      </c>
      <c r="J123">
        <f>-('Avoided Prod Cost'!J123+'Avoided T&amp;D Capacity'!J123+'Avoided Gen Capacity Cost'!J123)</f>
        <v>80.205539999999999</v>
      </c>
      <c r="K123">
        <f>-('Avoided Prod Cost'!K123+'Avoided T&amp;D Capacity'!K123+'Avoided Gen Capacity Cost'!K123)</f>
        <v>0</v>
      </c>
      <c r="L123">
        <f>-('Avoided Prod Cost'!L123+'Avoided T&amp;D Capacity'!L123+'Avoided Gen Capacity Cost'!L123)</f>
        <v>0</v>
      </c>
      <c r="M123">
        <f>-('Avoided Prod Cost'!M123+'Avoided T&amp;D Capacity'!M123+'Avoided Gen Capacity Cost'!M123)</f>
        <v>0</v>
      </c>
      <c r="N123">
        <f>-('Avoided Prod Cost'!N123+'Avoided T&amp;D Capacity'!N123+'Avoided Gen Capacity Cost'!N123)</f>
        <v>0</v>
      </c>
      <c r="O123">
        <f>-('Avoided Prod Cost'!O123+'Avoided T&amp;D Capacity'!O123+'Avoided Gen Capacity Cost'!O123)</f>
        <v>0</v>
      </c>
      <c r="P123">
        <f>-('Avoided Prod Cost'!P123+'Avoided T&amp;D Capacity'!P123+'Avoided Gen Capacity Cost'!P123)</f>
        <v>0</v>
      </c>
      <c r="Q123">
        <f>-('Avoided Prod Cost'!Q123+'Avoided T&amp;D Capacity'!Q123+'Avoided Gen Capacity Cost'!Q123)</f>
        <v>0</v>
      </c>
      <c r="R123">
        <f>-('Avoided Prod Cost'!R123+'Avoided T&amp;D Capacity'!R123+'Avoided Gen Capacity Cost'!R123)</f>
        <v>0</v>
      </c>
      <c r="S123">
        <f>-('Avoided Prod Cost'!S123+'Avoided T&amp;D Capacity'!S123+'Avoided Gen Capacity Cost'!S123)</f>
        <v>0</v>
      </c>
      <c r="T123">
        <f>-('Avoided Prod Cost'!T123+'Avoided T&amp;D Capacity'!T123+'Avoided Gen Capacity Cost'!T123)</f>
        <v>0</v>
      </c>
      <c r="U123">
        <f>-('Avoided Prod Cost'!U123+'Avoided T&amp;D Capacity'!U123+'Avoided Gen Capacity Cost'!U123)</f>
        <v>0</v>
      </c>
      <c r="V123">
        <f>-('Avoided Prod Cost'!V123+'Avoided T&amp;D Capacity'!V123+'Avoided Gen Capacity Cost'!V123)</f>
        <v>0</v>
      </c>
      <c r="W123">
        <f>-('Avoided Prod Cost'!W123+'Avoided T&amp;D Capacity'!W123+'Avoided Gen Capacity Cost'!W123)</f>
        <v>0</v>
      </c>
      <c r="X123">
        <f>-('Avoided Prod Cost'!X123+'Avoided T&amp;D Capacity'!X123+'Avoided Gen Capacity Cost'!X123)</f>
        <v>0</v>
      </c>
      <c r="Y123">
        <f>-('Avoided Prod Cost'!Y123+'Avoided T&amp;D Capacity'!Y123+'Avoided Gen Capacity Cost'!Y123)</f>
        <v>0</v>
      </c>
      <c r="Z123">
        <f>-('Avoided Prod Cost'!Z123+'Avoided T&amp;D Capacity'!Z123+'Avoided Gen Capacity Cost'!Z123)</f>
        <v>0</v>
      </c>
      <c r="AA123">
        <f>-('Avoided Prod Cost'!AA123+'Avoided T&amp;D Capacity'!AA123+'Avoided Gen Capacity Cost'!AA123)</f>
        <v>0</v>
      </c>
      <c r="AB123">
        <f>-('Avoided Prod Cost'!AB123+'Avoided T&amp;D Capacity'!AB123+'Avoided Gen Capacity Cost'!AB123)</f>
        <v>0</v>
      </c>
      <c r="AC123">
        <f>-('Avoided Prod Cost'!AC123+'Avoided T&amp;D Capacity'!AC123+'Avoided Gen Capacity Cost'!AC123)</f>
        <v>0</v>
      </c>
      <c r="AD123">
        <f>-('Avoided Prod Cost'!AD123+'Avoided T&amp;D Capacity'!AD123+'Avoided Gen Capacity Cost'!AD123)</f>
        <v>0</v>
      </c>
      <c r="AE123">
        <f>-('Avoided Prod Cost'!AE123+'Avoided T&amp;D Capacity'!AE123+'Avoided Gen Capacity Cost'!AE123)</f>
        <v>0</v>
      </c>
      <c r="AF123">
        <f>-('Avoided Prod Cost'!AF123+'Avoided T&amp;D Capacity'!AF123+'Avoided Gen Capacity Cost'!AF123)</f>
        <v>0</v>
      </c>
      <c r="AG123">
        <f>-('Avoided Prod Cost'!AG123+'Avoided T&amp;D Capacity'!AG123+'Avoided Gen Capacity Cost'!AG123)</f>
        <v>0</v>
      </c>
      <c r="AH123">
        <f>-('Avoided Prod Cost'!AH123+'Avoided T&amp;D Capacity'!AH123+'Avoided Gen Capacity Cost'!AH123)</f>
        <v>0</v>
      </c>
      <c r="AI123" s="2">
        <f t="shared" si="2"/>
        <v>178.65026999999998</v>
      </c>
      <c r="AJ123" s="2">
        <f t="shared" si="3"/>
        <v>158.95992336940139</v>
      </c>
    </row>
    <row r="124" spans="1:36" x14ac:dyDescent="0.25">
      <c r="A124" s="13">
        <v>2</v>
      </c>
      <c r="B124" s="13">
        <v>130</v>
      </c>
      <c r="C124" s="95">
        <v>140</v>
      </c>
      <c r="D124" t="s">
        <v>158</v>
      </c>
      <c r="E124">
        <f>-('Avoided Prod Cost'!E124+'Avoided T&amp;D Capacity'!E124+'Avoided Gen Capacity Cost'!E124)</f>
        <v>0</v>
      </c>
      <c r="F124">
        <f>-('Avoided Prod Cost'!F124+'Avoided T&amp;D Capacity'!F124+'Avoided Gen Capacity Cost'!F124)</f>
        <v>0</v>
      </c>
      <c r="G124">
        <f>-('Avoided Prod Cost'!G124+'Avoided T&amp;D Capacity'!G124+'Avoided Gen Capacity Cost'!G124)</f>
        <v>19.530214999999998</v>
      </c>
      <c r="H124">
        <f>-('Avoided Prod Cost'!H124+'Avoided T&amp;D Capacity'!H124+'Avoided Gen Capacity Cost'!H124)</f>
        <v>19.155214999999998</v>
      </c>
      <c r="I124">
        <f>-('Avoided Prod Cost'!I124+'Avoided T&amp;D Capacity'!I124+'Avoided Gen Capacity Cost'!I124)</f>
        <v>21.280214999999998</v>
      </c>
      <c r="J124">
        <f>-('Avoided Prod Cost'!J124+'Avoided T&amp;D Capacity'!J124+'Avoided Gen Capacity Cost'!J124)</f>
        <v>34.517519999999998</v>
      </c>
      <c r="K124">
        <f>-('Avoided Prod Cost'!K124+'Avoided T&amp;D Capacity'!K124+'Avoided Gen Capacity Cost'!K124)</f>
        <v>38.666933999999998</v>
      </c>
      <c r="L124">
        <f>-('Avoided Prod Cost'!L124+'Avoided T&amp;D Capacity'!L124+'Avoided Gen Capacity Cost'!L124)</f>
        <v>39.958925999999998</v>
      </c>
      <c r="M124">
        <f>-('Avoided Prod Cost'!M124+'Avoided T&amp;D Capacity'!M124+'Avoided Gen Capacity Cost'!M124)</f>
        <v>46.975524999999998</v>
      </c>
      <c r="N124">
        <f>-('Avoided Prod Cost'!N124+'Avoided T&amp;D Capacity'!N124+'Avoided Gen Capacity Cost'!N124)</f>
        <v>50.116154999999999</v>
      </c>
      <c r="O124">
        <f>-('Avoided Prod Cost'!O124+'Avoided T&amp;D Capacity'!O124+'Avoided Gen Capacity Cost'!O124)</f>
        <v>51.155214999999998</v>
      </c>
      <c r="P124">
        <f>-('Avoided Prod Cost'!P124+'Avoided T&amp;D Capacity'!P124+'Avoided Gen Capacity Cost'!P124)</f>
        <v>44.623964999999998</v>
      </c>
      <c r="Q124">
        <f>-('Avoided Prod Cost'!Q124+'Avoided T&amp;D Capacity'!Q124+'Avoided Gen Capacity Cost'!Q124)</f>
        <v>0</v>
      </c>
      <c r="R124">
        <f>-('Avoided Prod Cost'!R124+'Avoided T&amp;D Capacity'!R124+'Avoided Gen Capacity Cost'!R124)</f>
        <v>0</v>
      </c>
      <c r="S124">
        <f>-('Avoided Prod Cost'!S124+'Avoided T&amp;D Capacity'!S124+'Avoided Gen Capacity Cost'!S124)</f>
        <v>0</v>
      </c>
      <c r="T124">
        <f>-('Avoided Prod Cost'!T124+'Avoided T&amp;D Capacity'!T124+'Avoided Gen Capacity Cost'!T124)</f>
        <v>0</v>
      </c>
      <c r="U124">
        <f>-('Avoided Prod Cost'!U124+'Avoided T&amp;D Capacity'!U124+'Avoided Gen Capacity Cost'!U124)</f>
        <v>0</v>
      </c>
      <c r="V124">
        <f>-('Avoided Prod Cost'!V124+'Avoided T&amp;D Capacity'!V124+'Avoided Gen Capacity Cost'!V124)</f>
        <v>0</v>
      </c>
      <c r="W124">
        <f>-('Avoided Prod Cost'!W124+'Avoided T&amp;D Capacity'!W124+'Avoided Gen Capacity Cost'!W124)</f>
        <v>0</v>
      </c>
      <c r="X124">
        <f>-('Avoided Prod Cost'!X124+'Avoided T&amp;D Capacity'!X124+'Avoided Gen Capacity Cost'!X124)</f>
        <v>0</v>
      </c>
      <c r="Y124">
        <f>-('Avoided Prod Cost'!Y124+'Avoided T&amp;D Capacity'!Y124+'Avoided Gen Capacity Cost'!Y124)</f>
        <v>0</v>
      </c>
      <c r="Z124">
        <f>-('Avoided Prod Cost'!Z124+'Avoided T&amp;D Capacity'!Z124+'Avoided Gen Capacity Cost'!Z124)</f>
        <v>0</v>
      </c>
      <c r="AA124">
        <f>-('Avoided Prod Cost'!AA124+'Avoided T&amp;D Capacity'!AA124+'Avoided Gen Capacity Cost'!AA124)</f>
        <v>0</v>
      </c>
      <c r="AB124">
        <f>-('Avoided Prod Cost'!AB124+'Avoided T&amp;D Capacity'!AB124+'Avoided Gen Capacity Cost'!AB124)</f>
        <v>0</v>
      </c>
      <c r="AC124">
        <f>-('Avoided Prod Cost'!AC124+'Avoided T&amp;D Capacity'!AC124+'Avoided Gen Capacity Cost'!AC124)</f>
        <v>0</v>
      </c>
      <c r="AD124">
        <f>-('Avoided Prod Cost'!AD124+'Avoided T&amp;D Capacity'!AD124+'Avoided Gen Capacity Cost'!AD124)</f>
        <v>0</v>
      </c>
      <c r="AE124">
        <f>-('Avoided Prod Cost'!AE124+'Avoided T&amp;D Capacity'!AE124+'Avoided Gen Capacity Cost'!AE124)</f>
        <v>0</v>
      </c>
      <c r="AF124">
        <f>-('Avoided Prod Cost'!AF124+'Avoided T&amp;D Capacity'!AF124+'Avoided Gen Capacity Cost'!AF124)</f>
        <v>0</v>
      </c>
      <c r="AG124">
        <f>-('Avoided Prod Cost'!AG124+'Avoided T&amp;D Capacity'!AG124+'Avoided Gen Capacity Cost'!AG124)</f>
        <v>0</v>
      </c>
      <c r="AH124">
        <f>-('Avoided Prod Cost'!AH124+'Avoided T&amp;D Capacity'!AH124+'Avoided Gen Capacity Cost'!AH124)</f>
        <v>0</v>
      </c>
      <c r="AI124" s="2">
        <f t="shared" si="2"/>
        <v>365.97988499999997</v>
      </c>
      <c r="AJ124" s="2">
        <f t="shared" si="3"/>
        <v>265.18877706725732</v>
      </c>
    </row>
    <row r="125" spans="1:36" x14ac:dyDescent="0.25">
      <c r="A125" s="13">
        <v>2</v>
      </c>
      <c r="B125" s="13">
        <v>130</v>
      </c>
      <c r="C125" s="95">
        <v>141</v>
      </c>
      <c r="D125" t="s">
        <v>159</v>
      </c>
      <c r="E125">
        <f>-('Avoided Prod Cost'!E125+'Avoided T&amp;D Capacity'!E125+'Avoided Gen Capacity Cost'!E125)</f>
        <v>0</v>
      </c>
      <c r="F125">
        <f>-('Avoided Prod Cost'!F125+'Avoided T&amp;D Capacity'!F125+'Avoided Gen Capacity Cost'!F125)</f>
        <v>0</v>
      </c>
      <c r="G125">
        <f>-('Avoided Prod Cost'!G125+'Avoided T&amp;D Capacity'!G125+'Avoided Gen Capacity Cost'!G125)</f>
        <v>27.782867</v>
      </c>
      <c r="H125">
        <f>-('Avoided Prod Cost'!H125+'Avoided T&amp;D Capacity'!H125+'Avoided Gen Capacity Cost'!H125)</f>
        <v>28.157867</v>
      </c>
      <c r="I125">
        <f>-('Avoided Prod Cost'!I125+'Avoided T&amp;D Capacity'!I125+'Avoided Gen Capacity Cost'!I125)</f>
        <v>30.157867</v>
      </c>
      <c r="J125">
        <f>-('Avoided Prod Cost'!J125+'Avoided T&amp;D Capacity'!J125+'Avoided Gen Capacity Cost'!J125)</f>
        <v>51.899077000000005</v>
      </c>
      <c r="K125">
        <f>-('Avoided Prod Cost'!K125+'Avoided T&amp;D Capacity'!K125+'Avoided Gen Capacity Cost'!K125)</f>
        <v>59.553377000000005</v>
      </c>
      <c r="L125">
        <f>-('Avoided Prod Cost'!L125+'Avoided T&amp;D Capacity'!L125+'Avoided Gen Capacity Cost'!L125)</f>
        <v>61.129547000000002</v>
      </c>
      <c r="M125">
        <f>-('Avoided Prod Cost'!M125+'Avoided T&amp;D Capacity'!M125+'Avoided Gen Capacity Cost'!M125)</f>
        <v>72.03286700000001</v>
      </c>
      <c r="N125">
        <f>-('Avoided Prod Cost'!N125+'Avoided T&amp;D Capacity'!N125+'Avoided Gen Capacity Cost'!N125)</f>
        <v>78.193145999999999</v>
      </c>
      <c r="O125">
        <f>-('Avoided Prod Cost'!O125+'Avoided T&amp;D Capacity'!O125+'Avoided Gen Capacity Cost'!O125)</f>
        <v>79.208776</v>
      </c>
      <c r="P125">
        <f>-('Avoided Prod Cost'!P125+'Avoided T&amp;D Capacity'!P125+'Avoided Gen Capacity Cost'!P125)</f>
        <v>66.521276</v>
      </c>
      <c r="Q125">
        <f>-('Avoided Prod Cost'!Q125+'Avoided T&amp;D Capacity'!Q125+'Avoided Gen Capacity Cost'!Q125)</f>
        <v>70.771276</v>
      </c>
      <c r="R125">
        <f>-('Avoided Prod Cost'!R125+'Avoided T&amp;D Capacity'!R125+'Avoided Gen Capacity Cost'!R125)</f>
        <v>63.911895999999999</v>
      </c>
      <c r="S125">
        <f>-('Avoided Prod Cost'!S125+'Avoided T&amp;D Capacity'!S125+'Avoided Gen Capacity Cost'!S125)</f>
        <v>84.536895999999999</v>
      </c>
      <c r="T125">
        <f>-('Avoided Prod Cost'!T125+'Avoided T&amp;D Capacity'!T125+'Avoided Gen Capacity Cost'!T125)</f>
        <v>65.099395999999999</v>
      </c>
      <c r="U125">
        <f>-('Avoided Prod Cost'!U125+'Avoided T&amp;D Capacity'!U125+'Avoided Gen Capacity Cost'!U125)</f>
        <v>73.099395999999999</v>
      </c>
      <c r="V125">
        <f>-('Avoided Prod Cost'!V125+'Avoided T&amp;D Capacity'!V125+'Avoided Gen Capacity Cost'!V125)</f>
        <v>0</v>
      </c>
      <c r="W125">
        <f>-('Avoided Prod Cost'!W125+'Avoided T&amp;D Capacity'!W125+'Avoided Gen Capacity Cost'!W125)</f>
        <v>0</v>
      </c>
      <c r="X125">
        <f>-('Avoided Prod Cost'!X125+'Avoided T&amp;D Capacity'!X125+'Avoided Gen Capacity Cost'!X125)</f>
        <v>0</v>
      </c>
      <c r="Y125">
        <f>-('Avoided Prod Cost'!Y125+'Avoided T&amp;D Capacity'!Y125+'Avoided Gen Capacity Cost'!Y125)</f>
        <v>0</v>
      </c>
      <c r="Z125">
        <f>-('Avoided Prod Cost'!Z125+'Avoided T&amp;D Capacity'!Z125+'Avoided Gen Capacity Cost'!Z125)</f>
        <v>0</v>
      </c>
      <c r="AA125">
        <f>-('Avoided Prod Cost'!AA125+'Avoided T&amp;D Capacity'!AA125+'Avoided Gen Capacity Cost'!AA125)</f>
        <v>0</v>
      </c>
      <c r="AB125">
        <f>-('Avoided Prod Cost'!AB125+'Avoided T&amp;D Capacity'!AB125+'Avoided Gen Capacity Cost'!AB125)</f>
        <v>0</v>
      </c>
      <c r="AC125">
        <f>-('Avoided Prod Cost'!AC125+'Avoided T&amp;D Capacity'!AC125+'Avoided Gen Capacity Cost'!AC125)</f>
        <v>0</v>
      </c>
      <c r="AD125">
        <f>-('Avoided Prod Cost'!AD125+'Avoided T&amp;D Capacity'!AD125+'Avoided Gen Capacity Cost'!AD125)</f>
        <v>0</v>
      </c>
      <c r="AE125">
        <f>-('Avoided Prod Cost'!AE125+'Avoided T&amp;D Capacity'!AE125+'Avoided Gen Capacity Cost'!AE125)</f>
        <v>0</v>
      </c>
      <c r="AF125">
        <f>-('Avoided Prod Cost'!AF125+'Avoided T&amp;D Capacity'!AF125+'Avoided Gen Capacity Cost'!AF125)</f>
        <v>0</v>
      </c>
      <c r="AG125">
        <f>-('Avoided Prod Cost'!AG125+'Avoided T&amp;D Capacity'!AG125+'Avoided Gen Capacity Cost'!AG125)</f>
        <v>0</v>
      </c>
      <c r="AH125">
        <f>-('Avoided Prod Cost'!AH125+'Avoided T&amp;D Capacity'!AH125+'Avoided Gen Capacity Cost'!AH125)</f>
        <v>0</v>
      </c>
      <c r="AI125" s="2">
        <f t="shared" si="2"/>
        <v>912.05552699999976</v>
      </c>
      <c r="AJ125" s="2">
        <f t="shared" si="3"/>
        <v>569.68460123087891</v>
      </c>
    </row>
    <row r="126" spans="1:36" x14ac:dyDescent="0.25">
      <c r="A126" s="13">
        <v>2</v>
      </c>
      <c r="B126" s="13">
        <v>130</v>
      </c>
      <c r="C126" s="95">
        <v>142</v>
      </c>
      <c r="D126" t="s">
        <v>160</v>
      </c>
      <c r="E126">
        <f>-('Avoided Prod Cost'!E126+'Avoided T&amp;D Capacity'!E126+'Avoided Gen Capacity Cost'!E126)</f>
        <v>0</v>
      </c>
      <c r="F126">
        <f>-('Avoided Prod Cost'!F126+'Avoided T&amp;D Capacity'!F126+'Avoided Gen Capacity Cost'!F126)</f>
        <v>0</v>
      </c>
      <c r="G126">
        <f>-('Avoided Prod Cost'!G126+'Avoided T&amp;D Capacity'!G126+'Avoided Gen Capacity Cost'!G126)</f>
        <v>39.474339999999998</v>
      </c>
      <c r="H126">
        <f>-('Avoided Prod Cost'!H126+'Avoided T&amp;D Capacity'!H126+'Avoided Gen Capacity Cost'!H126)</f>
        <v>39.474339999999998</v>
      </c>
      <c r="I126">
        <f>-('Avoided Prod Cost'!I126+'Avoided T&amp;D Capacity'!I126+'Avoided Gen Capacity Cost'!I126)</f>
        <v>41.224339999999998</v>
      </c>
      <c r="J126">
        <f>-('Avoided Prod Cost'!J126+'Avoided T&amp;D Capacity'!J126+'Avoided Gen Capacity Cost'!J126)</f>
        <v>97.011449999999996</v>
      </c>
      <c r="K126">
        <f>-('Avoided Prod Cost'!K126+'Avoided T&amp;D Capacity'!K126+'Avoided Gen Capacity Cost'!K126)</f>
        <v>118.16575</v>
      </c>
      <c r="L126">
        <f>-('Avoided Prod Cost'!L126+'Avoided T&amp;D Capacity'!L126+'Avoided Gen Capacity Cost'!L126)</f>
        <v>118.905</v>
      </c>
      <c r="M126">
        <f>-('Avoided Prod Cost'!M126+'Avoided T&amp;D Capacity'!M126+'Avoided Gen Capacity Cost'!M126)</f>
        <v>146.47433999999998</v>
      </c>
      <c r="N126">
        <f>-('Avoided Prod Cost'!N126+'Avoided T&amp;D Capacity'!N126+'Avoided Gen Capacity Cost'!N126)</f>
        <v>160.32589999999999</v>
      </c>
      <c r="O126">
        <f>-('Avoided Prod Cost'!O126+'Avoided T&amp;D Capacity'!O126+'Avoided Gen Capacity Cost'!O126)</f>
        <v>159.50558999999998</v>
      </c>
      <c r="P126">
        <f>-('Avoided Prod Cost'!P126+'Avoided T&amp;D Capacity'!P126+'Avoided Gen Capacity Cost'!P126)</f>
        <v>124.39622</v>
      </c>
      <c r="Q126">
        <f>-('Avoided Prod Cost'!Q126+'Avoided T&amp;D Capacity'!Q126+'Avoided Gen Capacity Cost'!Q126)</f>
        <v>135.70872</v>
      </c>
      <c r="R126">
        <f>-('Avoided Prod Cost'!R126+'Avoided T&amp;D Capacity'!R126+'Avoided Gen Capacity Cost'!R126)</f>
        <v>114.23997</v>
      </c>
      <c r="S126">
        <f>-('Avoided Prod Cost'!S126+'Avoided T&amp;D Capacity'!S126+'Avoided Gen Capacity Cost'!S126)</f>
        <v>169.69308999999998</v>
      </c>
      <c r="T126">
        <f>-('Avoided Prod Cost'!T126+'Avoided T&amp;D Capacity'!T126+'Avoided Gen Capacity Cost'!T126)</f>
        <v>118.50559</v>
      </c>
      <c r="U126">
        <f>-('Avoided Prod Cost'!U126+'Avoided T&amp;D Capacity'!U126+'Avoided Gen Capacity Cost'!U126)</f>
        <v>136.25558999999998</v>
      </c>
      <c r="V126">
        <f>-('Avoided Prod Cost'!V126+'Avoided T&amp;D Capacity'!V126+'Avoided Gen Capacity Cost'!V126)</f>
        <v>145.69308999999998</v>
      </c>
      <c r="W126">
        <f>-('Avoided Prod Cost'!W126+'Avoided T&amp;D Capacity'!W126+'Avoided Gen Capacity Cost'!W126)</f>
        <v>165.53683999999998</v>
      </c>
      <c r="X126">
        <f>-('Avoided Prod Cost'!X126+'Avoided T&amp;D Capacity'!X126+'Avoided Gen Capacity Cost'!X126)</f>
        <v>168.13058999999998</v>
      </c>
      <c r="Y126">
        <f>-('Avoided Prod Cost'!Y126+'Avoided T&amp;D Capacity'!Y126+'Avoided Gen Capacity Cost'!Y126)</f>
        <v>0</v>
      </c>
      <c r="Z126">
        <f>-('Avoided Prod Cost'!Z126+'Avoided T&amp;D Capacity'!Z126+'Avoided Gen Capacity Cost'!Z126)</f>
        <v>0</v>
      </c>
      <c r="AA126">
        <f>-('Avoided Prod Cost'!AA126+'Avoided T&amp;D Capacity'!AA126+'Avoided Gen Capacity Cost'!AA126)</f>
        <v>0</v>
      </c>
      <c r="AB126">
        <f>-('Avoided Prod Cost'!AB126+'Avoided T&amp;D Capacity'!AB126+'Avoided Gen Capacity Cost'!AB126)</f>
        <v>0</v>
      </c>
      <c r="AC126">
        <f>-('Avoided Prod Cost'!AC126+'Avoided T&amp;D Capacity'!AC126+'Avoided Gen Capacity Cost'!AC126)</f>
        <v>0</v>
      </c>
      <c r="AD126">
        <f>-('Avoided Prod Cost'!AD126+'Avoided T&amp;D Capacity'!AD126+'Avoided Gen Capacity Cost'!AD126)</f>
        <v>0</v>
      </c>
      <c r="AE126">
        <f>-('Avoided Prod Cost'!AE126+'Avoided T&amp;D Capacity'!AE126+'Avoided Gen Capacity Cost'!AE126)</f>
        <v>0</v>
      </c>
      <c r="AF126">
        <f>-('Avoided Prod Cost'!AF126+'Avoided T&amp;D Capacity'!AF126+'Avoided Gen Capacity Cost'!AF126)</f>
        <v>0</v>
      </c>
      <c r="AG126">
        <f>-('Avoided Prod Cost'!AG126+'Avoided T&amp;D Capacity'!AG126+'Avoided Gen Capacity Cost'!AG126)</f>
        <v>0</v>
      </c>
      <c r="AH126">
        <f>-('Avoided Prod Cost'!AH126+'Avoided T&amp;D Capacity'!AH126+'Avoided Gen Capacity Cost'!AH126)</f>
        <v>0</v>
      </c>
      <c r="AI126" s="2">
        <f t="shared" si="2"/>
        <v>2198.7207500000004</v>
      </c>
      <c r="AJ126" s="2">
        <f t="shared" si="3"/>
        <v>1238.4523163462613</v>
      </c>
    </row>
    <row r="127" spans="1:36" x14ac:dyDescent="0.25">
      <c r="A127" s="13">
        <v>2</v>
      </c>
      <c r="B127" s="13">
        <v>130</v>
      </c>
      <c r="C127" s="95">
        <v>143</v>
      </c>
      <c r="D127" t="s">
        <v>161</v>
      </c>
      <c r="E127">
        <f>-('Avoided Prod Cost'!E127+'Avoided T&amp;D Capacity'!E127+'Avoided Gen Capacity Cost'!E127)</f>
        <v>0</v>
      </c>
      <c r="F127">
        <f>-('Avoided Prod Cost'!F127+'Avoided T&amp;D Capacity'!F127+'Avoided Gen Capacity Cost'!F127)</f>
        <v>0</v>
      </c>
      <c r="G127">
        <f>-('Avoided Prod Cost'!G127+'Avoided T&amp;D Capacity'!G127+'Avoided Gen Capacity Cost'!G127)</f>
        <v>39.115921</v>
      </c>
      <c r="H127">
        <f>-('Avoided Prod Cost'!H127+'Avoided T&amp;D Capacity'!H127+'Avoided Gen Capacity Cost'!H127)</f>
        <v>38.990921</v>
      </c>
      <c r="I127">
        <f>-('Avoided Prod Cost'!I127+'Avoided T&amp;D Capacity'!I127+'Avoided Gen Capacity Cost'!I127)</f>
        <v>41.615921</v>
      </c>
      <c r="J127">
        <f>-('Avoided Prod Cost'!J127+'Avoided T&amp;D Capacity'!J127+'Avoided Gen Capacity Cost'!J127)</f>
        <v>73.696000999999995</v>
      </c>
      <c r="K127">
        <f>-('Avoided Prod Cost'!K127+'Avoided T&amp;D Capacity'!K127+'Avoided Gen Capacity Cost'!K127)</f>
        <v>84.592480999999992</v>
      </c>
      <c r="L127">
        <f>-('Avoided Prod Cost'!L127+'Avoided T&amp;D Capacity'!L127+'Avoided Gen Capacity Cost'!L127)</f>
        <v>86.255571000000003</v>
      </c>
      <c r="M127">
        <f>-('Avoided Prod Cost'!M127+'Avoided T&amp;D Capacity'!M127+'Avoided Gen Capacity Cost'!M127)</f>
        <v>102.88936100000001</v>
      </c>
      <c r="N127">
        <f>-('Avoided Prod Cost'!N127+'Avoided T&amp;D Capacity'!N127+'Avoided Gen Capacity Cost'!N127)</f>
        <v>111.79561100000001</v>
      </c>
      <c r="O127">
        <f>-('Avoided Prod Cost'!O127+'Avoided T&amp;D Capacity'!O127+'Avoided Gen Capacity Cost'!O127)</f>
        <v>112.73311100000001</v>
      </c>
      <c r="P127">
        <f>-('Avoided Prod Cost'!P127+'Avoided T&amp;D Capacity'!P127+'Avoided Gen Capacity Cost'!P127)</f>
        <v>93.834671</v>
      </c>
      <c r="Q127">
        <f>-('Avoided Prod Cost'!Q127+'Avoided T&amp;D Capacity'!Q127+'Avoided Gen Capacity Cost'!Q127)</f>
        <v>100.787801</v>
      </c>
      <c r="R127">
        <f>-('Avoided Prod Cost'!R127+'Avoided T&amp;D Capacity'!R127+'Avoided Gen Capacity Cost'!R127)</f>
        <v>89.834671</v>
      </c>
      <c r="S127">
        <f>-('Avoided Prod Cost'!S127+'Avoided T&amp;D Capacity'!S127+'Avoided Gen Capacity Cost'!S127)</f>
        <v>120.053421</v>
      </c>
      <c r="T127">
        <f>-('Avoided Prod Cost'!T127+'Avoided T&amp;D Capacity'!T127+'Avoided Gen Capacity Cost'!T127)</f>
        <v>92.865921</v>
      </c>
      <c r="U127">
        <f>-('Avoided Prod Cost'!U127+'Avoided T&amp;D Capacity'!U127+'Avoided Gen Capacity Cost'!U127)</f>
        <v>103.084671</v>
      </c>
      <c r="V127">
        <f>-('Avoided Prod Cost'!V127+'Avoided T&amp;D Capacity'!V127+'Avoided Gen Capacity Cost'!V127)</f>
        <v>0</v>
      </c>
      <c r="W127">
        <f>-('Avoided Prod Cost'!W127+'Avoided T&amp;D Capacity'!W127+'Avoided Gen Capacity Cost'!W127)</f>
        <v>0</v>
      </c>
      <c r="X127">
        <f>-('Avoided Prod Cost'!X127+'Avoided T&amp;D Capacity'!X127+'Avoided Gen Capacity Cost'!X127)</f>
        <v>0</v>
      </c>
      <c r="Y127">
        <f>-('Avoided Prod Cost'!Y127+'Avoided T&amp;D Capacity'!Y127+'Avoided Gen Capacity Cost'!Y127)</f>
        <v>0</v>
      </c>
      <c r="Z127">
        <f>-('Avoided Prod Cost'!Z127+'Avoided T&amp;D Capacity'!Z127+'Avoided Gen Capacity Cost'!Z127)</f>
        <v>0</v>
      </c>
      <c r="AA127">
        <f>-('Avoided Prod Cost'!AA127+'Avoided T&amp;D Capacity'!AA127+'Avoided Gen Capacity Cost'!AA127)</f>
        <v>0</v>
      </c>
      <c r="AB127">
        <f>-('Avoided Prod Cost'!AB127+'Avoided T&amp;D Capacity'!AB127+'Avoided Gen Capacity Cost'!AB127)</f>
        <v>0</v>
      </c>
      <c r="AC127">
        <f>-('Avoided Prod Cost'!AC127+'Avoided T&amp;D Capacity'!AC127+'Avoided Gen Capacity Cost'!AC127)</f>
        <v>0</v>
      </c>
      <c r="AD127">
        <f>-('Avoided Prod Cost'!AD127+'Avoided T&amp;D Capacity'!AD127+'Avoided Gen Capacity Cost'!AD127)</f>
        <v>0</v>
      </c>
      <c r="AE127">
        <f>-('Avoided Prod Cost'!AE127+'Avoided T&amp;D Capacity'!AE127+'Avoided Gen Capacity Cost'!AE127)</f>
        <v>0</v>
      </c>
      <c r="AF127">
        <f>-('Avoided Prod Cost'!AF127+'Avoided T&amp;D Capacity'!AF127+'Avoided Gen Capacity Cost'!AF127)</f>
        <v>0</v>
      </c>
      <c r="AG127">
        <f>-('Avoided Prod Cost'!AG127+'Avoided T&amp;D Capacity'!AG127+'Avoided Gen Capacity Cost'!AG127)</f>
        <v>0</v>
      </c>
      <c r="AH127">
        <f>-('Avoided Prod Cost'!AH127+'Avoided T&amp;D Capacity'!AH127+'Avoided Gen Capacity Cost'!AH127)</f>
        <v>0</v>
      </c>
      <c r="AI127" s="2">
        <f t="shared" si="2"/>
        <v>1292.1460550000002</v>
      </c>
      <c r="AJ127" s="2">
        <f t="shared" si="3"/>
        <v>806.530835723103</v>
      </c>
    </row>
    <row r="128" spans="1:36" x14ac:dyDescent="0.25">
      <c r="A128" s="13">
        <v>2</v>
      </c>
      <c r="B128" s="13">
        <v>130</v>
      </c>
      <c r="C128" s="95">
        <v>144</v>
      </c>
      <c r="D128" t="s">
        <v>539</v>
      </c>
      <c r="E128">
        <f>-('Avoided Prod Cost'!E128+'Avoided T&amp;D Capacity'!E128+'Avoided Gen Capacity Cost'!E128)</f>
        <v>0</v>
      </c>
      <c r="F128">
        <f>-('Avoided Prod Cost'!F128+'Avoided T&amp;D Capacity'!F128+'Avoided Gen Capacity Cost'!F128)</f>
        <v>0</v>
      </c>
      <c r="G128">
        <f>-('Avoided Prod Cost'!G128+'Avoided T&amp;D Capacity'!G128+'Avoided Gen Capacity Cost'!G128)</f>
        <v>18.328199000000001</v>
      </c>
      <c r="H128">
        <f>-('Avoided Prod Cost'!H128+'Avoided T&amp;D Capacity'!H128+'Avoided Gen Capacity Cost'!H128)</f>
        <v>18.453199000000001</v>
      </c>
      <c r="I128">
        <f>-('Avoided Prod Cost'!I128+'Avoided T&amp;D Capacity'!I128+'Avoided Gen Capacity Cost'!I128)</f>
        <v>20.078199000000001</v>
      </c>
      <c r="J128">
        <f>-('Avoided Prod Cost'!J128+'Avoided T&amp;D Capacity'!J128+'Avoided Gen Capacity Cost'!J128)</f>
        <v>35.708082000000005</v>
      </c>
      <c r="K128">
        <f>-('Avoided Prod Cost'!K128+'Avoided T&amp;D Capacity'!K128+'Avoided Gen Capacity Cost'!K128)</f>
        <v>40.386792999999997</v>
      </c>
      <c r="L128">
        <f>-('Avoided Prod Cost'!L128+'Avoided T&amp;D Capacity'!L128+'Avoided Gen Capacity Cost'!L128)</f>
        <v>41.231518999999999</v>
      </c>
      <c r="M128">
        <f>-('Avoided Prod Cost'!M128+'Avoided T&amp;D Capacity'!M128+'Avoided Gen Capacity Cost'!M128)</f>
        <v>49.007889000000006</v>
      </c>
      <c r="N128">
        <f>-('Avoided Prod Cost'!N128+'Avoided T&amp;D Capacity'!N128+'Avoided Gen Capacity Cost'!N128)</f>
        <v>52.996288</v>
      </c>
      <c r="O128">
        <f>-('Avoided Prod Cost'!O128+'Avoided T&amp;D Capacity'!O128+'Avoided Gen Capacity Cost'!O128)</f>
        <v>53.925978000000001</v>
      </c>
      <c r="P128">
        <f>-('Avoided Prod Cost'!P128+'Avoided T&amp;D Capacity'!P128+'Avoided Gen Capacity Cost'!P128)</f>
        <v>45.316608000000002</v>
      </c>
      <c r="Q128">
        <f>-('Avoided Prod Cost'!Q128+'Avoided T&amp;D Capacity'!Q128+'Avoided Gen Capacity Cost'!Q128)</f>
        <v>0</v>
      </c>
      <c r="R128">
        <f>-('Avoided Prod Cost'!R128+'Avoided T&amp;D Capacity'!R128+'Avoided Gen Capacity Cost'!R128)</f>
        <v>0</v>
      </c>
      <c r="S128">
        <f>-('Avoided Prod Cost'!S128+'Avoided T&amp;D Capacity'!S128+'Avoided Gen Capacity Cost'!S128)</f>
        <v>0</v>
      </c>
      <c r="T128">
        <f>-('Avoided Prod Cost'!T128+'Avoided T&amp;D Capacity'!T128+'Avoided Gen Capacity Cost'!T128)</f>
        <v>0</v>
      </c>
      <c r="U128">
        <f>-('Avoided Prod Cost'!U128+'Avoided T&amp;D Capacity'!U128+'Avoided Gen Capacity Cost'!U128)</f>
        <v>0</v>
      </c>
      <c r="V128">
        <f>-('Avoided Prod Cost'!V128+'Avoided T&amp;D Capacity'!V128+'Avoided Gen Capacity Cost'!V128)</f>
        <v>0</v>
      </c>
      <c r="W128">
        <f>-('Avoided Prod Cost'!W128+'Avoided T&amp;D Capacity'!W128+'Avoided Gen Capacity Cost'!W128)</f>
        <v>0</v>
      </c>
      <c r="X128">
        <f>-('Avoided Prod Cost'!X128+'Avoided T&amp;D Capacity'!X128+'Avoided Gen Capacity Cost'!X128)</f>
        <v>0</v>
      </c>
      <c r="Y128">
        <f>-('Avoided Prod Cost'!Y128+'Avoided T&amp;D Capacity'!Y128+'Avoided Gen Capacity Cost'!Y128)</f>
        <v>0</v>
      </c>
      <c r="Z128">
        <f>-('Avoided Prod Cost'!Z128+'Avoided T&amp;D Capacity'!Z128+'Avoided Gen Capacity Cost'!Z128)</f>
        <v>0</v>
      </c>
      <c r="AA128">
        <f>-('Avoided Prod Cost'!AA128+'Avoided T&amp;D Capacity'!AA128+'Avoided Gen Capacity Cost'!AA128)</f>
        <v>0</v>
      </c>
      <c r="AB128">
        <f>-('Avoided Prod Cost'!AB128+'Avoided T&amp;D Capacity'!AB128+'Avoided Gen Capacity Cost'!AB128)</f>
        <v>0</v>
      </c>
      <c r="AC128">
        <f>-('Avoided Prod Cost'!AC128+'Avoided T&amp;D Capacity'!AC128+'Avoided Gen Capacity Cost'!AC128)</f>
        <v>0</v>
      </c>
      <c r="AD128">
        <f>-('Avoided Prod Cost'!AD128+'Avoided T&amp;D Capacity'!AD128+'Avoided Gen Capacity Cost'!AD128)</f>
        <v>0</v>
      </c>
      <c r="AE128">
        <f>-('Avoided Prod Cost'!AE128+'Avoided T&amp;D Capacity'!AE128+'Avoided Gen Capacity Cost'!AE128)</f>
        <v>0</v>
      </c>
      <c r="AF128">
        <f>-('Avoided Prod Cost'!AF128+'Avoided T&amp;D Capacity'!AF128+'Avoided Gen Capacity Cost'!AF128)</f>
        <v>0</v>
      </c>
      <c r="AG128">
        <f>-('Avoided Prod Cost'!AG128+'Avoided T&amp;D Capacity'!AG128+'Avoided Gen Capacity Cost'!AG128)</f>
        <v>0</v>
      </c>
      <c r="AH128">
        <f>-('Avoided Prod Cost'!AH128+'Avoided T&amp;D Capacity'!AH128+'Avoided Gen Capacity Cost'!AH128)</f>
        <v>0</v>
      </c>
      <c r="AI128" s="2">
        <f t="shared" si="2"/>
        <v>375.43275400000005</v>
      </c>
      <c r="AJ128" s="2">
        <f t="shared" si="3"/>
        <v>270.84899940605828</v>
      </c>
    </row>
    <row r="129" spans="1:36" x14ac:dyDescent="0.25">
      <c r="A129" s="13">
        <v>2</v>
      </c>
      <c r="B129" s="13">
        <v>130</v>
      </c>
      <c r="C129" s="95">
        <v>145</v>
      </c>
      <c r="D129" t="s">
        <v>163</v>
      </c>
      <c r="E129">
        <f>-('Avoided Prod Cost'!E129+'Avoided T&amp;D Capacity'!E129+'Avoided Gen Capacity Cost'!E129)</f>
        <v>0</v>
      </c>
      <c r="F129">
        <f>-('Avoided Prod Cost'!F129+'Avoided T&amp;D Capacity'!F129+'Avoided Gen Capacity Cost'!F129)</f>
        <v>0</v>
      </c>
      <c r="G129">
        <f>-('Avoided Prod Cost'!G129+'Avoided T&amp;D Capacity'!G129+'Avoided Gen Capacity Cost'!G129)</f>
        <v>30.796230000000001</v>
      </c>
      <c r="H129">
        <f>-('Avoided Prod Cost'!H129+'Avoided T&amp;D Capacity'!H129+'Avoided Gen Capacity Cost'!H129)</f>
        <v>30.921230000000001</v>
      </c>
      <c r="I129">
        <f>-('Avoided Prod Cost'!I129+'Avoided T&amp;D Capacity'!I129+'Avoided Gen Capacity Cost'!I129)</f>
        <v>32.921230000000001</v>
      </c>
      <c r="J129">
        <f>-('Avoided Prod Cost'!J129+'Avoided T&amp;D Capacity'!J129+'Avoided Gen Capacity Cost'!J129)</f>
        <v>70.679040000000001</v>
      </c>
      <c r="K129">
        <f>-('Avoided Prod Cost'!K129+'Avoided T&amp;D Capacity'!K129+'Avoided Gen Capacity Cost'!K129)</f>
        <v>85.346029999999999</v>
      </c>
      <c r="L129">
        <f>-('Avoided Prod Cost'!L129+'Avoided T&amp;D Capacity'!L129+'Avoided Gen Capacity Cost'!L129)</f>
        <v>86.22299000000001</v>
      </c>
      <c r="M129">
        <f>-('Avoided Prod Cost'!M129+'Avoided T&amp;D Capacity'!M129+'Avoided Gen Capacity Cost'!M129)</f>
        <v>104.90561</v>
      </c>
      <c r="N129">
        <f>-('Avoided Prod Cost'!N129+'Avoided T&amp;D Capacity'!N129+'Avoided Gen Capacity Cost'!N129)</f>
        <v>114.51498000000001</v>
      </c>
      <c r="O129">
        <f>-('Avoided Prod Cost'!O129+'Avoided T&amp;D Capacity'!O129+'Avoided Gen Capacity Cost'!O129)</f>
        <v>114.32748000000001</v>
      </c>
      <c r="P129">
        <f>-('Avoided Prod Cost'!P129+'Avoided T&amp;D Capacity'!P129+'Avoided Gen Capacity Cost'!P129)</f>
        <v>90.827480000000008</v>
      </c>
      <c r="Q129">
        <f>-('Avoided Prod Cost'!Q129+'Avoided T&amp;D Capacity'!Q129+'Avoided Gen Capacity Cost'!Q129)</f>
        <v>0</v>
      </c>
      <c r="R129">
        <f>-('Avoided Prod Cost'!R129+'Avoided T&amp;D Capacity'!R129+'Avoided Gen Capacity Cost'!R129)</f>
        <v>0</v>
      </c>
      <c r="S129">
        <f>-('Avoided Prod Cost'!S129+'Avoided T&amp;D Capacity'!S129+'Avoided Gen Capacity Cost'!S129)</f>
        <v>0</v>
      </c>
      <c r="T129">
        <f>-('Avoided Prod Cost'!T129+'Avoided T&amp;D Capacity'!T129+'Avoided Gen Capacity Cost'!T129)</f>
        <v>0</v>
      </c>
      <c r="U129">
        <f>-('Avoided Prod Cost'!U129+'Avoided T&amp;D Capacity'!U129+'Avoided Gen Capacity Cost'!U129)</f>
        <v>0</v>
      </c>
      <c r="V129">
        <f>-('Avoided Prod Cost'!V129+'Avoided T&amp;D Capacity'!V129+'Avoided Gen Capacity Cost'!V129)</f>
        <v>0</v>
      </c>
      <c r="W129">
        <f>-('Avoided Prod Cost'!W129+'Avoided T&amp;D Capacity'!W129+'Avoided Gen Capacity Cost'!W129)</f>
        <v>0</v>
      </c>
      <c r="X129">
        <f>-('Avoided Prod Cost'!X129+'Avoided T&amp;D Capacity'!X129+'Avoided Gen Capacity Cost'!X129)</f>
        <v>0</v>
      </c>
      <c r="Y129">
        <f>-('Avoided Prod Cost'!Y129+'Avoided T&amp;D Capacity'!Y129+'Avoided Gen Capacity Cost'!Y129)</f>
        <v>0</v>
      </c>
      <c r="Z129">
        <f>-('Avoided Prod Cost'!Z129+'Avoided T&amp;D Capacity'!Z129+'Avoided Gen Capacity Cost'!Z129)</f>
        <v>0</v>
      </c>
      <c r="AA129">
        <f>-('Avoided Prod Cost'!AA129+'Avoided T&amp;D Capacity'!AA129+'Avoided Gen Capacity Cost'!AA129)</f>
        <v>0</v>
      </c>
      <c r="AB129">
        <f>-('Avoided Prod Cost'!AB129+'Avoided T&amp;D Capacity'!AB129+'Avoided Gen Capacity Cost'!AB129)</f>
        <v>0</v>
      </c>
      <c r="AC129">
        <f>-('Avoided Prod Cost'!AC129+'Avoided T&amp;D Capacity'!AC129+'Avoided Gen Capacity Cost'!AC129)</f>
        <v>0</v>
      </c>
      <c r="AD129">
        <f>-('Avoided Prod Cost'!AD129+'Avoided T&amp;D Capacity'!AD129+'Avoided Gen Capacity Cost'!AD129)</f>
        <v>0</v>
      </c>
      <c r="AE129">
        <f>-('Avoided Prod Cost'!AE129+'Avoided T&amp;D Capacity'!AE129+'Avoided Gen Capacity Cost'!AE129)</f>
        <v>0</v>
      </c>
      <c r="AF129">
        <f>-('Avoided Prod Cost'!AF129+'Avoided T&amp;D Capacity'!AF129+'Avoided Gen Capacity Cost'!AF129)</f>
        <v>0</v>
      </c>
      <c r="AG129">
        <f>-('Avoided Prod Cost'!AG129+'Avoided T&amp;D Capacity'!AG129+'Avoided Gen Capacity Cost'!AG129)</f>
        <v>0</v>
      </c>
      <c r="AH129">
        <f>-('Avoided Prod Cost'!AH129+'Avoided T&amp;D Capacity'!AH129+'Avoided Gen Capacity Cost'!AH129)</f>
        <v>0</v>
      </c>
      <c r="AI129" s="2">
        <f t="shared" si="2"/>
        <v>761.46230000000014</v>
      </c>
      <c r="AJ129" s="2">
        <f t="shared" si="3"/>
        <v>543.79262070462926</v>
      </c>
    </row>
    <row r="130" spans="1:36" x14ac:dyDescent="0.25">
      <c r="A130" s="13">
        <v>2</v>
      </c>
      <c r="B130" s="13">
        <v>130</v>
      </c>
      <c r="C130" s="95">
        <v>146</v>
      </c>
      <c r="D130" t="s">
        <v>164</v>
      </c>
      <c r="E130">
        <f>-('Avoided Prod Cost'!E130+'Avoided T&amp;D Capacity'!E130+'Avoided Gen Capacity Cost'!E130)</f>
        <v>0</v>
      </c>
      <c r="F130">
        <f>-('Avoided Prod Cost'!F130+'Avoided T&amp;D Capacity'!F130+'Avoided Gen Capacity Cost'!F130)</f>
        <v>0</v>
      </c>
      <c r="G130">
        <f>-('Avoided Prod Cost'!G130+'Avoided T&amp;D Capacity'!G130+'Avoided Gen Capacity Cost'!G130)</f>
        <v>6.9548519999999998</v>
      </c>
      <c r="H130">
        <f>-('Avoided Prod Cost'!H130+'Avoided T&amp;D Capacity'!H130+'Avoided Gen Capacity Cost'!H130)</f>
        <v>7.2048519999999998</v>
      </c>
      <c r="I130">
        <f>-('Avoided Prod Cost'!I130+'Avoided T&amp;D Capacity'!I130+'Avoided Gen Capacity Cost'!I130)</f>
        <v>7.3298519999999998</v>
      </c>
      <c r="J130">
        <f>-('Avoided Prod Cost'!J130+'Avoided T&amp;D Capacity'!J130+'Avoided Gen Capacity Cost'!J130)</f>
        <v>12.773211</v>
      </c>
      <c r="K130">
        <f>-('Avoided Prod Cost'!K130+'Avoided T&amp;D Capacity'!K130+'Avoided Gen Capacity Cost'!K130)</f>
        <v>14.185321</v>
      </c>
      <c r="L130">
        <f>-('Avoided Prod Cost'!L130+'Avoided T&amp;D Capacity'!L130+'Avoided Gen Capacity Cost'!L130)</f>
        <v>14.463641000000001</v>
      </c>
      <c r="M130">
        <f>-('Avoided Prod Cost'!M130+'Avoided T&amp;D Capacity'!M130+'Avoided Gen Capacity Cost'!M130)</f>
        <v>17.579852000000002</v>
      </c>
      <c r="N130">
        <f>-('Avoided Prod Cost'!N130+'Avoided T&amp;D Capacity'!N130+'Avoided Gen Capacity Cost'!N130)</f>
        <v>18.521380999999998</v>
      </c>
      <c r="O130">
        <f>-('Avoided Prod Cost'!O130+'Avoided T&amp;D Capacity'!O130+'Avoided Gen Capacity Cost'!O130)</f>
        <v>19.333880999999998</v>
      </c>
      <c r="P130">
        <f>-('Avoided Prod Cost'!P130+'Avoided T&amp;D Capacity'!P130+'Avoided Gen Capacity Cost'!P130)</f>
        <v>16.037005999999998</v>
      </c>
      <c r="Q130">
        <f>-('Avoided Prod Cost'!Q130+'Avoided T&amp;D Capacity'!Q130+'Avoided Gen Capacity Cost'!Q130)</f>
        <v>16.896380999999998</v>
      </c>
      <c r="R130">
        <f>-('Avoided Prod Cost'!R130+'Avoided T&amp;D Capacity'!R130+'Avoided Gen Capacity Cost'!R130)</f>
        <v>15.130756</v>
      </c>
      <c r="S130">
        <f>-('Avoided Prod Cost'!S130+'Avoided T&amp;D Capacity'!S130+'Avoided Gen Capacity Cost'!S130)</f>
        <v>19.333880999999998</v>
      </c>
      <c r="T130">
        <f>-('Avoided Prod Cost'!T130+'Avoided T&amp;D Capacity'!T130+'Avoided Gen Capacity Cost'!T130)</f>
        <v>15.646381</v>
      </c>
      <c r="U130">
        <f>-('Avoided Prod Cost'!U130+'Avoided T&amp;D Capacity'!U130+'Avoided Gen Capacity Cost'!U130)</f>
        <v>17.240130999999998</v>
      </c>
      <c r="V130">
        <f>-('Avoided Prod Cost'!V130+'Avoided T&amp;D Capacity'!V130+'Avoided Gen Capacity Cost'!V130)</f>
        <v>17.365130999999998</v>
      </c>
      <c r="W130">
        <f>-('Avoided Prod Cost'!W130+'Avoided T&amp;D Capacity'!W130+'Avoided Gen Capacity Cost'!W130)</f>
        <v>20.365130999999998</v>
      </c>
      <c r="X130">
        <f>-('Avoided Prod Cost'!X130+'Avoided T&amp;D Capacity'!X130+'Avoided Gen Capacity Cost'!X130)</f>
        <v>20.615130999999998</v>
      </c>
      <c r="Y130">
        <f>-('Avoided Prod Cost'!Y130+'Avoided T&amp;D Capacity'!Y130+'Avoided Gen Capacity Cost'!Y130)</f>
        <v>22.333880999999998</v>
      </c>
      <c r="Z130">
        <f>-('Avoided Prod Cost'!Z130+'Avoided T&amp;D Capacity'!Z130+'Avoided Gen Capacity Cost'!Z130)</f>
        <v>21.958880999999998</v>
      </c>
      <c r="AA130">
        <f>-('Avoided Prod Cost'!AA130+'Avoided T&amp;D Capacity'!AA130+'Avoided Gen Capacity Cost'!AA130)</f>
        <v>22.271380999999998</v>
      </c>
      <c r="AB130">
        <f>-('Avoided Prod Cost'!AB130+'Avoided T&amp;D Capacity'!AB130+'Avoided Gen Capacity Cost'!AB130)</f>
        <v>19.833880999999998</v>
      </c>
      <c r="AC130">
        <f>-('Avoided Prod Cost'!AC130+'Avoided T&amp;D Capacity'!AC130+'Avoided Gen Capacity Cost'!AC130)</f>
        <v>21.177631000000002</v>
      </c>
      <c r="AD130">
        <f>-('Avoided Prod Cost'!AD130+'Avoided T&amp;D Capacity'!AD130+'Avoided Gen Capacity Cost'!AD130)</f>
        <v>18.583880999999998</v>
      </c>
      <c r="AE130">
        <f>-('Avoided Prod Cost'!AE130+'Avoided T&amp;D Capacity'!AE130+'Avoided Gen Capacity Cost'!AE130)</f>
        <v>19.333880999999998</v>
      </c>
      <c r="AF130">
        <f>-('Avoided Prod Cost'!AF130+'Avoided T&amp;D Capacity'!AF130+'Avoided Gen Capacity Cost'!AF130)</f>
        <v>20.927631000000002</v>
      </c>
      <c r="AG130">
        <f>-('Avoided Prod Cost'!AG130+'Avoided T&amp;D Capacity'!AG130+'Avoided Gen Capacity Cost'!AG130)</f>
        <v>20.490131000000002</v>
      </c>
      <c r="AH130">
        <f>-('Avoided Prod Cost'!AH130+'Avoided T&amp;D Capacity'!AH130+'Avoided Gen Capacity Cost'!AH130)</f>
        <v>26.771381000000002</v>
      </c>
      <c r="AI130" s="2">
        <f t="shared" si="2"/>
        <v>490.65933200000012</v>
      </c>
      <c r="AJ130" s="2">
        <f t="shared" si="3"/>
        <v>211.43619013973804</v>
      </c>
    </row>
    <row r="131" spans="1:36" x14ac:dyDescent="0.25">
      <c r="A131" s="13">
        <v>2</v>
      </c>
      <c r="B131" s="13">
        <v>130</v>
      </c>
      <c r="C131" s="95">
        <v>147</v>
      </c>
      <c r="D131" t="s">
        <v>165</v>
      </c>
      <c r="E131">
        <f>-('Avoided Prod Cost'!E131+'Avoided T&amp;D Capacity'!E131+'Avoided Gen Capacity Cost'!E131)</f>
        <v>0</v>
      </c>
      <c r="F131">
        <f>-('Avoided Prod Cost'!F131+'Avoided T&amp;D Capacity'!F131+'Avoided Gen Capacity Cost'!F131)</f>
        <v>0</v>
      </c>
      <c r="G131">
        <f>-('Avoided Prod Cost'!G131+'Avoided T&amp;D Capacity'!G131+'Avoided Gen Capacity Cost'!G131)</f>
        <v>9.5871759999999995</v>
      </c>
      <c r="H131">
        <f>-('Avoided Prod Cost'!H131+'Avoided T&amp;D Capacity'!H131+'Avoided Gen Capacity Cost'!H131)</f>
        <v>9.0871759999999995</v>
      </c>
      <c r="I131">
        <f>-('Avoided Prod Cost'!I131+'Avoided T&amp;D Capacity'!I131+'Avoided Gen Capacity Cost'!I131)</f>
        <v>10.087175999999999</v>
      </c>
      <c r="J131">
        <f>-('Avoided Prod Cost'!J131+'Avoided T&amp;D Capacity'!J131+'Avoided Gen Capacity Cost'!J131)</f>
        <v>20.066668</v>
      </c>
      <c r="K131">
        <f>-('Avoided Prod Cost'!K131+'Avoided T&amp;D Capacity'!K131+'Avoided Gen Capacity Cost'!K131)</f>
        <v>22.813738999999998</v>
      </c>
      <c r="L131">
        <f>-('Avoided Prod Cost'!L131+'Avoided T&amp;D Capacity'!L131+'Avoided Gen Capacity Cost'!L131)</f>
        <v>22.901629</v>
      </c>
      <c r="M131">
        <f>-('Avoided Prod Cost'!M131+'Avoided T&amp;D Capacity'!M131+'Avoided Gen Capacity Cost'!M131)</f>
        <v>28.344985999999999</v>
      </c>
      <c r="N131">
        <f>-('Avoided Prod Cost'!N131+'Avoided T&amp;D Capacity'!N131+'Avoided Gen Capacity Cost'!N131)</f>
        <v>29.923116</v>
      </c>
      <c r="O131">
        <f>-('Avoided Prod Cost'!O131+'Avoided T&amp;D Capacity'!O131+'Avoided Gen Capacity Cost'!O131)</f>
        <v>30.969985999999999</v>
      </c>
      <c r="P131">
        <f>-('Avoided Prod Cost'!P131+'Avoided T&amp;D Capacity'!P131+'Avoided Gen Capacity Cost'!P131)</f>
        <v>25.602806000000001</v>
      </c>
      <c r="Q131">
        <f>-('Avoided Prod Cost'!Q131+'Avoided T&amp;D Capacity'!Q131+'Avoided Gen Capacity Cost'!Q131)</f>
        <v>0</v>
      </c>
      <c r="R131">
        <f>-('Avoided Prod Cost'!R131+'Avoided T&amp;D Capacity'!R131+'Avoided Gen Capacity Cost'!R131)</f>
        <v>0</v>
      </c>
      <c r="S131">
        <f>-('Avoided Prod Cost'!S131+'Avoided T&amp;D Capacity'!S131+'Avoided Gen Capacity Cost'!S131)</f>
        <v>0</v>
      </c>
      <c r="T131">
        <f>-('Avoided Prod Cost'!T131+'Avoided T&amp;D Capacity'!T131+'Avoided Gen Capacity Cost'!T131)</f>
        <v>0</v>
      </c>
      <c r="U131">
        <f>-('Avoided Prod Cost'!U131+'Avoided T&amp;D Capacity'!U131+'Avoided Gen Capacity Cost'!U131)</f>
        <v>0</v>
      </c>
      <c r="V131">
        <f>-('Avoided Prod Cost'!V131+'Avoided T&amp;D Capacity'!V131+'Avoided Gen Capacity Cost'!V131)</f>
        <v>0</v>
      </c>
      <c r="W131">
        <f>-('Avoided Prod Cost'!W131+'Avoided T&amp;D Capacity'!W131+'Avoided Gen Capacity Cost'!W131)</f>
        <v>0</v>
      </c>
      <c r="X131">
        <f>-('Avoided Prod Cost'!X131+'Avoided T&amp;D Capacity'!X131+'Avoided Gen Capacity Cost'!X131)</f>
        <v>0</v>
      </c>
      <c r="Y131">
        <f>-('Avoided Prod Cost'!Y131+'Avoided T&amp;D Capacity'!Y131+'Avoided Gen Capacity Cost'!Y131)</f>
        <v>0</v>
      </c>
      <c r="Z131">
        <f>-('Avoided Prod Cost'!Z131+'Avoided T&amp;D Capacity'!Z131+'Avoided Gen Capacity Cost'!Z131)</f>
        <v>0</v>
      </c>
      <c r="AA131">
        <f>-('Avoided Prod Cost'!AA131+'Avoided T&amp;D Capacity'!AA131+'Avoided Gen Capacity Cost'!AA131)</f>
        <v>0</v>
      </c>
      <c r="AB131">
        <f>-('Avoided Prod Cost'!AB131+'Avoided T&amp;D Capacity'!AB131+'Avoided Gen Capacity Cost'!AB131)</f>
        <v>0</v>
      </c>
      <c r="AC131">
        <f>-('Avoided Prod Cost'!AC131+'Avoided T&amp;D Capacity'!AC131+'Avoided Gen Capacity Cost'!AC131)</f>
        <v>0</v>
      </c>
      <c r="AD131">
        <f>-('Avoided Prod Cost'!AD131+'Avoided T&amp;D Capacity'!AD131+'Avoided Gen Capacity Cost'!AD131)</f>
        <v>0</v>
      </c>
      <c r="AE131">
        <f>-('Avoided Prod Cost'!AE131+'Avoided T&amp;D Capacity'!AE131+'Avoided Gen Capacity Cost'!AE131)</f>
        <v>0</v>
      </c>
      <c r="AF131">
        <f>-('Avoided Prod Cost'!AF131+'Avoided T&amp;D Capacity'!AF131+'Avoided Gen Capacity Cost'!AF131)</f>
        <v>0</v>
      </c>
      <c r="AG131">
        <f>-('Avoided Prod Cost'!AG131+'Avoided T&amp;D Capacity'!AG131+'Avoided Gen Capacity Cost'!AG131)</f>
        <v>0</v>
      </c>
      <c r="AH131">
        <f>-('Avoided Prod Cost'!AH131+'Avoided T&amp;D Capacity'!AH131+'Avoided Gen Capacity Cost'!AH131)</f>
        <v>0</v>
      </c>
      <c r="AI131" s="2">
        <f t="shared" si="2"/>
        <v>209.384458</v>
      </c>
      <c r="AJ131" s="2">
        <f t="shared" si="3"/>
        <v>150.25390332301166</v>
      </c>
    </row>
    <row r="132" spans="1:36" x14ac:dyDescent="0.25">
      <c r="A132" s="13">
        <v>2</v>
      </c>
      <c r="B132" s="13">
        <v>130</v>
      </c>
      <c r="C132" s="95">
        <v>148</v>
      </c>
      <c r="D132" t="s">
        <v>166</v>
      </c>
      <c r="E132">
        <f>-('Avoided Prod Cost'!E132+'Avoided T&amp;D Capacity'!E132+'Avoided Gen Capacity Cost'!E132)</f>
        <v>0</v>
      </c>
      <c r="F132">
        <f>-('Avoided Prod Cost'!F132+'Avoided T&amp;D Capacity'!F132+'Avoided Gen Capacity Cost'!F132)</f>
        <v>0</v>
      </c>
      <c r="G132">
        <f>-('Avoided Prod Cost'!G132+'Avoided T&amp;D Capacity'!G132+'Avoided Gen Capacity Cost'!G132)</f>
        <v>30.952280999999999</v>
      </c>
      <c r="H132">
        <f>-('Avoided Prod Cost'!H132+'Avoided T&amp;D Capacity'!H132+'Avoided Gen Capacity Cost'!H132)</f>
        <v>31.702280999999999</v>
      </c>
      <c r="I132">
        <f>-('Avoided Prod Cost'!I132+'Avoided T&amp;D Capacity'!I132+'Avoided Gen Capacity Cost'!I132)</f>
        <v>33.827280999999999</v>
      </c>
      <c r="J132">
        <f>-('Avoided Prod Cost'!J132+'Avoided T&amp;D Capacity'!J132+'Avoided Gen Capacity Cost'!J132)</f>
        <v>55.613410999999999</v>
      </c>
      <c r="K132">
        <f>-('Avoided Prod Cost'!K132+'Avoided T&amp;D Capacity'!K132+'Avoided Gen Capacity Cost'!K132)</f>
        <v>63.761851</v>
      </c>
      <c r="L132">
        <f>-('Avoided Prod Cost'!L132+'Avoided T&amp;D Capacity'!L132+'Avoided Gen Capacity Cost'!L132)</f>
        <v>64.826301000000001</v>
      </c>
      <c r="M132">
        <f>-('Avoided Prod Cost'!M132+'Avoided T&amp;D Capacity'!M132+'Avoided Gen Capacity Cost'!M132)</f>
        <v>75.671030999999999</v>
      </c>
      <c r="N132">
        <f>-('Avoided Prod Cost'!N132+'Avoided T&amp;D Capacity'!N132+'Avoided Gen Capacity Cost'!N132)</f>
        <v>82.280411000000001</v>
      </c>
      <c r="O132">
        <f>-('Avoided Prod Cost'!O132+'Avoided T&amp;D Capacity'!O132+'Avoided Gen Capacity Cost'!O132)</f>
        <v>82.803841000000006</v>
      </c>
      <c r="P132">
        <f>-('Avoided Prod Cost'!P132+'Avoided T&amp;D Capacity'!P132+'Avoided Gen Capacity Cost'!P132)</f>
        <v>71.296030999999999</v>
      </c>
      <c r="Q132">
        <f>-('Avoided Prod Cost'!Q132+'Avoided T&amp;D Capacity'!Q132+'Avoided Gen Capacity Cost'!Q132)</f>
        <v>75.280411000000001</v>
      </c>
      <c r="R132">
        <f>-('Avoided Prod Cost'!R132+'Avoided T&amp;D Capacity'!R132+'Avoided Gen Capacity Cost'!R132)</f>
        <v>68.796030999999999</v>
      </c>
      <c r="S132">
        <f>-('Avoided Prod Cost'!S132+'Avoided T&amp;D Capacity'!S132+'Avoided Gen Capacity Cost'!S132)</f>
        <v>88.796030999999999</v>
      </c>
      <c r="T132">
        <f>-('Avoided Prod Cost'!T132+'Avoided T&amp;D Capacity'!T132+'Avoided Gen Capacity Cost'!T132)</f>
        <v>71.233530999999999</v>
      </c>
      <c r="U132">
        <f>-('Avoided Prod Cost'!U132+'Avoided T&amp;D Capacity'!U132+'Avoided Gen Capacity Cost'!U132)</f>
        <v>78.202280999999999</v>
      </c>
      <c r="V132">
        <f>-('Avoided Prod Cost'!V132+'Avoided T&amp;D Capacity'!V132+'Avoided Gen Capacity Cost'!V132)</f>
        <v>79.358530999999999</v>
      </c>
      <c r="W132">
        <f>-('Avoided Prod Cost'!W132+'Avoided T&amp;D Capacity'!W132+'Avoided Gen Capacity Cost'!W132)</f>
        <v>90.702280999999999</v>
      </c>
      <c r="X132">
        <f>-('Avoided Prod Cost'!X132+'Avoided T&amp;D Capacity'!X132+'Avoided Gen Capacity Cost'!X132)</f>
        <v>92.546030999999999</v>
      </c>
      <c r="Y132">
        <f>-('Avoided Prod Cost'!Y132+'Avoided T&amp;D Capacity'!Y132+'Avoided Gen Capacity Cost'!Y132)</f>
        <v>95.389780999999999</v>
      </c>
      <c r="Z132">
        <f>-('Avoided Prod Cost'!Z132+'Avoided T&amp;D Capacity'!Z132+'Avoided Gen Capacity Cost'!Z132)</f>
        <v>97.264780999999999</v>
      </c>
      <c r="AA132">
        <f>-('Avoided Prod Cost'!AA132+'Avoided T&amp;D Capacity'!AA132+'Avoided Gen Capacity Cost'!AA132)</f>
        <v>98.389780999999999</v>
      </c>
      <c r="AB132">
        <f>-('Avoided Prod Cost'!AB132+'Avoided T&amp;D Capacity'!AB132+'Avoided Gen Capacity Cost'!AB132)</f>
        <v>89.514780999999999</v>
      </c>
      <c r="AC132">
        <f>-('Avoided Prod Cost'!AC132+'Avoided T&amp;D Capacity'!AC132+'Avoided Gen Capacity Cost'!AC132)</f>
        <v>91.608530999999999</v>
      </c>
      <c r="AD132">
        <f>-('Avoided Prod Cost'!AD132+'Avoided T&amp;D Capacity'!AD132+'Avoided Gen Capacity Cost'!AD132)</f>
        <v>84.421030999999999</v>
      </c>
      <c r="AE132">
        <f>-('Avoided Prod Cost'!AE132+'Avoided T&amp;D Capacity'!AE132+'Avoided Gen Capacity Cost'!AE132)</f>
        <v>87.671030999999999</v>
      </c>
      <c r="AF132">
        <f>-('Avoided Prod Cost'!AF132+'Avoided T&amp;D Capacity'!AF132+'Avoided Gen Capacity Cost'!AF132)</f>
        <v>93.014780999999999</v>
      </c>
      <c r="AG132">
        <f>-('Avoided Prod Cost'!AG132+'Avoided T&amp;D Capacity'!AG132+'Avoided Gen Capacity Cost'!AG132)</f>
        <v>95.983530999999999</v>
      </c>
      <c r="AH132">
        <f>-('Avoided Prod Cost'!AH132+'Avoided T&amp;D Capacity'!AH132+'Avoided Gen Capacity Cost'!AH132)</f>
        <v>122.827281</v>
      </c>
      <c r="AI132" s="2">
        <f t="shared" si="2"/>
        <v>2193.7351580000004</v>
      </c>
      <c r="AJ132" s="2">
        <f t="shared" si="3"/>
        <v>942.54041562006444</v>
      </c>
    </row>
    <row r="133" spans="1:36" x14ac:dyDescent="0.25">
      <c r="A133" s="13">
        <v>2</v>
      </c>
      <c r="B133" s="13">
        <v>130</v>
      </c>
      <c r="C133" s="95">
        <v>150</v>
      </c>
      <c r="D133" t="s">
        <v>167</v>
      </c>
      <c r="E133">
        <f>-('Avoided Prod Cost'!E133+'Avoided T&amp;D Capacity'!E133+'Avoided Gen Capacity Cost'!E133)</f>
        <v>0</v>
      </c>
      <c r="F133">
        <f>-('Avoided Prod Cost'!F133+'Avoided T&amp;D Capacity'!F133+'Avoided Gen Capacity Cost'!F133)</f>
        <v>0</v>
      </c>
      <c r="G133">
        <f>-('Avoided Prod Cost'!G133+'Avoided T&amp;D Capacity'!G133+'Avoided Gen Capacity Cost'!G133)</f>
        <v>24.482036999999998</v>
      </c>
      <c r="H133">
        <f>-('Avoided Prod Cost'!H133+'Avoided T&amp;D Capacity'!H133+'Avoided Gen Capacity Cost'!H133)</f>
        <v>24.607036999999998</v>
      </c>
      <c r="I133">
        <f>-('Avoided Prod Cost'!I133+'Avoided T&amp;D Capacity'!I133+'Avoided Gen Capacity Cost'!I133)</f>
        <v>26.232036999999998</v>
      </c>
      <c r="J133">
        <f>-('Avoided Prod Cost'!J133+'Avoided T&amp;D Capacity'!J133+'Avoided Gen Capacity Cost'!J133)</f>
        <v>61.856057</v>
      </c>
      <c r="K133">
        <f>-('Avoided Prod Cost'!K133+'Avoided T&amp;D Capacity'!K133+'Avoided Gen Capacity Cost'!K133)</f>
        <v>75.401956999999996</v>
      </c>
      <c r="L133">
        <f>-('Avoided Prod Cost'!L133+'Avoided T&amp;D Capacity'!L133+'Avoided Gen Capacity Cost'!L133)</f>
        <v>76.577736999999999</v>
      </c>
      <c r="M133">
        <f>-('Avoided Prod Cost'!M133+'Avoided T&amp;D Capacity'!M133+'Avoided Gen Capacity Cost'!M133)</f>
        <v>93.942976999999999</v>
      </c>
      <c r="N133">
        <f>-('Avoided Prod Cost'!N133+'Avoided T&amp;D Capacity'!N133+'Avoided Gen Capacity Cost'!N133)</f>
        <v>102.474227</v>
      </c>
      <c r="O133">
        <f>-('Avoided Prod Cost'!O133+'Avoided T&amp;D Capacity'!O133+'Avoided Gen Capacity Cost'!O133)</f>
        <v>101.567977</v>
      </c>
      <c r="P133">
        <f>-('Avoided Prod Cost'!P133+'Avoided T&amp;D Capacity'!P133+'Avoided Gen Capacity Cost'!P133)</f>
        <v>79.232036999999991</v>
      </c>
      <c r="Q133">
        <f>-('Avoided Prod Cost'!Q133+'Avoided T&amp;D Capacity'!Q133+'Avoided Gen Capacity Cost'!Q133)</f>
        <v>87.060167000000007</v>
      </c>
      <c r="R133">
        <f>-('Avoided Prod Cost'!R133+'Avoided T&amp;D Capacity'!R133+'Avoided Gen Capacity Cost'!R133)</f>
        <v>72.810167000000007</v>
      </c>
      <c r="S133">
        <f>-('Avoided Prod Cost'!S133+'Avoided T&amp;D Capacity'!S133+'Avoided Gen Capacity Cost'!S133)</f>
        <v>108.57578699999999</v>
      </c>
      <c r="T133">
        <f>-('Avoided Prod Cost'!T133+'Avoided T&amp;D Capacity'!T133+'Avoided Gen Capacity Cost'!T133)</f>
        <v>75.888286999999991</v>
      </c>
      <c r="U133">
        <f>-('Avoided Prod Cost'!U133+'Avoided T&amp;D Capacity'!U133+'Avoided Gen Capacity Cost'!U133)</f>
        <v>86.529404</v>
      </c>
      <c r="V133">
        <f>-('Avoided Prod Cost'!V133+'Avoided T&amp;D Capacity'!V133+'Avoided Gen Capacity Cost'!V133)</f>
        <v>87.591904</v>
      </c>
      <c r="W133">
        <f>-('Avoided Prod Cost'!W133+'Avoided T&amp;D Capacity'!W133+'Avoided Gen Capacity Cost'!W133)</f>
        <v>106.498154</v>
      </c>
      <c r="X133">
        <f>-('Avoided Prod Cost'!X133+'Avoided T&amp;D Capacity'!X133+'Avoided Gen Capacity Cost'!X133)</f>
        <v>107.810654</v>
      </c>
      <c r="Y133">
        <f>-('Avoided Prod Cost'!Y133+'Avoided T&amp;D Capacity'!Y133+'Avoided Gen Capacity Cost'!Y133)</f>
        <v>110.810654</v>
      </c>
      <c r="Z133">
        <f>-('Avoided Prod Cost'!Z133+'Avoided T&amp;D Capacity'!Z133+'Avoided Gen Capacity Cost'!Z133)</f>
        <v>110.873154</v>
      </c>
      <c r="AA133">
        <f>-('Avoided Prod Cost'!AA133+'Avoided T&amp;D Capacity'!AA133+'Avoided Gen Capacity Cost'!AA133)</f>
        <v>0</v>
      </c>
      <c r="AB133">
        <f>-('Avoided Prod Cost'!AB133+'Avoided T&amp;D Capacity'!AB133+'Avoided Gen Capacity Cost'!AB133)</f>
        <v>0</v>
      </c>
      <c r="AC133">
        <f>-('Avoided Prod Cost'!AC133+'Avoided T&amp;D Capacity'!AC133+'Avoided Gen Capacity Cost'!AC133)</f>
        <v>0</v>
      </c>
      <c r="AD133">
        <f>-('Avoided Prod Cost'!AD133+'Avoided T&amp;D Capacity'!AD133+'Avoided Gen Capacity Cost'!AD133)</f>
        <v>0</v>
      </c>
      <c r="AE133">
        <f>-('Avoided Prod Cost'!AE133+'Avoided T&amp;D Capacity'!AE133+'Avoided Gen Capacity Cost'!AE133)</f>
        <v>0</v>
      </c>
      <c r="AF133">
        <f>-('Avoided Prod Cost'!AF133+'Avoided T&amp;D Capacity'!AF133+'Avoided Gen Capacity Cost'!AF133)</f>
        <v>0</v>
      </c>
      <c r="AG133">
        <f>-('Avoided Prod Cost'!AG133+'Avoided T&amp;D Capacity'!AG133+'Avoided Gen Capacity Cost'!AG133)</f>
        <v>0</v>
      </c>
      <c r="AH133">
        <f>-('Avoided Prod Cost'!AH133+'Avoided T&amp;D Capacity'!AH133+'Avoided Gen Capacity Cost'!AH133)</f>
        <v>0</v>
      </c>
      <c r="AI133" s="2">
        <f t="shared" ref="AI133:AI196" si="4">SUM(E133:AH133)</f>
        <v>1620.8224119999995</v>
      </c>
      <c r="AJ133" s="2">
        <f t="shared" ref="AJ133:AJ196" si="5">G133+(NPV(6.463858/100,H133:AH133))</f>
        <v>857.94752898961099</v>
      </c>
    </row>
    <row r="134" spans="1:36" x14ac:dyDescent="0.25">
      <c r="A134" s="13">
        <v>2</v>
      </c>
      <c r="B134" s="13">
        <v>130</v>
      </c>
      <c r="C134" s="95">
        <v>151</v>
      </c>
      <c r="D134" t="s">
        <v>168</v>
      </c>
      <c r="E134">
        <f>-('Avoided Prod Cost'!E134+'Avoided T&amp;D Capacity'!E134+'Avoided Gen Capacity Cost'!E134)</f>
        <v>0</v>
      </c>
      <c r="F134">
        <f>-('Avoided Prod Cost'!F134+'Avoided T&amp;D Capacity'!F134+'Avoided Gen Capacity Cost'!F134)</f>
        <v>0</v>
      </c>
      <c r="G134">
        <f>-('Avoided Prod Cost'!G134+'Avoided T&amp;D Capacity'!G134+'Avoided Gen Capacity Cost'!G134)</f>
        <v>1.1206952999999999</v>
      </c>
      <c r="H134">
        <f>-('Avoided Prod Cost'!H134+'Avoided T&amp;D Capacity'!H134+'Avoided Gen Capacity Cost'!H134)</f>
        <v>1.3706952999999999</v>
      </c>
      <c r="I134">
        <f>-('Avoided Prod Cost'!I134+'Avoided T&amp;D Capacity'!I134+'Avoided Gen Capacity Cost'!I134)</f>
        <v>1.3706952999999999</v>
      </c>
      <c r="J134">
        <f>-('Avoided Prod Cost'!J134+'Avoided T&amp;D Capacity'!J134+'Avoided Gen Capacity Cost'!J134)</f>
        <v>3.0064375000000001</v>
      </c>
      <c r="K134">
        <f>-('Avoided Prod Cost'!K134+'Avoided T&amp;D Capacity'!K134+'Avoided Gen Capacity Cost'!K134)</f>
        <v>3.5777266000000001</v>
      </c>
      <c r="L134">
        <f>-('Avoided Prod Cost'!L134+'Avoided T&amp;D Capacity'!L134+'Avoided Gen Capacity Cost'!L134)</f>
        <v>3.3326093999999999</v>
      </c>
      <c r="M134">
        <f>-('Avoided Prod Cost'!M134+'Avoided T&amp;D Capacity'!M134+'Avoided Gen Capacity Cost'!M134)</f>
        <v>4.5425702999999995</v>
      </c>
      <c r="N134">
        <f>-('Avoided Prod Cost'!N134+'Avoided T&amp;D Capacity'!N134+'Avoided Gen Capacity Cost'!N134)</f>
        <v>4.4175702999999995</v>
      </c>
      <c r="O134">
        <f>-('Avoided Prod Cost'!O134+'Avoided T&amp;D Capacity'!O134+'Avoided Gen Capacity Cost'!O134)</f>
        <v>5.0972583</v>
      </c>
      <c r="P134">
        <f>-('Avoided Prod Cost'!P134+'Avoided T&amp;D Capacity'!P134+'Avoided Gen Capacity Cost'!P134)</f>
        <v>4.1519452999999995</v>
      </c>
      <c r="Q134">
        <f>-('Avoided Prod Cost'!Q134+'Avoided T&amp;D Capacity'!Q134+'Avoided Gen Capacity Cost'!Q134)</f>
        <v>4.4175702999999995</v>
      </c>
      <c r="R134">
        <f>-('Avoided Prod Cost'!R134+'Avoided T&amp;D Capacity'!R134+'Avoided Gen Capacity Cost'!R134)</f>
        <v>3.0738202999999999</v>
      </c>
      <c r="S134">
        <f>-('Avoided Prod Cost'!S134+'Avoided T&amp;D Capacity'!S134+'Avoided Gen Capacity Cost'!S134)</f>
        <v>4.3706952999999995</v>
      </c>
      <c r="T134">
        <f>-('Avoided Prod Cost'!T134+'Avoided T&amp;D Capacity'!T134+'Avoided Gen Capacity Cost'!T134)</f>
        <v>3.4019452999999999</v>
      </c>
      <c r="U134">
        <f>-('Avoided Prod Cost'!U134+'Avoided T&amp;D Capacity'!U134+'Avoided Gen Capacity Cost'!U134)</f>
        <v>4.4331952999999995</v>
      </c>
      <c r="V134">
        <f>-('Avoided Prod Cost'!V134+'Avoided T&amp;D Capacity'!V134+'Avoided Gen Capacity Cost'!V134)</f>
        <v>4.0269452999999995</v>
      </c>
      <c r="W134">
        <f>-('Avoided Prod Cost'!W134+'Avoided T&amp;D Capacity'!W134+'Avoided Gen Capacity Cost'!W134)</f>
        <v>5.1206952999999995</v>
      </c>
      <c r="X134">
        <f>-('Avoided Prod Cost'!X134+'Avoided T&amp;D Capacity'!X134+'Avoided Gen Capacity Cost'!X134)</f>
        <v>4.2144452999999995</v>
      </c>
      <c r="Y134">
        <f>-('Avoided Prod Cost'!Y134+'Avoided T&amp;D Capacity'!Y134+'Avoided Gen Capacity Cost'!Y134)</f>
        <v>5.8081952999999995</v>
      </c>
      <c r="Z134">
        <f>-('Avoided Prod Cost'!Z134+'Avoided T&amp;D Capacity'!Z134+'Avoided Gen Capacity Cost'!Z134)</f>
        <v>5.3081952999999995</v>
      </c>
      <c r="AA134">
        <f>-('Avoided Prod Cost'!AA134+'Avoided T&amp;D Capacity'!AA134+'Avoided Gen Capacity Cost'!AA134)</f>
        <v>0</v>
      </c>
      <c r="AB134">
        <f>-('Avoided Prod Cost'!AB134+'Avoided T&amp;D Capacity'!AB134+'Avoided Gen Capacity Cost'!AB134)</f>
        <v>0</v>
      </c>
      <c r="AC134">
        <f>-('Avoided Prod Cost'!AC134+'Avoided T&amp;D Capacity'!AC134+'Avoided Gen Capacity Cost'!AC134)</f>
        <v>0</v>
      </c>
      <c r="AD134">
        <f>-('Avoided Prod Cost'!AD134+'Avoided T&amp;D Capacity'!AD134+'Avoided Gen Capacity Cost'!AD134)</f>
        <v>0</v>
      </c>
      <c r="AE134">
        <f>-('Avoided Prod Cost'!AE134+'Avoided T&amp;D Capacity'!AE134+'Avoided Gen Capacity Cost'!AE134)</f>
        <v>0</v>
      </c>
      <c r="AF134">
        <f>-('Avoided Prod Cost'!AF134+'Avoided T&amp;D Capacity'!AF134+'Avoided Gen Capacity Cost'!AF134)</f>
        <v>0</v>
      </c>
      <c r="AG134">
        <f>-('Avoided Prod Cost'!AG134+'Avoided T&amp;D Capacity'!AG134+'Avoided Gen Capacity Cost'!AG134)</f>
        <v>0</v>
      </c>
      <c r="AH134">
        <f>-('Avoided Prod Cost'!AH134+'Avoided T&amp;D Capacity'!AH134+'Avoided Gen Capacity Cost'!AH134)</f>
        <v>0</v>
      </c>
      <c r="AI134" s="2">
        <f t="shared" si="4"/>
        <v>76.16390659999999</v>
      </c>
      <c r="AJ134" s="2">
        <f t="shared" si="5"/>
        <v>40.470198263706102</v>
      </c>
    </row>
    <row r="135" spans="1:36" x14ac:dyDescent="0.25">
      <c r="A135" s="13">
        <v>2</v>
      </c>
      <c r="B135" s="13">
        <v>130</v>
      </c>
      <c r="C135" s="95">
        <v>152</v>
      </c>
      <c r="D135" t="s">
        <v>169</v>
      </c>
      <c r="E135">
        <f>-('Avoided Prod Cost'!E135+'Avoided T&amp;D Capacity'!E135+'Avoided Gen Capacity Cost'!E135)</f>
        <v>0</v>
      </c>
      <c r="F135">
        <f>-('Avoided Prod Cost'!F135+'Avoided T&amp;D Capacity'!F135+'Avoided Gen Capacity Cost'!F135)</f>
        <v>0</v>
      </c>
      <c r="G135">
        <f>-('Avoided Prod Cost'!G135+'Avoided T&amp;D Capacity'!G135+'Avoided Gen Capacity Cost'!G135)</f>
        <v>3.1928554</v>
      </c>
      <c r="H135">
        <f>-('Avoided Prod Cost'!H135+'Avoided T&amp;D Capacity'!H135+'Avoided Gen Capacity Cost'!H135)</f>
        <v>3.3178554</v>
      </c>
      <c r="I135">
        <f>-('Avoided Prod Cost'!I135+'Avoided T&amp;D Capacity'!I135+'Avoided Gen Capacity Cost'!I135)</f>
        <v>3.4428554</v>
      </c>
      <c r="J135">
        <f>-('Avoided Prod Cost'!J135+'Avoided T&amp;D Capacity'!J135+'Avoided Gen Capacity Cost'!J135)</f>
        <v>7.5307464</v>
      </c>
      <c r="K135">
        <f>-('Avoided Prod Cost'!K135+'Avoided T&amp;D Capacity'!K135+'Avoided Gen Capacity Cost'!K135)</f>
        <v>8.8657073999999998</v>
      </c>
      <c r="L135">
        <f>-('Avoided Prod Cost'!L135+'Avoided T&amp;D Capacity'!L135+'Avoided Gen Capacity Cost'!L135)</f>
        <v>8.6928553999999991</v>
      </c>
      <c r="M135">
        <f>-('Avoided Prod Cost'!M135+'Avoided T&amp;D Capacity'!M135+'Avoided Gen Capacity Cost'!M135)</f>
        <v>10.989730399999999</v>
      </c>
      <c r="N135">
        <f>-('Avoided Prod Cost'!N135+'Avoided T&amp;D Capacity'!N135+'Avoided Gen Capacity Cost'!N135)</f>
        <v>12.149764099999999</v>
      </c>
      <c r="O135">
        <f>-('Avoided Prod Cost'!O135+'Avoided T&amp;D Capacity'!O135+'Avoided Gen Capacity Cost'!O135)</f>
        <v>11.774764099999999</v>
      </c>
      <c r="P135">
        <f>-('Avoided Prod Cost'!P135+'Avoided T&amp;D Capacity'!P135+'Avoided Gen Capacity Cost'!P135)</f>
        <v>9.9388261</v>
      </c>
      <c r="Q135">
        <f>-('Avoided Prod Cost'!Q135+'Avoided T&amp;D Capacity'!Q135+'Avoided Gen Capacity Cost'!Q135)</f>
        <v>9.7825761</v>
      </c>
      <c r="R135">
        <f>-('Avoided Prod Cost'!R135+'Avoided T&amp;D Capacity'!R135+'Avoided Gen Capacity Cost'!R135)</f>
        <v>8.5169511</v>
      </c>
      <c r="S135">
        <f>-('Avoided Prod Cost'!S135+'Avoided T&amp;D Capacity'!S135+'Avoided Gen Capacity Cost'!S135)</f>
        <v>11.8138261</v>
      </c>
      <c r="T135">
        <f>-('Avoided Prod Cost'!T135+'Avoided T&amp;D Capacity'!T135+'Avoided Gen Capacity Cost'!T135)</f>
        <v>8.4700761</v>
      </c>
      <c r="U135">
        <f>-('Avoided Prod Cost'!U135+'Avoided T&amp;D Capacity'!U135+'Avoided Gen Capacity Cost'!U135)</f>
        <v>10.3450761</v>
      </c>
      <c r="V135">
        <f>-('Avoided Prod Cost'!V135+'Avoided T&amp;D Capacity'!V135+'Avoided Gen Capacity Cost'!V135)</f>
        <v>10.2200761</v>
      </c>
      <c r="W135">
        <f>-('Avoided Prod Cost'!W135+'Avoided T&amp;D Capacity'!W135+'Avoided Gen Capacity Cost'!W135)</f>
        <v>12.8138261</v>
      </c>
      <c r="X135">
        <f>-('Avoided Prod Cost'!X135+'Avoided T&amp;D Capacity'!X135+'Avoided Gen Capacity Cost'!X135)</f>
        <v>12.0325761</v>
      </c>
      <c r="Y135">
        <f>-('Avoided Prod Cost'!Y135+'Avoided T&amp;D Capacity'!Y135+'Avoided Gen Capacity Cost'!Y135)</f>
        <v>13.7513261</v>
      </c>
      <c r="Z135">
        <f>-('Avoided Prod Cost'!Z135+'Avoided T&amp;D Capacity'!Z135+'Avoided Gen Capacity Cost'!Z135)</f>
        <v>13.3138261</v>
      </c>
      <c r="AA135">
        <f>-('Avoided Prod Cost'!AA135+'Avoided T&amp;D Capacity'!AA135+'Avoided Gen Capacity Cost'!AA135)</f>
        <v>0</v>
      </c>
      <c r="AB135">
        <f>-('Avoided Prod Cost'!AB135+'Avoided T&amp;D Capacity'!AB135+'Avoided Gen Capacity Cost'!AB135)</f>
        <v>0</v>
      </c>
      <c r="AC135">
        <f>-('Avoided Prod Cost'!AC135+'Avoided T&amp;D Capacity'!AC135+'Avoided Gen Capacity Cost'!AC135)</f>
        <v>0</v>
      </c>
      <c r="AD135">
        <f>-('Avoided Prod Cost'!AD135+'Avoided T&amp;D Capacity'!AD135+'Avoided Gen Capacity Cost'!AD135)</f>
        <v>0</v>
      </c>
      <c r="AE135">
        <f>-('Avoided Prod Cost'!AE135+'Avoided T&amp;D Capacity'!AE135+'Avoided Gen Capacity Cost'!AE135)</f>
        <v>0</v>
      </c>
      <c r="AF135">
        <f>-('Avoided Prod Cost'!AF135+'Avoided T&amp;D Capacity'!AF135+'Avoided Gen Capacity Cost'!AF135)</f>
        <v>0</v>
      </c>
      <c r="AG135">
        <f>-('Avoided Prod Cost'!AG135+'Avoided T&amp;D Capacity'!AG135+'Avoided Gen Capacity Cost'!AG135)</f>
        <v>0</v>
      </c>
      <c r="AH135">
        <f>-('Avoided Prod Cost'!AH135+'Avoided T&amp;D Capacity'!AH135+'Avoided Gen Capacity Cost'!AH135)</f>
        <v>0</v>
      </c>
      <c r="AI135" s="2">
        <f t="shared" si="4"/>
        <v>190.9560961</v>
      </c>
      <c r="AJ135" s="2">
        <f t="shared" si="5"/>
        <v>101.50125732917746</v>
      </c>
    </row>
    <row r="136" spans="1:36" x14ac:dyDescent="0.25">
      <c r="A136" s="13">
        <v>2</v>
      </c>
      <c r="B136" s="13">
        <v>130</v>
      </c>
      <c r="C136" s="95">
        <v>153</v>
      </c>
      <c r="D136" t="s">
        <v>170</v>
      </c>
      <c r="E136">
        <f>-('Avoided Prod Cost'!E136+'Avoided T&amp;D Capacity'!E136+'Avoided Gen Capacity Cost'!E136)</f>
        <v>0</v>
      </c>
      <c r="F136">
        <f>-('Avoided Prod Cost'!F136+'Avoided T&amp;D Capacity'!F136+'Avoided Gen Capacity Cost'!F136)</f>
        <v>0</v>
      </c>
      <c r="G136">
        <f>-('Avoided Prod Cost'!G136+'Avoided T&amp;D Capacity'!G136+'Avoided Gen Capacity Cost'!G136)</f>
        <v>3.6166659999999999</v>
      </c>
      <c r="H136">
        <f>-('Avoided Prod Cost'!H136+'Avoided T&amp;D Capacity'!H136+'Avoided Gen Capacity Cost'!H136)</f>
        <v>3.8666659999999999</v>
      </c>
      <c r="I136">
        <f>-('Avoided Prod Cost'!I136+'Avoided T&amp;D Capacity'!I136+'Avoided Gen Capacity Cost'!I136)</f>
        <v>4.1166660000000004</v>
      </c>
      <c r="J136">
        <f>-('Avoided Prod Cost'!J136+'Avoided T&amp;D Capacity'!J136+'Avoided Gen Capacity Cost'!J136)</f>
        <v>6.5024082000000005</v>
      </c>
      <c r="K136">
        <f>-('Avoided Prod Cost'!K136+'Avoided T&amp;D Capacity'!K136+'Avoided Gen Capacity Cost'!K136)</f>
        <v>6.8236973000000001</v>
      </c>
      <c r="L136">
        <f>-('Avoided Prod Cost'!L136+'Avoided T&amp;D Capacity'!L136+'Avoided Gen Capacity Cost'!L136)</f>
        <v>0</v>
      </c>
      <c r="M136">
        <f>-('Avoided Prod Cost'!M136+'Avoided T&amp;D Capacity'!M136+'Avoided Gen Capacity Cost'!M136)</f>
        <v>0</v>
      </c>
      <c r="N136">
        <f>-('Avoided Prod Cost'!N136+'Avoided T&amp;D Capacity'!N136+'Avoided Gen Capacity Cost'!N136)</f>
        <v>0</v>
      </c>
      <c r="O136">
        <f>-('Avoided Prod Cost'!O136+'Avoided T&amp;D Capacity'!O136+'Avoided Gen Capacity Cost'!O136)</f>
        <v>0</v>
      </c>
      <c r="P136">
        <f>-('Avoided Prod Cost'!P136+'Avoided T&amp;D Capacity'!P136+'Avoided Gen Capacity Cost'!P136)</f>
        <v>0</v>
      </c>
      <c r="Q136">
        <f>-('Avoided Prod Cost'!Q136+'Avoided T&amp;D Capacity'!Q136+'Avoided Gen Capacity Cost'!Q136)</f>
        <v>0</v>
      </c>
      <c r="R136">
        <f>-('Avoided Prod Cost'!R136+'Avoided T&amp;D Capacity'!R136+'Avoided Gen Capacity Cost'!R136)</f>
        <v>0</v>
      </c>
      <c r="S136">
        <f>-('Avoided Prod Cost'!S136+'Avoided T&amp;D Capacity'!S136+'Avoided Gen Capacity Cost'!S136)</f>
        <v>0</v>
      </c>
      <c r="T136">
        <f>-('Avoided Prod Cost'!T136+'Avoided T&amp;D Capacity'!T136+'Avoided Gen Capacity Cost'!T136)</f>
        <v>0</v>
      </c>
      <c r="U136">
        <f>-('Avoided Prod Cost'!U136+'Avoided T&amp;D Capacity'!U136+'Avoided Gen Capacity Cost'!U136)</f>
        <v>0</v>
      </c>
      <c r="V136">
        <f>-('Avoided Prod Cost'!V136+'Avoided T&amp;D Capacity'!V136+'Avoided Gen Capacity Cost'!V136)</f>
        <v>0</v>
      </c>
      <c r="W136">
        <f>-('Avoided Prod Cost'!W136+'Avoided T&amp;D Capacity'!W136+'Avoided Gen Capacity Cost'!W136)</f>
        <v>0</v>
      </c>
      <c r="X136">
        <f>-('Avoided Prod Cost'!X136+'Avoided T&amp;D Capacity'!X136+'Avoided Gen Capacity Cost'!X136)</f>
        <v>0</v>
      </c>
      <c r="Y136">
        <f>-('Avoided Prod Cost'!Y136+'Avoided T&amp;D Capacity'!Y136+'Avoided Gen Capacity Cost'!Y136)</f>
        <v>0</v>
      </c>
      <c r="Z136">
        <f>-('Avoided Prod Cost'!Z136+'Avoided T&amp;D Capacity'!Z136+'Avoided Gen Capacity Cost'!Z136)</f>
        <v>0</v>
      </c>
      <c r="AA136">
        <f>-('Avoided Prod Cost'!AA136+'Avoided T&amp;D Capacity'!AA136+'Avoided Gen Capacity Cost'!AA136)</f>
        <v>0</v>
      </c>
      <c r="AB136">
        <f>-('Avoided Prod Cost'!AB136+'Avoided T&amp;D Capacity'!AB136+'Avoided Gen Capacity Cost'!AB136)</f>
        <v>0</v>
      </c>
      <c r="AC136">
        <f>-('Avoided Prod Cost'!AC136+'Avoided T&amp;D Capacity'!AC136+'Avoided Gen Capacity Cost'!AC136)</f>
        <v>0</v>
      </c>
      <c r="AD136">
        <f>-('Avoided Prod Cost'!AD136+'Avoided T&amp;D Capacity'!AD136+'Avoided Gen Capacity Cost'!AD136)</f>
        <v>0</v>
      </c>
      <c r="AE136">
        <f>-('Avoided Prod Cost'!AE136+'Avoided T&amp;D Capacity'!AE136+'Avoided Gen Capacity Cost'!AE136)</f>
        <v>0</v>
      </c>
      <c r="AF136">
        <f>-('Avoided Prod Cost'!AF136+'Avoided T&amp;D Capacity'!AF136+'Avoided Gen Capacity Cost'!AF136)</f>
        <v>0</v>
      </c>
      <c r="AG136">
        <f>-('Avoided Prod Cost'!AG136+'Avoided T&amp;D Capacity'!AG136+'Avoided Gen Capacity Cost'!AG136)</f>
        <v>0</v>
      </c>
      <c r="AH136">
        <f>-('Avoided Prod Cost'!AH136+'Avoided T&amp;D Capacity'!AH136+'Avoided Gen Capacity Cost'!AH136)</f>
        <v>0</v>
      </c>
      <c r="AI136" s="2">
        <f t="shared" si="4"/>
        <v>24.9261035</v>
      </c>
      <c r="AJ136" s="2">
        <f t="shared" si="5"/>
        <v>21.580452884374075</v>
      </c>
    </row>
    <row r="137" spans="1:36" x14ac:dyDescent="0.25">
      <c r="A137" s="13">
        <v>2</v>
      </c>
      <c r="B137" s="13">
        <v>190</v>
      </c>
      <c r="C137" s="95">
        <v>191</v>
      </c>
      <c r="D137" t="s">
        <v>171</v>
      </c>
      <c r="E137">
        <f>-('Avoided Prod Cost'!E137+'Avoided T&amp;D Capacity'!E137+'Avoided Gen Capacity Cost'!E137)</f>
        <v>0</v>
      </c>
      <c r="F137">
        <f>-('Avoided Prod Cost'!F137+'Avoided T&amp;D Capacity'!F137+'Avoided Gen Capacity Cost'!F137)</f>
        <v>0</v>
      </c>
      <c r="G137">
        <f>-('Avoided Prod Cost'!G137+'Avoided T&amp;D Capacity'!G137+'Avoided Gen Capacity Cost'!G137)</f>
        <v>13.103201</v>
      </c>
      <c r="H137">
        <f>-('Avoided Prod Cost'!H137+'Avoided T&amp;D Capacity'!H137+'Avoided Gen Capacity Cost'!H137)</f>
        <v>13.228201</v>
      </c>
      <c r="I137">
        <f>-('Avoided Prod Cost'!I137+'Avoided T&amp;D Capacity'!I137+'Avoided Gen Capacity Cost'!I137)</f>
        <v>13.978201</v>
      </c>
      <c r="J137">
        <f>-('Avoided Prod Cost'!J137+'Avoided T&amp;D Capacity'!J137+'Avoided Gen Capacity Cost'!J137)</f>
        <v>24.569020999999999</v>
      </c>
      <c r="K137">
        <f>-('Avoided Prod Cost'!K137+'Avoided T&amp;D Capacity'!K137+'Avoided Gen Capacity Cost'!K137)</f>
        <v>28.093434999999999</v>
      </c>
      <c r="L137">
        <f>-('Avoided Prod Cost'!L137+'Avoided T&amp;D Capacity'!L137+'Avoided Gen Capacity Cost'!L137)</f>
        <v>28.926442999999999</v>
      </c>
      <c r="M137">
        <f>-('Avoided Prod Cost'!M137+'Avoided T&amp;D Capacity'!M137+'Avoided Gen Capacity Cost'!M137)</f>
        <v>34.470390999999999</v>
      </c>
      <c r="N137">
        <f>-('Avoided Prod Cost'!N137+'Avoided T&amp;D Capacity'!N137+'Avoided Gen Capacity Cost'!N137)</f>
        <v>36.548510999999998</v>
      </c>
      <c r="O137">
        <f>-('Avoided Prod Cost'!O137+'Avoided T&amp;D Capacity'!O137+'Avoided Gen Capacity Cost'!O137)</f>
        <v>37.345390999999999</v>
      </c>
      <c r="P137">
        <f>-('Avoided Prod Cost'!P137+'Avoided T&amp;D Capacity'!P137+'Avoided Gen Capacity Cost'!P137)</f>
        <v>31.431331</v>
      </c>
      <c r="Q137">
        <f>-('Avoided Prod Cost'!Q137+'Avoided T&amp;D Capacity'!Q137+'Avoided Gen Capacity Cost'!Q137)</f>
        <v>33.150081</v>
      </c>
      <c r="R137">
        <f>-('Avoided Prod Cost'!R137+'Avoided T&amp;D Capacity'!R137+'Avoided Gen Capacity Cost'!R137)</f>
        <v>30.009450999999999</v>
      </c>
      <c r="S137">
        <f>-('Avoided Prod Cost'!S137+'Avoided T&amp;D Capacity'!S137+'Avoided Gen Capacity Cost'!S137)</f>
        <v>39.228200999999999</v>
      </c>
      <c r="T137">
        <f>-('Avoided Prod Cost'!T137+'Avoided T&amp;D Capacity'!T137+'Avoided Gen Capacity Cost'!T137)</f>
        <v>30.571950999999999</v>
      </c>
      <c r="U137">
        <f>-('Avoided Prod Cost'!U137+'Avoided T&amp;D Capacity'!U137+'Avoided Gen Capacity Cost'!U137)</f>
        <v>34.321950999999999</v>
      </c>
      <c r="V137">
        <f>-('Avoided Prod Cost'!V137+'Avoided T&amp;D Capacity'!V137+'Avoided Gen Capacity Cost'!V137)</f>
        <v>0</v>
      </c>
      <c r="W137">
        <f>-('Avoided Prod Cost'!W137+'Avoided T&amp;D Capacity'!W137+'Avoided Gen Capacity Cost'!W137)</f>
        <v>0</v>
      </c>
      <c r="X137">
        <f>-('Avoided Prod Cost'!X137+'Avoided T&amp;D Capacity'!X137+'Avoided Gen Capacity Cost'!X137)</f>
        <v>0</v>
      </c>
      <c r="Y137">
        <f>-('Avoided Prod Cost'!Y137+'Avoided T&amp;D Capacity'!Y137+'Avoided Gen Capacity Cost'!Y137)</f>
        <v>0</v>
      </c>
      <c r="Z137">
        <f>-('Avoided Prod Cost'!Z137+'Avoided T&amp;D Capacity'!Z137+'Avoided Gen Capacity Cost'!Z137)</f>
        <v>0</v>
      </c>
      <c r="AA137">
        <f>-('Avoided Prod Cost'!AA137+'Avoided T&amp;D Capacity'!AA137+'Avoided Gen Capacity Cost'!AA137)</f>
        <v>0</v>
      </c>
      <c r="AB137">
        <f>-('Avoided Prod Cost'!AB137+'Avoided T&amp;D Capacity'!AB137+'Avoided Gen Capacity Cost'!AB137)</f>
        <v>0</v>
      </c>
      <c r="AC137">
        <f>-('Avoided Prod Cost'!AC137+'Avoided T&amp;D Capacity'!AC137+'Avoided Gen Capacity Cost'!AC137)</f>
        <v>0</v>
      </c>
      <c r="AD137">
        <f>-('Avoided Prod Cost'!AD137+'Avoided T&amp;D Capacity'!AD137+'Avoided Gen Capacity Cost'!AD137)</f>
        <v>0</v>
      </c>
      <c r="AE137">
        <f>-('Avoided Prod Cost'!AE137+'Avoided T&amp;D Capacity'!AE137+'Avoided Gen Capacity Cost'!AE137)</f>
        <v>0</v>
      </c>
      <c r="AF137">
        <f>-('Avoided Prod Cost'!AF137+'Avoided T&amp;D Capacity'!AF137+'Avoided Gen Capacity Cost'!AF137)</f>
        <v>0</v>
      </c>
      <c r="AG137">
        <f>-('Avoided Prod Cost'!AG137+'Avoided T&amp;D Capacity'!AG137+'Avoided Gen Capacity Cost'!AG137)</f>
        <v>0</v>
      </c>
      <c r="AH137">
        <f>-('Avoided Prod Cost'!AH137+'Avoided T&amp;D Capacity'!AH137+'Avoided Gen Capacity Cost'!AH137)</f>
        <v>0</v>
      </c>
      <c r="AI137" s="2">
        <f t="shared" si="4"/>
        <v>428.97576100000003</v>
      </c>
      <c r="AJ137" s="2">
        <f t="shared" si="5"/>
        <v>268.10773634997992</v>
      </c>
    </row>
    <row r="138" spans="1:36" x14ac:dyDescent="0.25">
      <c r="A138" s="13">
        <v>2</v>
      </c>
      <c r="B138" s="13">
        <v>190</v>
      </c>
      <c r="C138" s="95">
        <v>192</v>
      </c>
      <c r="D138" t="s">
        <v>172</v>
      </c>
      <c r="E138">
        <f>-('Avoided Prod Cost'!E138+'Avoided T&amp;D Capacity'!E138+'Avoided Gen Capacity Cost'!E138)</f>
        <v>0</v>
      </c>
      <c r="F138">
        <f>-('Avoided Prod Cost'!F138+'Avoided T&amp;D Capacity'!F138+'Avoided Gen Capacity Cost'!F138)</f>
        <v>0</v>
      </c>
      <c r="G138">
        <f>-('Avoided Prod Cost'!G138+'Avoided T&amp;D Capacity'!G138+'Avoided Gen Capacity Cost'!G138)</f>
        <v>24.085706999999999</v>
      </c>
      <c r="H138">
        <f>-('Avoided Prod Cost'!H138+'Avoided T&amp;D Capacity'!H138+'Avoided Gen Capacity Cost'!H138)</f>
        <v>23.960706999999999</v>
      </c>
      <c r="I138">
        <f>-('Avoided Prod Cost'!I138+'Avoided T&amp;D Capacity'!I138+'Avoided Gen Capacity Cost'!I138)</f>
        <v>26.085706999999999</v>
      </c>
      <c r="J138">
        <f>-('Avoided Prod Cost'!J138+'Avoided T&amp;D Capacity'!J138+'Avoided Gen Capacity Cost'!J138)</f>
        <v>45.135506999999997</v>
      </c>
      <c r="K138">
        <f>-('Avoided Prod Cost'!K138+'Avoided T&amp;D Capacity'!K138+'Avoided Gen Capacity Cost'!K138)</f>
        <v>51.154066999999998</v>
      </c>
      <c r="L138">
        <f>-('Avoided Prod Cost'!L138+'Avoided T&amp;D Capacity'!L138+'Avoided Gen Capacity Cost'!L138)</f>
        <v>53.019297000000002</v>
      </c>
      <c r="M138">
        <f>-('Avoided Prod Cost'!M138+'Avoided T&amp;D Capacity'!M138+'Avoided Gen Capacity Cost'!M138)</f>
        <v>62.116956999999999</v>
      </c>
      <c r="N138">
        <f>-('Avoided Prod Cost'!N138+'Avoided T&amp;D Capacity'!N138+'Avoided Gen Capacity Cost'!N138)</f>
        <v>67.679456999999999</v>
      </c>
      <c r="O138">
        <f>-('Avoided Prod Cost'!O138+'Avoided T&amp;D Capacity'!O138+'Avoided Gen Capacity Cost'!O138)</f>
        <v>67.968516999999991</v>
      </c>
      <c r="P138">
        <f>-('Avoided Prod Cost'!P138+'Avoided T&amp;D Capacity'!P138+'Avoided Gen Capacity Cost'!P138)</f>
        <v>57.695087000000001</v>
      </c>
      <c r="Q138">
        <f>-('Avoided Prod Cost'!Q138+'Avoided T&amp;D Capacity'!Q138+'Avoided Gen Capacity Cost'!Q138)</f>
        <v>61.366956999999999</v>
      </c>
      <c r="R138">
        <f>-('Avoided Prod Cost'!R138+'Avoided T&amp;D Capacity'!R138+'Avoided Gen Capacity Cost'!R138)</f>
        <v>55.210706999999999</v>
      </c>
      <c r="S138">
        <f>-('Avoided Prod Cost'!S138+'Avoided T&amp;D Capacity'!S138+'Avoided Gen Capacity Cost'!S138)</f>
        <v>72.616956999999999</v>
      </c>
      <c r="T138">
        <f>-('Avoided Prod Cost'!T138+'Avoided T&amp;D Capacity'!T138+'Avoided Gen Capacity Cost'!T138)</f>
        <v>56.273206999999999</v>
      </c>
      <c r="U138">
        <f>-('Avoided Prod Cost'!U138+'Avoided T&amp;D Capacity'!U138+'Avoided Gen Capacity Cost'!U138)</f>
        <v>62.679456999999999</v>
      </c>
      <c r="V138">
        <f>-('Avoided Prod Cost'!V138+'Avoided T&amp;D Capacity'!V138+'Avoided Gen Capacity Cost'!V138)</f>
        <v>0</v>
      </c>
      <c r="W138">
        <f>-('Avoided Prod Cost'!W138+'Avoided T&amp;D Capacity'!W138+'Avoided Gen Capacity Cost'!W138)</f>
        <v>0</v>
      </c>
      <c r="X138">
        <f>-('Avoided Prod Cost'!X138+'Avoided T&amp;D Capacity'!X138+'Avoided Gen Capacity Cost'!X138)</f>
        <v>0</v>
      </c>
      <c r="Y138">
        <f>-('Avoided Prod Cost'!Y138+'Avoided T&amp;D Capacity'!Y138+'Avoided Gen Capacity Cost'!Y138)</f>
        <v>0</v>
      </c>
      <c r="Z138">
        <f>-('Avoided Prod Cost'!Z138+'Avoided T&amp;D Capacity'!Z138+'Avoided Gen Capacity Cost'!Z138)</f>
        <v>0</v>
      </c>
      <c r="AA138">
        <f>-('Avoided Prod Cost'!AA138+'Avoided T&amp;D Capacity'!AA138+'Avoided Gen Capacity Cost'!AA138)</f>
        <v>0</v>
      </c>
      <c r="AB138">
        <f>-('Avoided Prod Cost'!AB138+'Avoided T&amp;D Capacity'!AB138+'Avoided Gen Capacity Cost'!AB138)</f>
        <v>0</v>
      </c>
      <c r="AC138">
        <f>-('Avoided Prod Cost'!AC138+'Avoided T&amp;D Capacity'!AC138+'Avoided Gen Capacity Cost'!AC138)</f>
        <v>0</v>
      </c>
      <c r="AD138">
        <f>-('Avoided Prod Cost'!AD138+'Avoided T&amp;D Capacity'!AD138+'Avoided Gen Capacity Cost'!AD138)</f>
        <v>0</v>
      </c>
      <c r="AE138">
        <f>-('Avoided Prod Cost'!AE138+'Avoided T&amp;D Capacity'!AE138+'Avoided Gen Capacity Cost'!AE138)</f>
        <v>0</v>
      </c>
      <c r="AF138">
        <f>-('Avoided Prod Cost'!AF138+'Avoided T&amp;D Capacity'!AF138+'Avoided Gen Capacity Cost'!AF138)</f>
        <v>0</v>
      </c>
      <c r="AG138">
        <f>-('Avoided Prod Cost'!AG138+'Avoided T&amp;D Capacity'!AG138+'Avoided Gen Capacity Cost'!AG138)</f>
        <v>0</v>
      </c>
      <c r="AH138">
        <f>-('Avoided Prod Cost'!AH138+'Avoided T&amp;D Capacity'!AH138+'Avoided Gen Capacity Cost'!AH138)</f>
        <v>0</v>
      </c>
      <c r="AI138" s="2">
        <f t="shared" si="4"/>
        <v>787.04829499999983</v>
      </c>
      <c r="AJ138" s="2">
        <f t="shared" si="5"/>
        <v>491.69343758544983</v>
      </c>
    </row>
    <row r="139" spans="1:36" x14ac:dyDescent="0.25">
      <c r="A139" s="13">
        <v>2</v>
      </c>
      <c r="B139" s="13">
        <v>190</v>
      </c>
      <c r="C139" s="95">
        <v>196</v>
      </c>
      <c r="D139" t="s">
        <v>173</v>
      </c>
      <c r="E139">
        <f>-('Avoided Prod Cost'!E139+'Avoided T&amp;D Capacity'!E139+'Avoided Gen Capacity Cost'!E139)</f>
        <v>0</v>
      </c>
      <c r="F139">
        <f>-('Avoided Prod Cost'!F139+'Avoided T&amp;D Capacity'!F139+'Avoided Gen Capacity Cost'!F139)</f>
        <v>0</v>
      </c>
      <c r="G139">
        <f>-('Avoided Prod Cost'!G139+'Avoided T&amp;D Capacity'!G139+'Avoided Gen Capacity Cost'!G139)</f>
        <v>19.820508</v>
      </c>
      <c r="H139">
        <f>-('Avoided Prod Cost'!H139+'Avoided T&amp;D Capacity'!H139+'Avoided Gen Capacity Cost'!H139)</f>
        <v>19.820508</v>
      </c>
      <c r="I139">
        <f>-('Avoided Prod Cost'!I139+'Avoided T&amp;D Capacity'!I139+'Avoided Gen Capacity Cost'!I139)</f>
        <v>21.820508</v>
      </c>
      <c r="J139">
        <f>-('Avoided Prod Cost'!J139+'Avoided T&amp;D Capacity'!J139+'Avoided Gen Capacity Cost'!J139)</f>
        <v>35.161327999999997</v>
      </c>
      <c r="K139">
        <f>-('Avoided Prod Cost'!K139+'Avoided T&amp;D Capacity'!K139+'Avoided Gen Capacity Cost'!K139)</f>
        <v>39.262891000000003</v>
      </c>
      <c r="L139">
        <f>-('Avoided Prod Cost'!L139+'Avoided T&amp;D Capacity'!L139+'Avoided Gen Capacity Cost'!L139)</f>
        <v>40.601757999999997</v>
      </c>
      <c r="M139">
        <f>-('Avoided Prod Cost'!M139+'Avoided T&amp;D Capacity'!M139+'Avoided Gen Capacity Cost'!M139)</f>
        <v>48.047067999999996</v>
      </c>
      <c r="N139">
        <f>-('Avoided Prod Cost'!N139+'Avoided T&amp;D Capacity'!N139+'Avoided Gen Capacity Cost'!N139)</f>
        <v>50.945508000000004</v>
      </c>
      <c r="O139">
        <f>-('Avoided Prod Cost'!O139+'Avoided T&amp;D Capacity'!O139+'Avoided Gen Capacity Cost'!O139)</f>
        <v>52.351757999999997</v>
      </c>
      <c r="P139">
        <f>-('Avoided Prod Cost'!P139+'Avoided T&amp;D Capacity'!P139+'Avoided Gen Capacity Cost'!P139)</f>
        <v>44.851758000000004</v>
      </c>
      <c r="Q139">
        <f>-('Avoided Prod Cost'!Q139+'Avoided T&amp;D Capacity'!Q139+'Avoided Gen Capacity Cost'!Q139)</f>
        <v>47.898637999999998</v>
      </c>
      <c r="R139">
        <f>-('Avoided Prod Cost'!R139+'Avoided T&amp;D Capacity'!R139+'Avoided Gen Capacity Cost'!R139)</f>
        <v>43.804882999999997</v>
      </c>
      <c r="S139">
        <f>-('Avoided Prod Cost'!S139+'Avoided T&amp;D Capacity'!S139+'Avoided Gen Capacity Cost'!S139)</f>
        <v>56.101757999999997</v>
      </c>
      <c r="T139">
        <f>-('Avoided Prod Cost'!T139+'Avoided T&amp;D Capacity'!T139+'Avoided Gen Capacity Cost'!T139)</f>
        <v>44.508007999999997</v>
      </c>
      <c r="U139">
        <f>-('Avoided Prod Cost'!U139+'Avoided T&amp;D Capacity'!U139+'Avoided Gen Capacity Cost'!U139)</f>
        <v>48.820507999999997</v>
      </c>
      <c r="V139">
        <f>-('Avoided Prod Cost'!V139+'Avoided T&amp;D Capacity'!V139+'Avoided Gen Capacity Cost'!V139)</f>
        <v>0</v>
      </c>
      <c r="W139">
        <f>-('Avoided Prod Cost'!W139+'Avoided T&amp;D Capacity'!W139+'Avoided Gen Capacity Cost'!W139)</f>
        <v>0</v>
      </c>
      <c r="X139">
        <f>-('Avoided Prod Cost'!X139+'Avoided T&amp;D Capacity'!X139+'Avoided Gen Capacity Cost'!X139)</f>
        <v>0</v>
      </c>
      <c r="Y139">
        <f>-('Avoided Prod Cost'!Y139+'Avoided T&amp;D Capacity'!Y139+'Avoided Gen Capacity Cost'!Y139)</f>
        <v>0</v>
      </c>
      <c r="Z139">
        <f>-('Avoided Prod Cost'!Z139+'Avoided T&amp;D Capacity'!Z139+'Avoided Gen Capacity Cost'!Z139)</f>
        <v>0</v>
      </c>
      <c r="AA139">
        <f>-('Avoided Prod Cost'!AA139+'Avoided T&amp;D Capacity'!AA139+'Avoided Gen Capacity Cost'!AA139)</f>
        <v>0</v>
      </c>
      <c r="AB139">
        <f>-('Avoided Prod Cost'!AB139+'Avoided T&amp;D Capacity'!AB139+'Avoided Gen Capacity Cost'!AB139)</f>
        <v>0</v>
      </c>
      <c r="AC139">
        <f>-('Avoided Prod Cost'!AC139+'Avoided T&amp;D Capacity'!AC139+'Avoided Gen Capacity Cost'!AC139)</f>
        <v>0</v>
      </c>
      <c r="AD139">
        <f>-('Avoided Prod Cost'!AD139+'Avoided T&amp;D Capacity'!AD139+'Avoided Gen Capacity Cost'!AD139)</f>
        <v>0</v>
      </c>
      <c r="AE139">
        <f>-('Avoided Prod Cost'!AE139+'Avoided T&amp;D Capacity'!AE139+'Avoided Gen Capacity Cost'!AE139)</f>
        <v>0</v>
      </c>
      <c r="AF139">
        <f>-('Avoided Prod Cost'!AF139+'Avoided T&amp;D Capacity'!AF139+'Avoided Gen Capacity Cost'!AF139)</f>
        <v>0</v>
      </c>
      <c r="AG139">
        <f>-('Avoided Prod Cost'!AG139+'Avoided T&amp;D Capacity'!AG139+'Avoided Gen Capacity Cost'!AG139)</f>
        <v>0</v>
      </c>
      <c r="AH139">
        <f>-('Avoided Prod Cost'!AH139+'Avoided T&amp;D Capacity'!AH139+'Avoided Gen Capacity Cost'!AH139)</f>
        <v>0</v>
      </c>
      <c r="AI139" s="2">
        <f t="shared" si="4"/>
        <v>613.81738800000005</v>
      </c>
      <c r="AJ139" s="2">
        <f t="shared" si="5"/>
        <v>384.25679558714796</v>
      </c>
    </row>
    <row r="140" spans="1:36" x14ac:dyDescent="0.25">
      <c r="A140" s="13">
        <v>2</v>
      </c>
      <c r="B140" s="13">
        <v>190</v>
      </c>
      <c r="C140" s="95">
        <v>197</v>
      </c>
      <c r="D140" t="s">
        <v>174</v>
      </c>
      <c r="E140">
        <f>-('Avoided Prod Cost'!E140+'Avoided T&amp;D Capacity'!E140+'Avoided Gen Capacity Cost'!E140)</f>
        <v>0</v>
      </c>
      <c r="F140">
        <f>-('Avoided Prod Cost'!F140+'Avoided T&amp;D Capacity'!F140+'Avoided Gen Capacity Cost'!F140)</f>
        <v>0</v>
      </c>
      <c r="G140">
        <f>-('Avoided Prod Cost'!G140+'Avoided T&amp;D Capacity'!G140+'Avoided Gen Capacity Cost'!G140)</f>
        <v>3.8021055000000001</v>
      </c>
      <c r="H140">
        <f>-('Avoided Prod Cost'!H140+'Avoided T&amp;D Capacity'!H140+'Avoided Gen Capacity Cost'!H140)</f>
        <v>4.1771054999999997</v>
      </c>
      <c r="I140">
        <f>-('Avoided Prod Cost'!I140+'Avoided T&amp;D Capacity'!I140+'Avoided Gen Capacity Cost'!I140)</f>
        <v>4.1771054999999997</v>
      </c>
      <c r="J140">
        <f>-('Avoided Prod Cost'!J140+'Avoided T&amp;D Capacity'!J140+'Avoided Gen Capacity Cost'!J140)</f>
        <v>6.7190975000000002</v>
      </c>
      <c r="K140">
        <f>-('Avoided Prod Cost'!K140+'Avoided T&amp;D Capacity'!K140+'Avoided Gen Capacity Cost'!K140)</f>
        <v>7.0394104999999998</v>
      </c>
      <c r="L140">
        <f>-('Avoided Prod Cost'!L140+'Avoided T&amp;D Capacity'!L140+'Avoided Gen Capacity Cost'!L140)</f>
        <v>6.8050354999999998</v>
      </c>
      <c r="M140">
        <f>-('Avoided Prod Cost'!M140+'Avoided T&amp;D Capacity'!M140+'Avoided Gen Capacity Cost'!M140)</f>
        <v>8.2708554999999997</v>
      </c>
      <c r="N140">
        <f>-('Avoided Prod Cost'!N140+'Avoided T&amp;D Capacity'!N140+'Avoided Gen Capacity Cost'!N140)</f>
        <v>8.1302304999999997</v>
      </c>
      <c r="O140">
        <f>-('Avoided Prod Cost'!O140+'Avoided T&amp;D Capacity'!O140+'Avoided Gen Capacity Cost'!O140)</f>
        <v>9.3177304999999997</v>
      </c>
      <c r="P140">
        <f>-('Avoided Prod Cost'!P140+'Avoided T&amp;D Capacity'!P140+'Avoided Gen Capacity Cost'!P140)</f>
        <v>7.9896054999999997</v>
      </c>
      <c r="Q140">
        <f>-('Avoided Prod Cost'!Q140+'Avoided T&amp;D Capacity'!Q140+'Avoided Gen Capacity Cost'!Q140)</f>
        <v>0</v>
      </c>
      <c r="R140">
        <f>-('Avoided Prod Cost'!R140+'Avoided T&amp;D Capacity'!R140+'Avoided Gen Capacity Cost'!R140)</f>
        <v>0</v>
      </c>
      <c r="S140">
        <f>-('Avoided Prod Cost'!S140+'Avoided T&amp;D Capacity'!S140+'Avoided Gen Capacity Cost'!S140)</f>
        <v>0</v>
      </c>
      <c r="T140">
        <f>-('Avoided Prod Cost'!T140+'Avoided T&amp;D Capacity'!T140+'Avoided Gen Capacity Cost'!T140)</f>
        <v>0</v>
      </c>
      <c r="U140">
        <f>-('Avoided Prod Cost'!U140+'Avoided T&amp;D Capacity'!U140+'Avoided Gen Capacity Cost'!U140)</f>
        <v>0</v>
      </c>
      <c r="V140">
        <f>-('Avoided Prod Cost'!V140+'Avoided T&amp;D Capacity'!V140+'Avoided Gen Capacity Cost'!V140)</f>
        <v>0</v>
      </c>
      <c r="W140">
        <f>-('Avoided Prod Cost'!W140+'Avoided T&amp;D Capacity'!W140+'Avoided Gen Capacity Cost'!W140)</f>
        <v>0</v>
      </c>
      <c r="X140">
        <f>-('Avoided Prod Cost'!X140+'Avoided T&amp;D Capacity'!X140+'Avoided Gen Capacity Cost'!X140)</f>
        <v>0</v>
      </c>
      <c r="Y140">
        <f>-('Avoided Prod Cost'!Y140+'Avoided T&amp;D Capacity'!Y140+'Avoided Gen Capacity Cost'!Y140)</f>
        <v>0</v>
      </c>
      <c r="Z140">
        <f>-('Avoided Prod Cost'!Z140+'Avoided T&amp;D Capacity'!Z140+'Avoided Gen Capacity Cost'!Z140)</f>
        <v>0</v>
      </c>
      <c r="AA140">
        <f>-('Avoided Prod Cost'!AA140+'Avoided T&amp;D Capacity'!AA140+'Avoided Gen Capacity Cost'!AA140)</f>
        <v>0</v>
      </c>
      <c r="AB140">
        <f>-('Avoided Prod Cost'!AB140+'Avoided T&amp;D Capacity'!AB140+'Avoided Gen Capacity Cost'!AB140)</f>
        <v>0</v>
      </c>
      <c r="AC140">
        <f>-('Avoided Prod Cost'!AC140+'Avoided T&amp;D Capacity'!AC140+'Avoided Gen Capacity Cost'!AC140)</f>
        <v>0</v>
      </c>
      <c r="AD140">
        <f>-('Avoided Prod Cost'!AD140+'Avoided T&amp;D Capacity'!AD140+'Avoided Gen Capacity Cost'!AD140)</f>
        <v>0</v>
      </c>
      <c r="AE140">
        <f>-('Avoided Prod Cost'!AE140+'Avoided T&amp;D Capacity'!AE140+'Avoided Gen Capacity Cost'!AE140)</f>
        <v>0</v>
      </c>
      <c r="AF140">
        <f>-('Avoided Prod Cost'!AF140+'Avoided T&amp;D Capacity'!AF140+'Avoided Gen Capacity Cost'!AF140)</f>
        <v>0</v>
      </c>
      <c r="AG140">
        <f>-('Avoided Prod Cost'!AG140+'Avoided T&amp;D Capacity'!AG140+'Avoided Gen Capacity Cost'!AG140)</f>
        <v>0</v>
      </c>
      <c r="AH140">
        <f>-('Avoided Prod Cost'!AH140+'Avoided T&amp;D Capacity'!AH140+'Avoided Gen Capacity Cost'!AH140)</f>
        <v>0</v>
      </c>
      <c r="AI140" s="2">
        <f t="shared" si="4"/>
        <v>66.428281999999982</v>
      </c>
      <c r="AJ140" s="2">
        <f t="shared" si="5"/>
        <v>48.549906343667764</v>
      </c>
    </row>
    <row r="141" spans="1:36" x14ac:dyDescent="0.25">
      <c r="A141" s="13">
        <v>2</v>
      </c>
      <c r="B141" s="13">
        <v>190</v>
      </c>
      <c r="C141" s="95">
        <v>198</v>
      </c>
      <c r="D141" t="s">
        <v>175</v>
      </c>
      <c r="E141">
        <f>-('Avoided Prod Cost'!E141+'Avoided T&amp;D Capacity'!E141+'Avoided Gen Capacity Cost'!E141)</f>
        <v>0</v>
      </c>
      <c r="F141">
        <f>-('Avoided Prod Cost'!F141+'Avoided T&amp;D Capacity'!F141+'Avoided Gen Capacity Cost'!F141)</f>
        <v>0</v>
      </c>
      <c r="G141">
        <f>-('Avoided Prod Cost'!G141+'Avoided T&amp;D Capacity'!G141+'Avoided Gen Capacity Cost'!G141)</f>
        <v>4.5680391</v>
      </c>
      <c r="H141">
        <f>-('Avoided Prod Cost'!H141+'Avoided T&amp;D Capacity'!H141+'Avoided Gen Capacity Cost'!H141)</f>
        <v>4.8180391</v>
      </c>
      <c r="I141">
        <f>-('Avoided Prod Cost'!I141+'Avoided T&amp;D Capacity'!I141+'Avoided Gen Capacity Cost'!I141)</f>
        <v>4.6930391</v>
      </c>
      <c r="J141">
        <f>-('Avoided Prod Cost'!J141+'Avoided T&amp;D Capacity'!J141+'Avoided Gen Capacity Cost'!J141)</f>
        <v>8.1549531000000002</v>
      </c>
      <c r="K141">
        <f>-('Avoided Prod Cost'!K141+'Avoided T&amp;D Capacity'!K141+'Avoided Gen Capacity Cost'!K141)</f>
        <v>9.4713591000000008</v>
      </c>
      <c r="L141">
        <f>-('Avoided Prod Cost'!L141+'Avoided T&amp;D Capacity'!L141+'Avoided Gen Capacity Cost'!L141)</f>
        <v>8.7799531000000002</v>
      </c>
      <c r="M141">
        <f>-('Avoided Prod Cost'!M141+'Avoided T&amp;D Capacity'!M141+'Avoided Gen Capacity Cost'!M141)</f>
        <v>11.0836641</v>
      </c>
      <c r="N141">
        <f>-('Avoided Prod Cost'!N141+'Avoided T&amp;D Capacity'!N141+'Avoided Gen Capacity Cost'!N141)</f>
        <v>11.966477099999999</v>
      </c>
      <c r="O141">
        <f>-('Avoided Prod Cost'!O141+'Avoided T&amp;D Capacity'!O141+'Avoided Gen Capacity Cost'!O141)</f>
        <v>12.575852099999999</v>
      </c>
      <c r="P141">
        <f>-('Avoided Prod Cost'!P141+'Avoided T&amp;D Capacity'!P141+'Avoided Gen Capacity Cost'!P141)</f>
        <v>10.2711641</v>
      </c>
      <c r="Q141">
        <f>-('Avoided Prod Cost'!Q141+'Avoided T&amp;D Capacity'!Q141+'Avoided Gen Capacity Cost'!Q141)</f>
        <v>10.5992891</v>
      </c>
      <c r="R141">
        <f>-('Avoided Prod Cost'!R141+'Avoided T&amp;D Capacity'!R141+'Avoided Gen Capacity Cost'!R141)</f>
        <v>9.9586641</v>
      </c>
      <c r="S141">
        <f>-('Avoided Prod Cost'!S141+'Avoided T&amp;D Capacity'!S141+'Avoided Gen Capacity Cost'!S141)</f>
        <v>12.0680391</v>
      </c>
      <c r="T141">
        <f>-('Avoided Prod Cost'!T141+'Avoided T&amp;D Capacity'!T141+'Avoided Gen Capacity Cost'!T141)</f>
        <v>9.3805391</v>
      </c>
      <c r="U141">
        <f>-('Avoided Prod Cost'!U141+'Avoided T&amp;D Capacity'!U141+'Avoided Gen Capacity Cost'!U141)</f>
        <v>10.7242891</v>
      </c>
      <c r="V141">
        <f>-('Avoided Prod Cost'!V141+'Avoided T&amp;D Capacity'!V141+'Avoided Gen Capacity Cost'!V141)</f>
        <v>11.2555391</v>
      </c>
      <c r="W141">
        <f>-('Avoided Prod Cost'!W141+'Avoided T&amp;D Capacity'!W141+'Avoided Gen Capacity Cost'!W141)</f>
        <v>12.7555391</v>
      </c>
      <c r="X141">
        <f>-('Avoided Prod Cost'!X141+'Avoided T&amp;D Capacity'!X141+'Avoided Gen Capacity Cost'!X141)</f>
        <v>13.1617891</v>
      </c>
      <c r="Y141">
        <f>-('Avoided Prod Cost'!Y141+'Avoided T&amp;D Capacity'!Y141+'Avoided Gen Capacity Cost'!Y141)</f>
        <v>14.3492891</v>
      </c>
      <c r="Z141">
        <f>-('Avoided Prod Cost'!Z141+'Avoided T&amp;D Capacity'!Z141+'Avoided Gen Capacity Cost'!Z141)</f>
        <v>14.3805391</v>
      </c>
      <c r="AA141">
        <f>-('Avoided Prod Cost'!AA141+'Avoided T&amp;D Capacity'!AA141+'Avoided Gen Capacity Cost'!AA141)</f>
        <v>14.0680391</v>
      </c>
      <c r="AB141">
        <f>-('Avoided Prod Cost'!AB141+'Avoided T&amp;D Capacity'!AB141+'Avoided Gen Capacity Cost'!AB141)</f>
        <v>12.5055391</v>
      </c>
      <c r="AC141">
        <f>-('Avoided Prod Cost'!AC141+'Avoided T&amp;D Capacity'!AC141+'Avoided Gen Capacity Cost'!AC141)</f>
        <v>13.6305391</v>
      </c>
      <c r="AD141">
        <f>-('Avoided Prod Cost'!AD141+'Avoided T&amp;D Capacity'!AD141+'Avoided Gen Capacity Cost'!AD141)</f>
        <v>12.4430391</v>
      </c>
      <c r="AE141">
        <f>-('Avoided Prod Cost'!AE141+'Avoided T&amp;D Capacity'!AE141+'Avoided Gen Capacity Cost'!AE141)</f>
        <v>12.0680391</v>
      </c>
      <c r="AF141">
        <f>-('Avoided Prod Cost'!AF141+'Avoided T&amp;D Capacity'!AF141+'Avoided Gen Capacity Cost'!AF141)</f>
        <v>13.1305391</v>
      </c>
      <c r="AG141">
        <f>-('Avoided Prod Cost'!AG141+'Avoided T&amp;D Capacity'!AG141+'Avoided Gen Capacity Cost'!AG141)</f>
        <v>13.1305391</v>
      </c>
      <c r="AH141">
        <f>-('Avoided Prod Cost'!AH141+'Avoided T&amp;D Capacity'!AH141+'Avoided Gen Capacity Cost'!AH141)</f>
        <v>16.6930391</v>
      </c>
      <c r="AI141" s="2">
        <f t="shared" si="4"/>
        <v>312.68536879999999</v>
      </c>
      <c r="AJ141" s="2">
        <f t="shared" si="5"/>
        <v>135.03228318990682</v>
      </c>
    </row>
    <row r="142" spans="1:36" x14ac:dyDescent="0.25">
      <c r="A142" s="13">
        <v>2</v>
      </c>
      <c r="B142" s="13">
        <v>190</v>
      </c>
      <c r="C142" s="95">
        <v>199</v>
      </c>
      <c r="D142" t="s">
        <v>176</v>
      </c>
      <c r="E142">
        <f>-('Avoided Prod Cost'!E142+'Avoided T&amp;D Capacity'!E142+'Avoided Gen Capacity Cost'!E142)</f>
        <v>0</v>
      </c>
      <c r="F142">
        <f>-('Avoided Prod Cost'!F142+'Avoided T&amp;D Capacity'!F142+'Avoided Gen Capacity Cost'!F142)</f>
        <v>0</v>
      </c>
      <c r="G142">
        <f>-('Avoided Prod Cost'!G142+'Avoided T&amp;D Capacity'!G142+'Avoided Gen Capacity Cost'!G142)</f>
        <v>6.849723</v>
      </c>
      <c r="H142">
        <f>-('Avoided Prod Cost'!H142+'Avoided T&amp;D Capacity'!H142+'Avoided Gen Capacity Cost'!H142)</f>
        <v>6.849723</v>
      </c>
      <c r="I142">
        <f>-('Avoided Prod Cost'!I142+'Avoided T&amp;D Capacity'!I142+'Avoided Gen Capacity Cost'!I142)</f>
        <v>6.974723</v>
      </c>
      <c r="J142">
        <f>-('Avoided Prod Cost'!J142+'Avoided T&amp;D Capacity'!J142+'Avoided Gen Capacity Cost'!J142)</f>
        <v>14.155387000000001</v>
      </c>
      <c r="K142">
        <f>-('Avoided Prod Cost'!K142+'Avoided T&amp;D Capacity'!K142+'Avoided Gen Capacity Cost'!K142)</f>
        <v>16.624137000000001</v>
      </c>
      <c r="L142">
        <f>-('Avoided Prod Cost'!L142+'Avoided T&amp;D Capacity'!L142+'Avoided Gen Capacity Cost'!L142)</f>
        <v>16.398551000000001</v>
      </c>
      <c r="M142">
        <f>-('Avoided Prod Cost'!M142+'Avoided T&amp;D Capacity'!M142+'Avoided Gen Capacity Cost'!M142)</f>
        <v>20.334098000000001</v>
      </c>
      <c r="N142">
        <f>-('Avoided Prod Cost'!N142+'Avoided T&amp;D Capacity'!N142+'Avoided Gen Capacity Cost'!N142)</f>
        <v>21.084102999999999</v>
      </c>
      <c r="O142">
        <f>-('Avoided Prod Cost'!O142+'Avoided T&amp;D Capacity'!O142+'Avoided Gen Capacity Cost'!O142)</f>
        <v>22.170033</v>
      </c>
      <c r="P142">
        <f>-('Avoided Prod Cost'!P142+'Avoided T&amp;D Capacity'!P142+'Avoided Gen Capacity Cost'!P142)</f>
        <v>18.052848000000001</v>
      </c>
      <c r="Q142">
        <f>-('Avoided Prod Cost'!Q142+'Avoided T&amp;D Capacity'!Q142+'Avoided Gen Capacity Cost'!Q142)</f>
        <v>0</v>
      </c>
      <c r="R142">
        <f>-('Avoided Prod Cost'!R142+'Avoided T&amp;D Capacity'!R142+'Avoided Gen Capacity Cost'!R142)</f>
        <v>0</v>
      </c>
      <c r="S142">
        <f>-('Avoided Prod Cost'!S142+'Avoided T&amp;D Capacity'!S142+'Avoided Gen Capacity Cost'!S142)</f>
        <v>0</v>
      </c>
      <c r="T142">
        <f>-('Avoided Prod Cost'!T142+'Avoided T&amp;D Capacity'!T142+'Avoided Gen Capacity Cost'!T142)</f>
        <v>0</v>
      </c>
      <c r="U142">
        <f>-('Avoided Prod Cost'!U142+'Avoided T&amp;D Capacity'!U142+'Avoided Gen Capacity Cost'!U142)</f>
        <v>0</v>
      </c>
      <c r="V142">
        <f>-('Avoided Prod Cost'!V142+'Avoided T&amp;D Capacity'!V142+'Avoided Gen Capacity Cost'!V142)</f>
        <v>0</v>
      </c>
      <c r="W142">
        <f>-('Avoided Prod Cost'!W142+'Avoided T&amp;D Capacity'!W142+'Avoided Gen Capacity Cost'!W142)</f>
        <v>0</v>
      </c>
      <c r="X142">
        <f>-('Avoided Prod Cost'!X142+'Avoided T&amp;D Capacity'!X142+'Avoided Gen Capacity Cost'!X142)</f>
        <v>0</v>
      </c>
      <c r="Y142">
        <f>-('Avoided Prod Cost'!Y142+'Avoided T&amp;D Capacity'!Y142+'Avoided Gen Capacity Cost'!Y142)</f>
        <v>0</v>
      </c>
      <c r="Z142">
        <f>-('Avoided Prod Cost'!Z142+'Avoided T&amp;D Capacity'!Z142+'Avoided Gen Capacity Cost'!Z142)</f>
        <v>0</v>
      </c>
      <c r="AA142">
        <f>-('Avoided Prod Cost'!AA142+'Avoided T&amp;D Capacity'!AA142+'Avoided Gen Capacity Cost'!AA142)</f>
        <v>0</v>
      </c>
      <c r="AB142">
        <f>-('Avoided Prod Cost'!AB142+'Avoided T&amp;D Capacity'!AB142+'Avoided Gen Capacity Cost'!AB142)</f>
        <v>0</v>
      </c>
      <c r="AC142">
        <f>-('Avoided Prod Cost'!AC142+'Avoided T&amp;D Capacity'!AC142+'Avoided Gen Capacity Cost'!AC142)</f>
        <v>0</v>
      </c>
      <c r="AD142">
        <f>-('Avoided Prod Cost'!AD142+'Avoided T&amp;D Capacity'!AD142+'Avoided Gen Capacity Cost'!AD142)</f>
        <v>0</v>
      </c>
      <c r="AE142">
        <f>-('Avoided Prod Cost'!AE142+'Avoided T&amp;D Capacity'!AE142+'Avoided Gen Capacity Cost'!AE142)</f>
        <v>0</v>
      </c>
      <c r="AF142">
        <f>-('Avoided Prod Cost'!AF142+'Avoided T&amp;D Capacity'!AF142+'Avoided Gen Capacity Cost'!AF142)</f>
        <v>0</v>
      </c>
      <c r="AG142">
        <f>-('Avoided Prod Cost'!AG142+'Avoided T&amp;D Capacity'!AG142+'Avoided Gen Capacity Cost'!AG142)</f>
        <v>0</v>
      </c>
      <c r="AH142">
        <f>-('Avoided Prod Cost'!AH142+'Avoided T&amp;D Capacity'!AH142+'Avoided Gen Capacity Cost'!AH142)</f>
        <v>0</v>
      </c>
      <c r="AI142" s="2">
        <f t="shared" si="4"/>
        <v>149.493326</v>
      </c>
      <c r="AJ142" s="2">
        <f t="shared" si="5"/>
        <v>107.36675135367821</v>
      </c>
    </row>
    <row r="143" spans="1:36" x14ac:dyDescent="0.25">
      <c r="A143" s="13">
        <v>2</v>
      </c>
      <c r="B143" s="13">
        <v>190</v>
      </c>
      <c r="C143" s="95">
        <v>200</v>
      </c>
      <c r="D143" t="s">
        <v>177</v>
      </c>
      <c r="E143">
        <f>-('Avoided Prod Cost'!E143+'Avoided T&amp;D Capacity'!E143+'Avoided Gen Capacity Cost'!E143)</f>
        <v>0</v>
      </c>
      <c r="F143">
        <f>-('Avoided Prod Cost'!F143+'Avoided T&amp;D Capacity'!F143+'Avoided Gen Capacity Cost'!F143)</f>
        <v>0</v>
      </c>
      <c r="G143">
        <f>-('Avoided Prod Cost'!G143+'Avoided T&amp;D Capacity'!G143+'Avoided Gen Capacity Cost'!G143)</f>
        <v>22.122613000000001</v>
      </c>
      <c r="H143">
        <f>-('Avoided Prod Cost'!H143+'Avoided T&amp;D Capacity'!H143+'Avoided Gen Capacity Cost'!H143)</f>
        <v>22.122613000000001</v>
      </c>
      <c r="I143">
        <f>-('Avoided Prod Cost'!I143+'Avoided T&amp;D Capacity'!I143+'Avoided Gen Capacity Cost'!I143)</f>
        <v>24.247613000000001</v>
      </c>
      <c r="J143">
        <f>-('Avoided Prod Cost'!J143+'Avoided T&amp;D Capacity'!J143+'Avoided Gen Capacity Cost'!J143)</f>
        <v>39.922418</v>
      </c>
      <c r="K143">
        <f>-('Avoided Prod Cost'!K143+'Avoided T&amp;D Capacity'!K143+'Avoided Gen Capacity Cost'!K143)</f>
        <v>44.639215</v>
      </c>
      <c r="L143">
        <f>-('Avoided Prod Cost'!L143+'Avoided T&amp;D Capacity'!L143+'Avoided Gen Capacity Cost'!L143)</f>
        <v>46.184136000000002</v>
      </c>
      <c r="M143">
        <f>-('Avoided Prod Cost'!M143+'Avoided T&amp;D Capacity'!M143+'Avoided Gen Capacity Cost'!M143)</f>
        <v>54.114803000000002</v>
      </c>
      <c r="N143">
        <f>-('Avoided Prod Cost'!N143+'Avoided T&amp;D Capacity'!N143+'Avoided Gen Capacity Cost'!N143)</f>
        <v>58.079771999999998</v>
      </c>
      <c r="O143">
        <f>-('Avoided Prod Cost'!O143+'Avoided T&amp;D Capacity'!O143+'Avoided Gen Capacity Cost'!O143)</f>
        <v>58.673521999999998</v>
      </c>
      <c r="P143">
        <f>-('Avoided Prod Cost'!P143+'Avoided T&amp;D Capacity'!P143+'Avoided Gen Capacity Cost'!P143)</f>
        <v>50.345391999999997</v>
      </c>
      <c r="Q143">
        <f>-('Avoided Prod Cost'!Q143+'Avoided T&amp;D Capacity'!Q143+'Avoided Gen Capacity Cost'!Q143)</f>
        <v>53.423521999999998</v>
      </c>
      <c r="R143">
        <f>-('Avoided Prod Cost'!R143+'Avoided T&amp;D Capacity'!R143+'Avoided Gen Capacity Cost'!R143)</f>
        <v>48.126641999999997</v>
      </c>
      <c r="S143">
        <f>-('Avoided Prod Cost'!S143+'Avoided T&amp;D Capacity'!S143+'Avoided Gen Capacity Cost'!S143)</f>
        <v>63.251641999999997</v>
      </c>
      <c r="T143">
        <f>-('Avoided Prod Cost'!T143+'Avoided T&amp;D Capacity'!T143+'Avoided Gen Capacity Cost'!T143)</f>
        <v>49.970391999999997</v>
      </c>
      <c r="U143">
        <f>-('Avoided Prod Cost'!U143+'Avoided T&amp;D Capacity'!U143+'Avoided Gen Capacity Cost'!U143)</f>
        <v>55.314141999999997</v>
      </c>
      <c r="V143">
        <f>-('Avoided Prod Cost'!V143+'Avoided T&amp;D Capacity'!V143+'Avoided Gen Capacity Cost'!V143)</f>
        <v>56.282891999999997</v>
      </c>
      <c r="W143">
        <f>-('Avoided Prod Cost'!W143+'Avoided T&amp;D Capacity'!W143+'Avoided Gen Capacity Cost'!W143)</f>
        <v>64.751642000000004</v>
      </c>
      <c r="X143">
        <f>-('Avoided Prod Cost'!X143+'Avoided T&amp;D Capacity'!X143+'Avoided Gen Capacity Cost'!X143)</f>
        <v>66.001642000000004</v>
      </c>
      <c r="Y143">
        <f>-('Avoided Prod Cost'!Y143+'Avoided T&amp;D Capacity'!Y143+'Avoided Gen Capacity Cost'!Y143)</f>
        <v>68.126642000000004</v>
      </c>
      <c r="Z143">
        <f>-('Avoided Prod Cost'!Z143+'Avoided T&amp;D Capacity'!Z143+'Avoided Gen Capacity Cost'!Z143)</f>
        <v>68.689142000000004</v>
      </c>
      <c r="AA143">
        <f>-('Avoided Prod Cost'!AA143+'Avoided T&amp;D Capacity'!AA143+'Avoided Gen Capacity Cost'!AA143)</f>
        <v>69.501642000000004</v>
      </c>
      <c r="AB143">
        <f>-('Avoided Prod Cost'!AB143+'Avoided T&amp;D Capacity'!AB143+'Avoided Gen Capacity Cost'!AB143)</f>
        <v>63.189141999999997</v>
      </c>
      <c r="AC143">
        <f>-('Avoided Prod Cost'!AC143+'Avoided T&amp;D Capacity'!AC143+'Avoided Gen Capacity Cost'!AC143)</f>
        <v>65.095392000000004</v>
      </c>
      <c r="AD143">
        <f>-('Avoided Prod Cost'!AD143+'Avoided T&amp;D Capacity'!AD143+'Avoided Gen Capacity Cost'!AD143)</f>
        <v>60.282891999999997</v>
      </c>
      <c r="AE143">
        <f>-('Avoided Prod Cost'!AE143+'Avoided T&amp;D Capacity'!AE143+'Avoided Gen Capacity Cost'!AE143)</f>
        <v>62.626641999999997</v>
      </c>
      <c r="AF143">
        <f>-('Avoided Prod Cost'!AF143+'Avoided T&amp;D Capacity'!AF143+'Avoided Gen Capacity Cost'!AF143)</f>
        <v>66.407892000000004</v>
      </c>
      <c r="AG143">
        <f>-('Avoided Prod Cost'!AG143+'Avoided T&amp;D Capacity'!AG143+'Avoided Gen Capacity Cost'!AG143)</f>
        <v>68.220392000000004</v>
      </c>
      <c r="AH143">
        <f>-('Avoided Prod Cost'!AH143+'Avoided T&amp;D Capacity'!AH143+'Avoided Gen Capacity Cost'!AH143)</f>
        <v>86.501642000000004</v>
      </c>
      <c r="AI143" s="2">
        <f t="shared" si="4"/>
        <v>1556.2160329999992</v>
      </c>
      <c r="AJ143" s="2">
        <f t="shared" si="5"/>
        <v>668.52890462078744</v>
      </c>
    </row>
    <row r="144" spans="1:36" x14ac:dyDescent="0.25">
      <c r="A144" s="13">
        <v>2</v>
      </c>
      <c r="B144" s="13">
        <v>190</v>
      </c>
      <c r="C144" s="95">
        <v>202</v>
      </c>
      <c r="D144" t="s">
        <v>178</v>
      </c>
      <c r="E144">
        <f>-('Avoided Prod Cost'!E144+'Avoided T&amp;D Capacity'!E144+'Avoided Gen Capacity Cost'!E144)</f>
        <v>0</v>
      </c>
      <c r="F144">
        <f>-('Avoided Prod Cost'!F144+'Avoided T&amp;D Capacity'!F144+'Avoided Gen Capacity Cost'!F144)</f>
        <v>0</v>
      </c>
      <c r="G144">
        <f>-('Avoided Prod Cost'!G144+'Avoided T&amp;D Capacity'!G144+'Avoided Gen Capacity Cost'!G144)</f>
        <v>17.873348</v>
      </c>
      <c r="H144">
        <f>-('Avoided Prod Cost'!H144+'Avoided T&amp;D Capacity'!H144+'Avoided Gen Capacity Cost'!H144)</f>
        <v>18.123348</v>
      </c>
      <c r="I144">
        <f>-('Avoided Prod Cost'!I144+'Avoided T&amp;D Capacity'!I144+'Avoided Gen Capacity Cost'!I144)</f>
        <v>19.248348</v>
      </c>
      <c r="J144">
        <f>-('Avoided Prod Cost'!J144+'Avoided T&amp;D Capacity'!J144+'Avoided Gen Capacity Cost'!J144)</f>
        <v>30.38702</v>
      </c>
      <c r="K144">
        <f>-('Avoided Prod Cost'!K144+'Avoided T&amp;D Capacity'!K144+'Avoided Gen Capacity Cost'!K144)</f>
        <v>33.964168000000001</v>
      </c>
      <c r="L144">
        <f>-('Avoided Prod Cost'!L144+'Avoided T&amp;D Capacity'!L144+'Avoided Gen Capacity Cost'!L144)</f>
        <v>34.753231</v>
      </c>
      <c r="M144">
        <f>-('Avoided Prod Cost'!M144+'Avoided T&amp;D Capacity'!M144+'Avoided Gen Capacity Cost'!M144)</f>
        <v>40.599907999999999</v>
      </c>
      <c r="N144">
        <f>-('Avoided Prod Cost'!N144+'Avoided T&amp;D Capacity'!N144+'Avoided Gen Capacity Cost'!N144)</f>
        <v>43.455258000000001</v>
      </c>
      <c r="O144">
        <f>-('Avoided Prod Cost'!O144+'Avoided T&amp;D Capacity'!O144+'Avoided Gen Capacity Cost'!O144)</f>
        <v>44.634948000000001</v>
      </c>
      <c r="P144">
        <f>-('Avoided Prod Cost'!P144+'Avoided T&amp;D Capacity'!P144+'Avoided Gen Capacity Cost'!P144)</f>
        <v>39.275568</v>
      </c>
      <c r="Q144">
        <f>-('Avoided Prod Cost'!Q144+'Avoided T&amp;D Capacity'!Q144+'Avoided Gen Capacity Cost'!Q144)</f>
        <v>41.525568</v>
      </c>
      <c r="R144">
        <f>-('Avoided Prod Cost'!R144+'Avoided T&amp;D Capacity'!R144+'Avoided Gen Capacity Cost'!R144)</f>
        <v>37.853693</v>
      </c>
      <c r="S144">
        <f>-('Avoided Prod Cost'!S144+'Avoided T&amp;D Capacity'!S144+'Avoided Gen Capacity Cost'!S144)</f>
        <v>47.181818</v>
      </c>
      <c r="T144">
        <f>-('Avoided Prod Cost'!T144+'Avoided T&amp;D Capacity'!T144+'Avoided Gen Capacity Cost'!T144)</f>
        <v>38.681818</v>
      </c>
      <c r="U144">
        <f>-('Avoided Prod Cost'!U144+'Avoided T&amp;D Capacity'!U144+'Avoided Gen Capacity Cost'!U144)</f>
        <v>42.321950999999999</v>
      </c>
      <c r="V144">
        <f>-('Avoided Prod Cost'!V144+'Avoided T&amp;D Capacity'!V144+'Avoided Gen Capacity Cost'!V144)</f>
        <v>43.103200999999999</v>
      </c>
      <c r="W144">
        <f>-('Avoided Prod Cost'!W144+'Avoided T&amp;D Capacity'!W144+'Avoided Gen Capacity Cost'!W144)</f>
        <v>49.259450999999999</v>
      </c>
      <c r="X144">
        <f>-('Avoided Prod Cost'!X144+'Avoided T&amp;D Capacity'!X144+'Avoided Gen Capacity Cost'!X144)</f>
        <v>49.259450999999999</v>
      </c>
      <c r="Y144">
        <f>-('Avoided Prod Cost'!Y144+'Avoided T&amp;D Capacity'!Y144+'Avoided Gen Capacity Cost'!Y144)</f>
        <v>51.728200999999999</v>
      </c>
      <c r="Z144">
        <f>-('Avoided Prod Cost'!Z144+'Avoided T&amp;D Capacity'!Z144+'Avoided Gen Capacity Cost'!Z144)</f>
        <v>52.540700999999999</v>
      </c>
      <c r="AA144">
        <f>-('Avoided Prod Cost'!AA144+'Avoided T&amp;D Capacity'!AA144+'Avoided Gen Capacity Cost'!AA144)</f>
        <v>0</v>
      </c>
      <c r="AB144">
        <f>-('Avoided Prod Cost'!AB144+'Avoided T&amp;D Capacity'!AB144+'Avoided Gen Capacity Cost'!AB144)</f>
        <v>0</v>
      </c>
      <c r="AC144">
        <f>-('Avoided Prod Cost'!AC144+'Avoided T&amp;D Capacity'!AC144+'Avoided Gen Capacity Cost'!AC144)</f>
        <v>0</v>
      </c>
      <c r="AD144">
        <f>-('Avoided Prod Cost'!AD144+'Avoided T&amp;D Capacity'!AD144+'Avoided Gen Capacity Cost'!AD144)</f>
        <v>0</v>
      </c>
      <c r="AE144">
        <f>-('Avoided Prod Cost'!AE144+'Avoided T&amp;D Capacity'!AE144+'Avoided Gen Capacity Cost'!AE144)</f>
        <v>0</v>
      </c>
      <c r="AF144">
        <f>-('Avoided Prod Cost'!AF144+'Avoided T&amp;D Capacity'!AF144+'Avoided Gen Capacity Cost'!AF144)</f>
        <v>0</v>
      </c>
      <c r="AG144">
        <f>-('Avoided Prod Cost'!AG144+'Avoided T&amp;D Capacity'!AG144+'Avoided Gen Capacity Cost'!AG144)</f>
        <v>0</v>
      </c>
      <c r="AH144">
        <f>-('Avoided Prod Cost'!AH144+'Avoided T&amp;D Capacity'!AH144+'Avoided Gen Capacity Cost'!AH144)</f>
        <v>0</v>
      </c>
      <c r="AI144" s="2">
        <f t="shared" si="4"/>
        <v>775.77099800000019</v>
      </c>
      <c r="AJ144" s="2">
        <f t="shared" si="5"/>
        <v>417.05664911537491</v>
      </c>
    </row>
    <row r="145" spans="1:36" x14ac:dyDescent="0.25">
      <c r="A145" s="13">
        <v>2</v>
      </c>
      <c r="B145" s="13">
        <v>190</v>
      </c>
      <c r="C145" s="95">
        <v>203</v>
      </c>
      <c r="D145" t="s">
        <v>179</v>
      </c>
      <c r="E145">
        <f>-('Avoided Prod Cost'!E145+'Avoided T&amp;D Capacity'!E145+'Avoided Gen Capacity Cost'!E145)</f>
        <v>0</v>
      </c>
      <c r="F145">
        <f>-('Avoided Prod Cost'!F145+'Avoided T&amp;D Capacity'!F145+'Avoided Gen Capacity Cost'!F145)</f>
        <v>0</v>
      </c>
      <c r="G145">
        <f>-('Avoided Prod Cost'!G145+'Avoided T&amp;D Capacity'!G145+'Avoided Gen Capacity Cost'!G145)</f>
        <v>0.83058593000000003</v>
      </c>
      <c r="H145">
        <f>-('Avoided Prod Cost'!H145+'Avoided T&amp;D Capacity'!H145+'Avoided Gen Capacity Cost'!H145)</f>
        <v>0.95558593000000003</v>
      </c>
      <c r="I145">
        <f>-('Avoided Prod Cost'!I145+'Avoided T&amp;D Capacity'!I145+'Avoided Gen Capacity Cost'!I145)</f>
        <v>1.08058593</v>
      </c>
      <c r="J145">
        <f>-('Avoided Prod Cost'!J145+'Avoided T&amp;D Capacity'!J145+'Avoided Gen Capacity Cost'!J145)</f>
        <v>1.24367183</v>
      </c>
      <c r="K145">
        <f>-('Avoided Prod Cost'!K145+'Avoided T&amp;D Capacity'!K145+'Avoided Gen Capacity Cost'!K145)</f>
        <v>1.7817578300000001</v>
      </c>
      <c r="L145">
        <f>-('Avoided Prod Cost'!L145+'Avoided T&amp;D Capacity'!L145+'Avoided Gen Capacity Cost'!L145)</f>
        <v>1.27687503</v>
      </c>
      <c r="M145">
        <f>-('Avoided Prod Cost'!M145+'Avoided T&amp;D Capacity'!M145+'Avoided Gen Capacity Cost'!M145)</f>
        <v>1.57277343</v>
      </c>
      <c r="N145">
        <f>-('Avoided Prod Cost'!N145+'Avoided T&amp;D Capacity'!N145+'Avoided Gen Capacity Cost'!N145)</f>
        <v>1.65871093</v>
      </c>
      <c r="O145">
        <f>-('Avoided Prod Cost'!O145+'Avoided T&amp;D Capacity'!O145+'Avoided Gen Capacity Cost'!O145)</f>
        <v>2.2993359299999998</v>
      </c>
      <c r="P145">
        <f>-('Avoided Prod Cost'!P145+'Avoided T&amp;D Capacity'!P145+'Avoided Gen Capacity Cost'!P145)</f>
        <v>1.73683593</v>
      </c>
      <c r="Q145">
        <f>-('Avoided Prod Cost'!Q145+'Avoided T&amp;D Capacity'!Q145+'Avoided Gen Capacity Cost'!Q145)</f>
        <v>1.72121093</v>
      </c>
      <c r="R145">
        <f>-('Avoided Prod Cost'!R145+'Avoided T&amp;D Capacity'!R145+'Avoided Gen Capacity Cost'!R145)</f>
        <v>1.09621093</v>
      </c>
      <c r="S145">
        <f>-('Avoided Prod Cost'!S145+'Avoided T&amp;D Capacity'!S145+'Avoided Gen Capacity Cost'!S145)</f>
        <v>1.23683593</v>
      </c>
      <c r="T145">
        <f>-('Avoided Prod Cost'!T145+'Avoided T&amp;D Capacity'!T145+'Avoided Gen Capacity Cost'!T145)</f>
        <v>1.86183593</v>
      </c>
      <c r="U145">
        <f>-('Avoided Prod Cost'!U145+'Avoided T&amp;D Capacity'!U145+'Avoided Gen Capacity Cost'!U145)</f>
        <v>1.61183593</v>
      </c>
      <c r="V145">
        <f>-('Avoided Prod Cost'!V145+'Avoided T&amp;D Capacity'!V145+'Avoided Gen Capacity Cost'!V145)</f>
        <v>1.36183593</v>
      </c>
      <c r="W145">
        <f>-('Avoided Prod Cost'!W145+'Avoided T&amp;D Capacity'!W145+'Avoided Gen Capacity Cost'!W145)</f>
        <v>1.76808593</v>
      </c>
      <c r="X145">
        <f>-('Avoided Prod Cost'!X145+'Avoided T&amp;D Capacity'!X145+'Avoided Gen Capacity Cost'!X145)</f>
        <v>1.51808593</v>
      </c>
      <c r="Y145">
        <f>-('Avoided Prod Cost'!Y145+'Avoided T&amp;D Capacity'!Y145+'Avoided Gen Capacity Cost'!Y145)</f>
        <v>2.1118359299999998</v>
      </c>
      <c r="Z145">
        <f>-('Avoided Prod Cost'!Z145+'Avoided T&amp;D Capacity'!Z145+'Avoided Gen Capacity Cost'!Z145)</f>
        <v>2.5180859299999998</v>
      </c>
      <c r="AA145">
        <f>-('Avoided Prod Cost'!AA145+'Avoided T&amp;D Capacity'!AA145+'Avoided Gen Capacity Cost'!AA145)</f>
        <v>0</v>
      </c>
      <c r="AB145">
        <f>-('Avoided Prod Cost'!AB145+'Avoided T&amp;D Capacity'!AB145+'Avoided Gen Capacity Cost'!AB145)</f>
        <v>0</v>
      </c>
      <c r="AC145">
        <f>-('Avoided Prod Cost'!AC145+'Avoided T&amp;D Capacity'!AC145+'Avoided Gen Capacity Cost'!AC145)</f>
        <v>0</v>
      </c>
      <c r="AD145">
        <f>-('Avoided Prod Cost'!AD145+'Avoided T&amp;D Capacity'!AD145+'Avoided Gen Capacity Cost'!AD145)</f>
        <v>0</v>
      </c>
      <c r="AE145">
        <f>-('Avoided Prod Cost'!AE145+'Avoided T&amp;D Capacity'!AE145+'Avoided Gen Capacity Cost'!AE145)</f>
        <v>0</v>
      </c>
      <c r="AF145">
        <f>-('Avoided Prod Cost'!AF145+'Avoided T&amp;D Capacity'!AF145+'Avoided Gen Capacity Cost'!AF145)</f>
        <v>0</v>
      </c>
      <c r="AG145">
        <f>-('Avoided Prod Cost'!AG145+'Avoided T&amp;D Capacity'!AG145+'Avoided Gen Capacity Cost'!AG145)</f>
        <v>0</v>
      </c>
      <c r="AH145">
        <f>-('Avoided Prod Cost'!AH145+'Avoided T&amp;D Capacity'!AH145+'Avoided Gen Capacity Cost'!AH145)</f>
        <v>0</v>
      </c>
      <c r="AI145" s="2">
        <f t="shared" si="4"/>
        <v>31.242578000000009</v>
      </c>
      <c r="AJ145" s="2">
        <f t="shared" si="5"/>
        <v>17.267824279445239</v>
      </c>
    </row>
    <row r="146" spans="1:36" x14ac:dyDescent="0.25">
      <c r="A146" s="13">
        <v>2</v>
      </c>
      <c r="B146" s="13">
        <v>190</v>
      </c>
      <c r="C146" s="95">
        <v>204</v>
      </c>
      <c r="D146" t="s">
        <v>180</v>
      </c>
      <c r="E146">
        <f>-('Avoided Prod Cost'!E146+'Avoided T&amp;D Capacity'!E146+'Avoided Gen Capacity Cost'!E146)</f>
        <v>0</v>
      </c>
      <c r="F146">
        <f>-('Avoided Prod Cost'!F146+'Avoided T&amp;D Capacity'!F146+'Avoided Gen Capacity Cost'!F146)</f>
        <v>0</v>
      </c>
      <c r="G146">
        <f>-('Avoided Prod Cost'!G146+'Avoided T&amp;D Capacity'!G146+'Avoided Gen Capacity Cost'!G146)</f>
        <v>1.3708788999999999</v>
      </c>
      <c r="H146">
        <f>-('Avoided Prod Cost'!H146+'Avoided T&amp;D Capacity'!H146+'Avoided Gen Capacity Cost'!H146)</f>
        <v>1.3708788999999999</v>
      </c>
      <c r="I146">
        <f>-('Avoided Prod Cost'!I146+'Avoided T&amp;D Capacity'!I146+'Avoided Gen Capacity Cost'!I146)</f>
        <v>1.6208788999999999</v>
      </c>
      <c r="J146">
        <f>-('Avoided Prod Cost'!J146+'Avoided T&amp;D Capacity'!J146+'Avoided Gen Capacity Cost'!J146)</f>
        <v>2.1306444999999998</v>
      </c>
      <c r="K146">
        <f>-('Avoided Prod Cost'!K146+'Avoided T&amp;D Capacity'!K146+'Avoided Gen Capacity Cost'!K146)</f>
        <v>2.6716602000000003</v>
      </c>
      <c r="L146">
        <f>-('Avoided Prod Cost'!L146+'Avoided T&amp;D Capacity'!L146+'Avoided Gen Capacity Cost'!L146)</f>
        <v>2.1697069999999998</v>
      </c>
      <c r="M146">
        <f>-('Avoided Prod Cost'!M146+'Avoided T&amp;D Capacity'!M146+'Avoided Gen Capacity Cost'!M146)</f>
        <v>2.6365039000000001</v>
      </c>
      <c r="N146">
        <f>-('Avoided Prod Cost'!N146+'Avoided T&amp;D Capacity'!N146+'Avoided Gen Capacity Cost'!N146)</f>
        <v>2.4920957000000001</v>
      </c>
      <c r="O146">
        <f>-('Avoided Prod Cost'!O146+'Avoided T&amp;D Capacity'!O146+'Avoided Gen Capacity Cost'!O146)</f>
        <v>3.1483462000000002</v>
      </c>
      <c r="P146">
        <f>-('Avoided Prod Cost'!P146+'Avoided T&amp;D Capacity'!P146+'Avoided Gen Capacity Cost'!P146)</f>
        <v>2.7186582000000001</v>
      </c>
      <c r="Q146">
        <f>-('Avoided Prod Cost'!Q146+'Avoided T&amp;D Capacity'!Q146+'Avoided Gen Capacity Cost'!Q146)</f>
        <v>2.7342832000000001</v>
      </c>
      <c r="R146">
        <f>-('Avoided Prod Cost'!R146+'Avoided T&amp;D Capacity'!R146+'Avoided Gen Capacity Cost'!R146)</f>
        <v>2.2655332000000001</v>
      </c>
      <c r="S146">
        <f>-('Avoided Prod Cost'!S146+'Avoided T&amp;D Capacity'!S146+'Avoided Gen Capacity Cost'!S146)</f>
        <v>2.6249082000000001</v>
      </c>
      <c r="T146">
        <f>-('Avoided Prod Cost'!T146+'Avoided T&amp;D Capacity'!T146+'Avoided Gen Capacity Cost'!T146)</f>
        <v>2.2811582000000001</v>
      </c>
      <c r="U146">
        <f>-('Avoided Prod Cost'!U146+'Avoided T&amp;D Capacity'!U146+'Avoided Gen Capacity Cost'!U146)</f>
        <v>2.8124082000000001</v>
      </c>
      <c r="V146">
        <f>-('Avoided Prod Cost'!V146+'Avoided T&amp;D Capacity'!V146+'Avoided Gen Capacity Cost'!V146)</f>
        <v>2.5624082000000001</v>
      </c>
      <c r="W146">
        <f>-('Avoided Prod Cost'!W146+'Avoided T&amp;D Capacity'!W146+'Avoided Gen Capacity Cost'!W146)</f>
        <v>3.0936582000000001</v>
      </c>
      <c r="X146">
        <f>-('Avoided Prod Cost'!X146+'Avoided T&amp;D Capacity'!X146+'Avoided Gen Capacity Cost'!X146)</f>
        <v>2.8749082000000001</v>
      </c>
      <c r="Y146">
        <f>-('Avoided Prod Cost'!Y146+'Avoided T&amp;D Capacity'!Y146+'Avoided Gen Capacity Cost'!Y146)</f>
        <v>2.9374082000000001</v>
      </c>
      <c r="Z146">
        <f>-('Avoided Prod Cost'!Z146+'Avoided T&amp;D Capacity'!Z146+'Avoided Gen Capacity Cost'!Z146)</f>
        <v>3.3749082000000001</v>
      </c>
      <c r="AA146">
        <f>-('Avoided Prod Cost'!AA146+'Avoided T&amp;D Capacity'!AA146+'Avoided Gen Capacity Cost'!AA146)</f>
        <v>0</v>
      </c>
      <c r="AB146">
        <f>-('Avoided Prod Cost'!AB146+'Avoided T&amp;D Capacity'!AB146+'Avoided Gen Capacity Cost'!AB146)</f>
        <v>0</v>
      </c>
      <c r="AC146">
        <f>-('Avoided Prod Cost'!AC146+'Avoided T&amp;D Capacity'!AC146+'Avoided Gen Capacity Cost'!AC146)</f>
        <v>0</v>
      </c>
      <c r="AD146">
        <f>-('Avoided Prod Cost'!AD146+'Avoided T&amp;D Capacity'!AD146+'Avoided Gen Capacity Cost'!AD146)</f>
        <v>0</v>
      </c>
      <c r="AE146">
        <f>-('Avoided Prod Cost'!AE146+'Avoided T&amp;D Capacity'!AE146+'Avoided Gen Capacity Cost'!AE146)</f>
        <v>0</v>
      </c>
      <c r="AF146">
        <f>-('Avoided Prod Cost'!AF146+'Avoided T&amp;D Capacity'!AF146+'Avoided Gen Capacity Cost'!AF146)</f>
        <v>0</v>
      </c>
      <c r="AG146">
        <f>-('Avoided Prod Cost'!AG146+'Avoided T&amp;D Capacity'!AG146+'Avoided Gen Capacity Cost'!AG146)</f>
        <v>0</v>
      </c>
      <c r="AH146">
        <f>-('Avoided Prod Cost'!AH146+'Avoided T&amp;D Capacity'!AH146+'Avoided Gen Capacity Cost'!AH146)</f>
        <v>0</v>
      </c>
      <c r="AI146" s="2">
        <f t="shared" si="4"/>
        <v>49.8918344</v>
      </c>
      <c r="AJ146" s="2">
        <f t="shared" si="5"/>
        <v>27.516693721264684</v>
      </c>
    </row>
    <row r="147" spans="1:36" x14ac:dyDescent="0.25">
      <c r="A147" s="13">
        <v>2</v>
      </c>
      <c r="B147" s="13">
        <v>190</v>
      </c>
      <c r="C147" s="95">
        <v>205</v>
      </c>
      <c r="D147" t="s">
        <v>181</v>
      </c>
      <c r="E147">
        <f>-('Avoided Prod Cost'!E147+'Avoided T&amp;D Capacity'!E147+'Avoided Gen Capacity Cost'!E147)</f>
        <v>0</v>
      </c>
      <c r="F147">
        <f>-('Avoided Prod Cost'!F147+'Avoided T&amp;D Capacity'!F147+'Avoided Gen Capacity Cost'!F147)</f>
        <v>0</v>
      </c>
      <c r="G147">
        <f>-('Avoided Prod Cost'!G147+'Avoided T&amp;D Capacity'!G147+'Avoided Gen Capacity Cost'!G147)</f>
        <v>2.7498163999999998</v>
      </c>
      <c r="H147">
        <f>-('Avoided Prod Cost'!H147+'Avoided T&amp;D Capacity'!H147+'Avoided Gen Capacity Cost'!H147)</f>
        <v>2.9998163999999998</v>
      </c>
      <c r="I147">
        <f>-('Avoided Prod Cost'!I147+'Avoided T&amp;D Capacity'!I147+'Avoided Gen Capacity Cost'!I147)</f>
        <v>2.9998163999999998</v>
      </c>
      <c r="J147">
        <f>-('Avoided Prod Cost'!J147+'Avoided T&amp;D Capacity'!J147+'Avoided Gen Capacity Cost'!J147)</f>
        <v>4.3230585999999995</v>
      </c>
      <c r="K147">
        <f>-('Avoided Prod Cost'!K147+'Avoided T&amp;D Capacity'!K147+'Avoided Gen Capacity Cost'!K147)</f>
        <v>4.5789179999999998</v>
      </c>
      <c r="L147">
        <f>-('Avoided Prod Cost'!L147+'Avoided T&amp;D Capacity'!L147+'Avoided Gen Capacity Cost'!L147)</f>
        <v>0</v>
      </c>
      <c r="M147">
        <f>-('Avoided Prod Cost'!M147+'Avoided T&amp;D Capacity'!M147+'Avoided Gen Capacity Cost'!M147)</f>
        <v>0</v>
      </c>
      <c r="N147">
        <f>-('Avoided Prod Cost'!N147+'Avoided T&amp;D Capacity'!N147+'Avoided Gen Capacity Cost'!N147)</f>
        <v>0</v>
      </c>
      <c r="O147">
        <f>-('Avoided Prod Cost'!O147+'Avoided T&amp;D Capacity'!O147+'Avoided Gen Capacity Cost'!O147)</f>
        <v>0</v>
      </c>
      <c r="P147">
        <f>-('Avoided Prod Cost'!P147+'Avoided T&amp;D Capacity'!P147+'Avoided Gen Capacity Cost'!P147)</f>
        <v>0</v>
      </c>
      <c r="Q147">
        <f>-('Avoided Prod Cost'!Q147+'Avoided T&amp;D Capacity'!Q147+'Avoided Gen Capacity Cost'!Q147)</f>
        <v>0</v>
      </c>
      <c r="R147">
        <f>-('Avoided Prod Cost'!R147+'Avoided T&amp;D Capacity'!R147+'Avoided Gen Capacity Cost'!R147)</f>
        <v>0</v>
      </c>
      <c r="S147">
        <f>-('Avoided Prod Cost'!S147+'Avoided T&amp;D Capacity'!S147+'Avoided Gen Capacity Cost'!S147)</f>
        <v>0</v>
      </c>
      <c r="T147">
        <f>-('Avoided Prod Cost'!T147+'Avoided T&amp;D Capacity'!T147+'Avoided Gen Capacity Cost'!T147)</f>
        <v>0</v>
      </c>
      <c r="U147">
        <f>-('Avoided Prod Cost'!U147+'Avoided T&amp;D Capacity'!U147+'Avoided Gen Capacity Cost'!U147)</f>
        <v>0</v>
      </c>
      <c r="V147">
        <f>-('Avoided Prod Cost'!V147+'Avoided T&amp;D Capacity'!V147+'Avoided Gen Capacity Cost'!V147)</f>
        <v>0</v>
      </c>
      <c r="W147">
        <f>-('Avoided Prod Cost'!W147+'Avoided T&amp;D Capacity'!W147+'Avoided Gen Capacity Cost'!W147)</f>
        <v>0</v>
      </c>
      <c r="X147">
        <f>-('Avoided Prod Cost'!X147+'Avoided T&amp;D Capacity'!X147+'Avoided Gen Capacity Cost'!X147)</f>
        <v>0</v>
      </c>
      <c r="Y147">
        <f>-('Avoided Prod Cost'!Y147+'Avoided T&amp;D Capacity'!Y147+'Avoided Gen Capacity Cost'!Y147)</f>
        <v>0</v>
      </c>
      <c r="Z147">
        <f>-('Avoided Prod Cost'!Z147+'Avoided T&amp;D Capacity'!Z147+'Avoided Gen Capacity Cost'!Z147)</f>
        <v>0</v>
      </c>
      <c r="AA147">
        <f>-('Avoided Prod Cost'!AA147+'Avoided T&amp;D Capacity'!AA147+'Avoided Gen Capacity Cost'!AA147)</f>
        <v>0</v>
      </c>
      <c r="AB147">
        <f>-('Avoided Prod Cost'!AB147+'Avoided T&amp;D Capacity'!AB147+'Avoided Gen Capacity Cost'!AB147)</f>
        <v>0</v>
      </c>
      <c r="AC147">
        <f>-('Avoided Prod Cost'!AC147+'Avoided T&amp;D Capacity'!AC147+'Avoided Gen Capacity Cost'!AC147)</f>
        <v>0</v>
      </c>
      <c r="AD147">
        <f>-('Avoided Prod Cost'!AD147+'Avoided T&amp;D Capacity'!AD147+'Avoided Gen Capacity Cost'!AD147)</f>
        <v>0</v>
      </c>
      <c r="AE147">
        <f>-('Avoided Prod Cost'!AE147+'Avoided T&amp;D Capacity'!AE147+'Avoided Gen Capacity Cost'!AE147)</f>
        <v>0</v>
      </c>
      <c r="AF147">
        <f>-('Avoided Prod Cost'!AF147+'Avoided T&amp;D Capacity'!AF147+'Avoided Gen Capacity Cost'!AF147)</f>
        <v>0</v>
      </c>
      <c r="AG147">
        <f>-('Avoided Prod Cost'!AG147+'Avoided T&amp;D Capacity'!AG147+'Avoided Gen Capacity Cost'!AG147)</f>
        <v>0</v>
      </c>
      <c r="AH147">
        <f>-('Avoided Prod Cost'!AH147+'Avoided T&amp;D Capacity'!AH147+'Avoided Gen Capacity Cost'!AH147)</f>
        <v>0</v>
      </c>
      <c r="AI147" s="2">
        <f t="shared" si="4"/>
        <v>17.651425799999998</v>
      </c>
      <c r="AJ147" s="2">
        <f t="shared" si="5"/>
        <v>15.360734137582345</v>
      </c>
    </row>
    <row r="148" spans="1:36" x14ac:dyDescent="0.25">
      <c r="A148" s="13">
        <v>2</v>
      </c>
      <c r="B148" s="13">
        <v>220</v>
      </c>
      <c r="C148" s="95">
        <v>221</v>
      </c>
      <c r="D148" t="s">
        <v>182</v>
      </c>
      <c r="E148">
        <f>-('Avoided Prod Cost'!E148+'Avoided T&amp;D Capacity'!E148+'Avoided Gen Capacity Cost'!E148)</f>
        <v>0</v>
      </c>
      <c r="F148">
        <f>-('Avoided Prod Cost'!F148+'Avoided T&amp;D Capacity'!F148+'Avoided Gen Capacity Cost'!F148)</f>
        <v>0</v>
      </c>
      <c r="G148">
        <f>-('Avoided Prod Cost'!G148+'Avoided T&amp;D Capacity'!G148+'Avoided Gen Capacity Cost'!G148)</f>
        <v>2.3264648000000001</v>
      </c>
      <c r="H148">
        <f>-('Avoided Prod Cost'!H148+'Avoided T&amp;D Capacity'!H148+'Avoided Gen Capacity Cost'!H148)</f>
        <v>2.4514648000000001</v>
      </c>
      <c r="I148">
        <f>-('Avoided Prod Cost'!I148+'Avoided T&amp;D Capacity'!I148+'Avoided Gen Capacity Cost'!I148)</f>
        <v>2.4514648000000001</v>
      </c>
      <c r="J148">
        <f>-('Avoided Prod Cost'!J148+'Avoided T&amp;D Capacity'!J148+'Avoided Gen Capacity Cost'!J148)</f>
        <v>3.1663086000000003</v>
      </c>
      <c r="K148">
        <f>-('Avoided Prod Cost'!K148+'Avoided T&amp;D Capacity'!K148+'Avoided Gen Capacity Cost'!K148)</f>
        <v>3.7131836000000003</v>
      </c>
      <c r="L148">
        <f>-('Avoided Prod Cost'!L148+'Avoided T&amp;D Capacity'!L148+'Avoided Gen Capacity Cost'!L148)</f>
        <v>3.4788086000000003</v>
      </c>
      <c r="M148">
        <f>-('Avoided Prod Cost'!M148+'Avoided T&amp;D Capacity'!M148+'Avoided Gen Capacity Cost'!M148)</f>
        <v>4.5295898000000001</v>
      </c>
      <c r="N148">
        <f>-('Avoided Prod Cost'!N148+'Avoided T&amp;D Capacity'!N148+'Avoided Gen Capacity Cost'!N148)</f>
        <v>4.3695570999999997</v>
      </c>
      <c r="O148">
        <f>-('Avoided Prod Cost'!O148+'Avoided T&amp;D Capacity'!O148+'Avoided Gen Capacity Cost'!O148)</f>
        <v>5.0492441000000001</v>
      </c>
      <c r="P148">
        <f>-('Avoided Prod Cost'!P148+'Avoided T&amp;D Capacity'!P148+'Avoided Gen Capacity Cost'!P148)</f>
        <v>4.4398691000000001</v>
      </c>
      <c r="Q148">
        <f>-('Avoided Prod Cost'!Q148+'Avoided T&amp;D Capacity'!Q148+'Avoided Gen Capacity Cost'!Q148)</f>
        <v>4.4554941000000001</v>
      </c>
      <c r="R148">
        <f>-('Avoided Prod Cost'!R148+'Avoided T&amp;D Capacity'!R148+'Avoided Gen Capacity Cost'!R148)</f>
        <v>4.3773691000000001</v>
      </c>
      <c r="S148">
        <f>-('Avoided Prod Cost'!S148+'Avoided T&amp;D Capacity'!S148+'Avoided Gen Capacity Cost'!S148)</f>
        <v>4.8617441000000001</v>
      </c>
      <c r="T148">
        <f>-('Avoided Prod Cost'!T148+'Avoided T&amp;D Capacity'!T148+'Avoided Gen Capacity Cost'!T148)</f>
        <v>3.8929941000000001</v>
      </c>
      <c r="U148">
        <f>-('Avoided Prod Cost'!U148+'Avoided T&amp;D Capacity'!U148+'Avoided Gen Capacity Cost'!U148)</f>
        <v>4.6742441000000001</v>
      </c>
      <c r="V148">
        <f>-('Avoided Prod Cost'!V148+'Avoided T&amp;D Capacity'!V148+'Avoided Gen Capacity Cost'!V148)</f>
        <v>4.7367441000000001</v>
      </c>
      <c r="W148">
        <f>-('Avoided Prod Cost'!W148+'Avoided T&amp;D Capacity'!W148+'Avoided Gen Capacity Cost'!W148)</f>
        <v>5.4242441000000001</v>
      </c>
      <c r="X148">
        <f>-('Avoided Prod Cost'!X148+'Avoided T&amp;D Capacity'!X148+'Avoided Gen Capacity Cost'!X148)</f>
        <v>4.9554941000000001</v>
      </c>
      <c r="Y148">
        <f>-('Avoided Prod Cost'!Y148+'Avoided T&amp;D Capacity'!Y148+'Avoided Gen Capacity Cost'!Y148)</f>
        <v>6.0492441000000001</v>
      </c>
      <c r="Z148">
        <f>-('Avoided Prod Cost'!Z148+'Avoided T&amp;D Capacity'!Z148+'Avoided Gen Capacity Cost'!Z148)</f>
        <v>5.5179941000000001</v>
      </c>
      <c r="AA148">
        <f>-('Avoided Prod Cost'!AA148+'Avoided T&amp;D Capacity'!AA148+'Avoided Gen Capacity Cost'!AA148)</f>
        <v>5.5804941000000001</v>
      </c>
      <c r="AB148">
        <f>-('Avoided Prod Cost'!AB148+'Avoided T&amp;D Capacity'!AB148+'Avoided Gen Capacity Cost'!AB148)</f>
        <v>5.0804941000000001</v>
      </c>
      <c r="AC148">
        <f>-('Avoided Prod Cost'!AC148+'Avoided T&amp;D Capacity'!AC148+'Avoided Gen Capacity Cost'!AC148)</f>
        <v>5.5492441000000001</v>
      </c>
      <c r="AD148">
        <f>-('Avoided Prod Cost'!AD148+'Avoided T&amp;D Capacity'!AD148+'Avoided Gen Capacity Cost'!AD148)</f>
        <v>5.8617441000000001</v>
      </c>
      <c r="AE148">
        <f>-('Avoided Prod Cost'!AE148+'Avoided T&amp;D Capacity'!AE148+'Avoided Gen Capacity Cost'!AE148)</f>
        <v>4.8617441000000001</v>
      </c>
      <c r="AF148">
        <f>-('Avoided Prod Cost'!AF148+'Avoided T&amp;D Capacity'!AF148+'Avoided Gen Capacity Cost'!AF148)</f>
        <v>5.8929941000000001</v>
      </c>
      <c r="AG148">
        <f>-('Avoided Prod Cost'!AG148+'Avoided T&amp;D Capacity'!AG148+'Avoided Gen Capacity Cost'!AG148)</f>
        <v>4.8929941000000001</v>
      </c>
      <c r="AH148">
        <f>-('Avoided Prod Cost'!AH148+'Avoided T&amp;D Capacity'!AH148+'Avoided Gen Capacity Cost'!AH148)</f>
        <v>0</v>
      </c>
      <c r="AI148" s="2">
        <f t="shared" si="4"/>
        <v>122.64122999999998</v>
      </c>
      <c r="AJ148" s="2">
        <f t="shared" si="5"/>
        <v>55.112035615656964</v>
      </c>
    </row>
    <row r="149" spans="1:36" x14ac:dyDescent="0.25">
      <c r="A149" s="13">
        <v>2</v>
      </c>
      <c r="B149" s="13">
        <v>230</v>
      </c>
      <c r="C149" s="95">
        <v>231</v>
      </c>
      <c r="D149" t="s">
        <v>183</v>
      </c>
      <c r="E149">
        <f>-('Avoided Prod Cost'!E149+'Avoided T&amp;D Capacity'!E149+'Avoided Gen Capacity Cost'!E149)</f>
        <v>0</v>
      </c>
      <c r="F149">
        <f>-('Avoided Prod Cost'!F149+'Avoided T&amp;D Capacity'!F149+'Avoided Gen Capacity Cost'!F149)</f>
        <v>0</v>
      </c>
      <c r="G149">
        <f>-('Avoided Prod Cost'!G149+'Avoided T&amp;D Capacity'!G149+'Avoided Gen Capacity Cost'!G149)</f>
        <v>16.503295000000001</v>
      </c>
      <c r="H149">
        <f>-('Avoided Prod Cost'!H149+'Avoided T&amp;D Capacity'!H149+'Avoided Gen Capacity Cost'!H149)</f>
        <v>16.503295000000001</v>
      </c>
      <c r="I149">
        <f>-('Avoided Prod Cost'!I149+'Avoided T&amp;D Capacity'!I149+'Avoided Gen Capacity Cost'!I149)</f>
        <v>18.253295000000001</v>
      </c>
      <c r="J149">
        <f>-('Avoided Prod Cost'!J149+'Avoided T&amp;D Capacity'!J149+'Avoided Gen Capacity Cost'!J149)</f>
        <v>24.196654000000002</v>
      </c>
      <c r="K149">
        <f>-('Avoided Prod Cost'!K149+'Avoided T&amp;D Capacity'!K149+'Avoided Gen Capacity Cost'!K149)</f>
        <v>25.608764000000001</v>
      </c>
      <c r="L149">
        <f>-('Avoided Prod Cost'!L149+'Avoided T&amp;D Capacity'!L149+'Avoided Gen Capacity Cost'!L149)</f>
        <v>0</v>
      </c>
      <c r="M149">
        <f>-('Avoided Prod Cost'!M149+'Avoided T&amp;D Capacity'!M149+'Avoided Gen Capacity Cost'!M149)</f>
        <v>0</v>
      </c>
      <c r="N149">
        <f>-('Avoided Prod Cost'!N149+'Avoided T&amp;D Capacity'!N149+'Avoided Gen Capacity Cost'!N149)</f>
        <v>0</v>
      </c>
      <c r="O149">
        <f>-('Avoided Prod Cost'!O149+'Avoided T&amp;D Capacity'!O149+'Avoided Gen Capacity Cost'!O149)</f>
        <v>0</v>
      </c>
      <c r="P149">
        <f>-('Avoided Prod Cost'!P149+'Avoided T&amp;D Capacity'!P149+'Avoided Gen Capacity Cost'!P149)</f>
        <v>0</v>
      </c>
      <c r="Q149">
        <f>-('Avoided Prod Cost'!Q149+'Avoided T&amp;D Capacity'!Q149+'Avoided Gen Capacity Cost'!Q149)</f>
        <v>0</v>
      </c>
      <c r="R149">
        <f>-('Avoided Prod Cost'!R149+'Avoided T&amp;D Capacity'!R149+'Avoided Gen Capacity Cost'!R149)</f>
        <v>0</v>
      </c>
      <c r="S149">
        <f>-('Avoided Prod Cost'!S149+'Avoided T&amp;D Capacity'!S149+'Avoided Gen Capacity Cost'!S149)</f>
        <v>0</v>
      </c>
      <c r="T149">
        <f>-('Avoided Prod Cost'!T149+'Avoided T&amp;D Capacity'!T149+'Avoided Gen Capacity Cost'!T149)</f>
        <v>0</v>
      </c>
      <c r="U149">
        <f>-('Avoided Prod Cost'!U149+'Avoided T&amp;D Capacity'!U149+'Avoided Gen Capacity Cost'!U149)</f>
        <v>0</v>
      </c>
      <c r="V149">
        <f>-('Avoided Prod Cost'!V149+'Avoided T&amp;D Capacity'!V149+'Avoided Gen Capacity Cost'!V149)</f>
        <v>0</v>
      </c>
      <c r="W149">
        <f>-('Avoided Prod Cost'!W149+'Avoided T&amp;D Capacity'!W149+'Avoided Gen Capacity Cost'!W149)</f>
        <v>0</v>
      </c>
      <c r="X149">
        <f>-('Avoided Prod Cost'!X149+'Avoided T&amp;D Capacity'!X149+'Avoided Gen Capacity Cost'!X149)</f>
        <v>0</v>
      </c>
      <c r="Y149">
        <f>-('Avoided Prod Cost'!Y149+'Avoided T&amp;D Capacity'!Y149+'Avoided Gen Capacity Cost'!Y149)</f>
        <v>0</v>
      </c>
      <c r="Z149">
        <f>-('Avoided Prod Cost'!Z149+'Avoided T&amp;D Capacity'!Z149+'Avoided Gen Capacity Cost'!Z149)</f>
        <v>0</v>
      </c>
      <c r="AA149">
        <f>-('Avoided Prod Cost'!AA149+'Avoided T&amp;D Capacity'!AA149+'Avoided Gen Capacity Cost'!AA149)</f>
        <v>0</v>
      </c>
      <c r="AB149">
        <f>-('Avoided Prod Cost'!AB149+'Avoided T&amp;D Capacity'!AB149+'Avoided Gen Capacity Cost'!AB149)</f>
        <v>0</v>
      </c>
      <c r="AC149">
        <f>-('Avoided Prod Cost'!AC149+'Avoided T&amp;D Capacity'!AC149+'Avoided Gen Capacity Cost'!AC149)</f>
        <v>0</v>
      </c>
      <c r="AD149">
        <f>-('Avoided Prod Cost'!AD149+'Avoided T&amp;D Capacity'!AD149+'Avoided Gen Capacity Cost'!AD149)</f>
        <v>0</v>
      </c>
      <c r="AE149">
        <f>-('Avoided Prod Cost'!AE149+'Avoided T&amp;D Capacity'!AE149+'Avoided Gen Capacity Cost'!AE149)</f>
        <v>0</v>
      </c>
      <c r="AF149">
        <f>-('Avoided Prod Cost'!AF149+'Avoided T&amp;D Capacity'!AF149+'Avoided Gen Capacity Cost'!AF149)</f>
        <v>0</v>
      </c>
      <c r="AG149">
        <f>-('Avoided Prod Cost'!AG149+'Avoided T&amp;D Capacity'!AG149+'Avoided Gen Capacity Cost'!AG149)</f>
        <v>0</v>
      </c>
      <c r="AH149">
        <f>-('Avoided Prod Cost'!AH149+'Avoided T&amp;D Capacity'!AH149+'Avoided Gen Capacity Cost'!AH149)</f>
        <v>0</v>
      </c>
      <c r="AI149" s="2">
        <f t="shared" si="4"/>
        <v>101.065303</v>
      </c>
      <c r="AJ149" s="2">
        <f t="shared" si="5"/>
        <v>88.093636101082893</v>
      </c>
    </row>
    <row r="150" spans="1:36" x14ac:dyDescent="0.25">
      <c r="A150" s="13">
        <v>2</v>
      </c>
      <c r="B150" s="13">
        <v>240</v>
      </c>
      <c r="C150" s="95">
        <v>241</v>
      </c>
      <c r="D150" t="s">
        <v>184</v>
      </c>
      <c r="E150">
        <f>-('Avoided Prod Cost'!E150+'Avoided T&amp;D Capacity'!E150+'Avoided Gen Capacity Cost'!E150)</f>
        <v>0</v>
      </c>
      <c r="F150">
        <f>-('Avoided Prod Cost'!F150+'Avoided T&amp;D Capacity'!F150+'Avoided Gen Capacity Cost'!F150)</f>
        <v>0</v>
      </c>
      <c r="G150">
        <f>-('Avoided Prod Cost'!G150+'Avoided T&amp;D Capacity'!G150+'Avoided Gen Capacity Cost'!G150)</f>
        <v>8.6528378999999997</v>
      </c>
      <c r="H150">
        <f>-('Avoided Prod Cost'!H150+'Avoided T&amp;D Capacity'!H150+'Avoided Gen Capacity Cost'!H150)</f>
        <v>8.9028378999999997</v>
      </c>
      <c r="I150">
        <f>-('Avoided Prod Cost'!I150+'Avoided T&amp;D Capacity'!I150+'Avoided Gen Capacity Cost'!I150)</f>
        <v>0</v>
      </c>
      <c r="J150">
        <f>-('Avoided Prod Cost'!J150+'Avoided T&amp;D Capacity'!J150+'Avoided Gen Capacity Cost'!J150)</f>
        <v>0</v>
      </c>
      <c r="K150">
        <f>-('Avoided Prod Cost'!K150+'Avoided T&amp;D Capacity'!K150+'Avoided Gen Capacity Cost'!K150)</f>
        <v>0</v>
      </c>
      <c r="L150">
        <f>-('Avoided Prod Cost'!L150+'Avoided T&amp;D Capacity'!L150+'Avoided Gen Capacity Cost'!L150)</f>
        <v>0</v>
      </c>
      <c r="M150">
        <f>-('Avoided Prod Cost'!M150+'Avoided T&amp;D Capacity'!M150+'Avoided Gen Capacity Cost'!M150)</f>
        <v>0</v>
      </c>
      <c r="N150">
        <f>-('Avoided Prod Cost'!N150+'Avoided T&amp;D Capacity'!N150+'Avoided Gen Capacity Cost'!N150)</f>
        <v>0</v>
      </c>
      <c r="O150">
        <f>-('Avoided Prod Cost'!O150+'Avoided T&amp;D Capacity'!O150+'Avoided Gen Capacity Cost'!O150)</f>
        <v>0</v>
      </c>
      <c r="P150">
        <f>-('Avoided Prod Cost'!P150+'Avoided T&amp;D Capacity'!P150+'Avoided Gen Capacity Cost'!P150)</f>
        <v>0</v>
      </c>
      <c r="Q150">
        <f>-('Avoided Prod Cost'!Q150+'Avoided T&amp;D Capacity'!Q150+'Avoided Gen Capacity Cost'!Q150)</f>
        <v>0</v>
      </c>
      <c r="R150">
        <f>-('Avoided Prod Cost'!R150+'Avoided T&amp;D Capacity'!R150+'Avoided Gen Capacity Cost'!R150)</f>
        <v>0</v>
      </c>
      <c r="S150">
        <f>-('Avoided Prod Cost'!S150+'Avoided T&amp;D Capacity'!S150+'Avoided Gen Capacity Cost'!S150)</f>
        <v>0</v>
      </c>
      <c r="T150">
        <f>-('Avoided Prod Cost'!T150+'Avoided T&amp;D Capacity'!T150+'Avoided Gen Capacity Cost'!T150)</f>
        <v>0</v>
      </c>
      <c r="U150">
        <f>-('Avoided Prod Cost'!U150+'Avoided T&amp;D Capacity'!U150+'Avoided Gen Capacity Cost'!U150)</f>
        <v>0</v>
      </c>
      <c r="V150">
        <f>-('Avoided Prod Cost'!V150+'Avoided T&amp;D Capacity'!V150+'Avoided Gen Capacity Cost'!V150)</f>
        <v>0</v>
      </c>
      <c r="W150">
        <f>-('Avoided Prod Cost'!W150+'Avoided T&amp;D Capacity'!W150+'Avoided Gen Capacity Cost'!W150)</f>
        <v>0</v>
      </c>
      <c r="X150">
        <f>-('Avoided Prod Cost'!X150+'Avoided T&amp;D Capacity'!X150+'Avoided Gen Capacity Cost'!X150)</f>
        <v>0</v>
      </c>
      <c r="Y150">
        <f>-('Avoided Prod Cost'!Y150+'Avoided T&amp;D Capacity'!Y150+'Avoided Gen Capacity Cost'!Y150)</f>
        <v>0</v>
      </c>
      <c r="Z150">
        <f>-('Avoided Prod Cost'!Z150+'Avoided T&amp;D Capacity'!Z150+'Avoided Gen Capacity Cost'!Z150)</f>
        <v>0</v>
      </c>
      <c r="AA150">
        <f>-('Avoided Prod Cost'!AA150+'Avoided T&amp;D Capacity'!AA150+'Avoided Gen Capacity Cost'!AA150)</f>
        <v>0</v>
      </c>
      <c r="AB150">
        <f>-('Avoided Prod Cost'!AB150+'Avoided T&amp;D Capacity'!AB150+'Avoided Gen Capacity Cost'!AB150)</f>
        <v>0</v>
      </c>
      <c r="AC150">
        <f>-('Avoided Prod Cost'!AC150+'Avoided T&amp;D Capacity'!AC150+'Avoided Gen Capacity Cost'!AC150)</f>
        <v>0</v>
      </c>
      <c r="AD150">
        <f>-('Avoided Prod Cost'!AD150+'Avoided T&amp;D Capacity'!AD150+'Avoided Gen Capacity Cost'!AD150)</f>
        <v>0</v>
      </c>
      <c r="AE150">
        <f>-('Avoided Prod Cost'!AE150+'Avoided T&amp;D Capacity'!AE150+'Avoided Gen Capacity Cost'!AE150)</f>
        <v>0</v>
      </c>
      <c r="AF150">
        <f>-('Avoided Prod Cost'!AF150+'Avoided T&amp;D Capacity'!AF150+'Avoided Gen Capacity Cost'!AF150)</f>
        <v>0</v>
      </c>
      <c r="AG150">
        <f>-('Avoided Prod Cost'!AG150+'Avoided T&amp;D Capacity'!AG150+'Avoided Gen Capacity Cost'!AG150)</f>
        <v>0</v>
      </c>
      <c r="AH150">
        <f>-('Avoided Prod Cost'!AH150+'Avoided T&amp;D Capacity'!AH150+'Avoided Gen Capacity Cost'!AH150)</f>
        <v>0</v>
      </c>
      <c r="AI150" s="2">
        <f t="shared" si="4"/>
        <v>17.555675799999999</v>
      </c>
      <c r="AJ150" s="2">
        <f t="shared" si="5"/>
        <v>17.015147952675342</v>
      </c>
    </row>
    <row r="151" spans="1:36" x14ac:dyDescent="0.25">
      <c r="A151" s="13">
        <v>2</v>
      </c>
      <c r="B151" s="13">
        <v>250</v>
      </c>
      <c r="C151" s="95">
        <v>251</v>
      </c>
      <c r="D151" t="s">
        <v>185</v>
      </c>
      <c r="E151">
        <f>-('Avoided Prod Cost'!E151+'Avoided T&amp;D Capacity'!E151+'Avoided Gen Capacity Cost'!E151)</f>
        <v>0</v>
      </c>
      <c r="F151">
        <f>-('Avoided Prod Cost'!F151+'Avoided T&amp;D Capacity'!F151+'Avoided Gen Capacity Cost'!F151)</f>
        <v>0</v>
      </c>
      <c r="G151">
        <f>-('Avoided Prod Cost'!G151+'Avoided T&amp;D Capacity'!G151+'Avoided Gen Capacity Cost'!G151)</f>
        <v>0.70558593000000003</v>
      </c>
      <c r="H151">
        <f>-('Avoided Prod Cost'!H151+'Avoided T&amp;D Capacity'!H151+'Avoided Gen Capacity Cost'!H151)</f>
        <v>0.95558593000000003</v>
      </c>
      <c r="I151">
        <f>-('Avoided Prod Cost'!I151+'Avoided T&amp;D Capacity'!I151+'Avoided Gen Capacity Cost'!I151)</f>
        <v>0.83058593000000003</v>
      </c>
      <c r="J151">
        <f>-('Avoided Prod Cost'!J151+'Avoided T&amp;D Capacity'!J151+'Avoided Gen Capacity Cost'!J151)</f>
        <v>1.24367183</v>
      </c>
      <c r="K151">
        <f>-('Avoided Prod Cost'!K151+'Avoided T&amp;D Capacity'!K151+'Avoided Gen Capacity Cost'!K151)</f>
        <v>1.46535153</v>
      </c>
      <c r="L151">
        <f>-('Avoided Prod Cost'!L151+'Avoided T&amp;D Capacity'!L151+'Avoided Gen Capacity Cost'!L151)</f>
        <v>0.77687503000000002</v>
      </c>
      <c r="M151">
        <f>-('Avoided Prod Cost'!M151+'Avoided T&amp;D Capacity'!M151+'Avoided Gen Capacity Cost'!M151)</f>
        <v>1.32277343</v>
      </c>
      <c r="N151">
        <f>-('Avoided Prod Cost'!N151+'Avoided T&amp;D Capacity'!N151+'Avoided Gen Capacity Cost'!N151)</f>
        <v>1.65871093</v>
      </c>
      <c r="O151">
        <f>-('Avoided Prod Cost'!O151+'Avoided T&amp;D Capacity'!O151+'Avoided Gen Capacity Cost'!O151)</f>
        <v>1.90089843</v>
      </c>
      <c r="P151">
        <f>-('Avoided Prod Cost'!P151+'Avoided T&amp;D Capacity'!P151+'Avoided Gen Capacity Cost'!P151)</f>
        <v>1.48683593</v>
      </c>
      <c r="Q151">
        <f>-('Avoided Prod Cost'!Q151+'Avoided T&amp;D Capacity'!Q151+'Avoided Gen Capacity Cost'!Q151)</f>
        <v>1.22121093</v>
      </c>
      <c r="R151">
        <f>-('Avoided Prod Cost'!R151+'Avoided T&amp;D Capacity'!R151+'Avoided Gen Capacity Cost'!R151)</f>
        <v>1.09621093</v>
      </c>
      <c r="S151">
        <f>-('Avoided Prod Cost'!S151+'Avoided T&amp;D Capacity'!S151+'Avoided Gen Capacity Cost'!S151)</f>
        <v>1.23683593</v>
      </c>
      <c r="T151">
        <f>-('Avoided Prod Cost'!T151+'Avoided T&amp;D Capacity'!T151+'Avoided Gen Capacity Cost'!T151)</f>
        <v>1.61183593</v>
      </c>
      <c r="U151">
        <f>-('Avoided Prod Cost'!U151+'Avoided T&amp;D Capacity'!U151+'Avoided Gen Capacity Cost'!U151)</f>
        <v>1.0019687500000001</v>
      </c>
      <c r="V151">
        <f>-('Avoided Prod Cost'!V151+'Avoided T&amp;D Capacity'!V151+'Avoided Gen Capacity Cost'!V151)</f>
        <v>1.0332187500000001</v>
      </c>
      <c r="W151">
        <f>-('Avoided Prod Cost'!W151+'Avoided T&amp;D Capacity'!W151+'Avoided Gen Capacity Cost'!W151)</f>
        <v>1.8769687500000001</v>
      </c>
      <c r="X151">
        <f>-('Avoided Prod Cost'!X151+'Avoided T&amp;D Capacity'!X151+'Avoided Gen Capacity Cost'!X151)</f>
        <v>1.4082187500000001</v>
      </c>
      <c r="Y151">
        <f>-('Avoided Prod Cost'!Y151+'Avoided T&amp;D Capacity'!Y151+'Avoided Gen Capacity Cost'!Y151)</f>
        <v>2.4394687500000001</v>
      </c>
      <c r="Z151">
        <f>-('Avoided Prod Cost'!Z151+'Avoided T&amp;D Capacity'!Z151+'Avoided Gen Capacity Cost'!Z151)</f>
        <v>1.8769687500000001</v>
      </c>
      <c r="AA151">
        <f>-('Avoided Prod Cost'!AA151+'Avoided T&amp;D Capacity'!AA151+'Avoided Gen Capacity Cost'!AA151)</f>
        <v>1.3769687500000001</v>
      </c>
      <c r="AB151">
        <f>-('Avoided Prod Cost'!AB151+'Avoided T&amp;D Capacity'!AB151+'Avoided Gen Capacity Cost'!AB151)</f>
        <v>1.7519687500000001</v>
      </c>
      <c r="AC151">
        <f>-('Avoided Prod Cost'!AC151+'Avoided T&amp;D Capacity'!AC151+'Avoided Gen Capacity Cost'!AC151)</f>
        <v>0.78321874999999996</v>
      </c>
      <c r="AD151">
        <f>-('Avoided Prod Cost'!AD151+'Avoided T&amp;D Capacity'!AD151+'Avoided Gen Capacity Cost'!AD151)</f>
        <v>1.7519687500000001</v>
      </c>
      <c r="AE151">
        <f>-('Avoided Prod Cost'!AE151+'Avoided T&amp;D Capacity'!AE151+'Avoided Gen Capacity Cost'!AE151)</f>
        <v>1.7519687500000001</v>
      </c>
      <c r="AF151">
        <f>-('Avoided Prod Cost'!AF151+'Avoided T&amp;D Capacity'!AF151+'Avoided Gen Capacity Cost'!AF151)</f>
        <v>2.2207187500000001</v>
      </c>
      <c r="AG151">
        <f>-('Avoided Prod Cost'!AG151+'Avoided T&amp;D Capacity'!AG151+'Avoided Gen Capacity Cost'!AG151)</f>
        <v>1.7207187500000001</v>
      </c>
      <c r="AH151">
        <f>-('Avoided Prod Cost'!AH151+'Avoided T&amp;D Capacity'!AH151+'Avoided Gen Capacity Cost'!AH151)</f>
        <v>1.6269687500000001</v>
      </c>
      <c r="AI151" s="2">
        <f t="shared" si="4"/>
        <v>40.134281120000011</v>
      </c>
      <c r="AJ151" s="2">
        <f t="shared" si="5"/>
        <v>17.875016453064358</v>
      </c>
    </row>
    <row r="152" spans="1:36" x14ac:dyDescent="0.25">
      <c r="A152" s="13">
        <v>2</v>
      </c>
      <c r="B152" s="13">
        <v>250</v>
      </c>
      <c r="C152" s="95">
        <v>252</v>
      </c>
      <c r="D152" t="s">
        <v>186</v>
      </c>
      <c r="E152">
        <f>-('Avoided Prod Cost'!E152+'Avoided T&amp;D Capacity'!E152+'Avoided Gen Capacity Cost'!E152)</f>
        <v>0</v>
      </c>
      <c r="F152">
        <f>-('Avoided Prod Cost'!F152+'Avoided T&amp;D Capacity'!F152+'Avoided Gen Capacity Cost'!F152)</f>
        <v>0</v>
      </c>
      <c r="G152">
        <f>-('Avoided Prod Cost'!G152+'Avoided T&amp;D Capacity'!G152+'Avoided Gen Capacity Cost'!G152)</f>
        <v>0.70558593000000003</v>
      </c>
      <c r="H152">
        <f>-('Avoided Prod Cost'!H152+'Avoided T&amp;D Capacity'!H152+'Avoided Gen Capacity Cost'!H152)</f>
        <v>0.95558593000000003</v>
      </c>
      <c r="I152">
        <f>-('Avoided Prod Cost'!I152+'Avoided T&amp;D Capacity'!I152+'Avoided Gen Capacity Cost'!I152)</f>
        <v>0.83058593000000003</v>
      </c>
      <c r="J152">
        <f>-('Avoided Prod Cost'!J152+'Avoided T&amp;D Capacity'!J152+'Avoided Gen Capacity Cost'!J152)</f>
        <v>1.24367183</v>
      </c>
      <c r="K152">
        <f>-('Avoided Prod Cost'!K152+'Avoided T&amp;D Capacity'!K152+'Avoided Gen Capacity Cost'!K152)</f>
        <v>1.46535153</v>
      </c>
      <c r="L152">
        <f>-('Avoided Prod Cost'!L152+'Avoided T&amp;D Capacity'!L152+'Avoided Gen Capacity Cost'!L152)</f>
        <v>0.77687503000000002</v>
      </c>
      <c r="M152">
        <f>-('Avoided Prod Cost'!M152+'Avoided T&amp;D Capacity'!M152+'Avoided Gen Capacity Cost'!M152)</f>
        <v>1.32277343</v>
      </c>
      <c r="N152">
        <f>-('Avoided Prod Cost'!N152+'Avoided T&amp;D Capacity'!N152+'Avoided Gen Capacity Cost'!N152)</f>
        <v>1.65871093</v>
      </c>
      <c r="O152">
        <f>-('Avoided Prod Cost'!O152+'Avoided T&amp;D Capacity'!O152+'Avoided Gen Capacity Cost'!O152)</f>
        <v>1.90089843</v>
      </c>
      <c r="P152">
        <f>-('Avoided Prod Cost'!P152+'Avoided T&amp;D Capacity'!P152+'Avoided Gen Capacity Cost'!P152)</f>
        <v>1.48683593</v>
      </c>
      <c r="Q152">
        <f>-('Avoided Prod Cost'!Q152+'Avoided T&amp;D Capacity'!Q152+'Avoided Gen Capacity Cost'!Q152)</f>
        <v>1.22121093</v>
      </c>
      <c r="R152">
        <f>-('Avoided Prod Cost'!R152+'Avoided T&amp;D Capacity'!R152+'Avoided Gen Capacity Cost'!R152)</f>
        <v>1.09621093</v>
      </c>
      <c r="S152">
        <f>-('Avoided Prod Cost'!S152+'Avoided T&amp;D Capacity'!S152+'Avoided Gen Capacity Cost'!S152)</f>
        <v>1.23683593</v>
      </c>
      <c r="T152">
        <f>-('Avoided Prod Cost'!T152+'Avoided T&amp;D Capacity'!T152+'Avoided Gen Capacity Cost'!T152)</f>
        <v>1.61183593</v>
      </c>
      <c r="U152">
        <f>-('Avoided Prod Cost'!U152+'Avoided T&amp;D Capacity'!U152+'Avoided Gen Capacity Cost'!U152)</f>
        <v>1.0019687500000001</v>
      </c>
      <c r="V152">
        <f>-('Avoided Prod Cost'!V152+'Avoided T&amp;D Capacity'!V152+'Avoided Gen Capacity Cost'!V152)</f>
        <v>1.0332187500000001</v>
      </c>
      <c r="W152">
        <f>-('Avoided Prod Cost'!W152+'Avoided T&amp;D Capacity'!W152+'Avoided Gen Capacity Cost'!W152)</f>
        <v>1.8769687500000001</v>
      </c>
      <c r="X152">
        <f>-('Avoided Prod Cost'!X152+'Avoided T&amp;D Capacity'!X152+'Avoided Gen Capacity Cost'!X152)</f>
        <v>1.4082187500000001</v>
      </c>
      <c r="Y152">
        <f>-('Avoided Prod Cost'!Y152+'Avoided T&amp;D Capacity'!Y152+'Avoided Gen Capacity Cost'!Y152)</f>
        <v>2.4394687500000001</v>
      </c>
      <c r="Z152">
        <f>-('Avoided Prod Cost'!Z152+'Avoided T&amp;D Capacity'!Z152+'Avoided Gen Capacity Cost'!Z152)</f>
        <v>1.8769687500000001</v>
      </c>
      <c r="AA152">
        <f>-('Avoided Prod Cost'!AA152+'Avoided T&amp;D Capacity'!AA152+'Avoided Gen Capacity Cost'!AA152)</f>
        <v>1.3769687500000001</v>
      </c>
      <c r="AB152">
        <f>-('Avoided Prod Cost'!AB152+'Avoided T&amp;D Capacity'!AB152+'Avoided Gen Capacity Cost'!AB152)</f>
        <v>1.7519687500000001</v>
      </c>
      <c r="AC152">
        <f>-('Avoided Prod Cost'!AC152+'Avoided T&amp;D Capacity'!AC152+'Avoided Gen Capacity Cost'!AC152)</f>
        <v>0.78321874999999996</v>
      </c>
      <c r="AD152">
        <f>-('Avoided Prod Cost'!AD152+'Avoided T&amp;D Capacity'!AD152+'Avoided Gen Capacity Cost'!AD152)</f>
        <v>1.7519687500000001</v>
      </c>
      <c r="AE152">
        <f>-('Avoided Prod Cost'!AE152+'Avoided T&amp;D Capacity'!AE152+'Avoided Gen Capacity Cost'!AE152)</f>
        <v>1.7519687500000001</v>
      </c>
      <c r="AF152">
        <f>-('Avoided Prod Cost'!AF152+'Avoided T&amp;D Capacity'!AF152+'Avoided Gen Capacity Cost'!AF152)</f>
        <v>2.2207187500000001</v>
      </c>
      <c r="AG152">
        <f>-('Avoided Prod Cost'!AG152+'Avoided T&amp;D Capacity'!AG152+'Avoided Gen Capacity Cost'!AG152)</f>
        <v>1.7207187500000001</v>
      </c>
      <c r="AH152">
        <f>-('Avoided Prod Cost'!AH152+'Avoided T&amp;D Capacity'!AH152+'Avoided Gen Capacity Cost'!AH152)</f>
        <v>1.6269687500000001</v>
      </c>
      <c r="AI152" s="2">
        <f t="shared" si="4"/>
        <v>40.134281120000011</v>
      </c>
      <c r="AJ152" s="2">
        <f t="shared" si="5"/>
        <v>17.875016453064358</v>
      </c>
    </row>
    <row r="153" spans="1:36" x14ac:dyDescent="0.25">
      <c r="A153" s="13">
        <v>2</v>
      </c>
      <c r="B153" s="13">
        <v>260</v>
      </c>
      <c r="C153" s="95">
        <v>261</v>
      </c>
      <c r="D153" t="s">
        <v>187</v>
      </c>
      <c r="E153">
        <f>-('Avoided Prod Cost'!E153+'Avoided T&amp;D Capacity'!E153+'Avoided Gen Capacity Cost'!E153)</f>
        <v>0</v>
      </c>
      <c r="F153">
        <f>-('Avoided Prod Cost'!F153+'Avoided T&amp;D Capacity'!F153+'Avoided Gen Capacity Cost'!F153)</f>
        <v>0</v>
      </c>
      <c r="G153">
        <f>-('Avoided Prod Cost'!G153+'Avoided T&amp;D Capacity'!G153+'Avoided Gen Capacity Cost'!G153)</f>
        <v>3.7739921999999999</v>
      </c>
      <c r="H153">
        <f>-('Avoided Prod Cost'!H153+'Avoided T&amp;D Capacity'!H153+'Avoided Gen Capacity Cost'!H153)</f>
        <v>4.1489922000000004</v>
      </c>
      <c r="I153">
        <f>-('Avoided Prod Cost'!I153+'Avoided T&amp;D Capacity'!I153+'Avoided Gen Capacity Cost'!I153)</f>
        <v>0</v>
      </c>
      <c r="J153">
        <f>-('Avoided Prod Cost'!J153+'Avoided T&amp;D Capacity'!J153+'Avoided Gen Capacity Cost'!J153)</f>
        <v>0</v>
      </c>
      <c r="K153">
        <f>-('Avoided Prod Cost'!K153+'Avoided T&amp;D Capacity'!K153+'Avoided Gen Capacity Cost'!K153)</f>
        <v>0</v>
      </c>
      <c r="L153">
        <f>-('Avoided Prod Cost'!L153+'Avoided T&amp;D Capacity'!L153+'Avoided Gen Capacity Cost'!L153)</f>
        <v>0</v>
      </c>
      <c r="M153">
        <f>-('Avoided Prod Cost'!M153+'Avoided T&amp;D Capacity'!M153+'Avoided Gen Capacity Cost'!M153)</f>
        <v>0</v>
      </c>
      <c r="N153">
        <f>-('Avoided Prod Cost'!N153+'Avoided T&amp;D Capacity'!N153+'Avoided Gen Capacity Cost'!N153)</f>
        <v>0</v>
      </c>
      <c r="O153">
        <f>-('Avoided Prod Cost'!O153+'Avoided T&amp;D Capacity'!O153+'Avoided Gen Capacity Cost'!O153)</f>
        <v>0</v>
      </c>
      <c r="P153">
        <f>-('Avoided Prod Cost'!P153+'Avoided T&amp;D Capacity'!P153+'Avoided Gen Capacity Cost'!P153)</f>
        <v>0</v>
      </c>
      <c r="Q153">
        <f>-('Avoided Prod Cost'!Q153+'Avoided T&amp;D Capacity'!Q153+'Avoided Gen Capacity Cost'!Q153)</f>
        <v>0</v>
      </c>
      <c r="R153">
        <f>-('Avoided Prod Cost'!R153+'Avoided T&amp;D Capacity'!R153+'Avoided Gen Capacity Cost'!R153)</f>
        <v>0</v>
      </c>
      <c r="S153">
        <f>-('Avoided Prod Cost'!S153+'Avoided T&amp;D Capacity'!S153+'Avoided Gen Capacity Cost'!S153)</f>
        <v>0</v>
      </c>
      <c r="T153">
        <f>-('Avoided Prod Cost'!T153+'Avoided T&amp;D Capacity'!T153+'Avoided Gen Capacity Cost'!T153)</f>
        <v>0</v>
      </c>
      <c r="U153">
        <f>-('Avoided Prod Cost'!U153+'Avoided T&amp;D Capacity'!U153+'Avoided Gen Capacity Cost'!U153)</f>
        <v>0</v>
      </c>
      <c r="V153">
        <f>-('Avoided Prod Cost'!V153+'Avoided T&amp;D Capacity'!V153+'Avoided Gen Capacity Cost'!V153)</f>
        <v>0</v>
      </c>
      <c r="W153">
        <f>-('Avoided Prod Cost'!W153+'Avoided T&amp;D Capacity'!W153+'Avoided Gen Capacity Cost'!W153)</f>
        <v>0</v>
      </c>
      <c r="X153">
        <f>-('Avoided Prod Cost'!X153+'Avoided T&amp;D Capacity'!X153+'Avoided Gen Capacity Cost'!X153)</f>
        <v>0</v>
      </c>
      <c r="Y153">
        <f>-('Avoided Prod Cost'!Y153+'Avoided T&amp;D Capacity'!Y153+'Avoided Gen Capacity Cost'!Y153)</f>
        <v>0</v>
      </c>
      <c r="Z153">
        <f>-('Avoided Prod Cost'!Z153+'Avoided T&amp;D Capacity'!Z153+'Avoided Gen Capacity Cost'!Z153)</f>
        <v>0</v>
      </c>
      <c r="AA153">
        <f>-('Avoided Prod Cost'!AA153+'Avoided T&amp;D Capacity'!AA153+'Avoided Gen Capacity Cost'!AA153)</f>
        <v>0</v>
      </c>
      <c r="AB153">
        <f>-('Avoided Prod Cost'!AB153+'Avoided T&amp;D Capacity'!AB153+'Avoided Gen Capacity Cost'!AB153)</f>
        <v>0</v>
      </c>
      <c r="AC153">
        <f>-('Avoided Prod Cost'!AC153+'Avoided T&amp;D Capacity'!AC153+'Avoided Gen Capacity Cost'!AC153)</f>
        <v>0</v>
      </c>
      <c r="AD153">
        <f>-('Avoided Prod Cost'!AD153+'Avoided T&amp;D Capacity'!AD153+'Avoided Gen Capacity Cost'!AD153)</f>
        <v>0</v>
      </c>
      <c r="AE153">
        <f>-('Avoided Prod Cost'!AE153+'Avoided T&amp;D Capacity'!AE153+'Avoided Gen Capacity Cost'!AE153)</f>
        <v>0</v>
      </c>
      <c r="AF153">
        <f>-('Avoided Prod Cost'!AF153+'Avoided T&amp;D Capacity'!AF153+'Avoided Gen Capacity Cost'!AF153)</f>
        <v>0</v>
      </c>
      <c r="AG153">
        <f>-('Avoided Prod Cost'!AG153+'Avoided T&amp;D Capacity'!AG153+'Avoided Gen Capacity Cost'!AG153)</f>
        <v>0</v>
      </c>
      <c r="AH153">
        <f>-('Avoided Prod Cost'!AH153+'Avoided T&amp;D Capacity'!AH153+'Avoided Gen Capacity Cost'!AH153)</f>
        <v>0</v>
      </c>
      <c r="AI153" s="2">
        <f t="shared" si="4"/>
        <v>7.9229844000000007</v>
      </c>
      <c r="AJ153" s="2">
        <f t="shared" si="5"/>
        <v>7.6710820462086549</v>
      </c>
    </row>
    <row r="154" spans="1:36" x14ac:dyDescent="0.25">
      <c r="A154" s="13">
        <v>2</v>
      </c>
      <c r="B154" s="13">
        <v>260</v>
      </c>
      <c r="C154" s="95">
        <v>262</v>
      </c>
      <c r="D154" t="s">
        <v>188</v>
      </c>
      <c r="E154">
        <f>-('Avoided Prod Cost'!E154+'Avoided T&amp;D Capacity'!E154+'Avoided Gen Capacity Cost'!E154)</f>
        <v>0</v>
      </c>
      <c r="F154">
        <f>-('Avoided Prod Cost'!F154+'Avoided T&amp;D Capacity'!F154+'Avoided Gen Capacity Cost'!F154)</f>
        <v>0</v>
      </c>
      <c r="G154">
        <f>-('Avoided Prod Cost'!G154+'Avoided T&amp;D Capacity'!G154+'Avoided Gen Capacity Cost'!G154)</f>
        <v>1.20558593</v>
      </c>
      <c r="H154">
        <f>-('Avoided Prod Cost'!H154+'Avoided T&amp;D Capacity'!H154+'Avoided Gen Capacity Cost'!H154)</f>
        <v>1.08058593</v>
      </c>
      <c r="I154">
        <f>-('Avoided Prod Cost'!I154+'Avoided T&amp;D Capacity'!I154+'Avoided Gen Capacity Cost'!I154)</f>
        <v>1.08058593</v>
      </c>
      <c r="J154">
        <f>-('Avoided Prod Cost'!J154+'Avoided T&amp;D Capacity'!J154+'Avoided Gen Capacity Cost'!J154)</f>
        <v>1.24367183</v>
      </c>
      <c r="K154">
        <f>-('Avoided Prod Cost'!K154+'Avoided T&amp;D Capacity'!K154+'Avoided Gen Capacity Cost'!K154)</f>
        <v>1.5317578300000001</v>
      </c>
      <c r="L154">
        <f>-('Avoided Prod Cost'!L154+'Avoided T&amp;D Capacity'!L154+'Avoided Gen Capacity Cost'!L154)</f>
        <v>1.27687503</v>
      </c>
      <c r="M154">
        <f>-('Avoided Prod Cost'!M154+'Avoided T&amp;D Capacity'!M154+'Avoided Gen Capacity Cost'!M154)</f>
        <v>1.82277343</v>
      </c>
      <c r="N154">
        <f>-('Avoided Prod Cost'!N154+'Avoided T&amp;D Capacity'!N154+'Avoided Gen Capacity Cost'!N154)</f>
        <v>1.65871093</v>
      </c>
      <c r="O154">
        <f>-('Avoided Prod Cost'!O154+'Avoided T&amp;D Capacity'!O154+'Avoided Gen Capacity Cost'!O154)</f>
        <v>2.2993359299999998</v>
      </c>
      <c r="P154">
        <f>-('Avoided Prod Cost'!P154+'Avoided T&amp;D Capacity'!P154+'Avoided Gen Capacity Cost'!P154)</f>
        <v>1.73683593</v>
      </c>
      <c r="Q154">
        <f>-('Avoided Prod Cost'!Q154+'Avoided T&amp;D Capacity'!Q154+'Avoided Gen Capacity Cost'!Q154)</f>
        <v>1.47121093</v>
      </c>
      <c r="R154">
        <f>-('Avoided Prod Cost'!R154+'Avoided T&amp;D Capacity'!R154+'Avoided Gen Capacity Cost'!R154)</f>
        <v>1.34621093</v>
      </c>
      <c r="S154">
        <f>-('Avoided Prod Cost'!S154+'Avoided T&amp;D Capacity'!S154+'Avoided Gen Capacity Cost'!S154)</f>
        <v>1.48683593</v>
      </c>
      <c r="T154">
        <f>-('Avoided Prod Cost'!T154+'Avoided T&amp;D Capacity'!T154+'Avoided Gen Capacity Cost'!T154)</f>
        <v>1.86183593</v>
      </c>
      <c r="U154">
        <f>-('Avoided Prod Cost'!U154+'Avoided T&amp;D Capacity'!U154+'Avoided Gen Capacity Cost'!U154)</f>
        <v>1.61183593</v>
      </c>
      <c r="V154">
        <f>-('Avoided Prod Cost'!V154+'Avoided T&amp;D Capacity'!V154+'Avoided Gen Capacity Cost'!V154)</f>
        <v>1.36183593</v>
      </c>
      <c r="W154">
        <f>-('Avoided Prod Cost'!W154+'Avoided T&amp;D Capacity'!W154+'Avoided Gen Capacity Cost'!W154)</f>
        <v>2.0180859299999998</v>
      </c>
      <c r="X154">
        <f>-('Avoided Prod Cost'!X154+'Avoided T&amp;D Capacity'!X154+'Avoided Gen Capacity Cost'!X154)</f>
        <v>1.51808593</v>
      </c>
      <c r="Y154">
        <f>-('Avoided Prod Cost'!Y154+'Avoided T&amp;D Capacity'!Y154+'Avoided Gen Capacity Cost'!Y154)</f>
        <v>2.6118359299999998</v>
      </c>
      <c r="Z154">
        <f>-('Avoided Prod Cost'!Z154+'Avoided T&amp;D Capacity'!Z154+'Avoided Gen Capacity Cost'!Z154)</f>
        <v>2.0180859299999998</v>
      </c>
      <c r="AA154">
        <f>-('Avoided Prod Cost'!AA154+'Avoided T&amp;D Capacity'!AA154+'Avoided Gen Capacity Cost'!AA154)</f>
        <v>1.58058593</v>
      </c>
      <c r="AB154">
        <f>-('Avoided Prod Cost'!AB154+'Avoided T&amp;D Capacity'!AB154+'Avoided Gen Capacity Cost'!AB154)</f>
        <v>1.89308593</v>
      </c>
      <c r="AC154">
        <f>-('Avoided Prod Cost'!AC154+'Avoided T&amp;D Capacity'!AC154+'Avoided Gen Capacity Cost'!AC154)</f>
        <v>1.89308593</v>
      </c>
      <c r="AD154">
        <f>-('Avoided Prod Cost'!AD154+'Avoided T&amp;D Capacity'!AD154+'Avoided Gen Capacity Cost'!AD154)</f>
        <v>1.33058593</v>
      </c>
      <c r="AE154">
        <f>-('Avoided Prod Cost'!AE154+'Avoided T&amp;D Capacity'!AE154+'Avoided Gen Capacity Cost'!AE154)</f>
        <v>1.83058593</v>
      </c>
      <c r="AF154">
        <f>-('Avoided Prod Cost'!AF154+'Avoided T&amp;D Capacity'!AF154+'Avoided Gen Capacity Cost'!AF154)</f>
        <v>2.7993359299999998</v>
      </c>
      <c r="AG154">
        <f>-('Avoided Prod Cost'!AG154+'Avoided T&amp;D Capacity'!AG154+'Avoided Gen Capacity Cost'!AG154)</f>
        <v>2.2993359299999998</v>
      </c>
      <c r="AH154">
        <f>-('Avoided Prod Cost'!AH154+'Avoided T&amp;D Capacity'!AH154+'Avoided Gen Capacity Cost'!AH154)</f>
        <v>1.83058593</v>
      </c>
      <c r="AI154" s="2">
        <f t="shared" si="4"/>
        <v>47.699765439999993</v>
      </c>
      <c r="AJ154" s="2">
        <f t="shared" si="5"/>
        <v>21.48117457447292</v>
      </c>
    </row>
    <row r="155" spans="1:36" x14ac:dyDescent="0.25">
      <c r="A155" s="13">
        <v>2</v>
      </c>
      <c r="B155" s="13">
        <v>300</v>
      </c>
      <c r="C155" s="95">
        <v>301</v>
      </c>
      <c r="D155" t="s">
        <v>189</v>
      </c>
      <c r="E155">
        <f>-('Avoided Prod Cost'!E155+'Avoided T&amp;D Capacity'!E155+'Avoided Gen Capacity Cost'!E155)</f>
        <v>0</v>
      </c>
      <c r="F155">
        <f>-('Avoided Prod Cost'!F155+'Avoided T&amp;D Capacity'!F155+'Avoided Gen Capacity Cost'!F155)</f>
        <v>0</v>
      </c>
      <c r="G155">
        <f>-('Avoided Prod Cost'!G155+'Avoided T&amp;D Capacity'!G155+'Avoided Gen Capacity Cost'!G155)</f>
        <v>11.342214800000001</v>
      </c>
      <c r="H155">
        <f>-('Avoided Prod Cost'!H155+'Avoided T&amp;D Capacity'!H155+'Avoided Gen Capacity Cost'!H155)</f>
        <v>11.592214800000001</v>
      </c>
      <c r="I155">
        <f>-('Avoided Prod Cost'!I155+'Avoided T&amp;D Capacity'!I155+'Avoided Gen Capacity Cost'!I155)</f>
        <v>12.967214800000001</v>
      </c>
      <c r="J155">
        <f>-('Avoided Prod Cost'!J155+'Avoided T&amp;D Capacity'!J155+'Avoided Gen Capacity Cost'!J155)</f>
        <v>16.786550800000001</v>
      </c>
      <c r="K155">
        <f>-('Avoided Prod Cost'!K155+'Avoided T&amp;D Capacity'!K155+'Avoided Gen Capacity Cost'!K155)</f>
        <v>18.162527799999999</v>
      </c>
      <c r="L155">
        <f>-('Avoided Prod Cost'!L155+'Avoided T&amp;D Capacity'!L155+'Avoided Gen Capacity Cost'!L155)</f>
        <v>18.4183868</v>
      </c>
      <c r="M155">
        <f>-('Avoided Prod Cost'!M155+'Avoided T&amp;D Capacity'!M155+'Avoided Gen Capacity Cost'!M155)</f>
        <v>20.889089800000001</v>
      </c>
      <c r="N155">
        <f>-('Avoided Prod Cost'!N155+'Avoided T&amp;D Capacity'!N155+'Avoided Gen Capacity Cost'!N155)</f>
        <v>21.787527799999999</v>
      </c>
      <c r="O155">
        <f>-('Avoided Prod Cost'!O155+'Avoided T&amp;D Capacity'!O155+'Avoided Gen Capacity Cost'!O155)</f>
        <v>22.264089800000001</v>
      </c>
      <c r="P155">
        <f>-('Avoided Prod Cost'!P155+'Avoided T&amp;D Capacity'!P155+'Avoided Gen Capacity Cost'!P155)</f>
        <v>21.248464800000001</v>
      </c>
      <c r="Q155">
        <f>-('Avoided Prod Cost'!Q155+'Avoided T&amp;D Capacity'!Q155+'Avoided Gen Capacity Cost'!Q155)</f>
        <v>21.810964800000001</v>
      </c>
      <c r="R155">
        <f>-('Avoided Prod Cost'!R155+'Avoided T&amp;D Capacity'!R155+'Avoided Gen Capacity Cost'!R155)</f>
        <v>21.123464800000001</v>
      </c>
      <c r="S155">
        <f>-('Avoided Prod Cost'!S155+'Avoided T&amp;D Capacity'!S155+'Avoided Gen Capacity Cost'!S155)</f>
        <v>24.154714800000001</v>
      </c>
      <c r="T155">
        <f>-('Avoided Prod Cost'!T155+'Avoided T&amp;D Capacity'!T155+'Avoided Gen Capacity Cost'!T155)</f>
        <v>22.029714800000001</v>
      </c>
      <c r="U155">
        <f>-('Avoided Prod Cost'!U155+'Avoided T&amp;D Capacity'!U155+'Avoided Gen Capacity Cost'!U155)</f>
        <v>0</v>
      </c>
      <c r="V155">
        <f>-('Avoided Prod Cost'!V155+'Avoided T&amp;D Capacity'!V155+'Avoided Gen Capacity Cost'!V155)</f>
        <v>0</v>
      </c>
      <c r="W155">
        <f>-('Avoided Prod Cost'!W155+'Avoided T&amp;D Capacity'!W155+'Avoided Gen Capacity Cost'!W155)</f>
        <v>0</v>
      </c>
      <c r="X155">
        <f>-('Avoided Prod Cost'!X155+'Avoided T&amp;D Capacity'!X155+'Avoided Gen Capacity Cost'!X155)</f>
        <v>0</v>
      </c>
      <c r="Y155">
        <f>-('Avoided Prod Cost'!Y155+'Avoided T&amp;D Capacity'!Y155+'Avoided Gen Capacity Cost'!Y155)</f>
        <v>0</v>
      </c>
      <c r="Z155">
        <f>-('Avoided Prod Cost'!Z155+'Avoided T&amp;D Capacity'!Z155+'Avoided Gen Capacity Cost'!Z155)</f>
        <v>0</v>
      </c>
      <c r="AA155">
        <f>-('Avoided Prod Cost'!AA155+'Avoided T&amp;D Capacity'!AA155+'Avoided Gen Capacity Cost'!AA155)</f>
        <v>0</v>
      </c>
      <c r="AB155">
        <f>-('Avoided Prod Cost'!AB155+'Avoided T&amp;D Capacity'!AB155+'Avoided Gen Capacity Cost'!AB155)</f>
        <v>0</v>
      </c>
      <c r="AC155">
        <f>-('Avoided Prod Cost'!AC155+'Avoided T&amp;D Capacity'!AC155+'Avoided Gen Capacity Cost'!AC155)</f>
        <v>0</v>
      </c>
      <c r="AD155">
        <f>-('Avoided Prod Cost'!AD155+'Avoided T&amp;D Capacity'!AD155+'Avoided Gen Capacity Cost'!AD155)</f>
        <v>0</v>
      </c>
      <c r="AE155">
        <f>-('Avoided Prod Cost'!AE155+'Avoided T&amp;D Capacity'!AE155+'Avoided Gen Capacity Cost'!AE155)</f>
        <v>0</v>
      </c>
      <c r="AF155">
        <f>-('Avoided Prod Cost'!AF155+'Avoided T&amp;D Capacity'!AF155+'Avoided Gen Capacity Cost'!AF155)</f>
        <v>0</v>
      </c>
      <c r="AG155">
        <f>-('Avoided Prod Cost'!AG155+'Avoided T&amp;D Capacity'!AG155+'Avoided Gen Capacity Cost'!AG155)</f>
        <v>0</v>
      </c>
      <c r="AH155">
        <f>-('Avoided Prod Cost'!AH155+'Avoided T&amp;D Capacity'!AH155+'Avoided Gen Capacity Cost'!AH155)</f>
        <v>0</v>
      </c>
      <c r="AI155" s="2">
        <f t="shared" si="4"/>
        <v>264.57714119999997</v>
      </c>
      <c r="AJ155" s="2">
        <f t="shared" si="5"/>
        <v>172.58009426011259</v>
      </c>
    </row>
    <row r="156" spans="1:36" x14ac:dyDescent="0.25">
      <c r="A156" s="13">
        <v>2</v>
      </c>
      <c r="B156" s="13">
        <v>350</v>
      </c>
      <c r="C156" s="95">
        <v>351</v>
      </c>
      <c r="D156" t="s">
        <v>190</v>
      </c>
      <c r="E156">
        <f>-('Avoided Prod Cost'!E156+'Avoided T&amp;D Capacity'!E156+'Avoided Gen Capacity Cost'!E156)</f>
        <v>0</v>
      </c>
      <c r="F156">
        <f>-('Avoided Prod Cost'!F156+'Avoided T&amp;D Capacity'!F156+'Avoided Gen Capacity Cost'!F156)</f>
        <v>0</v>
      </c>
      <c r="G156">
        <f>-('Avoided Prod Cost'!G156+'Avoided T&amp;D Capacity'!G156+'Avoided Gen Capacity Cost'!G156)</f>
        <v>2.9312266</v>
      </c>
      <c r="H156">
        <f>-('Avoided Prod Cost'!H156+'Avoided T&amp;D Capacity'!H156+'Avoided Gen Capacity Cost'!H156)</f>
        <v>3.4312266</v>
      </c>
      <c r="I156">
        <f>-('Avoided Prod Cost'!I156+'Avoided T&amp;D Capacity'!I156+'Avoided Gen Capacity Cost'!I156)</f>
        <v>3.5562266</v>
      </c>
      <c r="J156">
        <f>-('Avoided Prod Cost'!J156+'Avoided T&amp;D Capacity'!J156+'Avoided Gen Capacity Cost'!J156)</f>
        <v>5.0357188000000006</v>
      </c>
      <c r="K156">
        <f>-('Avoided Prod Cost'!K156+'Avoided T&amp;D Capacity'!K156+'Avoided Gen Capacity Cost'!K156)</f>
        <v>5.8462657</v>
      </c>
      <c r="L156">
        <f>-('Avoided Prod Cost'!L156+'Avoided T&amp;D Capacity'!L156+'Avoided Gen Capacity Cost'!L156)</f>
        <v>5.6021250000000009</v>
      </c>
      <c r="M156">
        <f>-('Avoided Prod Cost'!M156+'Avoided T&amp;D Capacity'!M156+'Avoided Gen Capacity Cost'!M156)</f>
        <v>6.814039600000001</v>
      </c>
      <c r="N156">
        <f>-('Avoided Prod Cost'!N156+'Avoided T&amp;D Capacity'!N156+'Avoided Gen Capacity Cost'!N156)</f>
        <v>6.9156016000000005</v>
      </c>
      <c r="O156">
        <f>-('Avoided Prod Cost'!O156+'Avoided T&amp;D Capacity'!O156+'Avoided Gen Capacity Cost'!O156)</f>
        <v>7.610914600000001</v>
      </c>
      <c r="P156">
        <f>-('Avoided Prod Cost'!P156+'Avoided T&amp;D Capacity'!P156+'Avoided Gen Capacity Cost'!P156)</f>
        <v>6.7906016000000005</v>
      </c>
      <c r="Q156">
        <f>-('Avoided Prod Cost'!Q156+'Avoided T&amp;D Capacity'!Q156+'Avoided Gen Capacity Cost'!Q156)</f>
        <v>6.5562266000000005</v>
      </c>
      <c r="R156">
        <f>-('Avoided Prod Cost'!R156+'Avoided T&amp;D Capacity'!R156+'Avoided Gen Capacity Cost'!R156)</f>
        <v>0</v>
      </c>
      <c r="S156">
        <f>-('Avoided Prod Cost'!S156+'Avoided T&amp;D Capacity'!S156+'Avoided Gen Capacity Cost'!S156)</f>
        <v>0</v>
      </c>
      <c r="T156">
        <f>-('Avoided Prod Cost'!T156+'Avoided T&amp;D Capacity'!T156+'Avoided Gen Capacity Cost'!T156)</f>
        <v>0</v>
      </c>
      <c r="U156">
        <f>-('Avoided Prod Cost'!U156+'Avoided T&amp;D Capacity'!U156+'Avoided Gen Capacity Cost'!U156)</f>
        <v>0</v>
      </c>
      <c r="V156">
        <f>-('Avoided Prod Cost'!V156+'Avoided T&amp;D Capacity'!V156+'Avoided Gen Capacity Cost'!V156)</f>
        <v>0</v>
      </c>
      <c r="W156">
        <f>-('Avoided Prod Cost'!W156+'Avoided T&amp;D Capacity'!W156+'Avoided Gen Capacity Cost'!W156)</f>
        <v>0</v>
      </c>
      <c r="X156">
        <f>-('Avoided Prod Cost'!X156+'Avoided T&amp;D Capacity'!X156+'Avoided Gen Capacity Cost'!X156)</f>
        <v>0</v>
      </c>
      <c r="Y156">
        <f>-('Avoided Prod Cost'!Y156+'Avoided T&amp;D Capacity'!Y156+'Avoided Gen Capacity Cost'!Y156)</f>
        <v>0</v>
      </c>
      <c r="Z156">
        <f>-('Avoided Prod Cost'!Z156+'Avoided T&amp;D Capacity'!Z156+'Avoided Gen Capacity Cost'!Z156)</f>
        <v>0</v>
      </c>
      <c r="AA156">
        <f>-('Avoided Prod Cost'!AA156+'Avoided T&amp;D Capacity'!AA156+'Avoided Gen Capacity Cost'!AA156)</f>
        <v>0</v>
      </c>
      <c r="AB156">
        <f>-('Avoided Prod Cost'!AB156+'Avoided T&amp;D Capacity'!AB156+'Avoided Gen Capacity Cost'!AB156)</f>
        <v>0</v>
      </c>
      <c r="AC156">
        <f>-('Avoided Prod Cost'!AC156+'Avoided T&amp;D Capacity'!AC156+'Avoided Gen Capacity Cost'!AC156)</f>
        <v>0</v>
      </c>
      <c r="AD156">
        <f>-('Avoided Prod Cost'!AD156+'Avoided T&amp;D Capacity'!AD156+'Avoided Gen Capacity Cost'!AD156)</f>
        <v>0</v>
      </c>
      <c r="AE156">
        <f>-('Avoided Prod Cost'!AE156+'Avoided T&amp;D Capacity'!AE156+'Avoided Gen Capacity Cost'!AE156)</f>
        <v>0</v>
      </c>
      <c r="AF156">
        <f>-('Avoided Prod Cost'!AF156+'Avoided T&amp;D Capacity'!AF156+'Avoided Gen Capacity Cost'!AF156)</f>
        <v>0</v>
      </c>
      <c r="AG156">
        <f>-('Avoided Prod Cost'!AG156+'Avoided T&amp;D Capacity'!AG156+'Avoided Gen Capacity Cost'!AG156)</f>
        <v>0</v>
      </c>
      <c r="AH156">
        <f>-('Avoided Prod Cost'!AH156+'Avoided T&amp;D Capacity'!AH156+'Avoided Gen Capacity Cost'!AH156)</f>
        <v>0</v>
      </c>
      <c r="AI156" s="2">
        <f t="shared" si="4"/>
        <v>61.090173300000011</v>
      </c>
      <c r="AJ156" s="2">
        <f t="shared" si="5"/>
        <v>43.231634119625284</v>
      </c>
    </row>
    <row r="157" spans="1:36" x14ac:dyDescent="0.25">
      <c r="A157" s="13">
        <v>2</v>
      </c>
      <c r="B157" s="13">
        <v>400</v>
      </c>
      <c r="C157" s="95">
        <v>401</v>
      </c>
      <c r="D157" t="s">
        <v>191</v>
      </c>
      <c r="E157">
        <f>-('Avoided Prod Cost'!E157+'Avoided T&amp;D Capacity'!E157+'Avoided Gen Capacity Cost'!E157)</f>
        <v>0</v>
      </c>
      <c r="F157">
        <f>-('Avoided Prod Cost'!F157+'Avoided T&amp;D Capacity'!F157+'Avoided Gen Capacity Cost'!F157)</f>
        <v>0</v>
      </c>
      <c r="G157">
        <f>-('Avoided Prod Cost'!G157+'Avoided T&amp;D Capacity'!G157+'Avoided Gen Capacity Cost'!G157)</f>
        <v>65.451454999999996</v>
      </c>
      <c r="H157">
        <f>-('Avoided Prod Cost'!H157+'Avoided T&amp;D Capacity'!H157+'Avoided Gen Capacity Cost'!H157)</f>
        <v>66.076454999999996</v>
      </c>
      <c r="I157">
        <f>-('Avoided Prod Cost'!I157+'Avoided T&amp;D Capacity'!I157+'Avoided Gen Capacity Cost'!I157)</f>
        <v>72.201454999999996</v>
      </c>
      <c r="J157">
        <f>-('Avoided Prod Cost'!J157+'Avoided T&amp;D Capacity'!J157+'Avoided Gen Capacity Cost'!J157)</f>
        <v>101.336225</v>
      </c>
      <c r="K157">
        <f>-('Avoided Prod Cost'!K157+'Avoided T&amp;D Capacity'!K157+'Avoided Gen Capacity Cost'!K157)</f>
        <v>110.13504499999999</v>
      </c>
      <c r="L157">
        <f>-('Avoided Prod Cost'!L157+'Avoided T&amp;D Capacity'!L157+'Avoided Gen Capacity Cost'!L157)</f>
        <v>115.46317499999999</v>
      </c>
      <c r="M157">
        <f>-('Avoided Prod Cost'!M157+'Avoided T&amp;D Capacity'!M157+'Avoided Gen Capacity Cost'!M157)</f>
        <v>129.61551499999999</v>
      </c>
      <c r="N157">
        <f>-('Avoided Prod Cost'!N157+'Avoided T&amp;D Capacity'!N157+'Avoided Gen Capacity Cost'!N157)</f>
        <v>139.38895500000001</v>
      </c>
      <c r="O157">
        <f>-('Avoided Prod Cost'!O157+'Avoided T&amp;D Capacity'!O157+'Avoided Gen Capacity Cost'!O157)</f>
        <v>142.55301499999999</v>
      </c>
      <c r="P157">
        <f>-('Avoided Prod Cost'!P157+'Avoided T&amp;D Capacity'!P157+'Avoided Gen Capacity Cost'!P157)</f>
        <v>128.07645500000001</v>
      </c>
      <c r="Q157">
        <f>-('Avoided Prod Cost'!Q157+'Avoided T&amp;D Capacity'!Q157+'Avoided Gen Capacity Cost'!Q157)</f>
        <v>0</v>
      </c>
      <c r="R157">
        <f>-('Avoided Prod Cost'!R157+'Avoided T&amp;D Capacity'!R157+'Avoided Gen Capacity Cost'!R157)</f>
        <v>0</v>
      </c>
      <c r="S157">
        <f>-('Avoided Prod Cost'!S157+'Avoided T&amp;D Capacity'!S157+'Avoided Gen Capacity Cost'!S157)</f>
        <v>0</v>
      </c>
      <c r="T157">
        <f>-('Avoided Prod Cost'!T157+'Avoided T&amp;D Capacity'!T157+'Avoided Gen Capacity Cost'!T157)</f>
        <v>0</v>
      </c>
      <c r="U157">
        <f>-('Avoided Prod Cost'!U157+'Avoided T&amp;D Capacity'!U157+'Avoided Gen Capacity Cost'!U157)</f>
        <v>0</v>
      </c>
      <c r="V157">
        <f>-('Avoided Prod Cost'!V157+'Avoided T&amp;D Capacity'!V157+'Avoided Gen Capacity Cost'!V157)</f>
        <v>0</v>
      </c>
      <c r="W157">
        <f>-('Avoided Prod Cost'!W157+'Avoided T&amp;D Capacity'!W157+'Avoided Gen Capacity Cost'!W157)</f>
        <v>0</v>
      </c>
      <c r="X157">
        <f>-('Avoided Prod Cost'!X157+'Avoided T&amp;D Capacity'!X157+'Avoided Gen Capacity Cost'!X157)</f>
        <v>0</v>
      </c>
      <c r="Y157">
        <f>-('Avoided Prod Cost'!Y157+'Avoided T&amp;D Capacity'!Y157+'Avoided Gen Capacity Cost'!Y157)</f>
        <v>0</v>
      </c>
      <c r="Z157">
        <f>-('Avoided Prod Cost'!Z157+'Avoided T&amp;D Capacity'!Z157+'Avoided Gen Capacity Cost'!Z157)</f>
        <v>0</v>
      </c>
      <c r="AA157">
        <f>-('Avoided Prod Cost'!AA157+'Avoided T&amp;D Capacity'!AA157+'Avoided Gen Capacity Cost'!AA157)</f>
        <v>0</v>
      </c>
      <c r="AB157">
        <f>-('Avoided Prod Cost'!AB157+'Avoided T&amp;D Capacity'!AB157+'Avoided Gen Capacity Cost'!AB157)</f>
        <v>0</v>
      </c>
      <c r="AC157">
        <f>-('Avoided Prod Cost'!AC157+'Avoided T&amp;D Capacity'!AC157+'Avoided Gen Capacity Cost'!AC157)</f>
        <v>0</v>
      </c>
      <c r="AD157">
        <f>-('Avoided Prod Cost'!AD157+'Avoided T&amp;D Capacity'!AD157+'Avoided Gen Capacity Cost'!AD157)</f>
        <v>0</v>
      </c>
      <c r="AE157">
        <f>-('Avoided Prod Cost'!AE157+'Avoided T&amp;D Capacity'!AE157+'Avoided Gen Capacity Cost'!AE157)</f>
        <v>0</v>
      </c>
      <c r="AF157">
        <f>-('Avoided Prod Cost'!AF157+'Avoided T&amp;D Capacity'!AF157+'Avoided Gen Capacity Cost'!AF157)</f>
        <v>0</v>
      </c>
      <c r="AG157">
        <f>-('Avoided Prod Cost'!AG157+'Avoided T&amp;D Capacity'!AG157+'Avoided Gen Capacity Cost'!AG157)</f>
        <v>0</v>
      </c>
      <c r="AH157">
        <f>-('Avoided Prod Cost'!AH157+'Avoided T&amp;D Capacity'!AH157+'Avoided Gen Capacity Cost'!AH157)</f>
        <v>0</v>
      </c>
      <c r="AI157" s="2">
        <f t="shared" si="4"/>
        <v>1070.29775</v>
      </c>
      <c r="AJ157" s="2">
        <f t="shared" si="5"/>
        <v>783.51547738760655</v>
      </c>
    </row>
    <row r="158" spans="1:36" x14ac:dyDescent="0.25">
      <c r="A158" s="13">
        <v>2</v>
      </c>
      <c r="B158" s="13">
        <v>400</v>
      </c>
      <c r="C158" s="95">
        <v>403</v>
      </c>
      <c r="D158" t="s">
        <v>192</v>
      </c>
      <c r="E158">
        <f>-('Avoided Prod Cost'!E158+'Avoided T&amp;D Capacity'!E158+'Avoided Gen Capacity Cost'!E158)</f>
        <v>0</v>
      </c>
      <c r="F158">
        <f>-('Avoided Prod Cost'!F158+'Avoided T&amp;D Capacity'!F158+'Avoided Gen Capacity Cost'!F158)</f>
        <v>0</v>
      </c>
      <c r="G158">
        <f>-('Avoided Prod Cost'!G158+'Avoided T&amp;D Capacity'!G158+'Avoided Gen Capacity Cost'!G158)</f>
        <v>59.210891000000004</v>
      </c>
      <c r="H158">
        <f>-('Avoided Prod Cost'!H158+'Avoided T&amp;D Capacity'!H158+'Avoided Gen Capacity Cost'!H158)</f>
        <v>60.835891000000004</v>
      </c>
      <c r="I158">
        <f>-('Avoided Prod Cost'!I158+'Avoided T&amp;D Capacity'!I158+'Avoided Gen Capacity Cost'!I158)</f>
        <v>67.085891000000004</v>
      </c>
      <c r="J158">
        <f>-('Avoided Prod Cost'!J158+'Avoided T&amp;D Capacity'!J158+'Avoided Gen Capacity Cost'!J158)</f>
        <v>87.573195999999996</v>
      </c>
      <c r="K158">
        <f>-('Avoided Prod Cost'!K158+'Avoided T&amp;D Capacity'!K158+'Avoided Gen Capacity Cost'!K158)</f>
        <v>94.082961000000012</v>
      </c>
      <c r="L158">
        <f>-('Avoided Prod Cost'!L158+'Avoided T&amp;D Capacity'!L158+'Avoided Gen Capacity Cost'!L158)</f>
        <v>99.443311000000008</v>
      </c>
      <c r="M158">
        <f>-('Avoided Prod Cost'!M158+'Avoided T&amp;D Capacity'!M158+'Avoided Gen Capacity Cost'!M158)</f>
        <v>111.023391</v>
      </c>
      <c r="N158">
        <f>-('Avoided Prod Cost'!N158+'Avoided T&amp;D Capacity'!N158+'Avoided Gen Capacity Cost'!N158)</f>
        <v>117.56648000000001</v>
      </c>
      <c r="O158">
        <f>-('Avoided Prod Cost'!O158+'Avoided T&amp;D Capacity'!O158+'Avoided Gen Capacity Cost'!O158)</f>
        <v>120.85555000000001</v>
      </c>
      <c r="P158">
        <f>-('Avoided Prod Cost'!P158+'Avoided T&amp;D Capacity'!P158+'Avoided Gen Capacity Cost'!P158)</f>
        <v>111.63680000000001</v>
      </c>
      <c r="Q158">
        <f>-('Avoided Prod Cost'!Q158+'Avoided T&amp;D Capacity'!Q158+'Avoided Gen Capacity Cost'!Q158)</f>
        <v>117.77742000000001</v>
      </c>
      <c r="R158">
        <f>-('Avoided Prod Cost'!R158+'Avoided T&amp;D Capacity'!R158+'Avoided Gen Capacity Cost'!R158)</f>
        <v>113.55867000000001</v>
      </c>
      <c r="S158">
        <f>-('Avoided Prod Cost'!S158+'Avoided T&amp;D Capacity'!S158+'Avoided Gen Capacity Cost'!S158)</f>
        <v>132.58992000000001</v>
      </c>
      <c r="T158">
        <f>-('Avoided Prod Cost'!T158+'Avoided T&amp;D Capacity'!T158+'Avoided Gen Capacity Cost'!T158)</f>
        <v>118.58992000000001</v>
      </c>
      <c r="U158">
        <f>-('Avoided Prod Cost'!U158+'Avoided T&amp;D Capacity'!U158+'Avoided Gen Capacity Cost'!U158)</f>
        <v>125.886303</v>
      </c>
      <c r="V158">
        <f>-('Avoided Prod Cost'!V158+'Avoided T&amp;D Capacity'!V158+'Avoided Gen Capacity Cost'!V158)</f>
        <v>0</v>
      </c>
      <c r="W158">
        <f>-('Avoided Prod Cost'!W158+'Avoided T&amp;D Capacity'!W158+'Avoided Gen Capacity Cost'!W158)</f>
        <v>0</v>
      </c>
      <c r="X158">
        <f>-('Avoided Prod Cost'!X158+'Avoided T&amp;D Capacity'!X158+'Avoided Gen Capacity Cost'!X158)</f>
        <v>0</v>
      </c>
      <c r="Y158">
        <f>-('Avoided Prod Cost'!Y158+'Avoided T&amp;D Capacity'!Y158+'Avoided Gen Capacity Cost'!Y158)</f>
        <v>0</v>
      </c>
      <c r="Z158">
        <f>-('Avoided Prod Cost'!Z158+'Avoided T&amp;D Capacity'!Z158+'Avoided Gen Capacity Cost'!Z158)</f>
        <v>0</v>
      </c>
      <c r="AA158">
        <f>-('Avoided Prod Cost'!AA158+'Avoided T&amp;D Capacity'!AA158+'Avoided Gen Capacity Cost'!AA158)</f>
        <v>0</v>
      </c>
      <c r="AB158">
        <f>-('Avoided Prod Cost'!AB158+'Avoided T&amp;D Capacity'!AB158+'Avoided Gen Capacity Cost'!AB158)</f>
        <v>0</v>
      </c>
      <c r="AC158">
        <f>-('Avoided Prod Cost'!AC158+'Avoided T&amp;D Capacity'!AC158+'Avoided Gen Capacity Cost'!AC158)</f>
        <v>0</v>
      </c>
      <c r="AD158">
        <f>-('Avoided Prod Cost'!AD158+'Avoided T&amp;D Capacity'!AD158+'Avoided Gen Capacity Cost'!AD158)</f>
        <v>0</v>
      </c>
      <c r="AE158">
        <f>-('Avoided Prod Cost'!AE158+'Avoided T&amp;D Capacity'!AE158+'Avoided Gen Capacity Cost'!AE158)</f>
        <v>0</v>
      </c>
      <c r="AF158">
        <f>-('Avoided Prod Cost'!AF158+'Avoided T&amp;D Capacity'!AF158+'Avoided Gen Capacity Cost'!AF158)</f>
        <v>0</v>
      </c>
      <c r="AG158">
        <f>-('Avoided Prod Cost'!AG158+'Avoided T&amp;D Capacity'!AG158+'Avoided Gen Capacity Cost'!AG158)</f>
        <v>0</v>
      </c>
      <c r="AH158">
        <f>-('Avoided Prod Cost'!AH158+'Avoided T&amp;D Capacity'!AH158+'Avoided Gen Capacity Cost'!AH158)</f>
        <v>0</v>
      </c>
      <c r="AI158" s="2">
        <f t="shared" si="4"/>
        <v>1537.7165949999996</v>
      </c>
      <c r="AJ158" s="2">
        <f t="shared" si="5"/>
        <v>970.29223617948219</v>
      </c>
    </row>
    <row r="159" spans="1:36" x14ac:dyDescent="0.25">
      <c r="A159" s="13">
        <v>2</v>
      </c>
      <c r="B159" s="13">
        <v>400</v>
      </c>
      <c r="C159" s="95">
        <v>404</v>
      </c>
      <c r="D159" t="s">
        <v>193</v>
      </c>
      <c r="E159">
        <f>-('Avoided Prod Cost'!E159+'Avoided T&amp;D Capacity'!E159+'Avoided Gen Capacity Cost'!E159)</f>
        <v>0</v>
      </c>
      <c r="F159">
        <f>-('Avoided Prod Cost'!F159+'Avoided T&amp;D Capacity'!F159+'Avoided Gen Capacity Cost'!F159)</f>
        <v>0</v>
      </c>
      <c r="G159">
        <f>-('Avoided Prod Cost'!G159+'Avoided T&amp;D Capacity'!G159+'Avoided Gen Capacity Cost'!G159)</f>
        <v>12.321334</v>
      </c>
      <c r="H159">
        <f>-('Avoided Prod Cost'!H159+'Avoided T&amp;D Capacity'!H159+'Avoided Gen Capacity Cost'!H159)</f>
        <v>11.946334</v>
      </c>
      <c r="I159">
        <f>-('Avoided Prod Cost'!I159+'Avoided T&amp;D Capacity'!I159+'Avoided Gen Capacity Cost'!I159)</f>
        <v>12.946334</v>
      </c>
      <c r="J159">
        <f>-('Avoided Prod Cost'!J159+'Avoided T&amp;D Capacity'!J159+'Avoided Gen Capacity Cost'!J159)</f>
        <v>21.193404000000001</v>
      </c>
      <c r="K159">
        <f>-('Avoided Prod Cost'!K159+'Avoided T&amp;D Capacity'!K159+'Avoided Gen Capacity Cost'!K159)</f>
        <v>23.389693000000001</v>
      </c>
      <c r="L159">
        <f>-('Avoided Prod Cost'!L159+'Avoided T&amp;D Capacity'!L159+'Avoided Gen Capacity Cost'!L159)</f>
        <v>24.470748</v>
      </c>
      <c r="M159">
        <f>-('Avoided Prod Cost'!M159+'Avoided T&amp;D Capacity'!M159+'Avoided Gen Capacity Cost'!M159)</f>
        <v>29.071334</v>
      </c>
      <c r="N159">
        <f>-('Avoided Prod Cost'!N159+'Avoided T&amp;D Capacity'!N159+'Avoided Gen Capacity Cost'!N159)</f>
        <v>30.586964000000002</v>
      </c>
      <c r="O159">
        <f>-('Avoided Prod Cost'!O159+'Avoided T&amp;D Capacity'!O159+'Avoided Gen Capacity Cost'!O159)</f>
        <v>31.579143999999999</v>
      </c>
      <c r="P159">
        <f>-('Avoided Prod Cost'!P159+'Avoided T&amp;D Capacity'!P159+'Avoided Gen Capacity Cost'!P159)</f>
        <v>26.852584</v>
      </c>
      <c r="Q159">
        <f>-('Avoided Prod Cost'!Q159+'Avoided T&amp;D Capacity'!Q159+'Avoided Gen Capacity Cost'!Q159)</f>
        <v>0</v>
      </c>
      <c r="R159">
        <f>-('Avoided Prod Cost'!R159+'Avoided T&amp;D Capacity'!R159+'Avoided Gen Capacity Cost'!R159)</f>
        <v>0</v>
      </c>
      <c r="S159">
        <f>-('Avoided Prod Cost'!S159+'Avoided T&amp;D Capacity'!S159+'Avoided Gen Capacity Cost'!S159)</f>
        <v>0</v>
      </c>
      <c r="T159">
        <f>-('Avoided Prod Cost'!T159+'Avoided T&amp;D Capacity'!T159+'Avoided Gen Capacity Cost'!T159)</f>
        <v>0</v>
      </c>
      <c r="U159">
        <f>-('Avoided Prod Cost'!U159+'Avoided T&amp;D Capacity'!U159+'Avoided Gen Capacity Cost'!U159)</f>
        <v>0</v>
      </c>
      <c r="V159">
        <f>-('Avoided Prod Cost'!V159+'Avoided T&amp;D Capacity'!V159+'Avoided Gen Capacity Cost'!V159)</f>
        <v>0</v>
      </c>
      <c r="W159">
        <f>-('Avoided Prod Cost'!W159+'Avoided T&amp;D Capacity'!W159+'Avoided Gen Capacity Cost'!W159)</f>
        <v>0</v>
      </c>
      <c r="X159">
        <f>-('Avoided Prod Cost'!X159+'Avoided T&amp;D Capacity'!X159+'Avoided Gen Capacity Cost'!X159)</f>
        <v>0</v>
      </c>
      <c r="Y159">
        <f>-('Avoided Prod Cost'!Y159+'Avoided T&amp;D Capacity'!Y159+'Avoided Gen Capacity Cost'!Y159)</f>
        <v>0</v>
      </c>
      <c r="Z159">
        <f>-('Avoided Prod Cost'!Z159+'Avoided T&amp;D Capacity'!Z159+'Avoided Gen Capacity Cost'!Z159)</f>
        <v>0</v>
      </c>
      <c r="AA159">
        <f>-('Avoided Prod Cost'!AA159+'Avoided T&amp;D Capacity'!AA159+'Avoided Gen Capacity Cost'!AA159)</f>
        <v>0</v>
      </c>
      <c r="AB159">
        <f>-('Avoided Prod Cost'!AB159+'Avoided T&amp;D Capacity'!AB159+'Avoided Gen Capacity Cost'!AB159)</f>
        <v>0</v>
      </c>
      <c r="AC159">
        <f>-('Avoided Prod Cost'!AC159+'Avoided T&amp;D Capacity'!AC159+'Avoided Gen Capacity Cost'!AC159)</f>
        <v>0</v>
      </c>
      <c r="AD159">
        <f>-('Avoided Prod Cost'!AD159+'Avoided T&amp;D Capacity'!AD159+'Avoided Gen Capacity Cost'!AD159)</f>
        <v>0</v>
      </c>
      <c r="AE159">
        <f>-('Avoided Prod Cost'!AE159+'Avoided T&amp;D Capacity'!AE159+'Avoided Gen Capacity Cost'!AE159)</f>
        <v>0</v>
      </c>
      <c r="AF159">
        <f>-('Avoided Prod Cost'!AF159+'Avoided T&amp;D Capacity'!AF159+'Avoided Gen Capacity Cost'!AF159)</f>
        <v>0</v>
      </c>
      <c r="AG159">
        <f>-('Avoided Prod Cost'!AG159+'Avoided T&amp;D Capacity'!AG159+'Avoided Gen Capacity Cost'!AG159)</f>
        <v>0</v>
      </c>
      <c r="AH159">
        <f>-('Avoided Prod Cost'!AH159+'Avoided T&amp;D Capacity'!AH159+'Avoided Gen Capacity Cost'!AH159)</f>
        <v>0</v>
      </c>
      <c r="AI159" s="2">
        <f t="shared" si="4"/>
        <v>224.35787300000001</v>
      </c>
      <c r="AJ159" s="2">
        <f t="shared" si="5"/>
        <v>162.73270685565748</v>
      </c>
    </row>
    <row r="160" spans="1:36" x14ac:dyDescent="0.25">
      <c r="A160" s="13">
        <v>2</v>
      </c>
      <c r="B160" s="13">
        <v>400</v>
      </c>
      <c r="C160" s="95">
        <v>405</v>
      </c>
      <c r="D160" t="s">
        <v>194</v>
      </c>
      <c r="E160">
        <f>-('Avoided Prod Cost'!E160+'Avoided T&amp;D Capacity'!E160+'Avoided Gen Capacity Cost'!E160)</f>
        <v>0</v>
      </c>
      <c r="F160">
        <f>-('Avoided Prod Cost'!F160+'Avoided T&amp;D Capacity'!F160+'Avoided Gen Capacity Cost'!F160)</f>
        <v>0</v>
      </c>
      <c r="G160">
        <f>-('Avoided Prod Cost'!G160+'Avoided T&amp;D Capacity'!G160+'Avoided Gen Capacity Cost'!G160)</f>
        <v>7.3624530999999998</v>
      </c>
      <c r="H160">
        <f>-('Avoided Prod Cost'!H160+'Avoided T&amp;D Capacity'!H160+'Avoided Gen Capacity Cost'!H160)</f>
        <v>7.4874530999999998</v>
      </c>
      <c r="I160">
        <f>-('Avoided Prod Cost'!I160+'Avoided T&amp;D Capacity'!I160+'Avoided Gen Capacity Cost'!I160)</f>
        <v>7.6124530999999998</v>
      </c>
      <c r="J160">
        <f>-('Avoided Prod Cost'!J160+'Avoided T&amp;D Capacity'!J160+'Avoided Gen Capacity Cost'!J160)</f>
        <v>11.1192891</v>
      </c>
      <c r="K160">
        <f>-('Avoided Prod Cost'!K160+'Avoided T&amp;D Capacity'!K160+'Avoided Gen Capacity Cost'!K160)</f>
        <v>11.919094099999999</v>
      </c>
      <c r="L160">
        <f>-('Avoided Prod Cost'!L160+'Avoided T&amp;D Capacity'!L160+'Avoided Gen Capacity Cost'!L160)</f>
        <v>12.481594099999999</v>
      </c>
      <c r="M160">
        <f>-('Avoided Prod Cost'!M160+'Avoided T&amp;D Capacity'!M160+'Avoided Gen Capacity Cost'!M160)</f>
        <v>13.7218281</v>
      </c>
      <c r="N160">
        <f>-('Avoided Prod Cost'!N160+'Avoided T&amp;D Capacity'!N160+'Avoided Gen Capacity Cost'!N160)</f>
        <v>14.339016099999998</v>
      </c>
      <c r="O160">
        <f>-('Avoided Prod Cost'!O160+'Avoided T&amp;D Capacity'!O160+'Avoided Gen Capacity Cost'!O160)</f>
        <v>15.6749531</v>
      </c>
      <c r="P160">
        <f>-('Avoided Prod Cost'!P160+'Avoided T&amp;D Capacity'!P160+'Avoided Gen Capacity Cost'!P160)</f>
        <v>14.0655781</v>
      </c>
      <c r="Q160">
        <f>-('Avoided Prod Cost'!Q160+'Avoided T&amp;D Capacity'!Q160+'Avoided Gen Capacity Cost'!Q160)</f>
        <v>0</v>
      </c>
      <c r="R160">
        <f>-('Avoided Prod Cost'!R160+'Avoided T&amp;D Capacity'!R160+'Avoided Gen Capacity Cost'!R160)</f>
        <v>0</v>
      </c>
      <c r="S160">
        <f>-('Avoided Prod Cost'!S160+'Avoided T&amp;D Capacity'!S160+'Avoided Gen Capacity Cost'!S160)</f>
        <v>0</v>
      </c>
      <c r="T160">
        <f>-('Avoided Prod Cost'!T160+'Avoided T&amp;D Capacity'!T160+'Avoided Gen Capacity Cost'!T160)</f>
        <v>0</v>
      </c>
      <c r="U160">
        <f>-('Avoided Prod Cost'!U160+'Avoided T&amp;D Capacity'!U160+'Avoided Gen Capacity Cost'!U160)</f>
        <v>0</v>
      </c>
      <c r="V160">
        <f>-('Avoided Prod Cost'!V160+'Avoided T&amp;D Capacity'!V160+'Avoided Gen Capacity Cost'!V160)</f>
        <v>0</v>
      </c>
      <c r="W160">
        <f>-('Avoided Prod Cost'!W160+'Avoided T&amp;D Capacity'!W160+'Avoided Gen Capacity Cost'!W160)</f>
        <v>0</v>
      </c>
      <c r="X160">
        <f>-('Avoided Prod Cost'!X160+'Avoided T&amp;D Capacity'!X160+'Avoided Gen Capacity Cost'!X160)</f>
        <v>0</v>
      </c>
      <c r="Y160">
        <f>-('Avoided Prod Cost'!Y160+'Avoided T&amp;D Capacity'!Y160+'Avoided Gen Capacity Cost'!Y160)</f>
        <v>0</v>
      </c>
      <c r="Z160">
        <f>-('Avoided Prod Cost'!Z160+'Avoided T&amp;D Capacity'!Z160+'Avoided Gen Capacity Cost'!Z160)</f>
        <v>0</v>
      </c>
      <c r="AA160">
        <f>-('Avoided Prod Cost'!AA160+'Avoided T&amp;D Capacity'!AA160+'Avoided Gen Capacity Cost'!AA160)</f>
        <v>0</v>
      </c>
      <c r="AB160">
        <f>-('Avoided Prod Cost'!AB160+'Avoided T&amp;D Capacity'!AB160+'Avoided Gen Capacity Cost'!AB160)</f>
        <v>0</v>
      </c>
      <c r="AC160">
        <f>-('Avoided Prod Cost'!AC160+'Avoided T&amp;D Capacity'!AC160+'Avoided Gen Capacity Cost'!AC160)</f>
        <v>0</v>
      </c>
      <c r="AD160">
        <f>-('Avoided Prod Cost'!AD160+'Avoided T&amp;D Capacity'!AD160+'Avoided Gen Capacity Cost'!AD160)</f>
        <v>0</v>
      </c>
      <c r="AE160">
        <f>-('Avoided Prod Cost'!AE160+'Avoided T&amp;D Capacity'!AE160+'Avoided Gen Capacity Cost'!AE160)</f>
        <v>0</v>
      </c>
      <c r="AF160">
        <f>-('Avoided Prod Cost'!AF160+'Avoided T&amp;D Capacity'!AF160+'Avoided Gen Capacity Cost'!AF160)</f>
        <v>0</v>
      </c>
      <c r="AG160">
        <f>-('Avoided Prod Cost'!AG160+'Avoided T&amp;D Capacity'!AG160+'Avoided Gen Capacity Cost'!AG160)</f>
        <v>0</v>
      </c>
      <c r="AH160">
        <f>-('Avoided Prod Cost'!AH160+'Avoided T&amp;D Capacity'!AH160+'Avoided Gen Capacity Cost'!AH160)</f>
        <v>0</v>
      </c>
      <c r="AI160" s="2">
        <f t="shared" si="4"/>
        <v>115.78371199999998</v>
      </c>
      <c r="AJ160" s="2">
        <f t="shared" si="5"/>
        <v>84.903073299956461</v>
      </c>
    </row>
    <row r="161" spans="1:36" x14ac:dyDescent="0.25">
      <c r="A161" s="13">
        <v>2</v>
      </c>
      <c r="B161" s="13">
        <v>400</v>
      </c>
      <c r="C161" s="95">
        <v>406</v>
      </c>
      <c r="D161" t="s">
        <v>195</v>
      </c>
      <c r="E161">
        <f>-('Avoided Prod Cost'!E161+'Avoided T&amp;D Capacity'!E161+'Avoided Gen Capacity Cost'!E161)</f>
        <v>0</v>
      </c>
      <c r="F161">
        <f>-('Avoided Prod Cost'!F161+'Avoided T&amp;D Capacity'!F161+'Avoided Gen Capacity Cost'!F161)</f>
        <v>0</v>
      </c>
      <c r="G161">
        <f>-('Avoided Prod Cost'!G161+'Avoided T&amp;D Capacity'!G161+'Avoided Gen Capacity Cost'!G161)</f>
        <v>2.1853476000000001</v>
      </c>
      <c r="H161">
        <f>-('Avoided Prod Cost'!H161+'Avoided T&amp;D Capacity'!H161+'Avoided Gen Capacity Cost'!H161)</f>
        <v>2.3103476000000001</v>
      </c>
      <c r="I161">
        <f>-('Avoided Prod Cost'!I161+'Avoided T&amp;D Capacity'!I161+'Avoided Gen Capacity Cost'!I161)</f>
        <v>2.4353476000000001</v>
      </c>
      <c r="J161">
        <f>-('Avoided Prod Cost'!J161+'Avoided T&amp;D Capacity'!J161+'Avoided Gen Capacity Cost'!J161)</f>
        <v>3.1023398000000002</v>
      </c>
      <c r="K161">
        <f>-('Avoided Prod Cost'!K161+'Avoided T&amp;D Capacity'!K161+'Avoided Gen Capacity Cost'!K161)</f>
        <v>3.1531210000000001</v>
      </c>
      <c r="L161">
        <f>-('Avoided Prod Cost'!L161+'Avoided T&amp;D Capacity'!L161+'Avoided Gen Capacity Cost'!L161)</f>
        <v>3.1492148000000002</v>
      </c>
      <c r="M161">
        <f>-('Avoided Prod Cost'!M161+'Avoided T&amp;D Capacity'!M161+'Avoided Gen Capacity Cost'!M161)</f>
        <v>3.8728476000000001</v>
      </c>
      <c r="N161">
        <f>-('Avoided Prod Cost'!N161+'Avoided T&amp;D Capacity'!N161+'Avoided Gen Capacity Cost'!N161)</f>
        <v>3.9587856000000001</v>
      </c>
      <c r="O161">
        <f>-('Avoided Prod Cost'!O161+'Avoided T&amp;D Capacity'!O161+'Avoided Gen Capacity Cost'!O161)</f>
        <v>4.6228476000000001</v>
      </c>
      <c r="P161">
        <f>-('Avoided Prod Cost'!P161+'Avoided T&amp;D Capacity'!P161+'Avoided Gen Capacity Cost'!P161)</f>
        <v>3.8103476000000001</v>
      </c>
      <c r="Q161">
        <f>-('Avoided Prod Cost'!Q161+'Avoided T&amp;D Capacity'!Q161+'Avoided Gen Capacity Cost'!Q161)</f>
        <v>3.8259726000000001</v>
      </c>
      <c r="R161">
        <f>-('Avoided Prod Cost'!R161+'Avoided T&amp;D Capacity'!R161+'Avoided Gen Capacity Cost'!R161)</f>
        <v>4.0290976000000001</v>
      </c>
      <c r="S161">
        <f>-('Avoided Prod Cost'!S161+'Avoided T&amp;D Capacity'!S161+'Avoided Gen Capacity Cost'!S161)</f>
        <v>4.4665976000000001</v>
      </c>
      <c r="T161">
        <f>-('Avoided Prod Cost'!T161+'Avoided T&amp;D Capacity'!T161+'Avoided Gen Capacity Cost'!T161)</f>
        <v>0</v>
      </c>
      <c r="U161">
        <f>-('Avoided Prod Cost'!U161+'Avoided T&amp;D Capacity'!U161+'Avoided Gen Capacity Cost'!U161)</f>
        <v>0</v>
      </c>
      <c r="V161">
        <f>-('Avoided Prod Cost'!V161+'Avoided T&amp;D Capacity'!V161+'Avoided Gen Capacity Cost'!V161)</f>
        <v>0</v>
      </c>
      <c r="W161">
        <f>-('Avoided Prod Cost'!W161+'Avoided T&amp;D Capacity'!W161+'Avoided Gen Capacity Cost'!W161)</f>
        <v>0</v>
      </c>
      <c r="X161">
        <f>-('Avoided Prod Cost'!X161+'Avoided T&amp;D Capacity'!X161+'Avoided Gen Capacity Cost'!X161)</f>
        <v>0</v>
      </c>
      <c r="Y161">
        <f>-('Avoided Prod Cost'!Y161+'Avoided T&amp;D Capacity'!Y161+'Avoided Gen Capacity Cost'!Y161)</f>
        <v>0</v>
      </c>
      <c r="Z161">
        <f>-('Avoided Prod Cost'!Z161+'Avoided T&amp;D Capacity'!Z161+'Avoided Gen Capacity Cost'!Z161)</f>
        <v>0</v>
      </c>
      <c r="AA161">
        <f>-('Avoided Prod Cost'!AA161+'Avoided T&amp;D Capacity'!AA161+'Avoided Gen Capacity Cost'!AA161)</f>
        <v>0</v>
      </c>
      <c r="AB161">
        <f>-('Avoided Prod Cost'!AB161+'Avoided T&amp;D Capacity'!AB161+'Avoided Gen Capacity Cost'!AB161)</f>
        <v>0</v>
      </c>
      <c r="AC161">
        <f>-('Avoided Prod Cost'!AC161+'Avoided T&amp;D Capacity'!AC161+'Avoided Gen Capacity Cost'!AC161)</f>
        <v>0</v>
      </c>
      <c r="AD161">
        <f>-('Avoided Prod Cost'!AD161+'Avoided T&amp;D Capacity'!AD161+'Avoided Gen Capacity Cost'!AD161)</f>
        <v>0</v>
      </c>
      <c r="AE161">
        <f>-('Avoided Prod Cost'!AE161+'Avoided T&amp;D Capacity'!AE161+'Avoided Gen Capacity Cost'!AE161)</f>
        <v>0</v>
      </c>
      <c r="AF161">
        <f>-('Avoided Prod Cost'!AF161+'Avoided T&amp;D Capacity'!AF161+'Avoided Gen Capacity Cost'!AF161)</f>
        <v>0</v>
      </c>
      <c r="AG161">
        <f>-('Avoided Prod Cost'!AG161+'Avoided T&amp;D Capacity'!AG161+'Avoided Gen Capacity Cost'!AG161)</f>
        <v>0</v>
      </c>
      <c r="AH161">
        <f>-('Avoided Prod Cost'!AH161+'Avoided T&amp;D Capacity'!AH161+'Avoided Gen Capacity Cost'!AH161)</f>
        <v>0</v>
      </c>
      <c r="AI161" s="2">
        <f t="shared" si="4"/>
        <v>44.922214600000004</v>
      </c>
      <c r="AJ161" s="2">
        <f t="shared" si="5"/>
        <v>30.188667761225712</v>
      </c>
    </row>
    <row r="162" spans="1:36" x14ac:dyDescent="0.25">
      <c r="A162" s="13">
        <v>2</v>
      </c>
      <c r="B162" s="13">
        <v>400</v>
      </c>
      <c r="C162" s="95">
        <v>407</v>
      </c>
      <c r="D162" t="s">
        <v>196</v>
      </c>
      <c r="E162">
        <f>-('Avoided Prod Cost'!E162+'Avoided T&amp;D Capacity'!E162+'Avoided Gen Capacity Cost'!E162)</f>
        <v>0</v>
      </c>
      <c r="F162">
        <f>-('Avoided Prod Cost'!F162+'Avoided T&amp;D Capacity'!F162+'Avoided Gen Capacity Cost'!F162)</f>
        <v>0</v>
      </c>
      <c r="G162">
        <f>-('Avoided Prod Cost'!G162+'Avoided T&amp;D Capacity'!G162+'Avoided Gen Capacity Cost'!G162)</f>
        <v>2.8667577999999998</v>
      </c>
      <c r="H162">
        <f>-('Avoided Prod Cost'!H162+'Avoided T&amp;D Capacity'!H162+'Avoided Gen Capacity Cost'!H162)</f>
        <v>3.2417577999999998</v>
      </c>
      <c r="I162">
        <f>-('Avoided Prod Cost'!I162+'Avoided T&amp;D Capacity'!I162+'Avoided Gen Capacity Cost'!I162)</f>
        <v>3.4917577999999998</v>
      </c>
      <c r="J162">
        <f>-('Avoided Prod Cost'!J162+'Avoided T&amp;D Capacity'!J162+'Avoided Gen Capacity Cost'!J162)</f>
        <v>4.3149999999999995</v>
      </c>
      <c r="K162">
        <f>-('Avoided Prod Cost'!K162+'Avoided T&amp;D Capacity'!K162+'Avoided Gen Capacity Cost'!K162)</f>
        <v>4.6265234</v>
      </c>
      <c r="L162">
        <f>-('Avoided Prod Cost'!L162+'Avoided T&amp;D Capacity'!L162+'Avoided Gen Capacity Cost'!L162)</f>
        <v>4.6226171999999996</v>
      </c>
      <c r="M162">
        <f>-('Avoided Prod Cost'!M162+'Avoided T&amp;D Capacity'!M162+'Avoided Gen Capacity Cost'!M162)</f>
        <v>5.3198828000000002</v>
      </c>
      <c r="N162">
        <f>-('Avoided Prod Cost'!N162+'Avoided T&amp;D Capacity'!N162+'Avoided Gen Capacity Cost'!N162)</f>
        <v>5.9254750999999999</v>
      </c>
      <c r="O162">
        <f>-('Avoided Prod Cost'!O162+'Avoided T&amp;D Capacity'!O162+'Avoided Gen Capacity Cost'!O162)</f>
        <v>6.3786000999999999</v>
      </c>
      <c r="P162">
        <f>-('Avoided Prod Cost'!P162+'Avoided T&amp;D Capacity'!P162+'Avoided Gen Capacity Cost'!P162)</f>
        <v>5.4332871000000003</v>
      </c>
      <c r="Q162">
        <f>-('Avoided Prod Cost'!Q162+'Avoided T&amp;D Capacity'!Q162+'Avoided Gen Capacity Cost'!Q162)</f>
        <v>0</v>
      </c>
      <c r="R162">
        <f>-('Avoided Prod Cost'!R162+'Avoided T&amp;D Capacity'!R162+'Avoided Gen Capacity Cost'!R162)</f>
        <v>0</v>
      </c>
      <c r="S162">
        <f>-('Avoided Prod Cost'!S162+'Avoided T&amp;D Capacity'!S162+'Avoided Gen Capacity Cost'!S162)</f>
        <v>0</v>
      </c>
      <c r="T162">
        <f>-('Avoided Prod Cost'!T162+'Avoided T&amp;D Capacity'!T162+'Avoided Gen Capacity Cost'!T162)</f>
        <v>0</v>
      </c>
      <c r="U162">
        <f>-('Avoided Prod Cost'!U162+'Avoided T&amp;D Capacity'!U162+'Avoided Gen Capacity Cost'!U162)</f>
        <v>0</v>
      </c>
      <c r="V162">
        <f>-('Avoided Prod Cost'!V162+'Avoided T&amp;D Capacity'!V162+'Avoided Gen Capacity Cost'!V162)</f>
        <v>0</v>
      </c>
      <c r="W162">
        <f>-('Avoided Prod Cost'!W162+'Avoided T&amp;D Capacity'!W162+'Avoided Gen Capacity Cost'!W162)</f>
        <v>0</v>
      </c>
      <c r="X162">
        <f>-('Avoided Prod Cost'!X162+'Avoided T&amp;D Capacity'!X162+'Avoided Gen Capacity Cost'!X162)</f>
        <v>0</v>
      </c>
      <c r="Y162">
        <f>-('Avoided Prod Cost'!Y162+'Avoided T&amp;D Capacity'!Y162+'Avoided Gen Capacity Cost'!Y162)</f>
        <v>0</v>
      </c>
      <c r="Z162">
        <f>-('Avoided Prod Cost'!Z162+'Avoided T&amp;D Capacity'!Z162+'Avoided Gen Capacity Cost'!Z162)</f>
        <v>0</v>
      </c>
      <c r="AA162">
        <f>-('Avoided Prod Cost'!AA162+'Avoided T&amp;D Capacity'!AA162+'Avoided Gen Capacity Cost'!AA162)</f>
        <v>0</v>
      </c>
      <c r="AB162">
        <f>-('Avoided Prod Cost'!AB162+'Avoided T&amp;D Capacity'!AB162+'Avoided Gen Capacity Cost'!AB162)</f>
        <v>0</v>
      </c>
      <c r="AC162">
        <f>-('Avoided Prod Cost'!AC162+'Avoided T&amp;D Capacity'!AC162+'Avoided Gen Capacity Cost'!AC162)</f>
        <v>0</v>
      </c>
      <c r="AD162">
        <f>-('Avoided Prod Cost'!AD162+'Avoided T&amp;D Capacity'!AD162+'Avoided Gen Capacity Cost'!AD162)</f>
        <v>0</v>
      </c>
      <c r="AE162">
        <f>-('Avoided Prod Cost'!AE162+'Avoided T&amp;D Capacity'!AE162+'Avoided Gen Capacity Cost'!AE162)</f>
        <v>0</v>
      </c>
      <c r="AF162">
        <f>-('Avoided Prod Cost'!AF162+'Avoided T&amp;D Capacity'!AF162+'Avoided Gen Capacity Cost'!AF162)</f>
        <v>0</v>
      </c>
      <c r="AG162">
        <f>-('Avoided Prod Cost'!AG162+'Avoided T&amp;D Capacity'!AG162+'Avoided Gen Capacity Cost'!AG162)</f>
        <v>0</v>
      </c>
      <c r="AH162">
        <f>-('Avoided Prod Cost'!AH162+'Avoided T&amp;D Capacity'!AH162+'Avoided Gen Capacity Cost'!AH162)</f>
        <v>0</v>
      </c>
      <c r="AI162" s="2">
        <f t="shared" si="4"/>
        <v>46.221659100000004</v>
      </c>
      <c r="AJ162" s="2">
        <f t="shared" si="5"/>
        <v>33.981147192656586</v>
      </c>
    </row>
    <row r="163" spans="1:36" x14ac:dyDescent="0.25">
      <c r="A163" s="13">
        <v>2</v>
      </c>
      <c r="B163" s="13">
        <v>400</v>
      </c>
      <c r="C163" s="95">
        <v>408</v>
      </c>
      <c r="D163" t="s">
        <v>197</v>
      </c>
      <c r="E163">
        <f>-('Avoided Prod Cost'!E163+'Avoided T&amp;D Capacity'!E163+'Avoided Gen Capacity Cost'!E163)</f>
        <v>0</v>
      </c>
      <c r="F163">
        <f>-('Avoided Prod Cost'!F163+'Avoided T&amp;D Capacity'!F163+'Avoided Gen Capacity Cost'!F163)</f>
        <v>0</v>
      </c>
      <c r="G163">
        <f>-('Avoided Prod Cost'!G163+'Avoided T&amp;D Capacity'!G163+'Avoided Gen Capacity Cost'!G163)</f>
        <v>9.6929473000000002</v>
      </c>
      <c r="H163">
        <f>-('Avoided Prod Cost'!H163+'Avoided T&amp;D Capacity'!H163+'Avoided Gen Capacity Cost'!H163)</f>
        <v>9.5679473000000002</v>
      </c>
      <c r="I163">
        <f>-('Avoided Prod Cost'!I163+'Avoided T&amp;D Capacity'!I163+'Avoided Gen Capacity Cost'!I163)</f>
        <v>10.3179473</v>
      </c>
      <c r="J163">
        <f>-('Avoided Prod Cost'!J163+'Avoided T&amp;D Capacity'!J163+'Avoided Gen Capacity Cost'!J163)</f>
        <v>15.0923613</v>
      </c>
      <c r="K163">
        <f>-('Avoided Prod Cost'!K163+'Avoided T&amp;D Capacity'!K163+'Avoided Gen Capacity Cost'!K163)</f>
        <v>15.9741973</v>
      </c>
      <c r="L163">
        <f>-('Avoided Prod Cost'!L163+'Avoided T&amp;D Capacity'!L163+'Avoided Gen Capacity Cost'!L163)</f>
        <v>16.4859163</v>
      </c>
      <c r="M163">
        <f>-('Avoided Prod Cost'!M163+'Avoided T&amp;D Capacity'!M163+'Avoided Gen Capacity Cost'!M163)</f>
        <v>18.7710723</v>
      </c>
      <c r="N163">
        <f>-('Avoided Prod Cost'!N163+'Avoided T&amp;D Capacity'!N163+'Avoided Gen Capacity Cost'!N163)</f>
        <v>0</v>
      </c>
      <c r="O163">
        <f>-('Avoided Prod Cost'!O163+'Avoided T&amp;D Capacity'!O163+'Avoided Gen Capacity Cost'!O163)</f>
        <v>0</v>
      </c>
      <c r="P163">
        <f>-('Avoided Prod Cost'!P163+'Avoided T&amp;D Capacity'!P163+'Avoided Gen Capacity Cost'!P163)</f>
        <v>0</v>
      </c>
      <c r="Q163">
        <f>-('Avoided Prod Cost'!Q163+'Avoided T&amp;D Capacity'!Q163+'Avoided Gen Capacity Cost'!Q163)</f>
        <v>0</v>
      </c>
      <c r="R163">
        <f>-('Avoided Prod Cost'!R163+'Avoided T&amp;D Capacity'!R163+'Avoided Gen Capacity Cost'!R163)</f>
        <v>0</v>
      </c>
      <c r="S163">
        <f>-('Avoided Prod Cost'!S163+'Avoided T&amp;D Capacity'!S163+'Avoided Gen Capacity Cost'!S163)</f>
        <v>0</v>
      </c>
      <c r="T163">
        <f>-('Avoided Prod Cost'!T163+'Avoided T&amp;D Capacity'!T163+'Avoided Gen Capacity Cost'!T163)</f>
        <v>0</v>
      </c>
      <c r="U163">
        <f>-('Avoided Prod Cost'!U163+'Avoided T&amp;D Capacity'!U163+'Avoided Gen Capacity Cost'!U163)</f>
        <v>0</v>
      </c>
      <c r="V163">
        <f>-('Avoided Prod Cost'!V163+'Avoided T&amp;D Capacity'!V163+'Avoided Gen Capacity Cost'!V163)</f>
        <v>0</v>
      </c>
      <c r="W163">
        <f>-('Avoided Prod Cost'!W163+'Avoided T&amp;D Capacity'!W163+'Avoided Gen Capacity Cost'!W163)</f>
        <v>0</v>
      </c>
      <c r="X163">
        <f>-('Avoided Prod Cost'!X163+'Avoided T&amp;D Capacity'!X163+'Avoided Gen Capacity Cost'!X163)</f>
        <v>0</v>
      </c>
      <c r="Y163">
        <f>-('Avoided Prod Cost'!Y163+'Avoided T&amp;D Capacity'!Y163+'Avoided Gen Capacity Cost'!Y163)</f>
        <v>0</v>
      </c>
      <c r="Z163">
        <f>-('Avoided Prod Cost'!Z163+'Avoided T&amp;D Capacity'!Z163+'Avoided Gen Capacity Cost'!Z163)</f>
        <v>0</v>
      </c>
      <c r="AA163">
        <f>-('Avoided Prod Cost'!AA163+'Avoided T&amp;D Capacity'!AA163+'Avoided Gen Capacity Cost'!AA163)</f>
        <v>0</v>
      </c>
      <c r="AB163">
        <f>-('Avoided Prod Cost'!AB163+'Avoided T&amp;D Capacity'!AB163+'Avoided Gen Capacity Cost'!AB163)</f>
        <v>0</v>
      </c>
      <c r="AC163">
        <f>-('Avoided Prod Cost'!AC163+'Avoided T&amp;D Capacity'!AC163+'Avoided Gen Capacity Cost'!AC163)</f>
        <v>0</v>
      </c>
      <c r="AD163">
        <f>-('Avoided Prod Cost'!AD163+'Avoided T&amp;D Capacity'!AD163+'Avoided Gen Capacity Cost'!AD163)</f>
        <v>0</v>
      </c>
      <c r="AE163">
        <f>-('Avoided Prod Cost'!AE163+'Avoided T&amp;D Capacity'!AE163+'Avoided Gen Capacity Cost'!AE163)</f>
        <v>0</v>
      </c>
      <c r="AF163">
        <f>-('Avoided Prod Cost'!AF163+'Avoided T&amp;D Capacity'!AF163+'Avoided Gen Capacity Cost'!AF163)</f>
        <v>0</v>
      </c>
      <c r="AG163">
        <f>-('Avoided Prod Cost'!AG163+'Avoided T&amp;D Capacity'!AG163+'Avoided Gen Capacity Cost'!AG163)</f>
        <v>0</v>
      </c>
      <c r="AH163">
        <f>-('Avoided Prod Cost'!AH163+'Avoided T&amp;D Capacity'!AH163+'Avoided Gen Capacity Cost'!AH163)</f>
        <v>0</v>
      </c>
      <c r="AI163" s="2">
        <f t="shared" si="4"/>
        <v>95.902389100000008</v>
      </c>
      <c r="AJ163" s="2">
        <f t="shared" si="5"/>
        <v>77.667859439963024</v>
      </c>
    </row>
    <row r="164" spans="1:36" x14ac:dyDescent="0.25">
      <c r="A164" s="13">
        <v>2</v>
      </c>
      <c r="B164" s="13">
        <v>400</v>
      </c>
      <c r="C164" s="95">
        <v>409</v>
      </c>
      <c r="D164" t="s">
        <v>198</v>
      </c>
      <c r="E164">
        <f>-('Avoided Prod Cost'!E164+'Avoided T&amp;D Capacity'!E164+'Avoided Gen Capacity Cost'!E164)</f>
        <v>0</v>
      </c>
      <c r="F164">
        <f>-('Avoided Prod Cost'!F164+'Avoided T&amp;D Capacity'!F164+'Avoided Gen Capacity Cost'!F164)</f>
        <v>0</v>
      </c>
      <c r="G164">
        <f>-('Avoided Prod Cost'!G164+'Avoided T&amp;D Capacity'!G164+'Avoided Gen Capacity Cost'!G164)</f>
        <v>0.95961523000000004</v>
      </c>
      <c r="H164">
        <f>-('Avoided Prod Cost'!H164+'Avoided T&amp;D Capacity'!H164+'Avoided Gen Capacity Cost'!H164)</f>
        <v>1.33461523</v>
      </c>
      <c r="I164">
        <f>-('Avoided Prod Cost'!I164+'Avoided T&amp;D Capacity'!I164+'Avoided Gen Capacity Cost'!I164)</f>
        <v>1.33461523</v>
      </c>
      <c r="J164">
        <f>-('Avoided Prod Cost'!J164+'Avoided T&amp;D Capacity'!J164+'Avoided Gen Capacity Cost'!J164)</f>
        <v>1.24770113</v>
      </c>
      <c r="K164">
        <f>-('Avoided Prod Cost'!K164+'Avoided T&amp;D Capacity'!K164+'Avoided Gen Capacity Cost'!K164)</f>
        <v>1.71938083</v>
      </c>
      <c r="L164">
        <f>-('Avoided Prod Cost'!L164+'Avoided T&amp;D Capacity'!L164+'Avoided Gen Capacity Cost'!L164)</f>
        <v>0</v>
      </c>
      <c r="M164">
        <f>-('Avoided Prod Cost'!M164+'Avoided T&amp;D Capacity'!M164+'Avoided Gen Capacity Cost'!M164)</f>
        <v>0</v>
      </c>
      <c r="N164">
        <f>-('Avoided Prod Cost'!N164+'Avoided T&amp;D Capacity'!N164+'Avoided Gen Capacity Cost'!N164)</f>
        <v>0</v>
      </c>
      <c r="O164">
        <f>-('Avoided Prod Cost'!O164+'Avoided T&amp;D Capacity'!O164+'Avoided Gen Capacity Cost'!O164)</f>
        <v>0</v>
      </c>
      <c r="P164">
        <f>-('Avoided Prod Cost'!P164+'Avoided T&amp;D Capacity'!P164+'Avoided Gen Capacity Cost'!P164)</f>
        <v>0</v>
      </c>
      <c r="Q164">
        <f>-('Avoided Prod Cost'!Q164+'Avoided T&amp;D Capacity'!Q164+'Avoided Gen Capacity Cost'!Q164)</f>
        <v>0</v>
      </c>
      <c r="R164">
        <f>-('Avoided Prod Cost'!R164+'Avoided T&amp;D Capacity'!R164+'Avoided Gen Capacity Cost'!R164)</f>
        <v>0</v>
      </c>
      <c r="S164">
        <f>-('Avoided Prod Cost'!S164+'Avoided T&amp;D Capacity'!S164+'Avoided Gen Capacity Cost'!S164)</f>
        <v>0</v>
      </c>
      <c r="T164">
        <f>-('Avoided Prod Cost'!T164+'Avoided T&amp;D Capacity'!T164+'Avoided Gen Capacity Cost'!T164)</f>
        <v>0</v>
      </c>
      <c r="U164">
        <f>-('Avoided Prod Cost'!U164+'Avoided T&amp;D Capacity'!U164+'Avoided Gen Capacity Cost'!U164)</f>
        <v>0</v>
      </c>
      <c r="V164">
        <f>-('Avoided Prod Cost'!V164+'Avoided T&amp;D Capacity'!V164+'Avoided Gen Capacity Cost'!V164)</f>
        <v>0</v>
      </c>
      <c r="W164">
        <f>-('Avoided Prod Cost'!W164+'Avoided T&amp;D Capacity'!W164+'Avoided Gen Capacity Cost'!W164)</f>
        <v>0</v>
      </c>
      <c r="X164">
        <f>-('Avoided Prod Cost'!X164+'Avoided T&amp;D Capacity'!X164+'Avoided Gen Capacity Cost'!X164)</f>
        <v>0</v>
      </c>
      <c r="Y164">
        <f>-('Avoided Prod Cost'!Y164+'Avoided T&amp;D Capacity'!Y164+'Avoided Gen Capacity Cost'!Y164)</f>
        <v>0</v>
      </c>
      <c r="Z164">
        <f>-('Avoided Prod Cost'!Z164+'Avoided T&amp;D Capacity'!Z164+'Avoided Gen Capacity Cost'!Z164)</f>
        <v>0</v>
      </c>
      <c r="AA164">
        <f>-('Avoided Prod Cost'!AA164+'Avoided T&amp;D Capacity'!AA164+'Avoided Gen Capacity Cost'!AA164)</f>
        <v>0</v>
      </c>
      <c r="AB164">
        <f>-('Avoided Prod Cost'!AB164+'Avoided T&amp;D Capacity'!AB164+'Avoided Gen Capacity Cost'!AB164)</f>
        <v>0</v>
      </c>
      <c r="AC164">
        <f>-('Avoided Prod Cost'!AC164+'Avoided T&amp;D Capacity'!AC164+'Avoided Gen Capacity Cost'!AC164)</f>
        <v>0</v>
      </c>
      <c r="AD164">
        <f>-('Avoided Prod Cost'!AD164+'Avoided T&amp;D Capacity'!AD164+'Avoided Gen Capacity Cost'!AD164)</f>
        <v>0</v>
      </c>
      <c r="AE164">
        <f>-('Avoided Prod Cost'!AE164+'Avoided T&amp;D Capacity'!AE164+'Avoided Gen Capacity Cost'!AE164)</f>
        <v>0</v>
      </c>
      <c r="AF164">
        <f>-('Avoided Prod Cost'!AF164+'Avoided T&amp;D Capacity'!AF164+'Avoided Gen Capacity Cost'!AF164)</f>
        <v>0</v>
      </c>
      <c r="AG164">
        <f>-('Avoided Prod Cost'!AG164+'Avoided T&amp;D Capacity'!AG164+'Avoided Gen Capacity Cost'!AG164)</f>
        <v>0</v>
      </c>
      <c r="AH164">
        <f>-('Avoided Prod Cost'!AH164+'Avoided T&amp;D Capacity'!AH164+'Avoided Gen Capacity Cost'!AH164)</f>
        <v>0</v>
      </c>
      <c r="AI164" s="2">
        <f t="shared" si="4"/>
        <v>6.5959276500000001</v>
      </c>
      <c r="AJ164" s="2">
        <f t="shared" si="5"/>
        <v>5.7629661961027789</v>
      </c>
    </row>
    <row r="165" spans="1:36" x14ac:dyDescent="0.25">
      <c r="A165" s="13">
        <v>2</v>
      </c>
      <c r="B165" s="13">
        <v>400</v>
      </c>
      <c r="C165" s="95">
        <v>410</v>
      </c>
      <c r="D165" t="s">
        <v>199</v>
      </c>
      <c r="E165">
        <f>-('Avoided Prod Cost'!E165+'Avoided T&amp;D Capacity'!E165+'Avoided Gen Capacity Cost'!E165)</f>
        <v>0</v>
      </c>
      <c r="F165">
        <f>-('Avoided Prod Cost'!F165+'Avoided T&amp;D Capacity'!F165+'Avoided Gen Capacity Cost'!F165)</f>
        <v>0</v>
      </c>
      <c r="G165">
        <f>-('Avoided Prod Cost'!G165+'Avoided T&amp;D Capacity'!G165+'Avoided Gen Capacity Cost'!G165)</f>
        <v>4.6569589999999996</v>
      </c>
      <c r="H165">
        <f>-('Avoided Prod Cost'!H165+'Avoided T&amp;D Capacity'!H165+'Avoided Gen Capacity Cost'!H165)</f>
        <v>5.0319589999999996</v>
      </c>
      <c r="I165">
        <f>-('Avoided Prod Cost'!I165+'Avoided T&amp;D Capacity'!I165+'Avoided Gen Capacity Cost'!I165)</f>
        <v>5.1569589999999996</v>
      </c>
      <c r="J165">
        <f>-('Avoided Prod Cost'!J165+'Avoided T&amp;D Capacity'!J165+'Avoided Gen Capacity Cost'!J165)</f>
        <v>7.6462167999999995</v>
      </c>
      <c r="K165">
        <f>-('Avoided Prod Cost'!K165+'Avoided T&amp;D Capacity'!K165+'Avoided Gen Capacity Cost'!K165)</f>
        <v>8.474342</v>
      </c>
      <c r="L165">
        <f>-('Avoided Prod Cost'!L165+'Avoided T&amp;D Capacity'!L165+'Avoided Gen Capacity Cost'!L165)</f>
        <v>7.4782479999999998</v>
      </c>
      <c r="M165">
        <f>-('Avoided Prod Cost'!M165+'Avoided T&amp;D Capacity'!M165+'Avoided Gen Capacity Cost'!M165)</f>
        <v>9.3600840000000005</v>
      </c>
      <c r="N165">
        <f>-('Avoided Prod Cost'!N165+'Avoided T&amp;D Capacity'!N165+'Avoided Gen Capacity Cost'!N165)</f>
        <v>9.4928969999999993</v>
      </c>
      <c r="O165">
        <f>-('Avoided Prod Cost'!O165+'Avoided T&amp;D Capacity'!O165+'Avoided Gen Capacity Cost'!O165)</f>
        <v>10.180396999999999</v>
      </c>
      <c r="P165">
        <f>-('Avoided Prod Cost'!P165+'Avoided T&amp;D Capacity'!P165+'Avoided Gen Capacity Cost'!P165)</f>
        <v>9.6257090000000005</v>
      </c>
      <c r="Q165">
        <f>-('Avoided Prod Cost'!Q165+'Avoided T&amp;D Capacity'!Q165+'Avoided Gen Capacity Cost'!Q165)</f>
        <v>0</v>
      </c>
      <c r="R165">
        <f>-('Avoided Prod Cost'!R165+'Avoided T&amp;D Capacity'!R165+'Avoided Gen Capacity Cost'!R165)</f>
        <v>0</v>
      </c>
      <c r="S165">
        <f>-('Avoided Prod Cost'!S165+'Avoided T&amp;D Capacity'!S165+'Avoided Gen Capacity Cost'!S165)</f>
        <v>0</v>
      </c>
      <c r="T165">
        <f>-('Avoided Prod Cost'!T165+'Avoided T&amp;D Capacity'!T165+'Avoided Gen Capacity Cost'!T165)</f>
        <v>0</v>
      </c>
      <c r="U165">
        <f>-('Avoided Prod Cost'!U165+'Avoided T&amp;D Capacity'!U165+'Avoided Gen Capacity Cost'!U165)</f>
        <v>0</v>
      </c>
      <c r="V165">
        <f>-('Avoided Prod Cost'!V165+'Avoided T&amp;D Capacity'!V165+'Avoided Gen Capacity Cost'!V165)</f>
        <v>0</v>
      </c>
      <c r="W165">
        <f>-('Avoided Prod Cost'!W165+'Avoided T&amp;D Capacity'!W165+'Avoided Gen Capacity Cost'!W165)</f>
        <v>0</v>
      </c>
      <c r="X165">
        <f>-('Avoided Prod Cost'!X165+'Avoided T&amp;D Capacity'!X165+'Avoided Gen Capacity Cost'!X165)</f>
        <v>0</v>
      </c>
      <c r="Y165">
        <f>-('Avoided Prod Cost'!Y165+'Avoided T&amp;D Capacity'!Y165+'Avoided Gen Capacity Cost'!Y165)</f>
        <v>0</v>
      </c>
      <c r="Z165">
        <f>-('Avoided Prod Cost'!Z165+'Avoided T&amp;D Capacity'!Z165+'Avoided Gen Capacity Cost'!Z165)</f>
        <v>0</v>
      </c>
      <c r="AA165">
        <f>-('Avoided Prod Cost'!AA165+'Avoided T&amp;D Capacity'!AA165+'Avoided Gen Capacity Cost'!AA165)</f>
        <v>0</v>
      </c>
      <c r="AB165">
        <f>-('Avoided Prod Cost'!AB165+'Avoided T&amp;D Capacity'!AB165+'Avoided Gen Capacity Cost'!AB165)</f>
        <v>0</v>
      </c>
      <c r="AC165">
        <f>-('Avoided Prod Cost'!AC165+'Avoided T&amp;D Capacity'!AC165+'Avoided Gen Capacity Cost'!AC165)</f>
        <v>0</v>
      </c>
      <c r="AD165">
        <f>-('Avoided Prod Cost'!AD165+'Avoided T&amp;D Capacity'!AD165+'Avoided Gen Capacity Cost'!AD165)</f>
        <v>0</v>
      </c>
      <c r="AE165">
        <f>-('Avoided Prod Cost'!AE165+'Avoided T&amp;D Capacity'!AE165+'Avoided Gen Capacity Cost'!AE165)</f>
        <v>0</v>
      </c>
      <c r="AF165">
        <f>-('Avoided Prod Cost'!AF165+'Avoided T&amp;D Capacity'!AF165+'Avoided Gen Capacity Cost'!AF165)</f>
        <v>0</v>
      </c>
      <c r="AG165">
        <f>-('Avoided Prod Cost'!AG165+'Avoided T&amp;D Capacity'!AG165+'Avoided Gen Capacity Cost'!AG165)</f>
        <v>0</v>
      </c>
      <c r="AH165">
        <f>-('Avoided Prod Cost'!AH165+'Avoided T&amp;D Capacity'!AH165+'Avoided Gen Capacity Cost'!AH165)</f>
        <v>0</v>
      </c>
      <c r="AI165" s="2">
        <f t="shared" si="4"/>
        <v>77.103770800000007</v>
      </c>
      <c r="AJ165" s="2">
        <f t="shared" si="5"/>
        <v>56.530345652675372</v>
      </c>
    </row>
    <row r="166" spans="1:36" x14ac:dyDescent="0.25">
      <c r="A166" s="13">
        <v>2</v>
      </c>
      <c r="B166" s="13">
        <v>400</v>
      </c>
      <c r="C166" s="95">
        <v>411</v>
      </c>
      <c r="D166" t="s">
        <v>200</v>
      </c>
      <c r="E166">
        <f>-('Avoided Prod Cost'!E166+'Avoided T&amp;D Capacity'!E166+'Avoided Gen Capacity Cost'!E166)</f>
        <v>0</v>
      </c>
      <c r="F166">
        <f>-('Avoided Prod Cost'!F166+'Avoided T&amp;D Capacity'!F166+'Avoided Gen Capacity Cost'!F166)</f>
        <v>0</v>
      </c>
      <c r="G166">
        <f>-('Avoided Prod Cost'!G166+'Avoided T&amp;D Capacity'!G166+'Avoided Gen Capacity Cost'!G166)</f>
        <v>8.4833320000000008</v>
      </c>
      <c r="H166">
        <f>-('Avoided Prod Cost'!H166+'Avoided T&amp;D Capacity'!H166+'Avoided Gen Capacity Cost'!H166)</f>
        <v>8.7333320000000008</v>
      </c>
      <c r="I166">
        <f>-('Avoided Prod Cost'!I166+'Avoided T&amp;D Capacity'!I166+'Avoided Gen Capacity Cost'!I166)</f>
        <v>9.2333320000000008</v>
      </c>
      <c r="J166">
        <f>-('Avoided Prod Cost'!J166+'Avoided T&amp;D Capacity'!J166+'Avoided Gen Capacity Cost'!J166)</f>
        <v>13.552668000000001</v>
      </c>
      <c r="K166">
        <f>-('Avoided Prod Cost'!K166+'Avoided T&amp;D Capacity'!K166+'Avoided Gen Capacity Cost'!K166)</f>
        <v>14.428645000000001</v>
      </c>
      <c r="L166">
        <f>-('Avoided Prod Cost'!L166+'Avoided T&amp;D Capacity'!L166+'Avoided Gen Capacity Cost'!L166)</f>
        <v>14.684504</v>
      </c>
      <c r="M166">
        <f>-('Avoided Prod Cost'!M166+'Avoided T&amp;D Capacity'!M166+'Avoided Gen Capacity Cost'!M166)</f>
        <v>16.655207000000001</v>
      </c>
      <c r="N166">
        <f>-('Avoided Prod Cost'!N166+'Avoided T&amp;D Capacity'!N166+'Avoided Gen Capacity Cost'!N166)</f>
        <v>17.553644999999999</v>
      </c>
      <c r="O166">
        <f>-('Avoided Prod Cost'!O166+'Avoided T&amp;D Capacity'!O166+'Avoided Gen Capacity Cost'!O166)</f>
        <v>18.280207000000001</v>
      </c>
      <c r="P166">
        <f>-('Avoided Prod Cost'!P166+'Avoided T&amp;D Capacity'!P166+'Avoided Gen Capacity Cost'!P166)</f>
        <v>16.514582000000001</v>
      </c>
      <c r="Q166">
        <f>-('Avoided Prod Cost'!Q166+'Avoided T&amp;D Capacity'!Q166+'Avoided Gen Capacity Cost'!Q166)</f>
        <v>0</v>
      </c>
      <c r="R166">
        <f>-('Avoided Prod Cost'!R166+'Avoided T&amp;D Capacity'!R166+'Avoided Gen Capacity Cost'!R166)</f>
        <v>0</v>
      </c>
      <c r="S166">
        <f>-('Avoided Prod Cost'!S166+'Avoided T&amp;D Capacity'!S166+'Avoided Gen Capacity Cost'!S166)</f>
        <v>0</v>
      </c>
      <c r="T166">
        <f>-('Avoided Prod Cost'!T166+'Avoided T&amp;D Capacity'!T166+'Avoided Gen Capacity Cost'!T166)</f>
        <v>0</v>
      </c>
      <c r="U166">
        <f>-('Avoided Prod Cost'!U166+'Avoided T&amp;D Capacity'!U166+'Avoided Gen Capacity Cost'!U166)</f>
        <v>0</v>
      </c>
      <c r="V166">
        <f>-('Avoided Prod Cost'!V166+'Avoided T&amp;D Capacity'!V166+'Avoided Gen Capacity Cost'!V166)</f>
        <v>0</v>
      </c>
      <c r="W166">
        <f>-('Avoided Prod Cost'!W166+'Avoided T&amp;D Capacity'!W166+'Avoided Gen Capacity Cost'!W166)</f>
        <v>0</v>
      </c>
      <c r="X166">
        <f>-('Avoided Prod Cost'!X166+'Avoided T&amp;D Capacity'!X166+'Avoided Gen Capacity Cost'!X166)</f>
        <v>0</v>
      </c>
      <c r="Y166">
        <f>-('Avoided Prod Cost'!Y166+'Avoided T&amp;D Capacity'!Y166+'Avoided Gen Capacity Cost'!Y166)</f>
        <v>0</v>
      </c>
      <c r="Z166">
        <f>-('Avoided Prod Cost'!Z166+'Avoided T&amp;D Capacity'!Z166+'Avoided Gen Capacity Cost'!Z166)</f>
        <v>0</v>
      </c>
      <c r="AA166">
        <f>-('Avoided Prod Cost'!AA166+'Avoided T&amp;D Capacity'!AA166+'Avoided Gen Capacity Cost'!AA166)</f>
        <v>0</v>
      </c>
      <c r="AB166">
        <f>-('Avoided Prod Cost'!AB166+'Avoided T&amp;D Capacity'!AB166+'Avoided Gen Capacity Cost'!AB166)</f>
        <v>0</v>
      </c>
      <c r="AC166">
        <f>-('Avoided Prod Cost'!AC166+'Avoided T&amp;D Capacity'!AC166+'Avoided Gen Capacity Cost'!AC166)</f>
        <v>0</v>
      </c>
      <c r="AD166">
        <f>-('Avoided Prod Cost'!AD166+'Avoided T&amp;D Capacity'!AD166+'Avoided Gen Capacity Cost'!AD166)</f>
        <v>0</v>
      </c>
      <c r="AE166">
        <f>-('Avoided Prod Cost'!AE166+'Avoided T&amp;D Capacity'!AE166+'Avoided Gen Capacity Cost'!AE166)</f>
        <v>0</v>
      </c>
      <c r="AF166">
        <f>-('Avoided Prod Cost'!AF166+'Avoided T&amp;D Capacity'!AF166+'Avoided Gen Capacity Cost'!AF166)</f>
        <v>0</v>
      </c>
      <c r="AG166">
        <f>-('Avoided Prod Cost'!AG166+'Avoided T&amp;D Capacity'!AG166+'Avoided Gen Capacity Cost'!AG166)</f>
        <v>0</v>
      </c>
      <c r="AH166">
        <f>-('Avoided Prod Cost'!AH166+'Avoided T&amp;D Capacity'!AH166+'Avoided Gen Capacity Cost'!AH166)</f>
        <v>0</v>
      </c>
      <c r="AI166" s="2">
        <f t="shared" si="4"/>
        <v>138.11945400000002</v>
      </c>
      <c r="AJ166" s="2">
        <f t="shared" si="5"/>
        <v>101.26487418488324</v>
      </c>
    </row>
    <row r="167" spans="1:36" x14ac:dyDescent="0.25">
      <c r="A167" s="13">
        <v>2</v>
      </c>
      <c r="B167" s="13">
        <v>500</v>
      </c>
      <c r="C167" s="95">
        <v>502</v>
      </c>
      <c r="D167" t="s">
        <v>201</v>
      </c>
      <c r="E167">
        <f>-('Avoided Prod Cost'!E167+'Avoided T&amp;D Capacity'!E167+'Avoided Gen Capacity Cost'!E167)</f>
        <v>0</v>
      </c>
      <c r="F167">
        <f>-('Avoided Prod Cost'!F167+'Avoided T&amp;D Capacity'!F167+'Avoided Gen Capacity Cost'!F167)</f>
        <v>0</v>
      </c>
      <c r="G167">
        <f>-('Avoided Prod Cost'!G167+'Avoided T&amp;D Capacity'!G167+'Avoided Gen Capacity Cost'!G167)</f>
        <v>9.3503652000000006</v>
      </c>
      <c r="H167">
        <f>-('Avoided Prod Cost'!H167+'Avoided T&amp;D Capacity'!H167+'Avoided Gen Capacity Cost'!H167)</f>
        <v>9.6003652000000006</v>
      </c>
      <c r="I167">
        <f>-('Avoided Prod Cost'!I167+'Avoided T&amp;D Capacity'!I167+'Avoided Gen Capacity Cost'!I167)</f>
        <v>10.100365200000001</v>
      </c>
      <c r="J167">
        <f>-('Avoided Prod Cost'!J167+'Avoided T&amp;D Capacity'!J167+'Avoided Gen Capacity Cost'!J167)</f>
        <v>14.1072012</v>
      </c>
      <c r="K167">
        <f>-('Avoided Prod Cost'!K167+'Avoided T&amp;D Capacity'!K167+'Avoided Gen Capacity Cost'!K167)</f>
        <v>14.962670200000002</v>
      </c>
      <c r="L167">
        <f>-('Avoided Prod Cost'!L167+'Avoided T&amp;D Capacity'!L167+'Avoided Gen Capacity Cost'!L167)</f>
        <v>14.969506200000001</v>
      </c>
      <c r="M167">
        <f>-('Avoided Prod Cost'!M167+'Avoided T&amp;D Capacity'!M167+'Avoided Gen Capacity Cost'!M167)</f>
        <v>16.959740199999999</v>
      </c>
      <c r="N167">
        <f>-('Avoided Prod Cost'!N167+'Avoided T&amp;D Capacity'!N167+'Avoided Gen Capacity Cost'!N167)</f>
        <v>17.826928200000001</v>
      </c>
      <c r="O167">
        <f>-('Avoided Prod Cost'!O167+'Avoided T&amp;D Capacity'!O167+'Avoided Gen Capacity Cost'!O167)</f>
        <v>18.811303200000001</v>
      </c>
      <c r="P167">
        <f>-('Avoided Prod Cost'!P167+'Avoided T&amp;D Capacity'!P167+'Avoided Gen Capacity Cost'!P167)</f>
        <v>17.553490199999999</v>
      </c>
      <c r="Q167">
        <f>-('Avoided Prod Cost'!Q167+'Avoided T&amp;D Capacity'!Q167+'Avoided Gen Capacity Cost'!Q167)</f>
        <v>17.865990199999999</v>
      </c>
      <c r="R167">
        <f>-('Avoided Prod Cost'!R167+'Avoided T&amp;D Capacity'!R167+'Avoided Gen Capacity Cost'!R167)</f>
        <v>0</v>
      </c>
      <c r="S167">
        <f>-('Avoided Prod Cost'!S167+'Avoided T&amp;D Capacity'!S167+'Avoided Gen Capacity Cost'!S167)</f>
        <v>0</v>
      </c>
      <c r="T167">
        <f>-('Avoided Prod Cost'!T167+'Avoided T&amp;D Capacity'!T167+'Avoided Gen Capacity Cost'!T167)</f>
        <v>0</v>
      </c>
      <c r="U167">
        <f>-('Avoided Prod Cost'!U167+'Avoided T&amp;D Capacity'!U167+'Avoided Gen Capacity Cost'!U167)</f>
        <v>0</v>
      </c>
      <c r="V167">
        <f>-('Avoided Prod Cost'!V167+'Avoided T&amp;D Capacity'!V167+'Avoided Gen Capacity Cost'!V167)</f>
        <v>0</v>
      </c>
      <c r="W167">
        <f>-('Avoided Prod Cost'!W167+'Avoided T&amp;D Capacity'!W167+'Avoided Gen Capacity Cost'!W167)</f>
        <v>0</v>
      </c>
      <c r="X167">
        <f>-('Avoided Prod Cost'!X167+'Avoided T&amp;D Capacity'!X167+'Avoided Gen Capacity Cost'!X167)</f>
        <v>0</v>
      </c>
      <c r="Y167">
        <f>-('Avoided Prod Cost'!Y167+'Avoided T&amp;D Capacity'!Y167+'Avoided Gen Capacity Cost'!Y167)</f>
        <v>0</v>
      </c>
      <c r="Z167">
        <f>-('Avoided Prod Cost'!Z167+'Avoided T&amp;D Capacity'!Z167+'Avoided Gen Capacity Cost'!Z167)</f>
        <v>0</v>
      </c>
      <c r="AA167">
        <f>-('Avoided Prod Cost'!AA167+'Avoided T&amp;D Capacity'!AA167+'Avoided Gen Capacity Cost'!AA167)</f>
        <v>0</v>
      </c>
      <c r="AB167">
        <f>-('Avoided Prod Cost'!AB167+'Avoided T&amp;D Capacity'!AB167+'Avoided Gen Capacity Cost'!AB167)</f>
        <v>0</v>
      </c>
      <c r="AC167">
        <f>-('Avoided Prod Cost'!AC167+'Avoided T&amp;D Capacity'!AC167+'Avoided Gen Capacity Cost'!AC167)</f>
        <v>0</v>
      </c>
      <c r="AD167">
        <f>-('Avoided Prod Cost'!AD167+'Avoided T&amp;D Capacity'!AD167+'Avoided Gen Capacity Cost'!AD167)</f>
        <v>0</v>
      </c>
      <c r="AE167">
        <f>-('Avoided Prod Cost'!AE167+'Avoided T&amp;D Capacity'!AE167+'Avoided Gen Capacity Cost'!AE167)</f>
        <v>0</v>
      </c>
      <c r="AF167">
        <f>-('Avoided Prod Cost'!AF167+'Avoided T&amp;D Capacity'!AF167+'Avoided Gen Capacity Cost'!AF167)</f>
        <v>0</v>
      </c>
      <c r="AG167">
        <f>-('Avoided Prod Cost'!AG167+'Avoided T&amp;D Capacity'!AG167+'Avoided Gen Capacity Cost'!AG167)</f>
        <v>0</v>
      </c>
      <c r="AH167">
        <f>-('Avoided Prod Cost'!AH167+'Avoided T&amp;D Capacity'!AH167+'Avoided Gen Capacity Cost'!AH167)</f>
        <v>0</v>
      </c>
      <c r="AI167" s="2">
        <f t="shared" si="4"/>
        <v>162.10792520000001</v>
      </c>
      <c r="AJ167" s="2">
        <f t="shared" si="5"/>
        <v>115.64328570100623</v>
      </c>
    </row>
    <row r="168" spans="1:36" x14ac:dyDescent="0.25">
      <c r="A168" s="13">
        <v>2</v>
      </c>
      <c r="B168" s="13">
        <v>500</v>
      </c>
      <c r="C168" s="95">
        <v>503</v>
      </c>
      <c r="D168" t="s">
        <v>202</v>
      </c>
      <c r="E168">
        <f>-('Avoided Prod Cost'!E168+'Avoided T&amp;D Capacity'!E168+'Avoided Gen Capacity Cost'!E168)</f>
        <v>0</v>
      </c>
      <c r="F168">
        <f>-('Avoided Prod Cost'!F168+'Avoided T&amp;D Capacity'!F168+'Avoided Gen Capacity Cost'!F168)</f>
        <v>0</v>
      </c>
      <c r="G168">
        <f>-('Avoided Prod Cost'!G168+'Avoided T&amp;D Capacity'!G168+'Avoided Gen Capacity Cost'!G168)</f>
        <v>12.5558593</v>
      </c>
      <c r="H168">
        <f>-('Avoided Prod Cost'!H168+'Avoided T&amp;D Capacity'!H168+'Avoided Gen Capacity Cost'!H168)</f>
        <v>12.5558593</v>
      </c>
      <c r="I168">
        <f>-('Avoided Prod Cost'!I168+'Avoided T&amp;D Capacity'!I168+'Avoided Gen Capacity Cost'!I168)</f>
        <v>13.8058593</v>
      </c>
      <c r="J168">
        <f>-('Avoided Prod Cost'!J168+'Avoided T&amp;D Capacity'!J168+'Avoided Gen Capacity Cost'!J168)</f>
        <v>18.330273300000002</v>
      </c>
      <c r="K168">
        <f>-('Avoided Prod Cost'!K168+'Avoided T&amp;D Capacity'!K168+'Avoided Gen Capacity Cost'!K168)</f>
        <v>19.462109300000002</v>
      </c>
      <c r="L168">
        <f>-('Avoided Prod Cost'!L168+'Avoided T&amp;D Capacity'!L168+'Avoided Gen Capacity Cost'!L168)</f>
        <v>20.223828300000001</v>
      </c>
      <c r="M168">
        <f>-('Avoided Prod Cost'!M168+'Avoided T&amp;D Capacity'!M168+'Avoided Gen Capacity Cost'!M168)</f>
        <v>23.258984300000002</v>
      </c>
      <c r="N168">
        <f>-('Avoided Prod Cost'!N168+'Avoided T&amp;D Capacity'!N168+'Avoided Gen Capacity Cost'!N168)</f>
        <v>23.9230473</v>
      </c>
      <c r="O168">
        <f>-('Avoided Prod Cost'!O168+'Avoided T&amp;D Capacity'!O168+'Avoided Gen Capacity Cost'!O168)</f>
        <v>24.9542973</v>
      </c>
      <c r="P168">
        <f>-('Avoided Prod Cost'!P168+'Avoided T&amp;D Capacity'!P168+'Avoided Gen Capacity Cost'!P168)</f>
        <v>22.993359300000002</v>
      </c>
      <c r="Q168">
        <f>-('Avoided Prod Cost'!Q168+'Avoided T&amp;D Capacity'!Q168+'Avoided Gen Capacity Cost'!Q168)</f>
        <v>23.805859300000002</v>
      </c>
      <c r="R168">
        <f>-('Avoided Prod Cost'!R168+'Avoided T&amp;D Capacity'!R168+'Avoided Gen Capacity Cost'!R168)</f>
        <v>0</v>
      </c>
      <c r="S168">
        <f>-('Avoided Prod Cost'!S168+'Avoided T&amp;D Capacity'!S168+'Avoided Gen Capacity Cost'!S168)</f>
        <v>0</v>
      </c>
      <c r="T168">
        <f>-('Avoided Prod Cost'!T168+'Avoided T&amp;D Capacity'!T168+'Avoided Gen Capacity Cost'!T168)</f>
        <v>0</v>
      </c>
      <c r="U168">
        <f>-('Avoided Prod Cost'!U168+'Avoided T&amp;D Capacity'!U168+'Avoided Gen Capacity Cost'!U168)</f>
        <v>0</v>
      </c>
      <c r="V168">
        <f>-('Avoided Prod Cost'!V168+'Avoided T&amp;D Capacity'!V168+'Avoided Gen Capacity Cost'!V168)</f>
        <v>0</v>
      </c>
      <c r="W168">
        <f>-('Avoided Prod Cost'!W168+'Avoided T&amp;D Capacity'!W168+'Avoided Gen Capacity Cost'!W168)</f>
        <v>0</v>
      </c>
      <c r="X168">
        <f>-('Avoided Prod Cost'!X168+'Avoided T&amp;D Capacity'!X168+'Avoided Gen Capacity Cost'!X168)</f>
        <v>0</v>
      </c>
      <c r="Y168">
        <f>-('Avoided Prod Cost'!Y168+'Avoided T&amp;D Capacity'!Y168+'Avoided Gen Capacity Cost'!Y168)</f>
        <v>0</v>
      </c>
      <c r="Z168">
        <f>-('Avoided Prod Cost'!Z168+'Avoided T&amp;D Capacity'!Z168+'Avoided Gen Capacity Cost'!Z168)</f>
        <v>0</v>
      </c>
      <c r="AA168">
        <f>-('Avoided Prod Cost'!AA168+'Avoided T&amp;D Capacity'!AA168+'Avoided Gen Capacity Cost'!AA168)</f>
        <v>0</v>
      </c>
      <c r="AB168">
        <f>-('Avoided Prod Cost'!AB168+'Avoided T&amp;D Capacity'!AB168+'Avoided Gen Capacity Cost'!AB168)</f>
        <v>0</v>
      </c>
      <c r="AC168">
        <f>-('Avoided Prod Cost'!AC168+'Avoided T&amp;D Capacity'!AC168+'Avoided Gen Capacity Cost'!AC168)</f>
        <v>0</v>
      </c>
      <c r="AD168">
        <f>-('Avoided Prod Cost'!AD168+'Avoided T&amp;D Capacity'!AD168+'Avoided Gen Capacity Cost'!AD168)</f>
        <v>0</v>
      </c>
      <c r="AE168">
        <f>-('Avoided Prod Cost'!AE168+'Avoided T&amp;D Capacity'!AE168+'Avoided Gen Capacity Cost'!AE168)</f>
        <v>0</v>
      </c>
      <c r="AF168">
        <f>-('Avoided Prod Cost'!AF168+'Avoided T&amp;D Capacity'!AF168+'Avoided Gen Capacity Cost'!AF168)</f>
        <v>0</v>
      </c>
      <c r="AG168">
        <f>-('Avoided Prod Cost'!AG168+'Avoided T&amp;D Capacity'!AG168+'Avoided Gen Capacity Cost'!AG168)</f>
        <v>0</v>
      </c>
      <c r="AH168">
        <f>-('Avoided Prod Cost'!AH168+'Avoided T&amp;D Capacity'!AH168+'Avoided Gen Capacity Cost'!AH168)</f>
        <v>0</v>
      </c>
      <c r="AI168" s="2">
        <f t="shared" si="4"/>
        <v>215.86933630000004</v>
      </c>
      <c r="AJ168" s="2">
        <f t="shared" si="5"/>
        <v>153.98831833895835</v>
      </c>
    </row>
    <row r="169" spans="1:36" x14ac:dyDescent="0.25">
      <c r="A169" s="13">
        <v>2</v>
      </c>
      <c r="B169" s="13">
        <v>700</v>
      </c>
      <c r="C169" s="95">
        <v>701</v>
      </c>
      <c r="D169" t="s">
        <v>203</v>
      </c>
      <c r="E169">
        <f>-('Avoided Prod Cost'!E169+'Avoided T&amp;D Capacity'!E169+'Avoided Gen Capacity Cost'!E169)</f>
        <v>0</v>
      </c>
      <c r="F169">
        <f>-('Avoided Prod Cost'!F169+'Avoided T&amp;D Capacity'!F169+'Avoided Gen Capacity Cost'!F169)</f>
        <v>0</v>
      </c>
      <c r="G169">
        <f>-('Avoided Prod Cost'!G169+'Avoided T&amp;D Capacity'!G169+'Avoided Gen Capacity Cost'!G169)</f>
        <v>8.9068672000000007</v>
      </c>
      <c r="H169">
        <f>-('Avoided Prod Cost'!H169+'Avoided T&amp;D Capacity'!H169+'Avoided Gen Capacity Cost'!H169)</f>
        <v>9.4068672000000007</v>
      </c>
      <c r="I169">
        <f>-('Avoided Prod Cost'!I169+'Avoided T&amp;D Capacity'!I169+'Avoided Gen Capacity Cost'!I169)</f>
        <v>9.7818672000000007</v>
      </c>
      <c r="J169">
        <f>-('Avoided Prod Cost'!J169+'Avoided T&amp;D Capacity'!J169+'Avoided Gen Capacity Cost'!J169)</f>
        <v>13.430305200000001</v>
      </c>
      <c r="K169">
        <f>-('Avoided Prod Cost'!K169+'Avoided T&amp;D Capacity'!K169+'Avoided Gen Capacity Cost'!K169)</f>
        <v>13.977180200000001</v>
      </c>
      <c r="L169">
        <f>-('Avoided Prod Cost'!L169+'Avoided T&amp;D Capacity'!L169+'Avoided Gen Capacity Cost'!L169)</f>
        <v>14.292609200000001</v>
      </c>
      <c r="M169">
        <f>-('Avoided Prod Cost'!M169+'Avoided T&amp;D Capacity'!M169+'Avoided Gen Capacity Cost'!M169)</f>
        <v>16.578742200000001</v>
      </c>
      <c r="N169">
        <f>-('Avoided Prod Cost'!N169+'Avoided T&amp;D Capacity'!N169+'Avoided Gen Capacity Cost'!N169)</f>
        <v>16.969367200000001</v>
      </c>
      <c r="O169">
        <f>-('Avoided Prod Cost'!O169+'Avoided T&amp;D Capacity'!O169+'Avoided Gen Capacity Cost'!O169)</f>
        <v>17.789680199999999</v>
      </c>
      <c r="P169">
        <f>-('Avoided Prod Cost'!P169+'Avoided T&amp;D Capacity'!P169+'Avoided Gen Capacity Cost'!P169)</f>
        <v>17.031867200000001</v>
      </c>
      <c r="Q169">
        <f>-('Avoided Prod Cost'!Q169+'Avoided T&amp;D Capacity'!Q169+'Avoided Gen Capacity Cost'!Q169)</f>
        <v>17.078742200000001</v>
      </c>
      <c r="R169">
        <f>-('Avoided Prod Cost'!R169+'Avoided T&amp;D Capacity'!R169+'Avoided Gen Capacity Cost'!R169)</f>
        <v>16.656867200000001</v>
      </c>
      <c r="S169">
        <f>-('Avoided Prod Cost'!S169+'Avoided T&amp;D Capacity'!S169+'Avoided Gen Capacity Cost'!S169)</f>
        <v>18.656867200000001</v>
      </c>
      <c r="T169">
        <f>-('Avoided Prod Cost'!T169+'Avoided T&amp;D Capacity'!T169+'Avoided Gen Capacity Cost'!T169)</f>
        <v>0</v>
      </c>
      <c r="U169">
        <f>-('Avoided Prod Cost'!U169+'Avoided T&amp;D Capacity'!U169+'Avoided Gen Capacity Cost'!U169)</f>
        <v>0</v>
      </c>
      <c r="V169">
        <f>-('Avoided Prod Cost'!V169+'Avoided T&amp;D Capacity'!V169+'Avoided Gen Capacity Cost'!V169)</f>
        <v>0</v>
      </c>
      <c r="W169">
        <f>-('Avoided Prod Cost'!W169+'Avoided T&amp;D Capacity'!W169+'Avoided Gen Capacity Cost'!W169)</f>
        <v>0</v>
      </c>
      <c r="X169">
        <f>-('Avoided Prod Cost'!X169+'Avoided T&amp;D Capacity'!X169+'Avoided Gen Capacity Cost'!X169)</f>
        <v>0</v>
      </c>
      <c r="Y169">
        <f>-('Avoided Prod Cost'!Y169+'Avoided T&amp;D Capacity'!Y169+'Avoided Gen Capacity Cost'!Y169)</f>
        <v>0</v>
      </c>
      <c r="Z169">
        <f>-('Avoided Prod Cost'!Z169+'Avoided T&amp;D Capacity'!Z169+'Avoided Gen Capacity Cost'!Z169)</f>
        <v>0</v>
      </c>
      <c r="AA169">
        <f>-('Avoided Prod Cost'!AA169+'Avoided T&amp;D Capacity'!AA169+'Avoided Gen Capacity Cost'!AA169)</f>
        <v>0</v>
      </c>
      <c r="AB169">
        <f>-('Avoided Prod Cost'!AB169+'Avoided T&amp;D Capacity'!AB169+'Avoided Gen Capacity Cost'!AB169)</f>
        <v>0</v>
      </c>
      <c r="AC169">
        <f>-('Avoided Prod Cost'!AC169+'Avoided T&amp;D Capacity'!AC169+'Avoided Gen Capacity Cost'!AC169)</f>
        <v>0</v>
      </c>
      <c r="AD169">
        <f>-('Avoided Prod Cost'!AD169+'Avoided T&amp;D Capacity'!AD169+'Avoided Gen Capacity Cost'!AD169)</f>
        <v>0</v>
      </c>
      <c r="AE169">
        <f>-('Avoided Prod Cost'!AE169+'Avoided T&amp;D Capacity'!AE169+'Avoided Gen Capacity Cost'!AE169)</f>
        <v>0</v>
      </c>
      <c r="AF169">
        <f>-('Avoided Prod Cost'!AF169+'Avoided T&amp;D Capacity'!AF169+'Avoided Gen Capacity Cost'!AF169)</f>
        <v>0</v>
      </c>
      <c r="AG169">
        <f>-('Avoided Prod Cost'!AG169+'Avoided T&amp;D Capacity'!AG169+'Avoided Gen Capacity Cost'!AG169)</f>
        <v>0</v>
      </c>
      <c r="AH169">
        <f>-('Avoided Prod Cost'!AH169+'Avoided T&amp;D Capacity'!AH169+'Avoided Gen Capacity Cost'!AH169)</f>
        <v>0</v>
      </c>
      <c r="AI169" s="2">
        <f t="shared" si="4"/>
        <v>190.55782959999996</v>
      </c>
      <c r="AJ169" s="2">
        <f t="shared" si="5"/>
        <v>127.92439343263607</v>
      </c>
    </row>
    <row r="170" spans="1:36" x14ac:dyDescent="0.25">
      <c r="A170" s="13">
        <v>2</v>
      </c>
      <c r="B170" s="13">
        <v>800</v>
      </c>
      <c r="C170" s="95">
        <v>801</v>
      </c>
      <c r="D170" t="s">
        <v>204</v>
      </c>
      <c r="E170">
        <f>-('Avoided Prod Cost'!E170+'Avoided T&amp;D Capacity'!E170+'Avoided Gen Capacity Cost'!E170)</f>
        <v>0</v>
      </c>
      <c r="F170">
        <f>-('Avoided Prod Cost'!F170+'Avoided T&amp;D Capacity'!F170+'Avoided Gen Capacity Cost'!F170)</f>
        <v>0</v>
      </c>
      <c r="G170">
        <f>-('Avoided Prod Cost'!G170+'Avoided T&amp;D Capacity'!G170+'Avoided Gen Capacity Cost'!G170)</f>
        <v>86.417935</v>
      </c>
      <c r="H170">
        <f>-('Avoided Prod Cost'!H170+'Avoided T&amp;D Capacity'!H170+'Avoided Gen Capacity Cost'!H170)</f>
        <v>86.792935</v>
      </c>
      <c r="I170">
        <f>-('Avoided Prod Cost'!I170+'Avoided T&amp;D Capacity'!I170+'Avoided Gen Capacity Cost'!I170)</f>
        <v>94.917935</v>
      </c>
      <c r="J170">
        <f>-('Avoided Prod Cost'!J170+'Avoided T&amp;D Capacity'!J170+'Avoided Gen Capacity Cost'!J170)</f>
        <v>132.13961499999999</v>
      </c>
      <c r="K170">
        <f>-('Avoided Prod Cost'!K170+'Avoided T&amp;D Capacity'!K170+'Avoided Gen Capacity Cost'!K170)</f>
        <v>144.676725</v>
      </c>
      <c r="L170">
        <f>-('Avoided Prod Cost'!L170+'Avoided T&amp;D Capacity'!L170+'Avoided Gen Capacity Cost'!L170)</f>
        <v>0</v>
      </c>
      <c r="M170">
        <f>-('Avoided Prod Cost'!M170+'Avoided T&amp;D Capacity'!M170+'Avoided Gen Capacity Cost'!M170)</f>
        <v>0</v>
      </c>
      <c r="N170">
        <f>-('Avoided Prod Cost'!N170+'Avoided T&amp;D Capacity'!N170+'Avoided Gen Capacity Cost'!N170)</f>
        <v>0</v>
      </c>
      <c r="O170">
        <f>-('Avoided Prod Cost'!O170+'Avoided T&amp;D Capacity'!O170+'Avoided Gen Capacity Cost'!O170)</f>
        <v>0</v>
      </c>
      <c r="P170">
        <f>-('Avoided Prod Cost'!P170+'Avoided T&amp;D Capacity'!P170+'Avoided Gen Capacity Cost'!P170)</f>
        <v>0</v>
      </c>
      <c r="Q170">
        <f>-('Avoided Prod Cost'!Q170+'Avoided T&amp;D Capacity'!Q170+'Avoided Gen Capacity Cost'!Q170)</f>
        <v>0</v>
      </c>
      <c r="R170">
        <f>-('Avoided Prod Cost'!R170+'Avoided T&amp;D Capacity'!R170+'Avoided Gen Capacity Cost'!R170)</f>
        <v>0</v>
      </c>
      <c r="S170">
        <f>-('Avoided Prod Cost'!S170+'Avoided T&amp;D Capacity'!S170+'Avoided Gen Capacity Cost'!S170)</f>
        <v>0</v>
      </c>
      <c r="T170">
        <f>-('Avoided Prod Cost'!T170+'Avoided T&amp;D Capacity'!T170+'Avoided Gen Capacity Cost'!T170)</f>
        <v>0</v>
      </c>
      <c r="U170">
        <f>-('Avoided Prod Cost'!U170+'Avoided T&amp;D Capacity'!U170+'Avoided Gen Capacity Cost'!U170)</f>
        <v>0</v>
      </c>
      <c r="V170">
        <f>-('Avoided Prod Cost'!V170+'Avoided T&amp;D Capacity'!V170+'Avoided Gen Capacity Cost'!V170)</f>
        <v>0</v>
      </c>
      <c r="W170">
        <f>-('Avoided Prod Cost'!W170+'Avoided T&amp;D Capacity'!W170+'Avoided Gen Capacity Cost'!W170)</f>
        <v>0</v>
      </c>
      <c r="X170">
        <f>-('Avoided Prod Cost'!X170+'Avoided T&amp;D Capacity'!X170+'Avoided Gen Capacity Cost'!X170)</f>
        <v>0</v>
      </c>
      <c r="Y170">
        <f>-('Avoided Prod Cost'!Y170+'Avoided T&amp;D Capacity'!Y170+'Avoided Gen Capacity Cost'!Y170)</f>
        <v>0</v>
      </c>
      <c r="Z170">
        <f>-('Avoided Prod Cost'!Z170+'Avoided T&amp;D Capacity'!Z170+'Avoided Gen Capacity Cost'!Z170)</f>
        <v>0</v>
      </c>
      <c r="AA170">
        <f>-('Avoided Prod Cost'!AA170+'Avoided T&amp;D Capacity'!AA170+'Avoided Gen Capacity Cost'!AA170)</f>
        <v>0</v>
      </c>
      <c r="AB170">
        <f>-('Avoided Prod Cost'!AB170+'Avoided T&amp;D Capacity'!AB170+'Avoided Gen Capacity Cost'!AB170)</f>
        <v>0</v>
      </c>
      <c r="AC170">
        <f>-('Avoided Prod Cost'!AC170+'Avoided T&amp;D Capacity'!AC170+'Avoided Gen Capacity Cost'!AC170)</f>
        <v>0</v>
      </c>
      <c r="AD170">
        <f>-('Avoided Prod Cost'!AD170+'Avoided T&amp;D Capacity'!AD170+'Avoided Gen Capacity Cost'!AD170)</f>
        <v>0</v>
      </c>
      <c r="AE170">
        <f>-('Avoided Prod Cost'!AE170+'Avoided T&amp;D Capacity'!AE170+'Avoided Gen Capacity Cost'!AE170)</f>
        <v>0</v>
      </c>
      <c r="AF170">
        <f>-('Avoided Prod Cost'!AF170+'Avoided T&amp;D Capacity'!AF170+'Avoided Gen Capacity Cost'!AF170)</f>
        <v>0</v>
      </c>
      <c r="AG170">
        <f>-('Avoided Prod Cost'!AG170+'Avoided T&amp;D Capacity'!AG170+'Avoided Gen Capacity Cost'!AG170)</f>
        <v>0</v>
      </c>
      <c r="AH170">
        <f>-('Avoided Prod Cost'!AH170+'Avoided T&amp;D Capacity'!AH170+'Avoided Gen Capacity Cost'!AH170)</f>
        <v>0</v>
      </c>
      <c r="AI170" s="2">
        <f t="shared" si="4"/>
        <v>544.94514500000002</v>
      </c>
      <c r="AJ170" s="2">
        <f t="shared" si="5"/>
        <v>473.7998747103868</v>
      </c>
    </row>
    <row r="171" spans="1:36" x14ac:dyDescent="0.25">
      <c r="A171" s="13">
        <v>2</v>
      </c>
      <c r="B171" s="13">
        <v>800</v>
      </c>
      <c r="C171" s="95">
        <v>802</v>
      </c>
      <c r="D171" t="s">
        <v>205</v>
      </c>
      <c r="E171">
        <f>-('Avoided Prod Cost'!E171+'Avoided T&amp;D Capacity'!E171+'Avoided Gen Capacity Cost'!E171)</f>
        <v>0</v>
      </c>
      <c r="F171">
        <f>-('Avoided Prod Cost'!F171+'Avoided T&amp;D Capacity'!F171+'Avoided Gen Capacity Cost'!F171)</f>
        <v>0</v>
      </c>
      <c r="G171">
        <f>-('Avoided Prod Cost'!G171+'Avoided T&amp;D Capacity'!G171+'Avoided Gen Capacity Cost'!G171)</f>
        <v>43.489187000000001</v>
      </c>
      <c r="H171">
        <f>-('Avoided Prod Cost'!H171+'Avoided T&amp;D Capacity'!H171+'Avoided Gen Capacity Cost'!H171)</f>
        <v>43.864187000000001</v>
      </c>
      <c r="I171">
        <f>-('Avoided Prod Cost'!I171+'Avoided T&amp;D Capacity'!I171+'Avoided Gen Capacity Cost'!I171)</f>
        <v>48.239187000000001</v>
      </c>
      <c r="J171">
        <f>-('Avoided Prod Cost'!J171+'Avoided T&amp;D Capacity'!J171+'Avoided Gen Capacity Cost'!J171)</f>
        <v>66.655203</v>
      </c>
      <c r="K171">
        <f>-('Avoided Prod Cost'!K171+'Avoided T&amp;D Capacity'!K171+'Avoided Gen Capacity Cost'!K171)</f>
        <v>72.624929000000009</v>
      </c>
      <c r="L171">
        <f>-('Avoided Prod Cost'!L171+'Avoided T&amp;D Capacity'!L171+'Avoided Gen Capacity Cost'!L171)</f>
        <v>0</v>
      </c>
      <c r="M171">
        <f>-('Avoided Prod Cost'!M171+'Avoided T&amp;D Capacity'!M171+'Avoided Gen Capacity Cost'!M171)</f>
        <v>0</v>
      </c>
      <c r="N171">
        <f>-('Avoided Prod Cost'!N171+'Avoided T&amp;D Capacity'!N171+'Avoided Gen Capacity Cost'!N171)</f>
        <v>0</v>
      </c>
      <c r="O171">
        <f>-('Avoided Prod Cost'!O171+'Avoided T&amp;D Capacity'!O171+'Avoided Gen Capacity Cost'!O171)</f>
        <v>0</v>
      </c>
      <c r="P171">
        <f>-('Avoided Prod Cost'!P171+'Avoided T&amp;D Capacity'!P171+'Avoided Gen Capacity Cost'!P171)</f>
        <v>0</v>
      </c>
      <c r="Q171">
        <f>-('Avoided Prod Cost'!Q171+'Avoided T&amp;D Capacity'!Q171+'Avoided Gen Capacity Cost'!Q171)</f>
        <v>0</v>
      </c>
      <c r="R171">
        <f>-('Avoided Prod Cost'!R171+'Avoided T&amp;D Capacity'!R171+'Avoided Gen Capacity Cost'!R171)</f>
        <v>0</v>
      </c>
      <c r="S171">
        <f>-('Avoided Prod Cost'!S171+'Avoided T&amp;D Capacity'!S171+'Avoided Gen Capacity Cost'!S171)</f>
        <v>0</v>
      </c>
      <c r="T171">
        <f>-('Avoided Prod Cost'!T171+'Avoided T&amp;D Capacity'!T171+'Avoided Gen Capacity Cost'!T171)</f>
        <v>0</v>
      </c>
      <c r="U171">
        <f>-('Avoided Prod Cost'!U171+'Avoided T&amp;D Capacity'!U171+'Avoided Gen Capacity Cost'!U171)</f>
        <v>0</v>
      </c>
      <c r="V171">
        <f>-('Avoided Prod Cost'!V171+'Avoided T&amp;D Capacity'!V171+'Avoided Gen Capacity Cost'!V171)</f>
        <v>0</v>
      </c>
      <c r="W171">
        <f>-('Avoided Prod Cost'!W171+'Avoided T&amp;D Capacity'!W171+'Avoided Gen Capacity Cost'!W171)</f>
        <v>0</v>
      </c>
      <c r="X171">
        <f>-('Avoided Prod Cost'!X171+'Avoided T&amp;D Capacity'!X171+'Avoided Gen Capacity Cost'!X171)</f>
        <v>0</v>
      </c>
      <c r="Y171">
        <f>-('Avoided Prod Cost'!Y171+'Avoided T&amp;D Capacity'!Y171+'Avoided Gen Capacity Cost'!Y171)</f>
        <v>0</v>
      </c>
      <c r="Z171">
        <f>-('Avoided Prod Cost'!Z171+'Avoided T&amp;D Capacity'!Z171+'Avoided Gen Capacity Cost'!Z171)</f>
        <v>0</v>
      </c>
      <c r="AA171">
        <f>-('Avoided Prod Cost'!AA171+'Avoided T&amp;D Capacity'!AA171+'Avoided Gen Capacity Cost'!AA171)</f>
        <v>0</v>
      </c>
      <c r="AB171">
        <f>-('Avoided Prod Cost'!AB171+'Avoided T&amp;D Capacity'!AB171+'Avoided Gen Capacity Cost'!AB171)</f>
        <v>0</v>
      </c>
      <c r="AC171">
        <f>-('Avoided Prod Cost'!AC171+'Avoided T&amp;D Capacity'!AC171+'Avoided Gen Capacity Cost'!AC171)</f>
        <v>0</v>
      </c>
      <c r="AD171">
        <f>-('Avoided Prod Cost'!AD171+'Avoided T&amp;D Capacity'!AD171+'Avoided Gen Capacity Cost'!AD171)</f>
        <v>0</v>
      </c>
      <c r="AE171">
        <f>-('Avoided Prod Cost'!AE171+'Avoided T&amp;D Capacity'!AE171+'Avoided Gen Capacity Cost'!AE171)</f>
        <v>0</v>
      </c>
      <c r="AF171">
        <f>-('Avoided Prod Cost'!AF171+'Avoided T&amp;D Capacity'!AF171+'Avoided Gen Capacity Cost'!AF171)</f>
        <v>0</v>
      </c>
      <c r="AG171">
        <f>-('Avoided Prod Cost'!AG171+'Avoided T&amp;D Capacity'!AG171+'Avoided Gen Capacity Cost'!AG171)</f>
        <v>0</v>
      </c>
      <c r="AH171">
        <f>-('Avoided Prod Cost'!AH171+'Avoided T&amp;D Capacity'!AH171+'Avoided Gen Capacity Cost'!AH171)</f>
        <v>0</v>
      </c>
      <c r="AI171" s="2">
        <f t="shared" si="4"/>
        <v>274.87269300000003</v>
      </c>
      <c r="AJ171" s="2">
        <f t="shared" si="5"/>
        <v>239.01600431461907</v>
      </c>
    </row>
    <row r="172" spans="1:36" x14ac:dyDescent="0.25">
      <c r="A172" s="13">
        <v>2</v>
      </c>
      <c r="B172" s="13">
        <v>800</v>
      </c>
      <c r="C172" s="95">
        <v>803</v>
      </c>
      <c r="D172" t="s">
        <v>206</v>
      </c>
      <c r="E172">
        <f>-('Avoided Prod Cost'!E172+'Avoided T&amp;D Capacity'!E172+'Avoided Gen Capacity Cost'!E172)</f>
        <v>0</v>
      </c>
      <c r="F172">
        <f>-('Avoided Prod Cost'!F172+'Avoided T&amp;D Capacity'!F172+'Avoided Gen Capacity Cost'!F172)</f>
        <v>0</v>
      </c>
      <c r="G172">
        <f>-('Avoided Prod Cost'!G172+'Avoided T&amp;D Capacity'!G172+'Avoided Gen Capacity Cost'!G172)</f>
        <v>130.03614999999999</v>
      </c>
      <c r="H172">
        <f>-('Avoided Prod Cost'!H172+'Avoided T&amp;D Capacity'!H172+'Avoided Gen Capacity Cost'!H172)</f>
        <v>130.41114999999999</v>
      </c>
      <c r="I172">
        <f>-('Avoided Prod Cost'!I172+'Avoided T&amp;D Capacity'!I172+'Avoided Gen Capacity Cost'!I172)</f>
        <v>143.16114999999999</v>
      </c>
      <c r="J172">
        <f>-('Avoided Prod Cost'!J172+'Avoided T&amp;D Capacity'!J172+'Avoided Gen Capacity Cost'!J172)</f>
        <v>199.35059999999999</v>
      </c>
      <c r="K172">
        <f>-('Avoided Prod Cost'!K172+'Avoided T&amp;D Capacity'!K172+'Avoided Gen Capacity Cost'!K172)</f>
        <v>217.08790999999999</v>
      </c>
      <c r="L172">
        <f>-('Avoided Prod Cost'!L172+'Avoided T&amp;D Capacity'!L172+'Avoided Gen Capacity Cost'!L172)</f>
        <v>227.80958999999999</v>
      </c>
      <c r="M172">
        <f>-('Avoided Prod Cost'!M172+'Avoided T&amp;D Capacity'!M172+'Avoided Gen Capacity Cost'!M172)</f>
        <v>256.38770999999997</v>
      </c>
      <c r="N172">
        <f>-('Avoided Prod Cost'!N172+'Avoided T&amp;D Capacity'!N172+'Avoided Gen Capacity Cost'!N172)</f>
        <v>274.82900000000001</v>
      </c>
      <c r="O172">
        <f>-('Avoided Prod Cost'!O172+'Avoided T&amp;D Capacity'!O172+'Avoided Gen Capacity Cost'!O172)</f>
        <v>281.09461999999996</v>
      </c>
      <c r="P172">
        <f>-('Avoided Prod Cost'!P172+'Avoided T&amp;D Capacity'!P172+'Avoided Gen Capacity Cost'!P172)</f>
        <v>252.93836999999999</v>
      </c>
      <c r="Q172">
        <f>-('Avoided Prod Cost'!Q172+'Avoided T&amp;D Capacity'!Q172+'Avoided Gen Capacity Cost'!Q172)</f>
        <v>0</v>
      </c>
      <c r="R172">
        <f>-('Avoided Prod Cost'!R172+'Avoided T&amp;D Capacity'!R172+'Avoided Gen Capacity Cost'!R172)</f>
        <v>0</v>
      </c>
      <c r="S172">
        <f>-('Avoided Prod Cost'!S172+'Avoided T&amp;D Capacity'!S172+'Avoided Gen Capacity Cost'!S172)</f>
        <v>0</v>
      </c>
      <c r="T172">
        <f>-('Avoided Prod Cost'!T172+'Avoided T&amp;D Capacity'!T172+'Avoided Gen Capacity Cost'!T172)</f>
        <v>0</v>
      </c>
      <c r="U172">
        <f>-('Avoided Prod Cost'!U172+'Avoided T&amp;D Capacity'!U172+'Avoided Gen Capacity Cost'!U172)</f>
        <v>0</v>
      </c>
      <c r="V172">
        <f>-('Avoided Prod Cost'!V172+'Avoided T&amp;D Capacity'!V172+'Avoided Gen Capacity Cost'!V172)</f>
        <v>0</v>
      </c>
      <c r="W172">
        <f>-('Avoided Prod Cost'!W172+'Avoided T&amp;D Capacity'!W172+'Avoided Gen Capacity Cost'!W172)</f>
        <v>0</v>
      </c>
      <c r="X172">
        <f>-('Avoided Prod Cost'!X172+'Avoided T&amp;D Capacity'!X172+'Avoided Gen Capacity Cost'!X172)</f>
        <v>0</v>
      </c>
      <c r="Y172">
        <f>-('Avoided Prod Cost'!Y172+'Avoided T&amp;D Capacity'!Y172+'Avoided Gen Capacity Cost'!Y172)</f>
        <v>0</v>
      </c>
      <c r="Z172">
        <f>-('Avoided Prod Cost'!Z172+'Avoided T&amp;D Capacity'!Z172+'Avoided Gen Capacity Cost'!Z172)</f>
        <v>0</v>
      </c>
      <c r="AA172">
        <f>-('Avoided Prod Cost'!AA172+'Avoided T&amp;D Capacity'!AA172+'Avoided Gen Capacity Cost'!AA172)</f>
        <v>0</v>
      </c>
      <c r="AB172">
        <f>-('Avoided Prod Cost'!AB172+'Avoided T&amp;D Capacity'!AB172+'Avoided Gen Capacity Cost'!AB172)</f>
        <v>0</v>
      </c>
      <c r="AC172">
        <f>-('Avoided Prod Cost'!AC172+'Avoided T&amp;D Capacity'!AC172+'Avoided Gen Capacity Cost'!AC172)</f>
        <v>0</v>
      </c>
      <c r="AD172">
        <f>-('Avoided Prod Cost'!AD172+'Avoided T&amp;D Capacity'!AD172+'Avoided Gen Capacity Cost'!AD172)</f>
        <v>0</v>
      </c>
      <c r="AE172">
        <f>-('Avoided Prod Cost'!AE172+'Avoided T&amp;D Capacity'!AE172+'Avoided Gen Capacity Cost'!AE172)</f>
        <v>0</v>
      </c>
      <c r="AF172">
        <f>-('Avoided Prod Cost'!AF172+'Avoided T&amp;D Capacity'!AF172+'Avoided Gen Capacity Cost'!AF172)</f>
        <v>0</v>
      </c>
      <c r="AG172">
        <f>-('Avoided Prod Cost'!AG172+'Avoided T&amp;D Capacity'!AG172+'Avoided Gen Capacity Cost'!AG172)</f>
        <v>0</v>
      </c>
      <c r="AH172">
        <f>-('Avoided Prod Cost'!AH172+'Avoided T&amp;D Capacity'!AH172+'Avoided Gen Capacity Cost'!AH172)</f>
        <v>0</v>
      </c>
      <c r="AI172" s="2">
        <f t="shared" si="4"/>
        <v>2113.1062499999998</v>
      </c>
      <c r="AJ172" s="2">
        <f t="shared" si="5"/>
        <v>1547.1646109875601</v>
      </c>
    </row>
    <row r="173" spans="1:36" x14ac:dyDescent="0.25">
      <c r="A173" s="13">
        <v>2</v>
      </c>
      <c r="B173" s="13">
        <v>800</v>
      </c>
      <c r="C173" s="95">
        <v>804</v>
      </c>
      <c r="D173" t="s">
        <v>207</v>
      </c>
      <c r="E173">
        <f>-('Avoided Prod Cost'!E173+'Avoided T&amp;D Capacity'!E173+'Avoided Gen Capacity Cost'!E173)</f>
        <v>0</v>
      </c>
      <c r="F173">
        <f>-('Avoided Prod Cost'!F173+'Avoided T&amp;D Capacity'!F173+'Avoided Gen Capacity Cost'!F173)</f>
        <v>0</v>
      </c>
      <c r="G173">
        <f>-('Avoided Prod Cost'!G173+'Avoided T&amp;D Capacity'!G173+'Avoided Gen Capacity Cost'!G173)</f>
        <v>173.41646</v>
      </c>
      <c r="H173">
        <f>-('Avoided Prod Cost'!H173+'Avoided T&amp;D Capacity'!H173+'Avoided Gen Capacity Cost'!H173)</f>
        <v>174.41646</v>
      </c>
      <c r="I173">
        <f>-('Avoided Prod Cost'!I173+'Avoided T&amp;D Capacity'!I173+'Avoided Gen Capacity Cost'!I173)</f>
        <v>191.16646</v>
      </c>
      <c r="J173">
        <f>-('Avoided Prod Cost'!J173+'Avoided T&amp;D Capacity'!J173+'Avoided Gen Capacity Cost'!J173)</f>
        <v>267.11763000000002</v>
      </c>
      <c r="K173">
        <f>-('Avoided Prod Cost'!K173+'Avoided T&amp;D Capacity'!K173+'Avoided Gen Capacity Cost'!K173)</f>
        <v>289.87153999999998</v>
      </c>
      <c r="L173">
        <f>-('Avoided Prod Cost'!L173+'Avoided T&amp;D Capacity'!L173+'Avoided Gen Capacity Cost'!L173)</f>
        <v>304.14009000000004</v>
      </c>
      <c r="M173">
        <f>-('Avoided Prod Cost'!M173+'Avoided T&amp;D Capacity'!M173+'Avoided Gen Capacity Cost'!M173)</f>
        <v>343.53366</v>
      </c>
      <c r="N173">
        <f>-('Avoided Prod Cost'!N173+'Avoided T&amp;D Capacity'!N173+'Avoided Gen Capacity Cost'!N173)</f>
        <v>367.42828999999995</v>
      </c>
      <c r="O173">
        <f>-('Avoided Prod Cost'!O173+'Avoided T&amp;D Capacity'!O173+'Avoided Gen Capacity Cost'!O173)</f>
        <v>373.94388999999995</v>
      </c>
      <c r="P173">
        <f>-('Avoided Prod Cost'!P173+'Avoided T&amp;D Capacity'!P173+'Avoided Gen Capacity Cost'!P173)</f>
        <v>337.99861999999996</v>
      </c>
      <c r="Q173">
        <f>-('Avoided Prod Cost'!Q173+'Avoided T&amp;D Capacity'!Q173+'Avoided Gen Capacity Cost'!Q173)</f>
        <v>0</v>
      </c>
      <c r="R173">
        <f>-('Avoided Prod Cost'!R173+'Avoided T&amp;D Capacity'!R173+'Avoided Gen Capacity Cost'!R173)</f>
        <v>0</v>
      </c>
      <c r="S173">
        <f>-('Avoided Prod Cost'!S173+'Avoided T&amp;D Capacity'!S173+'Avoided Gen Capacity Cost'!S173)</f>
        <v>0</v>
      </c>
      <c r="T173">
        <f>-('Avoided Prod Cost'!T173+'Avoided T&amp;D Capacity'!T173+'Avoided Gen Capacity Cost'!T173)</f>
        <v>0</v>
      </c>
      <c r="U173">
        <f>-('Avoided Prod Cost'!U173+'Avoided T&amp;D Capacity'!U173+'Avoided Gen Capacity Cost'!U173)</f>
        <v>0</v>
      </c>
      <c r="V173">
        <f>-('Avoided Prod Cost'!V173+'Avoided T&amp;D Capacity'!V173+'Avoided Gen Capacity Cost'!V173)</f>
        <v>0</v>
      </c>
      <c r="W173">
        <f>-('Avoided Prod Cost'!W173+'Avoided T&amp;D Capacity'!W173+'Avoided Gen Capacity Cost'!W173)</f>
        <v>0</v>
      </c>
      <c r="X173">
        <f>-('Avoided Prod Cost'!X173+'Avoided T&amp;D Capacity'!X173+'Avoided Gen Capacity Cost'!X173)</f>
        <v>0</v>
      </c>
      <c r="Y173">
        <f>-('Avoided Prod Cost'!Y173+'Avoided T&amp;D Capacity'!Y173+'Avoided Gen Capacity Cost'!Y173)</f>
        <v>0</v>
      </c>
      <c r="Z173">
        <f>-('Avoided Prod Cost'!Z173+'Avoided T&amp;D Capacity'!Z173+'Avoided Gen Capacity Cost'!Z173)</f>
        <v>0</v>
      </c>
      <c r="AA173">
        <f>-('Avoided Prod Cost'!AA173+'Avoided T&amp;D Capacity'!AA173+'Avoided Gen Capacity Cost'!AA173)</f>
        <v>0</v>
      </c>
      <c r="AB173">
        <f>-('Avoided Prod Cost'!AB173+'Avoided T&amp;D Capacity'!AB173+'Avoided Gen Capacity Cost'!AB173)</f>
        <v>0</v>
      </c>
      <c r="AC173">
        <f>-('Avoided Prod Cost'!AC173+'Avoided T&amp;D Capacity'!AC173+'Avoided Gen Capacity Cost'!AC173)</f>
        <v>0</v>
      </c>
      <c r="AD173">
        <f>-('Avoided Prod Cost'!AD173+'Avoided T&amp;D Capacity'!AD173+'Avoided Gen Capacity Cost'!AD173)</f>
        <v>0</v>
      </c>
      <c r="AE173">
        <f>-('Avoided Prod Cost'!AE173+'Avoided T&amp;D Capacity'!AE173+'Avoided Gen Capacity Cost'!AE173)</f>
        <v>0</v>
      </c>
      <c r="AF173">
        <f>-('Avoided Prod Cost'!AF173+'Avoided T&amp;D Capacity'!AF173+'Avoided Gen Capacity Cost'!AF173)</f>
        <v>0</v>
      </c>
      <c r="AG173">
        <f>-('Avoided Prod Cost'!AG173+'Avoided T&amp;D Capacity'!AG173+'Avoided Gen Capacity Cost'!AG173)</f>
        <v>0</v>
      </c>
      <c r="AH173">
        <f>-('Avoided Prod Cost'!AH173+'Avoided T&amp;D Capacity'!AH173+'Avoided Gen Capacity Cost'!AH173)</f>
        <v>0</v>
      </c>
      <c r="AI173" s="2">
        <f t="shared" si="4"/>
        <v>2823.0331000000001</v>
      </c>
      <c r="AJ173" s="2">
        <f t="shared" si="5"/>
        <v>2067.0872774522081</v>
      </c>
    </row>
    <row r="174" spans="1:36" x14ac:dyDescent="0.25">
      <c r="A174" s="13">
        <v>2</v>
      </c>
      <c r="B174" s="13">
        <v>900</v>
      </c>
      <c r="C174" s="95">
        <v>901</v>
      </c>
      <c r="D174" t="s">
        <v>208</v>
      </c>
      <c r="E174">
        <f>-('Avoided Prod Cost'!E174+'Avoided T&amp;D Capacity'!E174+'Avoided Gen Capacity Cost'!E174)</f>
        <v>0</v>
      </c>
      <c r="F174">
        <f>-('Avoided Prod Cost'!F174+'Avoided T&amp;D Capacity'!F174+'Avoided Gen Capacity Cost'!F174)</f>
        <v>0</v>
      </c>
      <c r="G174">
        <f>-('Avoided Prod Cost'!G174+'Avoided T&amp;D Capacity'!G174+'Avoided Gen Capacity Cost'!G174)</f>
        <v>0.68946874999999996</v>
      </c>
      <c r="H174">
        <f>-('Avoided Prod Cost'!H174+'Avoided T&amp;D Capacity'!H174+'Avoided Gen Capacity Cost'!H174)</f>
        <v>0.93946874999999996</v>
      </c>
      <c r="I174">
        <f>-('Avoided Prod Cost'!I174+'Avoided T&amp;D Capacity'!I174+'Avoided Gen Capacity Cost'!I174)</f>
        <v>1.0644687500000001</v>
      </c>
      <c r="J174">
        <f>-('Avoided Prod Cost'!J174+'Avoided T&amp;D Capacity'!J174+'Avoided Gen Capacity Cost'!J174)</f>
        <v>0.91798435</v>
      </c>
      <c r="K174">
        <f>-('Avoided Prod Cost'!K174+'Avoided T&amp;D Capacity'!K174+'Avoided Gen Capacity Cost'!K174)</f>
        <v>1.1435703100000001</v>
      </c>
      <c r="L174">
        <f>-('Avoided Prod Cost'!L174+'Avoided T&amp;D Capacity'!L174+'Avoided Gen Capacity Cost'!L174)</f>
        <v>0.70900004999999999</v>
      </c>
      <c r="M174">
        <f>-('Avoided Prod Cost'!M174+'Avoided T&amp;D Capacity'!M174+'Avoided Gen Capacity Cost'!M174)</f>
        <v>1.6894687500000001</v>
      </c>
      <c r="N174">
        <f>-('Avoided Prod Cost'!N174+'Avoided T&amp;D Capacity'!N174+'Avoided Gen Capacity Cost'!N174)</f>
        <v>0</v>
      </c>
      <c r="O174">
        <f>-('Avoided Prod Cost'!O174+'Avoided T&amp;D Capacity'!O174+'Avoided Gen Capacity Cost'!O174)</f>
        <v>0</v>
      </c>
      <c r="P174">
        <f>-('Avoided Prod Cost'!P174+'Avoided T&amp;D Capacity'!P174+'Avoided Gen Capacity Cost'!P174)</f>
        <v>0</v>
      </c>
      <c r="Q174">
        <f>-('Avoided Prod Cost'!Q174+'Avoided T&amp;D Capacity'!Q174+'Avoided Gen Capacity Cost'!Q174)</f>
        <v>0</v>
      </c>
      <c r="R174">
        <f>-('Avoided Prod Cost'!R174+'Avoided T&amp;D Capacity'!R174+'Avoided Gen Capacity Cost'!R174)</f>
        <v>0</v>
      </c>
      <c r="S174">
        <f>-('Avoided Prod Cost'!S174+'Avoided T&amp;D Capacity'!S174+'Avoided Gen Capacity Cost'!S174)</f>
        <v>0</v>
      </c>
      <c r="T174">
        <f>-('Avoided Prod Cost'!T174+'Avoided T&amp;D Capacity'!T174+'Avoided Gen Capacity Cost'!T174)</f>
        <v>0</v>
      </c>
      <c r="U174">
        <f>-('Avoided Prod Cost'!U174+'Avoided T&amp;D Capacity'!U174+'Avoided Gen Capacity Cost'!U174)</f>
        <v>0</v>
      </c>
      <c r="V174">
        <f>-('Avoided Prod Cost'!V174+'Avoided T&amp;D Capacity'!V174+'Avoided Gen Capacity Cost'!V174)</f>
        <v>0</v>
      </c>
      <c r="W174">
        <f>-('Avoided Prod Cost'!W174+'Avoided T&amp;D Capacity'!W174+'Avoided Gen Capacity Cost'!W174)</f>
        <v>0</v>
      </c>
      <c r="X174">
        <f>-('Avoided Prod Cost'!X174+'Avoided T&amp;D Capacity'!X174+'Avoided Gen Capacity Cost'!X174)</f>
        <v>0</v>
      </c>
      <c r="Y174">
        <f>-('Avoided Prod Cost'!Y174+'Avoided T&amp;D Capacity'!Y174+'Avoided Gen Capacity Cost'!Y174)</f>
        <v>0</v>
      </c>
      <c r="Z174">
        <f>-('Avoided Prod Cost'!Z174+'Avoided T&amp;D Capacity'!Z174+'Avoided Gen Capacity Cost'!Z174)</f>
        <v>0</v>
      </c>
      <c r="AA174">
        <f>-('Avoided Prod Cost'!AA174+'Avoided T&amp;D Capacity'!AA174+'Avoided Gen Capacity Cost'!AA174)</f>
        <v>0</v>
      </c>
      <c r="AB174">
        <f>-('Avoided Prod Cost'!AB174+'Avoided T&amp;D Capacity'!AB174+'Avoided Gen Capacity Cost'!AB174)</f>
        <v>0</v>
      </c>
      <c r="AC174">
        <f>-('Avoided Prod Cost'!AC174+'Avoided T&amp;D Capacity'!AC174+'Avoided Gen Capacity Cost'!AC174)</f>
        <v>0</v>
      </c>
      <c r="AD174">
        <f>-('Avoided Prod Cost'!AD174+'Avoided T&amp;D Capacity'!AD174+'Avoided Gen Capacity Cost'!AD174)</f>
        <v>0</v>
      </c>
      <c r="AE174">
        <f>-('Avoided Prod Cost'!AE174+'Avoided T&amp;D Capacity'!AE174+'Avoided Gen Capacity Cost'!AE174)</f>
        <v>0</v>
      </c>
      <c r="AF174">
        <f>-('Avoided Prod Cost'!AF174+'Avoided T&amp;D Capacity'!AF174+'Avoided Gen Capacity Cost'!AF174)</f>
        <v>0</v>
      </c>
      <c r="AG174">
        <f>-('Avoided Prod Cost'!AG174+'Avoided T&amp;D Capacity'!AG174+'Avoided Gen Capacity Cost'!AG174)</f>
        <v>0</v>
      </c>
      <c r="AH174">
        <f>-('Avoided Prod Cost'!AH174+'Avoided T&amp;D Capacity'!AH174+'Avoided Gen Capacity Cost'!AH174)</f>
        <v>0</v>
      </c>
      <c r="AI174" s="2">
        <f t="shared" si="4"/>
        <v>7.1534297100000011</v>
      </c>
      <c r="AJ174" s="2">
        <f t="shared" si="5"/>
        <v>5.8404680610130679</v>
      </c>
    </row>
    <row r="175" spans="1:36" x14ac:dyDescent="0.25">
      <c r="A175" s="13">
        <v>2</v>
      </c>
      <c r="B175" s="13">
        <v>910</v>
      </c>
      <c r="C175" s="95">
        <v>911</v>
      </c>
      <c r="D175" t="s">
        <v>209</v>
      </c>
      <c r="E175">
        <f>-('Avoided Prod Cost'!E175+'Avoided T&amp;D Capacity'!E175+'Avoided Gen Capacity Cost'!E175)</f>
        <v>0</v>
      </c>
      <c r="F175">
        <f>-('Avoided Prod Cost'!F175+'Avoided T&amp;D Capacity'!F175+'Avoided Gen Capacity Cost'!F175)</f>
        <v>0</v>
      </c>
      <c r="G175">
        <f>-('Avoided Prod Cost'!G175+'Avoided T&amp;D Capacity'!G175+'Avoided Gen Capacity Cost'!G175)</f>
        <v>2.7457870999999998</v>
      </c>
      <c r="H175">
        <f>-('Avoided Prod Cost'!H175+'Avoided T&amp;D Capacity'!H175+'Avoided Gen Capacity Cost'!H175)</f>
        <v>2.8707870999999998</v>
      </c>
      <c r="I175">
        <f>-('Avoided Prod Cost'!I175+'Avoided T&amp;D Capacity'!I175+'Avoided Gen Capacity Cost'!I175)</f>
        <v>2.7457870999999998</v>
      </c>
      <c r="J175">
        <f>-('Avoided Prod Cost'!J175+'Avoided T&amp;D Capacity'!J175+'Avoided Gen Capacity Cost'!J175)</f>
        <v>4.0690292999999995</v>
      </c>
      <c r="K175">
        <f>-('Avoided Prod Cost'!K175+'Avoided T&amp;D Capacity'!K175+'Avoided Gen Capacity Cost'!K175)</f>
        <v>4.3805527</v>
      </c>
      <c r="L175">
        <f>-('Avoided Prod Cost'!L175+'Avoided T&amp;D Capacity'!L175+'Avoided Gen Capacity Cost'!L175)</f>
        <v>4.6266464999999997</v>
      </c>
      <c r="M175">
        <f>-('Avoided Prod Cost'!M175+'Avoided T&amp;D Capacity'!M175+'Avoided Gen Capacity Cost'!M175)</f>
        <v>5.3239120999999994</v>
      </c>
      <c r="N175">
        <f>-('Avoided Prod Cost'!N175+'Avoided T&amp;D Capacity'!N175+'Avoided Gen Capacity Cost'!N175)</f>
        <v>0</v>
      </c>
      <c r="O175">
        <f>-('Avoided Prod Cost'!O175+'Avoided T&amp;D Capacity'!O175+'Avoided Gen Capacity Cost'!O175)</f>
        <v>0</v>
      </c>
      <c r="P175">
        <f>-('Avoided Prod Cost'!P175+'Avoided T&amp;D Capacity'!P175+'Avoided Gen Capacity Cost'!P175)</f>
        <v>0</v>
      </c>
      <c r="Q175">
        <f>-('Avoided Prod Cost'!Q175+'Avoided T&amp;D Capacity'!Q175+'Avoided Gen Capacity Cost'!Q175)</f>
        <v>0</v>
      </c>
      <c r="R175">
        <f>-('Avoided Prod Cost'!R175+'Avoided T&amp;D Capacity'!R175+'Avoided Gen Capacity Cost'!R175)</f>
        <v>0</v>
      </c>
      <c r="S175">
        <f>-('Avoided Prod Cost'!S175+'Avoided T&amp;D Capacity'!S175+'Avoided Gen Capacity Cost'!S175)</f>
        <v>0</v>
      </c>
      <c r="T175">
        <f>-('Avoided Prod Cost'!T175+'Avoided T&amp;D Capacity'!T175+'Avoided Gen Capacity Cost'!T175)</f>
        <v>0</v>
      </c>
      <c r="U175">
        <f>-('Avoided Prod Cost'!U175+'Avoided T&amp;D Capacity'!U175+'Avoided Gen Capacity Cost'!U175)</f>
        <v>0</v>
      </c>
      <c r="V175">
        <f>-('Avoided Prod Cost'!V175+'Avoided T&amp;D Capacity'!V175+'Avoided Gen Capacity Cost'!V175)</f>
        <v>0</v>
      </c>
      <c r="W175">
        <f>-('Avoided Prod Cost'!W175+'Avoided T&amp;D Capacity'!W175+'Avoided Gen Capacity Cost'!W175)</f>
        <v>0</v>
      </c>
      <c r="X175">
        <f>-('Avoided Prod Cost'!X175+'Avoided T&amp;D Capacity'!X175+'Avoided Gen Capacity Cost'!X175)</f>
        <v>0</v>
      </c>
      <c r="Y175">
        <f>-('Avoided Prod Cost'!Y175+'Avoided T&amp;D Capacity'!Y175+'Avoided Gen Capacity Cost'!Y175)</f>
        <v>0</v>
      </c>
      <c r="Z175">
        <f>-('Avoided Prod Cost'!Z175+'Avoided T&amp;D Capacity'!Z175+'Avoided Gen Capacity Cost'!Z175)</f>
        <v>0</v>
      </c>
      <c r="AA175">
        <f>-('Avoided Prod Cost'!AA175+'Avoided T&amp;D Capacity'!AA175+'Avoided Gen Capacity Cost'!AA175)</f>
        <v>0</v>
      </c>
      <c r="AB175">
        <f>-('Avoided Prod Cost'!AB175+'Avoided T&amp;D Capacity'!AB175+'Avoided Gen Capacity Cost'!AB175)</f>
        <v>0</v>
      </c>
      <c r="AC175">
        <f>-('Avoided Prod Cost'!AC175+'Avoided T&amp;D Capacity'!AC175+'Avoided Gen Capacity Cost'!AC175)</f>
        <v>0</v>
      </c>
      <c r="AD175">
        <f>-('Avoided Prod Cost'!AD175+'Avoided T&amp;D Capacity'!AD175+'Avoided Gen Capacity Cost'!AD175)</f>
        <v>0</v>
      </c>
      <c r="AE175">
        <f>-('Avoided Prod Cost'!AE175+'Avoided T&amp;D Capacity'!AE175+'Avoided Gen Capacity Cost'!AE175)</f>
        <v>0</v>
      </c>
      <c r="AF175">
        <f>-('Avoided Prod Cost'!AF175+'Avoided T&amp;D Capacity'!AF175+'Avoided Gen Capacity Cost'!AF175)</f>
        <v>0</v>
      </c>
      <c r="AG175">
        <f>-('Avoided Prod Cost'!AG175+'Avoided T&amp;D Capacity'!AG175+'Avoided Gen Capacity Cost'!AG175)</f>
        <v>0</v>
      </c>
      <c r="AH175">
        <f>-('Avoided Prod Cost'!AH175+'Avoided T&amp;D Capacity'!AH175+'Avoided Gen Capacity Cost'!AH175)</f>
        <v>0</v>
      </c>
      <c r="AI175" s="2">
        <f t="shared" si="4"/>
        <v>26.762501899999997</v>
      </c>
      <c r="AJ175" s="2">
        <f t="shared" si="5"/>
        <v>21.685207600805047</v>
      </c>
    </row>
    <row r="176" spans="1:36" x14ac:dyDescent="0.25">
      <c r="A176" s="13">
        <v>2</v>
      </c>
      <c r="B176" s="13">
        <v>920</v>
      </c>
      <c r="C176" s="95">
        <v>921</v>
      </c>
      <c r="D176" t="s">
        <v>210</v>
      </c>
      <c r="E176">
        <f>-('Avoided Prod Cost'!E176+'Avoided T&amp;D Capacity'!E176+'Avoided Gen Capacity Cost'!E176)</f>
        <v>0</v>
      </c>
      <c r="F176">
        <f>-('Avoided Prod Cost'!F176+'Avoided T&amp;D Capacity'!F176+'Avoided Gen Capacity Cost'!F176)</f>
        <v>0</v>
      </c>
      <c r="G176">
        <f>-('Avoided Prod Cost'!G176+'Avoided T&amp;D Capacity'!G176+'Avoided Gen Capacity Cost'!G176)</f>
        <v>3.0360800999999999</v>
      </c>
      <c r="H176">
        <f>-('Avoided Prod Cost'!H176+'Avoided T&amp;D Capacity'!H176+'Avoided Gen Capacity Cost'!H176)</f>
        <v>3.2860800999999999</v>
      </c>
      <c r="I176">
        <f>-('Avoided Prod Cost'!I176+'Avoided T&amp;D Capacity'!I176+'Avoided Gen Capacity Cost'!I176)</f>
        <v>3.5360800999999999</v>
      </c>
      <c r="J176">
        <f>-('Avoided Prod Cost'!J176+'Avoided T&amp;D Capacity'!J176+'Avoided Gen Capacity Cost'!J176)</f>
        <v>4.7167442000000008</v>
      </c>
      <c r="K176">
        <f>-('Avoided Prod Cost'!K176+'Avoided T&amp;D Capacity'!K176+'Avoided Gen Capacity Cost'!K176)</f>
        <v>5.214791</v>
      </c>
      <c r="L176">
        <f>-('Avoided Prod Cost'!L176+'Avoided T&amp;D Capacity'!L176+'Avoided Gen Capacity Cost'!L176)</f>
        <v>4.5311972999999997</v>
      </c>
      <c r="M176">
        <f>-('Avoided Prod Cost'!M176+'Avoided T&amp;D Capacity'!M176+'Avoided Gen Capacity Cost'!M176)</f>
        <v>5.6767050999999995</v>
      </c>
      <c r="N176">
        <f>-('Avoided Prod Cost'!N176+'Avoided T&amp;D Capacity'!N176+'Avoided Gen Capacity Cost'!N176)</f>
        <v>0</v>
      </c>
      <c r="O176">
        <f>-('Avoided Prod Cost'!O176+'Avoided T&amp;D Capacity'!O176+'Avoided Gen Capacity Cost'!O176)</f>
        <v>0</v>
      </c>
      <c r="P176">
        <f>-('Avoided Prod Cost'!P176+'Avoided T&amp;D Capacity'!P176+'Avoided Gen Capacity Cost'!P176)</f>
        <v>0</v>
      </c>
      <c r="Q176">
        <f>-('Avoided Prod Cost'!Q176+'Avoided T&amp;D Capacity'!Q176+'Avoided Gen Capacity Cost'!Q176)</f>
        <v>0</v>
      </c>
      <c r="R176">
        <f>-('Avoided Prod Cost'!R176+'Avoided T&amp;D Capacity'!R176+'Avoided Gen Capacity Cost'!R176)</f>
        <v>0</v>
      </c>
      <c r="S176">
        <f>-('Avoided Prod Cost'!S176+'Avoided T&amp;D Capacity'!S176+'Avoided Gen Capacity Cost'!S176)</f>
        <v>0</v>
      </c>
      <c r="T176">
        <f>-('Avoided Prod Cost'!T176+'Avoided T&amp;D Capacity'!T176+'Avoided Gen Capacity Cost'!T176)</f>
        <v>0</v>
      </c>
      <c r="U176">
        <f>-('Avoided Prod Cost'!U176+'Avoided T&amp;D Capacity'!U176+'Avoided Gen Capacity Cost'!U176)</f>
        <v>0</v>
      </c>
      <c r="V176">
        <f>-('Avoided Prod Cost'!V176+'Avoided T&amp;D Capacity'!V176+'Avoided Gen Capacity Cost'!V176)</f>
        <v>0</v>
      </c>
      <c r="W176">
        <f>-('Avoided Prod Cost'!W176+'Avoided T&amp;D Capacity'!W176+'Avoided Gen Capacity Cost'!W176)</f>
        <v>0</v>
      </c>
      <c r="X176">
        <f>-('Avoided Prod Cost'!X176+'Avoided T&amp;D Capacity'!X176+'Avoided Gen Capacity Cost'!X176)</f>
        <v>0</v>
      </c>
      <c r="Y176">
        <f>-('Avoided Prod Cost'!Y176+'Avoided T&amp;D Capacity'!Y176+'Avoided Gen Capacity Cost'!Y176)</f>
        <v>0</v>
      </c>
      <c r="Z176">
        <f>-('Avoided Prod Cost'!Z176+'Avoided T&amp;D Capacity'!Z176+'Avoided Gen Capacity Cost'!Z176)</f>
        <v>0</v>
      </c>
      <c r="AA176">
        <f>-('Avoided Prod Cost'!AA176+'Avoided T&amp;D Capacity'!AA176+'Avoided Gen Capacity Cost'!AA176)</f>
        <v>0</v>
      </c>
      <c r="AB176">
        <f>-('Avoided Prod Cost'!AB176+'Avoided T&amp;D Capacity'!AB176+'Avoided Gen Capacity Cost'!AB176)</f>
        <v>0</v>
      </c>
      <c r="AC176">
        <f>-('Avoided Prod Cost'!AC176+'Avoided T&amp;D Capacity'!AC176+'Avoided Gen Capacity Cost'!AC176)</f>
        <v>0</v>
      </c>
      <c r="AD176">
        <f>-('Avoided Prod Cost'!AD176+'Avoided T&amp;D Capacity'!AD176+'Avoided Gen Capacity Cost'!AD176)</f>
        <v>0</v>
      </c>
      <c r="AE176">
        <f>-('Avoided Prod Cost'!AE176+'Avoided T&amp;D Capacity'!AE176+'Avoided Gen Capacity Cost'!AE176)</f>
        <v>0</v>
      </c>
      <c r="AF176">
        <f>-('Avoided Prod Cost'!AF176+'Avoided T&amp;D Capacity'!AF176+'Avoided Gen Capacity Cost'!AF176)</f>
        <v>0</v>
      </c>
      <c r="AG176">
        <f>-('Avoided Prod Cost'!AG176+'Avoided T&amp;D Capacity'!AG176+'Avoided Gen Capacity Cost'!AG176)</f>
        <v>0</v>
      </c>
      <c r="AH176">
        <f>-('Avoided Prod Cost'!AH176+'Avoided T&amp;D Capacity'!AH176+'Avoided Gen Capacity Cost'!AH176)</f>
        <v>0</v>
      </c>
      <c r="AI176" s="2">
        <f t="shared" si="4"/>
        <v>29.997677899999999</v>
      </c>
      <c r="AJ176" s="2">
        <f t="shared" si="5"/>
        <v>24.421421047805712</v>
      </c>
    </row>
    <row r="177" spans="1:36" x14ac:dyDescent="0.25">
      <c r="A177" s="13">
        <v>2</v>
      </c>
      <c r="B177" s="13">
        <v>930</v>
      </c>
      <c r="C177" s="95">
        <v>931</v>
      </c>
      <c r="D177" t="s">
        <v>211</v>
      </c>
      <c r="E177">
        <f>-('Avoided Prod Cost'!E177+'Avoided T&amp;D Capacity'!E177+'Avoided Gen Capacity Cost'!E177)</f>
        <v>0</v>
      </c>
      <c r="F177">
        <f>-('Avoided Prod Cost'!F177+'Avoided T&amp;D Capacity'!F177+'Avoided Gen Capacity Cost'!F177)</f>
        <v>0</v>
      </c>
      <c r="G177">
        <f>-('Avoided Prod Cost'!G177+'Avoided T&amp;D Capacity'!G177+'Avoided Gen Capacity Cost'!G177)</f>
        <v>1.5361719</v>
      </c>
      <c r="H177">
        <f>-('Avoided Prod Cost'!H177+'Avoided T&amp;D Capacity'!H177+'Avoided Gen Capacity Cost'!H177)</f>
        <v>2.0361718999999998</v>
      </c>
      <c r="I177">
        <f>-('Avoided Prod Cost'!I177+'Avoided T&amp;D Capacity'!I177+'Avoided Gen Capacity Cost'!I177)</f>
        <v>1.9111719</v>
      </c>
      <c r="J177">
        <f>-('Avoided Prod Cost'!J177+'Avoided T&amp;D Capacity'!J177+'Avoided Gen Capacity Cost'!J177)</f>
        <v>2.5293359999999998</v>
      </c>
      <c r="K177">
        <f>-('Avoided Prod Cost'!K177+'Avoided T&amp;D Capacity'!K177+'Avoided Gen Capacity Cost'!K177)</f>
        <v>3.0732812999999997</v>
      </c>
      <c r="L177">
        <f>-('Avoided Prod Cost'!L177+'Avoided T&amp;D Capacity'!L177+'Avoided Gen Capacity Cost'!L177)</f>
        <v>2.5742577999999998</v>
      </c>
      <c r="M177">
        <f>-('Avoided Prod Cost'!M177+'Avoided T&amp;D Capacity'!M177+'Avoided Gen Capacity Cost'!M177)</f>
        <v>3.7080468999999998</v>
      </c>
      <c r="N177">
        <f>-('Avoided Prod Cost'!N177+'Avoided T&amp;D Capacity'!N177+'Avoided Gen Capacity Cost'!N177)</f>
        <v>0</v>
      </c>
      <c r="O177">
        <f>-('Avoided Prod Cost'!O177+'Avoided T&amp;D Capacity'!O177+'Avoided Gen Capacity Cost'!O177)</f>
        <v>0</v>
      </c>
      <c r="P177">
        <f>-('Avoided Prod Cost'!P177+'Avoided T&amp;D Capacity'!P177+'Avoided Gen Capacity Cost'!P177)</f>
        <v>0</v>
      </c>
      <c r="Q177">
        <f>-('Avoided Prod Cost'!Q177+'Avoided T&amp;D Capacity'!Q177+'Avoided Gen Capacity Cost'!Q177)</f>
        <v>0</v>
      </c>
      <c r="R177">
        <f>-('Avoided Prod Cost'!R177+'Avoided T&amp;D Capacity'!R177+'Avoided Gen Capacity Cost'!R177)</f>
        <v>0</v>
      </c>
      <c r="S177">
        <f>-('Avoided Prod Cost'!S177+'Avoided T&amp;D Capacity'!S177+'Avoided Gen Capacity Cost'!S177)</f>
        <v>0</v>
      </c>
      <c r="T177">
        <f>-('Avoided Prod Cost'!T177+'Avoided T&amp;D Capacity'!T177+'Avoided Gen Capacity Cost'!T177)</f>
        <v>0</v>
      </c>
      <c r="U177">
        <f>-('Avoided Prod Cost'!U177+'Avoided T&amp;D Capacity'!U177+'Avoided Gen Capacity Cost'!U177)</f>
        <v>0</v>
      </c>
      <c r="V177">
        <f>-('Avoided Prod Cost'!V177+'Avoided T&amp;D Capacity'!V177+'Avoided Gen Capacity Cost'!V177)</f>
        <v>0</v>
      </c>
      <c r="W177">
        <f>-('Avoided Prod Cost'!W177+'Avoided T&amp;D Capacity'!W177+'Avoided Gen Capacity Cost'!W177)</f>
        <v>0</v>
      </c>
      <c r="X177">
        <f>-('Avoided Prod Cost'!X177+'Avoided T&amp;D Capacity'!X177+'Avoided Gen Capacity Cost'!X177)</f>
        <v>0</v>
      </c>
      <c r="Y177">
        <f>-('Avoided Prod Cost'!Y177+'Avoided T&amp;D Capacity'!Y177+'Avoided Gen Capacity Cost'!Y177)</f>
        <v>0</v>
      </c>
      <c r="Z177">
        <f>-('Avoided Prod Cost'!Z177+'Avoided T&amp;D Capacity'!Z177+'Avoided Gen Capacity Cost'!Z177)</f>
        <v>0</v>
      </c>
      <c r="AA177">
        <f>-('Avoided Prod Cost'!AA177+'Avoided T&amp;D Capacity'!AA177+'Avoided Gen Capacity Cost'!AA177)</f>
        <v>0</v>
      </c>
      <c r="AB177">
        <f>-('Avoided Prod Cost'!AB177+'Avoided T&amp;D Capacity'!AB177+'Avoided Gen Capacity Cost'!AB177)</f>
        <v>0</v>
      </c>
      <c r="AC177">
        <f>-('Avoided Prod Cost'!AC177+'Avoided T&amp;D Capacity'!AC177+'Avoided Gen Capacity Cost'!AC177)</f>
        <v>0</v>
      </c>
      <c r="AD177">
        <f>-('Avoided Prod Cost'!AD177+'Avoided T&amp;D Capacity'!AD177+'Avoided Gen Capacity Cost'!AD177)</f>
        <v>0</v>
      </c>
      <c r="AE177">
        <f>-('Avoided Prod Cost'!AE177+'Avoided T&amp;D Capacity'!AE177+'Avoided Gen Capacity Cost'!AE177)</f>
        <v>0</v>
      </c>
      <c r="AF177">
        <f>-('Avoided Prod Cost'!AF177+'Avoided T&amp;D Capacity'!AF177+'Avoided Gen Capacity Cost'!AF177)</f>
        <v>0</v>
      </c>
      <c r="AG177">
        <f>-('Avoided Prod Cost'!AG177+'Avoided T&amp;D Capacity'!AG177+'Avoided Gen Capacity Cost'!AG177)</f>
        <v>0</v>
      </c>
      <c r="AH177">
        <f>-('Avoided Prod Cost'!AH177+'Avoided T&amp;D Capacity'!AH177+'Avoided Gen Capacity Cost'!AH177)</f>
        <v>0</v>
      </c>
      <c r="AI177" s="2">
        <f t="shared" si="4"/>
        <v>17.368437699999998</v>
      </c>
      <c r="AJ177" s="2">
        <f t="shared" si="5"/>
        <v>14.051610416739752</v>
      </c>
    </row>
    <row r="178" spans="1:36" x14ac:dyDescent="0.25">
      <c r="A178" s="13">
        <v>2</v>
      </c>
      <c r="B178" s="13">
        <v>940</v>
      </c>
      <c r="C178" s="95">
        <v>941</v>
      </c>
      <c r="D178" t="s">
        <v>212</v>
      </c>
      <c r="E178">
        <f>-('Avoided Prod Cost'!E178+'Avoided T&amp;D Capacity'!E178+'Avoided Gen Capacity Cost'!E178)</f>
        <v>0</v>
      </c>
      <c r="F178">
        <f>-('Avoided Prod Cost'!F178+'Avoided T&amp;D Capacity'!F178+'Avoided Gen Capacity Cost'!F178)</f>
        <v>0</v>
      </c>
      <c r="G178">
        <f>-('Avoided Prod Cost'!G178+'Avoided T&amp;D Capacity'!G178+'Avoided Gen Capacity Cost'!G178)</f>
        <v>3.0763730000000002</v>
      </c>
      <c r="H178">
        <f>-('Avoided Prod Cost'!H178+'Avoided T&amp;D Capacity'!H178+'Avoided Gen Capacity Cost'!H178)</f>
        <v>3.4513730000000002</v>
      </c>
      <c r="I178">
        <f>-('Avoided Prod Cost'!I178+'Avoided T&amp;D Capacity'!I178+'Avoided Gen Capacity Cost'!I178)</f>
        <v>3.8263730000000002</v>
      </c>
      <c r="J178">
        <f>-('Avoided Prod Cost'!J178+'Avoided T&amp;D Capacity'!J178+'Avoided Gen Capacity Cost'!J178)</f>
        <v>5.1046933000000001</v>
      </c>
      <c r="K178">
        <f>-('Avoided Prod Cost'!K178+'Avoided T&amp;D Capacity'!K178+'Avoided Gen Capacity Cost'!K178)</f>
        <v>6.3664120999999998</v>
      </c>
      <c r="L178">
        <f>-('Avoided Prod Cost'!L178+'Avoided T&amp;D Capacity'!L178+'Avoided Gen Capacity Cost'!L178)</f>
        <v>5.4240292999999999</v>
      </c>
      <c r="M178">
        <f>-('Avoided Prod Cost'!M178+'Avoided T&amp;D Capacity'!M178+'Avoided Gen Capacity Cost'!M178)</f>
        <v>6.9982480000000002</v>
      </c>
      <c r="N178">
        <f>-('Avoided Prod Cost'!N178+'Avoided T&amp;D Capacity'!N178+'Avoided Gen Capacity Cost'!N178)</f>
        <v>0</v>
      </c>
      <c r="O178">
        <f>-('Avoided Prod Cost'!O178+'Avoided T&amp;D Capacity'!O178+'Avoided Gen Capacity Cost'!O178)</f>
        <v>0</v>
      </c>
      <c r="P178">
        <f>-('Avoided Prod Cost'!P178+'Avoided T&amp;D Capacity'!P178+'Avoided Gen Capacity Cost'!P178)</f>
        <v>0</v>
      </c>
      <c r="Q178">
        <f>-('Avoided Prod Cost'!Q178+'Avoided T&amp;D Capacity'!Q178+'Avoided Gen Capacity Cost'!Q178)</f>
        <v>0</v>
      </c>
      <c r="R178">
        <f>-('Avoided Prod Cost'!R178+'Avoided T&amp;D Capacity'!R178+'Avoided Gen Capacity Cost'!R178)</f>
        <v>0</v>
      </c>
      <c r="S178">
        <f>-('Avoided Prod Cost'!S178+'Avoided T&amp;D Capacity'!S178+'Avoided Gen Capacity Cost'!S178)</f>
        <v>0</v>
      </c>
      <c r="T178">
        <f>-('Avoided Prod Cost'!T178+'Avoided T&amp;D Capacity'!T178+'Avoided Gen Capacity Cost'!T178)</f>
        <v>0</v>
      </c>
      <c r="U178">
        <f>-('Avoided Prod Cost'!U178+'Avoided T&amp;D Capacity'!U178+'Avoided Gen Capacity Cost'!U178)</f>
        <v>0</v>
      </c>
      <c r="V178">
        <f>-('Avoided Prod Cost'!V178+'Avoided T&amp;D Capacity'!V178+'Avoided Gen Capacity Cost'!V178)</f>
        <v>0</v>
      </c>
      <c r="W178">
        <f>-('Avoided Prod Cost'!W178+'Avoided T&amp;D Capacity'!W178+'Avoided Gen Capacity Cost'!W178)</f>
        <v>0</v>
      </c>
      <c r="X178">
        <f>-('Avoided Prod Cost'!X178+'Avoided T&amp;D Capacity'!X178+'Avoided Gen Capacity Cost'!X178)</f>
        <v>0</v>
      </c>
      <c r="Y178">
        <f>-('Avoided Prod Cost'!Y178+'Avoided T&amp;D Capacity'!Y178+'Avoided Gen Capacity Cost'!Y178)</f>
        <v>0</v>
      </c>
      <c r="Z178">
        <f>-('Avoided Prod Cost'!Z178+'Avoided T&amp;D Capacity'!Z178+'Avoided Gen Capacity Cost'!Z178)</f>
        <v>0</v>
      </c>
      <c r="AA178">
        <f>-('Avoided Prod Cost'!AA178+'Avoided T&amp;D Capacity'!AA178+'Avoided Gen Capacity Cost'!AA178)</f>
        <v>0</v>
      </c>
      <c r="AB178">
        <f>-('Avoided Prod Cost'!AB178+'Avoided T&amp;D Capacity'!AB178+'Avoided Gen Capacity Cost'!AB178)</f>
        <v>0</v>
      </c>
      <c r="AC178">
        <f>-('Avoided Prod Cost'!AC178+'Avoided T&amp;D Capacity'!AC178+'Avoided Gen Capacity Cost'!AC178)</f>
        <v>0</v>
      </c>
      <c r="AD178">
        <f>-('Avoided Prod Cost'!AD178+'Avoided T&amp;D Capacity'!AD178+'Avoided Gen Capacity Cost'!AD178)</f>
        <v>0</v>
      </c>
      <c r="AE178">
        <f>-('Avoided Prod Cost'!AE178+'Avoided T&amp;D Capacity'!AE178+'Avoided Gen Capacity Cost'!AE178)</f>
        <v>0</v>
      </c>
      <c r="AF178">
        <f>-('Avoided Prod Cost'!AF178+'Avoided T&amp;D Capacity'!AF178+'Avoided Gen Capacity Cost'!AF178)</f>
        <v>0</v>
      </c>
      <c r="AG178">
        <f>-('Avoided Prod Cost'!AG178+'Avoided T&amp;D Capacity'!AG178+'Avoided Gen Capacity Cost'!AG178)</f>
        <v>0</v>
      </c>
      <c r="AH178">
        <f>-('Avoided Prod Cost'!AH178+'Avoided T&amp;D Capacity'!AH178+'Avoided Gen Capacity Cost'!AH178)</f>
        <v>0</v>
      </c>
      <c r="AI178" s="2">
        <f t="shared" si="4"/>
        <v>34.247501700000001</v>
      </c>
      <c r="AJ178" s="2">
        <f t="shared" si="5"/>
        <v>27.651285459732396</v>
      </c>
    </row>
    <row r="179" spans="1:36" x14ac:dyDescent="0.25">
      <c r="A179" s="13">
        <v>2</v>
      </c>
      <c r="B179" s="13">
        <v>950</v>
      </c>
      <c r="C179" s="95">
        <v>951</v>
      </c>
      <c r="D179" t="s">
        <v>213</v>
      </c>
      <c r="E179">
        <f>-('Avoided Prod Cost'!E179+'Avoided T&amp;D Capacity'!E179+'Avoided Gen Capacity Cost'!E179)</f>
        <v>0</v>
      </c>
      <c r="F179">
        <f>-('Avoided Prod Cost'!F179+'Avoided T&amp;D Capacity'!F179+'Avoided Gen Capacity Cost'!F179)</f>
        <v>0</v>
      </c>
      <c r="G179">
        <f>-('Avoided Prod Cost'!G179+'Avoided T&amp;D Capacity'!G179+'Avoided Gen Capacity Cost'!G179)</f>
        <v>2.0603476000000001</v>
      </c>
      <c r="H179">
        <f>-('Avoided Prod Cost'!H179+'Avoided T&amp;D Capacity'!H179+'Avoided Gen Capacity Cost'!H179)</f>
        <v>2.3103476000000001</v>
      </c>
      <c r="I179">
        <f>-('Avoided Prod Cost'!I179+'Avoided T&amp;D Capacity'!I179+'Avoided Gen Capacity Cost'!I179)</f>
        <v>2.1853476000000001</v>
      </c>
      <c r="J179">
        <f>-('Avoided Prod Cost'!J179+'Avoided T&amp;D Capacity'!J179+'Avoided Gen Capacity Cost'!J179)</f>
        <v>3.1023398000000002</v>
      </c>
      <c r="K179">
        <f>-('Avoided Prod Cost'!K179+'Avoided T&amp;D Capacity'!K179+'Avoided Gen Capacity Cost'!K179)</f>
        <v>3.0974569999999999</v>
      </c>
      <c r="L179">
        <f>-('Avoided Prod Cost'!L179+'Avoided T&amp;D Capacity'!L179+'Avoided Gen Capacity Cost'!L179)</f>
        <v>3.1492148000000002</v>
      </c>
      <c r="M179">
        <f>-('Avoided Prod Cost'!M179+'Avoided T&amp;D Capacity'!M179+'Avoided Gen Capacity Cost'!M179)</f>
        <v>3.8728476000000001</v>
      </c>
      <c r="N179">
        <f>-('Avoided Prod Cost'!N179+'Avoided T&amp;D Capacity'!N179+'Avoided Gen Capacity Cost'!N179)</f>
        <v>0</v>
      </c>
      <c r="O179">
        <f>-('Avoided Prod Cost'!O179+'Avoided T&amp;D Capacity'!O179+'Avoided Gen Capacity Cost'!O179)</f>
        <v>0</v>
      </c>
      <c r="P179">
        <f>-('Avoided Prod Cost'!P179+'Avoided T&amp;D Capacity'!P179+'Avoided Gen Capacity Cost'!P179)</f>
        <v>0</v>
      </c>
      <c r="Q179">
        <f>-('Avoided Prod Cost'!Q179+'Avoided T&amp;D Capacity'!Q179+'Avoided Gen Capacity Cost'!Q179)</f>
        <v>0</v>
      </c>
      <c r="R179">
        <f>-('Avoided Prod Cost'!R179+'Avoided T&amp;D Capacity'!R179+'Avoided Gen Capacity Cost'!R179)</f>
        <v>0</v>
      </c>
      <c r="S179">
        <f>-('Avoided Prod Cost'!S179+'Avoided T&amp;D Capacity'!S179+'Avoided Gen Capacity Cost'!S179)</f>
        <v>0</v>
      </c>
      <c r="T179">
        <f>-('Avoided Prod Cost'!T179+'Avoided T&amp;D Capacity'!T179+'Avoided Gen Capacity Cost'!T179)</f>
        <v>0</v>
      </c>
      <c r="U179">
        <f>-('Avoided Prod Cost'!U179+'Avoided T&amp;D Capacity'!U179+'Avoided Gen Capacity Cost'!U179)</f>
        <v>0</v>
      </c>
      <c r="V179">
        <f>-('Avoided Prod Cost'!V179+'Avoided T&amp;D Capacity'!V179+'Avoided Gen Capacity Cost'!V179)</f>
        <v>0</v>
      </c>
      <c r="W179">
        <f>-('Avoided Prod Cost'!W179+'Avoided T&amp;D Capacity'!W179+'Avoided Gen Capacity Cost'!W179)</f>
        <v>0</v>
      </c>
      <c r="X179">
        <f>-('Avoided Prod Cost'!X179+'Avoided T&amp;D Capacity'!X179+'Avoided Gen Capacity Cost'!X179)</f>
        <v>0</v>
      </c>
      <c r="Y179">
        <f>-('Avoided Prod Cost'!Y179+'Avoided T&amp;D Capacity'!Y179+'Avoided Gen Capacity Cost'!Y179)</f>
        <v>0</v>
      </c>
      <c r="Z179">
        <f>-('Avoided Prod Cost'!Z179+'Avoided T&amp;D Capacity'!Z179+'Avoided Gen Capacity Cost'!Z179)</f>
        <v>0</v>
      </c>
      <c r="AA179">
        <f>-('Avoided Prod Cost'!AA179+'Avoided T&amp;D Capacity'!AA179+'Avoided Gen Capacity Cost'!AA179)</f>
        <v>0</v>
      </c>
      <c r="AB179">
        <f>-('Avoided Prod Cost'!AB179+'Avoided T&amp;D Capacity'!AB179+'Avoided Gen Capacity Cost'!AB179)</f>
        <v>0</v>
      </c>
      <c r="AC179">
        <f>-('Avoided Prod Cost'!AC179+'Avoided T&amp;D Capacity'!AC179+'Avoided Gen Capacity Cost'!AC179)</f>
        <v>0</v>
      </c>
      <c r="AD179">
        <f>-('Avoided Prod Cost'!AD179+'Avoided T&amp;D Capacity'!AD179+'Avoided Gen Capacity Cost'!AD179)</f>
        <v>0</v>
      </c>
      <c r="AE179">
        <f>-('Avoided Prod Cost'!AE179+'Avoided T&amp;D Capacity'!AE179+'Avoided Gen Capacity Cost'!AE179)</f>
        <v>0</v>
      </c>
      <c r="AF179">
        <f>-('Avoided Prod Cost'!AF179+'Avoided T&amp;D Capacity'!AF179+'Avoided Gen Capacity Cost'!AF179)</f>
        <v>0</v>
      </c>
      <c r="AG179">
        <f>-('Avoided Prod Cost'!AG179+'Avoided T&amp;D Capacity'!AG179+'Avoided Gen Capacity Cost'!AG179)</f>
        <v>0</v>
      </c>
      <c r="AH179">
        <f>-('Avoided Prod Cost'!AH179+'Avoided T&amp;D Capacity'!AH179+'Avoided Gen Capacity Cost'!AH179)</f>
        <v>0</v>
      </c>
      <c r="AI179" s="2">
        <f t="shared" si="4"/>
        <v>19.777902000000001</v>
      </c>
      <c r="AJ179" s="2">
        <f t="shared" si="5"/>
        <v>16.102407664961426</v>
      </c>
    </row>
    <row r="180" spans="1:36" x14ac:dyDescent="0.25">
      <c r="A180" s="13">
        <v>2</v>
      </c>
      <c r="B180" s="13">
        <v>960</v>
      </c>
      <c r="C180" s="95">
        <v>961</v>
      </c>
      <c r="D180" t="s">
        <v>214</v>
      </c>
      <c r="E180">
        <f>-('Avoided Prod Cost'!E180+'Avoided T&amp;D Capacity'!E180+'Avoided Gen Capacity Cost'!E180)</f>
        <v>0</v>
      </c>
      <c r="F180">
        <f>-('Avoided Prod Cost'!F180+'Avoided T&amp;D Capacity'!F180+'Avoided Gen Capacity Cost'!F180)</f>
        <v>0</v>
      </c>
      <c r="G180">
        <f>-('Avoided Prod Cost'!G180+'Avoided T&amp;D Capacity'!G180+'Avoided Gen Capacity Cost'!G180)</f>
        <v>0.95558593000000003</v>
      </c>
      <c r="H180">
        <f>-('Avoided Prod Cost'!H180+'Avoided T&amp;D Capacity'!H180+'Avoided Gen Capacity Cost'!H180)</f>
        <v>0.95558593000000003</v>
      </c>
      <c r="I180">
        <f>-('Avoided Prod Cost'!I180+'Avoided T&amp;D Capacity'!I180+'Avoided Gen Capacity Cost'!I180)</f>
        <v>1.08058593</v>
      </c>
      <c r="J180">
        <f>-('Avoided Prod Cost'!J180+'Avoided T&amp;D Capacity'!J180+'Avoided Gen Capacity Cost'!J180)</f>
        <v>1.24367183</v>
      </c>
      <c r="K180">
        <f>-('Avoided Prod Cost'!K180+'Avoided T&amp;D Capacity'!K180+'Avoided Gen Capacity Cost'!K180)</f>
        <v>1.46535153</v>
      </c>
      <c r="L180">
        <f>-('Avoided Prod Cost'!L180+'Avoided T&amp;D Capacity'!L180+'Avoided Gen Capacity Cost'!L180)</f>
        <v>1.02687503</v>
      </c>
      <c r="M180">
        <f>-('Avoided Prod Cost'!M180+'Avoided T&amp;D Capacity'!M180+'Avoided Gen Capacity Cost'!M180)</f>
        <v>1.57277343</v>
      </c>
      <c r="N180">
        <f>-('Avoided Prod Cost'!N180+'Avoided T&amp;D Capacity'!N180+'Avoided Gen Capacity Cost'!N180)</f>
        <v>0</v>
      </c>
      <c r="O180">
        <f>-('Avoided Prod Cost'!O180+'Avoided T&amp;D Capacity'!O180+'Avoided Gen Capacity Cost'!O180)</f>
        <v>0</v>
      </c>
      <c r="P180">
        <f>-('Avoided Prod Cost'!P180+'Avoided T&amp;D Capacity'!P180+'Avoided Gen Capacity Cost'!P180)</f>
        <v>0</v>
      </c>
      <c r="Q180">
        <f>-('Avoided Prod Cost'!Q180+'Avoided T&amp;D Capacity'!Q180+'Avoided Gen Capacity Cost'!Q180)</f>
        <v>0</v>
      </c>
      <c r="R180">
        <f>-('Avoided Prod Cost'!R180+'Avoided T&amp;D Capacity'!R180+'Avoided Gen Capacity Cost'!R180)</f>
        <v>0</v>
      </c>
      <c r="S180">
        <f>-('Avoided Prod Cost'!S180+'Avoided T&amp;D Capacity'!S180+'Avoided Gen Capacity Cost'!S180)</f>
        <v>0</v>
      </c>
      <c r="T180">
        <f>-('Avoided Prod Cost'!T180+'Avoided T&amp;D Capacity'!T180+'Avoided Gen Capacity Cost'!T180)</f>
        <v>0</v>
      </c>
      <c r="U180">
        <f>-('Avoided Prod Cost'!U180+'Avoided T&amp;D Capacity'!U180+'Avoided Gen Capacity Cost'!U180)</f>
        <v>0</v>
      </c>
      <c r="V180">
        <f>-('Avoided Prod Cost'!V180+'Avoided T&amp;D Capacity'!V180+'Avoided Gen Capacity Cost'!V180)</f>
        <v>0</v>
      </c>
      <c r="W180">
        <f>-('Avoided Prod Cost'!W180+'Avoided T&amp;D Capacity'!W180+'Avoided Gen Capacity Cost'!W180)</f>
        <v>0</v>
      </c>
      <c r="X180">
        <f>-('Avoided Prod Cost'!X180+'Avoided T&amp;D Capacity'!X180+'Avoided Gen Capacity Cost'!X180)</f>
        <v>0</v>
      </c>
      <c r="Y180">
        <f>-('Avoided Prod Cost'!Y180+'Avoided T&amp;D Capacity'!Y180+'Avoided Gen Capacity Cost'!Y180)</f>
        <v>0</v>
      </c>
      <c r="Z180">
        <f>-('Avoided Prod Cost'!Z180+'Avoided T&amp;D Capacity'!Z180+'Avoided Gen Capacity Cost'!Z180)</f>
        <v>0</v>
      </c>
      <c r="AA180">
        <f>-('Avoided Prod Cost'!AA180+'Avoided T&amp;D Capacity'!AA180+'Avoided Gen Capacity Cost'!AA180)</f>
        <v>0</v>
      </c>
      <c r="AB180">
        <f>-('Avoided Prod Cost'!AB180+'Avoided T&amp;D Capacity'!AB180+'Avoided Gen Capacity Cost'!AB180)</f>
        <v>0</v>
      </c>
      <c r="AC180">
        <f>-('Avoided Prod Cost'!AC180+'Avoided T&amp;D Capacity'!AC180+'Avoided Gen Capacity Cost'!AC180)</f>
        <v>0</v>
      </c>
      <c r="AD180">
        <f>-('Avoided Prod Cost'!AD180+'Avoided T&amp;D Capacity'!AD180+'Avoided Gen Capacity Cost'!AD180)</f>
        <v>0</v>
      </c>
      <c r="AE180">
        <f>-('Avoided Prod Cost'!AE180+'Avoided T&amp;D Capacity'!AE180+'Avoided Gen Capacity Cost'!AE180)</f>
        <v>0</v>
      </c>
      <c r="AF180">
        <f>-('Avoided Prod Cost'!AF180+'Avoided T&amp;D Capacity'!AF180+'Avoided Gen Capacity Cost'!AF180)</f>
        <v>0</v>
      </c>
      <c r="AG180">
        <f>-('Avoided Prod Cost'!AG180+'Avoided T&amp;D Capacity'!AG180+'Avoided Gen Capacity Cost'!AG180)</f>
        <v>0</v>
      </c>
      <c r="AH180">
        <f>-('Avoided Prod Cost'!AH180+'Avoided T&amp;D Capacity'!AH180+'Avoided Gen Capacity Cost'!AH180)</f>
        <v>0</v>
      </c>
      <c r="AI180" s="2">
        <f t="shared" si="4"/>
        <v>8.3004296100000019</v>
      </c>
      <c r="AJ180" s="2">
        <f t="shared" si="5"/>
        <v>6.8085725687337746</v>
      </c>
    </row>
    <row r="181" spans="1:36" x14ac:dyDescent="0.25">
      <c r="A181" s="13">
        <v>3</v>
      </c>
      <c r="B181" s="13">
        <v>100</v>
      </c>
      <c r="C181" s="95">
        <v>102</v>
      </c>
      <c r="D181" t="s">
        <v>215</v>
      </c>
      <c r="E181">
        <f>-('Avoided Prod Cost'!E181+'Avoided T&amp;D Capacity'!E181+'Avoided Gen Capacity Cost'!E181)</f>
        <v>0</v>
      </c>
      <c r="F181">
        <f>-('Avoided Prod Cost'!F181+'Avoided T&amp;D Capacity'!F181+'Avoided Gen Capacity Cost'!F181)</f>
        <v>0</v>
      </c>
      <c r="G181">
        <f>-('Avoided Prod Cost'!G181+'Avoided T&amp;D Capacity'!G181+'Avoided Gen Capacity Cost'!G181)</f>
        <v>14.905215</v>
      </c>
      <c r="H181">
        <f>-('Avoided Prod Cost'!H181+'Avoided T&amp;D Capacity'!H181+'Avoided Gen Capacity Cost'!H181)</f>
        <v>14.905215</v>
      </c>
      <c r="I181">
        <f>-('Avoided Prod Cost'!I181+'Avoided T&amp;D Capacity'!I181+'Avoided Gen Capacity Cost'!I181)</f>
        <v>15.530215</v>
      </c>
      <c r="J181">
        <f>-('Avoided Prod Cost'!J181+'Avoided T&amp;D Capacity'!J181+'Avoided Gen Capacity Cost'!J181)</f>
        <v>29.267519999999998</v>
      </c>
      <c r="K181">
        <f>-('Avoided Prod Cost'!K181+'Avoided T&amp;D Capacity'!K181+'Avoided Gen Capacity Cost'!K181)</f>
        <v>32.861269999999998</v>
      </c>
      <c r="L181">
        <f>-('Avoided Prod Cost'!L181+'Avoided T&amp;D Capacity'!L181+'Avoided Gen Capacity Cost'!L181)</f>
        <v>33.958925999999998</v>
      </c>
      <c r="M181">
        <f>-('Avoided Prod Cost'!M181+'Avoided T&amp;D Capacity'!M181+'Avoided Gen Capacity Cost'!M181)</f>
        <v>40.225524999999998</v>
      </c>
      <c r="N181">
        <f>-('Avoided Prod Cost'!N181+'Avoided T&amp;D Capacity'!N181+'Avoided Gen Capacity Cost'!N181)</f>
        <v>42.866154999999999</v>
      </c>
      <c r="O181">
        <f>-('Avoided Prod Cost'!O181+'Avoided T&amp;D Capacity'!O181+'Avoided Gen Capacity Cost'!O181)</f>
        <v>44.514595</v>
      </c>
      <c r="P181">
        <f>-('Avoided Prod Cost'!P181+'Avoided T&amp;D Capacity'!P181+'Avoided Gen Capacity Cost'!P181)</f>
        <v>36.873964999999998</v>
      </c>
      <c r="Q181">
        <f>-('Avoided Prod Cost'!Q181+'Avoided T&amp;D Capacity'!Q181+'Avoided Gen Capacity Cost'!Q181)</f>
        <v>38.655214999999998</v>
      </c>
      <c r="R181">
        <f>-('Avoided Prod Cost'!R181+'Avoided T&amp;D Capacity'!R181+'Avoided Gen Capacity Cost'!R181)</f>
        <v>35.373964999999998</v>
      </c>
      <c r="S181">
        <f>-('Avoided Prod Cost'!S181+'Avoided T&amp;D Capacity'!S181+'Avoided Gen Capacity Cost'!S181)</f>
        <v>47.248964999999998</v>
      </c>
      <c r="T181">
        <f>-('Avoided Prod Cost'!T181+'Avoided T&amp;D Capacity'!T181+'Avoided Gen Capacity Cost'!T181)</f>
        <v>35.092714999999998</v>
      </c>
      <c r="U181">
        <f>-('Avoided Prod Cost'!U181+'Avoided T&amp;D Capacity'!U181+'Avoided Gen Capacity Cost'!U181)</f>
        <v>40.373964999999998</v>
      </c>
      <c r="V181">
        <f>-('Avoided Prod Cost'!V181+'Avoided T&amp;D Capacity'!V181+'Avoided Gen Capacity Cost'!V181)</f>
        <v>40.280214999999998</v>
      </c>
      <c r="W181">
        <f>-('Avoided Prod Cost'!W181+'Avoided T&amp;D Capacity'!W181+'Avoided Gen Capacity Cost'!W181)</f>
        <v>47.280214999999998</v>
      </c>
      <c r="X181">
        <f>-('Avoided Prod Cost'!X181+'Avoided T&amp;D Capacity'!X181+'Avoided Gen Capacity Cost'!X181)</f>
        <v>47.936464999999998</v>
      </c>
      <c r="Y181">
        <f>-('Avoided Prod Cost'!Y181+'Avoided T&amp;D Capacity'!Y181+'Avoided Gen Capacity Cost'!Y181)</f>
        <v>0</v>
      </c>
      <c r="Z181">
        <f>-('Avoided Prod Cost'!Z181+'Avoided T&amp;D Capacity'!Z181+'Avoided Gen Capacity Cost'!Z181)</f>
        <v>0</v>
      </c>
      <c r="AA181">
        <f>-('Avoided Prod Cost'!AA181+'Avoided T&amp;D Capacity'!AA181+'Avoided Gen Capacity Cost'!AA181)</f>
        <v>0</v>
      </c>
      <c r="AB181">
        <f>-('Avoided Prod Cost'!AB181+'Avoided T&amp;D Capacity'!AB181+'Avoided Gen Capacity Cost'!AB181)</f>
        <v>0</v>
      </c>
      <c r="AC181">
        <f>-('Avoided Prod Cost'!AC181+'Avoided T&amp;D Capacity'!AC181+'Avoided Gen Capacity Cost'!AC181)</f>
        <v>0</v>
      </c>
      <c r="AD181">
        <f>-('Avoided Prod Cost'!AD181+'Avoided T&amp;D Capacity'!AD181+'Avoided Gen Capacity Cost'!AD181)</f>
        <v>0</v>
      </c>
      <c r="AE181">
        <f>-('Avoided Prod Cost'!AE181+'Avoided T&amp;D Capacity'!AE181+'Avoided Gen Capacity Cost'!AE181)</f>
        <v>0</v>
      </c>
      <c r="AF181">
        <f>-('Avoided Prod Cost'!AF181+'Avoided T&amp;D Capacity'!AF181+'Avoided Gen Capacity Cost'!AF181)</f>
        <v>0</v>
      </c>
      <c r="AG181">
        <f>-('Avoided Prod Cost'!AG181+'Avoided T&amp;D Capacity'!AG181+'Avoided Gen Capacity Cost'!AG181)</f>
        <v>0</v>
      </c>
      <c r="AH181">
        <f>-('Avoided Prod Cost'!AH181+'Avoided T&amp;D Capacity'!AH181+'Avoided Gen Capacity Cost'!AH181)</f>
        <v>0</v>
      </c>
      <c r="AI181" s="2">
        <f t="shared" si="4"/>
        <v>638.15032099999996</v>
      </c>
      <c r="AJ181" s="2">
        <f t="shared" si="5"/>
        <v>363.17210070323409</v>
      </c>
    </row>
    <row r="182" spans="1:36" x14ac:dyDescent="0.25">
      <c r="A182" s="13">
        <v>3</v>
      </c>
      <c r="B182" s="13">
        <v>100</v>
      </c>
      <c r="C182" s="95">
        <v>103</v>
      </c>
      <c r="D182" t="s">
        <v>216</v>
      </c>
      <c r="E182">
        <f>-('Avoided Prod Cost'!E182+'Avoided T&amp;D Capacity'!E182+'Avoided Gen Capacity Cost'!E182)</f>
        <v>0</v>
      </c>
      <c r="F182">
        <f>-('Avoided Prod Cost'!F182+'Avoided T&amp;D Capacity'!F182+'Avoided Gen Capacity Cost'!F182)</f>
        <v>0</v>
      </c>
      <c r="G182">
        <f>-('Avoided Prod Cost'!G182+'Avoided T&amp;D Capacity'!G182+'Avoided Gen Capacity Cost'!G182)</f>
        <v>35.156123000000001</v>
      </c>
      <c r="H182">
        <f>-('Avoided Prod Cost'!H182+'Avoided T&amp;D Capacity'!H182+'Avoided Gen Capacity Cost'!H182)</f>
        <v>35.531123000000001</v>
      </c>
      <c r="I182">
        <f>-('Avoided Prod Cost'!I182+'Avoided T&amp;D Capacity'!I182+'Avoided Gen Capacity Cost'!I182)</f>
        <v>37.531123000000001</v>
      </c>
      <c r="J182">
        <f>-('Avoided Prod Cost'!J182+'Avoided T&amp;D Capacity'!J182+'Avoided Gen Capacity Cost'!J182)</f>
        <v>70.271353000000005</v>
      </c>
      <c r="K182">
        <f>-('Avoided Prod Cost'!K182+'Avoided T&amp;D Capacity'!K182+'Avoided Gen Capacity Cost'!K182)</f>
        <v>81.201042999999999</v>
      </c>
      <c r="L182">
        <f>-('Avoided Prod Cost'!L182+'Avoided T&amp;D Capacity'!L182+'Avoided Gen Capacity Cost'!L182)</f>
        <v>83.104362999999992</v>
      </c>
      <c r="M182">
        <f>-('Avoided Prod Cost'!M182+'Avoided T&amp;D Capacity'!M182+'Avoided Gen Capacity Cost'!M182)</f>
        <v>98.898313000000002</v>
      </c>
      <c r="N182">
        <f>-('Avoided Prod Cost'!N182+'Avoided T&amp;D Capacity'!N182+'Avoided Gen Capacity Cost'!N182)</f>
        <v>108.570183</v>
      </c>
      <c r="O182">
        <f>-('Avoided Prod Cost'!O182+'Avoided T&amp;D Capacity'!O182+'Avoided Gen Capacity Cost'!O182)</f>
        <v>109.03112300000001</v>
      </c>
      <c r="P182">
        <f>-('Avoided Prod Cost'!P182+'Avoided T&amp;D Capacity'!P182+'Avoided Gen Capacity Cost'!P182)</f>
        <v>89.015502999999995</v>
      </c>
      <c r="Q182">
        <f>-('Avoided Prod Cost'!Q182+'Avoided T&amp;D Capacity'!Q182+'Avoided Gen Capacity Cost'!Q182)</f>
        <v>96.249873000000008</v>
      </c>
      <c r="R182">
        <f>-('Avoided Prod Cost'!R182+'Avoided T&amp;D Capacity'!R182+'Avoided Gen Capacity Cost'!R182)</f>
        <v>84.531123000000008</v>
      </c>
      <c r="S182">
        <f>-('Avoided Prod Cost'!S182+'Avoided T&amp;D Capacity'!S182+'Avoided Gen Capacity Cost'!S182)</f>
        <v>115.78112300000001</v>
      </c>
      <c r="T182">
        <f>-('Avoided Prod Cost'!T182+'Avoided T&amp;D Capacity'!T182+'Avoided Gen Capacity Cost'!T182)</f>
        <v>88.124873000000008</v>
      </c>
      <c r="U182">
        <f>-('Avoided Prod Cost'!U182+'Avoided T&amp;D Capacity'!U182+'Avoided Gen Capacity Cost'!U182)</f>
        <v>98.093622999999994</v>
      </c>
      <c r="V182">
        <f>-('Avoided Prod Cost'!V182+'Avoided T&amp;D Capacity'!V182+'Avoided Gen Capacity Cost'!V182)</f>
        <v>99.562372999999994</v>
      </c>
      <c r="W182">
        <f>-('Avoided Prod Cost'!W182+'Avoided T&amp;D Capacity'!W182+'Avoided Gen Capacity Cost'!W182)</f>
        <v>116.18737299999999</v>
      </c>
      <c r="X182">
        <f>-('Avoided Prod Cost'!X182+'Avoided T&amp;D Capacity'!X182+'Avoided Gen Capacity Cost'!X182)</f>
        <v>119.06237299999999</v>
      </c>
      <c r="Y182">
        <f>-('Avoided Prod Cost'!Y182+'Avoided T&amp;D Capacity'!Y182+'Avoided Gen Capacity Cost'!Y182)</f>
        <v>0</v>
      </c>
      <c r="Z182">
        <f>-('Avoided Prod Cost'!Z182+'Avoided T&amp;D Capacity'!Z182+'Avoided Gen Capacity Cost'!Z182)</f>
        <v>0</v>
      </c>
      <c r="AA182">
        <f>-('Avoided Prod Cost'!AA182+'Avoided T&amp;D Capacity'!AA182+'Avoided Gen Capacity Cost'!AA182)</f>
        <v>0</v>
      </c>
      <c r="AB182">
        <f>-('Avoided Prod Cost'!AB182+'Avoided T&amp;D Capacity'!AB182+'Avoided Gen Capacity Cost'!AB182)</f>
        <v>0</v>
      </c>
      <c r="AC182">
        <f>-('Avoided Prod Cost'!AC182+'Avoided T&amp;D Capacity'!AC182+'Avoided Gen Capacity Cost'!AC182)</f>
        <v>0</v>
      </c>
      <c r="AD182">
        <f>-('Avoided Prod Cost'!AD182+'Avoided T&amp;D Capacity'!AD182+'Avoided Gen Capacity Cost'!AD182)</f>
        <v>0</v>
      </c>
      <c r="AE182">
        <f>-('Avoided Prod Cost'!AE182+'Avoided T&amp;D Capacity'!AE182+'Avoided Gen Capacity Cost'!AE182)</f>
        <v>0</v>
      </c>
      <c r="AF182">
        <f>-('Avoided Prod Cost'!AF182+'Avoided T&amp;D Capacity'!AF182+'Avoided Gen Capacity Cost'!AF182)</f>
        <v>0</v>
      </c>
      <c r="AG182">
        <f>-('Avoided Prod Cost'!AG182+'Avoided T&amp;D Capacity'!AG182+'Avoided Gen Capacity Cost'!AG182)</f>
        <v>0</v>
      </c>
      <c r="AH182">
        <f>-('Avoided Prod Cost'!AH182+'Avoided T&amp;D Capacity'!AH182+'Avoided Gen Capacity Cost'!AH182)</f>
        <v>0</v>
      </c>
      <c r="AI182" s="2">
        <f t="shared" si="4"/>
        <v>1565.9029839999998</v>
      </c>
      <c r="AJ182" s="2">
        <f t="shared" si="5"/>
        <v>889.46168470362227</v>
      </c>
    </row>
    <row r="183" spans="1:36" x14ac:dyDescent="0.25">
      <c r="A183" s="13">
        <v>3</v>
      </c>
      <c r="B183" s="13">
        <v>100</v>
      </c>
      <c r="C183" s="95">
        <v>104</v>
      </c>
      <c r="D183" t="s">
        <v>217</v>
      </c>
      <c r="E183">
        <f>-('Avoided Prod Cost'!E183+'Avoided T&amp;D Capacity'!E183+'Avoided Gen Capacity Cost'!E183)</f>
        <v>0</v>
      </c>
      <c r="F183">
        <f>-('Avoided Prod Cost'!F183+'Avoided T&amp;D Capacity'!F183+'Avoided Gen Capacity Cost'!F183)</f>
        <v>0</v>
      </c>
      <c r="G183">
        <f>-('Avoided Prod Cost'!G183+'Avoided T&amp;D Capacity'!G183+'Avoided Gen Capacity Cost'!G183)</f>
        <v>51.182130000000001</v>
      </c>
      <c r="H183">
        <f>-('Avoided Prod Cost'!H183+'Avoided T&amp;D Capacity'!H183+'Avoided Gen Capacity Cost'!H183)</f>
        <v>50.557130000000001</v>
      </c>
      <c r="I183">
        <f>-('Avoided Prod Cost'!I183+'Avoided T&amp;D Capacity'!I183+'Avoided Gen Capacity Cost'!I183)</f>
        <v>53.557130000000001</v>
      </c>
      <c r="J183">
        <f>-('Avoided Prod Cost'!J183+'Avoided T&amp;D Capacity'!J183+'Avoided Gen Capacity Cost'!J183)</f>
        <v>100.45264</v>
      </c>
      <c r="K183">
        <f>-('Avoided Prod Cost'!K183+'Avoided T&amp;D Capacity'!K183+'Avoided Gen Capacity Cost'!K183)</f>
        <v>117.04053</v>
      </c>
      <c r="L183">
        <f>-('Avoided Prod Cost'!L183+'Avoided T&amp;D Capacity'!L183+'Avoided Gen Capacity Cost'!L183)</f>
        <v>119.73877</v>
      </c>
      <c r="M183">
        <f>-('Avoided Prod Cost'!M183+'Avoided T&amp;D Capacity'!M183+'Avoided Gen Capacity Cost'!M183)</f>
        <v>142.10401000000002</v>
      </c>
      <c r="N183">
        <f>-('Avoided Prod Cost'!N183+'Avoided T&amp;D Capacity'!N183+'Avoided Gen Capacity Cost'!N183)</f>
        <v>154.88526000000002</v>
      </c>
      <c r="O183">
        <f>-('Avoided Prod Cost'!O183+'Avoided T&amp;D Capacity'!O183+'Avoided Gen Capacity Cost'!O183)</f>
        <v>155.52588</v>
      </c>
      <c r="P183">
        <f>-('Avoided Prod Cost'!P183+'Avoided T&amp;D Capacity'!P183+'Avoided Gen Capacity Cost'!P183)</f>
        <v>128.30713</v>
      </c>
      <c r="Q183">
        <f>-('Avoided Prod Cost'!Q183+'Avoided T&amp;D Capacity'!Q183+'Avoided Gen Capacity Cost'!Q183)</f>
        <v>136.86963</v>
      </c>
      <c r="R183">
        <f>-('Avoided Prod Cost'!R183+'Avoided T&amp;D Capacity'!R183+'Avoided Gen Capacity Cost'!R183)</f>
        <v>121.71338</v>
      </c>
      <c r="S183">
        <f>-('Avoided Prod Cost'!S183+'Avoided T&amp;D Capacity'!S183+'Avoided Gen Capacity Cost'!S183)</f>
        <v>165.74463</v>
      </c>
      <c r="T183">
        <f>-('Avoided Prod Cost'!T183+'Avoided T&amp;D Capacity'!T183+'Avoided Gen Capacity Cost'!T183)</f>
        <v>126.08838</v>
      </c>
      <c r="U183">
        <f>-('Avoided Prod Cost'!U183+'Avoided T&amp;D Capacity'!U183+'Avoided Gen Capacity Cost'!U183)</f>
        <v>141.19824</v>
      </c>
      <c r="V183">
        <f>-('Avoided Prod Cost'!V183+'Avoided T&amp;D Capacity'!V183+'Avoided Gen Capacity Cost'!V183)</f>
        <v>142.85449</v>
      </c>
      <c r="W183">
        <f>-('Avoided Prod Cost'!W183+'Avoided T&amp;D Capacity'!W183+'Avoided Gen Capacity Cost'!W183)</f>
        <v>166.72949</v>
      </c>
      <c r="X183">
        <f>-('Avoided Prod Cost'!X183+'Avoided T&amp;D Capacity'!X183+'Avoided Gen Capacity Cost'!X183)</f>
        <v>170.07324</v>
      </c>
      <c r="Y183">
        <f>-('Avoided Prod Cost'!Y183+'Avoided T&amp;D Capacity'!Y183+'Avoided Gen Capacity Cost'!Y183)</f>
        <v>0</v>
      </c>
      <c r="Z183">
        <f>-('Avoided Prod Cost'!Z183+'Avoided T&amp;D Capacity'!Z183+'Avoided Gen Capacity Cost'!Z183)</f>
        <v>0</v>
      </c>
      <c r="AA183">
        <f>-('Avoided Prod Cost'!AA183+'Avoided T&amp;D Capacity'!AA183+'Avoided Gen Capacity Cost'!AA183)</f>
        <v>0</v>
      </c>
      <c r="AB183">
        <f>-('Avoided Prod Cost'!AB183+'Avoided T&amp;D Capacity'!AB183+'Avoided Gen Capacity Cost'!AB183)</f>
        <v>0</v>
      </c>
      <c r="AC183">
        <f>-('Avoided Prod Cost'!AC183+'Avoided T&amp;D Capacity'!AC183+'Avoided Gen Capacity Cost'!AC183)</f>
        <v>0</v>
      </c>
      <c r="AD183">
        <f>-('Avoided Prod Cost'!AD183+'Avoided T&amp;D Capacity'!AD183+'Avoided Gen Capacity Cost'!AD183)</f>
        <v>0</v>
      </c>
      <c r="AE183">
        <f>-('Avoided Prod Cost'!AE183+'Avoided T&amp;D Capacity'!AE183+'Avoided Gen Capacity Cost'!AE183)</f>
        <v>0</v>
      </c>
      <c r="AF183">
        <f>-('Avoided Prod Cost'!AF183+'Avoided T&amp;D Capacity'!AF183+'Avoided Gen Capacity Cost'!AF183)</f>
        <v>0</v>
      </c>
      <c r="AG183">
        <f>-('Avoided Prod Cost'!AG183+'Avoided T&amp;D Capacity'!AG183+'Avoided Gen Capacity Cost'!AG183)</f>
        <v>0</v>
      </c>
      <c r="AH183">
        <f>-('Avoided Prod Cost'!AH183+'Avoided T&amp;D Capacity'!AH183+'Avoided Gen Capacity Cost'!AH183)</f>
        <v>0</v>
      </c>
      <c r="AI183" s="2">
        <f t="shared" si="4"/>
        <v>2244.6220899999998</v>
      </c>
      <c r="AJ183" s="2">
        <f t="shared" si="5"/>
        <v>1275.2643635455761</v>
      </c>
    </row>
    <row r="184" spans="1:36" x14ac:dyDescent="0.25">
      <c r="A184" s="13">
        <v>3</v>
      </c>
      <c r="B184" s="13">
        <v>100</v>
      </c>
      <c r="C184" s="95">
        <v>105</v>
      </c>
      <c r="D184" t="s">
        <v>218</v>
      </c>
      <c r="E184">
        <f>-('Avoided Prod Cost'!E184+'Avoided T&amp;D Capacity'!E184+'Avoided Gen Capacity Cost'!E184)</f>
        <v>0</v>
      </c>
      <c r="F184">
        <f>-('Avoided Prod Cost'!F184+'Avoided T&amp;D Capacity'!F184+'Avoided Gen Capacity Cost'!F184)</f>
        <v>0</v>
      </c>
      <c r="G184">
        <f>-('Avoided Prod Cost'!G184+'Avoided T&amp;D Capacity'!G184+'Avoided Gen Capacity Cost'!G184)</f>
        <v>48.697510000000001</v>
      </c>
      <c r="H184">
        <f>-('Avoided Prod Cost'!H184+'Avoided T&amp;D Capacity'!H184+'Avoided Gen Capacity Cost'!H184)</f>
        <v>47.697510000000001</v>
      </c>
      <c r="I184">
        <f>-('Avoided Prod Cost'!I184+'Avoided T&amp;D Capacity'!I184+'Avoided Gen Capacity Cost'!I184)</f>
        <v>51.072510000000001</v>
      </c>
      <c r="J184">
        <f>-('Avoided Prod Cost'!J184+'Avoided T&amp;D Capacity'!J184+'Avoided Gen Capacity Cost'!J184)</f>
        <v>101.55199999999999</v>
      </c>
      <c r="K184">
        <f>-('Avoided Prod Cost'!K184+'Avoided T&amp;D Capacity'!K184+'Avoided Gen Capacity Cost'!K184)</f>
        <v>120.08228</v>
      </c>
      <c r="L184">
        <f>-('Avoided Prod Cost'!L184+'Avoided T&amp;D Capacity'!L184+'Avoided Gen Capacity Cost'!L184)</f>
        <v>121.99243</v>
      </c>
      <c r="M184">
        <f>-('Avoided Prod Cost'!M184+'Avoided T&amp;D Capacity'!M184+'Avoided Gen Capacity Cost'!M184)</f>
        <v>146.73657</v>
      </c>
      <c r="N184">
        <f>-('Avoided Prod Cost'!N184+'Avoided T&amp;D Capacity'!N184+'Avoided Gen Capacity Cost'!N184)</f>
        <v>160.65844999999999</v>
      </c>
      <c r="O184">
        <f>-('Avoided Prod Cost'!O184+'Avoided T&amp;D Capacity'!O184+'Avoided Gen Capacity Cost'!O184)</f>
        <v>161.06469999999999</v>
      </c>
      <c r="P184">
        <f>-('Avoided Prod Cost'!P184+'Avoided T&amp;D Capacity'!P184+'Avoided Gen Capacity Cost'!P184)</f>
        <v>129.46314000000001</v>
      </c>
      <c r="Q184">
        <f>-('Avoided Prod Cost'!Q184+'Avoided T&amp;D Capacity'!Q184+'Avoided Gen Capacity Cost'!Q184)</f>
        <v>140.38500999999999</v>
      </c>
      <c r="R184">
        <f>-('Avoided Prod Cost'!R184+'Avoided T&amp;D Capacity'!R184+'Avoided Gen Capacity Cost'!R184)</f>
        <v>121.80689</v>
      </c>
      <c r="S184">
        <f>-('Avoided Prod Cost'!S184+'Avoided T&amp;D Capacity'!S184+'Avoided Gen Capacity Cost'!S184)</f>
        <v>171.47875999999999</v>
      </c>
      <c r="T184">
        <f>-('Avoided Prod Cost'!T184+'Avoided T&amp;D Capacity'!T184+'Avoided Gen Capacity Cost'!T184)</f>
        <v>126.97875999999999</v>
      </c>
      <c r="U184">
        <f>-('Avoided Prod Cost'!U184+'Avoided T&amp;D Capacity'!U184+'Avoided Gen Capacity Cost'!U184)</f>
        <v>142.24388999999999</v>
      </c>
      <c r="V184">
        <f>-('Avoided Prod Cost'!V184+'Avoided T&amp;D Capacity'!V184+'Avoided Gen Capacity Cost'!V184)</f>
        <v>0</v>
      </c>
      <c r="W184">
        <f>-('Avoided Prod Cost'!W184+'Avoided T&amp;D Capacity'!W184+'Avoided Gen Capacity Cost'!W184)</f>
        <v>0</v>
      </c>
      <c r="X184">
        <f>-('Avoided Prod Cost'!X184+'Avoided T&amp;D Capacity'!X184+'Avoided Gen Capacity Cost'!X184)</f>
        <v>0</v>
      </c>
      <c r="Y184">
        <f>-('Avoided Prod Cost'!Y184+'Avoided T&amp;D Capacity'!Y184+'Avoided Gen Capacity Cost'!Y184)</f>
        <v>0</v>
      </c>
      <c r="Z184">
        <f>-('Avoided Prod Cost'!Z184+'Avoided T&amp;D Capacity'!Z184+'Avoided Gen Capacity Cost'!Z184)</f>
        <v>0</v>
      </c>
      <c r="AA184">
        <f>-('Avoided Prod Cost'!AA184+'Avoided T&amp;D Capacity'!AA184+'Avoided Gen Capacity Cost'!AA184)</f>
        <v>0</v>
      </c>
      <c r="AB184">
        <f>-('Avoided Prod Cost'!AB184+'Avoided T&amp;D Capacity'!AB184+'Avoided Gen Capacity Cost'!AB184)</f>
        <v>0</v>
      </c>
      <c r="AC184">
        <f>-('Avoided Prod Cost'!AC184+'Avoided T&amp;D Capacity'!AC184+'Avoided Gen Capacity Cost'!AC184)</f>
        <v>0</v>
      </c>
      <c r="AD184">
        <f>-('Avoided Prod Cost'!AD184+'Avoided T&amp;D Capacity'!AD184+'Avoided Gen Capacity Cost'!AD184)</f>
        <v>0</v>
      </c>
      <c r="AE184">
        <f>-('Avoided Prod Cost'!AE184+'Avoided T&amp;D Capacity'!AE184+'Avoided Gen Capacity Cost'!AE184)</f>
        <v>0</v>
      </c>
      <c r="AF184">
        <f>-('Avoided Prod Cost'!AF184+'Avoided T&amp;D Capacity'!AF184+'Avoided Gen Capacity Cost'!AF184)</f>
        <v>0</v>
      </c>
      <c r="AG184">
        <f>-('Avoided Prod Cost'!AG184+'Avoided T&amp;D Capacity'!AG184+'Avoided Gen Capacity Cost'!AG184)</f>
        <v>0</v>
      </c>
      <c r="AH184">
        <f>-('Avoided Prod Cost'!AH184+'Avoided T&amp;D Capacity'!AH184+'Avoided Gen Capacity Cost'!AH184)</f>
        <v>0</v>
      </c>
      <c r="AI184" s="2">
        <f t="shared" si="4"/>
        <v>1791.91041</v>
      </c>
      <c r="AJ184" s="2">
        <f t="shared" si="5"/>
        <v>1113.5333215537528</v>
      </c>
    </row>
    <row r="185" spans="1:36" x14ac:dyDescent="0.25">
      <c r="A185" s="13">
        <v>3</v>
      </c>
      <c r="B185" s="13">
        <v>100</v>
      </c>
      <c r="C185" s="95">
        <v>106</v>
      </c>
      <c r="D185" t="s">
        <v>219</v>
      </c>
      <c r="E185">
        <f>-('Avoided Prod Cost'!E185+'Avoided T&amp;D Capacity'!E185+'Avoided Gen Capacity Cost'!E185)</f>
        <v>0</v>
      </c>
      <c r="F185">
        <f>-('Avoided Prod Cost'!F185+'Avoided T&amp;D Capacity'!F185+'Avoided Gen Capacity Cost'!F185)</f>
        <v>0</v>
      </c>
      <c r="G185">
        <f>-('Avoided Prod Cost'!G185+'Avoided T&amp;D Capacity'!G185+'Avoided Gen Capacity Cost'!G185)</f>
        <v>60.9878</v>
      </c>
      <c r="H185">
        <f>-('Avoided Prod Cost'!H185+'Avoided T&amp;D Capacity'!H185+'Avoided Gen Capacity Cost'!H185)</f>
        <v>60.2378</v>
      </c>
      <c r="I185">
        <f>-('Avoided Prod Cost'!I185+'Avoided T&amp;D Capacity'!I185+'Avoided Gen Capacity Cost'!I185)</f>
        <v>64.612799999999993</v>
      </c>
      <c r="J185">
        <f>-('Avoided Prod Cost'!J185+'Avoided T&amp;D Capacity'!J185+'Avoided Gen Capacity Cost'!J185)</f>
        <v>116.45068999999999</v>
      </c>
      <c r="K185">
        <f>-('Avoided Prod Cost'!K185+'Avoided T&amp;D Capacity'!K185+'Avoided Gen Capacity Cost'!K185)</f>
        <v>134.67822999999999</v>
      </c>
      <c r="L185">
        <f>-('Avoided Prod Cost'!L185+'Avoided T&amp;D Capacity'!L185+'Avoided Gen Capacity Cost'!L185)</f>
        <v>137.89697999999999</v>
      </c>
      <c r="M185">
        <f>-('Avoided Prod Cost'!M185+'Avoided T&amp;D Capacity'!M185+'Avoided Gen Capacity Cost'!M185)</f>
        <v>163.30811</v>
      </c>
      <c r="N185">
        <f>-('Avoided Prod Cost'!N185+'Avoided T&amp;D Capacity'!N185+'Avoided Gen Capacity Cost'!N185)</f>
        <v>177.49561</v>
      </c>
      <c r="O185">
        <f>-('Avoided Prod Cost'!O185+'Avoided T&amp;D Capacity'!O185+'Avoided Gen Capacity Cost'!O185)</f>
        <v>179.25342999999998</v>
      </c>
      <c r="P185">
        <f>-('Avoided Prod Cost'!P185+'Avoided T&amp;D Capacity'!P185+'Avoided Gen Capacity Cost'!P185)</f>
        <v>148.20654999999999</v>
      </c>
      <c r="Q185">
        <f>-('Avoided Prod Cost'!Q185+'Avoided T&amp;D Capacity'!Q185+'Avoided Gen Capacity Cost'!Q185)</f>
        <v>158.86279999999999</v>
      </c>
      <c r="R185">
        <f>-('Avoided Prod Cost'!R185+'Avoided T&amp;D Capacity'!R185+'Avoided Gen Capacity Cost'!R185)</f>
        <v>141.23779999999999</v>
      </c>
      <c r="S185">
        <f>-('Avoided Prod Cost'!S185+'Avoided T&amp;D Capacity'!S185+'Avoided Gen Capacity Cost'!S185)</f>
        <v>191.11279999999999</v>
      </c>
      <c r="T185">
        <f>-('Avoided Prod Cost'!T185+'Avoided T&amp;D Capacity'!T185+'Avoided Gen Capacity Cost'!T185)</f>
        <v>146.67529999999999</v>
      </c>
      <c r="U185">
        <f>-('Avoided Prod Cost'!U185+'Avoided T&amp;D Capacity'!U185+'Avoided Gen Capacity Cost'!U185)</f>
        <v>162.94042999999999</v>
      </c>
      <c r="V185">
        <f>-('Avoided Prod Cost'!V185+'Avoided T&amp;D Capacity'!V185+'Avoided Gen Capacity Cost'!V185)</f>
        <v>0</v>
      </c>
      <c r="W185">
        <f>-('Avoided Prod Cost'!W185+'Avoided T&amp;D Capacity'!W185+'Avoided Gen Capacity Cost'!W185)</f>
        <v>0</v>
      </c>
      <c r="X185">
        <f>-('Avoided Prod Cost'!X185+'Avoided T&amp;D Capacity'!X185+'Avoided Gen Capacity Cost'!X185)</f>
        <v>0</v>
      </c>
      <c r="Y185">
        <f>-('Avoided Prod Cost'!Y185+'Avoided T&amp;D Capacity'!Y185+'Avoided Gen Capacity Cost'!Y185)</f>
        <v>0</v>
      </c>
      <c r="Z185">
        <f>-('Avoided Prod Cost'!Z185+'Avoided T&amp;D Capacity'!Z185+'Avoided Gen Capacity Cost'!Z185)</f>
        <v>0</v>
      </c>
      <c r="AA185">
        <f>-('Avoided Prod Cost'!AA185+'Avoided T&amp;D Capacity'!AA185+'Avoided Gen Capacity Cost'!AA185)</f>
        <v>0</v>
      </c>
      <c r="AB185">
        <f>-('Avoided Prod Cost'!AB185+'Avoided T&amp;D Capacity'!AB185+'Avoided Gen Capacity Cost'!AB185)</f>
        <v>0</v>
      </c>
      <c r="AC185">
        <f>-('Avoided Prod Cost'!AC185+'Avoided T&amp;D Capacity'!AC185+'Avoided Gen Capacity Cost'!AC185)</f>
        <v>0</v>
      </c>
      <c r="AD185">
        <f>-('Avoided Prod Cost'!AD185+'Avoided T&amp;D Capacity'!AD185+'Avoided Gen Capacity Cost'!AD185)</f>
        <v>0</v>
      </c>
      <c r="AE185">
        <f>-('Avoided Prod Cost'!AE185+'Avoided T&amp;D Capacity'!AE185+'Avoided Gen Capacity Cost'!AE185)</f>
        <v>0</v>
      </c>
      <c r="AF185">
        <f>-('Avoided Prod Cost'!AF185+'Avoided T&amp;D Capacity'!AF185+'Avoided Gen Capacity Cost'!AF185)</f>
        <v>0</v>
      </c>
      <c r="AG185">
        <f>-('Avoided Prod Cost'!AG185+'Avoided T&amp;D Capacity'!AG185+'Avoided Gen Capacity Cost'!AG185)</f>
        <v>0</v>
      </c>
      <c r="AH185">
        <f>-('Avoided Prod Cost'!AH185+'Avoided T&amp;D Capacity'!AH185+'Avoided Gen Capacity Cost'!AH185)</f>
        <v>0</v>
      </c>
      <c r="AI185" s="2">
        <f t="shared" si="4"/>
        <v>2043.9571299999993</v>
      </c>
      <c r="AJ185" s="2">
        <f t="shared" si="5"/>
        <v>1275.0404468385675</v>
      </c>
    </row>
    <row r="186" spans="1:36" x14ac:dyDescent="0.25">
      <c r="A186" s="13">
        <v>3</v>
      </c>
      <c r="B186" s="13">
        <v>100</v>
      </c>
      <c r="C186" s="95">
        <v>107</v>
      </c>
      <c r="D186" t="s">
        <v>220</v>
      </c>
      <c r="E186">
        <f>-('Avoided Prod Cost'!E186+'Avoided T&amp;D Capacity'!E186+'Avoided Gen Capacity Cost'!E186)</f>
        <v>0</v>
      </c>
      <c r="F186">
        <f>-('Avoided Prod Cost'!F186+'Avoided T&amp;D Capacity'!F186+'Avoided Gen Capacity Cost'!F186)</f>
        <v>0</v>
      </c>
      <c r="G186">
        <f>-('Avoided Prod Cost'!G186+'Avoided T&amp;D Capacity'!G186+'Avoided Gen Capacity Cost'!G186)</f>
        <v>83.27122</v>
      </c>
      <c r="H186">
        <f>-('Avoided Prod Cost'!H186+'Avoided T&amp;D Capacity'!H186+'Avoided Gen Capacity Cost'!H186)</f>
        <v>82.52122</v>
      </c>
      <c r="I186">
        <f>-('Avoided Prod Cost'!I186+'Avoided T&amp;D Capacity'!I186+'Avoided Gen Capacity Cost'!I186)</f>
        <v>88.02122</v>
      </c>
      <c r="J186">
        <f>-('Avoided Prod Cost'!J186+'Avoided T&amp;D Capacity'!J186+'Avoided Gen Capacity Cost'!J186)</f>
        <v>158.48215999999999</v>
      </c>
      <c r="K186">
        <f>-('Avoided Prod Cost'!K186+'Avoided T&amp;D Capacity'!K186+'Avoided Gen Capacity Cost'!K186)</f>
        <v>183.04856000000001</v>
      </c>
      <c r="L186">
        <f>-('Avoided Prod Cost'!L186+'Avoided T&amp;D Capacity'!L186+'Avoided Gen Capacity Cost'!L186)</f>
        <v>187.02414999999999</v>
      </c>
      <c r="M186">
        <f>-('Avoided Prod Cost'!M186+'Avoided T&amp;D Capacity'!M186+'Avoided Gen Capacity Cost'!M186)</f>
        <v>221.06031999999999</v>
      </c>
      <c r="N186">
        <f>-('Avoided Prod Cost'!N186+'Avoided T&amp;D Capacity'!N186+'Avoided Gen Capacity Cost'!N186)</f>
        <v>241.47432000000001</v>
      </c>
      <c r="O186">
        <f>-('Avoided Prod Cost'!O186+'Avoided T&amp;D Capacity'!O186+'Avoided Gen Capacity Cost'!O186)</f>
        <v>242.91182000000001</v>
      </c>
      <c r="P186">
        <f>-('Avoided Prod Cost'!P186+'Avoided T&amp;D Capacity'!P186+'Avoided Gen Capacity Cost'!P186)</f>
        <v>201.33372</v>
      </c>
      <c r="Q186">
        <f>-('Avoided Prod Cost'!Q186+'Avoided T&amp;D Capacity'!Q186+'Avoided Gen Capacity Cost'!Q186)</f>
        <v>216.17747</v>
      </c>
      <c r="R186">
        <f>-('Avoided Prod Cost'!R186+'Avoided T&amp;D Capacity'!R186+'Avoided Gen Capacity Cost'!R186)</f>
        <v>192.67747</v>
      </c>
      <c r="S186">
        <f>-('Avoided Prod Cost'!S186+'Avoided T&amp;D Capacity'!S186+'Avoided Gen Capacity Cost'!S186)</f>
        <v>259.77121999999997</v>
      </c>
      <c r="T186">
        <f>-('Avoided Prod Cost'!T186+'Avoided T&amp;D Capacity'!T186+'Avoided Gen Capacity Cost'!T186)</f>
        <v>199.61497</v>
      </c>
      <c r="U186">
        <f>-('Avoided Prod Cost'!U186+'Avoided T&amp;D Capacity'!U186+'Avoided Gen Capacity Cost'!U186)</f>
        <v>221.11497</v>
      </c>
      <c r="V186">
        <f>-('Avoided Prod Cost'!V186+'Avoided T&amp;D Capacity'!V186+'Avoided Gen Capacity Cost'!V186)</f>
        <v>0</v>
      </c>
      <c r="W186">
        <f>-('Avoided Prod Cost'!W186+'Avoided T&amp;D Capacity'!W186+'Avoided Gen Capacity Cost'!W186)</f>
        <v>0</v>
      </c>
      <c r="X186">
        <f>-('Avoided Prod Cost'!X186+'Avoided T&amp;D Capacity'!X186+'Avoided Gen Capacity Cost'!X186)</f>
        <v>0</v>
      </c>
      <c r="Y186">
        <f>-('Avoided Prod Cost'!Y186+'Avoided T&amp;D Capacity'!Y186+'Avoided Gen Capacity Cost'!Y186)</f>
        <v>0</v>
      </c>
      <c r="Z186">
        <f>-('Avoided Prod Cost'!Z186+'Avoided T&amp;D Capacity'!Z186+'Avoided Gen Capacity Cost'!Z186)</f>
        <v>0</v>
      </c>
      <c r="AA186">
        <f>-('Avoided Prod Cost'!AA186+'Avoided T&amp;D Capacity'!AA186+'Avoided Gen Capacity Cost'!AA186)</f>
        <v>0</v>
      </c>
      <c r="AB186">
        <f>-('Avoided Prod Cost'!AB186+'Avoided T&amp;D Capacity'!AB186+'Avoided Gen Capacity Cost'!AB186)</f>
        <v>0</v>
      </c>
      <c r="AC186">
        <f>-('Avoided Prod Cost'!AC186+'Avoided T&amp;D Capacity'!AC186+'Avoided Gen Capacity Cost'!AC186)</f>
        <v>0</v>
      </c>
      <c r="AD186">
        <f>-('Avoided Prod Cost'!AD186+'Avoided T&amp;D Capacity'!AD186+'Avoided Gen Capacity Cost'!AD186)</f>
        <v>0</v>
      </c>
      <c r="AE186">
        <f>-('Avoided Prod Cost'!AE186+'Avoided T&amp;D Capacity'!AE186+'Avoided Gen Capacity Cost'!AE186)</f>
        <v>0</v>
      </c>
      <c r="AF186">
        <f>-('Avoided Prod Cost'!AF186+'Avoided T&amp;D Capacity'!AF186+'Avoided Gen Capacity Cost'!AF186)</f>
        <v>0</v>
      </c>
      <c r="AG186">
        <f>-('Avoided Prod Cost'!AG186+'Avoided T&amp;D Capacity'!AG186+'Avoided Gen Capacity Cost'!AG186)</f>
        <v>0</v>
      </c>
      <c r="AH186">
        <f>-('Avoided Prod Cost'!AH186+'Avoided T&amp;D Capacity'!AH186+'Avoided Gen Capacity Cost'!AH186)</f>
        <v>0</v>
      </c>
      <c r="AI186" s="2">
        <f t="shared" si="4"/>
        <v>2778.5048100000004</v>
      </c>
      <c r="AJ186" s="2">
        <f t="shared" si="5"/>
        <v>1733.5365676392503</v>
      </c>
    </row>
    <row r="187" spans="1:36" x14ac:dyDescent="0.25">
      <c r="A187" s="13">
        <v>3</v>
      </c>
      <c r="B187" s="13">
        <v>100</v>
      </c>
      <c r="C187" s="95">
        <v>108</v>
      </c>
      <c r="D187" t="s">
        <v>221</v>
      </c>
      <c r="E187">
        <f>-('Avoided Prod Cost'!E187+'Avoided T&amp;D Capacity'!E187+'Avoided Gen Capacity Cost'!E187)</f>
        <v>0</v>
      </c>
      <c r="F187">
        <f>-('Avoided Prod Cost'!F187+'Avoided T&amp;D Capacity'!F187+'Avoided Gen Capacity Cost'!F187)</f>
        <v>0</v>
      </c>
      <c r="G187">
        <f>-('Avoided Prod Cost'!G187+'Avoided T&amp;D Capacity'!G187+'Avoided Gen Capacity Cost'!G187)</f>
        <v>83.230930000000001</v>
      </c>
      <c r="H187">
        <f>-('Avoided Prod Cost'!H187+'Avoided T&amp;D Capacity'!H187+'Avoided Gen Capacity Cost'!H187)</f>
        <v>82.355930000000001</v>
      </c>
      <c r="I187">
        <f>-('Avoided Prod Cost'!I187+'Avoided T&amp;D Capacity'!I187+'Avoided Gen Capacity Cost'!I187)</f>
        <v>87.730930000000001</v>
      </c>
      <c r="J187">
        <f>-('Avoided Prod Cost'!J187+'Avoided T&amp;D Capacity'!J187+'Avoided Gen Capacity Cost'!J187)</f>
        <v>158.08834999999999</v>
      </c>
      <c r="K187">
        <f>-('Avoided Prod Cost'!K187+'Avoided T&amp;D Capacity'!K187+'Avoided Gen Capacity Cost'!K187)</f>
        <v>182.39695</v>
      </c>
      <c r="L187">
        <f>-('Avoided Prod Cost'!L187+'Avoided T&amp;D Capacity'!L187+'Avoided Gen Capacity Cost'!L187)</f>
        <v>186.86959999999999</v>
      </c>
      <c r="M187">
        <f>-('Avoided Prod Cost'!M187+'Avoided T&amp;D Capacity'!M187+'Avoided Gen Capacity Cost'!M187)</f>
        <v>221.23873</v>
      </c>
      <c r="N187">
        <f>-('Avoided Prod Cost'!N187+'Avoided T&amp;D Capacity'!N187+'Avoided Gen Capacity Cost'!N187)</f>
        <v>240.64503000000002</v>
      </c>
      <c r="O187">
        <f>-('Avoided Prod Cost'!O187+'Avoided T&amp;D Capacity'!O187+'Avoided Gen Capacity Cost'!O187)</f>
        <v>242.34813</v>
      </c>
      <c r="P187">
        <f>-('Avoided Prod Cost'!P187+'Avoided T&amp;D Capacity'!P187+'Avoided Gen Capacity Cost'!P187)</f>
        <v>200.87155999999999</v>
      </c>
      <c r="Q187">
        <f>-('Avoided Prod Cost'!Q187+'Avoided T&amp;D Capacity'!Q187+'Avoided Gen Capacity Cost'!Q187)</f>
        <v>215.43405999999999</v>
      </c>
      <c r="R187">
        <f>-('Avoided Prod Cost'!R187+'Avoided T&amp;D Capacity'!R187+'Avoided Gen Capacity Cost'!R187)</f>
        <v>192.49655999999999</v>
      </c>
      <c r="S187">
        <f>-('Avoided Prod Cost'!S187+'Avoided T&amp;D Capacity'!S187+'Avoided Gen Capacity Cost'!S187)</f>
        <v>259.13722999999999</v>
      </c>
      <c r="T187">
        <f>-('Avoided Prod Cost'!T187+'Avoided T&amp;D Capacity'!T187+'Avoided Gen Capacity Cost'!T187)</f>
        <v>199.44968</v>
      </c>
      <c r="U187">
        <f>-('Avoided Prod Cost'!U187+'Avoided T&amp;D Capacity'!U187+'Avoided Gen Capacity Cost'!U187)</f>
        <v>220.91843</v>
      </c>
      <c r="V187">
        <f>-('Avoided Prod Cost'!V187+'Avoided T&amp;D Capacity'!V187+'Avoided Gen Capacity Cost'!V187)</f>
        <v>0</v>
      </c>
      <c r="W187">
        <f>-('Avoided Prod Cost'!W187+'Avoided T&amp;D Capacity'!W187+'Avoided Gen Capacity Cost'!W187)</f>
        <v>0</v>
      </c>
      <c r="X187">
        <f>-('Avoided Prod Cost'!X187+'Avoided T&amp;D Capacity'!X187+'Avoided Gen Capacity Cost'!X187)</f>
        <v>0</v>
      </c>
      <c r="Y187">
        <f>-('Avoided Prod Cost'!Y187+'Avoided T&amp;D Capacity'!Y187+'Avoided Gen Capacity Cost'!Y187)</f>
        <v>0</v>
      </c>
      <c r="Z187">
        <f>-('Avoided Prod Cost'!Z187+'Avoided T&amp;D Capacity'!Z187+'Avoided Gen Capacity Cost'!Z187)</f>
        <v>0</v>
      </c>
      <c r="AA187">
        <f>-('Avoided Prod Cost'!AA187+'Avoided T&amp;D Capacity'!AA187+'Avoided Gen Capacity Cost'!AA187)</f>
        <v>0</v>
      </c>
      <c r="AB187">
        <f>-('Avoided Prod Cost'!AB187+'Avoided T&amp;D Capacity'!AB187+'Avoided Gen Capacity Cost'!AB187)</f>
        <v>0</v>
      </c>
      <c r="AC187">
        <f>-('Avoided Prod Cost'!AC187+'Avoided T&amp;D Capacity'!AC187+'Avoided Gen Capacity Cost'!AC187)</f>
        <v>0</v>
      </c>
      <c r="AD187">
        <f>-('Avoided Prod Cost'!AD187+'Avoided T&amp;D Capacity'!AD187+'Avoided Gen Capacity Cost'!AD187)</f>
        <v>0</v>
      </c>
      <c r="AE187">
        <f>-('Avoided Prod Cost'!AE187+'Avoided T&amp;D Capacity'!AE187+'Avoided Gen Capacity Cost'!AE187)</f>
        <v>0</v>
      </c>
      <c r="AF187">
        <f>-('Avoided Prod Cost'!AF187+'Avoided T&amp;D Capacity'!AF187+'Avoided Gen Capacity Cost'!AF187)</f>
        <v>0</v>
      </c>
      <c r="AG187">
        <f>-('Avoided Prod Cost'!AG187+'Avoided T&amp;D Capacity'!AG187+'Avoided Gen Capacity Cost'!AG187)</f>
        <v>0</v>
      </c>
      <c r="AH187">
        <f>-('Avoided Prod Cost'!AH187+'Avoided T&amp;D Capacity'!AH187+'Avoided Gen Capacity Cost'!AH187)</f>
        <v>0</v>
      </c>
      <c r="AI187" s="2">
        <f t="shared" si="4"/>
        <v>2773.2121000000002</v>
      </c>
      <c r="AJ187" s="2">
        <f t="shared" si="5"/>
        <v>1730.1792375955981</v>
      </c>
    </row>
    <row r="188" spans="1:36" x14ac:dyDescent="0.25">
      <c r="A188" s="14">
        <v>3</v>
      </c>
      <c r="B188" s="14">
        <v>100</v>
      </c>
      <c r="C188" s="79">
        <v>109</v>
      </c>
      <c r="D188" s="15" t="s">
        <v>222</v>
      </c>
      <c r="E188">
        <f>-('Avoided Prod Cost'!E188+'Avoided T&amp;D Capacity'!E188+'Avoided Gen Capacity Cost'!E188)</f>
        <v>0</v>
      </c>
      <c r="F188">
        <f>-('Avoided Prod Cost'!F188+'Avoided T&amp;D Capacity'!F188+'Avoided Gen Capacity Cost'!F188)</f>
        <v>0</v>
      </c>
      <c r="G188">
        <f>-('Avoided Prod Cost'!G188+'Avoided T&amp;D Capacity'!G188+'Avoided Gen Capacity Cost'!G188)</f>
        <v>7.7803979999999999</v>
      </c>
      <c r="H188">
        <f>-('Avoided Prod Cost'!H188+'Avoided T&amp;D Capacity'!H188+'Avoided Gen Capacity Cost'!H188)</f>
        <v>8.0303979999999999</v>
      </c>
      <c r="I188">
        <f>-('Avoided Prod Cost'!I188+'Avoided T&amp;D Capacity'!I188+'Avoided Gen Capacity Cost'!I188)</f>
        <v>8.0303979999999999</v>
      </c>
      <c r="J188">
        <f>-('Avoided Prod Cost'!J188+'Avoided T&amp;D Capacity'!J188+'Avoided Gen Capacity Cost'!J188)</f>
        <v>19.388795999999999</v>
      </c>
      <c r="K188">
        <f>-('Avoided Prod Cost'!K188+'Avoided T&amp;D Capacity'!K188+'Avoided Gen Capacity Cost'!K188)</f>
        <v>22.995241999999998</v>
      </c>
      <c r="L188">
        <f>-('Avoided Prod Cost'!L188+'Avoided T&amp;D Capacity'!L188+'Avoided Gen Capacity Cost'!L188)</f>
        <v>22.777467999999999</v>
      </c>
      <c r="M188">
        <f>-('Avoided Prod Cost'!M188+'Avoided T&amp;D Capacity'!M188+'Avoided Gen Capacity Cost'!M188)</f>
        <v>28.616337999999999</v>
      </c>
      <c r="N188">
        <f>-('Avoided Prod Cost'!N188+'Avoided T&amp;D Capacity'!N188+'Avoided Gen Capacity Cost'!N188)</f>
        <v>30.737309</v>
      </c>
      <c r="O188">
        <f>-('Avoided Prod Cost'!O188+'Avoided T&amp;D Capacity'!O188+'Avoided Gen Capacity Cost'!O188)</f>
        <v>31.737309</v>
      </c>
      <c r="P188">
        <f>-('Avoided Prod Cost'!P188+'Avoided T&amp;D Capacity'!P188+'Avoided Gen Capacity Cost'!P188)</f>
        <v>24.698248999999997</v>
      </c>
      <c r="Q188">
        <f>-('Avoided Prod Cost'!Q188+'Avoided T&amp;D Capacity'!Q188+'Avoided Gen Capacity Cost'!Q188)</f>
        <v>25.932618999999999</v>
      </c>
      <c r="R188">
        <f>-('Avoided Prod Cost'!R188+'Avoided T&amp;D Capacity'!R188+'Avoided Gen Capacity Cost'!R188)</f>
        <v>22.729493999999999</v>
      </c>
      <c r="S188">
        <f>-('Avoided Prod Cost'!S188+'Avoided T&amp;D Capacity'!S188+'Avoided Gen Capacity Cost'!S188)</f>
        <v>33.182619000000003</v>
      </c>
      <c r="T188">
        <f>-('Avoided Prod Cost'!T188+'Avoided T&amp;D Capacity'!T188+'Avoided Gen Capacity Cost'!T188)</f>
        <v>22.088868999999999</v>
      </c>
      <c r="U188">
        <f>-('Avoided Prod Cost'!U188+'Avoided T&amp;D Capacity'!U188+'Avoided Gen Capacity Cost'!U188)</f>
        <v>26.588868999999999</v>
      </c>
      <c r="V188">
        <f>-('Avoided Prod Cost'!V188+'Avoided T&amp;D Capacity'!V188+'Avoided Gen Capacity Cost'!V188)</f>
        <v>0</v>
      </c>
      <c r="W188">
        <f>-('Avoided Prod Cost'!W188+'Avoided T&amp;D Capacity'!W188+'Avoided Gen Capacity Cost'!W188)</f>
        <v>0</v>
      </c>
      <c r="X188">
        <f>-('Avoided Prod Cost'!X188+'Avoided T&amp;D Capacity'!X188+'Avoided Gen Capacity Cost'!X188)</f>
        <v>0</v>
      </c>
      <c r="Y188">
        <f>-('Avoided Prod Cost'!Y188+'Avoided T&amp;D Capacity'!Y188+'Avoided Gen Capacity Cost'!Y188)</f>
        <v>0</v>
      </c>
      <c r="Z188">
        <f>-('Avoided Prod Cost'!Z188+'Avoided T&amp;D Capacity'!Z188+'Avoided Gen Capacity Cost'!Z188)</f>
        <v>0</v>
      </c>
      <c r="AA188">
        <f>-('Avoided Prod Cost'!AA188+'Avoided T&amp;D Capacity'!AA188+'Avoided Gen Capacity Cost'!AA188)</f>
        <v>0</v>
      </c>
      <c r="AB188">
        <f>-('Avoided Prod Cost'!AB188+'Avoided T&amp;D Capacity'!AB188+'Avoided Gen Capacity Cost'!AB188)</f>
        <v>0</v>
      </c>
      <c r="AC188">
        <f>-('Avoided Prod Cost'!AC188+'Avoided T&amp;D Capacity'!AC188+'Avoided Gen Capacity Cost'!AC188)</f>
        <v>0</v>
      </c>
      <c r="AD188">
        <f>-('Avoided Prod Cost'!AD188+'Avoided T&amp;D Capacity'!AD188+'Avoided Gen Capacity Cost'!AD188)</f>
        <v>0</v>
      </c>
      <c r="AE188">
        <f>-('Avoided Prod Cost'!AE188+'Avoided T&amp;D Capacity'!AE188+'Avoided Gen Capacity Cost'!AE188)</f>
        <v>0</v>
      </c>
      <c r="AF188">
        <f>-('Avoided Prod Cost'!AF188+'Avoided T&amp;D Capacity'!AF188+'Avoided Gen Capacity Cost'!AF188)</f>
        <v>0</v>
      </c>
      <c r="AG188">
        <f>-('Avoided Prod Cost'!AG188+'Avoided T&amp;D Capacity'!AG188+'Avoided Gen Capacity Cost'!AG188)</f>
        <v>0</v>
      </c>
      <c r="AH188">
        <f>-('Avoided Prod Cost'!AH188+'Avoided T&amp;D Capacity'!AH188+'Avoided Gen Capacity Cost'!AH188)</f>
        <v>0</v>
      </c>
      <c r="AI188" s="2">
        <f t="shared" si="4"/>
        <v>335.31437499999998</v>
      </c>
      <c r="AJ188" s="2">
        <f t="shared" si="5"/>
        <v>207.56082244062966</v>
      </c>
    </row>
    <row r="189" spans="1:36" x14ac:dyDescent="0.25">
      <c r="A189" s="13">
        <v>3</v>
      </c>
      <c r="B189" s="13">
        <v>100</v>
      </c>
      <c r="C189" s="95">
        <v>110</v>
      </c>
      <c r="D189" t="s">
        <v>223</v>
      </c>
      <c r="E189">
        <f>-('Avoided Prod Cost'!E189+'Avoided T&amp;D Capacity'!E189+'Avoided Gen Capacity Cost'!E189)</f>
        <v>0</v>
      </c>
      <c r="F189">
        <f>-('Avoided Prod Cost'!F189+'Avoided T&amp;D Capacity'!F189+'Avoided Gen Capacity Cost'!F189)</f>
        <v>0</v>
      </c>
      <c r="G189">
        <f>-('Avoided Prod Cost'!G189+'Avoided T&amp;D Capacity'!G189+'Avoided Gen Capacity Cost'!G189)</f>
        <v>14.784519</v>
      </c>
      <c r="H189">
        <f>-('Avoided Prod Cost'!H189+'Avoided T&amp;D Capacity'!H189+'Avoided Gen Capacity Cost'!H189)</f>
        <v>14.534519</v>
      </c>
      <c r="I189">
        <f>-('Avoided Prod Cost'!I189+'Avoided T&amp;D Capacity'!I189+'Avoided Gen Capacity Cost'!I189)</f>
        <v>15.909519</v>
      </c>
      <c r="J189">
        <f>-('Avoided Prod Cost'!J189+'Avoided T&amp;D Capacity'!J189+'Avoided Gen Capacity Cost'!J189)</f>
        <v>27.469089</v>
      </c>
      <c r="K189">
        <f>-('Avoided Prod Cost'!K189+'Avoided T&amp;D Capacity'!K189+'Avoided Gen Capacity Cost'!K189)</f>
        <v>30.818698999999999</v>
      </c>
      <c r="L189">
        <f>-('Avoided Prod Cost'!L189+'Avoided T&amp;D Capacity'!L189+'Avoided Gen Capacity Cost'!L189)</f>
        <v>31.354831999999998</v>
      </c>
      <c r="M189">
        <f>-('Avoided Prod Cost'!M189+'Avoided T&amp;D Capacity'!M189+'Avoided Gen Capacity Cost'!M189)</f>
        <v>37.386078999999995</v>
      </c>
      <c r="N189">
        <f>-('Avoided Prod Cost'!N189+'Avoided T&amp;D Capacity'!N189+'Avoided Gen Capacity Cost'!N189)</f>
        <v>39.979828999999995</v>
      </c>
      <c r="O189">
        <f>-('Avoided Prod Cost'!O189+'Avoided T&amp;D Capacity'!O189+'Avoided Gen Capacity Cost'!O189)</f>
        <v>40.940769000000003</v>
      </c>
      <c r="P189">
        <f>-('Avoided Prod Cost'!P189+'Avoided T&amp;D Capacity'!P189+'Avoided Gen Capacity Cost'!P189)</f>
        <v>34.753269000000003</v>
      </c>
      <c r="Q189">
        <f>-('Avoided Prod Cost'!Q189+'Avoided T&amp;D Capacity'!Q189+'Avoided Gen Capacity Cost'!Q189)</f>
        <v>0</v>
      </c>
      <c r="R189">
        <f>-('Avoided Prod Cost'!R189+'Avoided T&amp;D Capacity'!R189+'Avoided Gen Capacity Cost'!R189)</f>
        <v>0</v>
      </c>
      <c r="S189">
        <f>-('Avoided Prod Cost'!S189+'Avoided T&amp;D Capacity'!S189+'Avoided Gen Capacity Cost'!S189)</f>
        <v>0</v>
      </c>
      <c r="T189">
        <f>-('Avoided Prod Cost'!T189+'Avoided T&amp;D Capacity'!T189+'Avoided Gen Capacity Cost'!T189)</f>
        <v>0</v>
      </c>
      <c r="U189">
        <f>-('Avoided Prod Cost'!U189+'Avoided T&amp;D Capacity'!U189+'Avoided Gen Capacity Cost'!U189)</f>
        <v>0</v>
      </c>
      <c r="V189">
        <f>-('Avoided Prod Cost'!V189+'Avoided T&amp;D Capacity'!V189+'Avoided Gen Capacity Cost'!V189)</f>
        <v>0</v>
      </c>
      <c r="W189">
        <f>-('Avoided Prod Cost'!W189+'Avoided T&amp;D Capacity'!W189+'Avoided Gen Capacity Cost'!W189)</f>
        <v>0</v>
      </c>
      <c r="X189">
        <f>-('Avoided Prod Cost'!X189+'Avoided T&amp;D Capacity'!X189+'Avoided Gen Capacity Cost'!X189)</f>
        <v>0</v>
      </c>
      <c r="Y189">
        <f>-('Avoided Prod Cost'!Y189+'Avoided T&amp;D Capacity'!Y189+'Avoided Gen Capacity Cost'!Y189)</f>
        <v>0</v>
      </c>
      <c r="Z189">
        <f>-('Avoided Prod Cost'!Z189+'Avoided T&amp;D Capacity'!Z189+'Avoided Gen Capacity Cost'!Z189)</f>
        <v>0</v>
      </c>
      <c r="AA189">
        <f>-('Avoided Prod Cost'!AA189+'Avoided T&amp;D Capacity'!AA189+'Avoided Gen Capacity Cost'!AA189)</f>
        <v>0</v>
      </c>
      <c r="AB189">
        <f>-('Avoided Prod Cost'!AB189+'Avoided T&amp;D Capacity'!AB189+'Avoided Gen Capacity Cost'!AB189)</f>
        <v>0</v>
      </c>
      <c r="AC189">
        <f>-('Avoided Prod Cost'!AC189+'Avoided T&amp;D Capacity'!AC189+'Avoided Gen Capacity Cost'!AC189)</f>
        <v>0</v>
      </c>
      <c r="AD189">
        <f>-('Avoided Prod Cost'!AD189+'Avoided T&amp;D Capacity'!AD189+'Avoided Gen Capacity Cost'!AD189)</f>
        <v>0</v>
      </c>
      <c r="AE189">
        <f>-('Avoided Prod Cost'!AE189+'Avoided T&amp;D Capacity'!AE189+'Avoided Gen Capacity Cost'!AE189)</f>
        <v>0</v>
      </c>
      <c r="AF189">
        <f>-('Avoided Prod Cost'!AF189+'Avoided T&amp;D Capacity'!AF189+'Avoided Gen Capacity Cost'!AF189)</f>
        <v>0</v>
      </c>
      <c r="AG189">
        <f>-('Avoided Prod Cost'!AG189+'Avoided T&amp;D Capacity'!AG189+'Avoided Gen Capacity Cost'!AG189)</f>
        <v>0</v>
      </c>
      <c r="AH189">
        <f>-('Avoided Prod Cost'!AH189+'Avoided T&amp;D Capacity'!AH189+'Avoided Gen Capacity Cost'!AH189)</f>
        <v>0</v>
      </c>
      <c r="AI189" s="2">
        <f t="shared" si="4"/>
        <v>287.93112299999996</v>
      </c>
      <c r="AJ189" s="2">
        <f t="shared" si="5"/>
        <v>208.1944224961729</v>
      </c>
    </row>
    <row r="190" spans="1:36" x14ac:dyDescent="0.25">
      <c r="A190" s="13">
        <v>3</v>
      </c>
      <c r="B190" s="13">
        <v>100</v>
      </c>
      <c r="C190" s="95">
        <v>111</v>
      </c>
      <c r="D190" t="s">
        <v>224</v>
      </c>
      <c r="E190">
        <f>-('Avoided Prod Cost'!E190+'Avoided T&amp;D Capacity'!E190+'Avoided Gen Capacity Cost'!E190)</f>
        <v>0</v>
      </c>
      <c r="F190">
        <f>-('Avoided Prod Cost'!F190+'Avoided T&amp;D Capacity'!F190+'Avoided Gen Capacity Cost'!F190)</f>
        <v>0</v>
      </c>
      <c r="G190">
        <f>-('Avoided Prod Cost'!G190+'Avoided T&amp;D Capacity'!G190+'Avoided Gen Capacity Cost'!G190)</f>
        <v>31.868574000000002</v>
      </c>
      <c r="H190">
        <f>-('Avoided Prod Cost'!H190+'Avoided T&amp;D Capacity'!H190+'Avoided Gen Capacity Cost'!H190)</f>
        <v>31.868574000000002</v>
      </c>
      <c r="I190">
        <f>-('Avoided Prod Cost'!I190+'Avoided T&amp;D Capacity'!I190+'Avoided Gen Capacity Cost'!I190)</f>
        <v>33.993574000000002</v>
      </c>
      <c r="J190">
        <f>-('Avoided Prod Cost'!J190+'Avoided T&amp;D Capacity'!J190+'Avoided Gen Capacity Cost'!J190)</f>
        <v>73.076583999999997</v>
      </c>
      <c r="K190">
        <f>-('Avoided Prod Cost'!K190+'Avoided T&amp;D Capacity'!K190+'Avoided Gen Capacity Cost'!K190)</f>
        <v>88.239663999999991</v>
      </c>
      <c r="L190">
        <f>-('Avoided Prod Cost'!L190+'Avoided T&amp;D Capacity'!L190+'Avoided Gen Capacity Cost'!L190)</f>
        <v>88.676193999999995</v>
      </c>
      <c r="M190">
        <f>-('Avoided Prod Cost'!M190+'Avoided T&amp;D Capacity'!M190+'Avoided Gen Capacity Cost'!M190)</f>
        <v>108.94670400000001</v>
      </c>
      <c r="N190">
        <f>-('Avoided Prod Cost'!N190+'Avoided T&amp;D Capacity'!N190+'Avoided Gen Capacity Cost'!N190)</f>
        <v>118.845134</v>
      </c>
      <c r="O190">
        <f>-('Avoided Prod Cost'!O190+'Avoided T&amp;D Capacity'!O190+'Avoided Gen Capacity Cost'!O190)</f>
        <v>118.524824</v>
      </c>
      <c r="P190">
        <f>-('Avoided Prod Cost'!P190+'Avoided T&amp;D Capacity'!P190+'Avoided Gen Capacity Cost'!P190)</f>
        <v>94.212323999999995</v>
      </c>
      <c r="Q190">
        <f>-('Avoided Prod Cost'!Q190+'Avoided T&amp;D Capacity'!Q190+'Avoided Gen Capacity Cost'!Q190)</f>
        <v>102.13420400000001</v>
      </c>
      <c r="R190">
        <f>-('Avoided Prod Cost'!R190+'Avoided T&amp;D Capacity'!R190+'Avoided Gen Capacity Cost'!R190)</f>
        <v>87.618573999999995</v>
      </c>
      <c r="S190">
        <f>-('Avoided Prod Cost'!S190+'Avoided T&amp;D Capacity'!S190+'Avoided Gen Capacity Cost'!S190)</f>
        <v>126.868574</v>
      </c>
      <c r="T190">
        <f>-('Avoided Prod Cost'!T190+'Avoided T&amp;D Capacity'!T190+'Avoided Gen Capacity Cost'!T190)</f>
        <v>90.149823999999995</v>
      </c>
      <c r="U190">
        <f>-('Avoided Prod Cost'!U190+'Avoided T&amp;D Capacity'!U190+'Avoided Gen Capacity Cost'!U190)</f>
        <v>102.774824</v>
      </c>
      <c r="V190">
        <f>-('Avoided Prod Cost'!V190+'Avoided T&amp;D Capacity'!V190+'Avoided Gen Capacity Cost'!V190)</f>
        <v>103.493574</v>
      </c>
      <c r="W190">
        <f>-('Avoided Prod Cost'!W190+'Avoided T&amp;D Capacity'!W190+'Avoided Gen Capacity Cost'!W190)</f>
        <v>124.524824</v>
      </c>
      <c r="X190">
        <f>-('Avoided Prod Cost'!X190+'Avoided T&amp;D Capacity'!X190+'Avoided Gen Capacity Cost'!X190)</f>
        <v>125.556074</v>
      </c>
      <c r="Y190">
        <f>-('Avoided Prod Cost'!Y190+'Avoided T&amp;D Capacity'!Y190+'Avoided Gen Capacity Cost'!Y190)</f>
        <v>129.649824</v>
      </c>
      <c r="Z190">
        <f>-('Avoided Prod Cost'!Z190+'Avoided T&amp;D Capacity'!Z190+'Avoided Gen Capacity Cost'!Z190)</f>
        <v>129.868574</v>
      </c>
      <c r="AA190">
        <f>-('Avoided Prod Cost'!AA190+'Avoided T&amp;D Capacity'!AA190+'Avoided Gen Capacity Cost'!AA190)</f>
        <v>131.556074</v>
      </c>
      <c r="AB190">
        <f>-('Avoided Prod Cost'!AB190+'Avoided T&amp;D Capacity'!AB190+'Avoided Gen Capacity Cost'!AB190)</f>
        <v>113.306074</v>
      </c>
      <c r="AC190">
        <f>-('Avoided Prod Cost'!AC190+'Avoided T&amp;D Capacity'!AC190+'Avoided Gen Capacity Cost'!AC190)</f>
        <v>115.087324</v>
      </c>
      <c r="AD190">
        <f>-('Avoided Prod Cost'!AD190+'Avoided T&amp;D Capacity'!AD190+'Avoided Gen Capacity Cost'!AD190)</f>
        <v>100.587324</v>
      </c>
      <c r="AE190">
        <f>-('Avoided Prod Cost'!AE190+'Avoided T&amp;D Capacity'!AE190+'Avoided Gen Capacity Cost'!AE190)</f>
        <v>104.493574</v>
      </c>
      <c r="AF190">
        <f>-('Avoided Prod Cost'!AF190+'Avoided T&amp;D Capacity'!AF190+'Avoided Gen Capacity Cost'!AF190)</f>
        <v>113.181074</v>
      </c>
      <c r="AG190">
        <f>-('Avoided Prod Cost'!AG190+'Avoided T&amp;D Capacity'!AG190+'Avoided Gen Capacity Cost'!AG190)</f>
        <v>118.024824</v>
      </c>
      <c r="AH190">
        <f>-('Avoided Prod Cost'!AH190+'Avoided T&amp;D Capacity'!AH190+'Avoided Gen Capacity Cost'!AH190)</f>
        <v>166.431074</v>
      </c>
      <c r="AI190" s="2">
        <f t="shared" si="4"/>
        <v>2873.5583620000011</v>
      </c>
      <c r="AJ190" s="2">
        <f t="shared" si="5"/>
        <v>1236.3726447311553</v>
      </c>
    </row>
    <row r="191" spans="1:36" x14ac:dyDescent="0.25">
      <c r="A191" s="13">
        <v>3</v>
      </c>
      <c r="B191" s="13">
        <v>100</v>
      </c>
      <c r="C191" s="95">
        <v>112</v>
      </c>
      <c r="D191" t="s">
        <v>225</v>
      </c>
      <c r="E191">
        <f>-('Avoided Prod Cost'!E191+'Avoided T&amp;D Capacity'!E191+'Avoided Gen Capacity Cost'!E191)</f>
        <v>0</v>
      </c>
      <c r="F191">
        <f>-('Avoided Prod Cost'!F191+'Avoided T&amp;D Capacity'!F191+'Avoided Gen Capacity Cost'!F191)</f>
        <v>0</v>
      </c>
      <c r="G191">
        <f>-('Avoided Prod Cost'!G191+'Avoided T&amp;D Capacity'!G191+'Avoided Gen Capacity Cost'!G191)</f>
        <v>18.195508</v>
      </c>
      <c r="H191">
        <f>-('Avoided Prod Cost'!H191+'Avoided T&amp;D Capacity'!H191+'Avoided Gen Capacity Cost'!H191)</f>
        <v>18.195508</v>
      </c>
      <c r="I191">
        <f>-('Avoided Prod Cost'!I191+'Avoided T&amp;D Capacity'!I191+'Avoided Gen Capacity Cost'!I191)</f>
        <v>19.570508</v>
      </c>
      <c r="J191">
        <f>-('Avoided Prod Cost'!J191+'Avoided T&amp;D Capacity'!J191+'Avoided Gen Capacity Cost'!J191)</f>
        <v>33.161327999999997</v>
      </c>
      <c r="K191">
        <f>-('Avoided Prod Cost'!K191+'Avoided T&amp;D Capacity'!K191+'Avoided Gen Capacity Cost'!K191)</f>
        <v>0</v>
      </c>
      <c r="L191">
        <f>-('Avoided Prod Cost'!L191+'Avoided T&amp;D Capacity'!L191+'Avoided Gen Capacity Cost'!L191)</f>
        <v>0</v>
      </c>
      <c r="M191">
        <f>-('Avoided Prod Cost'!M191+'Avoided T&amp;D Capacity'!M191+'Avoided Gen Capacity Cost'!M191)</f>
        <v>0</v>
      </c>
      <c r="N191">
        <f>-('Avoided Prod Cost'!N191+'Avoided T&amp;D Capacity'!N191+'Avoided Gen Capacity Cost'!N191)</f>
        <v>0</v>
      </c>
      <c r="O191">
        <f>-('Avoided Prod Cost'!O191+'Avoided T&amp;D Capacity'!O191+'Avoided Gen Capacity Cost'!O191)</f>
        <v>0</v>
      </c>
      <c r="P191">
        <f>-('Avoided Prod Cost'!P191+'Avoided T&amp;D Capacity'!P191+'Avoided Gen Capacity Cost'!P191)</f>
        <v>0</v>
      </c>
      <c r="Q191">
        <f>-('Avoided Prod Cost'!Q191+'Avoided T&amp;D Capacity'!Q191+'Avoided Gen Capacity Cost'!Q191)</f>
        <v>0</v>
      </c>
      <c r="R191">
        <f>-('Avoided Prod Cost'!R191+'Avoided T&amp;D Capacity'!R191+'Avoided Gen Capacity Cost'!R191)</f>
        <v>0</v>
      </c>
      <c r="S191">
        <f>-('Avoided Prod Cost'!S191+'Avoided T&amp;D Capacity'!S191+'Avoided Gen Capacity Cost'!S191)</f>
        <v>0</v>
      </c>
      <c r="T191">
        <f>-('Avoided Prod Cost'!T191+'Avoided T&amp;D Capacity'!T191+'Avoided Gen Capacity Cost'!T191)</f>
        <v>0</v>
      </c>
      <c r="U191">
        <f>-('Avoided Prod Cost'!U191+'Avoided T&amp;D Capacity'!U191+'Avoided Gen Capacity Cost'!U191)</f>
        <v>0</v>
      </c>
      <c r="V191">
        <f>-('Avoided Prod Cost'!V191+'Avoided T&amp;D Capacity'!V191+'Avoided Gen Capacity Cost'!V191)</f>
        <v>0</v>
      </c>
      <c r="W191">
        <f>-('Avoided Prod Cost'!W191+'Avoided T&amp;D Capacity'!W191+'Avoided Gen Capacity Cost'!W191)</f>
        <v>0</v>
      </c>
      <c r="X191">
        <f>-('Avoided Prod Cost'!X191+'Avoided T&amp;D Capacity'!X191+'Avoided Gen Capacity Cost'!X191)</f>
        <v>0</v>
      </c>
      <c r="Y191">
        <f>-('Avoided Prod Cost'!Y191+'Avoided T&amp;D Capacity'!Y191+'Avoided Gen Capacity Cost'!Y191)</f>
        <v>0</v>
      </c>
      <c r="Z191">
        <f>-('Avoided Prod Cost'!Z191+'Avoided T&amp;D Capacity'!Z191+'Avoided Gen Capacity Cost'!Z191)</f>
        <v>0</v>
      </c>
      <c r="AA191">
        <f>-('Avoided Prod Cost'!AA191+'Avoided T&amp;D Capacity'!AA191+'Avoided Gen Capacity Cost'!AA191)</f>
        <v>0</v>
      </c>
      <c r="AB191">
        <f>-('Avoided Prod Cost'!AB191+'Avoided T&amp;D Capacity'!AB191+'Avoided Gen Capacity Cost'!AB191)</f>
        <v>0</v>
      </c>
      <c r="AC191">
        <f>-('Avoided Prod Cost'!AC191+'Avoided T&amp;D Capacity'!AC191+'Avoided Gen Capacity Cost'!AC191)</f>
        <v>0</v>
      </c>
      <c r="AD191">
        <f>-('Avoided Prod Cost'!AD191+'Avoided T&amp;D Capacity'!AD191+'Avoided Gen Capacity Cost'!AD191)</f>
        <v>0</v>
      </c>
      <c r="AE191">
        <f>-('Avoided Prod Cost'!AE191+'Avoided T&amp;D Capacity'!AE191+'Avoided Gen Capacity Cost'!AE191)</f>
        <v>0</v>
      </c>
      <c r="AF191">
        <f>-('Avoided Prod Cost'!AF191+'Avoided T&amp;D Capacity'!AF191+'Avoided Gen Capacity Cost'!AF191)</f>
        <v>0</v>
      </c>
      <c r="AG191">
        <f>-('Avoided Prod Cost'!AG191+'Avoided T&amp;D Capacity'!AG191+'Avoided Gen Capacity Cost'!AG191)</f>
        <v>0</v>
      </c>
      <c r="AH191">
        <f>-('Avoided Prod Cost'!AH191+'Avoided T&amp;D Capacity'!AH191+'Avoided Gen Capacity Cost'!AH191)</f>
        <v>0</v>
      </c>
      <c r="AI191" s="2">
        <f t="shared" si="4"/>
        <v>89.122851999999995</v>
      </c>
      <c r="AJ191" s="2">
        <f t="shared" si="5"/>
        <v>80.033072331953122</v>
      </c>
    </row>
    <row r="192" spans="1:36" x14ac:dyDescent="0.25">
      <c r="A192" s="13">
        <v>3</v>
      </c>
      <c r="B192" s="13">
        <v>100</v>
      </c>
      <c r="C192" s="95">
        <v>113</v>
      </c>
      <c r="D192" t="s">
        <v>226</v>
      </c>
      <c r="E192">
        <f>-('Avoided Prod Cost'!E192+'Avoided T&amp;D Capacity'!E192+'Avoided Gen Capacity Cost'!E192)</f>
        <v>0</v>
      </c>
      <c r="F192">
        <f>-('Avoided Prod Cost'!F192+'Avoided T&amp;D Capacity'!F192+'Avoided Gen Capacity Cost'!F192)</f>
        <v>0</v>
      </c>
      <c r="G192">
        <f>-('Avoided Prod Cost'!G192+'Avoided T&amp;D Capacity'!G192+'Avoided Gen Capacity Cost'!G192)</f>
        <v>17.905214999999998</v>
      </c>
      <c r="H192">
        <f>-('Avoided Prod Cost'!H192+'Avoided T&amp;D Capacity'!H192+'Avoided Gen Capacity Cost'!H192)</f>
        <v>17.905214999999998</v>
      </c>
      <c r="I192">
        <f>-('Avoided Prod Cost'!I192+'Avoided T&amp;D Capacity'!I192+'Avoided Gen Capacity Cost'!I192)</f>
        <v>19.530214999999998</v>
      </c>
      <c r="J192">
        <f>-('Avoided Prod Cost'!J192+'Avoided T&amp;D Capacity'!J192+'Avoided Gen Capacity Cost'!J192)</f>
        <v>33.017519999999998</v>
      </c>
      <c r="K192">
        <f>-('Avoided Prod Cost'!K192+'Avoided T&amp;D Capacity'!K192+'Avoided Gen Capacity Cost'!K192)</f>
        <v>0</v>
      </c>
      <c r="L192">
        <f>-('Avoided Prod Cost'!L192+'Avoided T&amp;D Capacity'!L192+'Avoided Gen Capacity Cost'!L192)</f>
        <v>0</v>
      </c>
      <c r="M192">
        <f>-('Avoided Prod Cost'!M192+'Avoided T&amp;D Capacity'!M192+'Avoided Gen Capacity Cost'!M192)</f>
        <v>0</v>
      </c>
      <c r="N192">
        <f>-('Avoided Prod Cost'!N192+'Avoided T&amp;D Capacity'!N192+'Avoided Gen Capacity Cost'!N192)</f>
        <v>0</v>
      </c>
      <c r="O192">
        <f>-('Avoided Prod Cost'!O192+'Avoided T&amp;D Capacity'!O192+'Avoided Gen Capacity Cost'!O192)</f>
        <v>0</v>
      </c>
      <c r="P192">
        <f>-('Avoided Prod Cost'!P192+'Avoided T&amp;D Capacity'!P192+'Avoided Gen Capacity Cost'!P192)</f>
        <v>0</v>
      </c>
      <c r="Q192">
        <f>-('Avoided Prod Cost'!Q192+'Avoided T&amp;D Capacity'!Q192+'Avoided Gen Capacity Cost'!Q192)</f>
        <v>0</v>
      </c>
      <c r="R192">
        <f>-('Avoided Prod Cost'!R192+'Avoided T&amp;D Capacity'!R192+'Avoided Gen Capacity Cost'!R192)</f>
        <v>0</v>
      </c>
      <c r="S192">
        <f>-('Avoided Prod Cost'!S192+'Avoided T&amp;D Capacity'!S192+'Avoided Gen Capacity Cost'!S192)</f>
        <v>0</v>
      </c>
      <c r="T192">
        <f>-('Avoided Prod Cost'!T192+'Avoided T&amp;D Capacity'!T192+'Avoided Gen Capacity Cost'!T192)</f>
        <v>0</v>
      </c>
      <c r="U192">
        <f>-('Avoided Prod Cost'!U192+'Avoided T&amp;D Capacity'!U192+'Avoided Gen Capacity Cost'!U192)</f>
        <v>0</v>
      </c>
      <c r="V192">
        <f>-('Avoided Prod Cost'!V192+'Avoided T&amp;D Capacity'!V192+'Avoided Gen Capacity Cost'!V192)</f>
        <v>0</v>
      </c>
      <c r="W192">
        <f>-('Avoided Prod Cost'!W192+'Avoided T&amp;D Capacity'!W192+'Avoided Gen Capacity Cost'!W192)</f>
        <v>0</v>
      </c>
      <c r="X192">
        <f>-('Avoided Prod Cost'!X192+'Avoided T&amp;D Capacity'!X192+'Avoided Gen Capacity Cost'!X192)</f>
        <v>0</v>
      </c>
      <c r="Y192">
        <f>-('Avoided Prod Cost'!Y192+'Avoided T&amp;D Capacity'!Y192+'Avoided Gen Capacity Cost'!Y192)</f>
        <v>0</v>
      </c>
      <c r="Z192">
        <f>-('Avoided Prod Cost'!Z192+'Avoided T&amp;D Capacity'!Z192+'Avoided Gen Capacity Cost'!Z192)</f>
        <v>0</v>
      </c>
      <c r="AA192">
        <f>-('Avoided Prod Cost'!AA192+'Avoided T&amp;D Capacity'!AA192+'Avoided Gen Capacity Cost'!AA192)</f>
        <v>0</v>
      </c>
      <c r="AB192">
        <f>-('Avoided Prod Cost'!AB192+'Avoided T&amp;D Capacity'!AB192+'Avoided Gen Capacity Cost'!AB192)</f>
        <v>0</v>
      </c>
      <c r="AC192">
        <f>-('Avoided Prod Cost'!AC192+'Avoided T&amp;D Capacity'!AC192+'Avoided Gen Capacity Cost'!AC192)</f>
        <v>0</v>
      </c>
      <c r="AD192">
        <f>-('Avoided Prod Cost'!AD192+'Avoided T&amp;D Capacity'!AD192+'Avoided Gen Capacity Cost'!AD192)</f>
        <v>0</v>
      </c>
      <c r="AE192">
        <f>-('Avoided Prod Cost'!AE192+'Avoided T&amp;D Capacity'!AE192+'Avoided Gen Capacity Cost'!AE192)</f>
        <v>0</v>
      </c>
      <c r="AF192">
        <f>-('Avoided Prod Cost'!AF192+'Avoided T&amp;D Capacity'!AF192+'Avoided Gen Capacity Cost'!AF192)</f>
        <v>0</v>
      </c>
      <c r="AG192">
        <f>-('Avoided Prod Cost'!AG192+'Avoided T&amp;D Capacity'!AG192+'Avoided Gen Capacity Cost'!AG192)</f>
        <v>0</v>
      </c>
      <c r="AH192">
        <f>-('Avoided Prod Cost'!AH192+'Avoided T&amp;D Capacity'!AH192+'Avoided Gen Capacity Cost'!AH192)</f>
        <v>0</v>
      </c>
      <c r="AI192" s="2">
        <f t="shared" si="4"/>
        <v>88.358164999999985</v>
      </c>
      <c r="AJ192" s="2">
        <f t="shared" si="5"/>
        <v>79.315389782035098</v>
      </c>
    </row>
    <row r="193" spans="1:36" x14ac:dyDescent="0.25">
      <c r="A193" s="13">
        <v>3</v>
      </c>
      <c r="B193" s="13">
        <v>100</v>
      </c>
      <c r="C193" s="95">
        <v>114</v>
      </c>
      <c r="D193" t="s">
        <v>227</v>
      </c>
      <c r="E193">
        <f>-('Avoided Prod Cost'!E193+'Avoided T&amp;D Capacity'!E193+'Avoided Gen Capacity Cost'!E193)</f>
        <v>0</v>
      </c>
      <c r="F193">
        <f>-('Avoided Prod Cost'!F193+'Avoided T&amp;D Capacity'!F193+'Avoided Gen Capacity Cost'!F193)</f>
        <v>0</v>
      </c>
      <c r="G193">
        <f>-('Avoided Prod Cost'!G193+'Avoided T&amp;D Capacity'!G193+'Avoided Gen Capacity Cost'!G193)</f>
        <v>25.755120999999999</v>
      </c>
      <c r="H193">
        <f>-('Avoided Prod Cost'!H193+'Avoided T&amp;D Capacity'!H193+'Avoided Gen Capacity Cost'!H193)</f>
        <v>25.630120999999999</v>
      </c>
      <c r="I193">
        <f>-('Avoided Prod Cost'!I193+'Avoided T&amp;D Capacity'!I193+'Avoided Gen Capacity Cost'!I193)</f>
        <v>27.755120999999999</v>
      </c>
      <c r="J193">
        <f>-('Avoided Prod Cost'!J193+'Avoided T&amp;D Capacity'!J193+'Avoided Gen Capacity Cost'!J193)</f>
        <v>46.844961000000005</v>
      </c>
      <c r="K193">
        <f>-('Avoided Prod Cost'!K193+'Avoided T&amp;D Capacity'!K193+'Avoided Gen Capacity Cost'!K193)</f>
        <v>53.407461000000005</v>
      </c>
      <c r="L193">
        <f>-('Avoided Prod Cost'!L193+'Avoided T&amp;D Capacity'!L193+'Avoided Gen Capacity Cost'!L193)</f>
        <v>55.220941000000003</v>
      </c>
      <c r="M193">
        <f>-('Avoided Prod Cost'!M193+'Avoided T&amp;D Capacity'!M193+'Avoided Gen Capacity Cost'!M193)</f>
        <v>64.473871000000003</v>
      </c>
      <c r="N193">
        <f>-('Avoided Prod Cost'!N193+'Avoided T&amp;D Capacity'!N193+'Avoided Gen Capacity Cost'!N193)</f>
        <v>69.020751000000004</v>
      </c>
      <c r="O193">
        <f>-('Avoided Prod Cost'!O193+'Avoided T&amp;D Capacity'!O193+'Avoided Gen Capacity Cost'!O193)</f>
        <v>69.973871000000003</v>
      </c>
      <c r="P193">
        <f>-('Avoided Prod Cost'!P193+'Avoided T&amp;D Capacity'!P193+'Avoided Gen Capacity Cost'!P193)</f>
        <v>59.723871000000003</v>
      </c>
      <c r="Q193">
        <f>-('Avoided Prod Cost'!Q193+'Avoided T&amp;D Capacity'!Q193+'Avoided Gen Capacity Cost'!Q193)</f>
        <v>0</v>
      </c>
      <c r="R193">
        <f>-('Avoided Prod Cost'!R193+'Avoided T&amp;D Capacity'!R193+'Avoided Gen Capacity Cost'!R193)</f>
        <v>0</v>
      </c>
      <c r="S193">
        <f>-('Avoided Prod Cost'!S193+'Avoided T&amp;D Capacity'!S193+'Avoided Gen Capacity Cost'!S193)</f>
        <v>0</v>
      </c>
      <c r="T193">
        <f>-('Avoided Prod Cost'!T193+'Avoided T&amp;D Capacity'!T193+'Avoided Gen Capacity Cost'!T193)</f>
        <v>0</v>
      </c>
      <c r="U193">
        <f>-('Avoided Prod Cost'!U193+'Avoided T&amp;D Capacity'!U193+'Avoided Gen Capacity Cost'!U193)</f>
        <v>0</v>
      </c>
      <c r="V193">
        <f>-('Avoided Prod Cost'!V193+'Avoided T&amp;D Capacity'!V193+'Avoided Gen Capacity Cost'!V193)</f>
        <v>0</v>
      </c>
      <c r="W193">
        <f>-('Avoided Prod Cost'!W193+'Avoided T&amp;D Capacity'!W193+'Avoided Gen Capacity Cost'!W193)</f>
        <v>0</v>
      </c>
      <c r="X193">
        <f>-('Avoided Prod Cost'!X193+'Avoided T&amp;D Capacity'!X193+'Avoided Gen Capacity Cost'!X193)</f>
        <v>0</v>
      </c>
      <c r="Y193">
        <f>-('Avoided Prod Cost'!Y193+'Avoided T&amp;D Capacity'!Y193+'Avoided Gen Capacity Cost'!Y193)</f>
        <v>0</v>
      </c>
      <c r="Z193">
        <f>-('Avoided Prod Cost'!Z193+'Avoided T&amp;D Capacity'!Z193+'Avoided Gen Capacity Cost'!Z193)</f>
        <v>0</v>
      </c>
      <c r="AA193">
        <f>-('Avoided Prod Cost'!AA193+'Avoided T&amp;D Capacity'!AA193+'Avoided Gen Capacity Cost'!AA193)</f>
        <v>0</v>
      </c>
      <c r="AB193">
        <f>-('Avoided Prod Cost'!AB193+'Avoided T&amp;D Capacity'!AB193+'Avoided Gen Capacity Cost'!AB193)</f>
        <v>0</v>
      </c>
      <c r="AC193">
        <f>-('Avoided Prod Cost'!AC193+'Avoided T&amp;D Capacity'!AC193+'Avoided Gen Capacity Cost'!AC193)</f>
        <v>0</v>
      </c>
      <c r="AD193">
        <f>-('Avoided Prod Cost'!AD193+'Avoided T&amp;D Capacity'!AD193+'Avoided Gen Capacity Cost'!AD193)</f>
        <v>0</v>
      </c>
      <c r="AE193">
        <f>-('Avoided Prod Cost'!AE193+'Avoided T&amp;D Capacity'!AE193+'Avoided Gen Capacity Cost'!AE193)</f>
        <v>0</v>
      </c>
      <c r="AF193">
        <f>-('Avoided Prod Cost'!AF193+'Avoided T&amp;D Capacity'!AF193+'Avoided Gen Capacity Cost'!AF193)</f>
        <v>0</v>
      </c>
      <c r="AG193">
        <f>-('Avoided Prod Cost'!AG193+'Avoided T&amp;D Capacity'!AG193+'Avoided Gen Capacity Cost'!AG193)</f>
        <v>0</v>
      </c>
      <c r="AH193">
        <f>-('Avoided Prod Cost'!AH193+'Avoided T&amp;D Capacity'!AH193+'Avoided Gen Capacity Cost'!AH193)</f>
        <v>0</v>
      </c>
      <c r="AI193" s="2">
        <f t="shared" si="4"/>
        <v>497.80609000000004</v>
      </c>
      <c r="AJ193" s="2">
        <f t="shared" si="5"/>
        <v>360.26150936024828</v>
      </c>
    </row>
    <row r="194" spans="1:36" x14ac:dyDescent="0.25">
      <c r="A194" s="13">
        <v>3</v>
      </c>
      <c r="B194" s="13">
        <v>100</v>
      </c>
      <c r="C194" s="95">
        <v>115</v>
      </c>
      <c r="D194" t="s">
        <v>228</v>
      </c>
      <c r="E194">
        <f>-('Avoided Prod Cost'!E194+'Avoided T&amp;D Capacity'!E194+'Avoided Gen Capacity Cost'!E194)</f>
        <v>0</v>
      </c>
      <c r="F194">
        <f>-('Avoided Prod Cost'!F194+'Avoided T&amp;D Capacity'!F194+'Avoided Gen Capacity Cost'!F194)</f>
        <v>0</v>
      </c>
      <c r="G194">
        <f>-('Avoided Prod Cost'!G194+'Avoided T&amp;D Capacity'!G194+'Avoided Gen Capacity Cost'!G194)</f>
        <v>16.288640000000001</v>
      </c>
      <c r="H194">
        <f>-('Avoided Prod Cost'!H194+'Avoided T&amp;D Capacity'!H194+'Avoided Gen Capacity Cost'!H194)</f>
        <v>16.788640000000001</v>
      </c>
      <c r="I194">
        <f>-('Avoided Prod Cost'!I194+'Avoided T&amp;D Capacity'!I194+'Avoided Gen Capacity Cost'!I194)</f>
        <v>17.788640000000001</v>
      </c>
      <c r="J194">
        <f>-('Avoided Prod Cost'!J194+'Avoided T&amp;D Capacity'!J194+'Avoided Gen Capacity Cost'!J194)</f>
        <v>29.035710000000002</v>
      </c>
      <c r="K194">
        <f>-('Avoided Prod Cost'!K194+'Avoided T&amp;D Capacity'!K194+'Avoided Gen Capacity Cost'!K194)</f>
        <v>32.570867</v>
      </c>
      <c r="L194">
        <f>-('Avoided Prod Cost'!L194+'Avoided T&amp;D Capacity'!L194+'Avoided Gen Capacity Cost'!L194)</f>
        <v>33.401921000000002</v>
      </c>
      <c r="M194">
        <f>-('Avoided Prod Cost'!M194+'Avoided T&amp;D Capacity'!M194+'Avoided Gen Capacity Cost'!M194)</f>
        <v>39.179270000000002</v>
      </c>
      <c r="N194">
        <f>-('Avoided Prod Cost'!N194+'Avoided T&amp;D Capacity'!N194+'Avoided Gen Capacity Cost'!N194)</f>
        <v>42.0152</v>
      </c>
      <c r="O194">
        <f>-('Avoided Prod Cost'!O194+'Avoided T&amp;D Capacity'!O194+'Avoided Gen Capacity Cost'!O194)</f>
        <v>42.585520000000002</v>
      </c>
      <c r="P194">
        <f>-('Avoided Prod Cost'!P194+'Avoided T&amp;D Capacity'!P194+'Avoided Gen Capacity Cost'!P194)</f>
        <v>36.773020000000002</v>
      </c>
      <c r="Q194">
        <f>-('Avoided Prod Cost'!Q194+'Avoided T&amp;D Capacity'!Q194+'Avoided Gen Capacity Cost'!Q194)</f>
        <v>39.257390000000001</v>
      </c>
      <c r="R194">
        <f>-('Avoided Prod Cost'!R194+'Avoided T&amp;D Capacity'!R194+'Avoided Gen Capacity Cost'!R194)</f>
        <v>36.023015000000001</v>
      </c>
      <c r="S194">
        <f>-('Avoided Prod Cost'!S194+'Avoided T&amp;D Capacity'!S194+'Avoided Gen Capacity Cost'!S194)</f>
        <v>45.007390000000001</v>
      </c>
      <c r="T194">
        <f>-('Avoided Prod Cost'!T194+'Avoided T&amp;D Capacity'!T194+'Avoided Gen Capacity Cost'!T194)</f>
        <v>36.351140000000001</v>
      </c>
      <c r="U194">
        <f>-('Avoided Prod Cost'!U194+'Avoided T&amp;D Capacity'!U194+'Avoided Gen Capacity Cost'!U194)</f>
        <v>40.601140000000001</v>
      </c>
      <c r="V194">
        <f>-('Avoided Prod Cost'!V194+'Avoided T&amp;D Capacity'!V194+'Avoided Gen Capacity Cost'!V194)</f>
        <v>0</v>
      </c>
      <c r="W194">
        <f>-('Avoided Prod Cost'!W194+'Avoided T&amp;D Capacity'!W194+'Avoided Gen Capacity Cost'!W194)</f>
        <v>0</v>
      </c>
      <c r="X194">
        <f>-('Avoided Prod Cost'!X194+'Avoided T&amp;D Capacity'!X194+'Avoided Gen Capacity Cost'!X194)</f>
        <v>0</v>
      </c>
      <c r="Y194">
        <f>-('Avoided Prod Cost'!Y194+'Avoided T&amp;D Capacity'!Y194+'Avoided Gen Capacity Cost'!Y194)</f>
        <v>0</v>
      </c>
      <c r="Z194">
        <f>-('Avoided Prod Cost'!Z194+'Avoided T&amp;D Capacity'!Z194+'Avoided Gen Capacity Cost'!Z194)</f>
        <v>0</v>
      </c>
      <c r="AA194">
        <f>-('Avoided Prod Cost'!AA194+'Avoided T&amp;D Capacity'!AA194+'Avoided Gen Capacity Cost'!AA194)</f>
        <v>0</v>
      </c>
      <c r="AB194">
        <f>-('Avoided Prod Cost'!AB194+'Avoided T&amp;D Capacity'!AB194+'Avoided Gen Capacity Cost'!AB194)</f>
        <v>0</v>
      </c>
      <c r="AC194">
        <f>-('Avoided Prod Cost'!AC194+'Avoided T&amp;D Capacity'!AC194+'Avoided Gen Capacity Cost'!AC194)</f>
        <v>0</v>
      </c>
      <c r="AD194">
        <f>-('Avoided Prod Cost'!AD194+'Avoided T&amp;D Capacity'!AD194+'Avoided Gen Capacity Cost'!AD194)</f>
        <v>0</v>
      </c>
      <c r="AE194">
        <f>-('Avoided Prod Cost'!AE194+'Avoided T&amp;D Capacity'!AE194+'Avoided Gen Capacity Cost'!AE194)</f>
        <v>0</v>
      </c>
      <c r="AF194">
        <f>-('Avoided Prod Cost'!AF194+'Avoided T&amp;D Capacity'!AF194+'Avoided Gen Capacity Cost'!AF194)</f>
        <v>0</v>
      </c>
      <c r="AG194">
        <f>-('Avoided Prod Cost'!AG194+'Avoided T&amp;D Capacity'!AG194+'Avoided Gen Capacity Cost'!AG194)</f>
        <v>0</v>
      </c>
      <c r="AH194">
        <f>-('Avoided Prod Cost'!AH194+'Avoided T&amp;D Capacity'!AH194+'Avoided Gen Capacity Cost'!AH194)</f>
        <v>0</v>
      </c>
      <c r="AI194" s="2">
        <f t="shared" si="4"/>
        <v>503.6675029999999</v>
      </c>
      <c r="AJ194" s="2">
        <f t="shared" si="5"/>
        <v>315.61465495975506</v>
      </c>
    </row>
    <row r="195" spans="1:36" x14ac:dyDescent="0.25">
      <c r="A195" s="13">
        <v>3</v>
      </c>
      <c r="B195" s="13">
        <v>100</v>
      </c>
      <c r="C195" s="95">
        <v>116</v>
      </c>
      <c r="D195" t="s">
        <v>229</v>
      </c>
      <c r="E195">
        <f>-('Avoided Prod Cost'!E195+'Avoided T&amp;D Capacity'!E195+'Avoided Gen Capacity Cost'!E195)</f>
        <v>0</v>
      </c>
      <c r="F195">
        <f>-('Avoided Prod Cost'!F195+'Avoided T&amp;D Capacity'!F195+'Avoided Gen Capacity Cost'!F195)</f>
        <v>0</v>
      </c>
      <c r="G195">
        <f>-('Avoided Prod Cost'!G195+'Avoided T&amp;D Capacity'!G195+'Avoided Gen Capacity Cost'!G195)</f>
        <v>18.953015999999998</v>
      </c>
      <c r="H195">
        <f>-('Avoided Prod Cost'!H195+'Avoided T&amp;D Capacity'!H195+'Avoided Gen Capacity Cost'!H195)</f>
        <v>18.953015999999998</v>
      </c>
      <c r="I195">
        <f>-('Avoided Prod Cost'!I195+'Avoided T&amp;D Capacity'!I195+'Avoided Gen Capacity Cost'!I195)</f>
        <v>20.328015999999998</v>
      </c>
      <c r="J195">
        <f>-('Avoided Prod Cost'!J195+'Avoided T&amp;D Capacity'!J195+'Avoided Gen Capacity Cost'!J195)</f>
        <v>37.083874999999999</v>
      </c>
      <c r="K195">
        <f>-('Avoided Prod Cost'!K195+'Avoided T&amp;D Capacity'!K195+'Avoided Gen Capacity Cost'!K195)</f>
        <v>42.280163999999999</v>
      </c>
      <c r="L195">
        <f>-('Avoided Prod Cost'!L195+'Avoided T&amp;D Capacity'!L195+'Avoided Gen Capacity Cost'!L195)</f>
        <v>43.645398999999998</v>
      </c>
      <c r="M195">
        <f>-('Avoided Prod Cost'!M195+'Avoided T&amp;D Capacity'!M195+'Avoided Gen Capacity Cost'!M195)</f>
        <v>51.413955999999999</v>
      </c>
      <c r="N195">
        <f>-('Avoided Prod Cost'!N195+'Avoided T&amp;D Capacity'!N195+'Avoided Gen Capacity Cost'!N195)</f>
        <v>55.663955999999999</v>
      </c>
      <c r="O195">
        <f>-('Avoided Prod Cost'!O195+'Avoided T&amp;D Capacity'!O195+'Avoided Gen Capacity Cost'!O195)</f>
        <v>56.406146</v>
      </c>
      <c r="P195">
        <f>-('Avoided Prod Cost'!P195+'Avoided T&amp;D Capacity'!P195+'Avoided Gen Capacity Cost'!P195)</f>
        <v>46.984265999999998</v>
      </c>
      <c r="Q195">
        <f>-('Avoided Prod Cost'!Q195+'Avoided T&amp;D Capacity'!Q195+'Avoided Gen Capacity Cost'!Q195)</f>
        <v>50.374896</v>
      </c>
      <c r="R195">
        <f>-('Avoided Prod Cost'!R195+'Avoided T&amp;D Capacity'!R195+'Avoided Gen Capacity Cost'!R195)</f>
        <v>44.531146</v>
      </c>
      <c r="S195">
        <f>-('Avoided Prod Cost'!S195+'Avoided T&amp;D Capacity'!S195+'Avoided Gen Capacity Cost'!S195)</f>
        <v>60.203015999999998</v>
      </c>
      <c r="T195">
        <f>-('Avoided Prod Cost'!T195+'Avoided T&amp;D Capacity'!T195+'Avoided Gen Capacity Cost'!T195)</f>
        <v>45.703015999999998</v>
      </c>
      <c r="U195">
        <f>-('Avoided Prod Cost'!U195+'Avoided T&amp;D Capacity'!U195+'Avoided Gen Capacity Cost'!U195)</f>
        <v>50.828015999999998</v>
      </c>
      <c r="V195">
        <f>-('Avoided Prod Cost'!V195+'Avoided T&amp;D Capacity'!V195+'Avoided Gen Capacity Cost'!V195)</f>
        <v>51.828015999999998</v>
      </c>
      <c r="W195">
        <f>-('Avoided Prod Cost'!W195+'Avoided T&amp;D Capacity'!W195+'Avoided Gen Capacity Cost'!W195)</f>
        <v>60.390515999999998</v>
      </c>
      <c r="X195">
        <f>-('Avoided Prod Cost'!X195+'Avoided T&amp;D Capacity'!X195+'Avoided Gen Capacity Cost'!X195)</f>
        <v>60.953015999999998</v>
      </c>
      <c r="Y195">
        <f>-('Avoided Prod Cost'!Y195+'Avoided T&amp;D Capacity'!Y195+'Avoided Gen Capacity Cost'!Y195)</f>
        <v>0</v>
      </c>
      <c r="Z195">
        <f>-('Avoided Prod Cost'!Z195+'Avoided T&amp;D Capacity'!Z195+'Avoided Gen Capacity Cost'!Z195)</f>
        <v>0</v>
      </c>
      <c r="AA195">
        <f>-('Avoided Prod Cost'!AA195+'Avoided T&amp;D Capacity'!AA195+'Avoided Gen Capacity Cost'!AA195)</f>
        <v>0</v>
      </c>
      <c r="AB195">
        <f>-('Avoided Prod Cost'!AB195+'Avoided T&amp;D Capacity'!AB195+'Avoided Gen Capacity Cost'!AB195)</f>
        <v>0</v>
      </c>
      <c r="AC195">
        <f>-('Avoided Prod Cost'!AC195+'Avoided T&amp;D Capacity'!AC195+'Avoided Gen Capacity Cost'!AC195)</f>
        <v>0</v>
      </c>
      <c r="AD195">
        <f>-('Avoided Prod Cost'!AD195+'Avoided T&amp;D Capacity'!AD195+'Avoided Gen Capacity Cost'!AD195)</f>
        <v>0</v>
      </c>
      <c r="AE195">
        <f>-('Avoided Prod Cost'!AE195+'Avoided T&amp;D Capacity'!AE195+'Avoided Gen Capacity Cost'!AE195)</f>
        <v>0</v>
      </c>
      <c r="AF195">
        <f>-('Avoided Prod Cost'!AF195+'Avoided T&amp;D Capacity'!AF195+'Avoided Gen Capacity Cost'!AF195)</f>
        <v>0</v>
      </c>
      <c r="AG195">
        <f>-('Avoided Prod Cost'!AG195+'Avoided T&amp;D Capacity'!AG195+'Avoided Gen Capacity Cost'!AG195)</f>
        <v>0</v>
      </c>
      <c r="AH195">
        <f>-('Avoided Prod Cost'!AH195+'Avoided T&amp;D Capacity'!AH195+'Avoided Gen Capacity Cost'!AH195)</f>
        <v>0</v>
      </c>
      <c r="AI195" s="2">
        <f t="shared" si="4"/>
        <v>816.52344800000014</v>
      </c>
      <c r="AJ195" s="2">
        <f t="shared" si="5"/>
        <v>464.87729496176837</v>
      </c>
    </row>
    <row r="196" spans="1:36" x14ac:dyDescent="0.25">
      <c r="A196" s="13">
        <v>3</v>
      </c>
      <c r="B196" s="13">
        <v>100</v>
      </c>
      <c r="C196" s="95">
        <v>117</v>
      </c>
      <c r="D196" t="s">
        <v>230</v>
      </c>
      <c r="E196">
        <f>-('Avoided Prod Cost'!E196+'Avoided T&amp;D Capacity'!E196+'Avoided Gen Capacity Cost'!E196)</f>
        <v>0</v>
      </c>
      <c r="F196">
        <f>-('Avoided Prod Cost'!F196+'Avoided T&amp;D Capacity'!F196+'Avoided Gen Capacity Cost'!F196)</f>
        <v>0</v>
      </c>
      <c r="G196">
        <f>-('Avoided Prod Cost'!G196+'Avoided T&amp;D Capacity'!G196+'Avoided Gen Capacity Cost'!G196)</f>
        <v>36.475631</v>
      </c>
      <c r="H196">
        <f>-('Avoided Prod Cost'!H196+'Avoided T&amp;D Capacity'!H196+'Avoided Gen Capacity Cost'!H196)</f>
        <v>36.350631</v>
      </c>
      <c r="I196">
        <f>-('Avoided Prod Cost'!I196+'Avoided T&amp;D Capacity'!I196+'Avoided Gen Capacity Cost'!I196)</f>
        <v>39.225631</v>
      </c>
      <c r="J196">
        <f>-('Avoided Prod Cost'!J196+'Avoided T&amp;D Capacity'!J196+'Avoided Gen Capacity Cost'!J196)</f>
        <v>65.908251000000007</v>
      </c>
      <c r="K196">
        <f>-('Avoided Prod Cost'!K196+'Avoided T&amp;D Capacity'!K196+'Avoided Gen Capacity Cost'!K196)</f>
        <v>75.464890999999994</v>
      </c>
      <c r="L196">
        <f>-('Avoided Prod Cost'!L196+'Avoided T&amp;D Capacity'!L196+'Avoided Gen Capacity Cost'!L196)</f>
        <v>77.794971000000004</v>
      </c>
      <c r="M196">
        <f>-('Avoided Prod Cost'!M196+'Avoided T&amp;D Capacity'!M196+'Avoided Gen Capacity Cost'!M196)</f>
        <v>90.530321000000001</v>
      </c>
      <c r="N196">
        <f>-('Avoided Prod Cost'!N196+'Avoided T&amp;D Capacity'!N196+'Avoided Gen Capacity Cost'!N196)</f>
        <v>98.311571000000001</v>
      </c>
      <c r="O196">
        <f>-('Avoided Prod Cost'!O196+'Avoided T&amp;D Capacity'!O196+'Avoided Gen Capacity Cost'!O196)</f>
        <v>99.217821000000001</v>
      </c>
      <c r="P196">
        <f>-('Avoided Prod Cost'!P196+'Avoided T&amp;D Capacity'!P196+'Avoided Gen Capacity Cost'!P196)</f>
        <v>84.428761000000009</v>
      </c>
      <c r="Q196">
        <f>-('Avoided Prod Cost'!Q196+'Avoided T&amp;D Capacity'!Q196+'Avoided Gen Capacity Cost'!Q196)</f>
        <v>89.538130999999993</v>
      </c>
      <c r="R196">
        <f>-('Avoided Prod Cost'!R196+'Avoided T&amp;D Capacity'!R196+'Avoided Gen Capacity Cost'!R196)</f>
        <v>81.444380999999993</v>
      </c>
      <c r="S196">
        <f>-('Avoided Prod Cost'!S196+'Avoided T&amp;D Capacity'!S196+'Avoided Gen Capacity Cost'!S196)</f>
        <v>106.66313099999999</v>
      </c>
      <c r="T196">
        <f>-('Avoided Prod Cost'!T196+'Avoided T&amp;D Capacity'!T196+'Avoided Gen Capacity Cost'!T196)</f>
        <v>83.694380999999993</v>
      </c>
      <c r="U196">
        <f>-('Avoided Prod Cost'!U196+'Avoided T&amp;D Capacity'!U196+'Avoided Gen Capacity Cost'!U196)</f>
        <v>92.616748000000001</v>
      </c>
      <c r="V196">
        <f>-('Avoided Prod Cost'!V196+'Avoided T&amp;D Capacity'!V196+'Avoided Gen Capacity Cost'!V196)</f>
        <v>0</v>
      </c>
      <c r="W196">
        <f>-('Avoided Prod Cost'!W196+'Avoided T&amp;D Capacity'!W196+'Avoided Gen Capacity Cost'!W196)</f>
        <v>0</v>
      </c>
      <c r="X196">
        <f>-('Avoided Prod Cost'!X196+'Avoided T&amp;D Capacity'!X196+'Avoided Gen Capacity Cost'!X196)</f>
        <v>0</v>
      </c>
      <c r="Y196">
        <f>-('Avoided Prod Cost'!Y196+'Avoided T&amp;D Capacity'!Y196+'Avoided Gen Capacity Cost'!Y196)</f>
        <v>0</v>
      </c>
      <c r="Z196">
        <f>-('Avoided Prod Cost'!Z196+'Avoided T&amp;D Capacity'!Z196+'Avoided Gen Capacity Cost'!Z196)</f>
        <v>0</v>
      </c>
      <c r="AA196">
        <f>-('Avoided Prod Cost'!AA196+'Avoided T&amp;D Capacity'!AA196+'Avoided Gen Capacity Cost'!AA196)</f>
        <v>0</v>
      </c>
      <c r="AB196">
        <f>-('Avoided Prod Cost'!AB196+'Avoided T&amp;D Capacity'!AB196+'Avoided Gen Capacity Cost'!AB196)</f>
        <v>0</v>
      </c>
      <c r="AC196">
        <f>-('Avoided Prod Cost'!AC196+'Avoided T&amp;D Capacity'!AC196+'Avoided Gen Capacity Cost'!AC196)</f>
        <v>0</v>
      </c>
      <c r="AD196">
        <f>-('Avoided Prod Cost'!AD196+'Avoided T&amp;D Capacity'!AD196+'Avoided Gen Capacity Cost'!AD196)</f>
        <v>0</v>
      </c>
      <c r="AE196">
        <f>-('Avoided Prod Cost'!AE196+'Avoided T&amp;D Capacity'!AE196+'Avoided Gen Capacity Cost'!AE196)</f>
        <v>0</v>
      </c>
      <c r="AF196">
        <f>-('Avoided Prod Cost'!AF196+'Avoided T&amp;D Capacity'!AF196+'Avoided Gen Capacity Cost'!AF196)</f>
        <v>0</v>
      </c>
      <c r="AG196">
        <f>-('Avoided Prod Cost'!AG196+'Avoided T&amp;D Capacity'!AG196+'Avoided Gen Capacity Cost'!AG196)</f>
        <v>0</v>
      </c>
      <c r="AH196">
        <f>-('Avoided Prod Cost'!AH196+'Avoided T&amp;D Capacity'!AH196+'Avoided Gen Capacity Cost'!AH196)</f>
        <v>0</v>
      </c>
      <c r="AI196" s="2">
        <f t="shared" si="4"/>
        <v>1157.665252</v>
      </c>
      <c r="AJ196" s="2">
        <f t="shared" si="5"/>
        <v>723.87224704641733</v>
      </c>
    </row>
    <row r="197" spans="1:36" x14ac:dyDescent="0.25">
      <c r="A197" s="13">
        <v>3</v>
      </c>
      <c r="B197" s="13">
        <v>100</v>
      </c>
      <c r="C197" s="95">
        <v>118</v>
      </c>
      <c r="D197" t="s">
        <v>540</v>
      </c>
      <c r="E197">
        <f>-('Avoided Prod Cost'!E197+'Avoided T&amp;D Capacity'!E197+'Avoided Gen Capacity Cost'!E197)</f>
        <v>0</v>
      </c>
      <c r="F197">
        <f>-('Avoided Prod Cost'!F197+'Avoided T&amp;D Capacity'!F197+'Avoided Gen Capacity Cost'!F197)</f>
        <v>0</v>
      </c>
      <c r="G197">
        <f>-('Avoided Prod Cost'!G197+'Avoided T&amp;D Capacity'!G197+'Avoided Gen Capacity Cost'!G197)</f>
        <v>31.213176000000001</v>
      </c>
      <c r="H197">
        <f>-('Avoided Prod Cost'!H197+'Avoided T&amp;D Capacity'!H197+'Avoided Gen Capacity Cost'!H197)</f>
        <v>31.338176000000001</v>
      </c>
      <c r="I197">
        <f>-('Avoided Prod Cost'!I197+'Avoided T&amp;D Capacity'!I197+'Avoided Gen Capacity Cost'!I197)</f>
        <v>33.213175999999997</v>
      </c>
      <c r="J197">
        <f>-('Avoided Prod Cost'!J197+'Avoided T&amp;D Capacity'!J197+'Avoided Gen Capacity Cost'!J197)</f>
        <v>61.887006</v>
      </c>
      <c r="K197">
        <f>-('Avoided Prod Cost'!K197+'Avoided T&amp;D Capacity'!K197+'Avoided Gen Capacity Cost'!K197)</f>
        <v>71.946575999999993</v>
      </c>
      <c r="L197">
        <f>-('Avoided Prod Cost'!L197+'Avoided T&amp;D Capacity'!L197+'Avoided Gen Capacity Cost'!L197)</f>
        <v>73.846965999999995</v>
      </c>
      <c r="M197">
        <f>-('Avoided Prod Cost'!M197+'Avoided T&amp;D Capacity'!M197+'Avoided Gen Capacity Cost'!M197)</f>
        <v>88.080365999999998</v>
      </c>
      <c r="N197">
        <f>-('Avoided Prod Cost'!N197+'Avoided T&amp;D Capacity'!N197+'Avoided Gen Capacity Cost'!N197)</f>
        <v>95.658485999999996</v>
      </c>
      <c r="O197">
        <f>-('Avoided Prod Cost'!O197+'Avoided T&amp;D Capacity'!O197+'Avoided Gen Capacity Cost'!O197)</f>
        <v>96.252235999999996</v>
      </c>
      <c r="P197">
        <f>-('Avoided Prod Cost'!P197+'Avoided T&amp;D Capacity'!P197+'Avoided Gen Capacity Cost'!P197)</f>
        <v>79.541305999999992</v>
      </c>
      <c r="Q197">
        <f>-('Avoided Prod Cost'!Q197+'Avoided T&amp;D Capacity'!Q197+'Avoided Gen Capacity Cost'!Q197)</f>
        <v>0</v>
      </c>
      <c r="R197">
        <f>-('Avoided Prod Cost'!R197+'Avoided T&amp;D Capacity'!R197+'Avoided Gen Capacity Cost'!R197)</f>
        <v>0</v>
      </c>
      <c r="S197">
        <f>-('Avoided Prod Cost'!S197+'Avoided T&amp;D Capacity'!S197+'Avoided Gen Capacity Cost'!S197)</f>
        <v>0</v>
      </c>
      <c r="T197">
        <f>-('Avoided Prod Cost'!T197+'Avoided T&amp;D Capacity'!T197+'Avoided Gen Capacity Cost'!T197)</f>
        <v>0</v>
      </c>
      <c r="U197">
        <f>-('Avoided Prod Cost'!U197+'Avoided T&amp;D Capacity'!U197+'Avoided Gen Capacity Cost'!U197)</f>
        <v>0</v>
      </c>
      <c r="V197">
        <f>-('Avoided Prod Cost'!V197+'Avoided T&amp;D Capacity'!V197+'Avoided Gen Capacity Cost'!V197)</f>
        <v>0</v>
      </c>
      <c r="W197">
        <f>-('Avoided Prod Cost'!W197+'Avoided T&amp;D Capacity'!W197+'Avoided Gen Capacity Cost'!W197)</f>
        <v>0</v>
      </c>
      <c r="X197">
        <f>-('Avoided Prod Cost'!X197+'Avoided T&amp;D Capacity'!X197+'Avoided Gen Capacity Cost'!X197)</f>
        <v>0</v>
      </c>
      <c r="Y197">
        <f>-('Avoided Prod Cost'!Y197+'Avoided T&amp;D Capacity'!Y197+'Avoided Gen Capacity Cost'!Y197)</f>
        <v>0</v>
      </c>
      <c r="Z197">
        <f>-('Avoided Prod Cost'!Z197+'Avoided T&amp;D Capacity'!Z197+'Avoided Gen Capacity Cost'!Z197)</f>
        <v>0</v>
      </c>
      <c r="AA197">
        <f>-('Avoided Prod Cost'!AA197+'Avoided T&amp;D Capacity'!AA197+'Avoided Gen Capacity Cost'!AA197)</f>
        <v>0</v>
      </c>
      <c r="AB197">
        <f>-('Avoided Prod Cost'!AB197+'Avoided T&amp;D Capacity'!AB197+'Avoided Gen Capacity Cost'!AB197)</f>
        <v>0</v>
      </c>
      <c r="AC197">
        <f>-('Avoided Prod Cost'!AC197+'Avoided T&amp;D Capacity'!AC197+'Avoided Gen Capacity Cost'!AC197)</f>
        <v>0</v>
      </c>
      <c r="AD197">
        <f>-('Avoided Prod Cost'!AD197+'Avoided T&amp;D Capacity'!AD197+'Avoided Gen Capacity Cost'!AD197)</f>
        <v>0</v>
      </c>
      <c r="AE197">
        <f>-('Avoided Prod Cost'!AE197+'Avoided T&amp;D Capacity'!AE197+'Avoided Gen Capacity Cost'!AE197)</f>
        <v>0</v>
      </c>
      <c r="AF197">
        <f>-('Avoided Prod Cost'!AF197+'Avoided T&amp;D Capacity'!AF197+'Avoided Gen Capacity Cost'!AF197)</f>
        <v>0</v>
      </c>
      <c r="AG197">
        <f>-('Avoided Prod Cost'!AG197+'Avoided T&amp;D Capacity'!AG197+'Avoided Gen Capacity Cost'!AG197)</f>
        <v>0</v>
      </c>
      <c r="AH197">
        <f>-('Avoided Prod Cost'!AH197+'Avoided T&amp;D Capacity'!AH197+'Avoided Gen Capacity Cost'!AH197)</f>
        <v>0</v>
      </c>
      <c r="AI197" s="2">
        <f t="shared" ref="AI197:AI260" si="6">SUM(E197:AH197)</f>
        <v>662.97746999999993</v>
      </c>
      <c r="AJ197" s="2">
        <f t="shared" ref="AJ197:AJ260" si="7">G197+(NPV(6.463858/100,H197:AH197))</f>
        <v>477.0029396814744</v>
      </c>
    </row>
    <row r="198" spans="1:36" x14ac:dyDescent="0.25">
      <c r="A198" s="13">
        <v>3</v>
      </c>
      <c r="B198" s="13">
        <v>100</v>
      </c>
      <c r="C198" s="95">
        <v>119</v>
      </c>
      <c r="D198" t="s">
        <v>232</v>
      </c>
      <c r="E198">
        <f>-('Avoided Prod Cost'!E198+'Avoided T&amp;D Capacity'!E198+'Avoided Gen Capacity Cost'!E198)</f>
        <v>0</v>
      </c>
      <c r="F198">
        <f>-('Avoided Prod Cost'!F198+'Avoided T&amp;D Capacity'!F198+'Avoided Gen Capacity Cost'!F198)</f>
        <v>0</v>
      </c>
      <c r="G198">
        <f>-('Avoided Prod Cost'!G198+'Avoided T&amp;D Capacity'!G198+'Avoided Gen Capacity Cost'!G198)</f>
        <v>8.9749060000000007</v>
      </c>
      <c r="H198">
        <f>-('Avoided Prod Cost'!H198+'Avoided T&amp;D Capacity'!H198+'Avoided Gen Capacity Cost'!H198)</f>
        <v>8.9749060000000007</v>
      </c>
      <c r="I198">
        <f>-('Avoided Prod Cost'!I198+'Avoided T&amp;D Capacity'!I198+'Avoided Gen Capacity Cost'!I198)</f>
        <v>9.4749060000000007</v>
      </c>
      <c r="J198">
        <f>-('Avoided Prod Cost'!J198+'Avoided T&amp;D Capacity'!J198+'Avoided Gen Capacity Cost'!J198)</f>
        <v>16.029593999999999</v>
      </c>
      <c r="K198">
        <f>-('Avoided Prod Cost'!K198+'Avoided T&amp;D Capacity'!K198+'Avoided Gen Capacity Cost'!K198)</f>
        <v>17.664359000000001</v>
      </c>
      <c r="L198">
        <f>-('Avoided Prod Cost'!L198+'Avoided T&amp;D Capacity'!L198+'Avoided Gen Capacity Cost'!L198)</f>
        <v>17.741508</v>
      </c>
      <c r="M198">
        <f>-('Avoided Prod Cost'!M198+'Avoided T&amp;D Capacity'!M198+'Avoided Gen Capacity Cost'!M198)</f>
        <v>20.951469000000003</v>
      </c>
      <c r="N198">
        <f>-('Avoided Prod Cost'!N198+'Avoided T&amp;D Capacity'!N198+'Avoided Gen Capacity Cost'!N198)</f>
        <v>22.404594000000003</v>
      </c>
      <c r="O198">
        <f>-('Avoided Prod Cost'!O198+'Avoided T&amp;D Capacity'!O198+'Avoided Gen Capacity Cost'!O198)</f>
        <v>23.060844000000003</v>
      </c>
      <c r="P198">
        <f>-('Avoided Prod Cost'!P198+'Avoided T&amp;D Capacity'!P198+'Avoided Gen Capacity Cost'!P198)</f>
        <v>19.599906000000001</v>
      </c>
      <c r="Q198">
        <f>-('Avoided Prod Cost'!Q198+'Avoided T&amp;D Capacity'!Q198+'Avoided Gen Capacity Cost'!Q198)</f>
        <v>0</v>
      </c>
      <c r="R198">
        <f>-('Avoided Prod Cost'!R198+'Avoided T&amp;D Capacity'!R198+'Avoided Gen Capacity Cost'!R198)</f>
        <v>0</v>
      </c>
      <c r="S198">
        <f>-('Avoided Prod Cost'!S198+'Avoided T&amp;D Capacity'!S198+'Avoided Gen Capacity Cost'!S198)</f>
        <v>0</v>
      </c>
      <c r="T198">
        <f>-('Avoided Prod Cost'!T198+'Avoided T&amp;D Capacity'!T198+'Avoided Gen Capacity Cost'!T198)</f>
        <v>0</v>
      </c>
      <c r="U198">
        <f>-('Avoided Prod Cost'!U198+'Avoided T&amp;D Capacity'!U198+'Avoided Gen Capacity Cost'!U198)</f>
        <v>0</v>
      </c>
      <c r="V198">
        <f>-('Avoided Prod Cost'!V198+'Avoided T&amp;D Capacity'!V198+'Avoided Gen Capacity Cost'!V198)</f>
        <v>0</v>
      </c>
      <c r="W198">
        <f>-('Avoided Prod Cost'!W198+'Avoided T&amp;D Capacity'!W198+'Avoided Gen Capacity Cost'!W198)</f>
        <v>0</v>
      </c>
      <c r="X198">
        <f>-('Avoided Prod Cost'!X198+'Avoided T&amp;D Capacity'!X198+'Avoided Gen Capacity Cost'!X198)</f>
        <v>0</v>
      </c>
      <c r="Y198">
        <f>-('Avoided Prod Cost'!Y198+'Avoided T&amp;D Capacity'!Y198+'Avoided Gen Capacity Cost'!Y198)</f>
        <v>0</v>
      </c>
      <c r="Z198">
        <f>-('Avoided Prod Cost'!Z198+'Avoided T&amp;D Capacity'!Z198+'Avoided Gen Capacity Cost'!Z198)</f>
        <v>0</v>
      </c>
      <c r="AA198">
        <f>-('Avoided Prod Cost'!AA198+'Avoided T&amp;D Capacity'!AA198+'Avoided Gen Capacity Cost'!AA198)</f>
        <v>0</v>
      </c>
      <c r="AB198">
        <f>-('Avoided Prod Cost'!AB198+'Avoided T&amp;D Capacity'!AB198+'Avoided Gen Capacity Cost'!AB198)</f>
        <v>0</v>
      </c>
      <c r="AC198">
        <f>-('Avoided Prod Cost'!AC198+'Avoided T&amp;D Capacity'!AC198+'Avoided Gen Capacity Cost'!AC198)</f>
        <v>0</v>
      </c>
      <c r="AD198">
        <f>-('Avoided Prod Cost'!AD198+'Avoided T&amp;D Capacity'!AD198+'Avoided Gen Capacity Cost'!AD198)</f>
        <v>0</v>
      </c>
      <c r="AE198">
        <f>-('Avoided Prod Cost'!AE198+'Avoided T&amp;D Capacity'!AE198+'Avoided Gen Capacity Cost'!AE198)</f>
        <v>0</v>
      </c>
      <c r="AF198">
        <f>-('Avoided Prod Cost'!AF198+'Avoided T&amp;D Capacity'!AF198+'Avoided Gen Capacity Cost'!AF198)</f>
        <v>0</v>
      </c>
      <c r="AG198">
        <f>-('Avoided Prod Cost'!AG198+'Avoided T&amp;D Capacity'!AG198+'Avoided Gen Capacity Cost'!AG198)</f>
        <v>0</v>
      </c>
      <c r="AH198">
        <f>-('Avoided Prod Cost'!AH198+'Avoided T&amp;D Capacity'!AH198+'Avoided Gen Capacity Cost'!AH198)</f>
        <v>0</v>
      </c>
      <c r="AI198" s="2">
        <f t="shared" si="6"/>
        <v>164.876992</v>
      </c>
      <c r="AJ198" s="2">
        <f t="shared" si="7"/>
        <v>119.73445354743504</v>
      </c>
    </row>
    <row r="199" spans="1:36" x14ac:dyDescent="0.25">
      <c r="A199" s="13">
        <v>3</v>
      </c>
      <c r="B199" s="13">
        <v>100</v>
      </c>
      <c r="C199" s="95">
        <v>120</v>
      </c>
      <c r="D199" t="s">
        <v>233</v>
      </c>
      <c r="E199">
        <f>-('Avoided Prod Cost'!E199+'Avoided T&amp;D Capacity'!E199+'Avoided Gen Capacity Cost'!E199)</f>
        <v>0</v>
      </c>
      <c r="F199">
        <f>-('Avoided Prod Cost'!F199+'Avoided T&amp;D Capacity'!F199+'Avoided Gen Capacity Cost'!F199)</f>
        <v>0</v>
      </c>
      <c r="G199">
        <f>-('Avoided Prod Cost'!G199+'Avoided T&amp;D Capacity'!G199+'Avoided Gen Capacity Cost'!G199)</f>
        <v>9.7810410000000001</v>
      </c>
      <c r="H199">
        <f>-('Avoided Prod Cost'!H199+'Avoided T&amp;D Capacity'!H199+'Avoided Gen Capacity Cost'!H199)</f>
        <v>9.9060410000000001</v>
      </c>
      <c r="I199">
        <f>-('Avoided Prod Cost'!I199+'Avoided T&amp;D Capacity'!I199+'Avoided Gen Capacity Cost'!I199)</f>
        <v>10.406041</v>
      </c>
      <c r="J199">
        <f>-('Avoided Prod Cost'!J199+'Avoided T&amp;D Capacity'!J199+'Avoided Gen Capacity Cost'!J199)</f>
        <v>18.295688999999999</v>
      </c>
      <c r="K199">
        <f>-('Avoided Prod Cost'!K199+'Avoided T&amp;D Capacity'!K199+'Avoided Gen Capacity Cost'!K199)</f>
        <v>20.739049000000001</v>
      </c>
      <c r="L199">
        <f>-('Avoided Prod Cost'!L199+'Avoided T&amp;D Capacity'!L199+'Avoided Gen Capacity Cost'!L199)</f>
        <v>21.065221000000001</v>
      </c>
      <c r="M199">
        <f>-('Avoided Prod Cost'!M199+'Avoided T&amp;D Capacity'!M199+'Avoided Gen Capacity Cost'!M199)</f>
        <v>25.273231000000003</v>
      </c>
      <c r="N199">
        <f>-('Avoided Prod Cost'!N199+'Avoided T&amp;D Capacity'!N199+'Avoided Gen Capacity Cost'!N199)</f>
        <v>27.038851000000001</v>
      </c>
      <c r="O199">
        <f>-('Avoided Prod Cost'!O199+'Avoided T&amp;D Capacity'!O199+'Avoided Gen Capacity Cost'!O199)</f>
        <v>27.765421000000003</v>
      </c>
      <c r="P199">
        <f>-('Avoided Prod Cost'!P199+'Avoided T&amp;D Capacity'!P199+'Avoided Gen Capacity Cost'!P199)</f>
        <v>23.859166000000002</v>
      </c>
      <c r="Q199">
        <f>-('Avoided Prod Cost'!Q199+'Avoided T&amp;D Capacity'!Q199+'Avoided Gen Capacity Cost'!Q199)</f>
        <v>25.031041000000002</v>
      </c>
      <c r="R199">
        <f>-('Avoided Prod Cost'!R199+'Avoided T&amp;D Capacity'!R199+'Avoided Gen Capacity Cost'!R199)</f>
        <v>21.812291000000002</v>
      </c>
      <c r="S199">
        <f>-('Avoided Prod Cost'!S199+'Avoided T&amp;D Capacity'!S199+'Avoided Gen Capacity Cost'!S199)</f>
        <v>29.031041000000002</v>
      </c>
      <c r="T199">
        <f>-('Avoided Prod Cost'!T199+'Avoided T&amp;D Capacity'!T199+'Avoided Gen Capacity Cost'!T199)</f>
        <v>23.249791000000002</v>
      </c>
      <c r="U199">
        <f>-('Avoided Prod Cost'!U199+'Avoided T&amp;D Capacity'!U199+'Avoided Gen Capacity Cost'!U199)</f>
        <v>25.156041000000002</v>
      </c>
      <c r="V199">
        <f>-('Avoided Prod Cost'!V199+'Avoided T&amp;D Capacity'!V199+'Avoided Gen Capacity Cost'!V199)</f>
        <v>25.687291000000002</v>
      </c>
      <c r="W199">
        <f>-('Avoided Prod Cost'!W199+'Avoided T&amp;D Capacity'!W199+'Avoided Gen Capacity Cost'!W199)</f>
        <v>29.812291000000002</v>
      </c>
      <c r="X199">
        <f>-('Avoided Prod Cost'!X199+'Avoided T&amp;D Capacity'!X199+'Avoided Gen Capacity Cost'!X199)</f>
        <v>29.468541000000002</v>
      </c>
      <c r="Y199">
        <f>-('Avoided Prod Cost'!Y199+'Avoided T&amp;D Capacity'!Y199+'Avoided Gen Capacity Cost'!Y199)</f>
        <v>32.312291000000002</v>
      </c>
      <c r="Z199">
        <f>-('Avoided Prod Cost'!Z199+'Avoided T&amp;D Capacity'!Z199+'Avoided Gen Capacity Cost'!Z199)</f>
        <v>32.031041000000002</v>
      </c>
      <c r="AA199">
        <f>-('Avoided Prod Cost'!AA199+'Avoided T&amp;D Capacity'!AA199+'Avoided Gen Capacity Cost'!AA199)</f>
        <v>31.468541000000002</v>
      </c>
      <c r="AB199">
        <f>-('Avoided Prod Cost'!AB199+'Avoided T&amp;D Capacity'!AB199+'Avoided Gen Capacity Cost'!AB199)</f>
        <v>28.218541000000002</v>
      </c>
      <c r="AC199">
        <f>-('Avoided Prod Cost'!AC199+'Avoided T&amp;D Capacity'!AC199+'Avoided Gen Capacity Cost'!AC199)</f>
        <v>30.187291000000002</v>
      </c>
      <c r="AD199">
        <f>-('Avoided Prod Cost'!AD199+'Avoided T&amp;D Capacity'!AD199+'Avoided Gen Capacity Cost'!AD199)</f>
        <v>26.031041000000002</v>
      </c>
      <c r="AE199">
        <f>-('Avoided Prod Cost'!AE199+'Avoided T&amp;D Capacity'!AE199+'Avoided Gen Capacity Cost'!AE199)</f>
        <v>27.937291000000002</v>
      </c>
      <c r="AF199">
        <f>-('Avoided Prod Cost'!AF199+'Avoided T&amp;D Capacity'!AF199+'Avoided Gen Capacity Cost'!AF199)</f>
        <v>29.562291000000002</v>
      </c>
      <c r="AG199">
        <f>-('Avoided Prod Cost'!AG199+'Avoided T&amp;D Capacity'!AG199+'Avoided Gen Capacity Cost'!AG199)</f>
        <v>29.687291000000002</v>
      </c>
      <c r="AH199">
        <f>-('Avoided Prod Cost'!AH199+'Avoided T&amp;D Capacity'!AH199+'Avoided Gen Capacity Cost'!AH199)</f>
        <v>39.218541000000002</v>
      </c>
      <c r="AI199" s="2">
        <f t="shared" si="6"/>
        <v>710.03223899999989</v>
      </c>
      <c r="AJ199" s="2">
        <f t="shared" si="7"/>
        <v>306.09024007104733</v>
      </c>
    </row>
    <row r="200" spans="1:36" x14ac:dyDescent="0.25">
      <c r="A200" s="13">
        <v>3</v>
      </c>
      <c r="B200" s="13">
        <v>100</v>
      </c>
      <c r="C200" s="95">
        <v>121</v>
      </c>
      <c r="D200" t="s">
        <v>234</v>
      </c>
      <c r="E200">
        <f>-('Avoided Prod Cost'!E200+'Avoided T&amp;D Capacity'!E200+'Avoided Gen Capacity Cost'!E200)</f>
        <v>0</v>
      </c>
      <c r="F200">
        <f>-('Avoided Prod Cost'!F200+'Avoided T&amp;D Capacity'!F200+'Avoided Gen Capacity Cost'!F200)</f>
        <v>0</v>
      </c>
      <c r="G200">
        <f>-('Avoided Prod Cost'!G200+'Avoided T&amp;D Capacity'!G200+'Avoided Gen Capacity Cost'!G200)</f>
        <v>41.698149999999998</v>
      </c>
      <c r="H200">
        <f>-('Avoided Prod Cost'!H200+'Avoided T&amp;D Capacity'!H200+'Avoided Gen Capacity Cost'!H200)</f>
        <v>41.698149999999998</v>
      </c>
      <c r="I200">
        <f>-('Avoided Prod Cost'!I200+'Avoided T&amp;D Capacity'!I200+'Avoided Gen Capacity Cost'!I200)</f>
        <v>43.948149999999998</v>
      </c>
      <c r="J200">
        <f>-('Avoided Prod Cost'!J200+'Avoided T&amp;D Capacity'!J200+'Avoided Gen Capacity Cost'!J200)</f>
        <v>90.454989999999995</v>
      </c>
      <c r="K200">
        <f>-('Avoided Prod Cost'!K200+'Avoided T&amp;D Capacity'!K200+'Avoided Gen Capacity Cost'!K200)</f>
        <v>107.36514</v>
      </c>
      <c r="L200">
        <f>-('Avoided Prod Cost'!L200+'Avoided T&amp;D Capacity'!L200+'Avoided Gen Capacity Cost'!L200)</f>
        <v>109.26259999999999</v>
      </c>
      <c r="M200">
        <f>-('Avoided Prod Cost'!M200+'Avoided T&amp;D Capacity'!M200+'Avoided Gen Capacity Cost'!M200)</f>
        <v>131.44033999999999</v>
      </c>
      <c r="N200">
        <f>-('Avoided Prod Cost'!N200+'Avoided T&amp;D Capacity'!N200+'Avoided Gen Capacity Cost'!N200)</f>
        <v>144.26065</v>
      </c>
      <c r="O200">
        <f>-('Avoided Prod Cost'!O200+'Avoided T&amp;D Capacity'!O200+'Avoided Gen Capacity Cost'!O200)</f>
        <v>144.80752999999999</v>
      </c>
      <c r="P200">
        <f>-('Avoided Prod Cost'!P200+'Avoided T&amp;D Capacity'!P200+'Avoided Gen Capacity Cost'!P200)</f>
        <v>115.38565</v>
      </c>
      <c r="Q200">
        <f>-('Avoided Prod Cost'!Q200+'Avoided T&amp;D Capacity'!Q200+'Avoided Gen Capacity Cost'!Q200)</f>
        <v>0</v>
      </c>
      <c r="R200">
        <f>-('Avoided Prod Cost'!R200+'Avoided T&amp;D Capacity'!R200+'Avoided Gen Capacity Cost'!R200)</f>
        <v>0</v>
      </c>
      <c r="S200">
        <f>-('Avoided Prod Cost'!S200+'Avoided T&amp;D Capacity'!S200+'Avoided Gen Capacity Cost'!S200)</f>
        <v>0</v>
      </c>
      <c r="T200">
        <f>-('Avoided Prod Cost'!T200+'Avoided T&amp;D Capacity'!T200+'Avoided Gen Capacity Cost'!T200)</f>
        <v>0</v>
      </c>
      <c r="U200">
        <f>-('Avoided Prod Cost'!U200+'Avoided T&amp;D Capacity'!U200+'Avoided Gen Capacity Cost'!U200)</f>
        <v>0</v>
      </c>
      <c r="V200">
        <f>-('Avoided Prod Cost'!V200+'Avoided T&amp;D Capacity'!V200+'Avoided Gen Capacity Cost'!V200)</f>
        <v>0</v>
      </c>
      <c r="W200">
        <f>-('Avoided Prod Cost'!W200+'Avoided T&amp;D Capacity'!W200+'Avoided Gen Capacity Cost'!W200)</f>
        <v>0</v>
      </c>
      <c r="X200">
        <f>-('Avoided Prod Cost'!X200+'Avoided T&amp;D Capacity'!X200+'Avoided Gen Capacity Cost'!X200)</f>
        <v>0</v>
      </c>
      <c r="Y200">
        <f>-('Avoided Prod Cost'!Y200+'Avoided T&amp;D Capacity'!Y200+'Avoided Gen Capacity Cost'!Y200)</f>
        <v>0</v>
      </c>
      <c r="Z200">
        <f>-('Avoided Prod Cost'!Z200+'Avoided T&amp;D Capacity'!Z200+'Avoided Gen Capacity Cost'!Z200)</f>
        <v>0</v>
      </c>
      <c r="AA200">
        <f>-('Avoided Prod Cost'!AA200+'Avoided T&amp;D Capacity'!AA200+'Avoided Gen Capacity Cost'!AA200)</f>
        <v>0</v>
      </c>
      <c r="AB200">
        <f>-('Avoided Prod Cost'!AB200+'Avoided T&amp;D Capacity'!AB200+'Avoided Gen Capacity Cost'!AB200)</f>
        <v>0</v>
      </c>
      <c r="AC200">
        <f>-('Avoided Prod Cost'!AC200+'Avoided T&amp;D Capacity'!AC200+'Avoided Gen Capacity Cost'!AC200)</f>
        <v>0</v>
      </c>
      <c r="AD200">
        <f>-('Avoided Prod Cost'!AD200+'Avoided T&amp;D Capacity'!AD200+'Avoided Gen Capacity Cost'!AD200)</f>
        <v>0</v>
      </c>
      <c r="AE200">
        <f>-('Avoided Prod Cost'!AE200+'Avoided T&amp;D Capacity'!AE200+'Avoided Gen Capacity Cost'!AE200)</f>
        <v>0</v>
      </c>
      <c r="AF200">
        <f>-('Avoided Prod Cost'!AF200+'Avoided T&amp;D Capacity'!AF200+'Avoided Gen Capacity Cost'!AF200)</f>
        <v>0</v>
      </c>
      <c r="AG200">
        <f>-('Avoided Prod Cost'!AG200+'Avoided T&amp;D Capacity'!AG200+'Avoided Gen Capacity Cost'!AG200)</f>
        <v>0</v>
      </c>
      <c r="AH200">
        <f>-('Avoided Prod Cost'!AH200+'Avoided T&amp;D Capacity'!AH200+'Avoided Gen Capacity Cost'!AH200)</f>
        <v>0</v>
      </c>
      <c r="AI200" s="2">
        <f t="shared" si="6"/>
        <v>970.32134999999994</v>
      </c>
      <c r="AJ200" s="2">
        <f t="shared" si="7"/>
        <v>694.77001067758579</v>
      </c>
    </row>
    <row r="201" spans="1:36" x14ac:dyDescent="0.25">
      <c r="A201" s="13">
        <v>3</v>
      </c>
      <c r="B201" s="13">
        <v>100</v>
      </c>
      <c r="C201" s="95">
        <v>122</v>
      </c>
      <c r="D201" t="s">
        <v>235</v>
      </c>
      <c r="E201">
        <f>-('Avoided Prod Cost'!E201+'Avoided T&amp;D Capacity'!E201+'Avoided Gen Capacity Cost'!E201)</f>
        <v>0</v>
      </c>
      <c r="F201">
        <f>-('Avoided Prod Cost'!F201+'Avoided T&amp;D Capacity'!F201+'Avoided Gen Capacity Cost'!F201)</f>
        <v>0</v>
      </c>
      <c r="G201">
        <f>-('Avoided Prod Cost'!G201+'Avoided T&amp;D Capacity'!G201+'Avoided Gen Capacity Cost'!G201)</f>
        <v>82.273769999999999</v>
      </c>
      <c r="H201">
        <f>-('Avoided Prod Cost'!H201+'Avoided T&amp;D Capacity'!H201+'Avoided Gen Capacity Cost'!H201)</f>
        <v>81.773769999999999</v>
      </c>
      <c r="I201">
        <f>-('Avoided Prod Cost'!I201+'Avoided T&amp;D Capacity'!I201+'Avoided Gen Capacity Cost'!I201)</f>
        <v>86.023769999999999</v>
      </c>
      <c r="J201">
        <f>-('Avoided Prod Cost'!J201+'Avoided T&amp;D Capacity'!J201+'Avoided Gen Capacity Cost'!J201)</f>
        <v>187.96322000000001</v>
      </c>
      <c r="K201">
        <f>-('Avoided Prod Cost'!K201+'Avoided T&amp;D Capacity'!K201+'Avoided Gen Capacity Cost'!K201)</f>
        <v>225.30307000000002</v>
      </c>
      <c r="L201">
        <f>-('Avoided Prod Cost'!L201+'Avoided T&amp;D Capacity'!L201+'Avoided Gen Capacity Cost'!L201)</f>
        <v>229.13607000000002</v>
      </c>
      <c r="M201">
        <f>-('Avoided Prod Cost'!M201+'Avoided T&amp;D Capacity'!M201+'Avoided Gen Capacity Cost'!M201)</f>
        <v>278.43007</v>
      </c>
      <c r="N201">
        <f>-('Avoided Prod Cost'!N201+'Avoided T&amp;D Capacity'!N201+'Avoided Gen Capacity Cost'!N201)</f>
        <v>305.75817000000001</v>
      </c>
      <c r="O201">
        <f>-('Avoided Prod Cost'!O201+'Avoided T&amp;D Capacity'!O201+'Avoided Gen Capacity Cost'!O201)</f>
        <v>304.95347000000004</v>
      </c>
      <c r="P201">
        <f>-('Avoided Prod Cost'!P201+'Avoided T&amp;D Capacity'!P201+'Avoided Gen Capacity Cost'!P201)</f>
        <v>241.07067000000001</v>
      </c>
      <c r="Q201">
        <f>-('Avoided Prod Cost'!Q201+'Avoided T&amp;D Capacity'!Q201+'Avoided Gen Capacity Cost'!Q201)</f>
        <v>261.72687000000002</v>
      </c>
      <c r="R201">
        <f>-('Avoided Prod Cost'!R201+'Avoided T&amp;D Capacity'!R201+'Avoided Gen Capacity Cost'!R201)</f>
        <v>223.96127000000001</v>
      </c>
      <c r="S201">
        <f>-('Avoided Prod Cost'!S201+'Avoided T&amp;D Capacity'!S201+'Avoided Gen Capacity Cost'!S201)</f>
        <v>324.80507</v>
      </c>
      <c r="T201">
        <f>-('Avoided Prod Cost'!T201+'Avoided T&amp;D Capacity'!T201+'Avoided Gen Capacity Cost'!T201)</f>
        <v>232.14877000000001</v>
      </c>
      <c r="U201">
        <f>-('Avoided Prod Cost'!U201+'Avoided T&amp;D Capacity'!U201+'Avoided Gen Capacity Cost'!U201)</f>
        <v>263.00864000000001</v>
      </c>
      <c r="V201">
        <f>-('Avoided Prod Cost'!V201+'Avoided T&amp;D Capacity'!V201+'Avoided Gen Capacity Cost'!V201)</f>
        <v>267.72739000000001</v>
      </c>
      <c r="W201">
        <f>-('Avoided Prod Cost'!W201+'Avoided T&amp;D Capacity'!W201+'Avoided Gen Capacity Cost'!W201)</f>
        <v>319.07119</v>
      </c>
      <c r="X201">
        <f>-('Avoided Prod Cost'!X201+'Avoided T&amp;D Capacity'!X201+'Avoided Gen Capacity Cost'!X201)</f>
        <v>324.82119</v>
      </c>
      <c r="Y201">
        <f>-('Avoided Prod Cost'!Y201+'Avoided T&amp;D Capacity'!Y201+'Avoided Gen Capacity Cost'!Y201)</f>
        <v>333.41489000000001</v>
      </c>
      <c r="Z201">
        <f>-('Avoided Prod Cost'!Z201+'Avoided T&amp;D Capacity'!Z201+'Avoided Gen Capacity Cost'!Z201)</f>
        <v>331.91489000000001</v>
      </c>
      <c r="AA201">
        <f>-('Avoided Prod Cost'!AA201+'Avoided T&amp;D Capacity'!AA201+'Avoided Gen Capacity Cost'!AA201)</f>
        <v>338.03989000000001</v>
      </c>
      <c r="AB201">
        <f>-('Avoided Prod Cost'!AB201+'Avoided T&amp;D Capacity'!AB201+'Avoided Gen Capacity Cost'!AB201)</f>
        <v>288.10239000000001</v>
      </c>
      <c r="AC201">
        <f>-('Avoided Prod Cost'!AC201+'Avoided T&amp;D Capacity'!AC201+'Avoided Gen Capacity Cost'!AC201)</f>
        <v>293.82114000000001</v>
      </c>
      <c r="AD201">
        <f>-('Avoided Prod Cost'!AD201+'Avoided T&amp;D Capacity'!AD201+'Avoided Gen Capacity Cost'!AD201)</f>
        <v>257.16489000000001</v>
      </c>
      <c r="AE201">
        <f>-('Avoided Prod Cost'!AE201+'Avoided T&amp;D Capacity'!AE201+'Avoided Gen Capacity Cost'!AE201)</f>
        <v>265.35239000000001</v>
      </c>
      <c r="AF201">
        <f>-('Avoided Prod Cost'!AF201+'Avoided T&amp;D Capacity'!AF201+'Avoided Gen Capacity Cost'!AF201)</f>
        <v>292.19614000000001</v>
      </c>
      <c r="AG201">
        <f>-('Avoided Prod Cost'!AG201+'Avoided T&amp;D Capacity'!AG201+'Avoided Gen Capacity Cost'!AG201)</f>
        <v>300.97739000000001</v>
      </c>
      <c r="AH201">
        <f>-('Avoided Prod Cost'!AH201+'Avoided T&amp;D Capacity'!AH201+'Avoided Gen Capacity Cost'!AH201)</f>
        <v>428.41489000000001</v>
      </c>
      <c r="AI201" s="2">
        <f t="shared" si="6"/>
        <v>7369.355340000001</v>
      </c>
      <c r="AJ201" s="2">
        <f t="shared" si="7"/>
        <v>3171.4650859039771</v>
      </c>
    </row>
    <row r="202" spans="1:36" x14ac:dyDescent="0.25">
      <c r="A202" s="13">
        <v>3</v>
      </c>
      <c r="B202" s="13">
        <v>100</v>
      </c>
      <c r="C202" s="95">
        <v>124</v>
      </c>
      <c r="D202" t="s">
        <v>236</v>
      </c>
      <c r="E202">
        <f>-('Avoided Prod Cost'!E202+'Avoided T&amp;D Capacity'!E202+'Avoided Gen Capacity Cost'!E202)</f>
        <v>0</v>
      </c>
      <c r="F202">
        <f>-('Avoided Prod Cost'!F202+'Avoided T&amp;D Capacity'!F202+'Avoided Gen Capacity Cost'!F202)</f>
        <v>0</v>
      </c>
      <c r="G202">
        <f>-('Avoided Prod Cost'!G202+'Avoided T&amp;D Capacity'!G202+'Avoided Gen Capacity Cost'!G202)</f>
        <v>24.829658000000002</v>
      </c>
      <c r="H202">
        <f>-('Avoided Prod Cost'!H202+'Avoided T&amp;D Capacity'!H202+'Avoided Gen Capacity Cost'!H202)</f>
        <v>24.954658000000002</v>
      </c>
      <c r="I202">
        <f>-('Avoided Prod Cost'!I202+'Avoided T&amp;D Capacity'!I202+'Avoided Gen Capacity Cost'!I202)</f>
        <v>26.329658000000002</v>
      </c>
      <c r="J202">
        <f>-('Avoided Prod Cost'!J202+'Avoided T&amp;D Capacity'!J202+'Avoided Gen Capacity Cost'!J202)</f>
        <v>57.051338000000001</v>
      </c>
      <c r="K202">
        <f>-('Avoided Prod Cost'!K202+'Avoided T&amp;D Capacity'!K202+'Avoided Gen Capacity Cost'!K202)</f>
        <v>68.500557999999998</v>
      </c>
      <c r="L202">
        <f>-('Avoided Prod Cost'!L202+'Avoided T&amp;D Capacity'!L202+'Avoided Gen Capacity Cost'!L202)</f>
        <v>69.854067999999998</v>
      </c>
      <c r="M202">
        <f>-('Avoided Prod Cost'!M202+'Avoided T&amp;D Capacity'!M202+'Avoided Gen Capacity Cost'!M202)</f>
        <v>84.821848000000003</v>
      </c>
      <c r="N202">
        <f>-('Avoided Prod Cost'!N202+'Avoided T&amp;D Capacity'!N202+'Avoided Gen Capacity Cost'!N202)</f>
        <v>92.228098000000003</v>
      </c>
      <c r="O202">
        <f>-('Avoided Prod Cost'!O202+'Avoided T&amp;D Capacity'!O202+'Avoided Gen Capacity Cost'!O202)</f>
        <v>92.798407999999995</v>
      </c>
      <c r="P202">
        <f>-('Avoided Prod Cost'!P202+'Avoided T&amp;D Capacity'!P202+'Avoided Gen Capacity Cost'!P202)</f>
        <v>73.595288000000011</v>
      </c>
      <c r="Q202">
        <f>-('Avoided Prod Cost'!Q202+'Avoided T&amp;D Capacity'!Q202+'Avoided Gen Capacity Cost'!Q202)</f>
        <v>79.298407999999995</v>
      </c>
      <c r="R202">
        <f>-('Avoided Prod Cost'!R202+'Avoided T&amp;D Capacity'!R202+'Avoided Gen Capacity Cost'!R202)</f>
        <v>68.157788000000011</v>
      </c>
      <c r="S202">
        <f>-('Avoided Prod Cost'!S202+'Avoided T&amp;D Capacity'!S202+'Avoided Gen Capacity Cost'!S202)</f>
        <v>98.704657999999995</v>
      </c>
      <c r="T202">
        <f>-('Avoided Prod Cost'!T202+'Avoided T&amp;D Capacity'!T202+'Avoided Gen Capacity Cost'!T202)</f>
        <v>70.704657999999995</v>
      </c>
      <c r="U202">
        <f>-('Avoided Prod Cost'!U202+'Avoided T&amp;D Capacity'!U202+'Avoided Gen Capacity Cost'!U202)</f>
        <v>79.970775000000003</v>
      </c>
      <c r="V202">
        <f>-('Avoided Prod Cost'!V202+'Avoided T&amp;D Capacity'!V202+'Avoided Gen Capacity Cost'!V202)</f>
        <v>81.220775000000003</v>
      </c>
      <c r="W202">
        <f>-('Avoided Prod Cost'!W202+'Avoided T&amp;D Capacity'!W202+'Avoided Gen Capacity Cost'!W202)</f>
        <v>97.845775000000003</v>
      </c>
      <c r="X202">
        <f>-('Avoided Prod Cost'!X202+'Avoided T&amp;D Capacity'!X202+'Avoided Gen Capacity Cost'!X202)</f>
        <v>98.689525000000003</v>
      </c>
      <c r="Y202">
        <f>-('Avoided Prod Cost'!Y202+'Avoided T&amp;D Capacity'!Y202+'Avoided Gen Capacity Cost'!Y202)</f>
        <v>102.439525</v>
      </c>
      <c r="Z202">
        <f>-('Avoided Prod Cost'!Z202+'Avoided T&amp;D Capacity'!Z202+'Avoided Gen Capacity Cost'!Z202)</f>
        <v>101.783275</v>
      </c>
      <c r="AA202">
        <f>-('Avoided Prod Cost'!AA202+'Avoided T&amp;D Capacity'!AA202+'Avoided Gen Capacity Cost'!AA202)</f>
        <v>0</v>
      </c>
      <c r="AB202">
        <f>-('Avoided Prod Cost'!AB202+'Avoided T&amp;D Capacity'!AB202+'Avoided Gen Capacity Cost'!AB202)</f>
        <v>0</v>
      </c>
      <c r="AC202">
        <f>-('Avoided Prod Cost'!AC202+'Avoided T&amp;D Capacity'!AC202+'Avoided Gen Capacity Cost'!AC202)</f>
        <v>0</v>
      </c>
      <c r="AD202">
        <f>-('Avoided Prod Cost'!AD202+'Avoided T&amp;D Capacity'!AD202+'Avoided Gen Capacity Cost'!AD202)</f>
        <v>0</v>
      </c>
      <c r="AE202">
        <f>-('Avoided Prod Cost'!AE202+'Avoided T&amp;D Capacity'!AE202+'Avoided Gen Capacity Cost'!AE202)</f>
        <v>0</v>
      </c>
      <c r="AF202">
        <f>-('Avoided Prod Cost'!AF202+'Avoided T&amp;D Capacity'!AF202+'Avoided Gen Capacity Cost'!AF202)</f>
        <v>0</v>
      </c>
      <c r="AG202">
        <f>-('Avoided Prod Cost'!AG202+'Avoided T&amp;D Capacity'!AG202+'Avoided Gen Capacity Cost'!AG202)</f>
        <v>0</v>
      </c>
      <c r="AH202">
        <f>-('Avoided Prod Cost'!AH202+'Avoided T&amp;D Capacity'!AH202+'Avoided Gen Capacity Cost'!AH202)</f>
        <v>0</v>
      </c>
      <c r="AI202" s="2">
        <f t="shared" si="6"/>
        <v>1493.778742</v>
      </c>
      <c r="AJ202" s="2">
        <f t="shared" si="7"/>
        <v>792.59216709914494</v>
      </c>
    </row>
    <row r="203" spans="1:36" x14ac:dyDescent="0.25">
      <c r="A203" s="13">
        <v>3</v>
      </c>
      <c r="B203" s="13">
        <v>100</v>
      </c>
      <c r="C203" s="95">
        <v>125</v>
      </c>
      <c r="D203" t="s">
        <v>237</v>
      </c>
      <c r="E203">
        <f>-('Avoided Prod Cost'!E203+'Avoided T&amp;D Capacity'!E203+'Avoided Gen Capacity Cost'!E203)</f>
        <v>0</v>
      </c>
      <c r="F203">
        <f>-('Avoided Prod Cost'!F203+'Avoided T&amp;D Capacity'!F203+'Avoided Gen Capacity Cost'!F203)</f>
        <v>0</v>
      </c>
      <c r="G203">
        <f>-('Avoided Prod Cost'!G203+'Avoided T&amp;D Capacity'!G203+'Avoided Gen Capacity Cost'!G203)</f>
        <v>1.201373</v>
      </c>
      <c r="H203">
        <f>-('Avoided Prod Cost'!H203+'Avoided T&amp;D Capacity'!H203+'Avoided Gen Capacity Cost'!H203)</f>
        <v>1.326373</v>
      </c>
      <c r="I203">
        <f>-('Avoided Prod Cost'!I203+'Avoided T&amp;D Capacity'!I203+'Avoided Gen Capacity Cost'!I203)</f>
        <v>1.576373</v>
      </c>
      <c r="J203">
        <f>-('Avoided Prod Cost'!J203+'Avoided T&amp;D Capacity'!J203+'Avoided Gen Capacity Cost'!J203)</f>
        <v>2.8546933000000001</v>
      </c>
      <c r="K203">
        <f>-('Avoided Prod Cost'!K203+'Avoided T&amp;D Capacity'!K203+'Avoided Gen Capacity Cost'!K203)</f>
        <v>3.4210996000000002</v>
      </c>
      <c r="L203">
        <f>-('Avoided Prod Cost'!L203+'Avoided T&amp;D Capacity'!L203+'Avoided Gen Capacity Cost'!L203)</f>
        <v>2.9240293000000004</v>
      </c>
      <c r="M203">
        <f>-('Avoided Prod Cost'!M203+'Avoided T&amp;D Capacity'!M203+'Avoided Gen Capacity Cost'!M203)</f>
        <v>4.2482480000000002</v>
      </c>
      <c r="N203">
        <f>-('Avoided Prod Cost'!N203+'Avoided T&amp;D Capacity'!N203+'Avoided Gen Capacity Cost'!N203)</f>
        <v>4.0841859999999999</v>
      </c>
      <c r="O203">
        <f>-('Avoided Prod Cost'!O203+'Avoided T&amp;D Capacity'!O203+'Avoided Gen Capacity Cost'!O203)</f>
        <v>4.7873110000000008</v>
      </c>
      <c r="P203">
        <f>-('Avoided Prod Cost'!P203+'Avoided T&amp;D Capacity'!P203+'Avoided Gen Capacity Cost'!P203)</f>
        <v>3.6544980000000002</v>
      </c>
      <c r="Q203">
        <f>-('Avoided Prod Cost'!Q203+'Avoided T&amp;D Capacity'!Q203+'Avoided Gen Capacity Cost'!Q203)</f>
        <v>4.1857480000000002</v>
      </c>
      <c r="R203">
        <f>-('Avoided Prod Cost'!R203+'Avoided T&amp;D Capacity'!R203+'Avoided Gen Capacity Cost'!R203)</f>
        <v>3.1388730000000002</v>
      </c>
      <c r="S203">
        <f>-('Avoided Prod Cost'!S203+'Avoided T&amp;D Capacity'!S203+'Avoided Gen Capacity Cost'!S203)</f>
        <v>3.9826230000000002</v>
      </c>
      <c r="T203">
        <f>-('Avoided Prod Cost'!T203+'Avoided T&amp;D Capacity'!T203+'Avoided Gen Capacity Cost'!T203)</f>
        <v>2.9513730000000002</v>
      </c>
      <c r="U203">
        <f>-('Avoided Prod Cost'!U203+'Avoided T&amp;D Capacity'!U203+'Avoided Gen Capacity Cost'!U203)</f>
        <v>4.0138730000000002</v>
      </c>
      <c r="V203">
        <f>-('Avoided Prod Cost'!V203+'Avoided T&amp;D Capacity'!V203+'Avoided Gen Capacity Cost'!V203)</f>
        <v>3.3263730000000002</v>
      </c>
      <c r="W203">
        <f>-('Avoided Prod Cost'!W203+'Avoided T&amp;D Capacity'!W203+'Avoided Gen Capacity Cost'!W203)</f>
        <v>4.5763730000000002</v>
      </c>
      <c r="X203">
        <f>-('Avoided Prod Cost'!X203+'Avoided T&amp;D Capacity'!X203+'Avoided Gen Capacity Cost'!X203)</f>
        <v>3.8888730000000002</v>
      </c>
      <c r="Y203">
        <f>-('Avoided Prod Cost'!Y203+'Avoided T&amp;D Capacity'!Y203+'Avoided Gen Capacity Cost'!Y203)</f>
        <v>5.0138730000000002</v>
      </c>
      <c r="Z203">
        <f>-('Avoided Prod Cost'!Z203+'Avoided T&amp;D Capacity'!Z203+'Avoided Gen Capacity Cost'!Z203)</f>
        <v>4.9513730000000002</v>
      </c>
      <c r="AA203">
        <f>-('Avoided Prod Cost'!AA203+'Avoided T&amp;D Capacity'!AA203+'Avoided Gen Capacity Cost'!AA203)</f>
        <v>0</v>
      </c>
      <c r="AB203">
        <f>-('Avoided Prod Cost'!AB203+'Avoided T&amp;D Capacity'!AB203+'Avoided Gen Capacity Cost'!AB203)</f>
        <v>0</v>
      </c>
      <c r="AC203">
        <f>-('Avoided Prod Cost'!AC203+'Avoided T&amp;D Capacity'!AC203+'Avoided Gen Capacity Cost'!AC203)</f>
        <v>0</v>
      </c>
      <c r="AD203">
        <f>-('Avoided Prod Cost'!AD203+'Avoided T&amp;D Capacity'!AD203+'Avoided Gen Capacity Cost'!AD203)</f>
        <v>0</v>
      </c>
      <c r="AE203">
        <f>-('Avoided Prod Cost'!AE203+'Avoided T&amp;D Capacity'!AE203+'Avoided Gen Capacity Cost'!AE203)</f>
        <v>0</v>
      </c>
      <c r="AF203">
        <f>-('Avoided Prod Cost'!AF203+'Avoided T&amp;D Capacity'!AF203+'Avoided Gen Capacity Cost'!AF203)</f>
        <v>0</v>
      </c>
      <c r="AG203">
        <f>-('Avoided Prod Cost'!AG203+'Avoided T&amp;D Capacity'!AG203+'Avoided Gen Capacity Cost'!AG203)</f>
        <v>0</v>
      </c>
      <c r="AH203">
        <f>-('Avoided Prod Cost'!AH203+'Avoided T&amp;D Capacity'!AH203+'Avoided Gen Capacity Cost'!AH203)</f>
        <v>0</v>
      </c>
      <c r="AI203" s="2">
        <f t="shared" si="6"/>
        <v>70.107539200000033</v>
      </c>
      <c r="AJ203" s="2">
        <f t="shared" si="7"/>
        <v>37.656290009755118</v>
      </c>
    </row>
    <row r="204" spans="1:36" x14ac:dyDescent="0.25">
      <c r="A204" s="13">
        <v>3</v>
      </c>
      <c r="B204" s="13">
        <v>100</v>
      </c>
      <c r="C204" s="95">
        <v>126</v>
      </c>
      <c r="D204" t="s">
        <v>238</v>
      </c>
      <c r="E204">
        <f>-('Avoided Prod Cost'!E204+'Avoided T&amp;D Capacity'!E204+'Avoided Gen Capacity Cost'!E204)</f>
        <v>0</v>
      </c>
      <c r="F204">
        <f>-('Avoided Prod Cost'!F204+'Avoided T&amp;D Capacity'!F204+'Avoided Gen Capacity Cost'!F204)</f>
        <v>0</v>
      </c>
      <c r="G204">
        <f>-('Avoided Prod Cost'!G204+'Avoided T&amp;D Capacity'!G204+'Avoided Gen Capacity Cost'!G204)</f>
        <v>3.7291191000000001</v>
      </c>
      <c r="H204">
        <f>-('Avoided Prod Cost'!H204+'Avoided T&amp;D Capacity'!H204+'Avoided Gen Capacity Cost'!H204)</f>
        <v>3.9791191000000001</v>
      </c>
      <c r="I204">
        <f>-('Avoided Prod Cost'!I204+'Avoided T&amp;D Capacity'!I204+'Avoided Gen Capacity Cost'!I204)</f>
        <v>3.9791191000000001</v>
      </c>
      <c r="J204">
        <f>-('Avoided Prod Cost'!J204+'Avoided T&amp;D Capacity'!J204+'Avoided Gen Capacity Cost'!J204)</f>
        <v>8.4136890999999991</v>
      </c>
      <c r="K204">
        <f>-('Avoided Prod Cost'!K204+'Avoided T&amp;D Capacity'!K204+'Avoided Gen Capacity Cost'!K204)</f>
        <v>9.8179861000000006</v>
      </c>
      <c r="L204">
        <f>-('Avoided Prod Cost'!L204+'Avoided T&amp;D Capacity'!L204+'Avoided Gen Capacity Cost'!L204)</f>
        <v>9.8316581000000003</v>
      </c>
      <c r="M204">
        <f>-('Avoided Prod Cost'!M204+'Avoided T&amp;D Capacity'!M204+'Avoided Gen Capacity Cost'!M204)</f>
        <v>12.5572441</v>
      </c>
      <c r="N204">
        <f>-('Avoided Prod Cost'!N204+'Avoided T&amp;D Capacity'!N204+'Avoided Gen Capacity Cost'!N204)</f>
        <v>13.221307100000001</v>
      </c>
      <c r="O204">
        <f>-('Avoided Prod Cost'!O204+'Avoided T&amp;D Capacity'!O204+'Avoided Gen Capacity Cost'!O204)</f>
        <v>13.768182100000001</v>
      </c>
      <c r="P204">
        <f>-('Avoided Prod Cost'!P204+'Avoided T&amp;D Capacity'!P204+'Avoided Gen Capacity Cost'!P204)</f>
        <v>11.1822441</v>
      </c>
      <c r="Q204">
        <f>-('Avoided Prod Cost'!Q204+'Avoided T&amp;D Capacity'!Q204+'Avoided Gen Capacity Cost'!Q204)</f>
        <v>11.5416191</v>
      </c>
      <c r="R204">
        <f>-('Avoided Prod Cost'!R204+'Avoided T&amp;D Capacity'!R204+'Avoided Gen Capacity Cost'!R204)</f>
        <v>10.1822441</v>
      </c>
      <c r="S204">
        <f>-('Avoided Prod Cost'!S204+'Avoided T&amp;D Capacity'!S204+'Avoided Gen Capacity Cost'!S204)</f>
        <v>13.1666191</v>
      </c>
      <c r="T204">
        <f>-('Avoided Prod Cost'!T204+'Avoided T&amp;D Capacity'!T204+'Avoided Gen Capacity Cost'!T204)</f>
        <v>9.6666191000000001</v>
      </c>
      <c r="U204">
        <f>-('Avoided Prod Cost'!U204+'Avoided T&amp;D Capacity'!U204+'Avoided Gen Capacity Cost'!U204)</f>
        <v>11.5416191</v>
      </c>
      <c r="V204">
        <f>-('Avoided Prod Cost'!V204+'Avoided T&amp;D Capacity'!V204+'Avoided Gen Capacity Cost'!V204)</f>
        <v>11.1666191</v>
      </c>
      <c r="W204">
        <f>-('Avoided Prod Cost'!W204+'Avoided T&amp;D Capacity'!W204+'Avoided Gen Capacity Cost'!W204)</f>
        <v>13.8541191</v>
      </c>
      <c r="X204">
        <f>-('Avoided Prod Cost'!X204+'Avoided T&amp;D Capacity'!X204+'Avoided Gen Capacity Cost'!X204)</f>
        <v>13.8228691</v>
      </c>
      <c r="Y204">
        <f>-('Avoided Prod Cost'!Y204+'Avoided T&amp;D Capacity'!Y204+'Avoided Gen Capacity Cost'!Y204)</f>
        <v>15.0728691</v>
      </c>
      <c r="Z204">
        <f>-('Avoided Prod Cost'!Z204+'Avoided T&amp;D Capacity'!Z204+'Avoided Gen Capacity Cost'!Z204)</f>
        <v>15.1666191</v>
      </c>
      <c r="AA204">
        <f>-('Avoided Prod Cost'!AA204+'Avoided T&amp;D Capacity'!AA204+'Avoided Gen Capacity Cost'!AA204)</f>
        <v>0</v>
      </c>
      <c r="AB204">
        <f>-('Avoided Prod Cost'!AB204+'Avoided T&amp;D Capacity'!AB204+'Avoided Gen Capacity Cost'!AB204)</f>
        <v>0</v>
      </c>
      <c r="AC204">
        <f>-('Avoided Prod Cost'!AC204+'Avoided T&amp;D Capacity'!AC204+'Avoided Gen Capacity Cost'!AC204)</f>
        <v>0</v>
      </c>
      <c r="AD204">
        <f>-('Avoided Prod Cost'!AD204+'Avoided T&amp;D Capacity'!AD204+'Avoided Gen Capacity Cost'!AD204)</f>
        <v>0</v>
      </c>
      <c r="AE204">
        <f>-('Avoided Prod Cost'!AE204+'Avoided T&amp;D Capacity'!AE204+'Avoided Gen Capacity Cost'!AE204)</f>
        <v>0</v>
      </c>
      <c r="AF204">
        <f>-('Avoided Prod Cost'!AF204+'Avoided T&amp;D Capacity'!AF204+'Avoided Gen Capacity Cost'!AF204)</f>
        <v>0</v>
      </c>
      <c r="AG204">
        <f>-('Avoided Prod Cost'!AG204+'Avoided T&amp;D Capacity'!AG204+'Avoided Gen Capacity Cost'!AG204)</f>
        <v>0</v>
      </c>
      <c r="AH204">
        <f>-('Avoided Prod Cost'!AH204+'Avoided T&amp;D Capacity'!AH204+'Avoided Gen Capacity Cost'!AH204)</f>
        <v>0</v>
      </c>
      <c r="AI204" s="2">
        <f t="shared" si="6"/>
        <v>215.66148399999997</v>
      </c>
      <c r="AJ204" s="2">
        <f t="shared" si="7"/>
        <v>114.92324632282637</v>
      </c>
    </row>
    <row r="205" spans="1:36" x14ac:dyDescent="0.25">
      <c r="A205" s="13">
        <v>3</v>
      </c>
      <c r="B205" s="13">
        <v>100</v>
      </c>
      <c r="C205" s="95">
        <v>127</v>
      </c>
      <c r="D205" t="s">
        <v>239</v>
      </c>
      <c r="E205">
        <f>-('Avoided Prod Cost'!E205+'Avoided T&amp;D Capacity'!E205+'Avoided Gen Capacity Cost'!E205)</f>
        <v>0</v>
      </c>
      <c r="F205">
        <f>-('Avoided Prod Cost'!F205+'Avoided T&amp;D Capacity'!F205+'Avoided Gen Capacity Cost'!F205)</f>
        <v>0</v>
      </c>
      <c r="G205">
        <f>-('Avoided Prod Cost'!G205+'Avoided T&amp;D Capacity'!G205+'Avoided Gen Capacity Cost'!G205)</f>
        <v>4.7013730000000002</v>
      </c>
      <c r="H205">
        <f>-('Avoided Prod Cost'!H205+'Avoided T&amp;D Capacity'!H205+'Avoided Gen Capacity Cost'!H205)</f>
        <v>4.9513730000000002</v>
      </c>
      <c r="I205">
        <f>-('Avoided Prod Cost'!I205+'Avoided T&amp;D Capacity'!I205+'Avoided Gen Capacity Cost'!I205)</f>
        <v>5.0763730000000002</v>
      </c>
      <c r="J205">
        <f>-('Avoided Prod Cost'!J205+'Avoided T&amp;D Capacity'!J205+'Avoided Gen Capacity Cost'!J205)</f>
        <v>7.0070370999999998</v>
      </c>
      <c r="K205">
        <f>-('Avoided Prod Cost'!K205+'Avoided T&amp;D Capacity'!K205+'Avoided Gen Capacity Cost'!K205)</f>
        <v>7.5607480000000002</v>
      </c>
      <c r="L205">
        <f>-('Avoided Prod Cost'!L205+'Avoided T&amp;D Capacity'!L205+'Avoided Gen Capacity Cost'!L205)</f>
        <v>0</v>
      </c>
      <c r="M205">
        <f>-('Avoided Prod Cost'!M205+'Avoided T&amp;D Capacity'!M205+'Avoided Gen Capacity Cost'!M205)</f>
        <v>0</v>
      </c>
      <c r="N205">
        <f>-('Avoided Prod Cost'!N205+'Avoided T&amp;D Capacity'!N205+'Avoided Gen Capacity Cost'!N205)</f>
        <v>0</v>
      </c>
      <c r="O205">
        <f>-('Avoided Prod Cost'!O205+'Avoided T&amp;D Capacity'!O205+'Avoided Gen Capacity Cost'!O205)</f>
        <v>0</v>
      </c>
      <c r="P205">
        <f>-('Avoided Prod Cost'!P205+'Avoided T&amp;D Capacity'!P205+'Avoided Gen Capacity Cost'!P205)</f>
        <v>0</v>
      </c>
      <c r="Q205">
        <f>-('Avoided Prod Cost'!Q205+'Avoided T&amp;D Capacity'!Q205+'Avoided Gen Capacity Cost'!Q205)</f>
        <v>0</v>
      </c>
      <c r="R205">
        <f>-('Avoided Prod Cost'!R205+'Avoided T&amp;D Capacity'!R205+'Avoided Gen Capacity Cost'!R205)</f>
        <v>0</v>
      </c>
      <c r="S205">
        <f>-('Avoided Prod Cost'!S205+'Avoided T&amp;D Capacity'!S205+'Avoided Gen Capacity Cost'!S205)</f>
        <v>0</v>
      </c>
      <c r="T205">
        <f>-('Avoided Prod Cost'!T205+'Avoided T&amp;D Capacity'!T205+'Avoided Gen Capacity Cost'!T205)</f>
        <v>0</v>
      </c>
      <c r="U205">
        <f>-('Avoided Prod Cost'!U205+'Avoided T&amp;D Capacity'!U205+'Avoided Gen Capacity Cost'!U205)</f>
        <v>0</v>
      </c>
      <c r="V205">
        <f>-('Avoided Prod Cost'!V205+'Avoided T&amp;D Capacity'!V205+'Avoided Gen Capacity Cost'!V205)</f>
        <v>0</v>
      </c>
      <c r="W205">
        <f>-('Avoided Prod Cost'!W205+'Avoided T&amp;D Capacity'!W205+'Avoided Gen Capacity Cost'!W205)</f>
        <v>0</v>
      </c>
      <c r="X205">
        <f>-('Avoided Prod Cost'!X205+'Avoided T&amp;D Capacity'!X205+'Avoided Gen Capacity Cost'!X205)</f>
        <v>0</v>
      </c>
      <c r="Y205">
        <f>-('Avoided Prod Cost'!Y205+'Avoided T&amp;D Capacity'!Y205+'Avoided Gen Capacity Cost'!Y205)</f>
        <v>0</v>
      </c>
      <c r="Z205">
        <f>-('Avoided Prod Cost'!Z205+'Avoided T&amp;D Capacity'!Z205+'Avoided Gen Capacity Cost'!Z205)</f>
        <v>0</v>
      </c>
      <c r="AA205">
        <f>-('Avoided Prod Cost'!AA205+'Avoided T&amp;D Capacity'!AA205+'Avoided Gen Capacity Cost'!AA205)</f>
        <v>0</v>
      </c>
      <c r="AB205">
        <f>-('Avoided Prod Cost'!AB205+'Avoided T&amp;D Capacity'!AB205+'Avoided Gen Capacity Cost'!AB205)</f>
        <v>0</v>
      </c>
      <c r="AC205">
        <f>-('Avoided Prod Cost'!AC205+'Avoided T&amp;D Capacity'!AC205+'Avoided Gen Capacity Cost'!AC205)</f>
        <v>0</v>
      </c>
      <c r="AD205">
        <f>-('Avoided Prod Cost'!AD205+'Avoided T&amp;D Capacity'!AD205+'Avoided Gen Capacity Cost'!AD205)</f>
        <v>0</v>
      </c>
      <c r="AE205">
        <f>-('Avoided Prod Cost'!AE205+'Avoided T&amp;D Capacity'!AE205+'Avoided Gen Capacity Cost'!AE205)</f>
        <v>0</v>
      </c>
      <c r="AF205">
        <f>-('Avoided Prod Cost'!AF205+'Avoided T&amp;D Capacity'!AF205+'Avoided Gen Capacity Cost'!AF205)</f>
        <v>0</v>
      </c>
      <c r="AG205">
        <f>-('Avoided Prod Cost'!AG205+'Avoided T&amp;D Capacity'!AG205+'Avoided Gen Capacity Cost'!AG205)</f>
        <v>0</v>
      </c>
      <c r="AH205">
        <f>-('Avoided Prod Cost'!AH205+'Avoided T&amp;D Capacity'!AH205+'Avoided Gen Capacity Cost'!AH205)</f>
        <v>0</v>
      </c>
      <c r="AI205" s="2">
        <f t="shared" si="6"/>
        <v>29.296904100000003</v>
      </c>
      <c r="AJ205" s="2">
        <f t="shared" si="7"/>
        <v>25.522606119214252</v>
      </c>
    </row>
    <row r="206" spans="1:36" x14ac:dyDescent="0.25">
      <c r="A206" s="13">
        <v>3</v>
      </c>
      <c r="B206" s="13">
        <v>130</v>
      </c>
      <c r="C206" s="95">
        <v>132</v>
      </c>
      <c r="D206" t="s">
        <v>240</v>
      </c>
      <c r="E206">
        <f>-('Avoided Prod Cost'!E206+'Avoided T&amp;D Capacity'!E206+'Avoided Gen Capacity Cost'!E206)</f>
        <v>0</v>
      </c>
      <c r="F206">
        <f>-('Avoided Prod Cost'!F206+'Avoided T&amp;D Capacity'!F206+'Avoided Gen Capacity Cost'!F206)</f>
        <v>0</v>
      </c>
      <c r="G206">
        <f>-('Avoided Prod Cost'!G206+'Avoided T&amp;D Capacity'!G206+'Avoided Gen Capacity Cost'!G206)</f>
        <v>55.330739999999999</v>
      </c>
      <c r="H206">
        <f>-('Avoided Prod Cost'!H206+'Avoided T&amp;D Capacity'!H206+'Avoided Gen Capacity Cost'!H206)</f>
        <v>54.705739999999999</v>
      </c>
      <c r="I206">
        <f>-('Avoided Prod Cost'!I206+'Avoided T&amp;D Capacity'!I206+'Avoided Gen Capacity Cost'!I206)</f>
        <v>57.830739999999999</v>
      </c>
      <c r="J206">
        <f>-('Avoided Prod Cost'!J206+'Avoided T&amp;D Capacity'!J206+'Avoided Gen Capacity Cost'!J206)</f>
        <v>131.34832</v>
      </c>
      <c r="K206">
        <f>-('Avoided Prod Cost'!K206+'Avoided T&amp;D Capacity'!K206+'Avoided Gen Capacity Cost'!K206)</f>
        <v>159.34539000000001</v>
      </c>
      <c r="L206">
        <f>-('Avoided Prod Cost'!L206+'Avoided T&amp;D Capacity'!L206+'Avoided Gen Capacity Cost'!L206)</f>
        <v>161.08366999999998</v>
      </c>
      <c r="M206">
        <f>-('Avoided Prod Cost'!M206+'Avoided T&amp;D Capacity'!M206+'Avoided Gen Capacity Cost'!M206)</f>
        <v>197.20573999999999</v>
      </c>
      <c r="N206">
        <f>-('Avoided Prod Cost'!N206+'Avoided T&amp;D Capacity'!N206+'Avoided Gen Capacity Cost'!N206)</f>
        <v>215.76823999999999</v>
      </c>
      <c r="O206">
        <f>-('Avoided Prod Cost'!O206+'Avoided T&amp;D Capacity'!O206+'Avoided Gen Capacity Cost'!O206)</f>
        <v>215.62763999999999</v>
      </c>
      <c r="P206">
        <f>-('Avoided Prod Cost'!P206+'Avoided T&amp;D Capacity'!P206+'Avoided Gen Capacity Cost'!P206)</f>
        <v>168.67448999999999</v>
      </c>
      <c r="Q206">
        <f>-('Avoided Prod Cost'!Q206+'Avoided T&amp;D Capacity'!Q206+'Avoided Gen Capacity Cost'!Q206)</f>
        <v>183.15886999999998</v>
      </c>
      <c r="R206">
        <f>-('Avoided Prod Cost'!R206+'Avoided T&amp;D Capacity'!R206+'Avoided Gen Capacity Cost'!R206)</f>
        <v>156.00261999999998</v>
      </c>
      <c r="S206">
        <f>-('Avoided Prod Cost'!S206+'Avoided T&amp;D Capacity'!S206+'Avoided Gen Capacity Cost'!S206)</f>
        <v>228.89323999999999</v>
      </c>
      <c r="T206">
        <f>-('Avoided Prod Cost'!T206+'Avoided T&amp;D Capacity'!T206+'Avoided Gen Capacity Cost'!T206)</f>
        <v>161.08073999999999</v>
      </c>
      <c r="U206">
        <f>-('Avoided Prod Cost'!U206+'Avoided T&amp;D Capacity'!U206+'Avoided Gen Capacity Cost'!U206)</f>
        <v>184.45573999999999</v>
      </c>
      <c r="V206">
        <f>-('Avoided Prod Cost'!V206+'Avoided T&amp;D Capacity'!V206+'Avoided Gen Capacity Cost'!V206)</f>
        <v>0</v>
      </c>
      <c r="W206">
        <f>-('Avoided Prod Cost'!W206+'Avoided T&amp;D Capacity'!W206+'Avoided Gen Capacity Cost'!W206)</f>
        <v>0</v>
      </c>
      <c r="X206">
        <f>-('Avoided Prod Cost'!X206+'Avoided T&amp;D Capacity'!X206+'Avoided Gen Capacity Cost'!X206)</f>
        <v>0</v>
      </c>
      <c r="Y206">
        <f>-('Avoided Prod Cost'!Y206+'Avoided T&amp;D Capacity'!Y206+'Avoided Gen Capacity Cost'!Y206)</f>
        <v>0</v>
      </c>
      <c r="Z206">
        <f>-('Avoided Prod Cost'!Z206+'Avoided T&amp;D Capacity'!Z206+'Avoided Gen Capacity Cost'!Z206)</f>
        <v>0</v>
      </c>
      <c r="AA206">
        <f>-('Avoided Prod Cost'!AA206+'Avoided T&amp;D Capacity'!AA206+'Avoided Gen Capacity Cost'!AA206)</f>
        <v>0</v>
      </c>
      <c r="AB206">
        <f>-('Avoided Prod Cost'!AB206+'Avoided T&amp;D Capacity'!AB206+'Avoided Gen Capacity Cost'!AB206)</f>
        <v>0</v>
      </c>
      <c r="AC206">
        <f>-('Avoided Prod Cost'!AC206+'Avoided T&amp;D Capacity'!AC206+'Avoided Gen Capacity Cost'!AC206)</f>
        <v>0</v>
      </c>
      <c r="AD206">
        <f>-('Avoided Prod Cost'!AD206+'Avoided T&amp;D Capacity'!AD206+'Avoided Gen Capacity Cost'!AD206)</f>
        <v>0</v>
      </c>
      <c r="AE206">
        <f>-('Avoided Prod Cost'!AE206+'Avoided T&amp;D Capacity'!AE206+'Avoided Gen Capacity Cost'!AE206)</f>
        <v>0</v>
      </c>
      <c r="AF206">
        <f>-('Avoided Prod Cost'!AF206+'Avoided T&amp;D Capacity'!AF206+'Avoided Gen Capacity Cost'!AF206)</f>
        <v>0</v>
      </c>
      <c r="AG206">
        <f>-('Avoided Prod Cost'!AG206+'Avoided T&amp;D Capacity'!AG206+'Avoided Gen Capacity Cost'!AG206)</f>
        <v>0</v>
      </c>
      <c r="AH206">
        <f>-('Avoided Prod Cost'!AH206+'Avoided T&amp;D Capacity'!AH206+'Avoided Gen Capacity Cost'!AH206)</f>
        <v>0</v>
      </c>
      <c r="AI206" s="2">
        <f t="shared" si="6"/>
        <v>2330.5119199999995</v>
      </c>
      <c r="AJ206" s="2">
        <f t="shared" si="7"/>
        <v>1441.9046321965873</v>
      </c>
    </row>
    <row r="207" spans="1:36" x14ac:dyDescent="0.25">
      <c r="A207" s="13">
        <v>3</v>
      </c>
      <c r="B207" s="13">
        <v>130</v>
      </c>
      <c r="C207" s="95">
        <v>133</v>
      </c>
      <c r="D207" t="s">
        <v>241</v>
      </c>
      <c r="E207">
        <f>-('Avoided Prod Cost'!E207+'Avoided T&amp;D Capacity'!E207+'Avoided Gen Capacity Cost'!E207)</f>
        <v>0</v>
      </c>
      <c r="F207">
        <f>-('Avoided Prod Cost'!F207+'Avoided T&amp;D Capacity'!F207+'Avoided Gen Capacity Cost'!F207)</f>
        <v>0</v>
      </c>
      <c r="G207">
        <f>-('Avoided Prod Cost'!G207+'Avoided T&amp;D Capacity'!G207+'Avoided Gen Capacity Cost'!G207)</f>
        <v>38.289639999999999</v>
      </c>
      <c r="H207">
        <f>-('Avoided Prod Cost'!H207+'Avoided T&amp;D Capacity'!H207+'Avoided Gen Capacity Cost'!H207)</f>
        <v>37.789639999999999</v>
      </c>
      <c r="I207">
        <f>-('Avoided Prod Cost'!I207+'Avoided T&amp;D Capacity'!I207+'Avoided Gen Capacity Cost'!I207)</f>
        <v>40.664639999999999</v>
      </c>
      <c r="J207">
        <f>-('Avoided Prod Cost'!J207+'Avoided T&amp;D Capacity'!J207+'Avoided Gen Capacity Cost'!J207)</f>
        <v>70.606049999999996</v>
      </c>
      <c r="K207">
        <f>-('Avoided Prod Cost'!K207+'Avoided T&amp;D Capacity'!K207+'Avoided Gen Capacity Cost'!K207)</f>
        <v>80.997649999999993</v>
      </c>
      <c r="L207">
        <f>-('Avoided Prod Cost'!L207+'Avoided T&amp;D Capacity'!L207+'Avoided Gen Capacity Cost'!L207)</f>
        <v>83.348230000000001</v>
      </c>
      <c r="M207">
        <f>-('Avoided Prod Cost'!M207+'Avoided T&amp;D Capacity'!M207+'Avoided Gen Capacity Cost'!M207)</f>
        <v>98.156829999999999</v>
      </c>
      <c r="N207">
        <f>-('Avoided Prod Cost'!N207+'Avoided T&amp;D Capacity'!N207+'Avoided Gen Capacity Cost'!N207)</f>
        <v>106.75058</v>
      </c>
      <c r="O207">
        <f>-('Avoided Prod Cost'!O207+'Avoided T&amp;D Capacity'!O207+'Avoided Gen Capacity Cost'!O207)</f>
        <v>107.50838999999999</v>
      </c>
      <c r="P207">
        <f>-('Avoided Prod Cost'!P207+'Avoided T&amp;D Capacity'!P207+'Avoided Gen Capacity Cost'!P207)</f>
        <v>90.461520000000007</v>
      </c>
      <c r="Q207">
        <f>-('Avoided Prod Cost'!Q207+'Avoided T&amp;D Capacity'!Q207+'Avoided Gen Capacity Cost'!Q207)</f>
        <v>96.617770000000007</v>
      </c>
      <c r="R207">
        <f>-('Avoided Prod Cost'!R207+'Avoided T&amp;D Capacity'!R207+'Avoided Gen Capacity Cost'!R207)</f>
        <v>86.164640000000006</v>
      </c>
      <c r="S207">
        <f>-('Avoided Prod Cost'!S207+'Avoided T&amp;D Capacity'!S207+'Avoided Gen Capacity Cost'!S207)</f>
        <v>115.47713999999999</v>
      </c>
      <c r="T207">
        <f>-('Avoided Prod Cost'!T207+'Avoided T&amp;D Capacity'!T207+'Avoided Gen Capacity Cost'!T207)</f>
        <v>89.602140000000006</v>
      </c>
      <c r="U207">
        <f>-('Avoided Prod Cost'!U207+'Avoided T&amp;D Capacity'!U207+'Avoided Gen Capacity Cost'!U207)</f>
        <v>99.148522999999997</v>
      </c>
      <c r="V207">
        <f>-('Avoided Prod Cost'!V207+'Avoided T&amp;D Capacity'!V207+'Avoided Gen Capacity Cost'!V207)</f>
        <v>0</v>
      </c>
      <c r="W207">
        <f>-('Avoided Prod Cost'!W207+'Avoided T&amp;D Capacity'!W207+'Avoided Gen Capacity Cost'!W207)</f>
        <v>0</v>
      </c>
      <c r="X207">
        <f>-('Avoided Prod Cost'!X207+'Avoided T&amp;D Capacity'!X207+'Avoided Gen Capacity Cost'!X207)</f>
        <v>0</v>
      </c>
      <c r="Y207">
        <f>-('Avoided Prod Cost'!Y207+'Avoided T&amp;D Capacity'!Y207+'Avoided Gen Capacity Cost'!Y207)</f>
        <v>0</v>
      </c>
      <c r="Z207">
        <f>-('Avoided Prod Cost'!Z207+'Avoided T&amp;D Capacity'!Z207+'Avoided Gen Capacity Cost'!Z207)</f>
        <v>0</v>
      </c>
      <c r="AA207">
        <f>-('Avoided Prod Cost'!AA207+'Avoided T&amp;D Capacity'!AA207+'Avoided Gen Capacity Cost'!AA207)</f>
        <v>0</v>
      </c>
      <c r="AB207">
        <f>-('Avoided Prod Cost'!AB207+'Avoided T&amp;D Capacity'!AB207+'Avoided Gen Capacity Cost'!AB207)</f>
        <v>0</v>
      </c>
      <c r="AC207">
        <f>-('Avoided Prod Cost'!AC207+'Avoided T&amp;D Capacity'!AC207+'Avoided Gen Capacity Cost'!AC207)</f>
        <v>0</v>
      </c>
      <c r="AD207">
        <f>-('Avoided Prod Cost'!AD207+'Avoided T&amp;D Capacity'!AD207+'Avoided Gen Capacity Cost'!AD207)</f>
        <v>0</v>
      </c>
      <c r="AE207">
        <f>-('Avoided Prod Cost'!AE207+'Avoided T&amp;D Capacity'!AE207+'Avoided Gen Capacity Cost'!AE207)</f>
        <v>0</v>
      </c>
      <c r="AF207">
        <f>-('Avoided Prod Cost'!AF207+'Avoided T&amp;D Capacity'!AF207+'Avoided Gen Capacity Cost'!AF207)</f>
        <v>0</v>
      </c>
      <c r="AG207">
        <f>-('Avoided Prod Cost'!AG207+'Avoided T&amp;D Capacity'!AG207+'Avoided Gen Capacity Cost'!AG207)</f>
        <v>0</v>
      </c>
      <c r="AH207">
        <f>-('Avoided Prod Cost'!AH207+'Avoided T&amp;D Capacity'!AH207+'Avoided Gen Capacity Cost'!AH207)</f>
        <v>0</v>
      </c>
      <c r="AI207" s="2">
        <f t="shared" si="6"/>
        <v>1241.5833829999999</v>
      </c>
      <c r="AJ207" s="2">
        <f t="shared" si="7"/>
        <v>775.34985836263718</v>
      </c>
    </row>
    <row r="208" spans="1:36" x14ac:dyDescent="0.25">
      <c r="A208" s="13">
        <v>3</v>
      </c>
      <c r="B208" s="13">
        <v>130</v>
      </c>
      <c r="C208" s="95">
        <v>134</v>
      </c>
      <c r="D208" t="s">
        <v>242</v>
      </c>
      <c r="E208">
        <f>-('Avoided Prod Cost'!E208+'Avoided T&amp;D Capacity'!E208+'Avoided Gen Capacity Cost'!E208)</f>
        <v>0</v>
      </c>
      <c r="F208">
        <f>-('Avoided Prod Cost'!F208+'Avoided T&amp;D Capacity'!F208+'Avoided Gen Capacity Cost'!F208)</f>
        <v>0</v>
      </c>
      <c r="G208">
        <f>-('Avoided Prod Cost'!G208+'Avoided T&amp;D Capacity'!G208+'Avoided Gen Capacity Cost'!G208)</f>
        <v>38.128377</v>
      </c>
      <c r="H208">
        <f>-('Avoided Prod Cost'!H208+'Avoided T&amp;D Capacity'!H208+'Avoided Gen Capacity Cost'!H208)</f>
        <v>37.628377</v>
      </c>
      <c r="I208">
        <f>-('Avoided Prod Cost'!I208+'Avoided T&amp;D Capacity'!I208+'Avoided Gen Capacity Cost'!I208)</f>
        <v>40.628377</v>
      </c>
      <c r="J208">
        <f>-('Avoided Prod Cost'!J208+'Avoided T&amp;D Capacity'!J208+'Avoided Gen Capacity Cost'!J208)</f>
        <v>70.467247</v>
      </c>
      <c r="K208">
        <f>-('Avoided Prod Cost'!K208+'Avoided T&amp;D Capacity'!K208+'Avoided Gen Capacity Cost'!K208)</f>
        <v>80.805137000000002</v>
      </c>
      <c r="L208">
        <f>-('Avoided Prod Cost'!L208+'Avoided T&amp;D Capacity'!L208+'Avoided Gen Capacity Cost'!L208)</f>
        <v>82.946736999999999</v>
      </c>
      <c r="M208">
        <f>-('Avoided Prod Cost'!M208+'Avoided T&amp;D Capacity'!M208+'Avoided Gen Capacity Cost'!M208)</f>
        <v>97.339316999999994</v>
      </c>
      <c r="N208">
        <f>-('Avoided Prod Cost'!N208+'Avoided T&amp;D Capacity'!N208+'Avoided Gen Capacity Cost'!N208)</f>
        <v>105.925257</v>
      </c>
      <c r="O208">
        <f>-('Avoided Prod Cost'!O208+'Avoided T&amp;D Capacity'!O208+'Avoided Gen Capacity Cost'!O208)</f>
        <v>106.80806699999999</v>
      </c>
      <c r="P208">
        <f>-('Avoided Prod Cost'!P208+'Avoided T&amp;D Capacity'!P208+'Avoided Gen Capacity Cost'!P208)</f>
        <v>90.222127</v>
      </c>
      <c r="Q208">
        <f>-('Avoided Prod Cost'!Q208+'Avoided T&amp;D Capacity'!Q208+'Avoided Gen Capacity Cost'!Q208)</f>
        <v>95.394007000000002</v>
      </c>
      <c r="R208">
        <f>-('Avoided Prod Cost'!R208+'Avoided T&amp;D Capacity'!R208+'Avoided Gen Capacity Cost'!R208)</f>
        <v>85.737757000000002</v>
      </c>
      <c r="S208">
        <f>-('Avoided Prod Cost'!S208+'Avoided T&amp;D Capacity'!S208+'Avoided Gen Capacity Cost'!S208)</f>
        <v>114.847127</v>
      </c>
      <c r="T208">
        <f>-('Avoided Prod Cost'!T208+'Avoided T&amp;D Capacity'!T208+'Avoided Gen Capacity Cost'!T208)</f>
        <v>89.159627</v>
      </c>
      <c r="U208">
        <f>-('Avoided Prod Cost'!U208+'Avoided T&amp;D Capacity'!U208+'Avoided Gen Capacity Cost'!U208)</f>
        <v>98.894493999999995</v>
      </c>
      <c r="V208">
        <f>-('Avoided Prod Cost'!V208+'Avoided T&amp;D Capacity'!V208+'Avoided Gen Capacity Cost'!V208)</f>
        <v>0</v>
      </c>
      <c r="W208">
        <f>-('Avoided Prod Cost'!W208+'Avoided T&amp;D Capacity'!W208+'Avoided Gen Capacity Cost'!W208)</f>
        <v>0</v>
      </c>
      <c r="X208">
        <f>-('Avoided Prod Cost'!X208+'Avoided T&amp;D Capacity'!X208+'Avoided Gen Capacity Cost'!X208)</f>
        <v>0</v>
      </c>
      <c r="Y208">
        <f>-('Avoided Prod Cost'!Y208+'Avoided T&amp;D Capacity'!Y208+'Avoided Gen Capacity Cost'!Y208)</f>
        <v>0</v>
      </c>
      <c r="Z208">
        <f>-('Avoided Prod Cost'!Z208+'Avoided T&amp;D Capacity'!Z208+'Avoided Gen Capacity Cost'!Z208)</f>
        <v>0</v>
      </c>
      <c r="AA208">
        <f>-('Avoided Prod Cost'!AA208+'Avoided T&amp;D Capacity'!AA208+'Avoided Gen Capacity Cost'!AA208)</f>
        <v>0</v>
      </c>
      <c r="AB208">
        <f>-('Avoided Prod Cost'!AB208+'Avoided T&amp;D Capacity'!AB208+'Avoided Gen Capacity Cost'!AB208)</f>
        <v>0</v>
      </c>
      <c r="AC208">
        <f>-('Avoided Prod Cost'!AC208+'Avoided T&amp;D Capacity'!AC208+'Avoided Gen Capacity Cost'!AC208)</f>
        <v>0</v>
      </c>
      <c r="AD208">
        <f>-('Avoided Prod Cost'!AD208+'Avoided T&amp;D Capacity'!AD208+'Avoided Gen Capacity Cost'!AD208)</f>
        <v>0</v>
      </c>
      <c r="AE208">
        <f>-('Avoided Prod Cost'!AE208+'Avoided T&amp;D Capacity'!AE208+'Avoided Gen Capacity Cost'!AE208)</f>
        <v>0</v>
      </c>
      <c r="AF208">
        <f>-('Avoided Prod Cost'!AF208+'Avoided T&amp;D Capacity'!AF208+'Avoided Gen Capacity Cost'!AF208)</f>
        <v>0</v>
      </c>
      <c r="AG208">
        <f>-('Avoided Prod Cost'!AG208+'Avoided T&amp;D Capacity'!AG208+'Avoided Gen Capacity Cost'!AG208)</f>
        <v>0</v>
      </c>
      <c r="AH208">
        <f>-('Avoided Prod Cost'!AH208+'Avoided T&amp;D Capacity'!AH208+'Avoided Gen Capacity Cost'!AH208)</f>
        <v>0</v>
      </c>
      <c r="AI208" s="2">
        <f t="shared" si="6"/>
        <v>1234.9320319999999</v>
      </c>
      <c r="AJ208" s="2">
        <f t="shared" si="7"/>
        <v>771.32509304684925</v>
      </c>
    </row>
    <row r="209" spans="1:36" x14ac:dyDescent="0.25">
      <c r="A209" s="13">
        <v>3</v>
      </c>
      <c r="B209" s="13">
        <v>130</v>
      </c>
      <c r="C209" s="95">
        <v>136</v>
      </c>
      <c r="D209" t="s">
        <v>243</v>
      </c>
      <c r="E209">
        <f>-('Avoided Prod Cost'!E209+'Avoided T&amp;D Capacity'!E209+'Avoided Gen Capacity Cost'!E209)</f>
        <v>0</v>
      </c>
      <c r="F209">
        <f>-('Avoided Prod Cost'!F209+'Avoided T&amp;D Capacity'!F209+'Avoided Gen Capacity Cost'!F209)</f>
        <v>0</v>
      </c>
      <c r="G209">
        <f>-('Avoided Prod Cost'!G209+'Avoided T&amp;D Capacity'!G209+'Avoided Gen Capacity Cost'!G209)</f>
        <v>13.002469</v>
      </c>
      <c r="H209">
        <f>-('Avoided Prod Cost'!H209+'Avoided T&amp;D Capacity'!H209+'Avoided Gen Capacity Cost'!H209)</f>
        <v>13.002469</v>
      </c>
      <c r="I209">
        <f>-('Avoided Prod Cost'!I209+'Avoided T&amp;D Capacity'!I209+'Avoided Gen Capacity Cost'!I209)</f>
        <v>13.877469</v>
      </c>
      <c r="J209">
        <f>-('Avoided Prod Cost'!J209+'Avoided T&amp;D Capacity'!J209+'Avoided Gen Capacity Cost'!J209)</f>
        <v>23.959500000000002</v>
      </c>
      <c r="K209">
        <f>-('Avoided Prod Cost'!K209+'Avoided T&amp;D Capacity'!K209+'Avoided Gen Capacity Cost'!K209)</f>
        <v>27.271024000000001</v>
      </c>
      <c r="L209">
        <f>-('Avoided Prod Cost'!L209+'Avoided T&amp;D Capacity'!L209+'Avoided Gen Capacity Cost'!L209)</f>
        <v>27.801297000000002</v>
      </c>
      <c r="M209">
        <f>-('Avoided Prod Cost'!M209+'Avoided T&amp;D Capacity'!M209+'Avoided Gen Capacity Cost'!M209)</f>
        <v>32.916528999999997</v>
      </c>
      <c r="N209">
        <f>-('Avoided Prod Cost'!N209+'Avoided T&amp;D Capacity'!N209+'Avoided Gen Capacity Cost'!N209)</f>
        <v>35.217190000000002</v>
      </c>
      <c r="O209">
        <f>-('Avoided Prod Cost'!O209+'Avoided T&amp;D Capacity'!O209+'Avoided Gen Capacity Cost'!O209)</f>
        <v>36.146879999999996</v>
      </c>
      <c r="P209">
        <f>-('Avoided Prod Cost'!P209+'Avoided T&amp;D Capacity'!P209+'Avoided Gen Capacity Cost'!P209)</f>
        <v>30.592189999999999</v>
      </c>
      <c r="Q209">
        <f>-('Avoided Prod Cost'!Q209+'Avoided T&amp;D Capacity'!Q209+'Avoided Gen Capacity Cost'!Q209)</f>
        <v>0</v>
      </c>
      <c r="R209">
        <f>-('Avoided Prod Cost'!R209+'Avoided T&amp;D Capacity'!R209+'Avoided Gen Capacity Cost'!R209)</f>
        <v>0</v>
      </c>
      <c r="S209">
        <f>-('Avoided Prod Cost'!S209+'Avoided T&amp;D Capacity'!S209+'Avoided Gen Capacity Cost'!S209)</f>
        <v>0</v>
      </c>
      <c r="T209">
        <f>-('Avoided Prod Cost'!T209+'Avoided T&amp;D Capacity'!T209+'Avoided Gen Capacity Cost'!T209)</f>
        <v>0</v>
      </c>
      <c r="U209">
        <f>-('Avoided Prod Cost'!U209+'Avoided T&amp;D Capacity'!U209+'Avoided Gen Capacity Cost'!U209)</f>
        <v>0</v>
      </c>
      <c r="V209">
        <f>-('Avoided Prod Cost'!V209+'Avoided T&amp;D Capacity'!V209+'Avoided Gen Capacity Cost'!V209)</f>
        <v>0</v>
      </c>
      <c r="W209">
        <f>-('Avoided Prod Cost'!W209+'Avoided T&amp;D Capacity'!W209+'Avoided Gen Capacity Cost'!W209)</f>
        <v>0</v>
      </c>
      <c r="X209">
        <f>-('Avoided Prod Cost'!X209+'Avoided T&amp;D Capacity'!X209+'Avoided Gen Capacity Cost'!X209)</f>
        <v>0</v>
      </c>
      <c r="Y209">
        <f>-('Avoided Prod Cost'!Y209+'Avoided T&amp;D Capacity'!Y209+'Avoided Gen Capacity Cost'!Y209)</f>
        <v>0</v>
      </c>
      <c r="Z209">
        <f>-('Avoided Prod Cost'!Z209+'Avoided T&amp;D Capacity'!Z209+'Avoided Gen Capacity Cost'!Z209)</f>
        <v>0</v>
      </c>
      <c r="AA209">
        <f>-('Avoided Prod Cost'!AA209+'Avoided T&amp;D Capacity'!AA209+'Avoided Gen Capacity Cost'!AA209)</f>
        <v>0</v>
      </c>
      <c r="AB209">
        <f>-('Avoided Prod Cost'!AB209+'Avoided T&amp;D Capacity'!AB209+'Avoided Gen Capacity Cost'!AB209)</f>
        <v>0</v>
      </c>
      <c r="AC209">
        <f>-('Avoided Prod Cost'!AC209+'Avoided T&amp;D Capacity'!AC209+'Avoided Gen Capacity Cost'!AC209)</f>
        <v>0</v>
      </c>
      <c r="AD209">
        <f>-('Avoided Prod Cost'!AD209+'Avoided T&amp;D Capacity'!AD209+'Avoided Gen Capacity Cost'!AD209)</f>
        <v>0</v>
      </c>
      <c r="AE209">
        <f>-('Avoided Prod Cost'!AE209+'Avoided T&amp;D Capacity'!AE209+'Avoided Gen Capacity Cost'!AE209)</f>
        <v>0</v>
      </c>
      <c r="AF209">
        <f>-('Avoided Prod Cost'!AF209+'Avoided T&amp;D Capacity'!AF209+'Avoided Gen Capacity Cost'!AF209)</f>
        <v>0</v>
      </c>
      <c r="AG209">
        <f>-('Avoided Prod Cost'!AG209+'Avoided T&amp;D Capacity'!AG209+'Avoided Gen Capacity Cost'!AG209)</f>
        <v>0</v>
      </c>
      <c r="AH209">
        <f>-('Avoided Prod Cost'!AH209+'Avoided T&amp;D Capacity'!AH209+'Avoided Gen Capacity Cost'!AH209)</f>
        <v>0</v>
      </c>
      <c r="AI209" s="2">
        <f t="shared" si="6"/>
        <v>253.78701700000002</v>
      </c>
      <c r="AJ209" s="2">
        <f t="shared" si="7"/>
        <v>183.4987029774376</v>
      </c>
    </row>
    <row r="210" spans="1:36" x14ac:dyDescent="0.25">
      <c r="A210" s="13">
        <v>3</v>
      </c>
      <c r="B210" s="13">
        <v>130</v>
      </c>
      <c r="C210" s="95">
        <v>137</v>
      </c>
      <c r="D210" t="s">
        <v>244</v>
      </c>
      <c r="E210">
        <f>-('Avoided Prod Cost'!E210+'Avoided T&amp;D Capacity'!E210+'Avoided Gen Capacity Cost'!E210)</f>
        <v>0</v>
      </c>
      <c r="F210">
        <f>-('Avoided Prod Cost'!F210+'Avoided T&amp;D Capacity'!F210+'Avoided Gen Capacity Cost'!F210)</f>
        <v>0</v>
      </c>
      <c r="G210">
        <f>-('Avoided Prod Cost'!G210+'Avoided T&amp;D Capacity'!G210+'Avoided Gen Capacity Cost'!G210)</f>
        <v>30.9682</v>
      </c>
      <c r="H210">
        <f>-('Avoided Prod Cost'!H210+'Avoided T&amp;D Capacity'!H210+'Avoided Gen Capacity Cost'!H210)</f>
        <v>31.5932</v>
      </c>
      <c r="I210">
        <f>-('Avoided Prod Cost'!I210+'Avoided T&amp;D Capacity'!I210+'Avoided Gen Capacity Cost'!I210)</f>
        <v>33.093199999999996</v>
      </c>
      <c r="J210">
        <f>-('Avoided Prod Cost'!J210+'Avoided T&amp;D Capacity'!J210+'Avoided Gen Capacity Cost'!J210)</f>
        <v>77.274839999999998</v>
      </c>
      <c r="K210">
        <f>-('Avoided Prod Cost'!K210+'Avoided T&amp;D Capacity'!K210+'Avoided Gen Capacity Cost'!K210)</f>
        <v>93.826599999999999</v>
      </c>
      <c r="L210">
        <f>-('Avoided Prod Cost'!L210+'Avoided T&amp;D Capacity'!L210+'Avoided Gen Capacity Cost'!L210)</f>
        <v>94.78264999999999</v>
      </c>
      <c r="M210">
        <f>-('Avoided Prod Cost'!M210+'Avoided T&amp;D Capacity'!M210+'Avoided Gen Capacity Cost'!M210)</f>
        <v>116.62445</v>
      </c>
      <c r="N210">
        <f>-('Avoided Prod Cost'!N210+'Avoided T&amp;D Capacity'!N210+'Avoided Gen Capacity Cost'!N210)</f>
        <v>127.89788999999999</v>
      </c>
      <c r="O210">
        <f>-('Avoided Prod Cost'!O210+'Avoided T&amp;D Capacity'!O210+'Avoided Gen Capacity Cost'!O210)</f>
        <v>126.74163999999999</v>
      </c>
      <c r="P210">
        <f>-('Avoided Prod Cost'!P210+'Avoided T&amp;D Capacity'!P210+'Avoided Gen Capacity Cost'!P210)</f>
        <v>99.218199999999996</v>
      </c>
      <c r="Q210">
        <f>-('Avoided Prod Cost'!Q210+'Avoided T&amp;D Capacity'!Q210+'Avoided Gen Capacity Cost'!Q210)</f>
        <v>108.23383</v>
      </c>
      <c r="R210">
        <f>-('Avoided Prod Cost'!R210+'Avoided T&amp;D Capacity'!R210+'Avoided Gen Capacity Cost'!R210)</f>
        <v>91.140079999999998</v>
      </c>
      <c r="S210">
        <f>-('Avoided Prod Cost'!S210+'Avoided T&amp;D Capacity'!S210+'Avoided Gen Capacity Cost'!S210)</f>
        <v>134.74945</v>
      </c>
      <c r="T210">
        <f>-('Avoided Prod Cost'!T210+'Avoided T&amp;D Capacity'!T210+'Avoided Gen Capacity Cost'!T210)</f>
        <v>94.249449999999996</v>
      </c>
      <c r="U210">
        <f>-('Avoided Prod Cost'!U210+'Avoided T&amp;D Capacity'!U210+'Avoided Gen Capacity Cost'!U210)</f>
        <v>107.4682</v>
      </c>
      <c r="V210">
        <f>-('Avoided Prod Cost'!V210+'Avoided T&amp;D Capacity'!V210+'Avoided Gen Capacity Cost'!V210)</f>
        <v>116.0307</v>
      </c>
      <c r="W210">
        <f>-('Avoided Prod Cost'!W210+'Avoided T&amp;D Capacity'!W210+'Avoided Gen Capacity Cost'!W210)</f>
        <v>132.4682</v>
      </c>
      <c r="X210">
        <f>-('Avoided Prod Cost'!X210+'Avoided T&amp;D Capacity'!X210+'Avoided Gen Capacity Cost'!X210)</f>
        <v>133.49945</v>
      </c>
      <c r="Y210">
        <f>-('Avoided Prod Cost'!Y210+'Avoided T&amp;D Capacity'!Y210+'Avoided Gen Capacity Cost'!Y210)</f>
        <v>138.3432</v>
      </c>
      <c r="Z210">
        <f>-('Avoided Prod Cost'!Z210+'Avoided T&amp;D Capacity'!Z210+'Avoided Gen Capacity Cost'!Z210)</f>
        <v>136.7807</v>
      </c>
      <c r="AA210">
        <f>-('Avoided Prod Cost'!AA210+'Avoided T&amp;D Capacity'!AA210+'Avoided Gen Capacity Cost'!AA210)</f>
        <v>138.7182</v>
      </c>
      <c r="AB210">
        <f>-('Avoided Prod Cost'!AB210+'Avoided T&amp;D Capacity'!AB210+'Avoided Gen Capacity Cost'!AB210)</f>
        <v>117.9057</v>
      </c>
      <c r="AC210">
        <f>-('Avoided Prod Cost'!AC210+'Avoided T&amp;D Capacity'!AC210+'Avoided Gen Capacity Cost'!AC210)</f>
        <v>118.9682</v>
      </c>
      <c r="AD210">
        <f>-('Avoided Prod Cost'!AD210+'Avoided T&amp;D Capacity'!AD210+'Avoided Gen Capacity Cost'!AD210)</f>
        <v>102.8432</v>
      </c>
      <c r="AE210">
        <f>-('Avoided Prod Cost'!AE210+'Avoided T&amp;D Capacity'!AE210+'Avoided Gen Capacity Cost'!AE210)</f>
        <v>106.0307</v>
      </c>
      <c r="AF210">
        <f>-('Avoided Prod Cost'!AF210+'Avoided T&amp;D Capacity'!AF210+'Avoided Gen Capacity Cost'!AF210)</f>
        <v>117.3432</v>
      </c>
      <c r="AG210">
        <f>-('Avoided Prod Cost'!AG210+'Avoided T&amp;D Capacity'!AG210+'Avoided Gen Capacity Cost'!AG210)</f>
        <v>127.9057</v>
      </c>
      <c r="AH210">
        <f>-('Avoided Prod Cost'!AH210+'Avoided T&amp;D Capacity'!AH210+'Avoided Gen Capacity Cost'!AH210)</f>
        <v>176.7182</v>
      </c>
      <c r="AI210" s="2">
        <f t="shared" si="6"/>
        <v>3031.4172299999987</v>
      </c>
      <c r="AJ210" s="2">
        <f t="shared" si="7"/>
        <v>1303.4766727748779</v>
      </c>
    </row>
    <row r="211" spans="1:36" x14ac:dyDescent="0.25">
      <c r="A211" s="13">
        <v>3</v>
      </c>
      <c r="B211" s="13">
        <v>130</v>
      </c>
      <c r="C211" s="95">
        <v>138</v>
      </c>
      <c r="D211" t="s">
        <v>245</v>
      </c>
      <c r="E211">
        <f>-('Avoided Prod Cost'!E211+'Avoided T&amp;D Capacity'!E211+'Avoided Gen Capacity Cost'!E211)</f>
        <v>0</v>
      </c>
      <c r="F211">
        <f>-('Avoided Prod Cost'!F211+'Avoided T&amp;D Capacity'!F211+'Avoided Gen Capacity Cost'!F211)</f>
        <v>0</v>
      </c>
      <c r="G211">
        <f>-('Avoided Prod Cost'!G211+'Avoided T&amp;D Capacity'!G211+'Avoided Gen Capacity Cost'!G211)</f>
        <v>16.719867000000001</v>
      </c>
      <c r="H211">
        <f>-('Avoided Prod Cost'!H211+'Avoided T&amp;D Capacity'!H211+'Avoided Gen Capacity Cost'!H211)</f>
        <v>17.094867000000001</v>
      </c>
      <c r="I211">
        <f>-('Avoided Prod Cost'!I211+'Avoided T&amp;D Capacity'!I211+'Avoided Gen Capacity Cost'!I211)</f>
        <v>17.844867000000001</v>
      </c>
      <c r="J211">
        <f>-('Avoided Prod Cost'!J211+'Avoided T&amp;D Capacity'!J211+'Avoided Gen Capacity Cost'!J211)</f>
        <v>30.613422</v>
      </c>
      <c r="K211">
        <f>-('Avoided Prod Cost'!K211+'Avoided T&amp;D Capacity'!K211+'Avoided Gen Capacity Cost'!K211)</f>
        <v>0</v>
      </c>
      <c r="L211">
        <f>-('Avoided Prod Cost'!L211+'Avoided T&amp;D Capacity'!L211+'Avoided Gen Capacity Cost'!L211)</f>
        <v>0</v>
      </c>
      <c r="M211">
        <f>-('Avoided Prod Cost'!M211+'Avoided T&amp;D Capacity'!M211+'Avoided Gen Capacity Cost'!M211)</f>
        <v>0</v>
      </c>
      <c r="N211">
        <f>-('Avoided Prod Cost'!N211+'Avoided T&amp;D Capacity'!N211+'Avoided Gen Capacity Cost'!N211)</f>
        <v>0</v>
      </c>
      <c r="O211">
        <f>-('Avoided Prod Cost'!O211+'Avoided T&amp;D Capacity'!O211+'Avoided Gen Capacity Cost'!O211)</f>
        <v>0</v>
      </c>
      <c r="P211">
        <f>-('Avoided Prod Cost'!P211+'Avoided T&amp;D Capacity'!P211+'Avoided Gen Capacity Cost'!P211)</f>
        <v>0</v>
      </c>
      <c r="Q211">
        <f>-('Avoided Prod Cost'!Q211+'Avoided T&amp;D Capacity'!Q211+'Avoided Gen Capacity Cost'!Q211)</f>
        <v>0</v>
      </c>
      <c r="R211">
        <f>-('Avoided Prod Cost'!R211+'Avoided T&amp;D Capacity'!R211+'Avoided Gen Capacity Cost'!R211)</f>
        <v>0</v>
      </c>
      <c r="S211">
        <f>-('Avoided Prod Cost'!S211+'Avoided T&amp;D Capacity'!S211+'Avoided Gen Capacity Cost'!S211)</f>
        <v>0</v>
      </c>
      <c r="T211">
        <f>-('Avoided Prod Cost'!T211+'Avoided T&amp;D Capacity'!T211+'Avoided Gen Capacity Cost'!T211)</f>
        <v>0</v>
      </c>
      <c r="U211">
        <f>-('Avoided Prod Cost'!U211+'Avoided T&amp;D Capacity'!U211+'Avoided Gen Capacity Cost'!U211)</f>
        <v>0</v>
      </c>
      <c r="V211">
        <f>-('Avoided Prod Cost'!V211+'Avoided T&amp;D Capacity'!V211+'Avoided Gen Capacity Cost'!V211)</f>
        <v>0</v>
      </c>
      <c r="W211">
        <f>-('Avoided Prod Cost'!W211+'Avoided T&amp;D Capacity'!W211+'Avoided Gen Capacity Cost'!W211)</f>
        <v>0</v>
      </c>
      <c r="X211">
        <f>-('Avoided Prod Cost'!X211+'Avoided T&amp;D Capacity'!X211+'Avoided Gen Capacity Cost'!X211)</f>
        <v>0</v>
      </c>
      <c r="Y211">
        <f>-('Avoided Prod Cost'!Y211+'Avoided T&amp;D Capacity'!Y211+'Avoided Gen Capacity Cost'!Y211)</f>
        <v>0</v>
      </c>
      <c r="Z211">
        <f>-('Avoided Prod Cost'!Z211+'Avoided T&amp;D Capacity'!Z211+'Avoided Gen Capacity Cost'!Z211)</f>
        <v>0</v>
      </c>
      <c r="AA211">
        <f>-('Avoided Prod Cost'!AA211+'Avoided T&amp;D Capacity'!AA211+'Avoided Gen Capacity Cost'!AA211)</f>
        <v>0</v>
      </c>
      <c r="AB211">
        <f>-('Avoided Prod Cost'!AB211+'Avoided T&amp;D Capacity'!AB211+'Avoided Gen Capacity Cost'!AB211)</f>
        <v>0</v>
      </c>
      <c r="AC211">
        <f>-('Avoided Prod Cost'!AC211+'Avoided T&amp;D Capacity'!AC211+'Avoided Gen Capacity Cost'!AC211)</f>
        <v>0</v>
      </c>
      <c r="AD211">
        <f>-('Avoided Prod Cost'!AD211+'Avoided T&amp;D Capacity'!AD211+'Avoided Gen Capacity Cost'!AD211)</f>
        <v>0</v>
      </c>
      <c r="AE211">
        <f>-('Avoided Prod Cost'!AE211+'Avoided T&amp;D Capacity'!AE211+'Avoided Gen Capacity Cost'!AE211)</f>
        <v>0</v>
      </c>
      <c r="AF211">
        <f>-('Avoided Prod Cost'!AF211+'Avoided T&amp;D Capacity'!AF211+'Avoided Gen Capacity Cost'!AF211)</f>
        <v>0</v>
      </c>
      <c r="AG211">
        <f>-('Avoided Prod Cost'!AG211+'Avoided T&amp;D Capacity'!AG211+'Avoided Gen Capacity Cost'!AG211)</f>
        <v>0</v>
      </c>
      <c r="AH211">
        <f>-('Avoided Prod Cost'!AH211+'Avoided T&amp;D Capacity'!AH211+'Avoided Gen Capacity Cost'!AH211)</f>
        <v>0</v>
      </c>
      <c r="AI211" s="2">
        <f t="shared" si="6"/>
        <v>82.273022999999995</v>
      </c>
      <c r="AJ211" s="2">
        <f t="shared" si="7"/>
        <v>73.889723653242726</v>
      </c>
    </row>
    <row r="212" spans="1:36" x14ac:dyDescent="0.25">
      <c r="A212" s="13">
        <v>3</v>
      </c>
      <c r="B212" s="13">
        <v>130</v>
      </c>
      <c r="C212" s="95">
        <v>139</v>
      </c>
      <c r="D212" t="s">
        <v>246</v>
      </c>
      <c r="E212">
        <f>-('Avoided Prod Cost'!E212+'Avoided T&amp;D Capacity'!E212+'Avoided Gen Capacity Cost'!E212)</f>
        <v>0</v>
      </c>
      <c r="F212">
        <f>-('Avoided Prod Cost'!F212+'Avoided T&amp;D Capacity'!F212+'Avoided Gen Capacity Cost'!F212)</f>
        <v>0</v>
      </c>
      <c r="G212">
        <f>-('Avoided Prod Cost'!G212+'Avoided T&amp;D Capacity'!G212+'Avoided Gen Capacity Cost'!G212)</f>
        <v>16.570691</v>
      </c>
      <c r="H212">
        <f>-('Avoided Prod Cost'!H212+'Avoided T&amp;D Capacity'!H212+'Avoided Gen Capacity Cost'!H212)</f>
        <v>16.820691</v>
      </c>
      <c r="I212">
        <f>-('Avoided Prod Cost'!I212+'Avoided T&amp;D Capacity'!I212+'Avoided Gen Capacity Cost'!I212)</f>
        <v>17.320691</v>
      </c>
      <c r="J212">
        <f>-('Avoided Prod Cost'!J212+'Avoided T&amp;D Capacity'!J212+'Avoided Gen Capacity Cost'!J212)</f>
        <v>30.540417999999999</v>
      </c>
      <c r="K212">
        <f>-('Avoided Prod Cost'!K212+'Avoided T&amp;D Capacity'!K212+'Avoided Gen Capacity Cost'!K212)</f>
        <v>0</v>
      </c>
      <c r="L212">
        <f>-('Avoided Prod Cost'!L212+'Avoided T&amp;D Capacity'!L212+'Avoided Gen Capacity Cost'!L212)</f>
        <v>0</v>
      </c>
      <c r="M212">
        <f>-('Avoided Prod Cost'!M212+'Avoided T&amp;D Capacity'!M212+'Avoided Gen Capacity Cost'!M212)</f>
        <v>0</v>
      </c>
      <c r="N212">
        <f>-('Avoided Prod Cost'!N212+'Avoided T&amp;D Capacity'!N212+'Avoided Gen Capacity Cost'!N212)</f>
        <v>0</v>
      </c>
      <c r="O212">
        <f>-('Avoided Prod Cost'!O212+'Avoided T&amp;D Capacity'!O212+'Avoided Gen Capacity Cost'!O212)</f>
        <v>0</v>
      </c>
      <c r="P212">
        <f>-('Avoided Prod Cost'!P212+'Avoided T&amp;D Capacity'!P212+'Avoided Gen Capacity Cost'!P212)</f>
        <v>0</v>
      </c>
      <c r="Q212">
        <f>-('Avoided Prod Cost'!Q212+'Avoided T&amp;D Capacity'!Q212+'Avoided Gen Capacity Cost'!Q212)</f>
        <v>0</v>
      </c>
      <c r="R212">
        <f>-('Avoided Prod Cost'!R212+'Avoided T&amp;D Capacity'!R212+'Avoided Gen Capacity Cost'!R212)</f>
        <v>0</v>
      </c>
      <c r="S212">
        <f>-('Avoided Prod Cost'!S212+'Avoided T&amp;D Capacity'!S212+'Avoided Gen Capacity Cost'!S212)</f>
        <v>0</v>
      </c>
      <c r="T212">
        <f>-('Avoided Prod Cost'!T212+'Avoided T&amp;D Capacity'!T212+'Avoided Gen Capacity Cost'!T212)</f>
        <v>0</v>
      </c>
      <c r="U212">
        <f>-('Avoided Prod Cost'!U212+'Avoided T&amp;D Capacity'!U212+'Avoided Gen Capacity Cost'!U212)</f>
        <v>0</v>
      </c>
      <c r="V212">
        <f>-('Avoided Prod Cost'!V212+'Avoided T&amp;D Capacity'!V212+'Avoided Gen Capacity Cost'!V212)</f>
        <v>0</v>
      </c>
      <c r="W212">
        <f>-('Avoided Prod Cost'!W212+'Avoided T&amp;D Capacity'!W212+'Avoided Gen Capacity Cost'!W212)</f>
        <v>0</v>
      </c>
      <c r="X212">
        <f>-('Avoided Prod Cost'!X212+'Avoided T&amp;D Capacity'!X212+'Avoided Gen Capacity Cost'!X212)</f>
        <v>0</v>
      </c>
      <c r="Y212">
        <f>-('Avoided Prod Cost'!Y212+'Avoided T&amp;D Capacity'!Y212+'Avoided Gen Capacity Cost'!Y212)</f>
        <v>0</v>
      </c>
      <c r="Z212">
        <f>-('Avoided Prod Cost'!Z212+'Avoided T&amp;D Capacity'!Z212+'Avoided Gen Capacity Cost'!Z212)</f>
        <v>0</v>
      </c>
      <c r="AA212">
        <f>-('Avoided Prod Cost'!AA212+'Avoided T&amp;D Capacity'!AA212+'Avoided Gen Capacity Cost'!AA212)</f>
        <v>0</v>
      </c>
      <c r="AB212">
        <f>-('Avoided Prod Cost'!AB212+'Avoided T&amp;D Capacity'!AB212+'Avoided Gen Capacity Cost'!AB212)</f>
        <v>0</v>
      </c>
      <c r="AC212">
        <f>-('Avoided Prod Cost'!AC212+'Avoided T&amp;D Capacity'!AC212+'Avoided Gen Capacity Cost'!AC212)</f>
        <v>0</v>
      </c>
      <c r="AD212">
        <f>-('Avoided Prod Cost'!AD212+'Avoided T&amp;D Capacity'!AD212+'Avoided Gen Capacity Cost'!AD212)</f>
        <v>0</v>
      </c>
      <c r="AE212">
        <f>-('Avoided Prod Cost'!AE212+'Avoided T&amp;D Capacity'!AE212+'Avoided Gen Capacity Cost'!AE212)</f>
        <v>0</v>
      </c>
      <c r="AF212">
        <f>-('Avoided Prod Cost'!AF212+'Avoided T&amp;D Capacity'!AF212+'Avoided Gen Capacity Cost'!AF212)</f>
        <v>0</v>
      </c>
      <c r="AG212">
        <f>-('Avoided Prod Cost'!AG212+'Avoided T&amp;D Capacity'!AG212+'Avoided Gen Capacity Cost'!AG212)</f>
        <v>0</v>
      </c>
      <c r="AH212">
        <f>-('Avoided Prod Cost'!AH212+'Avoided T&amp;D Capacity'!AH212+'Avoided Gen Capacity Cost'!AH212)</f>
        <v>0</v>
      </c>
      <c r="AI212" s="2">
        <f t="shared" si="6"/>
        <v>81.252491000000006</v>
      </c>
      <c r="AJ212" s="2">
        <f t="shared" si="7"/>
        <v>72.960061673790236</v>
      </c>
    </row>
    <row r="213" spans="1:36" x14ac:dyDescent="0.25">
      <c r="A213" s="13">
        <v>3</v>
      </c>
      <c r="B213" s="13">
        <v>130</v>
      </c>
      <c r="C213" s="95">
        <v>140</v>
      </c>
      <c r="D213" t="s">
        <v>247</v>
      </c>
      <c r="E213">
        <f>-('Avoided Prod Cost'!E213+'Avoided T&amp;D Capacity'!E213+'Avoided Gen Capacity Cost'!E213)</f>
        <v>0</v>
      </c>
      <c r="F213">
        <f>-('Avoided Prod Cost'!F213+'Avoided T&amp;D Capacity'!F213+'Avoided Gen Capacity Cost'!F213)</f>
        <v>0</v>
      </c>
      <c r="G213">
        <f>-('Avoided Prod Cost'!G213+'Avoided T&amp;D Capacity'!G213+'Avoided Gen Capacity Cost'!G213)</f>
        <v>23.428747999999999</v>
      </c>
      <c r="H213">
        <f>-('Avoided Prod Cost'!H213+'Avoided T&amp;D Capacity'!H213+'Avoided Gen Capacity Cost'!H213)</f>
        <v>23.553747999999999</v>
      </c>
      <c r="I213">
        <f>-('Avoided Prod Cost'!I213+'Avoided T&amp;D Capacity'!I213+'Avoided Gen Capacity Cost'!I213)</f>
        <v>25.428747999999999</v>
      </c>
      <c r="J213">
        <f>-('Avoided Prod Cost'!J213+'Avoided T&amp;D Capacity'!J213+'Avoided Gen Capacity Cost'!J213)</f>
        <v>43.188513999999998</v>
      </c>
      <c r="K213">
        <f>-('Avoided Prod Cost'!K213+'Avoided T&amp;D Capacity'!K213+'Avoided Gen Capacity Cost'!K213)</f>
        <v>49.159216999999998</v>
      </c>
      <c r="L213">
        <f>-('Avoided Prod Cost'!L213+'Avoided T&amp;D Capacity'!L213+'Avoided Gen Capacity Cost'!L213)</f>
        <v>50.264685999999998</v>
      </c>
      <c r="M213">
        <f>-('Avoided Prod Cost'!M213+'Avoided T&amp;D Capacity'!M213+'Avoided Gen Capacity Cost'!M213)</f>
        <v>58.709997999999999</v>
      </c>
      <c r="N213">
        <f>-('Avoided Prod Cost'!N213+'Avoided T&amp;D Capacity'!N213+'Avoided Gen Capacity Cost'!N213)</f>
        <v>63.209997999999999</v>
      </c>
      <c r="O213">
        <f>-('Avoided Prod Cost'!O213+'Avoided T&amp;D Capacity'!O213+'Avoided Gen Capacity Cost'!O213)</f>
        <v>64.194378</v>
      </c>
      <c r="P213">
        <f>-('Avoided Prod Cost'!P213+'Avoided T&amp;D Capacity'!P213+'Avoided Gen Capacity Cost'!P213)</f>
        <v>54.834997999999999</v>
      </c>
      <c r="Q213">
        <f>-('Avoided Prod Cost'!Q213+'Avoided T&amp;D Capacity'!Q213+'Avoided Gen Capacity Cost'!Q213)</f>
        <v>0</v>
      </c>
      <c r="R213">
        <f>-('Avoided Prod Cost'!R213+'Avoided T&amp;D Capacity'!R213+'Avoided Gen Capacity Cost'!R213)</f>
        <v>0</v>
      </c>
      <c r="S213">
        <f>-('Avoided Prod Cost'!S213+'Avoided T&amp;D Capacity'!S213+'Avoided Gen Capacity Cost'!S213)</f>
        <v>0</v>
      </c>
      <c r="T213">
        <f>-('Avoided Prod Cost'!T213+'Avoided T&amp;D Capacity'!T213+'Avoided Gen Capacity Cost'!T213)</f>
        <v>0</v>
      </c>
      <c r="U213">
        <f>-('Avoided Prod Cost'!U213+'Avoided T&amp;D Capacity'!U213+'Avoided Gen Capacity Cost'!U213)</f>
        <v>0</v>
      </c>
      <c r="V213">
        <f>-('Avoided Prod Cost'!V213+'Avoided T&amp;D Capacity'!V213+'Avoided Gen Capacity Cost'!V213)</f>
        <v>0</v>
      </c>
      <c r="W213">
        <f>-('Avoided Prod Cost'!W213+'Avoided T&amp;D Capacity'!W213+'Avoided Gen Capacity Cost'!W213)</f>
        <v>0</v>
      </c>
      <c r="X213">
        <f>-('Avoided Prod Cost'!X213+'Avoided T&amp;D Capacity'!X213+'Avoided Gen Capacity Cost'!X213)</f>
        <v>0</v>
      </c>
      <c r="Y213">
        <f>-('Avoided Prod Cost'!Y213+'Avoided T&amp;D Capacity'!Y213+'Avoided Gen Capacity Cost'!Y213)</f>
        <v>0</v>
      </c>
      <c r="Z213">
        <f>-('Avoided Prod Cost'!Z213+'Avoided T&amp;D Capacity'!Z213+'Avoided Gen Capacity Cost'!Z213)</f>
        <v>0</v>
      </c>
      <c r="AA213">
        <f>-('Avoided Prod Cost'!AA213+'Avoided T&amp;D Capacity'!AA213+'Avoided Gen Capacity Cost'!AA213)</f>
        <v>0</v>
      </c>
      <c r="AB213">
        <f>-('Avoided Prod Cost'!AB213+'Avoided T&amp;D Capacity'!AB213+'Avoided Gen Capacity Cost'!AB213)</f>
        <v>0</v>
      </c>
      <c r="AC213">
        <f>-('Avoided Prod Cost'!AC213+'Avoided T&amp;D Capacity'!AC213+'Avoided Gen Capacity Cost'!AC213)</f>
        <v>0</v>
      </c>
      <c r="AD213">
        <f>-('Avoided Prod Cost'!AD213+'Avoided T&amp;D Capacity'!AD213+'Avoided Gen Capacity Cost'!AD213)</f>
        <v>0</v>
      </c>
      <c r="AE213">
        <f>-('Avoided Prod Cost'!AE213+'Avoided T&amp;D Capacity'!AE213+'Avoided Gen Capacity Cost'!AE213)</f>
        <v>0</v>
      </c>
      <c r="AF213">
        <f>-('Avoided Prod Cost'!AF213+'Avoided T&amp;D Capacity'!AF213+'Avoided Gen Capacity Cost'!AF213)</f>
        <v>0</v>
      </c>
      <c r="AG213">
        <f>-('Avoided Prod Cost'!AG213+'Avoided T&amp;D Capacity'!AG213+'Avoided Gen Capacity Cost'!AG213)</f>
        <v>0</v>
      </c>
      <c r="AH213">
        <f>-('Avoided Prod Cost'!AH213+'Avoided T&amp;D Capacity'!AH213+'Avoided Gen Capacity Cost'!AH213)</f>
        <v>0</v>
      </c>
      <c r="AI213" s="2">
        <f t="shared" si="6"/>
        <v>455.97303299999993</v>
      </c>
      <c r="AJ213" s="2">
        <f t="shared" si="7"/>
        <v>329.98170141381985</v>
      </c>
    </row>
    <row r="214" spans="1:36" x14ac:dyDescent="0.25">
      <c r="A214" s="13">
        <v>3</v>
      </c>
      <c r="B214" s="13">
        <v>130</v>
      </c>
      <c r="C214" s="95">
        <v>141</v>
      </c>
      <c r="D214" t="s">
        <v>248</v>
      </c>
      <c r="E214">
        <f>-('Avoided Prod Cost'!E214+'Avoided T&amp;D Capacity'!E214+'Avoided Gen Capacity Cost'!E214)</f>
        <v>0</v>
      </c>
      <c r="F214">
        <f>-('Avoided Prod Cost'!F214+'Avoided T&amp;D Capacity'!F214+'Avoided Gen Capacity Cost'!F214)</f>
        <v>0</v>
      </c>
      <c r="G214">
        <f>-('Avoided Prod Cost'!G214+'Avoided T&amp;D Capacity'!G214+'Avoided Gen Capacity Cost'!G214)</f>
        <v>35.470683000000001</v>
      </c>
      <c r="H214">
        <f>-('Avoided Prod Cost'!H214+'Avoided T&amp;D Capacity'!H214+'Avoided Gen Capacity Cost'!H214)</f>
        <v>35.470683000000001</v>
      </c>
      <c r="I214">
        <f>-('Avoided Prod Cost'!I214+'Avoided T&amp;D Capacity'!I214+'Avoided Gen Capacity Cost'!I214)</f>
        <v>37.470683000000001</v>
      </c>
      <c r="J214">
        <f>-('Avoided Prod Cost'!J214+'Avoided T&amp;D Capacity'!J214+'Avoided Gen Capacity Cost'!J214)</f>
        <v>70.059552999999994</v>
      </c>
      <c r="K214">
        <f>-('Avoided Prod Cost'!K214+'Avoided T&amp;D Capacity'!K214+'Avoided Gen Capacity Cost'!K214)</f>
        <v>81.530253000000002</v>
      </c>
      <c r="L214">
        <f>-('Avoided Prod Cost'!L214+'Avoided T&amp;D Capacity'!L214+'Avoided Gen Capacity Cost'!L214)</f>
        <v>82.628883000000002</v>
      </c>
      <c r="M214">
        <f>-('Avoided Prod Cost'!M214+'Avoided T&amp;D Capacity'!M214+'Avoided Gen Capacity Cost'!M214)</f>
        <v>98.697243</v>
      </c>
      <c r="N214">
        <f>-('Avoided Prod Cost'!N214+'Avoided T&amp;D Capacity'!N214+'Avoided Gen Capacity Cost'!N214)</f>
        <v>107.34568300000001</v>
      </c>
      <c r="O214">
        <f>-('Avoided Prod Cost'!O214+'Avoided T&amp;D Capacity'!O214+'Avoided Gen Capacity Cost'!O214)</f>
        <v>108.705063</v>
      </c>
      <c r="P214">
        <f>-('Avoided Prod Cost'!P214+'Avoided T&amp;D Capacity'!P214+'Avoided Gen Capacity Cost'!P214)</f>
        <v>88.923812999999996</v>
      </c>
      <c r="Q214">
        <f>-('Avoided Prod Cost'!Q214+'Avoided T&amp;D Capacity'!Q214+'Avoided Gen Capacity Cost'!Q214)</f>
        <v>95.892562999999996</v>
      </c>
      <c r="R214">
        <f>-('Avoided Prod Cost'!R214+'Avoided T&amp;D Capacity'!R214+'Avoided Gen Capacity Cost'!R214)</f>
        <v>84.267562999999996</v>
      </c>
      <c r="S214">
        <f>-('Avoided Prod Cost'!S214+'Avoided T&amp;D Capacity'!S214+'Avoided Gen Capacity Cost'!S214)</f>
        <v>115.22068300000001</v>
      </c>
      <c r="T214">
        <f>-('Avoided Prod Cost'!T214+'Avoided T&amp;D Capacity'!T214+'Avoided Gen Capacity Cost'!T214)</f>
        <v>87.345683000000008</v>
      </c>
      <c r="U214">
        <f>-('Avoided Prod Cost'!U214+'Avoided T&amp;D Capacity'!U214+'Avoided Gen Capacity Cost'!U214)</f>
        <v>98.064432999999994</v>
      </c>
      <c r="V214">
        <f>-('Avoided Prod Cost'!V214+'Avoided T&amp;D Capacity'!V214+'Avoided Gen Capacity Cost'!V214)</f>
        <v>0</v>
      </c>
      <c r="W214">
        <f>-('Avoided Prod Cost'!W214+'Avoided T&amp;D Capacity'!W214+'Avoided Gen Capacity Cost'!W214)</f>
        <v>0</v>
      </c>
      <c r="X214">
        <f>-('Avoided Prod Cost'!X214+'Avoided T&amp;D Capacity'!X214+'Avoided Gen Capacity Cost'!X214)</f>
        <v>0</v>
      </c>
      <c r="Y214">
        <f>-('Avoided Prod Cost'!Y214+'Avoided T&amp;D Capacity'!Y214+'Avoided Gen Capacity Cost'!Y214)</f>
        <v>0</v>
      </c>
      <c r="Z214">
        <f>-('Avoided Prod Cost'!Z214+'Avoided T&amp;D Capacity'!Z214+'Avoided Gen Capacity Cost'!Z214)</f>
        <v>0</v>
      </c>
      <c r="AA214">
        <f>-('Avoided Prod Cost'!AA214+'Avoided T&amp;D Capacity'!AA214+'Avoided Gen Capacity Cost'!AA214)</f>
        <v>0</v>
      </c>
      <c r="AB214">
        <f>-('Avoided Prod Cost'!AB214+'Avoided T&amp;D Capacity'!AB214+'Avoided Gen Capacity Cost'!AB214)</f>
        <v>0</v>
      </c>
      <c r="AC214">
        <f>-('Avoided Prod Cost'!AC214+'Avoided T&amp;D Capacity'!AC214+'Avoided Gen Capacity Cost'!AC214)</f>
        <v>0</v>
      </c>
      <c r="AD214">
        <f>-('Avoided Prod Cost'!AD214+'Avoided T&amp;D Capacity'!AD214+'Avoided Gen Capacity Cost'!AD214)</f>
        <v>0</v>
      </c>
      <c r="AE214">
        <f>-('Avoided Prod Cost'!AE214+'Avoided T&amp;D Capacity'!AE214+'Avoided Gen Capacity Cost'!AE214)</f>
        <v>0</v>
      </c>
      <c r="AF214">
        <f>-('Avoided Prod Cost'!AF214+'Avoided T&amp;D Capacity'!AF214+'Avoided Gen Capacity Cost'!AF214)</f>
        <v>0</v>
      </c>
      <c r="AG214">
        <f>-('Avoided Prod Cost'!AG214+'Avoided T&amp;D Capacity'!AG214+'Avoided Gen Capacity Cost'!AG214)</f>
        <v>0</v>
      </c>
      <c r="AH214">
        <f>-('Avoided Prod Cost'!AH214+'Avoided T&amp;D Capacity'!AH214+'Avoided Gen Capacity Cost'!AH214)</f>
        <v>0</v>
      </c>
      <c r="AI214" s="2">
        <f t="shared" si="6"/>
        <v>1227.0934649999999</v>
      </c>
      <c r="AJ214" s="2">
        <f t="shared" si="7"/>
        <v>764.66384411066292</v>
      </c>
    </row>
    <row r="215" spans="1:36" x14ac:dyDescent="0.25">
      <c r="A215" s="13">
        <v>3</v>
      </c>
      <c r="B215" s="13">
        <v>130</v>
      </c>
      <c r="C215" s="95">
        <v>142</v>
      </c>
      <c r="D215" t="s">
        <v>249</v>
      </c>
      <c r="E215">
        <f>-('Avoided Prod Cost'!E215+'Avoided T&amp;D Capacity'!E215+'Avoided Gen Capacity Cost'!E215)</f>
        <v>0</v>
      </c>
      <c r="F215">
        <f>-('Avoided Prod Cost'!F215+'Avoided T&amp;D Capacity'!F215+'Avoided Gen Capacity Cost'!F215)</f>
        <v>0</v>
      </c>
      <c r="G215">
        <f>-('Avoided Prod Cost'!G215+'Avoided T&amp;D Capacity'!G215+'Avoided Gen Capacity Cost'!G215)</f>
        <v>14.787906</v>
      </c>
      <c r="H215">
        <f>-('Avoided Prod Cost'!H215+'Avoided T&amp;D Capacity'!H215+'Avoided Gen Capacity Cost'!H215)</f>
        <v>14.662906</v>
      </c>
      <c r="I215">
        <f>-('Avoided Prod Cost'!I215+'Avoided T&amp;D Capacity'!I215+'Avoided Gen Capacity Cost'!I215)</f>
        <v>15.287906</v>
      </c>
      <c r="J215">
        <f>-('Avoided Prod Cost'!J215+'Avoided T&amp;D Capacity'!J215+'Avoided Gen Capacity Cost'!J215)</f>
        <v>31.071109</v>
      </c>
      <c r="K215">
        <f>-('Avoided Prod Cost'!K215+'Avoided T&amp;D Capacity'!K215+'Avoided Gen Capacity Cost'!K215)</f>
        <v>35.985171999999999</v>
      </c>
      <c r="L215">
        <f>-('Avoided Prod Cost'!L215+'Avoided T&amp;D Capacity'!L215+'Avoided Gen Capacity Cost'!L215)</f>
        <v>36.838687</v>
      </c>
      <c r="M215">
        <f>-('Avoided Prod Cost'!M215+'Avoided T&amp;D Capacity'!M215+'Avoided Gen Capacity Cost'!M215)</f>
        <v>43.928536000000001</v>
      </c>
      <c r="N215">
        <f>-('Avoided Prod Cost'!N215+'Avoided T&amp;D Capacity'!N215+'Avoided Gen Capacity Cost'!N215)</f>
        <v>47.659125000000003</v>
      </c>
      <c r="O215">
        <f>-('Avoided Prod Cost'!O215+'Avoided T&amp;D Capacity'!O215+'Avoided Gen Capacity Cost'!O215)</f>
        <v>48.112245000000001</v>
      </c>
      <c r="P215">
        <f>-('Avoided Prod Cost'!P215+'Avoided T&amp;D Capacity'!P215+'Avoided Gen Capacity Cost'!P215)</f>
        <v>39.588814999999997</v>
      </c>
      <c r="Q215">
        <f>-('Avoided Prod Cost'!Q215+'Avoided T&amp;D Capacity'!Q215+'Avoided Gen Capacity Cost'!Q215)</f>
        <v>42.682564999999997</v>
      </c>
      <c r="R215">
        <f>-('Avoided Prod Cost'!R215+'Avoided T&amp;D Capacity'!R215+'Avoided Gen Capacity Cost'!R215)</f>
        <v>37.541934999999995</v>
      </c>
      <c r="S215">
        <f>-('Avoided Prod Cost'!S215+'Avoided T&amp;D Capacity'!S215+'Avoided Gen Capacity Cost'!S215)</f>
        <v>51.354434999999995</v>
      </c>
      <c r="T215">
        <f>-('Avoided Prod Cost'!T215+'Avoided T&amp;D Capacity'!T215+'Avoided Gen Capacity Cost'!T215)</f>
        <v>37.666934999999995</v>
      </c>
      <c r="U215">
        <f>-('Avoided Prod Cost'!U215+'Avoided T&amp;D Capacity'!U215+'Avoided Gen Capacity Cost'!U215)</f>
        <v>42.729434999999995</v>
      </c>
      <c r="V215">
        <f>-('Avoided Prod Cost'!V215+'Avoided T&amp;D Capacity'!V215+'Avoided Gen Capacity Cost'!V215)</f>
        <v>43.729434999999995</v>
      </c>
      <c r="W215">
        <f>-('Avoided Prod Cost'!W215+'Avoided T&amp;D Capacity'!W215+'Avoided Gen Capacity Cost'!W215)</f>
        <v>51.291934999999995</v>
      </c>
      <c r="X215">
        <f>-('Avoided Prod Cost'!X215+'Avoided T&amp;D Capacity'!X215+'Avoided Gen Capacity Cost'!X215)</f>
        <v>51.791934999999995</v>
      </c>
      <c r="Y215">
        <f>-('Avoided Prod Cost'!Y215+'Avoided T&amp;D Capacity'!Y215+'Avoided Gen Capacity Cost'!Y215)</f>
        <v>0</v>
      </c>
      <c r="Z215">
        <f>-('Avoided Prod Cost'!Z215+'Avoided T&amp;D Capacity'!Z215+'Avoided Gen Capacity Cost'!Z215)</f>
        <v>0</v>
      </c>
      <c r="AA215">
        <f>-('Avoided Prod Cost'!AA215+'Avoided T&amp;D Capacity'!AA215+'Avoided Gen Capacity Cost'!AA215)</f>
        <v>0</v>
      </c>
      <c r="AB215">
        <f>-('Avoided Prod Cost'!AB215+'Avoided T&amp;D Capacity'!AB215+'Avoided Gen Capacity Cost'!AB215)</f>
        <v>0</v>
      </c>
      <c r="AC215">
        <f>-('Avoided Prod Cost'!AC215+'Avoided T&amp;D Capacity'!AC215+'Avoided Gen Capacity Cost'!AC215)</f>
        <v>0</v>
      </c>
      <c r="AD215">
        <f>-('Avoided Prod Cost'!AD215+'Avoided T&amp;D Capacity'!AD215+'Avoided Gen Capacity Cost'!AD215)</f>
        <v>0</v>
      </c>
      <c r="AE215">
        <f>-('Avoided Prod Cost'!AE215+'Avoided T&amp;D Capacity'!AE215+'Avoided Gen Capacity Cost'!AE215)</f>
        <v>0</v>
      </c>
      <c r="AF215">
        <f>-('Avoided Prod Cost'!AF215+'Avoided T&amp;D Capacity'!AF215+'Avoided Gen Capacity Cost'!AF215)</f>
        <v>0</v>
      </c>
      <c r="AG215">
        <f>-('Avoided Prod Cost'!AG215+'Avoided T&amp;D Capacity'!AG215+'Avoided Gen Capacity Cost'!AG215)</f>
        <v>0</v>
      </c>
      <c r="AH215">
        <f>-('Avoided Prod Cost'!AH215+'Avoided T&amp;D Capacity'!AH215+'Avoided Gen Capacity Cost'!AH215)</f>
        <v>0</v>
      </c>
      <c r="AI215" s="2">
        <f t="shared" si="6"/>
        <v>686.71101699999974</v>
      </c>
      <c r="AJ215" s="2">
        <f t="shared" si="7"/>
        <v>389.45213103413607</v>
      </c>
    </row>
    <row r="216" spans="1:36" x14ac:dyDescent="0.25">
      <c r="A216" s="13">
        <v>3</v>
      </c>
      <c r="B216" s="13">
        <v>130</v>
      </c>
      <c r="C216" s="95">
        <v>143</v>
      </c>
      <c r="D216" t="s">
        <v>250</v>
      </c>
      <c r="E216">
        <f>-('Avoided Prod Cost'!E216+'Avoided T&amp;D Capacity'!E216+'Avoided Gen Capacity Cost'!E216)</f>
        <v>0</v>
      </c>
      <c r="F216">
        <f>-('Avoided Prod Cost'!F216+'Avoided T&amp;D Capacity'!F216+'Avoided Gen Capacity Cost'!F216)</f>
        <v>0</v>
      </c>
      <c r="G216">
        <f>-('Avoided Prod Cost'!G216+'Avoided T&amp;D Capacity'!G216+'Avoided Gen Capacity Cost'!G216)</f>
        <v>32.584972999999998</v>
      </c>
      <c r="H216">
        <f>-('Avoided Prod Cost'!H216+'Avoided T&amp;D Capacity'!H216+'Avoided Gen Capacity Cost'!H216)</f>
        <v>33.084972999999998</v>
      </c>
      <c r="I216">
        <f>-('Avoided Prod Cost'!I216+'Avoided T&amp;D Capacity'!I216+'Avoided Gen Capacity Cost'!I216)</f>
        <v>35.334972999999998</v>
      </c>
      <c r="J216">
        <f>-('Avoided Prod Cost'!J216+'Avoided T&amp;D Capacity'!J216+'Avoided Gen Capacity Cost'!J216)</f>
        <v>59.660173</v>
      </c>
      <c r="K216">
        <f>-('Avoided Prod Cost'!K216+'Avoided T&amp;D Capacity'!K216+'Avoided Gen Capacity Cost'!K216)</f>
        <v>67.874032999999997</v>
      </c>
      <c r="L216">
        <f>-('Avoided Prod Cost'!L216+'Avoided T&amp;D Capacity'!L216+'Avoided Gen Capacity Cost'!L216)</f>
        <v>69.700203000000002</v>
      </c>
      <c r="M216">
        <f>-('Avoided Prod Cost'!M216+'Avoided T&amp;D Capacity'!M216+'Avoided Gen Capacity Cost'!M216)</f>
        <v>81.881853000000007</v>
      </c>
      <c r="N216">
        <f>-('Avoided Prod Cost'!N216+'Avoided T&amp;D Capacity'!N216+'Avoided Gen Capacity Cost'!N216)</f>
        <v>88.549942000000001</v>
      </c>
      <c r="O216">
        <f>-('Avoided Prod Cost'!O216+'Avoided T&amp;D Capacity'!O216+'Avoided Gen Capacity Cost'!O216)</f>
        <v>89.378062</v>
      </c>
      <c r="P216">
        <f>-('Avoided Prod Cost'!P216+'Avoided T&amp;D Capacity'!P216+'Avoided Gen Capacity Cost'!P216)</f>
        <v>76.510882000000009</v>
      </c>
      <c r="Q216">
        <f>-('Avoided Prod Cost'!Q216+'Avoided T&amp;D Capacity'!Q216+'Avoided Gen Capacity Cost'!Q216)</f>
        <v>80.542132000000009</v>
      </c>
      <c r="R216">
        <f>-('Avoided Prod Cost'!R216+'Avoided T&amp;D Capacity'!R216+'Avoided Gen Capacity Cost'!R216)</f>
        <v>72.995251999999994</v>
      </c>
      <c r="S216">
        <f>-('Avoided Prod Cost'!S216+'Avoided T&amp;D Capacity'!S216+'Avoided Gen Capacity Cost'!S216)</f>
        <v>95.714001999999994</v>
      </c>
      <c r="T216">
        <f>-('Avoided Prod Cost'!T216+'Avoided T&amp;D Capacity'!T216+'Avoided Gen Capacity Cost'!T216)</f>
        <v>76.057751999999994</v>
      </c>
      <c r="U216">
        <f>-('Avoided Prod Cost'!U216+'Avoided T&amp;D Capacity'!U216+'Avoided Gen Capacity Cost'!U216)</f>
        <v>83.839001999999994</v>
      </c>
      <c r="V216">
        <f>-('Avoided Prod Cost'!V216+'Avoided T&amp;D Capacity'!V216+'Avoided Gen Capacity Cost'!V216)</f>
        <v>0</v>
      </c>
      <c r="W216">
        <f>-('Avoided Prod Cost'!W216+'Avoided T&amp;D Capacity'!W216+'Avoided Gen Capacity Cost'!W216)</f>
        <v>0</v>
      </c>
      <c r="X216">
        <f>-('Avoided Prod Cost'!X216+'Avoided T&amp;D Capacity'!X216+'Avoided Gen Capacity Cost'!X216)</f>
        <v>0</v>
      </c>
      <c r="Y216">
        <f>-('Avoided Prod Cost'!Y216+'Avoided T&amp;D Capacity'!Y216+'Avoided Gen Capacity Cost'!Y216)</f>
        <v>0</v>
      </c>
      <c r="Z216">
        <f>-('Avoided Prod Cost'!Z216+'Avoided T&amp;D Capacity'!Z216+'Avoided Gen Capacity Cost'!Z216)</f>
        <v>0</v>
      </c>
      <c r="AA216">
        <f>-('Avoided Prod Cost'!AA216+'Avoided T&amp;D Capacity'!AA216+'Avoided Gen Capacity Cost'!AA216)</f>
        <v>0</v>
      </c>
      <c r="AB216">
        <f>-('Avoided Prod Cost'!AB216+'Avoided T&amp;D Capacity'!AB216+'Avoided Gen Capacity Cost'!AB216)</f>
        <v>0</v>
      </c>
      <c r="AC216">
        <f>-('Avoided Prod Cost'!AC216+'Avoided T&amp;D Capacity'!AC216+'Avoided Gen Capacity Cost'!AC216)</f>
        <v>0</v>
      </c>
      <c r="AD216">
        <f>-('Avoided Prod Cost'!AD216+'Avoided T&amp;D Capacity'!AD216+'Avoided Gen Capacity Cost'!AD216)</f>
        <v>0</v>
      </c>
      <c r="AE216">
        <f>-('Avoided Prod Cost'!AE216+'Avoided T&amp;D Capacity'!AE216+'Avoided Gen Capacity Cost'!AE216)</f>
        <v>0</v>
      </c>
      <c r="AF216">
        <f>-('Avoided Prod Cost'!AF216+'Avoided T&amp;D Capacity'!AF216+'Avoided Gen Capacity Cost'!AF216)</f>
        <v>0</v>
      </c>
      <c r="AG216">
        <f>-('Avoided Prod Cost'!AG216+'Avoided T&amp;D Capacity'!AG216+'Avoided Gen Capacity Cost'!AG216)</f>
        <v>0</v>
      </c>
      <c r="AH216">
        <f>-('Avoided Prod Cost'!AH216+'Avoided T&amp;D Capacity'!AH216+'Avoided Gen Capacity Cost'!AH216)</f>
        <v>0</v>
      </c>
      <c r="AI216" s="2">
        <f t="shared" si="6"/>
        <v>1043.7082069999999</v>
      </c>
      <c r="AJ216" s="2">
        <f t="shared" si="7"/>
        <v>652.52424254928826</v>
      </c>
    </row>
    <row r="217" spans="1:36" x14ac:dyDescent="0.25">
      <c r="A217" s="13">
        <v>3</v>
      </c>
      <c r="B217" s="13">
        <v>130</v>
      </c>
      <c r="C217" s="95">
        <v>144</v>
      </c>
      <c r="D217" t="s">
        <v>541</v>
      </c>
      <c r="E217">
        <f>-('Avoided Prod Cost'!E217+'Avoided T&amp;D Capacity'!E217+'Avoided Gen Capacity Cost'!E217)</f>
        <v>0</v>
      </c>
      <c r="F217">
        <f>-('Avoided Prod Cost'!F217+'Avoided T&amp;D Capacity'!F217+'Avoided Gen Capacity Cost'!F217)</f>
        <v>0</v>
      </c>
      <c r="G217">
        <f>-('Avoided Prod Cost'!G217+'Avoided T&amp;D Capacity'!G217+'Avoided Gen Capacity Cost'!G217)</f>
        <v>27.641107999999999</v>
      </c>
      <c r="H217">
        <f>-('Avoided Prod Cost'!H217+'Avoided T&amp;D Capacity'!H217+'Avoided Gen Capacity Cost'!H217)</f>
        <v>27.891107999999999</v>
      </c>
      <c r="I217">
        <f>-('Avoided Prod Cost'!I217+'Avoided T&amp;D Capacity'!I217+'Avoided Gen Capacity Cost'!I217)</f>
        <v>29.516107999999999</v>
      </c>
      <c r="J217">
        <f>-('Avoided Prod Cost'!J217+'Avoided T&amp;D Capacity'!J217+'Avoided Gen Capacity Cost'!J217)</f>
        <v>54.931148</v>
      </c>
      <c r="K217">
        <f>-('Avoided Prod Cost'!K217+'Avoided T&amp;D Capacity'!K217+'Avoided Gen Capacity Cost'!K217)</f>
        <v>64.199697999999998</v>
      </c>
      <c r="L217">
        <f>-('Avoided Prod Cost'!L217+'Avoided T&amp;D Capacity'!L217+'Avoided Gen Capacity Cost'!L217)</f>
        <v>65.035638000000006</v>
      </c>
      <c r="M217">
        <f>-('Avoided Prod Cost'!M217+'Avoided T&amp;D Capacity'!M217+'Avoided Gen Capacity Cost'!M217)</f>
        <v>78.195797999999996</v>
      </c>
      <c r="N217">
        <f>-('Avoided Prod Cost'!N217+'Avoided T&amp;D Capacity'!N217+'Avoided Gen Capacity Cost'!N217)</f>
        <v>84.930168000000009</v>
      </c>
      <c r="O217">
        <f>-('Avoided Prod Cost'!O217+'Avoided T&amp;D Capacity'!O217+'Avoided Gen Capacity Cost'!O217)</f>
        <v>86.078608000000003</v>
      </c>
      <c r="P217">
        <f>-('Avoided Prod Cost'!P217+'Avoided T&amp;D Capacity'!P217+'Avoided Gen Capacity Cost'!P217)</f>
        <v>70.250488000000004</v>
      </c>
      <c r="Q217">
        <f>-('Avoided Prod Cost'!Q217+'Avoided T&amp;D Capacity'!Q217+'Avoided Gen Capacity Cost'!Q217)</f>
        <v>0</v>
      </c>
      <c r="R217">
        <f>-('Avoided Prod Cost'!R217+'Avoided T&amp;D Capacity'!R217+'Avoided Gen Capacity Cost'!R217)</f>
        <v>0</v>
      </c>
      <c r="S217">
        <f>-('Avoided Prod Cost'!S217+'Avoided T&amp;D Capacity'!S217+'Avoided Gen Capacity Cost'!S217)</f>
        <v>0</v>
      </c>
      <c r="T217">
        <f>-('Avoided Prod Cost'!T217+'Avoided T&amp;D Capacity'!T217+'Avoided Gen Capacity Cost'!T217)</f>
        <v>0</v>
      </c>
      <c r="U217">
        <f>-('Avoided Prod Cost'!U217+'Avoided T&amp;D Capacity'!U217+'Avoided Gen Capacity Cost'!U217)</f>
        <v>0</v>
      </c>
      <c r="V217">
        <f>-('Avoided Prod Cost'!V217+'Avoided T&amp;D Capacity'!V217+'Avoided Gen Capacity Cost'!V217)</f>
        <v>0</v>
      </c>
      <c r="W217">
        <f>-('Avoided Prod Cost'!W217+'Avoided T&amp;D Capacity'!W217+'Avoided Gen Capacity Cost'!W217)</f>
        <v>0</v>
      </c>
      <c r="X217">
        <f>-('Avoided Prod Cost'!X217+'Avoided T&amp;D Capacity'!X217+'Avoided Gen Capacity Cost'!X217)</f>
        <v>0</v>
      </c>
      <c r="Y217">
        <f>-('Avoided Prod Cost'!Y217+'Avoided T&amp;D Capacity'!Y217+'Avoided Gen Capacity Cost'!Y217)</f>
        <v>0</v>
      </c>
      <c r="Z217">
        <f>-('Avoided Prod Cost'!Z217+'Avoided T&amp;D Capacity'!Z217+'Avoided Gen Capacity Cost'!Z217)</f>
        <v>0</v>
      </c>
      <c r="AA217">
        <f>-('Avoided Prod Cost'!AA217+'Avoided T&amp;D Capacity'!AA217+'Avoided Gen Capacity Cost'!AA217)</f>
        <v>0</v>
      </c>
      <c r="AB217">
        <f>-('Avoided Prod Cost'!AB217+'Avoided T&amp;D Capacity'!AB217+'Avoided Gen Capacity Cost'!AB217)</f>
        <v>0</v>
      </c>
      <c r="AC217">
        <f>-('Avoided Prod Cost'!AC217+'Avoided T&amp;D Capacity'!AC217+'Avoided Gen Capacity Cost'!AC217)</f>
        <v>0</v>
      </c>
      <c r="AD217">
        <f>-('Avoided Prod Cost'!AD217+'Avoided T&amp;D Capacity'!AD217+'Avoided Gen Capacity Cost'!AD217)</f>
        <v>0</v>
      </c>
      <c r="AE217">
        <f>-('Avoided Prod Cost'!AE217+'Avoided T&amp;D Capacity'!AE217+'Avoided Gen Capacity Cost'!AE217)</f>
        <v>0</v>
      </c>
      <c r="AF217">
        <f>-('Avoided Prod Cost'!AF217+'Avoided T&amp;D Capacity'!AF217+'Avoided Gen Capacity Cost'!AF217)</f>
        <v>0</v>
      </c>
      <c r="AG217">
        <f>-('Avoided Prod Cost'!AG217+'Avoided T&amp;D Capacity'!AG217+'Avoided Gen Capacity Cost'!AG217)</f>
        <v>0</v>
      </c>
      <c r="AH217">
        <f>-('Avoided Prod Cost'!AH217+'Avoided T&amp;D Capacity'!AH217+'Avoided Gen Capacity Cost'!AH217)</f>
        <v>0</v>
      </c>
      <c r="AI217" s="2">
        <f t="shared" si="6"/>
        <v>588.66987000000006</v>
      </c>
      <c r="AJ217" s="2">
        <f t="shared" si="7"/>
        <v>423.53545924947434</v>
      </c>
    </row>
    <row r="218" spans="1:36" x14ac:dyDescent="0.25">
      <c r="A218" s="13">
        <v>3</v>
      </c>
      <c r="B218" s="13">
        <v>130</v>
      </c>
      <c r="C218" s="95">
        <v>145</v>
      </c>
      <c r="D218" t="s">
        <v>252</v>
      </c>
      <c r="E218">
        <f>-('Avoided Prod Cost'!E218+'Avoided T&amp;D Capacity'!E218+'Avoided Gen Capacity Cost'!E218)</f>
        <v>0</v>
      </c>
      <c r="F218">
        <f>-('Avoided Prod Cost'!F218+'Avoided T&amp;D Capacity'!F218+'Avoided Gen Capacity Cost'!F218)</f>
        <v>0</v>
      </c>
      <c r="G218">
        <f>-('Avoided Prod Cost'!G218+'Avoided T&amp;D Capacity'!G218+'Avoided Gen Capacity Cost'!G218)</f>
        <v>8.5194119999999991</v>
      </c>
      <c r="H218">
        <f>-('Avoided Prod Cost'!H218+'Avoided T&amp;D Capacity'!H218+'Avoided Gen Capacity Cost'!H218)</f>
        <v>8.5194119999999991</v>
      </c>
      <c r="I218">
        <f>-('Avoided Prod Cost'!I218+'Avoided T&amp;D Capacity'!I218+'Avoided Gen Capacity Cost'!I218)</f>
        <v>8.7694119999999991</v>
      </c>
      <c r="J218">
        <f>-('Avoided Prod Cost'!J218+'Avoided T&amp;D Capacity'!J218+'Avoided Gen Capacity Cost'!J218)</f>
        <v>14.812380999999998</v>
      </c>
      <c r="K218">
        <f>-('Avoided Prod Cost'!K218+'Avoided T&amp;D Capacity'!K218+'Avoided Gen Capacity Cost'!K218)</f>
        <v>16.163943</v>
      </c>
      <c r="L218">
        <f>-('Avoided Prod Cost'!L218+'Avoided T&amp;D Capacity'!L218+'Avoided Gen Capacity Cost'!L218)</f>
        <v>15.986208999999999</v>
      </c>
      <c r="M218">
        <f>-('Avoided Prod Cost'!M218+'Avoided T&amp;D Capacity'!M218+'Avoided Gen Capacity Cost'!M218)</f>
        <v>18.847536999999999</v>
      </c>
      <c r="N218">
        <f>-('Avoided Prod Cost'!N218+'Avoided T&amp;D Capacity'!N218+'Avoided Gen Capacity Cost'!N218)</f>
        <v>19.808474999999998</v>
      </c>
      <c r="O218">
        <f>-('Avoided Prod Cost'!O218+'Avoided T&amp;D Capacity'!O218+'Avoided Gen Capacity Cost'!O218)</f>
        <v>20.417849999999998</v>
      </c>
      <c r="P218">
        <f>-('Avoided Prod Cost'!P218+'Avoided T&amp;D Capacity'!P218+'Avoided Gen Capacity Cost'!P218)</f>
        <v>18.175661999999999</v>
      </c>
      <c r="Q218">
        <f>-('Avoided Prod Cost'!Q218+'Avoided T&amp;D Capacity'!Q218+'Avoided Gen Capacity Cost'!Q218)</f>
        <v>0</v>
      </c>
      <c r="R218">
        <f>-('Avoided Prod Cost'!R218+'Avoided T&amp;D Capacity'!R218+'Avoided Gen Capacity Cost'!R218)</f>
        <v>0</v>
      </c>
      <c r="S218">
        <f>-('Avoided Prod Cost'!S218+'Avoided T&amp;D Capacity'!S218+'Avoided Gen Capacity Cost'!S218)</f>
        <v>0</v>
      </c>
      <c r="T218">
        <f>-('Avoided Prod Cost'!T218+'Avoided T&amp;D Capacity'!T218+'Avoided Gen Capacity Cost'!T218)</f>
        <v>0</v>
      </c>
      <c r="U218">
        <f>-('Avoided Prod Cost'!U218+'Avoided T&amp;D Capacity'!U218+'Avoided Gen Capacity Cost'!U218)</f>
        <v>0</v>
      </c>
      <c r="V218">
        <f>-('Avoided Prod Cost'!V218+'Avoided T&amp;D Capacity'!V218+'Avoided Gen Capacity Cost'!V218)</f>
        <v>0</v>
      </c>
      <c r="W218">
        <f>-('Avoided Prod Cost'!W218+'Avoided T&amp;D Capacity'!W218+'Avoided Gen Capacity Cost'!W218)</f>
        <v>0</v>
      </c>
      <c r="X218">
        <f>-('Avoided Prod Cost'!X218+'Avoided T&amp;D Capacity'!X218+'Avoided Gen Capacity Cost'!X218)</f>
        <v>0</v>
      </c>
      <c r="Y218">
        <f>-('Avoided Prod Cost'!Y218+'Avoided T&amp;D Capacity'!Y218+'Avoided Gen Capacity Cost'!Y218)</f>
        <v>0</v>
      </c>
      <c r="Z218">
        <f>-('Avoided Prod Cost'!Z218+'Avoided T&amp;D Capacity'!Z218+'Avoided Gen Capacity Cost'!Z218)</f>
        <v>0</v>
      </c>
      <c r="AA218">
        <f>-('Avoided Prod Cost'!AA218+'Avoided T&amp;D Capacity'!AA218+'Avoided Gen Capacity Cost'!AA218)</f>
        <v>0</v>
      </c>
      <c r="AB218">
        <f>-('Avoided Prod Cost'!AB218+'Avoided T&amp;D Capacity'!AB218+'Avoided Gen Capacity Cost'!AB218)</f>
        <v>0</v>
      </c>
      <c r="AC218">
        <f>-('Avoided Prod Cost'!AC218+'Avoided T&amp;D Capacity'!AC218+'Avoided Gen Capacity Cost'!AC218)</f>
        <v>0</v>
      </c>
      <c r="AD218">
        <f>-('Avoided Prod Cost'!AD218+'Avoided T&amp;D Capacity'!AD218+'Avoided Gen Capacity Cost'!AD218)</f>
        <v>0</v>
      </c>
      <c r="AE218">
        <f>-('Avoided Prod Cost'!AE218+'Avoided T&amp;D Capacity'!AE218+'Avoided Gen Capacity Cost'!AE218)</f>
        <v>0</v>
      </c>
      <c r="AF218">
        <f>-('Avoided Prod Cost'!AF218+'Avoided T&amp;D Capacity'!AF218+'Avoided Gen Capacity Cost'!AF218)</f>
        <v>0</v>
      </c>
      <c r="AG218">
        <f>-('Avoided Prod Cost'!AG218+'Avoided T&amp;D Capacity'!AG218+'Avoided Gen Capacity Cost'!AG218)</f>
        <v>0</v>
      </c>
      <c r="AH218">
        <f>-('Avoided Prod Cost'!AH218+'Avoided T&amp;D Capacity'!AH218+'Avoided Gen Capacity Cost'!AH218)</f>
        <v>0</v>
      </c>
      <c r="AI218" s="2">
        <f t="shared" si="6"/>
        <v>150.02029299999998</v>
      </c>
      <c r="AJ218" s="2">
        <f t="shared" si="7"/>
        <v>109.23749793254494</v>
      </c>
    </row>
    <row r="219" spans="1:36" x14ac:dyDescent="0.25">
      <c r="A219" s="13">
        <v>3</v>
      </c>
      <c r="B219" s="13">
        <v>130</v>
      </c>
      <c r="C219" s="95">
        <v>146</v>
      </c>
      <c r="D219" t="s">
        <v>253</v>
      </c>
      <c r="E219">
        <f>-('Avoided Prod Cost'!E219+'Avoided T&amp;D Capacity'!E219+'Avoided Gen Capacity Cost'!E219)</f>
        <v>0</v>
      </c>
      <c r="F219">
        <f>-('Avoided Prod Cost'!F219+'Avoided T&amp;D Capacity'!F219+'Avoided Gen Capacity Cost'!F219)</f>
        <v>0</v>
      </c>
      <c r="G219">
        <f>-('Avoided Prod Cost'!G219+'Avoided T&amp;D Capacity'!G219+'Avoided Gen Capacity Cost'!G219)</f>
        <v>10.010895</v>
      </c>
      <c r="H219">
        <f>-('Avoided Prod Cost'!H219+'Avoided T&amp;D Capacity'!H219+'Avoided Gen Capacity Cost'!H219)</f>
        <v>9.8858949999999997</v>
      </c>
      <c r="I219">
        <f>-('Avoided Prod Cost'!I219+'Avoided T&amp;D Capacity'!I219+'Avoided Gen Capacity Cost'!I219)</f>
        <v>10.135895</v>
      </c>
      <c r="J219">
        <f>-('Avoided Prod Cost'!J219+'Avoided T&amp;D Capacity'!J219+'Avoided Gen Capacity Cost'!J219)</f>
        <v>17.976714999999999</v>
      </c>
      <c r="K219">
        <f>-('Avoided Prod Cost'!K219+'Avoided T&amp;D Capacity'!K219+'Avoided Gen Capacity Cost'!K219)</f>
        <v>20.673981000000001</v>
      </c>
      <c r="L219">
        <f>-('Avoided Prod Cost'!L219+'Avoided T&amp;D Capacity'!L219+'Avoided Gen Capacity Cost'!L219)</f>
        <v>20.744293000000003</v>
      </c>
      <c r="M219">
        <f>-('Avoided Prod Cost'!M219+'Avoided T&amp;D Capacity'!M219+'Avoided Gen Capacity Cost'!M219)</f>
        <v>25.120274999999999</v>
      </c>
      <c r="N219">
        <f>-('Avoided Prod Cost'!N219+'Avoided T&amp;D Capacity'!N219+'Avoided Gen Capacity Cost'!N219)</f>
        <v>26.651524999999999</v>
      </c>
      <c r="O219">
        <f>-('Avoided Prod Cost'!O219+'Avoided T&amp;D Capacity'!O219+'Avoided Gen Capacity Cost'!O219)</f>
        <v>27.596835000000002</v>
      </c>
      <c r="P219">
        <f>-('Avoided Prod Cost'!P219+'Avoided T&amp;D Capacity'!P219+'Avoided Gen Capacity Cost'!P219)</f>
        <v>23.479644999999998</v>
      </c>
      <c r="Q219">
        <f>-('Avoided Prod Cost'!Q219+'Avoided T&amp;D Capacity'!Q219+'Avoided Gen Capacity Cost'!Q219)</f>
        <v>24.151520000000001</v>
      </c>
      <c r="R219">
        <f>-('Avoided Prod Cost'!R219+'Avoided T&amp;D Capacity'!R219+'Avoided Gen Capacity Cost'!R219)</f>
        <v>21.729645000000001</v>
      </c>
      <c r="S219">
        <f>-('Avoided Prod Cost'!S219+'Avoided T&amp;D Capacity'!S219+'Avoided Gen Capacity Cost'!S219)</f>
        <v>28.854644999999998</v>
      </c>
      <c r="T219">
        <f>-('Avoided Prod Cost'!T219+'Avoided T&amp;D Capacity'!T219+'Avoided Gen Capacity Cost'!T219)</f>
        <v>22.885895000000001</v>
      </c>
      <c r="U219">
        <f>-('Avoided Prod Cost'!U219+'Avoided T&amp;D Capacity'!U219+'Avoided Gen Capacity Cost'!U219)</f>
        <v>25.073395000000001</v>
      </c>
      <c r="V219">
        <f>-('Avoided Prod Cost'!V219+'Avoided T&amp;D Capacity'!V219+'Avoided Gen Capacity Cost'!V219)</f>
        <v>24.760895000000001</v>
      </c>
      <c r="W219">
        <f>-('Avoided Prod Cost'!W219+'Avoided T&amp;D Capacity'!W219+'Avoided Gen Capacity Cost'!W219)</f>
        <v>29.667145000000001</v>
      </c>
      <c r="X219">
        <f>-('Avoided Prod Cost'!X219+'Avoided T&amp;D Capacity'!X219+'Avoided Gen Capacity Cost'!X219)</f>
        <v>29.260895000000001</v>
      </c>
      <c r="Y219">
        <f>-('Avoided Prod Cost'!Y219+'Avoided T&amp;D Capacity'!Y219+'Avoided Gen Capacity Cost'!Y219)</f>
        <v>31.604645000000001</v>
      </c>
      <c r="Z219">
        <f>-('Avoided Prod Cost'!Z219+'Avoided T&amp;D Capacity'!Z219+'Avoided Gen Capacity Cost'!Z219)</f>
        <v>31.385895000000001</v>
      </c>
      <c r="AA219">
        <f>-('Avoided Prod Cost'!AA219+'Avoided T&amp;D Capacity'!AA219+'Avoided Gen Capacity Cost'!AA219)</f>
        <v>31.323395000000001</v>
      </c>
      <c r="AB219">
        <f>-('Avoided Prod Cost'!AB219+'Avoided T&amp;D Capacity'!AB219+'Avoided Gen Capacity Cost'!AB219)</f>
        <v>28.073395000000001</v>
      </c>
      <c r="AC219">
        <f>-('Avoided Prod Cost'!AC219+'Avoided T&amp;D Capacity'!AC219+'Avoided Gen Capacity Cost'!AC219)</f>
        <v>29.073395000000001</v>
      </c>
      <c r="AD219">
        <f>-('Avoided Prod Cost'!AD219+'Avoided T&amp;D Capacity'!AD219+'Avoided Gen Capacity Cost'!AD219)</f>
        <v>25.917145000000001</v>
      </c>
      <c r="AE219">
        <f>-('Avoided Prod Cost'!AE219+'Avoided T&amp;D Capacity'!AE219+'Avoided Gen Capacity Cost'!AE219)</f>
        <v>27.854645000000001</v>
      </c>
      <c r="AF219">
        <f>-('Avoided Prod Cost'!AF219+'Avoided T&amp;D Capacity'!AF219+'Avoided Gen Capacity Cost'!AF219)</f>
        <v>28.948395000000001</v>
      </c>
      <c r="AG219">
        <f>-('Avoided Prod Cost'!AG219+'Avoided T&amp;D Capacity'!AG219+'Avoided Gen Capacity Cost'!AG219)</f>
        <v>29.573395000000001</v>
      </c>
      <c r="AH219">
        <f>-('Avoided Prod Cost'!AH219+'Avoided T&amp;D Capacity'!AH219+'Avoided Gen Capacity Cost'!AH219)</f>
        <v>39.573395000000005</v>
      </c>
      <c r="AI219" s="2">
        <f t="shared" si="6"/>
        <v>701.98768900000005</v>
      </c>
      <c r="AJ219" s="2">
        <f t="shared" si="7"/>
        <v>302.64569066031765</v>
      </c>
    </row>
    <row r="220" spans="1:36" x14ac:dyDescent="0.25">
      <c r="A220" s="13">
        <v>3</v>
      </c>
      <c r="B220" s="13">
        <v>130</v>
      </c>
      <c r="C220" s="95">
        <v>147</v>
      </c>
      <c r="D220" t="s">
        <v>254</v>
      </c>
      <c r="E220">
        <f>-('Avoided Prod Cost'!E220+'Avoided T&amp;D Capacity'!E220+'Avoided Gen Capacity Cost'!E220)</f>
        <v>0</v>
      </c>
      <c r="F220">
        <f>-('Avoided Prod Cost'!F220+'Avoided T&amp;D Capacity'!F220+'Avoided Gen Capacity Cost'!F220)</f>
        <v>0</v>
      </c>
      <c r="G220">
        <f>-('Avoided Prod Cost'!G220+'Avoided T&amp;D Capacity'!G220+'Avoided Gen Capacity Cost'!G220)</f>
        <v>41.698149999999998</v>
      </c>
      <c r="H220">
        <f>-('Avoided Prod Cost'!H220+'Avoided T&amp;D Capacity'!H220+'Avoided Gen Capacity Cost'!H220)</f>
        <v>41.698149999999998</v>
      </c>
      <c r="I220">
        <f>-('Avoided Prod Cost'!I220+'Avoided T&amp;D Capacity'!I220+'Avoided Gen Capacity Cost'!I220)</f>
        <v>43.948149999999998</v>
      </c>
      <c r="J220">
        <f>-('Avoided Prod Cost'!J220+'Avoided T&amp;D Capacity'!J220+'Avoided Gen Capacity Cost'!J220)</f>
        <v>90.454989999999995</v>
      </c>
      <c r="K220">
        <f>-('Avoided Prod Cost'!K220+'Avoided T&amp;D Capacity'!K220+'Avoided Gen Capacity Cost'!K220)</f>
        <v>107.36514</v>
      </c>
      <c r="L220">
        <f>-('Avoided Prod Cost'!L220+'Avoided T&amp;D Capacity'!L220+'Avoided Gen Capacity Cost'!L220)</f>
        <v>109.26259999999999</v>
      </c>
      <c r="M220">
        <f>-('Avoided Prod Cost'!M220+'Avoided T&amp;D Capacity'!M220+'Avoided Gen Capacity Cost'!M220)</f>
        <v>131.44033999999999</v>
      </c>
      <c r="N220">
        <f>-('Avoided Prod Cost'!N220+'Avoided T&amp;D Capacity'!N220+'Avoided Gen Capacity Cost'!N220)</f>
        <v>144.26065</v>
      </c>
      <c r="O220">
        <f>-('Avoided Prod Cost'!O220+'Avoided T&amp;D Capacity'!O220+'Avoided Gen Capacity Cost'!O220)</f>
        <v>144.80752999999999</v>
      </c>
      <c r="P220">
        <f>-('Avoided Prod Cost'!P220+'Avoided T&amp;D Capacity'!P220+'Avoided Gen Capacity Cost'!P220)</f>
        <v>115.38565</v>
      </c>
      <c r="Q220">
        <f>-('Avoided Prod Cost'!Q220+'Avoided T&amp;D Capacity'!Q220+'Avoided Gen Capacity Cost'!Q220)</f>
        <v>0</v>
      </c>
      <c r="R220">
        <f>-('Avoided Prod Cost'!R220+'Avoided T&amp;D Capacity'!R220+'Avoided Gen Capacity Cost'!R220)</f>
        <v>0</v>
      </c>
      <c r="S220">
        <f>-('Avoided Prod Cost'!S220+'Avoided T&amp;D Capacity'!S220+'Avoided Gen Capacity Cost'!S220)</f>
        <v>0</v>
      </c>
      <c r="T220">
        <f>-('Avoided Prod Cost'!T220+'Avoided T&amp;D Capacity'!T220+'Avoided Gen Capacity Cost'!T220)</f>
        <v>0</v>
      </c>
      <c r="U220">
        <f>-('Avoided Prod Cost'!U220+'Avoided T&amp;D Capacity'!U220+'Avoided Gen Capacity Cost'!U220)</f>
        <v>0</v>
      </c>
      <c r="V220">
        <f>-('Avoided Prod Cost'!V220+'Avoided T&amp;D Capacity'!V220+'Avoided Gen Capacity Cost'!V220)</f>
        <v>0</v>
      </c>
      <c r="W220">
        <f>-('Avoided Prod Cost'!W220+'Avoided T&amp;D Capacity'!W220+'Avoided Gen Capacity Cost'!W220)</f>
        <v>0</v>
      </c>
      <c r="X220">
        <f>-('Avoided Prod Cost'!X220+'Avoided T&amp;D Capacity'!X220+'Avoided Gen Capacity Cost'!X220)</f>
        <v>0</v>
      </c>
      <c r="Y220">
        <f>-('Avoided Prod Cost'!Y220+'Avoided T&amp;D Capacity'!Y220+'Avoided Gen Capacity Cost'!Y220)</f>
        <v>0</v>
      </c>
      <c r="Z220">
        <f>-('Avoided Prod Cost'!Z220+'Avoided T&amp;D Capacity'!Z220+'Avoided Gen Capacity Cost'!Z220)</f>
        <v>0</v>
      </c>
      <c r="AA220">
        <f>-('Avoided Prod Cost'!AA220+'Avoided T&amp;D Capacity'!AA220+'Avoided Gen Capacity Cost'!AA220)</f>
        <v>0</v>
      </c>
      <c r="AB220">
        <f>-('Avoided Prod Cost'!AB220+'Avoided T&amp;D Capacity'!AB220+'Avoided Gen Capacity Cost'!AB220)</f>
        <v>0</v>
      </c>
      <c r="AC220">
        <f>-('Avoided Prod Cost'!AC220+'Avoided T&amp;D Capacity'!AC220+'Avoided Gen Capacity Cost'!AC220)</f>
        <v>0</v>
      </c>
      <c r="AD220">
        <f>-('Avoided Prod Cost'!AD220+'Avoided T&amp;D Capacity'!AD220+'Avoided Gen Capacity Cost'!AD220)</f>
        <v>0</v>
      </c>
      <c r="AE220">
        <f>-('Avoided Prod Cost'!AE220+'Avoided T&amp;D Capacity'!AE220+'Avoided Gen Capacity Cost'!AE220)</f>
        <v>0</v>
      </c>
      <c r="AF220">
        <f>-('Avoided Prod Cost'!AF220+'Avoided T&amp;D Capacity'!AF220+'Avoided Gen Capacity Cost'!AF220)</f>
        <v>0</v>
      </c>
      <c r="AG220">
        <f>-('Avoided Prod Cost'!AG220+'Avoided T&amp;D Capacity'!AG220+'Avoided Gen Capacity Cost'!AG220)</f>
        <v>0</v>
      </c>
      <c r="AH220">
        <f>-('Avoided Prod Cost'!AH220+'Avoided T&amp;D Capacity'!AH220+'Avoided Gen Capacity Cost'!AH220)</f>
        <v>0</v>
      </c>
      <c r="AI220" s="2">
        <f t="shared" si="6"/>
        <v>970.32134999999994</v>
      </c>
      <c r="AJ220" s="2">
        <f t="shared" si="7"/>
        <v>694.77001067758579</v>
      </c>
    </row>
    <row r="221" spans="1:36" x14ac:dyDescent="0.25">
      <c r="A221" s="13">
        <v>3</v>
      </c>
      <c r="B221" s="13">
        <v>130</v>
      </c>
      <c r="C221" s="95">
        <v>148</v>
      </c>
      <c r="D221" t="s">
        <v>255</v>
      </c>
      <c r="E221">
        <f>-('Avoided Prod Cost'!E221+'Avoided T&amp;D Capacity'!E221+'Avoided Gen Capacity Cost'!E221)</f>
        <v>0</v>
      </c>
      <c r="F221">
        <f>-('Avoided Prod Cost'!F221+'Avoided T&amp;D Capacity'!F221+'Avoided Gen Capacity Cost'!F221)</f>
        <v>0</v>
      </c>
      <c r="G221">
        <f>-('Avoided Prod Cost'!G221+'Avoided T&amp;D Capacity'!G221+'Avoided Gen Capacity Cost'!G221)</f>
        <v>82.273769999999999</v>
      </c>
      <c r="H221">
        <f>-('Avoided Prod Cost'!H221+'Avoided T&amp;D Capacity'!H221+'Avoided Gen Capacity Cost'!H221)</f>
        <v>81.773769999999999</v>
      </c>
      <c r="I221">
        <f>-('Avoided Prod Cost'!I221+'Avoided T&amp;D Capacity'!I221+'Avoided Gen Capacity Cost'!I221)</f>
        <v>86.023769999999999</v>
      </c>
      <c r="J221">
        <f>-('Avoided Prod Cost'!J221+'Avoided T&amp;D Capacity'!J221+'Avoided Gen Capacity Cost'!J221)</f>
        <v>187.96322000000001</v>
      </c>
      <c r="K221">
        <f>-('Avoided Prod Cost'!K221+'Avoided T&amp;D Capacity'!K221+'Avoided Gen Capacity Cost'!K221)</f>
        <v>225.30307000000002</v>
      </c>
      <c r="L221">
        <f>-('Avoided Prod Cost'!L221+'Avoided T&amp;D Capacity'!L221+'Avoided Gen Capacity Cost'!L221)</f>
        <v>229.13607000000002</v>
      </c>
      <c r="M221">
        <f>-('Avoided Prod Cost'!M221+'Avoided T&amp;D Capacity'!M221+'Avoided Gen Capacity Cost'!M221)</f>
        <v>278.43007</v>
      </c>
      <c r="N221">
        <f>-('Avoided Prod Cost'!N221+'Avoided T&amp;D Capacity'!N221+'Avoided Gen Capacity Cost'!N221)</f>
        <v>305.75817000000001</v>
      </c>
      <c r="O221">
        <f>-('Avoided Prod Cost'!O221+'Avoided T&amp;D Capacity'!O221+'Avoided Gen Capacity Cost'!O221)</f>
        <v>304.95347000000004</v>
      </c>
      <c r="P221">
        <f>-('Avoided Prod Cost'!P221+'Avoided T&amp;D Capacity'!P221+'Avoided Gen Capacity Cost'!P221)</f>
        <v>241.07067000000001</v>
      </c>
      <c r="Q221">
        <f>-('Avoided Prod Cost'!Q221+'Avoided T&amp;D Capacity'!Q221+'Avoided Gen Capacity Cost'!Q221)</f>
        <v>261.72687000000002</v>
      </c>
      <c r="R221">
        <f>-('Avoided Prod Cost'!R221+'Avoided T&amp;D Capacity'!R221+'Avoided Gen Capacity Cost'!R221)</f>
        <v>223.96127000000001</v>
      </c>
      <c r="S221">
        <f>-('Avoided Prod Cost'!S221+'Avoided T&amp;D Capacity'!S221+'Avoided Gen Capacity Cost'!S221)</f>
        <v>324.80507</v>
      </c>
      <c r="T221">
        <f>-('Avoided Prod Cost'!T221+'Avoided T&amp;D Capacity'!T221+'Avoided Gen Capacity Cost'!T221)</f>
        <v>232.14877000000001</v>
      </c>
      <c r="U221">
        <f>-('Avoided Prod Cost'!U221+'Avoided T&amp;D Capacity'!U221+'Avoided Gen Capacity Cost'!U221)</f>
        <v>263.00864000000001</v>
      </c>
      <c r="V221">
        <f>-('Avoided Prod Cost'!V221+'Avoided T&amp;D Capacity'!V221+'Avoided Gen Capacity Cost'!V221)</f>
        <v>267.72739000000001</v>
      </c>
      <c r="W221">
        <f>-('Avoided Prod Cost'!W221+'Avoided T&amp;D Capacity'!W221+'Avoided Gen Capacity Cost'!W221)</f>
        <v>319.07119</v>
      </c>
      <c r="X221">
        <f>-('Avoided Prod Cost'!X221+'Avoided T&amp;D Capacity'!X221+'Avoided Gen Capacity Cost'!X221)</f>
        <v>324.82119</v>
      </c>
      <c r="Y221">
        <f>-('Avoided Prod Cost'!Y221+'Avoided T&amp;D Capacity'!Y221+'Avoided Gen Capacity Cost'!Y221)</f>
        <v>333.41489000000001</v>
      </c>
      <c r="Z221">
        <f>-('Avoided Prod Cost'!Z221+'Avoided T&amp;D Capacity'!Z221+'Avoided Gen Capacity Cost'!Z221)</f>
        <v>331.91489000000001</v>
      </c>
      <c r="AA221">
        <f>-('Avoided Prod Cost'!AA221+'Avoided T&amp;D Capacity'!AA221+'Avoided Gen Capacity Cost'!AA221)</f>
        <v>338.03989000000001</v>
      </c>
      <c r="AB221">
        <f>-('Avoided Prod Cost'!AB221+'Avoided T&amp;D Capacity'!AB221+'Avoided Gen Capacity Cost'!AB221)</f>
        <v>288.10239000000001</v>
      </c>
      <c r="AC221">
        <f>-('Avoided Prod Cost'!AC221+'Avoided T&amp;D Capacity'!AC221+'Avoided Gen Capacity Cost'!AC221)</f>
        <v>293.82114000000001</v>
      </c>
      <c r="AD221">
        <f>-('Avoided Prod Cost'!AD221+'Avoided T&amp;D Capacity'!AD221+'Avoided Gen Capacity Cost'!AD221)</f>
        <v>257.16489000000001</v>
      </c>
      <c r="AE221">
        <f>-('Avoided Prod Cost'!AE221+'Avoided T&amp;D Capacity'!AE221+'Avoided Gen Capacity Cost'!AE221)</f>
        <v>265.35239000000001</v>
      </c>
      <c r="AF221">
        <f>-('Avoided Prod Cost'!AF221+'Avoided T&amp;D Capacity'!AF221+'Avoided Gen Capacity Cost'!AF221)</f>
        <v>292.19614000000001</v>
      </c>
      <c r="AG221">
        <f>-('Avoided Prod Cost'!AG221+'Avoided T&amp;D Capacity'!AG221+'Avoided Gen Capacity Cost'!AG221)</f>
        <v>300.97739000000001</v>
      </c>
      <c r="AH221">
        <f>-('Avoided Prod Cost'!AH221+'Avoided T&amp;D Capacity'!AH221+'Avoided Gen Capacity Cost'!AH221)</f>
        <v>428.41489000000001</v>
      </c>
      <c r="AI221" s="2">
        <f t="shared" si="6"/>
        <v>7369.355340000001</v>
      </c>
      <c r="AJ221" s="2">
        <f t="shared" si="7"/>
        <v>3171.4650859039771</v>
      </c>
    </row>
    <row r="222" spans="1:36" x14ac:dyDescent="0.25">
      <c r="A222" s="13">
        <v>3</v>
      </c>
      <c r="B222" s="13">
        <v>130</v>
      </c>
      <c r="C222" s="95">
        <v>150</v>
      </c>
      <c r="D222" t="s">
        <v>256</v>
      </c>
      <c r="E222">
        <f>-('Avoided Prod Cost'!E222+'Avoided T&amp;D Capacity'!E222+'Avoided Gen Capacity Cost'!E222)</f>
        <v>0</v>
      </c>
      <c r="F222">
        <f>-('Avoided Prod Cost'!F222+'Avoided T&amp;D Capacity'!F222+'Avoided Gen Capacity Cost'!F222)</f>
        <v>0</v>
      </c>
      <c r="G222">
        <f>-('Avoided Prod Cost'!G222+'Avoided T&amp;D Capacity'!G222+'Avoided Gen Capacity Cost'!G222)</f>
        <v>25.775990999999998</v>
      </c>
      <c r="H222">
        <f>-('Avoided Prod Cost'!H222+'Avoided T&amp;D Capacity'!H222+'Avoided Gen Capacity Cost'!H222)</f>
        <v>25.900990999999998</v>
      </c>
      <c r="I222">
        <f>-('Avoided Prod Cost'!I222+'Avoided T&amp;D Capacity'!I222+'Avoided Gen Capacity Cost'!I222)</f>
        <v>27.025990999999998</v>
      </c>
      <c r="J222">
        <f>-('Avoided Prod Cost'!J222+'Avoided T&amp;D Capacity'!J222+'Avoided Gen Capacity Cost'!J222)</f>
        <v>63.560170999999997</v>
      </c>
      <c r="K222">
        <f>-('Avoided Prod Cost'!K222+'Avoided T&amp;D Capacity'!K222+'Avoided Gen Capacity Cost'!K222)</f>
        <v>77.444941</v>
      </c>
      <c r="L222">
        <f>-('Avoided Prod Cost'!L222+'Avoided T&amp;D Capacity'!L222+'Avoided Gen Capacity Cost'!L222)</f>
        <v>78.561150999999995</v>
      </c>
      <c r="M222">
        <f>-('Avoided Prod Cost'!M222+'Avoided T&amp;D Capacity'!M222+'Avoided Gen Capacity Cost'!M222)</f>
        <v>96.104120999999992</v>
      </c>
      <c r="N222">
        <f>-('Avoided Prod Cost'!N222+'Avoided T&amp;D Capacity'!N222+'Avoided Gen Capacity Cost'!N222)</f>
        <v>104.674431</v>
      </c>
      <c r="O222">
        <f>-('Avoided Prod Cost'!O222+'Avoided T&amp;D Capacity'!O222+'Avoided Gen Capacity Cost'!O222)</f>
        <v>104.682241</v>
      </c>
      <c r="P222">
        <f>-('Avoided Prod Cost'!P222+'Avoided T&amp;D Capacity'!P222+'Avoided Gen Capacity Cost'!P222)</f>
        <v>81.557241000000005</v>
      </c>
      <c r="Q222">
        <f>-('Avoided Prod Cost'!Q222+'Avoided T&amp;D Capacity'!Q222+'Avoided Gen Capacity Cost'!Q222)</f>
        <v>88.916620999999992</v>
      </c>
      <c r="R222">
        <f>-('Avoided Prod Cost'!R222+'Avoided T&amp;D Capacity'!R222+'Avoided Gen Capacity Cost'!R222)</f>
        <v>74.635370999999992</v>
      </c>
      <c r="S222">
        <f>-('Avoided Prod Cost'!S222+'Avoided T&amp;D Capacity'!S222+'Avoided Gen Capacity Cost'!S222)</f>
        <v>111.432241</v>
      </c>
      <c r="T222">
        <f>-('Avoided Prod Cost'!T222+'Avoided T&amp;D Capacity'!T222+'Avoided Gen Capacity Cost'!T222)</f>
        <v>78.025991000000005</v>
      </c>
      <c r="U222">
        <f>-('Avoided Prod Cost'!U222+'Avoided T&amp;D Capacity'!U222+'Avoided Gen Capacity Cost'!U222)</f>
        <v>89.417108999999996</v>
      </c>
      <c r="V222">
        <f>-('Avoided Prod Cost'!V222+'Avoided T&amp;D Capacity'!V222+'Avoided Gen Capacity Cost'!V222)</f>
        <v>95.010858999999996</v>
      </c>
      <c r="W222">
        <f>-('Avoided Prod Cost'!W222+'Avoided T&amp;D Capacity'!W222+'Avoided Gen Capacity Cost'!W222)</f>
        <v>109.073359</v>
      </c>
      <c r="X222">
        <f>-('Avoided Prod Cost'!X222+'Avoided T&amp;D Capacity'!X222+'Avoided Gen Capacity Cost'!X222)</f>
        <v>110.948359</v>
      </c>
      <c r="Y222">
        <f>-('Avoided Prod Cost'!Y222+'Avoided T&amp;D Capacity'!Y222+'Avoided Gen Capacity Cost'!Y222)</f>
        <v>113.948359</v>
      </c>
      <c r="Z222">
        <f>-('Avoided Prod Cost'!Z222+'Avoided T&amp;D Capacity'!Z222+'Avoided Gen Capacity Cost'!Z222)</f>
        <v>113.542109</v>
      </c>
      <c r="AA222">
        <f>-('Avoided Prod Cost'!AA222+'Avoided T&amp;D Capacity'!AA222+'Avoided Gen Capacity Cost'!AA222)</f>
        <v>0</v>
      </c>
      <c r="AB222">
        <f>-('Avoided Prod Cost'!AB222+'Avoided T&amp;D Capacity'!AB222+'Avoided Gen Capacity Cost'!AB222)</f>
        <v>0</v>
      </c>
      <c r="AC222">
        <f>-('Avoided Prod Cost'!AC222+'Avoided T&amp;D Capacity'!AC222+'Avoided Gen Capacity Cost'!AC222)</f>
        <v>0</v>
      </c>
      <c r="AD222">
        <f>-('Avoided Prod Cost'!AD222+'Avoided T&amp;D Capacity'!AD222+'Avoided Gen Capacity Cost'!AD222)</f>
        <v>0</v>
      </c>
      <c r="AE222">
        <f>-('Avoided Prod Cost'!AE222+'Avoided T&amp;D Capacity'!AE222+'Avoided Gen Capacity Cost'!AE222)</f>
        <v>0</v>
      </c>
      <c r="AF222">
        <f>-('Avoided Prod Cost'!AF222+'Avoided T&amp;D Capacity'!AF222+'Avoided Gen Capacity Cost'!AF222)</f>
        <v>0</v>
      </c>
      <c r="AG222">
        <f>-('Avoided Prod Cost'!AG222+'Avoided T&amp;D Capacity'!AG222+'Avoided Gen Capacity Cost'!AG222)</f>
        <v>0</v>
      </c>
      <c r="AH222">
        <f>-('Avoided Prod Cost'!AH222+'Avoided T&amp;D Capacity'!AH222+'Avoided Gen Capacity Cost'!AH222)</f>
        <v>0</v>
      </c>
      <c r="AI222" s="2">
        <f t="shared" si="6"/>
        <v>1670.2376479999998</v>
      </c>
      <c r="AJ222" s="2">
        <f t="shared" si="7"/>
        <v>883.88225591375499</v>
      </c>
    </row>
    <row r="223" spans="1:36" x14ac:dyDescent="0.25">
      <c r="A223" s="13">
        <v>3</v>
      </c>
      <c r="B223" s="13">
        <v>130</v>
      </c>
      <c r="C223" s="95">
        <v>151</v>
      </c>
      <c r="D223" t="s">
        <v>257</v>
      </c>
      <c r="E223">
        <f>-('Avoided Prod Cost'!E223+'Avoided T&amp;D Capacity'!E223+'Avoided Gen Capacity Cost'!E223)</f>
        <v>0</v>
      </c>
      <c r="F223">
        <f>-('Avoided Prod Cost'!F223+'Avoided T&amp;D Capacity'!F223+'Avoided Gen Capacity Cost'!F223)</f>
        <v>0</v>
      </c>
      <c r="G223">
        <f>-('Avoided Prod Cost'!G223+'Avoided T&amp;D Capacity'!G223+'Avoided Gen Capacity Cost'!G223)</f>
        <v>1.2819590000000001</v>
      </c>
      <c r="H223">
        <f>-('Avoided Prod Cost'!H223+'Avoided T&amp;D Capacity'!H223+'Avoided Gen Capacity Cost'!H223)</f>
        <v>1.4069590000000001</v>
      </c>
      <c r="I223">
        <f>-('Avoided Prod Cost'!I223+'Avoided T&amp;D Capacity'!I223+'Avoided Gen Capacity Cost'!I223)</f>
        <v>1.4069590000000001</v>
      </c>
      <c r="J223">
        <f>-('Avoided Prod Cost'!J223+'Avoided T&amp;D Capacity'!J223+'Avoided Gen Capacity Cost'!J223)</f>
        <v>3.3415292999999999</v>
      </c>
      <c r="K223">
        <f>-('Avoided Prod Cost'!K223+'Avoided T&amp;D Capacity'!K223+'Avoided Gen Capacity Cost'!K223)</f>
        <v>3.6139903000000002</v>
      </c>
      <c r="L223">
        <f>-('Avoided Prod Cost'!L223+'Avoided T&amp;D Capacity'!L223+'Avoided Gen Capacity Cost'!L223)</f>
        <v>3.1706310000000002</v>
      </c>
      <c r="M223">
        <f>-('Avoided Prod Cost'!M223+'Avoided T&amp;D Capacity'!M223+'Avoided Gen Capacity Cost'!M223)</f>
        <v>4.9694590000000005</v>
      </c>
      <c r="N223">
        <f>-('Avoided Prod Cost'!N223+'Avoided T&amp;D Capacity'!N223+'Avoided Gen Capacity Cost'!N223)</f>
        <v>4.5710220000000001</v>
      </c>
      <c r="O223">
        <f>-('Avoided Prod Cost'!O223+'Avoided T&amp;D Capacity'!O223+'Avoided Gen Capacity Cost'!O223)</f>
        <v>5.1335220000000001</v>
      </c>
      <c r="P223">
        <f>-('Avoided Prod Cost'!P223+'Avoided T&amp;D Capacity'!P223+'Avoided Gen Capacity Cost'!P223)</f>
        <v>4.2819590000000005</v>
      </c>
      <c r="Q223">
        <f>-('Avoided Prod Cost'!Q223+'Avoided T&amp;D Capacity'!Q223+'Avoided Gen Capacity Cost'!Q223)</f>
        <v>4.8132090000000005</v>
      </c>
      <c r="R223">
        <f>-('Avoided Prod Cost'!R223+'Avoided T&amp;D Capacity'!R223+'Avoided Gen Capacity Cost'!R223)</f>
        <v>3.6725840000000001</v>
      </c>
      <c r="S223">
        <f>-('Avoided Prod Cost'!S223+'Avoided T&amp;D Capacity'!S223+'Avoided Gen Capacity Cost'!S223)</f>
        <v>4.2819590000000005</v>
      </c>
      <c r="T223">
        <f>-('Avoided Prod Cost'!T223+'Avoided T&amp;D Capacity'!T223+'Avoided Gen Capacity Cost'!T223)</f>
        <v>3.5007090000000001</v>
      </c>
      <c r="U223">
        <f>-('Avoided Prod Cost'!U223+'Avoided T&amp;D Capacity'!U223+'Avoided Gen Capacity Cost'!U223)</f>
        <v>4.5319590000000005</v>
      </c>
      <c r="V223">
        <f>-('Avoided Prod Cost'!V223+'Avoided T&amp;D Capacity'!V223+'Avoided Gen Capacity Cost'!V223)</f>
        <v>4.2507090000000005</v>
      </c>
      <c r="W223">
        <f>-('Avoided Prod Cost'!W223+'Avoided T&amp;D Capacity'!W223+'Avoided Gen Capacity Cost'!W223)</f>
        <v>5.0319590000000005</v>
      </c>
      <c r="X223">
        <f>-('Avoided Prod Cost'!X223+'Avoided T&amp;D Capacity'!X223+'Avoided Gen Capacity Cost'!X223)</f>
        <v>4.3757090000000005</v>
      </c>
      <c r="Y223">
        <f>-('Avoided Prod Cost'!Y223+'Avoided T&amp;D Capacity'!Y223+'Avoided Gen Capacity Cost'!Y223)</f>
        <v>5.5007090000000005</v>
      </c>
      <c r="Z223">
        <f>-('Avoided Prod Cost'!Z223+'Avoided T&amp;D Capacity'!Z223+'Avoided Gen Capacity Cost'!Z223)</f>
        <v>5.4694590000000005</v>
      </c>
      <c r="AA223">
        <f>-('Avoided Prod Cost'!AA223+'Avoided T&amp;D Capacity'!AA223+'Avoided Gen Capacity Cost'!AA223)</f>
        <v>0</v>
      </c>
      <c r="AB223">
        <f>-('Avoided Prod Cost'!AB223+'Avoided T&amp;D Capacity'!AB223+'Avoided Gen Capacity Cost'!AB223)</f>
        <v>0</v>
      </c>
      <c r="AC223">
        <f>-('Avoided Prod Cost'!AC223+'Avoided T&amp;D Capacity'!AC223+'Avoided Gen Capacity Cost'!AC223)</f>
        <v>0</v>
      </c>
      <c r="AD223">
        <f>-('Avoided Prod Cost'!AD223+'Avoided T&amp;D Capacity'!AD223+'Avoided Gen Capacity Cost'!AD223)</f>
        <v>0</v>
      </c>
      <c r="AE223">
        <f>-('Avoided Prod Cost'!AE223+'Avoided T&amp;D Capacity'!AE223+'Avoided Gen Capacity Cost'!AE223)</f>
        <v>0</v>
      </c>
      <c r="AF223">
        <f>-('Avoided Prod Cost'!AF223+'Avoided T&amp;D Capacity'!AF223+'Avoided Gen Capacity Cost'!AF223)</f>
        <v>0</v>
      </c>
      <c r="AG223">
        <f>-('Avoided Prod Cost'!AG223+'Avoided T&amp;D Capacity'!AG223+'Avoided Gen Capacity Cost'!AG223)</f>
        <v>0</v>
      </c>
      <c r="AH223">
        <f>-('Avoided Prod Cost'!AH223+'Avoided T&amp;D Capacity'!AH223+'Avoided Gen Capacity Cost'!AH223)</f>
        <v>0</v>
      </c>
      <c r="AI223" s="2">
        <f t="shared" si="6"/>
        <v>78.606954600000009</v>
      </c>
      <c r="AJ223" s="2">
        <f t="shared" si="7"/>
        <v>41.98816630625457</v>
      </c>
    </row>
    <row r="224" spans="1:36" x14ac:dyDescent="0.25">
      <c r="A224" s="13">
        <v>3</v>
      </c>
      <c r="B224" s="13">
        <v>130</v>
      </c>
      <c r="C224" s="95">
        <v>152</v>
      </c>
      <c r="D224" t="s">
        <v>258</v>
      </c>
      <c r="E224">
        <f>-('Avoided Prod Cost'!E224+'Avoided T&amp;D Capacity'!E224+'Avoided Gen Capacity Cost'!E224)</f>
        <v>0</v>
      </c>
      <c r="F224">
        <f>-('Avoided Prod Cost'!F224+'Avoided T&amp;D Capacity'!F224+'Avoided Gen Capacity Cost'!F224)</f>
        <v>0</v>
      </c>
      <c r="G224">
        <f>-('Avoided Prod Cost'!G224+'Avoided T&amp;D Capacity'!G224+'Avoided Gen Capacity Cost'!G224)</f>
        <v>3.5314079999999999</v>
      </c>
      <c r="H224">
        <f>-('Avoided Prod Cost'!H224+'Avoided T&amp;D Capacity'!H224+'Avoided Gen Capacity Cost'!H224)</f>
        <v>3.9064079999999999</v>
      </c>
      <c r="I224">
        <f>-('Avoided Prod Cost'!I224+'Avoided T&amp;D Capacity'!I224+'Avoided Gen Capacity Cost'!I224)</f>
        <v>3.9064079999999999</v>
      </c>
      <c r="J224">
        <f>-('Avoided Prod Cost'!J224+'Avoided T&amp;D Capacity'!J224+'Avoided Gen Capacity Cost'!J224)</f>
        <v>8.6534779999999998</v>
      </c>
      <c r="K224">
        <f>-('Avoided Prod Cost'!K224+'Avoided T&amp;D Capacity'!K224+'Avoided Gen Capacity Cost'!K224)</f>
        <v>10.828282999999999</v>
      </c>
      <c r="L224">
        <f>-('Avoided Prod Cost'!L224+'Avoided T&amp;D Capacity'!L224+'Avoided Gen Capacity Cost'!L224)</f>
        <v>10.340978</v>
      </c>
      <c r="M224">
        <f>-('Avoided Prod Cost'!M224+'Avoided T&amp;D Capacity'!M224+'Avoided Gen Capacity Cost'!M224)</f>
        <v>13.539221</v>
      </c>
      <c r="N224">
        <f>-('Avoided Prod Cost'!N224+'Avoided T&amp;D Capacity'!N224+'Avoided Gen Capacity Cost'!N224)</f>
        <v>13.992346</v>
      </c>
      <c r="O224">
        <f>-('Avoided Prod Cost'!O224+'Avoided T&amp;D Capacity'!O224+'Avoided Gen Capacity Cost'!O224)</f>
        <v>14.523596</v>
      </c>
      <c r="P224">
        <f>-('Avoided Prod Cost'!P224+'Avoided T&amp;D Capacity'!P224+'Avoided Gen Capacity Cost'!P224)</f>
        <v>11.968907999999999</v>
      </c>
      <c r="Q224">
        <f>-('Avoided Prod Cost'!Q224+'Avoided T&amp;D Capacity'!Q224+'Avoided Gen Capacity Cost'!Q224)</f>
        <v>12.562657999999999</v>
      </c>
      <c r="R224">
        <f>-('Avoided Prod Cost'!R224+'Avoided T&amp;D Capacity'!R224+'Avoided Gen Capacity Cost'!R224)</f>
        <v>10.515782999999999</v>
      </c>
      <c r="S224">
        <f>-('Avoided Prod Cost'!S224+'Avoided T&amp;D Capacity'!S224+'Avoided Gen Capacity Cost'!S224)</f>
        <v>14.562657999999999</v>
      </c>
      <c r="T224">
        <f>-('Avoided Prod Cost'!T224+'Avoided T&amp;D Capacity'!T224+'Avoided Gen Capacity Cost'!T224)</f>
        <v>10.031407999999999</v>
      </c>
      <c r="U224">
        <f>-('Avoided Prod Cost'!U224+'Avoided T&amp;D Capacity'!U224+'Avoided Gen Capacity Cost'!U224)</f>
        <v>12.156408000000001</v>
      </c>
      <c r="V224">
        <f>-('Avoided Prod Cost'!V224+'Avoided T&amp;D Capacity'!V224+'Avoided Gen Capacity Cost'!V224)</f>
        <v>12.750158000000001</v>
      </c>
      <c r="W224">
        <f>-('Avoided Prod Cost'!W224+'Avoided T&amp;D Capacity'!W224+'Avoided Gen Capacity Cost'!W224)</f>
        <v>14.562657999999999</v>
      </c>
      <c r="X224">
        <f>-('Avoided Prod Cost'!X224+'Avoided T&amp;D Capacity'!X224+'Avoided Gen Capacity Cost'!X224)</f>
        <v>14.312657999999999</v>
      </c>
      <c r="Y224">
        <f>-('Avoided Prod Cost'!Y224+'Avoided T&amp;D Capacity'!Y224+'Avoided Gen Capacity Cost'!Y224)</f>
        <v>16.062657999999999</v>
      </c>
      <c r="Z224">
        <f>-('Avoided Prod Cost'!Z224+'Avoided T&amp;D Capacity'!Z224+'Avoided Gen Capacity Cost'!Z224)</f>
        <v>15.218907999999999</v>
      </c>
      <c r="AA224">
        <f>-('Avoided Prod Cost'!AA224+'Avoided T&amp;D Capacity'!AA224+'Avoided Gen Capacity Cost'!AA224)</f>
        <v>0</v>
      </c>
      <c r="AB224">
        <f>-('Avoided Prod Cost'!AB224+'Avoided T&amp;D Capacity'!AB224+'Avoided Gen Capacity Cost'!AB224)</f>
        <v>0</v>
      </c>
      <c r="AC224">
        <f>-('Avoided Prod Cost'!AC224+'Avoided T&amp;D Capacity'!AC224+'Avoided Gen Capacity Cost'!AC224)</f>
        <v>0</v>
      </c>
      <c r="AD224">
        <f>-('Avoided Prod Cost'!AD224+'Avoided T&amp;D Capacity'!AD224+'Avoided Gen Capacity Cost'!AD224)</f>
        <v>0</v>
      </c>
      <c r="AE224">
        <f>-('Avoided Prod Cost'!AE224+'Avoided T&amp;D Capacity'!AE224+'Avoided Gen Capacity Cost'!AE224)</f>
        <v>0</v>
      </c>
      <c r="AF224">
        <f>-('Avoided Prod Cost'!AF224+'Avoided T&amp;D Capacity'!AF224+'Avoided Gen Capacity Cost'!AF224)</f>
        <v>0</v>
      </c>
      <c r="AG224">
        <f>-('Avoided Prod Cost'!AG224+'Avoided T&amp;D Capacity'!AG224+'Avoided Gen Capacity Cost'!AG224)</f>
        <v>0</v>
      </c>
      <c r="AH224">
        <f>-('Avoided Prod Cost'!AH224+'Avoided T&amp;D Capacity'!AH224+'Avoided Gen Capacity Cost'!AH224)</f>
        <v>0</v>
      </c>
      <c r="AI224" s="2">
        <f t="shared" si="6"/>
        <v>227.92698899999999</v>
      </c>
      <c r="AJ224" s="2">
        <f t="shared" si="7"/>
        <v>121.20094088771795</v>
      </c>
    </row>
    <row r="225" spans="1:36" x14ac:dyDescent="0.25">
      <c r="A225" s="13">
        <v>3</v>
      </c>
      <c r="B225" s="13">
        <v>130</v>
      </c>
      <c r="C225" s="95">
        <v>153</v>
      </c>
      <c r="D225" t="s">
        <v>259</v>
      </c>
      <c r="E225">
        <f>-('Avoided Prod Cost'!E225+'Avoided T&amp;D Capacity'!E225+'Avoided Gen Capacity Cost'!E225)</f>
        <v>0</v>
      </c>
      <c r="F225">
        <f>-('Avoided Prod Cost'!F225+'Avoided T&amp;D Capacity'!F225+'Avoided Gen Capacity Cost'!F225)</f>
        <v>0</v>
      </c>
      <c r="G225">
        <f>-('Avoided Prod Cost'!G225+'Avoided T&amp;D Capacity'!G225+'Avoided Gen Capacity Cost'!G225)</f>
        <v>4.4070508000000004</v>
      </c>
      <c r="H225">
        <f>-('Avoided Prod Cost'!H225+'Avoided T&amp;D Capacity'!H225+'Avoided Gen Capacity Cost'!H225)</f>
        <v>4.5320508000000004</v>
      </c>
      <c r="I225">
        <f>-('Avoided Prod Cost'!I225+'Avoided T&amp;D Capacity'!I225+'Avoided Gen Capacity Cost'!I225)</f>
        <v>4.5320508000000004</v>
      </c>
      <c r="J225">
        <f>-('Avoided Prod Cost'!J225+'Avoided T&amp;D Capacity'!J225+'Avoided Gen Capacity Cost'!J225)</f>
        <v>6.3552930000000005</v>
      </c>
      <c r="K225">
        <f>-('Avoided Prod Cost'!K225+'Avoided T&amp;D Capacity'!K225+'Avoided Gen Capacity Cost'!K225)</f>
        <v>6.4168164000000001</v>
      </c>
      <c r="L225">
        <f>-('Avoided Prod Cost'!L225+'Avoided T&amp;D Capacity'!L225+'Avoided Gen Capacity Cost'!L225)</f>
        <v>0</v>
      </c>
      <c r="M225">
        <f>-('Avoided Prod Cost'!M225+'Avoided T&amp;D Capacity'!M225+'Avoided Gen Capacity Cost'!M225)</f>
        <v>0</v>
      </c>
      <c r="N225">
        <f>-('Avoided Prod Cost'!N225+'Avoided T&amp;D Capacity'!N225+'Avoided Gen Capacity Cost'!N225)</f>
        <v>0</v>
      </c>
      <c r="O225">
        <f>-('Avoided Prod Cost'!O225+'Avoided T&amp;D Capacity'!O225+'Avoided Gen Capacity Cost'!O225)</f>
        <v>0</v>
      </c>
      <c r="P225">
        <f>-('Avoided Prod Cost'!P225+'Avoided T&amp;D Capacity'!P225+'Avoided Gen Capacity Cost'!P225)</f>
        <v>0</v>
      </c>
      <c r="Q225">
        <f>-('Avoided Prod Cost'!Q225+'Avoided T&amp;D Capacity'!Q225+'Avoided Gen Capacity Cost'!Q225)</f>
        <v>0</v>
      </c>
      <c r="R225">
        <f>-('Avoided Prod Cost'!R225+'Avoided T&amp;D Capacity'!R225+'Avoided Gen Capacity Cost'!R225)</f>
        <v>0</v>
      </c>
      <c r="S225">
        <f>-('Avoided Prod Cost'!S225+'Avoided T&amp;D Capacity'!S225+'Avoided Gen Capacity Cost'!S225)</f>
        <v>0</v>
      </c>
      <c r="T225">
        <f>-('Avoided Prod Cost'!T225+'Avoided T&amp;D Capacity'!T225+'Avoided Gen Capacity Cost'!T225)</f>
        <v>0</v>
      </c>
      <c r="U225">
        <f>-('Avoided Prod Cost'!U225+'Avoided T&amp;D Capacity'!U225+'Avoided Gen Capacity Cost'!U225)</f>
        <v>0</v>
      </c>
      <c r="V225">
        <f>-('Avoided Prod Cost'!V225+'Avoided T&amp;D Capacity'!V225+'Avoided Gen Capacity Cost'!V225)</f>
        <v>0</v>
      </c>
      <c r="W225">
        <f>-('Avoided Prod Cost'!W225+'Avoided T&amp;D Capacity'!W225+'Avoided Gen Capacity Cost'!W225)</f>
        <v>0</v>
      </c>
      <c r="X225">
        <f>-('Avoided Prod Cost'!X225+'Avoided T&amp;D Capacity'!X225+'Avoided Gen Capacity Cost'!X225)</f>
        <v>0</v>
      </c>
      <c r="Y225">
        <f>-('Avoided Prod Cost'!Y225+'Avoided T&amp;D Capacity'!Y225+'Avoided Gen Capacity Cost'!Y225)</f>
        <v>0</v>
      </c>
      <c r="Z225">
        <f>-('Avoided Prod Cost'!Z225+'Avoided T&amp;D Capacity'!Z225+'Avoided Gen Capacity Cost'!Z225)</f>
        <v>0</v>
      </c>
      <c r="AA225">
        <f>-('Avoided Prod Cost'!AA225+'Avoided T&amp;D Capacity'!AA225+'Avoided Gen Capacity Cost'!AA225)</f>
        <v>0</v>
      </c>
      <c r="AB225">
        <f>-('Avoided Prod Cost'!AB225+'Avoided T&amp;D Capacity'!AB225+'Avoided Gen Capacity Cost'!AB225)</f>
        <v>0</v>
      </c>
      <c r="AC225">
        <f>-('Avoided Prod Cost'!AC225+'Avoided T&amp;D Capacity'!AC225+'Avoided Gen Capacity Cost'!AC225)</f>
        <v>0</v>
      </c>
      <c r="AD225">
        <f>-('Avoided Prod Cost'!AD225+'Avoided T&amp;D Capacity'!AD225+'Avoided Gen Capacity Cost'!AD225)</f>
        <v>0</v>
      </c>
      <c r="AE225">
        <f>-('Avoided Prod Cost'!AE225+'Avoided T&amp;D Capacity'!AE225+'Avoided Gen Capacity Cost'!AE225)</f>
        <v>0</v>
      </c>
      <c r="AF225">
        <f>-('Avoided Prod Cost'!AF225+'Avoided T&amp;D Capacity'!AF225+'Avoided Gen Capacity Cost'!AF225)</f>
        <v>0</v>
      </c>
      <c r="AG225">
        <f>-('Avoided Prod Cost'!AG225+'Avoided T&amp;D Capacity'!AG225+'Avoided Gen Capacity Cost'!AG225)</f>
        <v>0</v>
      </c>
      <c r="AH225">
        <f>-('Avoided Prod Cost'!AH225+'Avoided T&amp;D Capacity'!AH225+'Avoided Gen Capacity Cost'!AH225)</f>
        <v>0</v>
      </c>
      <c r="AI225" s="2">
        <f t="shared" si="6"/>
        <v>26.243261799999999</v>
      </c>
      <c r="AJ225" s="2">
        <f t="shared" si="7"/>
        <v>22.923679925450053</v>
      </c>
    </row>
    <row r="226" spans="1:36" x14ac:dyDescent="0.25">
      <c r="A226" s="13">
        <v>3</v>
      </c>
      <c r="B226" s="13">
        <v>190</v>
      </c>
      <c r="C226" s="95">
        <v>191</v>
      </c>
      <c r="D226" t="s">
        <v>260</v>
      </c>
      <c r="E226">
        <f>-('Avoided Prod Cost'!E226+'Avoided T&amp;D Capacity'!E226+'Avoided Gen Capacity Cost'!E226)</f>
        <v>0</v>
      </c>
      <c r="F226">
        <f>-('Avoided Prod Cost'!F226+'Avoided T&amp;D Capacity'!F226+'Avoided Gen Capacity Cost'!F226)</f>
        <v>0</v>
      </c>
      <c r="G226">
        <f>-('Avoided Prod Cost'!G226+'Avoided T&amp;D Capacity'!G226+'Avoided Gen Capacity Cost'!G226)</f>
        <v>13.574812</v>
      </c>
      <c r="H226">
        <f>-('Avoided Prod Cost'!H226+'Avoided T&amp;D Capacity'!H226+'Avoided Gen Capacity Cost'!H226)</f>
        <v>13.574812</v>
      </c>
      <c r="I226">
        <f>-('Avoided Prod Cost'!I226+'Avoided T&amp;D Capacity'!I226+'Avoided Gen Capacity Cost'!I226)</f>
        <v>14.199812</v>
      </c>
      <c r="J226">
        <f>-('Avoided Prod Cost'!J226+'Avoided T&amp;D Capacity'!J226+'Avoided Gen Capacity Cost'!J226)</f>
        <v>25.607039</v>
      </c>
      <c r="K226">
        <f>-('Avoided Prod Cost'!K226+'Avoided T&amp;D Capacity'!K226+'Avoided Gen Capacity Cost'!K226)</f>
        <v>29.414656000000001</v>
      </c>
      <c r="L226">
        <f>-('Avoided Prod Cost'!L226+'Avoided T&amp;D Capacity'!L226+'Avoided Gen Capacity Cost'!L226)</f>
        <v>30.247664</v>
      </c>
      <c r="M226">
        <f>-('Avoided Prod Cost'!M226+'Avoided T&amp;D Capacity'!M226+'Avoided Gen Capacity Cost'!M226)</f>
        <v>35.957622000000001</v>
      </c>
      <c r="N226">
        <f>-('Avoided Prod Cost'!N226+'Avoided T&amp;D Capacity'!N226+'Avoided Gen Capacity Cost'!N226)</f>
        <v>38.801372000000001</v>
      </c>
      <c r="O226">
        <f>-('Avoided Prod Cost'!O226+'Avoided T&amp;D Capacity'!O226+'Avoided Gen Capacity Cost'!O226)</f>
        <v>39.160752000000002</v>
      </c>
      <c r="P226">
        <f>-('Avoided Prod Cost'!P226+'Avoided T&amp;D Capacity'!P226+'Avoided Gen Capacity Cost'!P226)</f>
        <v>33.215442000000003</v>
      </c>
      <c r="Q226">
        <f>-('Avoided Prod Cost'!Q226+'Avoided T&amp;D Capacity'!Q226+'Avoided Gen Capacity Cost'!Q226)</f>
        <v>35.481062000000001</v>
      </c>
      <c r="R226">
        <f>-('Avoided Prod Cost'!R226+'Avoided T&amp;D Capacity'!R226+'Avoided Gen Capacity Cost'!R226)</f>
        <v>30.715437000000001</v>
      </c>
      <c r="S226">
        <f>-('Avoided Prod Cost'!S226+'Avoided T&amp;D Capacity'!S226+'Avoided Gen Capacity Cost'!S226)</f>
        <v>41.762312000000001</v>
      </c>
      <c r="T226">
        <f>-('Avoided Prod Cost'!T226+'Avoided T&amp;D Capacity'!T226+'Avoided Gen Capacity Cost'!T226)</f>
        <v>31.606062000000001</v>
      </c>
      <c r="U226">
        <f>-('Avoided Prod Cost'!U226+'Avoided T&amp;D Capacity'!U226+'Avoided Gen Capacity Cost'!U226)</f>
        <v>35.746195</v>
      </c>
      <c r="V226">
        <f>-('Avoided Prod Cost'!V226+'Avoided T&amp;D Capacity'!V226+'Avoided Gen Capacity Cost'!V226)</f>
        <v>0</v>
      </c>
      <c r="W226">
        <f>-('Avoided Prod Cost'!W226+'Avoided T&amp;D Capacity'!W226+'Avoided Gen Capacity Cost'!W226)</f>
        <v>0</v>
      </c>
      <c r="X226">
        <f>-('Avoided Prod Cost'!X226+'Avoided T&amp;D Capacity'!X226+'Avoided Gen Capacity Cost'!X226)</f>
        <v>0</v>
      </c>
      <c r="Y226">
        <f>-('Avoided Prod Cost'!Y226+'Avoided T&amp;D Capacity'!Y226+'Avoided Gen Capacity Cost'!Y226)</f>
        <v>0</v>
      </c>
      <c r="Z226">
        <f>-('Avoided Prod Cost'!Z226+'Avoided T&amp;D Capacity'!Z226+'Avoided Gen Capacity Cost'!Z226)</f>
        <v>0</v>
      </c>
      <c r="AA226">
        <f>-('Avoided Prod Cost'!AA226+'Avoided T&amp;D Capacity'!AA226+'Avoided Gen Capacity Cost'!AA226)</f>
        <v>0</v>
      </c>
      <c r="AB226">
        <f>-('Avoided Prod Cost'!AB226+'Avoided T&amp;D Capacity'!AB226+'Avoided Gen Capacity Cost'!AB226)</f>
        <v>0</v>
      </c>
      <c r="AC226">
        <f>-('Avoided Prod Cost'!AC226+'Avoided T&amp;D Capacity'!AC226+'Avoided Gen Capacity Cost'!AC226)</f>
        <v>0</v>
      </c>
      <c r="AD226">
        <f>-('Avoided Prod Cost'!AD226+'Avoided T&amp;D Capacity'!AD226+'Avoided Gen Capacity Cost'!AD226)</f>
        <v>0</v>
      </c>
      <c r="AE226">
        <f>-('Avoided Prod Cost'!AE226+'Avoided T&amp;D Capacity'!AE226+'Avoided Gen Capacity Cost'!AE226)</f>
        <v>0</v>
      </c>
      <c r="AF226">
        <f>-('Avoided Prod Cost'!AF226+'Avoided T&amp;D Capacity'!AF226+'Avoided Gen Capacity Cost'!AF226)</f>
        <v>0</v>
      </c>
      <c r="AG226">
        <f>-('Avoided Prod Cost'!AG226+'Avoided T&amp;D Capacity'!AG226+'Avoided Gen Capacity Cost'!AG226)</f>
        <v>0</v>
      </c>
      <c r="AH226">
        <f>-('Avoided Prod Cost'!AH226+'Avoided T&amp;D Capacity'!AH226+'Avoided Gen Capacity Cost'!AH226)</f>
        <v>0</v>
      </c>
      <c r="AI226" s="2">
        <f t="shared" si="6"/>
        <v>449.06505100000004</v>
      </c>
      <c r="AJ226" s="2">
        <f t="shared" si="7"/>
        <v>280.39092985760391</v>
      </c>
    </row>
    <row r="227" spans="1:36" x14ac:dyDescent="0.25">
      <c r="A227" s="13">
        <v>3</v>
      </c>
      <c r="B227" s="13">
        <v>190</v>
      </c>
      <c r="C227" s="95">
        <v>192</v>
      </c>
      <c r="D227" t="s">
        <v>261</v>
      </c>
      <c r="E227">
        <f>-('Avoided Prod Cost'!E227+'Avoided T&amp;D Capacity'!E227+'Avoided Gen Capacity Cost'!E227)</f>
        <v>0</v>
      </c>
      <c r="F227">
        <f>-('Avoided Prod Cost'!F227+'Avoided T&amp;D Capacity'!F227+'Avoided Gen Capacity Cost'!F227)</f>
        <v>0</v>
      </c>
      <c r="G227">
        <f>-('Avoided Prod Cost'!G227+'Avoided T&amp;D Capacity'!G227+'Avoided Gen Capacity Cost'!G227)</f>
        <v>23.831402000000001</v>
      </c>
      <c r="H227">
        <f>-('Avoided Prod Cost'!H227+'Avoided T&amp;D Capacity'!H227+'Avoided Gen Capacity Cost'!H227)</f>
        <v>24.331402000000001</v>
      </c>
      <c r="I227">
        <f>-('Avoided Prod Cost'!I227+'Avoided T&amp;D Capacity'!I227+'Avoided Gen Capacity Cost'!I227)</f>
        <v>25.956402000000001</v>
      </c>
      <c r="J227">
        <f>-('Avoided Prod Cost'!J227+'Avoided T&amp;D Capacity'!J227+'Avoided Gen Capacity Cost'!J227)</f>
        <v>46.934922</v>
      </c>
      <c r="K227">
        <f>-('Avoided Prod Cost'!K227+'Avoided T&amp;D Capacity'!K227+'Avoided Gen Capacity Cost'!K227)</f>
        <v>53.502302</v>
      </c>
      <c r="L227">
        <f>-('Avoided Prod Cost'!L227+'Avoided T&amp;D Capacity'!L227+'Avoided Gen Capacity Cost'!L227)</f>
        <v>54.879251999999994</v>
      </c>
      <c r="M227">
        <f>-('Avoided Prod Cost'!M227+'Avoided T&amp;D Capacity'!M227+'Avoided Gen Capacity Cost'!M227)</f>
        <v>64.956401999999997</v>
      </c>
      <c r="N227">
        <f>-('Avoided Prod Cost'!N227+'Avoided T&amp;D Capacity'!N227+'Avoided Gen Capacity Cost'!N227)</f>
        <v>70.823591999999991</v>
      </c>
      <c r="O227">
        <f>-('Avoided Prod Cost'!O227+'Avoided T&amp;D Capacity'!O227+'Avoided Gen Capacity Cost'!O227)</f>
        <v>71.667341999999991</v>
      </c>
      <c r="P227">
        <f>-('Avoided Prod Cost'!P227+'Avoided T&amp;D Capacity'!P227+'Avoided Gen Capacity Cost'!P227)</f>
        <v>59.347031999999999</v>
      </c>
      <c r="Q227">
        <f>-('Avoided Prod Cost'!Q227+'Avoided T&amp;D Capacity'!Q227+'Avoided Gen Capacity Cost'!Q227)</f>
        <v>63.065781999999999</v>
      </c>
      <c r="R227">
        <f>-('Avoided Prod Cost'!R227+'Avoided T&amp;D Capacity'!R227+'Avoided Gen Capacity Cost'!R227)</f>
        <v>56.534531999999999</v>
      </c>
      <c r="S227">
        <f>-('Avoided Prod Cost'!S227+'Avoided T&amp;D Capacity'!S227+'Avoided Gen Capacity Cost'!S227)</f>
        <v>76.175151999999997</v>
      </c>
      <c r="T227">
        <f>-('Avoided Prod Cost'!T227+'Avoided T&amp;D Capacity'!T227+'Avoided Gen Capacity Cost'!T227)</f>
        <v>58.175151999999997</v>
      </c>
      <c r="U227">
        <f>-('Avoided Prod Cost'!U227+'Avoided T&amp;D Capacity'!U227+'Avoided Gen Capacity Cost'!U227)</f>
        <v>64.972519000000005</v>
      </c>
      <c r="V227">
        <f>-('Avoided Prod Cost'!V227+'Avoided T&amp;D Capacity'!V227+'Avoided Gen Capacity Cost'!V227)</f>
        <v>0</v>
      </c>
      <c r="W227">
        <f>-('Avoided Prod Cost'!W227+'Avoided T&amp;D Capacity'!W227+'Avoided Gen Capacity Cost'!W227)</f>
        <v>0</v>
      </c>
      <c r="X227">
        <f>-('Avoided Prod Cost'!X227+'Avoided T&amp;D Capacity'!X227+'Avoided Gen Capacity Cost'!X227)</f>
        <v>0</v>
      </c>
      <c r="Y227">
        <f>-('Avoided Prod Cost'!Y227+'Avoided T&amp;D Capacity'!Y227+'Avoided Gen Capacity Cost'!Y227)</f>
        <v>0</v>
      </c>
      <c r="Z227">
        <f>-('Avoided Prod Cost'!Z227+'Avoided T&amp;D Capacity'!Z227+'Avoided Gen Capacity Cost'!Z227)</f>
        <v>0</v>
      </c>
      <c r="AA227">
        <f>-('Avoided Prod Cost'!AA227+'Avoided T&amp;D Capacity'!AA227+'Avoided Gen Capacity Cost'!AA227)</f>
        <v>0</v>
      </c>
      <c r="AB227">
        <f>-('Avoided Prod Cost'!AB227+'Avoided T&amp;D Capacity'!AB227+'Avoided Gen Capacity Cost'!AB227)</f>
        <v>0</v>
      </c>
      <c r="AC227">
        <f>-('Avoided Prod Cost'!AC227+'Avoided T&amp;D Capacity'!AC227+'Avoided Gen Capacity Cost'!AC227)</f>
        <v>0</v>
      </c>
      <c r="AD227">
        <f>-('Avoided Prod Cost'!AD227+'Avoided T&amp;D Capacity'!AD227+'Avoided Gen Capacity Cost'!AD227)</f>
        <v>0</v>
      </c>
      <c r="AE227">
        <f>-('Avoided Prod Cost'!AE227+'Avoided T&amp;D Capacity'!AE227+'Avoided Gen Capacity Cost'!AE227)</f>
        <v>0</v>
      </c>
      <c r="AF227">
        <f>-('Avoided Prod Cost'!AF227+'Avoided T&amp;D Capacity'!AF227+'Avoided Gen Capacity Cost'!AF227)</f>
        <v>0</v>
      </c>
      <c r="AG227">
        <f>-('Avoided Prod Cost'!AG227+'Avoided T&amp;D Capacity'!AG227+'Avoided Gen Capacity Cost'!AG227)</f>
        <v>0</v>
      </c>
      <c r="AH227">
        <f>-('Avoided Prod Cost'!AH227+'Avoided T&amp;D Capacity'!AH227+'Avoided Gen Capacity Cost'!AH227)</f>
        <v>0</v>
      </c>
      <c r="AI227" s="2">
        <f t="shared" si="6"/>
        <v>815.153187</v>
      </c>
      <c r="AJ227" s="2">
        <f t="shared" si="7"/>
        <v>508.55859510634536</v>
      </c>
    </row>
    <row r="228" spans="1:36" x14ac:dyDescent="0.25">
      <c r="A228" s="13">
        <v>3</v>
      </c>
      <c r="B228" s="13">
        <v>190</v>
      </c>
      <c r="C228" s="95">
        <v>196</v>
      </c>
      <c r="D228" t="s">
        <v>262</v>
      </c>
      <c r="E228">
        <f>-('Avoided Prod Cost'!E228+'Avoided T&amp;D Capacity'!E228+'Avoided Gen Capacity Cost'!E228)</f>
        <v>0</v>
      </c>
      <c r="F228">
        <f>-('Avoided Prod Cost'!F228+'Avoided T&amp;D Capacity'!F228+'Avoided Gen Capacity Cost'!F228)</f>
        <v>0</v>
      </c>
      <c r="G228">
        <f>-('Avoided Prod Cost'!G228+'Avoided T&amp;D Capacity'!G228+'Avoided Gen Capacity Cost'!G228)</f>
        <v>18.880946999999999</v>
      </c>
      <c r="H228">
        <f>-('Avoided Prod Cost'!H228+'Avoided T&amp;D Capacity'!H228+'Avoided Gen Capacity Cost'!H228)</f>
        <v>18.630946999999999</v>
      </c>
      <c r="I228">
        <f>-('Avoided Prod Cost'!I228+'Avoided T&amp;D Capacity'!I228+'Avoided Gen Capacity Cost'!I228)</f>
        <v>20.130946999999999</v>
      </c>
      <c r="J228">
        <f>-('Avoided Prod Cost'!J228+'Avoided T&amp;D Capacity'!J228+'Avoided Gen Capacity Cost'!J228)</f>
        <v>34.128017</v>
      </c>
      <c r="K228">
        <f>-('Avoided Prod Cost'!K228+'Avoided T&amp;D Capacity'!K228+'Avoided Gen Capacity Cost'!K228)</f>
        <v>38.295009999999998</v>
      </c>
      <c r="L228">
        <f>-('Avoided Prod Cost'!L228+'Avoided T&amp;D Capacity'!L228+'Avoided Gen Capacity Cost'!L228)</f>
        <v>39.328212999999998</v>
      </c>
      <c r="M228">
        <f>-('Avoided Prod Cost'!M228+'Avoided T&amp;D Capacity'!M228+'Avoided Gen Capacity Cost'!M228)</f>
        <v>46.529387</v>
      </c>
      <c r="N228">
        <f>-('Avoided Prod Cost'!N228+'Avoided T&amp;D Capacity'!N228+'Avoided Gen Capacity Cost'!N228)</f>
        <v>49.943446999999999</v>
      </c>
      <c r="O228">
        <f>-('Avoided Prod Cost'!O228+'Avoided T&amp;D Capacity'!O228+'Avoided Gen Capacity Cost'!O228)</f>
        <v>50.724696999999999</v>
      </c>
      <c r="P228">
        <f>-('Avoided Prod Cost'!P228+'Avoided T&amp;D Capacity'!P228+'Avoided Gen Capacity Cost'!P228)</f>
        <v>43.209077000000001</v>
      </c>
      <c r="Q228">
        <f>-('Avoided Prod Cost'!Q228+'Avoided T&amp;D Capacity'!Q228+'Avoided Gen Capacity Cost'!Q228)</f>
        <v>46.005946999999999</v>
      </c>
      <c r="R228">
        <f>-('Avoided Prod Cost'!R228+'Avoided T&amp;D Capacity'!R228+'Avoided Gen Capacity Cost'!R228)</f>
        <v>41.552821999999999</v>
      </c>
      <c r="S228">
        <f>-('Avoided Prod Cost'!S228+'Avoided T&amp;D Capacity'!S228+'Avoided Gen Capacity Cost'!S228)</f>
        <v>54.662196999999999</v>
      </c>
      <c r="T228">
        <f>-('Avoided Prod Cost'!T228+'Avoided T&amp;D Capacity'!T228+'Avoided Gen Capacity Cost'!T228)</f>
        <v>42.537196999999999</v>
      </c>
      <c r="U228">
        <f>-('Avoided Prod Cost'!U228+'Avoided T&amp;D Capacity'!U228+'Avoided Gen Capacity Cost'!U228)</f>
        <v>47.099696999999999</v>
      </c>
      <c r="V228">
        <f>-('Avoided Prod Cost'!V228+'Avoided T&amp;D Capacity'!V228+'Avoided Gen Capacity Cost'!V228)</f>
        <v>0</v>
      </c>
      <c r="W228">
        <f>-('Avoided Prod Cost'!W228+'Avoided T&amp;D Capacity'!W228+'Avoided Gen Capacity Cost'!W228)</f>
        <v>0</v>
      </c>
      <c r="X228">
        <f>-('Avoided Prod Cost'!X228+'Avoided T&amp;D Capacity'!X228+'Avoided Gen Capacity Cost'!X228)</f>
        <v>0</v>
      </c>
      <c r="Y228">
        <f>-('Avoided Prod Cost'!Y228+'Avoided T&amp;D Capacity'!Y228+'Avoided Gen Capacity Cost'!Y228)</f>
        <v>0</v>
      </c>
      <c r="Z228">
        <f>-('Avoided Prod Cost'!Z228+'Avoided T&amp;D Capacity'!Z228+'Avoided Gen Capacity Cost'!Z228)</f>
        <v>0</v>
      </c>
      <c r="AA228">
        <f>-('Avoided Prod Cost'!AA228+'Avoided T&amp;D Capacity'!AA228+'Avoided Gen Capacity Cost'!AA228)</f>
        <v>0</v>
      </c>
      <c r="AB228">
        <f>-('Avoided Prod Cost'!AB228+'Avoided T&amp;D Capacity'!AB228+'Avoided Gen Capacity Cost'!AB228)</f>
        <v>0</v>
      </c>
      <c r="AC228">
        <f>-('Avoided Prod Cost'!AC228+'Avoided T&amp;D Capacity'!AC228+'Avoided Gen Capacity Cost'!AC228)</f>
        <v>0</v>
      </c>
      <c r="AD228">
        <f>-('Avoided Prod Cost'!AD228+'Avoided T&amp;D Capacity'!AD228+'Avoided Gen Capacity Cost'!AD228)</f>
        <v>0</v>
      </c>
      <c r="AE228">
        <f>-('Avoided Prod Cost'!AE228+'Avoided T&amp;D Capacity'!AE228+'Avoided Gen Capacity Cost'!AE228)</f>
        <v>0</v>
      </c>
      <c r="AF228">
        <f>-('Avoided Prod Cost'!AF228+'Avoided T&amp;D Capacity'!AF228+'Avoided Gen Capacity Cost'!AF228)</f>
        <v>0</v>
      </c>
      <c r="AG228">
        <f>-('Avoided Prod Cost'!AG228+'Avoided T&amp;D Capacity'!AG228+'Avoided Gen Capacity Cost'!AG228)</f>
        <v>0</v>
      </c>
      <c r="AH228">
        <f>-('Avoided Prod Cost'!AH228+'Avoided T&amp;D Capacity'!AH228+'Avoided Gen Capacity Cost'!AH228)</f>
        <v>0</v>
      </c>
      <c r="AI228" s="2">
        <f t="shared" si="6"/>
        <v>591.65854899999999</v>
      </c>
      <c r="AJ228" s="2">
        <f t="shared" si="7"/>
        <v>370.1489268605398</v>
      </c>
    </row>
    <row r="229" spans="1:36" x14ac:dyDescent="0.25">
      <c r="A229" s="13">
        <v>3</v>
      </c>
      <c r="B229" s="13">
        <v>190</v>
      </c>
      <c r="C229" s="95">
        <v>197</v>
      </c>
      <c r="D229" t="s">
        <v>263</v>
      </c>
      <c r="E229">
        <f>-('Avoided Prod Cost'!E229+'Avoided T&amp;D Capacity'!E229+'Avoided Gen Capacity Cost'!E229)</f>
        <v>0</v>
      </c>
      <c r="F229">
        <f>-('Avoided Prod Cost'!F229+'Avoided T&amp;D Capacity'!F229+'Avoided Gen Capacity Cost'!F229)</f>
        <v>0</v>
      </c>
      <c r="G229">
        <f>-('Avoided Prod Cost'!G229+'Avoided T&amp;D Capacity'!G229+'Avoided Gen Capacity Cost'!G229)</f>
        <v>4.4068671999999998</v>
      </c>
      <c r="H229">
        <f>-('Avoided Prod Cost'!H229+'Avoided T&amp;D Capacity'!H229+'Avoided Gen Capacity Cost'!H229)</f>
        <v>4.6568671999999998</v>
      </c>
      <c r="I229">
        <f>-('Avoided Prod Cost'!I229+'Avoided T&amp;D Capacity'!I229+'Avoided Gen Capacity Cost'!I229)</f>
        <v>4.7818671999999998</v>
      </c>
      <c r="J229">
        <f>-('Avoided Prod Cost'!J229+'Avoided T&amp;D Capacity'!J229+'Avoided Gen Capacity Cost'!J229)</f>
        <v>7.5777652</v>
      </c>
      <c r="K229">
        <f>-('Avoided Prod Cost'!K229+'Avoided T&amp;D Capacity'!K229+'Avoided Gen Capacity Cost'!K229)</f>
        <v>8.3658511999999998</v>
      </c>
      <c r="L229">
        <f>-('Avoided Prod Cost'!L229+'Avoided T&amp;D Capacity'!L229+'Avoided Gen Capacity Cost'!L229)</f>
        <v>8.1842112</v>
      </c>
      <c r="M229">
        <f>-('Avoided Prod Cost'!M229+'Avoided T&amp;D Capacity'!M229+'Avoided Gen Capacity Cost'!M229)</f>
        <v>9.7974922000000007</v>
      </c>
      <c r="N229">
        <f>-('Avoided Prod Cost'!N229+'Avoided T&amp;D Capacity'!N229+'Avoided Gen Capacity Cost'!N229)</f>
        <v>9.9303051999999994</v>
      </c>
      <c r="O229">
        <f>-('Avoided Prod Cost'!O229+'Avoided T&amp;D Capacity'!O229+'Avoided Gen Capacity Cost'!O229)</f>
        <v>10.742805199999999</v>
      </c>
      <c r="P229">
        <f>-('Avoided Prod Cost'!P229+'Avoided T&amp;D Capacity'!P229+'Avoided Gen Capacity Cost'!P229)</f>
        <v>9.3443672000000007</v>
      </c>
      <c r="Q229">
        <f>-('Avoided Prod Cost'!Q229+'Avoided T&amp;D Capacity'!Q229+'Avoided Gen Capacity Cost'!Q229)</f>
        <v>0</v>
      </c>
      <c r="R229">
        <f>-('Avoided Prod Cost'!R229+'Avoided T&amp;D Capacity'!R229+'Avoided Gen Capacity Cost'!R229)</f>
        <v>0</v>
      </c>
      <c r="S229">
        <f>-('Avoided Prod Cost'!S229+'Avoided T&amp;D Capacity'!S229+'Avoided Gen Capacity Cost'!S229)</f>
        <v>0</v>
      </c>
      <c r="T229">
        <f>-('Avoided Prod Cost'!T229+'Avoided T&amp;D Capacity'!T229+'Avoided Gen Capacity Cost'!T229)</f>
        <v>0</v>
      </c>
      <c r="U229">
        <f>-('Avoided Prod Cost'!U229+'Avoided T&amp;D Capacity'!U229+'Avoided Gen Capacity Cost'!U229)</f>
        <v>0</v>
      </c>
      <c r="V229">
        <f>-('Avoided Prod Cost'!V229+'Avoided T&amp;D Capacity'!V229+'Avoided Gen Capacity Cost'!V229)</f>
        <v>0</v>
      </c>
      <c r="W229">
        <f>-('Avoided Prod Cost'!W229+'Avoided T&amp;D Capacity'!W229+'Avoided Gen Capacity Cost'!W229)</f>
        <v>0</v>
      </c>
      <c r="X229">
        <f>-('Avoided Prod Cost'!X229+'Avoided T&amp;D Capacity'!X229+'Avoided Gen Capacity Cost'!X229)</f>
        <v>0</v>
      </c>
      <c r="Y229">
        <f>-('Avoided Prod Cost'!Y229+'Avoided T&amp;D Capacity'!Y229+'Avoided Gen Capacity Cost'!Y229)</f>
        <v>0</v>
      </c>
      <c r="Z229">
        <f>-('Avoided Prod Cost'!Z229+'Avoided T&amp;D Capacity'!Z229+'Avoided Gen Capacity Cost'!Z229)</f>
        <v>0</v>
      </c>
      <c r="AA229">
        <f>-('Avoided Prod Cost'!AA229+'Avoided T&amp;D Capacity'!AA229+'Avoided Gen Capacity Cost'!AA229)</f>
        <v>0</v>
      </c>
      <c r="AB229">
        <f>-('Avoided Prod Cost'!AB229+'Avoided T&amp;D Capacity'!AB229+'Avoided Gen Capacity Cost'!AB229)</f>
        <v>0</v>
      </c>
      <c r="AC229">
        <f>-('Avoided Prod Cost'!AC229+'Avoided T&amp;D Capacity'!AC229+'Avoided Gen Capacity Cost'!AC229)</f>
        <v>0</v>
      </c>
      <c r="AD229">
        <f>-('Avoided Prod Cost'!AD229+'Avoided T&amp;D Capacity'!AD229+'Avoided Gen Capacity Cost'!AD229)</f>
        <v>0</v>
      </c>
      <c r="AE229">
        <f>-('Avoided Prod Cost'!AE229+'Avoided T&amp;D Capacity'!AE229+'Avoided Gen Capacity Cost'!AE229)</f>
        <v>0</v>
      </c>
      <c r="AF229">
        <f>-('Avoided Prod Cost'!AF229+'Avoided T&amp;D Capacity'!AF229+'Avoided Gen Capacity Cost'!AF229)</f>
        <v>0</v>
      </c>
      <c r="AG229">
        <f>-('Avoided Prod Cost'!AG229+'Avoided T&amp;D Capacity'!AG229+'Avoided Gen Capacity Cost'!AG229)</f>
        <v>0</v>
      </c>
      <c r="AH229">
        <f>-('Avoided Prod Cost'!AH229+'Avoided T&amp;D Capacity'!AH229+'Avoided Gen Capacity Cost'!AH229)</f>
        <v>0</v>
      </c>
      <c r="AI229" s="2">
        <f t="shared" si="6"/>
        <v>77.788398999999998</v>
      </c>
      <c r="AJ229" s="2">
        <f t="shared" si="7"/>
        <v>56.735145962241248</v>
      </c>
    </row>
    <row r="230" spans="1:36" x14ac:dyDescent="0.25">
      <c r="A230" s="13">
        <v>3</v>
      </c>
      <c r="B230" s="13">
        <v>190</v>
      </c>
      <c r="C230" s="95">
        <v>198</v>
      </c>
      <c r="D230" t="s">
        <v>264</v>
      </c>
      <c r="E230">
        <f>-('Avoided Prod Cost'!E230+'Avoided T&amp;D Capacity'!E230+'Avoided Gen Capacity Cost'!E230)</f>
        <v>0</v>
      </c>
      <c r="F230">
        <f>-('Avoided Prod Cost'!F230+'Avoided T&amp;D Capacity'!F230+'Avoided Gen Capacity Cost'!F230)</f>
        <v>0</v>
      </c>
      <c r="G230">
        <f>-('Avoided Prod Cost'!G230+'Avoided T&amp;D Capacity'!G230+'Avoided Gen Capacity Cost'!G230)</f>
        <v>5.1082402</v>
      </c>
      <c r="H230">
        <f>-('Avoided Prod Cost'!H230+'Avoided T&amp;D Capacity'!H230+'Avoided Gen Capacity Cost'!H230)</f>
        <v>5.3582402</v>
      </c>
      <c r="I230">
        <f>-('Avoided Prod Cost'!I230+'Avoided T&amp;D Capacity'!I230+'Avoided Gen Capacity Cost'!I230)</f>
        <v>5.3582402</v>
      </c>
      <c r="J230">
        <f>-('Avoided Prod Cost'!J230+'Avoided T&amp;D Capacity'!J230+'Avoided Gen Capacity Cost'!J230)</f>
        <v>9.7303101999999999</v>
      </c>
      <c r="K230">
        <f>-('Avoided Prod Cost'!K230+'Avoided T&amp;D Capacity'!K230+'Avoided Gen Capacity Cost'!K230)</f>
        <v>10.820154200000001</v>
      </c>
      <c r="L230">
        <f>-('Avoided Prod Cost'!L230+'Avoided T&amp;D Capacity'!L230+'Avoided Gen Capacity Cost'!L230)</f>
        <v>11.129724200000002</v>
      </c>
      <c r="M230">
        <f>-('Avoided Prod Cost'!M230+'Avoided T&amp;D Capacity'!M230+'Avoided Gen Capacity Cost'!M230)</f>
        <v>13.342615200000001</v>
      </c>
      <c r="N230">
        <f>-('Avoided Prod Cost'!N230+'Avoided T&amp;D Capacity'!N230+'Avoided Gen Capacity Cost'!N230)</f>
        <v>14.014490200000001</v>
      </c>
      <c r="O230">
        <f>-('Avoided Prod Cost'!O230+'Avoided T&amp;D Capacity'!O230+'Avoided Gen Capacity Cost'!O230)</f>
        <v>14.123865200000001</v>
      </c>
      <c r="P230">
        <f>-('Avoided Prod Cost'!P230+'Avoided T&amp;D Capacity'!P230+'Avoided Gen Capacity Cost'!P230)</f>
        <v>12.483240200000001</v>
      </c>
      <c r="Q230">
        <f>-('Avoided Prod Cost'!Q230+'Avoided T&amp;D Capacity'!Q230+'Avoided Gen Capacity Cost'!Q230)</f>
        <v>12.811365200000001</v>
      </c>
      <c r="R230">
        <f>-('Avoided Prod Cost'!R230+'Avoided T&amp;D Capacity'!R230+'Avoided Gen Capacity Cost'!R230)</f>
        <v>11.920740200000001</v>
      </c>
      <c r="S230">
        <f>-('Avoided Prod Cost'!S230+'Avoided T&amp;D Capacity'!S230+'Avoided Gen Capacity Cost'!S230)</f>
        <v>14.045740200000001</v>
      </c>
      <c r="T230">
        <f>-('Avoided Prod Cost'!T230+'Avoided T&amp;D Capacity'!T230+'Avoided Gen Capacity Cost'!T230)</f>
        <v>10.608240200000001</v>
      </c>
      <c r="U230">
        <f>-('Avoided Prod Cost'!U230+'Avoided T&amp;D Capacity'!U230+'Avoided Gen Capacity Cost'!U230)</f>
        <v>12.951990200000001</v>
      </c>
      <c r="V230">
        <f>-('Avoided Prod Cost'!V230+'Avoided T&amp;D Capacity'!V230+'Avoided Gen Capacity Cost'!V230)</f>
        <v>13.545740200000001</v>
      </c>
      <c r="W230">
        <f>-('Avoided Prod Cost'!W230+'Avoided T&amp;D Capacity'!W230+'Avoided Gen Capacity Cost'!W230)</f>
        <v>15.451990200000001</v>
      </c>
      <c r="X230">
        <f>-('Avoided Prod Cost'!X230+'Avoided T&amp;D Capacity'!X230+'Avoided Gen Capacity Cost'!X230)</f>
        <v>15.420740200000001</v>
      </c>
      <c r="Y230">
        <f>-('Avoided Prod Cost'!Y230+'Avoided T&amp;D Capacity'!Y230+'Avoided Gen Capacity Cost'!Y230)</f>
        <v>17.108240200000001</v>
      </c>
      <c r="Z230">
        <f>-('Avoided Prod Cost'!Z230+'Avoided T&amp;D Capacity'!Z230+'Avoided Gen Capacity Cost'!Z230)</f>
        <v>16.733240200000001</v>
      </c>
      <c r="AA230">
        <f>-('Avoided Prod Cost'!AA230+'Avoided T&amp;D Capacity'!AA230+'Avoided Gen Capacity Cost'!AA230)</f>
        <v>15.920740200000001</v>
      </c>
      <c r="AB230">
        <f>-('Avoided Prod Cost'!AB230+'Avoided T&amp;D Capacity'!AB230+'Avoided Gen Capacity Cost'!AB230)</f>
        <v>14.483240200000001</v>
      </c>
      <c r="AC230">
        <f>-('Avoided Prod Cost'!AC230+'Avoided T&amp;D Capacity'!AC230+'Avoided Gen Capacity Cost'!AC230)</f>
        <v>16.014490200000001</v>
      </c>
      <c r="AD230">
        <f>-('Avoided Prod Cost'!AD230+'Avoided T&amp;D Capacity'!AD230+'Avoided Gen Capacity Cost'!AD230)</f>
        <v>14.639490200000001</v>
      </c>
      <c r="AE230">
        <f>-('Avoided Prod Cost'!AE230+'Avoided T&amp;D Capacity'!AE230+'Avoided Gen Capacity Cost'!AE230)</f>
        <v>13.826990200000001</v>
      </c>
      <c r="AF230">
        <f>-('Avoided Prod Cost'!AF230+'Avoided T&amp;D Capacity'!AF230+'Avoided Gen Capacity Cost'!AF230)</f>
        <v>15.420740200000001</v>
      </c>
      <c r="AG230">
        <f>-('Avoided Prod Cost'!AG230+'Avoided T&amp;D Capacity'!AG230+'Avoided Gen Capacity Cost'!AG230)</f>
        <v>15.451990200000001</v>
      </c>
      <c r="AH230">
        <f>-('Avoided Prod Cost'!AH230+'Avoided T&amp;D Capacity'!AH230+'Avoided Gen Capacity Cost'!AH230)</f>
        <v>19.420740200000001</v>
      </c>
      <c r="AI230" s="2">
        <f t="shared" si="6"/>
        <v>367.24556860000013</v>
      </c>
      <c r="AJ230" s="2">
        <f t="shared" si="7"/>
        <v>158.66218657058715</v>
      </c>
    </row>
    <row r="231" spans="1:36" x14ac:dyDescent="0.25">
      <c r="A231" s="13">
        <v>3</v>
      </c>
      <c r="B231" s="13">
        <v>190</v>
      </c>
      <c r="C231" s="95">
        <v>199</v>
      </c>
      <c r="D231" t="s">
        <v>265</v>
      </c>
      <c r="E231">
        <f>-('Avoided Prod Cost'!E231+'Avoided T&amp;D Capacity'!E231+'Avoided Gen Capacity Cost'!E231)</f>
        <v>0</v>
      </c>
      <c r="F231">
        <f>-('Avoided Prod Cost'!F231+'Avoided T&amp;D Capacity'!F231+'Avoided Gen Capacity Cost'!F231)</f>
        <v>0</v>
      </c>
      <c r="G231">
        <f>-('Avoided Prod Cost'!G231+'Avoided T&amp;D Capacity'!G231+'Avoided Gen Capacity Cost'!G231)</f>
        <v>6.6318649999999995</v>
      </c>
      <c r="H231">
        <f>-('Avoided Prod Cost'!H231+'Avoided T&amp;D Capacity'!H231+'Avoided Gen Capacity Cost'!H231)</f>
        <v>6.7568649999999995</v>
      </c>
      <c r="I231">
        <f>-('Avoided Prod Cost'!I231+'Avoided T&amp;D Capacity'!I231+'Avoided Gen Capacity Cost'!I231)</f>
        <v>6.8818649999999995</v>
      </c>
      <c r="J231">
        <f>-('Avoided Prod Cost'!J231+'Avoided T&amp;D Capacity'!J231+'Avoided Gen Capacity Cost'!J231)</f>
        <v>14.722684999999998</v>
      </c>
      <c r="K231">
        <f>-('Avoided Prod Cost'!K231+'Avoided T&amp;D Capacity'!K231+'Avoided Gen Capacity Cost'!K231)</f>
        <v>17.419950999999998</v>
      </c>
      <c r="L231">
        <f>-('Avoided Prod Cost'!L231+'Avoided T&amp;D Capacity'!L231+'Avoided Gen Capacity Cost'!L231)</f>
        <v>17.240262999999999</v>
      </c>
      <c r="M231">
        <f>-('Avoided Prod Cost'!M231+'Avoided T&amp;D Capacity'!M231+'Avoided Gen Capacity Cost'!M231)</f>
        <v>21.116244999999999</v>
      </c>
      <c r="N231">
        <f>-('Avoided Prod Cost'!N231+'Avoided T&amp;D Capacity'!N231+'Avoided Gen Capacity Cost'!N231)</f>
        <v>22.647494999999999</v>
      </c>
      <c r="O231">
        <f>-('Avoided Prod Cost'!O231+'Avoided T&amp;D Capacity'!O231+'Avoided Gen Capacity Cost'!O231)</f>
        <v>22.842804999999998</v>
      </c>
      <c r="P231">
        <f>-('Avoided Prod Cost'!P231+'Avoided T&amp;D Capacity'!P231+'Avoided Gen Capacity Cost'!P231)</f>
        <v>19.225614999999998</v>
      </c>
      <c r="Q231">
        <f>-('Avoided Prod Cost'!Q231+'Avoided T&amp;D Capacity'!Q231+'Avoided Gen Capacity Cost'!Q231)</f>
        <v>0</v>
      </c>
      <c r="R231">
        <f>-('Avoided Prod Cost'!R231+'Avoided T&amp;D Capacity'!R231+'Avoided Gen Capacity Cost'!R231)</f>
        <v>0</v>
      </c>
      <c r="S231">
        <f>-('Avoided Prod Cost'!S231+'Avoided T&amp;D Capacity'!S231+'Avoided Gen Capacity Cost'!S231)</f>
        <v>0</v>
      </c>
      <c r="T231">
        <f>-('Avoided Prod Cost'!T231+'Avoided T&amp;D Capacity'!T231+'Avoided Gen Capacity Cost'!T231)</f>
        <v>0</v>
      </c>
      <c r="U231">
        <f>-('Avoided Prod Cost'!U231+'Avoided T&amp;D Capacity'!U231+'Avoided Gen Capacity Cost'!U231)</f>
        <v>0</v>
      </c>
      <c r="V231">
        <f>-('Avoided Prod Cost'!V231+'Avoided T&amp;D Capacity'!V231+'Avoided Gen Capacity Cost'!V231)</f>
        <v>0</v>
      </c>
      <c r="W231">
        <f>-('Avoided Prod Cost'!W231+'Avoided T&amp;D Capacity'!W231+'Avoided Gen Capacity Cost'!W231)</f>
        <v>0</v>
      </c>
      <c r="X231">
        <f>-('Avoided Prod Cost'!X231+'Avoided T&amp;D Capacity'!X231+'Avoided Gen Capacity Cost'!X231)</f>
        <v>0</v>
      </c>
      <c r="Y231">
        <f>-('Avoided Prod Cost'!Y231+'Avoided T&amp;D Capacity'!Y231+'Avoided Gen Capacity Cost'!Y231)</f>
        <v>0</v>
      </c>
      <c r="Z231">
        <f>-('Avoided Prod Cost'!Z231+'Avoided T&amp;D Capacity'!Z231+'Avoided Gen Capacity Cost'!Z231)</f>
        <v>0</v>
      </c>
      <c r="AA231">
        <f>-('Avoided Prod Cost'!AA231+'Avoided T&amp;D Capacity'!AA231+'Avoided Gen Capacity Cost'!AA231)</f>
        <v>0</v>
      </c>
      <c r="AB231">
        <f>-('Avoided Prod Cost'!AB231+'Avoided T&amp;D Capacity'!AB231+'Avoided Gen Capacity Cost'!AB231)</f>
        <v>0</v>
      </c>
      <c r="AC231">
        <f>-('Avoided Prod Cost'!AC231+'Avoided T&amp;D Capacity'!AC231+'Avoided Gen Capacity Cost'!AC231)</f>
        <v>0</v>
      </c>
      <c r="AD231">
        <f>-('Avoided Prod Cost'!AD231+'Avoided T&amp;D Capacity'!AD231+'Avoided Gen Capacity Cost'!AD231)</f>
        <v>0</v>
      </c>
      <c r="AE231">
        <f>-('Avoided Prod Cost'!AE231+'Avoided T&amp;D Capacity'!AE231+'Avoided Gen Capacity Cost'!AE231)</f>
        <v>0</v>
      </c>
      <c r="AF231">
        <f>-('Avoided Prod Cost'!AF231+'Avoided T&amp;D Capacity'!AF231+'Avoided Gen Capacity Cost'!AF231)</f>
        <v>0</v>
      </c>
      <c r="AG231">
        <f>-('Avoided Prod Cost'!AG231+'Avoided T&amp;D Capacity'!AG231+'Avoided Gen Capacity Cost'!AG231)</f>
        <v>0</v>
      </c>
      <c r="AH231">
        <f>-('Avoided Prod Cost'!AH231+'Avoided T&amp;D Capacity'!AH231+'Avoided Gen Capacity Cost'!AH231)</f>
        <v>0</v>
      </c>
      <c r="AI231" s="2">
        <f t="shared" si="6"/>
        <v>155.48565399999998</v>
      </c>
      <c r="AJ231" s="2">
        <f t="shared" si="7"/>
        <v>111.30529636223274</v>
      </c>
    </row>
    <row r="232" spans="1:36" x14ac:dyDescent="0.25">
      <c r="A232" s="13">
        <v>3</v>
      </c>
      <c r="B232" s="13">
        <v>190</v>
      </c>
      <c r="C232" s="95">
        <v>200</v>
      </c>
      <c r="D232" t="s">
        <v>266</v>
      </c>
      <c r="E232">
        <f>-('Avoided Prod Cost'!E232+'Avoided T&amp;D Capacity'!E232+'Avoided Gen Capacity Cost'!E232)</f>
        <v>0</v>
      </c>
      <c r="F232">
        <f>-('Avoided Prod Cost'!F232+'Avoided T&amp;D Capacity'!F232+'Avoided Gen Capacity Cost'!F232)</f>
        <v>0</v>
      </c>
      <c r="G232">
        <f>-('Avoided Prod Cost'!G232+'Avoided T&amp;D Capacity'!G232+'Avoided Gen Capacity Cost'!G232)</f>
        <v>22.303840000000001</v>
      </c>
      <c r="H232">
        <f>-('Avoided Prod Cost'!H232+'Avoided T&amp;D Capacity'!H232+'Avoided Gen Capacity Cost'!H232)</f>
        <v>22.428840000000001</v>
      </c>
      <c r="I232">
        <f>-('Avoided Prod Cost'!I232+'Avoided T&amp;D Capacity'!I232+'Avoided Gen Capacity Cost'!I232)</f>
        <v>23.803840000000001</v>
      </c>
      <c r="J232">
        <f>-('Avoided Prod Cost'!J232+'Avoided T&amp;D Capacity'!J232+'Avoided Gen Capacity Cost'!J232)</f>
        <v>40.755012000000001</v>
      </c>
      <c r="K232">
        <f>-('Avoided Prod Cost'!K232+'Avoided T&amp;D Capacity'!K232+'Avoided Gen Capacity Cost'!K232)</f>
        <v>46.462043000000001</v>
      </c>
      <c r="L232">
        <f>-('Avoided Prod Cost'!L232+'Avoided T&amp;D Capacity'!L232+'Avoided Gen Capacity Cost'!L232)</f>
        <v>47.807746000000002</v>
      </c>
      <c r="M232">
        <f>-('Avoided Prod Cost'!M232+'Avoided T&amp;D Capacity'!M232+'Avoided Gen Capacity Cost'!M232)</f>
        <v>56.741340000000001</v>
      </c>
      <c r="N232">
        <f>-('Avoided Prod Cost'!N232+'Avoided T&amp;D Capacity'!N232+'Avoided Gen Capacity Cost'!N232)</f>
        <v>60.753178999999996</v>
      </c>
      <c r="O232">
        <f>-('Avoided Prod Cost'!O232+'Avoided T&amp;D Capacity'!O232+'Avoided Gen Capacity Cost'!O232)</f>
        <v>60.987558999999997</v>
      </c>
      <c r="P232">
        <f>-('Avoided Prod Cost'!P232+'Avoided T&amp;D Capacity'!P232+'Avoided Gen Capacity Cost'!P232)</f>
        <v>52.620368999999997</v>
      </c>
      <c r="Q232">
        <f>-('Avoided Prod Cost'!Q232+'Avoided T&amp;D Capacity'!Q232+'Avoided Gen Capacity Cost'!Q232)</f>
        <v>55.745368999999997</v>
      </c>
      <c r="R232">
        <f>-('Avoided Prod Cost'!R232+'Avoided T&amp;D Capacity'!R232+'Avoided Gen Capacity Cost'!R232)</f>
        <v>49.948498999999998</v>
      </c>
      <c r="S232">
        <f>-('Avoided Prod Cost'!S232+'Avoided T&amp;D Capacity'!S232+'Avoided Gen Capacity Cost'!S232)</f>
        <v>65.526618999999997</v>
      </c>
      <c r="T232">
        <f>-('Avoided Prod Cost'!T232+'Avoided T&amp;D Capacity'!T232+'Avoided Gen Capacity Cost'!T232)</f>
        <v>51.370368999999997</v>
      </c>
      <c r="U232">
        <f>-('Avoided Prod Cost'!U232+'Avoided T&amp;D Capacity'!U232+'Avoided Gen Capacity Cost'!U232)</f>
        <v>56.714118999999997</v>
      </c>
      <c r="V232">
        <f>-('Avoided Prod Cost'!V232+'Avoided T&amp;D Capacity'!V232+'Avoided Gen Capacity Cost'!V232)</f>
        <v>57.714118999999997</v>
      </c>
      <c r="W232">
        <f>-('Avoided Prod Cost'!W232+'Avoided T&amp;D Capacity'!W232+'Avoided Gen Capacity Cost'!W232)</f>
        <v>66.995368999999997</v>
      </c>
      <c r="X232">
        <f>-('Avoided Prod Cost'!X232+'Avoided T&amp;D Capacity'!X232+'Avoided Gen Capacity Cost'!X232)</f>
        <v>67.839118999999997</v>
      </c>
      <c r="Y232">
        <f>-('Avoided Prod Cost'!Y232+'Avoided T&amp;D Capacity'!Y232+'Avoided Gen Capacity Cost'!Y232)</f>
        <v>69.995368999999997</v>
      </c>
      <c r="Z232">
        <f>-('Avoided Prod Cost'!Z232+'Avoided T&amp;D Capacity'!Z232+'Avoided Gen Capacity Cost'!Z232)</f>
        <v>70.620368999999997</v>
      </c>
      <c r="AA232">
        <f>-('Avoided Prod Cost'!AA232+'Avoided T&amp;D Capacity'!AA232+'Avoided Gen Capacity Cost'!AA232)</f>
        <v>71.557868999999997</v>
      </c>
      <c r="AB232">
        <f>-('Avoided Prod Cost'!AB232+'Avoided T&amp;D Capacity'!AB232+'Avoided Gen Capacity Cost'!AB232)</f>
        <v>65.495368999999997</v>
      </c>
      <c r="AC232">
        <f>-('Avoided Prod Cost'!AC232+'Avoided T&amp;D Capacity'!AC232+'Avoided Gen Capacity Cost'!AC232)</f>
        <v>66.714118999999997</v>
      </c>
      <c r="AD232">
        <f>-('Avoided Prod Cost'!AD232+'Avoided T&amp;D Capacity'!AD232+'Avoided Gen Capacity Cost'!AD232)</f>
        <v>61.589118999999997</v>
      </c>
      <c r="AE232">
        <f>-('Avoided Prod Cost'!AE232+'Avoided T&amp;D Capacity'!AE232+'Avoided Gen Capacity Cost'!AE232)</f>
        <v>63.495368999999997</v>
      </c>
      <c r="AF232">
        <f>-('Avoided Prod Cost'!AF232+'Avoided T&amp;D Capacity'!AF232+'Avoided Gen Capacity Cost'!AF232)</f>
        <v>68.307868999999997</v>
      </c>
      <c r="AG232">
        <f>-('Avoided Prod Cost'!AG232+'Avoided T&amp;D Capacity'!AG232+'Avoided Gen Capacity Cost'!AG232)</f>
        <v>70.151618999999997</v>
      </c>
      <c r="AH232">
        <f>-('Avoided Prod Cost'!AH232+'Avoided T&amp;D Capacity'!AH232+'Avoided Gen Capacity Cost'!AH232)</f>
        <v>90.245368999999997</v>
      </c>
      <c r="AI232" s="2">
        <f t="shared" si="6"/>
        <v>1604.6897899999997</v>
      </c>
      <c r="AJ232" s="2">
        <f t="shared" si="7"/>
        <v>689.35042431100112</v>
      </c>
    </row>
    <row r="233" spans="1:36" x14ac:dyDescent="0.25">
      <c r="A233" s="13">
        <v>3</v>
      </c>
      <c r="B233" s="13">
        <v>190</v>
      </c>
      <c r="C233" s="95">
        <v>202</v>
      </c>
      <c r="D233" t="s">
        <v>267</v>
      </c>
      <c r="E233">
        <f>-('Avoided Prod Cost'!E233+'Avoided T&amp;D Capacity'!E233+'Avoided Gen Capacity Cost'!E233)</f>
        <v>0</v>
      </c>
      <c r="F233">
        <f>-('Avoided Prod Cost'!F233+'Avoided T&amp;D Capacity'!F233+'Avoided Gen Capacity Cost'!F233)</f>
        <v>0</v>
      </c>
      <c r="G233">
        <f>-('Avoided Prod Cost'!G233+'Avoided T&amp;D Capacity'!G233+'Avoided Gen Capacity Cost'!G233)</f>
        <v>18.748163999999999</v>
      </c>
      <c r="H233">
        <f>-('Avoided Prod Cost'!H233+'Avoided T&amp;D Capacity'!H233+'Avoided Gen Capacity Cost'!H233)</f>
        <v>18.498163999999999</v>
      </c>
      <c r="I233">
        <f>-('Avoided Prod Cost'!I233+'Avoided T&amp;D Capacity'!I233+'Avoided Gen Capacity Cost'!I233)</f>
        <v>19.998163999999999</v>
      </c>
      <c r="J233">
        <f>-('Avoided Prod Cost'!J233+'Avoided T&amp;D Capacity'!J233+'Avoided Gen Capacity Cost'!J233)</f>
        <v>32.262811999999997</v>
      </c>
      <c r="K233">
        <f>-('Avoided Prod Cost'!K233+'Avoided T&amp;D Capacity'!K233+'Avoided Gen Capacity Cost'!K233)</f>
        <v>35.813594000000002</v>
      </c>
      <c r="L233">
        <f>-('Avoided Prod Cost'!L233+'Avoided T&amp;D Capacity'!L233+'Avoided Gen Capacity Cost'!L233)</f>
        <v>37.160272999999997</v>
      </c>
      <c r="M233">
        <f>-('Avoided Prod Cost'!M233+'Avoided T&amp;D Capacity'!M233+'Avoided Gen Capacity Cost'!M233)</f>
        <v>43.505973999999995</v>
      </c>
      <c r="N233">
        <f>-('Avoided Prod Cost'!N233+'Avoided T&amp;D Capacity'!N233+'Avoided Gen Capacity Cost'!N233)</f>
        <v>46.392575000000001</v>
      </c>
      <c r="O233">
        <f>-('Avoided Prod Cost'!O233+'Avoided T&amp;D Capacity'!O233+'Avoided Gen Capacity Cost'!O233)</f>
        <v>47.220694999999999</v>
      </c>
      <c r="P233">
        <f>-('Avoided Prod Cost'!P233+'Avoided T&amp;D Capacity'!P233+'Avoided Gen Capacity Cost'!P233)</f>
        <v>40.962885</v>
      </c>
      <c r="Q233">
        <f>-('Avoided Prod Cost'!Q233+'Avoided T&amp;D Capacity'!Q233+'Avoided Gen Capacity Cost'!Q233)</f>
        <v>43.712885</v>
      </c>
      <c r="R233">
        <f>-('Avoided Prod Cost'!R233+'Avoided T&amp;D Capacity'!R233+'Avoided Gen Capacity Cost'!R233)</f>
        <v>39.900385</v>
      </c>
      <c r="S233">
        <f>-('Avoided Prod Cost'!S233+'Avoided T&amp;D Capacity'!S233+'Avoided Gen Capacity Cost'!S233)</f>
        <v>51.119135</v>
      </c>
      <c r="T233">
        <f>-('Avoided Prod Cost'!T233+'Avoided T&amp;D Capacity'!T233+'Avoided Gen Capacity Cost'!T233)</f>
        <v>40.556635</v>
      </c>
      <c r="U233">
        <f>-('Avoided Prod Cost'!U233+'Avoided T&amp;D Capacity'!U233+'Avoided Gen Capacity Cost'!U233)</f>
        <v>45.635252000000001</v>
      </c>
      <c r="V233">
        <f>-('Avoided Prod Cost'!V233+'Avoided T&amp;D Capacity'!V233+'Avoided Gen Capacity Cost'!V233)</f>
        <v>45.697752000000001</v>
      </c>
      <c r="W233">
        <f>-('Avoided Prod Cost'!W233+'Avoided T&amp;D Capacity'!W233+'Avoided Gen Capacity Cost'!W233)</f>
        <v>51.604002000000001</v>
      </c>
      <c r="X233">
        <f>-('Avoided Prod Cost'!X233+'Avoided T&amp;D Capacity'!X233+'Avoided Gen Capacity Cost'!X233)</f>
        <v>52.916502000000001</v>
      </c>
      <c r="Y233">
        <f>-('Avoided Prod Cost'!Y233+'Avoided T&amp;D Capacity'!Y233+'Avoided Gen Capacity Cost'!Y233)</f>
        <v>55.885252000000001</v>
      </c>
      <c r="Z233">
        <f>-('Avoided Prod Cost'!Z233+'Avoided T&amp;D Capacity'!Z233+'Avoided Gen Capacity Cost'!Z233)</f>
        <v>55.822752000000001</v>
      </c>
      <c r="AA233">
        <f>-('Avoided Prod Cost'!AA233+'Avoided T&amp;D Capacity'!AA233+'Avoided Gen Capacity Cost'!AA233)</f>
        <v>0</v>
      </c>
      <c r="AB233">
        <f>-('Avoided Prod Cost'!AB233+'Avoided T&amp;D Capacity'!AB233+'Avoided Gen Capacity Cost'!AB233)</f>
        <v>0</v>
      </c>
      <c r="AC233">
        <f>-('Avoided Prod Cost'!AC233+'Avoided T&amp;D Capacity'!AC233+'Avoided Gen Capacity Cost'!AC233)</f>
        <v>0</v>
      </c>
      <c r="AD233">
        <f>-('Avoided Prod Cost'!AD233+'Avoided T&amp;D Capacity'!AD233+'Avoided Gen Capacity Cost'!AD233)</f>
        <v>0</v>
      </c>
      <c r="AE233">
        <f>-('Avoided Prod Cost'!AE233+'Avoided T&amp;D Capacity'!AE233+'Avoided Gen Capacity Cost'!AE233)</f>
        <v>0</v>
      </c>
      <c r="AF233">
        <f>-('Avoided Prod Cost'!AF233+'Avoided T&amp;D Capacity'!AF233+'Avoided Gen Capacity Cost'!AF233)</f>
        <v>0</v>
      </c>
      <c r="AG233">
        <f>-('Avoided Prod Cost'!AG233+'Avoided T&amp;D Capacity'!AG233+'Avoided Gen Capacity Cost'!AG233)</f>
        <v>0</v>
      </c>
      <c r="AH233">
        <f>-('Avoided Prod Cost'!AH233+'Avoided T&amp;D Capacity'!AH233+'Avoided Gen Capacity Cost'!AH233)</f>
        <v>0</v>
      </c>
      <c r="AI233" s="2">
        <f t="shared" si="6"/>
        <v>823.41385200000036</v>
      </c>
      <c r="AJ233" s="2">
        <f t="shared" si="7"/>
        <v>441.85911726828436</v>
      </c>
    </row>
    <row r="234" spans="1:36" x14ac:dyDescent="0.25">
      <c r="A234" s="13">
        <v>3</v>
      </c>
      <c r="B234" s="13">
        <v>190</v>
      </c>
      <c r="C234" s="95">
        <v>203</v>
      </c>
      <c r="D234" t="s">
        <v>268</v>
      </c>
      <c r="E234">
        <f>-('Avoided Prod Cost'!E234+'Avoided T&amp;D Capacity'!E234+'Avoided Gen Capacity Cost'!E234)</f>
        <v>0</v>
      </c>
      <c r="F234">
        <f>-('Avoided Prod Cost'!F234+'Avoided T&amp;D Capacity'!F234+'Avoided Gen Capacity Cost'!F234)</f>
        <v>0</v>
      </c>
      <c r="G234">
        <f>-('Avoided Prod Cost'!G234+'Avoided T&amp;D Capacity'!G234+'Avoided Gen Capacity Cost'!G234)</f>
        <v>1.08058593</v>
      </c>
      <c r="H234">
        <f>-('Avoided Prod Cost'!H234+'Avoided T&amp;D Capacity'!H234+'Avoided Gen Capacity Cost'!H234)</f>
        <v>0.95558593000000003</v>
      </c>
      <c r="I234">
        <f>-('Avoided Prod Cost'!I234+'Avoided T&amp;D Capacity'!I234+'Avoided Gen Capacity Cost'!I234)</f>
        <v>1.08058593</v>
      </c>
      <c r="J234">
        <f>-('Avoided Prod Cost'!J234+'Avoided T&amp;D Capacity'!J234+'Avoided Gen Capacity Cost'!J234)</f>
        <v>1.24367183</v>
      </c>
      <c r="K234">
        <f>-('Avoided Prod Cost'!K234+'Avoided T&amp;D Capacity'!K234+'Avoided Gen Capacity Cost'!K234)</f>
        <v>1.46535153</v>
      </c>
      <c r="L234">
        <f>-('Avoided Prod Cost'!L234+'Avoided T&amp;D Capacity'!L234+'Avoided Gen Capacity Cost'!L234)</f>
        <v>1.27687503</v>
      </c>
      <c r="M234">
        <f>-('Avoided Prod Cost'!M234+'Avoided T&amp;D Capacity'!M234+'Avoided Gen Capacity Cost'!M234)</f>
        <v>1.82277343</v>
      </c>
      <c r="N234">
        <f>-('Avoided Prod Cost'!N234+'Avoided T&amp;D Capacity'!N234+'Avoided Gen Capacity Cost'!N234)</f>
        <v>1.65871093</v>
      </c>
      <c r="O234">
        <f>-('Avoided Prod Cost'!O234+'Avoided T&amp;D Capacity'!O234+'Avoided Gen Capacity Cost'!O234)</f>
        <v>1.90089843</v>
      </c>
      <c r="P234">
        <f>-('Avoided Prod Cost'!P234+'Avoided T&amp;D Capacity'!P234+'Avoided Gen Capacity Cost'!P234)</f>
        <v>1.73683593</v>
      </c>
      <c r="Q234">
        <f>-('Avoided Prod Cost'!Q234+'Avoided T&amp;D Capacity'!Q234+'Avoided Gen Capacity Cost'!Q234)</f>
        <v>1.47121093</v>
      </c>
      <c r="R234">
        <f>-('Avoided Prod Cost'!R234+'Avoided T&amp;D Capacity'!R234+'Avoided Gen Capacity Cost'!R234)</f>
        <v>1.34621093</v>
      </c>
      <c r="S234">
        <f>-('Avoided Prod Cost'!S234+'Avoided T&amp;D Capacity'!S234+'Avoided Gen Capacity Cost'!S234)</f>
        <v>1.48683593</v>
      </c>
      <c r="T234">
        <f>-('Avoided Prod Cost'!T234+'Avoided T&amp;D Capacity'!T234+'Avoided Gen Capacity Cost'!T234)</f>
        <v>1.86183593</v>
      </c>
      <c r="U234">
        <f>-('Avoided Prod Cost'!U234+'Avoided T&amp;D Capacity'!U234+'Avoided Gen Capacity Cost'!U234)</f>
        <v>1.61183593</v>
      </c>
      <c r="V234">
        <f>-('Avoided Prod Cost'!V234+'Avoided T&amp;D Capacity'!V234+'Avoided Gen Capacity Cost'!V234)</f>
        <v>1.36183593</v>
      </c>
      <c r="W234">
        <f>-('Avoided Prod Cost'!W234+'Avoided T&amp;D Capacity'!W234+'Avoided Gen Capacity Cost'!W234)</f>
        <v>1.76808593</v>
      </c>
      <c r="X234">
        <f>-('Avoided Prod Cost'!X234+'Avoided T&amp;D Capacity'!X234+'Avoided Gen Capacity Cost'!X234)</f>
        <v>1.51808593</v>
      </c>
      <c r="Y234">
        <f>-('Avoided Prod Cost'!Y234+'Avoided T&amp;D Capacity'!Y234+'Avoided Gen Capacity Cost'!Y234)</f>
        <v>2.1118359299999998</v>
      </c>
      <c r="Z234">
        <f>-('Avoided Prod Cost'!Z234+'Avoided T&amp;D Capacity'!Z234+'Avoided Gen Capacity Cost'!Z234)</f>
        <v>2.5180859299999998</v>
      </c>
      <c r="AA234">
        <f>-('Avoided Prod Cost'!AA234+'Avoided T&amp;D Capacity'!AA234+'Avoided Gen Capacity Cost'!AA234)</f>
        <v>0</v>
      </c>
      <c r="AB234">
        <f>-('Avoided Prod Cost'!AB234+'Avoided T&amp;D Capacity'!AB234+'Avoided Gen Capacity Cost'!AB234)</f>
        <v>0</v>
      </c>
      <c r="AC234">
        <f>-('Avoided Prod Cost'!AC234+'Avoided T&amp;D Capacity'!AC234+'Avoided Gen Capacity Cost'!AC234)</f>
        <v>0</v>
      </c>
      <c r="AD234">
        <f>-('Avoided Prod Cost'!AD234+'Avoided T&amp;D Capacity'!AD234+'Avoided Gen Capacity Cost'!AD234)</f>
        <v>0</v>
      </c>
      <c r="AE234">
        <f>-('Avoided Prod Cost'!AE234+'Avoided T&amp;D Capacity'!AE234+'Avoided Gen Capacity Cost'!AE234)</f>
        <v>0</v>
      </c>
      <c r="AF234">
        <f>-('Avoided Prod Cost'!AF234+'Avoided T&amp;D Capacity'!AF234+'Avoided Gen Capacity Cost'!AF234)</f>
        <v>0</v>
      </c>
      <c r="AG234">
        <f>-('Avoided Prod Cost'!AG234+'Avoided T&amp;D Capacity'!AG234+'Avoided Gen Capacity Cost'!AG234)</f>
        <v>0</v>
      </c>
      <c r="AH234">
        <f>-('Avoided Prod Cost'!AH234+'Avoided T&amp;D Capacity'!AH234+'Avoided Gen Capacity Cost'!AH234)</f>
        <v>0</v>
      </c>
      <c r="AI234" s="2">
        <f t="shared" si="6"/>
        <v>31.277734200000012</v>
      </c>
      <c r="AJ234" s="2">
        <f t="shared" si="7"/>
        <v>17.311606507278036</v>
      </c>
    </row>
    <row r="235" spans="1:36" x14ac:dyDescent="0.25">
      <c r="A235" s="13">
        <v>3</v>
      </c>
      <c r="B235" s="13">
        <v>190</v>
      </c>
      <c r="C235" s="95">
        <v>204</v>
      </c>
      <c r="D235" t="s">
        <v>269</v>
      </c>
      <c r="E235">
        <f>-('Avoided Prod Cost'!E235+'Avoided T&amp;D Capacity'!E235+'Avoided Gen Capacity Cost'!E235)</f>
        <v>0</v>
      </c>
      <c r="F235">
        <f>-('Avoided Prod Cost'!F235+'Avoided T&amp;D Capacity'!F235+'Avoided Gen Capacity Cost'!F235)</f>
        <v>0</v>
      </c>
      <c r="G235">
        <f>-('Avoided Prod Cost'!G235+'Avoided T&amp;D Capacity'!G235+'Avoided Gen Capacity Cost'!G235)</f>
        <v>1.3708788999999999</v>
      </c>
      <c r="H235">
        <f>-('Avoided Prod Cost'!H235+'Avoided T&amp;D Capacity'!H235+'Avoided Gen Capacity Cost'!H235)</f>
        <v>1.4958788999999999</v>
      </c>
      <c r="I235">
        <f>-('Avoided Prod Cost'!I235+'Avoided T&amp;D Capacity'!I235+'Avoided Gen Capacity Cost'!I235)</f>
        <v>1.6208788999999999</v>
      </c>
      <c r="J235">
        <f>-('Avoided Prod Cost'!J235+'Avoided T&amp;D Capacity'!J235+'Avoided Gen Capacity Cost'!J235)</f>
        <v>1.8806444999999998</v>
      </c>
      <c r="K235">
        <f>-('Avoided Prod Cost'!K235+'Avoided T&amp;D Capacity'!K235+'Avoided Gen Capacity Cost'!K235)</f>
        <v>2.4216602000000003</v>
      </c>
      <c r="L235">
        <f>-('Avoided Prod Cost'!L235+'Avoided T&amp;D Capacity'!L235+'Avoided Gen Capacity Cost'!L235)</f>
        <v>2.1697069999999998</v>
      </c>
      <c r="M235">
        <f>-('Avoided Prod Cost'!M235+'Avoided T&amp;D Capacity'!M235+'Avoided Gen Capacity Cost'!M235)</f>
        <v>2.6365039000000001</v>
      </c>
      <c r="N235">
        <f>-('Avoided Prod Cost'!N235+'Avoided T&amp;D Capacity'!N235+'Avoided Gen Capacity Cost'!N235)</f>
        <v>2.4880664000000001</v>
      </c>
      <c r="O235">
        <f>-('Avoided Prod Cost'!O235+'Avoided T&amp;D Capacity'!O235+'Avoided Gen Capacity Cost'!O235)</f>
        <v>3.1443169000000002</v>
      </c>
      <c r="P235">
        <f>-('Avoided Prod Cost'!P235+'Avoided T&amp;D Capacity'!P235+'Avoided Gen Capacity Cost'!P235)</f>
        <v>2.4646289000000001</v>
      </c>
      <c r="Q235">
        <f>-('Avoided Prod Cost'!Q235+'Avoided T&amp;D Capacity'!Q235+'Avoided Gen Capacity Cost'!Q235)</f>
        <v>2.7302539000000001</v>
      </c>
      <c r="R235">
        <f>-('Avoided Prod Cost'!R235+'Avoided T&amp;D Capacity'!R235+'Avoided Gen Capacity Cost'!R235)</f>
        <v>2.2615039000000001</v>
      </c>
      <c r="S235">
        <f>-('Avoided Prod Cost'!S235+'Avoided T&amp;D Capacity'!S235+'Avoided Gen Capacity Cost'!S235)</f>
        <v>2.6208789000000001</v>
      </c>
      <c r="T235">
        <f>-('Avoided Prod Cost'!T235+'Avoided T&amp;D Capacity'!T235+'Avoided Gen Capacity Cost'!T235)</f>
        <v>2.2771289000000001</v>
      </c>
      <c r="U235">
        <f>-('Avoided Prod Cost'!U235+'Avoided T&amp;D Capacity'!U235+'Avoided Gen Capacity Cost'!U235)</f>
        <v>3.0583789000000001</v>
      </c>
      <c r="V235">
        <f>-('Avoided Prod Cost'!V235+'Avoided T&amp;D Capacity'!V235+'Avoided Gen Capacity Cost'!V235)</f>
        <v>2.8083789000000001</v>
      </c>
      <c r="W235">
        <f>-('Avoided Prod Cost'!W235+'Avoided T&amp;D Capacity'!W235+'Avoided Gen Capacity Cost'!W235)</f>
        <v>3.0896289000000001</v>
      </c>
      <c r="X235">
        <f>-('Avoided Prod Cost'!X235+'Avoided T&amp;D Capacity'!X235+'Avoided Gen Capacity Cost'!X235)</f>
        <v>2.8708789000000001</v>
      </c>
      <c r="Y235">
        <f>-('Avoided Prod Cost'!Y235+'Avoided T&amp;D Capacity'!Y235+'Avoided Gen Capacity Cost'!Y235)</f>
        <v>3.4333789000000001</v>
      </c>
      <c r="Z235">
        <f>-('Avoided Prod Cost'!Z235+'Avoided T&amp;D Capacity'!Z235+'Avoided Gen Capacity Cost'!Z235)</f>
        <v>3.3708789000000001</v>
      </c>
      <c r="AA235">
        <f>-('Avoided Prod Cost'!AA235+'Avoided T&amp;D Capacity'!AA235+'Avoided Gen Capacity Cost'!AA235)</f>
        <v>0</v>
      </c>
      <c r="AB235">
        <f>-('Avoided Prod Cost'!AB235+'Avoided T&amp;D Capacity'!AB235+'Avoided Gen Capacity Cost'!AB235)</f>
        <v>0</v>
      </c>
      <c r="AC235">
        <f>-('Avoided Prod Cost'!AC235+'Avoided T&amp;D Capacity'!AC235+'Avoided Gen Capacity Cost'!AC235)</f>
        <v>0</v>
      </c>
      <c r="AD235">
        <f>-('Avoided Prod Cost'!AD235+'Avoided T&amp;D Capacity'!AD235+'Avoided Gen Capacity Cost'!AD235)</f>
        <v>0</v>
      </c>
      <c r="AE235">
        <f>-('Avoided Prod Cost'!AE235+'Avoided T&amp;D Capacity'!AE235+'Avoided Gen Capacity Cost'!AE235)</f>
        <v>0</v>
      </c>
      <c r="AF235">
        <f>-('Avoided Prod Cost'!AF235+'Avoided T&amp;D Capacity'!AF235+'Avoided Gen Capacity Cost'!AF235)</f>
        <v>0</v>
      </c>
      <c r="AG235">
        <f>-('Avoided Prod Cost'!AG235+'Avoided T&amp;D Capacity'!AG235+'Avoided Gen Capacity Cost'!AG235)</f>
        <v>0</v>
      </c>
      <c r="AH235">
        <f>-('Avoided Prod Cost'!AH235+'Avoided T&amp;D Capacity'!AH235+'Avoided Gen Capacity Cost'!AH235)</f>
        <v>0</v>
      </c>
      <c r="AI235" s="2">
        <f t="shared" si="6"/>
        <v>50.214453500000012</v>
      </c>
      <c r="AJ235" s="2">
        <f t="shared" si="7"/>
        <v>27.429870966866929</v>
      </c>
    </row>
    <row r="236" spans="1:36" x14ac:dyDescent="0.25">
      <c r="A236" s="13">
        <v>3</v>
      </c>
      <c r="B236" s="13">
        <v>190</v>
      </c>
      <c r="C236" s="95">
        <v>205</v>
      </c>
      <c r="D236" t="s">
        <v>270</v>
      </c>
      <c r="E236">
        <f>-('Avoided Prod Cost'!E236+'Avoided T&amp;D Capacity'!E236+'Avoided Gen Capacity Cost'!E236)</f>
        <v>0</v>
      </c>
      <c r="F236">
        <f>-('Avoided Prod Cost'!F236+'Avoided T&amp;D Capacity'!F236+'Avoided Gen Capacity Cost'!F236)</f>
        <v>0</v>
      </c>
      <c r="G236">
        <f>-('Avoided Prod Cost'!G236+'Avoided T&amp;D Capacity'!G236+'Avoided Gen Capacity Cost'!G236)</f>
        <v>2.7457870999999998</v>
      </c>
      <c r="H236">
        <f>-('Avoided Prod Cost'!H236+'Avoided T&amp;D Capacity'!H236+'Avoided Gen Capacity Cost'!H236)</f>
        <v>2.7457870999999998</v>
      </c>
      <c r="I236">
        <f>-('Avoided Prod Cost'!I236+'Avoided T&amp;D Capacity'!I236+'Avoided Gen Capacity Cost'!I236)</f>
        <v>2.7457870999999998</v>
      </c>
      <c r="J236">
        <f>-('Avoided Prod Cost'!J236+'Avoided T&amp;D Capacity'!J236+'Avoided Gen Capacity Cost'!J236)</f>
        <v>4.3190292999999995</v>
      </c>
      <c r="K236">
        <f>-('Avoided Prod Cost'!K236+'Avoided T&amp;D Capacity'!K236+'Avoided Gen Capacity Cost'!K236)</f>
        <v>4.3248886999999998</v>
      </c>
      <c r="L236">
        <f>-('Avoided Prod Cost'!L236+'Avoided T&amp;D Capacity'!L236+'Avoided Gen Capacity Cost'!L236)</f>
        <v>0</v>
      </c>
      <c r="M236">
        <f>-('Avoided Prod Cost'!M236+'Avoided T&amp;D Capacity'!M236+'Avoided Gen Capacity Cost'!M236)</f>
        <v>0</v>
      </c>
      <c r="N236">
        <f>-('Avoided Prod Cost'!N236+'Avoided T&amp;D Capacity'!N236+'Avoided Gen Capacity Cost'!N236)</f>
        <v>0</v>
      </c>
      <c r="O236">
        <f>-('Avoided Prod Cost'!O236+'Avoided T&amp;D Capacity'!O236+'Avoided Gen Capacity Cost'!O236)</f>
        <v>0</v>
      </c>
      <c r="P236">
        <f>-('Avoided Prod Cost'!P236+'Avoided T&amp;D Capacity'!P236+'Avoided Gen Capacity Cost'!P236)</f>
        <v>0</v>
      </c>
      <c r="Q236">
        <f>-('Avoided Prod Cost'!Q236+'Avoided T&amp;D Capacity'!Q236+'Avoided Gen Capacity Cost'!Q236)</f>
        <v>0</v>
      </c>
      <c r="R236">
        <f>-('Avoided Prod Cost'!R236+'Avoided T&amp;D Capacity'!R236+'Avoided Gen Capacity Cost'!R236)</f>
        <v>0</v>
      </c>
      <c r="S236">
        <f>-('Avoided Prod Cost'!S236+'Avoided T&amp;D Capacity'!S236+'Avoided Gen Capacity Cost'!S236)</f>
        <v>0</v>
      </c>
      <c r="T236">
        <f>-('Avoided Prod Cost'!T236+'Avoided T&amp;D Capacity'!T236+'Avoided Gen Capacity Cost'!T236)</f>
        <v>0</v>
      </c>
      <c r="U236">
        <f>-('Avoided Prod Cost'!U236+'Avoided T&amp;D Capacity'!U236+'Avoided Gen Capacity Cost'!U236)</f>
        <v>0</v>
      </c>
      <c r="V236">
        <f>-('Avoided Prod Cost'!V236+'Avoided T&amp;D Capacity'!V236+'Avoided Gen Capacity Cost'!V236)</f>
        <v>0</v>
      </c>
      <c r="W236">
        <f>-('Avoided Prod Cost'!W236+'Avoided T&amp;D Capacity'!W236+'Avoided Gen Capacity Cost'!W236)</f>
        <v>0</v>
      </c>
      <c r="X236">
        <f>-('Avoided Prod Cost'!X236+'Avoided T&amp;D Capacity'!X236+'Avoided Gen Capacity Cost'!X236)</f>
        <v>0</v>
      </c>
      <c r="Y236">
        <f>-('Avoided Prod Cost'!Y236+'Avoided T&amp;D Capacity'!Y236+'Avoided Gen Capacity Cost'!Y236)</f>
        <v>0</v>
      </c>
      <c r="Z236">
        <f>-('Avoided Prod Cost'!Z236+'Avoided T&amp;D Capacity'!Z236+'Avoided Gen Capacity Cost'!Z236)</f>
        <v>0</v>
      </c>
      <c r="AA236">
        <f>-('Avoided Prod Cost'!AA236+'Avoided T&amp;D Capacity'!AA236+'Avoided Gen Capacity Cost'!AA236)</f>
        <v>0</v>
      </c>
      <c r="AB236">
        <f>-('Avoided Prod Cost'!AB236+'Avoided T&amp;D Capacity'!AB236+'Avoided Gen Capacity Cost'!AB236)</f>
        <v>0</v>
      </c>
      <c r="AC236">
        <f>-('Avoided Prod Cost'!AC236+'Avoided T&amp;D Capacity'!AC236+'Avoided Gen Capacity Cost'!AC236)</f>
        <v>0</v>
      </c>
      <c r="AD236">
        <f>-('Avoided Prod Cost'!AD236+'Avoided T&amp;D Capacity'!AD236+'Avoided Gen Capacity Cost'!AD236)</f>
        <v>0</v>
      </c>
      <c r="AE236">
        <f>-('Avoided Prod Cost'!AE236+'Avoided T&amp;D Capacity'!AE236+'Avoided Gen Capacity Cost'!AE236)</f>
        <v>0</v>
      </c>
      <c r="AF236">
        <f>-('Avoided Prod Cost'!AF236+'Avoided T&amp;D Capacity'!AF236+'Avoided Gen Capacity Cost'!AF236)</f>
        <v>0</v>
      </c>
      <c r="AG236">
        <f>-('Avoided Prod Cost'!AG236+'Avoided T&amp;D Capacity'!AG236+'Avoided Gen Capacity Cost'!AG236)</f>
        <v>0</v>
      </c>
      <c r="AH236">
        <f>-('Avoided Prod Cost'!AH236+'Avoided T&amp;D Capacity'!AH236+'Avoided Gen Capacity Cost'!AH236)</f>
        <v>0</v>
      </c>
      <c r="AI236" s="2">
        <f t="shared" si="6"/>
        <v>16.881279299999999</v>
      </c>
      <c r="AJ236" s="2">
        <f t="shared" si="7"/>
        <v>14.692909155925602</v>
      </c>
    </row>
    <row r="237" spans="1:36" x14ac:dyDescent="0.25">
      <c r="A237" s="13">
        <v>3</v>
      </c>
      <c r="B237" s="13">
        <v>220</v>
      </c>
      <c r="C237" s="95">
        <v>221</v>
      </c>
      <c r="D237" t="s">
        <v>271</v>
      </c>
      <c r="E237">
        <f>-('Avoided Prod Cost'!E237+'Avoided T&amp;D Capacity'!E237+'Avoided Gen Capacity Cost'!E237)</f>
        <v>0</v>
      </c>
      <c r="F237">
        <f>-('Avoided Prod Cost'!F237+'Avoided T&amp;D Capacity'!F237+'Avoided Gen Capacity Cost'!F237)</f>
        <v>0</v>
      </c>
      <c r="G237">
        <f>-('Avoided Prod Cost'!G237+'Avoided T&amp;D Capacity'!G237+'Avoided Gen Capacity Cost'!G237)</f>
        <v>2.3304941000000001</v>
      </c>
      <c r="H237">
        <f>-('Avoided Prod Cost'!H237+'Avoided T&amp;D Capacity'!H237+'Avoided Gen Capacity Cost'!H237)</f>
        <v>2.4554941000000001</v>
      </c>
      <c r="I237">
        <f>-('Avoided Prod Cost'!I237+'Avoided T&amp;D Capacity'!I237+'Avoided Gen Capacity Cost'!I237)</f>
        <v>2.4554941000000001</v>
      </c>
      <c r="J237">
        <f>-('Avoided Prod Cost'!J237+'Avoided T&amp;D Capacity'!J237+'Avoided Gen Capacity Cost'!J237)</f>
        <v>3.1703379000000003</v>
      </c>
      <c r="K237">
        <f>-('Avoided Prod Cost'!K237+'Avoided T&amp;D Capacity'!K237+'Avoided Gen Capacity Cost'!K237)</f>
        <v>3.4232675000000001</v>
      </c>
      <c r="L237">
        <f>-('Avoided Prod Cost'!L237+'Avoided T&amp;D Capacity'!L237+'Avoided Gen Capacity Cost'!L237)</f>
        <v>3.4828379000000003</v>
      </c>
      <c r="M237">
        <f>-('Avoided Prod Cost'!M237+'Avoided T&amp;D Capacity'!M237+'Avoided Gen Capacity Cost'!M237)</f>
        <v>4.5336191000000001</v>
      </c>
      <c r="N237">
        <f>-('Avoided Prod Cost'!N237+'Avoided T&amp;D Capacity'!N237+'Avoided Gen Capacity Cost'!N237)</f>
        <v>4.6195570999999997</v>
      </c>
      <c r="O237">
        <f>-('Avoided Prod Cost'!O237+'Avoided T&amp;D Capacity'!O237+'Avoided Gen Capacity Cost'!O237)</f>
        <v>4.6429941000000001</v>
      </c>
      <c r="P237">
        <f>-('Avoided Prod Cost'!P237+'Avoided T&amp;D Capacity'!P237+'Avoided Gen Capacity Cost'!P237)</f>
        <v>4.1898691000000001</v>
      </c>
      <c r="Q237">
        <f>-('Avoided Prod Cost'!Q237+'Avoided T&amp;D Capacity'!Q237+'Avoided Gen Capacity Cost'!Q237)</f>
        <v>4.4554941000000001</v>
      </c>
      <c r="R237">
        <f>-('Avoided Prod Cost'!R237+'Avoided T&amp;D Capacity'!R237+'Avoided Gen Capacity Cost'!R237)</f>
        <v>4.1273691000000001</v>
      </c>
      <c r="S237">
        <f>-('Avoided Prod Cost'!S237+'Avoided T&amp;D Capacity'!S237+'Avoided Gen Capacity Cost'!S237)</f>
        <v>4.8617441000000001</v>
      </c>
      <c r="T237">
        <f>-('Avoided Prod Cost'!T237+'Avoided T&amp;D Capacity'!T237+'Avoided Gen Capacity Cost'!T237)</f>
        <v>4.1429941000000001</v>
      </c>
      <c r="U237">
        <f>-('Avoided Prod Cost'!U237+'Avoided T&amp;D Capacity'!U237+'Avoided Gen Capacity Cost'!U237)</f>
        <v>4.9242441000000001</v>
      </c>
      <c r="V237">
        <f>-('Avoided Prod Cost'!V237+'Avoided T&amp;D Capacity'!V237+'Avoided Gen Capacity Cost'!V237)</f>
        <v>4.7367441000000001</v>
      </c>
      <c r="W237">
        <f>-('Avoided Prod Cost'!W237+'Avoided T&amp;D Capacity'!W237+'Avoided Gen Capacity Cost'!W237)</f>
        <v>5.1742441000000001</v>
      </c>
      <c r="X237">
        <f>-('Avoided Prod Cost'!X237+'Avoided T&amp;D Capacity'!X237+'Avoided Gen Capacity Cost'!X237)</f>
        <v>5.4554941000000001</v>
      </c>
      <c r="Y237">
        <f>-('Avoided Prod Cost'!Y237+'Avoided T&amp;D Capacity'!Y237+'Avoided Gen Capacity Cost'!Y237)</f>
        <v>6.0492441000000001</v>
      </c>
      <c r="Z237">
        <f>-('Avoided Prod Cost'!Z237+'Avoided T&amp;D Capacity'!Z237+'Avoided Gen Capacity Cost'!Z237)</f>
        <v>5.5179941000000001</v>
      </c>
      <c r="AA237">
        <f>-('Avoided Prod Cost'!AA237+'Avoided T&amp;D Capacity'!AA237+'Avoided Gen Capacity Cost'!AA237)</f>
        <v>5.5804941000000001</v>
      </c>
      <c r="AB237">
        <f>-('Avoided Prod Cost'!AB237+'Avoided T&amp;D Capacity'!AB237+'Avoided Gen Capacity Cost'!AB237)</f>
        <v>5.0804941000000001</v>
      </c>
      <c r="AC237">
        <f>-('Avoided Prod Cost'!AC237+'Avoided T&amp;D Capacity'!AC237+'Avoided Gen Capacity Cost'!AC237)</f>
        <v>5.5492441000000001</v>
      </c>
      <c r="AD237">
        <f>-('Avoided Prod Cost'!AD237+'Avoided T&amp;D Capacity'!AD237+'Avoided Gen Capacity Cost'!AD237)</f>
        <v>5.8617441000000001</v>
      </c>
      <c r="AE237">
        <f>-('Avoided Prod Cost'!AE237+'Avoided T&amp;D Capacity'!AE237+'Avoided Gen Capacity Cost'!AE237)</f>
        <v>4.8617441000000001</v>
      </c>
      <c r="AF237">
        <f>-('Avoided Prod Cost'!AF237+'Avoided T&amp;D Capacity'!AF237+'Avoided Gen Capacity Cost'!AF237)</f>
        <v>5.8929941000000001</v>
      </c>
      <c r="AG237">
        <f>-('Avoided Prod Cost'!AG237+'Avoided T&amp;D Capacity'!AG237+'Avoided Gen Capacity Cost'!AG237)</f>
        <v>4.8929941000000001</v>
      </c>
      <c r="AH237">
        <f>-('Avoided Prod Cost'!AH237+'Avoided T&amp;D Capacity'!AH237+'Avoided Gen Capacity Cost'!AH237)</f>
        <v>0</v>
      </c>
      <c r="AI237" s="2">
        <f t="shared" si="6"/>
        <v>122.46923969999997</v>
      </c>
      <c r="AJ237" s="2">
        <f t="shared" si="7"/>
        <v>54.849508824400573</v>
      </c>
    </row>
    <row r="238" spans="1:36" x14ac:dyDescent="0.25">
      <c r="A238" s="13">
        <v>3</v>
      </c>
      <c r="B238" s="13">
        <v>230</v>
      </c>
      <c r="C238" s="95">
        <v>231</v>
      </c>
      <c r="D238" t="s">
        <v>272</v>
      </c>
      <c r="E238">
        <f>-('Avoided Prod Cost'!E238+'Avoided T&amp;D Capacity'!E238+'Avoided Gen Capacity Cost'!E238)</f>
        <v>0</v>
      </c>
      <c r="F238">
        <f>-('Avoided Prod Cost'!F238+'Avoided T&amp;D Capacity'!F238+'Avoided Gen Capacity Cost'!F238)</f>
        <v>0</v>
      </c>
      <c r="G238">
        <f>-('Avoided Prod Cost'!G238+'Avoided T&amp;D Capacity'!G238+'Avoided Gen Capacity Cost'!G238)</f>
        <v>16.898440999999998</v>
      </c>
      <c r="H238">
        <f>-('Avoided Prod Cost'!H238+'Avoided T&amp;D Capacity'!H238+'Avoided Gen Capacity Cost'!H238)</f>
        <v>16.773440999999998</v>
      </c>
      <c r="I238">
        <f>-('Avoided Prod Cost'!I238+'Avoided T&amp;D Capacity'!I238+'Avoided Gen Capacity Cost'!I238)</f>
        <v>18.273440999999998</v>
      </c>
      <c r="J238">
        <f>-('Avoided Prod Cost'!J238+'Avoided T&amp;D Capacity'!J238+'Avoided Gen Capacity Cost'!J238)</f>
        <v>24.520510999999999</v>
      </c>
      <c r="K238">
        <f>-('Avoided Prod Cost'!K238+'Avoided T&amp;D Capacity'!K238+'Avoided Gen Capacity Cost'!K238)</f>
        <v>25.878909999999998</v>
      </c>
      <c r="L238">
        <f>-('Avoided Prod Cost'!L238+'Avoided T&amp;D Capacity'!L238+'Avoided Gen Capacity Cost'!L238)</f>
        <v>0</v>
      </c>
      <c r="M238">
        <f>-('Avoided Prod Cost'!M238+'Avoided T&amp;D Capacity'!M238+'Avoided Gen Capacity Cost'!M238)</f>
        <v>0</v>
      </c>
      <c r="N238">
        <f>-('Avoided Prod Cost'!N238+'Avoided T&amp;D Capacity'!N238+'Avoided Gen Capacity Cost'!N238)</f>
        <v>0</v>
      </c>
      <c r="O238">
        <f>-('Avoided Prod Cost'!O238+'Avoided T&amp;D Capacity'!O238+'Avoided Gen Capacity Cost'!O238)</f>
        <v>0</v>
      </c>
      <c r="P238">
        <f>-('Avoided Prod Cost'!P238+'Avoided T&amp;D Capacity'!P238+'Avoided Gen Capacity Cost'!P238)</f>
        <v>0</v>
      </c>
      <c r="Q238">
        <f>-('Avoided Prod Cost'!Q238+'Avoided T&amp;D Capacity'!Q238+'Avoided Gen Capacity Cost'!Q238)</f>
        <v>0</v>
      </c>
      <c r="R238">
        <f>-('Avoided Prod Cost'!R238+'Avoided T&amp;D Capacity'!R238+'Avoided Gen Capacity Cost'!R238)</f>
        <v>0</v>
      </c>
      <c r="S238">
        <f>-('Avoided Prod Cost'!S238+'Avoided T&amp;D Capacity'!S238+'Avoided Gen Capacity Cost'!S238)</f>
        <v>0</v>
      </c>
      <c r="T238">
        <f>-('Avoided Prod Cost'!T238+'Avoided T&amp;D Capacity'!T238+'Avoided Gen Capacity Cost'!T238)</f>
        <v>0</v>
      </c>
      <c r="U238">
        <f>-('Avoided Prod Cost'!U238+'Avoided T&amp;D Capacity'!U238+'Avoided Gen Capacity Cost'!U238)</f>
        <v>0</v>
      </c>
      <c r="V238">
        <f>-('Avoided Prod Cost'!V238+'Avoided T&amp;D Capacity'!V238+'Avoided Gen Capacity Cost'!V238)</f>
        <v>0</v>
      </c>
      <c r="W238">
        <f>-('Avoided Prod Cost'!W238+'Avoided T&amp;D Capacity'!W238+'Avoided Gen Capacity Cost'!W238)</f>
        <v>0</v>
      </c>
      <c r="X238">
        <f>-('Avoided Prod Cost'!X238+'Avoided T&amp;D Capacity'!X238+'Avoided Gen Capacity Cost'!X238)</f>
        <v>0</v>
      </c>
      <c r="Y238">
        <f>-('Avoided Prod Cost'!Y238+'Avoided T&amp;D Capacity'!Y238+'Avoided Gen Capacity Cost'!Y238)</f>
        <v>0</v>
      </c>
      <c r="Z238">
        <f>-('Avoided Prod Cost'!Z238+'Avoided T&amp;D Capacity'!Z238+'Avoided Gen Capacity Cost'!Z238)</f>
        <v>0</v>
      </c>
      <c r="AA238">
        <f>-('Avoided Prod Cost'!AA238+'Avoided T&amp;D Capacity'!AA238+'Avoided Gen Capacity Cost'!AA238)</f>
        <v>0</v>
      </c>
      <c r="AB238">
        <f>-('Avoided Prod Cost'!AB238+'Avoided T&amp;D Capacity'!AB238+'Avoided Gen Capacity Cost'!AB238)</f>
        <v>0</v>
      </c>
      <c r="AC238">
        <f>-('Avoided Prod Cost'!AC238+'Avoided T&amp;D Capacity'!AC238+'Avoided Gen Capacity Cost'!AC238)</f>
        <v>0</v>
      </c>
      <c r="AD238">
        <f>-('Avoided Prod Cost'!AD238+'Avoided T&amp;D Capacity'!AD238+'Avoided Gen Capacity Cost'!AD238)</f>
        <v>0</v>
      </c>
      <c r="AE238">
        <f>-('Avoided Prod Cost'!AE238+'Avoided T&amp;D Capacity'!AE238+'Avoided Gen Capacity Cost'!AE238)</f>
        <v>0</v>
      </c>
      <c r="AF238">
        <f>-('Avoided Prod Cost'!AF238+'Avoided T&amp;D Capacity'!AF238+'Avoided Gen Capacity Cost'!AF238)</f>
        <v>0</v>
      </c>
      <c r="AG238">
        <f>-('Avoided Prod Cost'!AG238+'Avoided T&amp;D Capacity'!AG238+'Avoided Gen Capacity Cost'!AG238)</f>
        <v>0</v>
      </c>
      <c r="AH238">
        <f>-('Avoided Prod Cost'!AH238+'Avoided T&amp;D Capacity'!AH238+'Avoided Gen Capacity Cost'!AH238)</f>
        <v>0</v>
      </c>
      <c r="AI238" s="2">
        <f t="shared" si="6"/>
        <v>102.34474399999999</v>
      </c>
      <c r="AJ238" s="2">
        <f t="shared" si="7"/>
        <v>89.238954276306089</v>
      </c>
    </row>
    <row r="239" spans="1:36" x14ac:dyDescent="0.25">
      <c r="A239" s="13">
        <v>3</v>
      </c>
      <c r="B239" s="13">
        <v>240</v>
      </c>
      <c r="C239" s="95">
        <v>241</v>
      </c>
      <c r="D239" t="s">
        <v>273</v>
      </c>
      <c r="E239">
        <f>-('Avoided Prod Cost'!E239+'Avoided T&amp;D Capacity'!E239+'Avoided Gen Capacity Cost'!E239)</f>
        <v>0</v>
      </c>
      <c r="F239">
        <f>-('Avoided Prod Cost'!F239+'Avoided T&amp;D Capacity'!F239+'Avoided Gen Capacity Cost'!F239)</f>
        <v>0</v>
      </c>
      <c r="G239">
        <f>-('Avoided Prod Cost'!G239+'Avoided T&amp;D Capacity'!G239+'Avoided Gen Capacity Cost'!G239)</f>
        <v>8.7778378999999997</v>
      </c>
      <c r="H239">
        <f>-('Avoided Prod Cost'!H239+'Avoided T&amp;D Capacity'!H239+'Avoided Gen Capacity Cost'!H239)</f>
        <v>9.1528378999999997</v>
      </c>
      <c r="I239">
        <f>-('Avoided Prod Cost'!I239+'Avoided T&amp;D Capacity'!I239+'Avoided Gen Capacity Cost'!I239)</f>
        <v>0</v>
      </c>
      <c r="J239">
        <f>-('Avoided Prod Cost'!J239+'Avoided T&amp;D Capacity'!J239+'Avoided Gen Capacity Cost'!J239)</f>
        <v>0</v>
      </c>
      <c r="K239">
        <f>-('Avoided Prod Cost'!K239+'Avoided T&amp;D Capacity'!K239+'Avoided Gen Capacity Cost'!K239)</f>
        <v>0</v>
      </c>
      <c r="L239">
        <f>-('Avoided Prod Cost'!L239+'Avoided T&amp;D Capacity'!L239+'Avoided Gen Capacity Cost'!L239)</f>
        <v>0</v>
      </c>
      <c r="M239">
        <f>-('Avoided Prod Cost'!M239+'Avoided T&amp;D Capacity'!M239+'Avoided Gen Capacity Cost'!M239)</f>
        <v>0</v>
      </c>
      <c r="N239">
        <f>-('Avoided Prod Cost'!N239+'Avoided T&amp;D Capacity'!N239+'Avoided Gen Capacity Cost'!N239)</f>
        <v>0</v>
      </c>
      <c r="O239">
        <f>-('Avoided Prod Cost'!O239+'Avoided T&amp;D Capacity'!O239+'Avoided Gen Capacity Cost'!O239)</f>
        <v>0</v>
      </c>
      <c r="P239">
        <f>-('Avoided Prod Cost'!P239+'Avoided T&amp;D Capacity'!P239+'Avoided Gen Capacity Cost'!P239)</f>
        <v>0</v>
      </c>
      <c r="Q239">
        <f>-('Avoided Prod Cost'!Q239+'Avoided T&amp;D Capacity'!Q239+'Avoided Gen Capacity Cost'!Q239)</f>
        <v>0</v>
      </c>
      <c r="R239">
        <f>-('Avoided Prod Cost'!R239+'Avoided T&amp;D Capacity'!R239+'Avoided Gen Capacity Cost'!R239)</f>
        <v>0</v>
      </c>
      <c r="S239">
        <f>-('Avoided Prod Cost'!S239+'Avoided T&amp;D Capacity'!S239+'Avoided Gen Capacity Cost'!S239)</f>
        <v>0</v>
      </c>
      <c r="T239">
        <f>-('Avoided Prod Cost'!T239+'Avoided T&amp;D Capacity'!T239+'Avoided Gen Capacity Cost'!T239)</f>
        <v>0</v>
      </c>
      <c r="U239">
        <f>-('Avoided Prod Cost'!U239+'Avoided T&amp;D Capacity'!U239+'Avoided Gen Capacity Cost'!U239)</f>
        <v>0</v>
      </c>
      <c r="V239">
        <f>-('Avoided Prod Cost'!V239+'Avoided T&amp;D Capacity'!V239+'Avoided Gen Capacity Cost'!V239)</f>
        <v>0</v>
      </c>
      <c r="W239">
        <f>-('Avoided Prod Cost'!W239+'Avoided T&amp;D Capacity'!W239+'Avoided Gen Capacity Cost'!W239)</f>
        <v>0</v>
      </c>
      <c r="X239">
        <f>-('Avoided Prod Cost'!X239+'Avoided T&amp;D Capacity'!X239+'Avoided Gen Capacity Cost'!X239)</f>
        <v>0</v>
      </c>
      <c r="Y239">
        <f>-('Avoided Prod Cost'!Y239+'Avoided T&amp;D Capacity'!Y239+'Avoided Gen Capacity Cost'!Y239)</f>
        <v>0</v>
      </c>
      <c r="Z239">
        <f>-('Avoided Prod Cost'!Z239+'Avoided T&amp;D Capacity'!Z239+'Avoided Gen Capacity Cost'!Z239)</f>
        <v>0</v>
      </c>
      <c r="AA239">
        <f>-('Avoided Prod Cost'!AA239+'Avoided T&amp;D Capacity'!AA239+'Avoided Gen Capacity Cost'!AA239)</f>
        <v>0</v>
      </c>
      <c r="AB239">
        <f>-('Avoided Prod Cost'!AB239+'Avoided T&amp;D Capacity'!AB239+'Avoided Gen Capacity Cost'!AB239)</f>
        <v>0</v>
      </c>
      <c r="AC239">
        <f>-('Avoided Prod Cost'!AC239+'Avoided T&amp;D Capacity'!AC239+'Avoided Gen Capacity Cost'!AC239)</f>
        <v>0</v>
      </c>
      <c r="AD239">
        <f>-('Avoided Prod Cost'!AD239+'Avoided T&amp;D Capacity'!AD239+'Avoided Gen Capacity Cost'!AD239)</f>
        <v>0</v>
      </c>
      <c r="AE239">
        <f>-('Avoided Prod Cost'!AE239+'Avoided T&amp;D Capacity'!AE239+'Avoided Gen Capacity Cost'!AE239)</f>
        <v>0</v>
      </c>
      <c r="AF239">
        <f>-('Avoided Prod Cost'!AF239+'Avoided T&amp;D Capacity'!AF239+'Avoided Gen Capacity Cost'!AF239)</f>
        <v>0</v>
      </c>
      <c r="AG239">
        <f>-('Avoided Prod Cost'!AG239+'Avoided T&amp;D Capacity'!AG239+'Avoided Gen Capacity Cost'!AG239)</f>
        <v>0</v>
      </c>
      <c r="AH239">
        <f>-('Avoided Prod Cost'!AH239+'Avoided T&amp;D Capacity'!AH239+'Avoided Gen Capacity Cost'!AH239)</f>
        <v>0</v>
      </c>
      <c r="AI239" s="2">
        <f t="shared" si="6"/>
        <v>17.930675799999999</v>
      </c>
      <c r="AJ239" s="2">
        <f t="shared" si="7"/>
        <v>17.374969426080895</v>
      </c>
    </row>
    <row r="240" spans="1:36" x14ac:dyDescent="0.25">
      <c r="A240" s="13">
        <v>3</v>
      </c>
      <c r="B240" s="13">
        <v>250</v>
      </c>
      <c r="C240" s="95">
        <v>251</v>
      </c>
      <c r="D240" t="s">
        <v>274</v>
      </c>
      <c r="E240">
        <f>-('Avoided Prod Cost'!E240+'Avoided T&amp;D Capacity'!E240+'Avoided Gen Capacity Cost'!E240)</f>
        <v>0</v>
      </c>
      <c r="F240">
        <f>-('Avoided Prod Cost'!F240+'Avoided T&amp;D Capacity'!F240+'Avoided Gen Capacity Cost'!F240)</f>
        <v>0</v>
      </c>
      <c r="G240">
        <f>-('Avoided Prod Cost'!G240+'Avoided T&amp;D Capacity'!G240+'Avoided Gen Capacity Cost'!G240)</f>
        <v>0.70558593000000003</v>
      </c>
      <c r="H240">
        <f>-('Avoided Prod Cost'!H240+'Avoided T&amp;D Capacity'!H240+'Avoided Gen Capacity Cost'!H240)</f>
        <v>0.95558593000000003</v>
      </c>
      <c r="I240">
        <f>-('Avoided Prod Cost'!I240+'Avoided T&amp;D Capacity'!I240+'Avoided Gen Capacity Cost'!I240)</f>
        <v>0.83058593000000003</v>
      </c>
      <c r="J240">
        <f>-('Avoided Prod Cost'!J240+'Avoided T&amp;D Capacity'!J240+'Avoided Gen Capacity Cost'!J240)</f>
        <v>1.24367183</v>
      </c>
      <c r="K240">
        <f>-('Avoided Prod Cost'!K240+'Avoided T&amp;D Capacity'!K240+'Avoided Gen Capacity Cost'!K240)</f>
        <v>1.46535153</v>
      </c>
      <c r="L240">
        <f>-('Avoided Prod Cost'!L240+'Avoided T&amp;D Capacity'!L240+'Avoided Gen Capacity Cost'!L240)</f>
        <v>0.77687503000000002</v>
      </c>
      <c r="M240">
        <f>-('Avoided Prod Cost'!M240+'Avoided T&amp;D Capacity'!M240+'Avoided Gen Capacity Cost'!M240)</f>
        <v>1.32277343</v>
      </c>
      <c r="N240">
        <f>-('Avoided Prod Cost'!N240+'Avoided T&amp;D Capacity'!N240+'Avoided Gen Capacity Cost'!N240)</f>
        <v>1.65871093</v>
      </c>
      <c r="O240">
        <f>-('Avoided Prod Cost'!O240+'Avoided T&amp;D Capacity'!O240+'Avoided Gen Capacity Cost'!O240)</f>
        <v>1.90089843</v>
      </c>
      <c r="P240">
        <f>-('Avoided Prod Cost'!P240+'Avoided T&amp;D Capacity'!P240+'Avoided Gen Capacity Cost'!P240)</f>
        <v>1.48683593</v>
      </c>
      <c r="Q240">
        <f>-('Avoided Prod Cost'!Q240+'Avoided T&amp;D Capacity'!Q240+'Avoided Gen Capacity Cost'!Q240)</f>
        <v>1.22121093</v>
      </c>
      <c r="R240">
        <f>-('Avoided Prod Cost'!R240+'Avoided T&amp;D Capacity'!R240+'Avoided Gen Capacity Cost'!R240)</f>
        <v>1.09621093</v>
      </c>
      <c r="S240">
        <f>-('Avoided Prod Cost'!S240+'Avoided T&amp;D Capacity'!S240+'Avoided Gen Capacity Cost'!S240)</f>
        <v>1.23683593</v>
      </c>
      <c r="T240">
        <f>-('Avoided Prod Cost'!T240+'Avoided T&amp;D Capacity'!T240+'Avoided Gen Capacity Cost'!T240)</f>
        <v>1.61183593</v>
      </c>
      <c r="U240">
        <f>-('Avoided Prod Cost'!U240+'Avoided T&amp;D Capacity'!U240+'Avoided Gen Capacity Cost'!U240)</f>
        <v>1.0019687500000001</v>
      </c>
      <c r="V240">
        <f>-('Avoided Prod Cost'!V240+'Avoided T&amp;D Capacity'!V240+'Avoided Gen Capacity Cost'!V240)</f>
        <v>1.0332187500000001</v>
      </c>
      <c r="W240">
        <f>-('Avoided Prod Cost'!W240+'Avoided T&amp;D Capacity'!W240+'Avoided Gen Capacity Cost'!W240)</f>
        <v>1.8769687500000001</v>
      </c>
      <c r="X240">
        <f>-('Avoided Prod Cost'!X240+'Avoided T&amp;D Capacity'!X240+'Avoided Gen Capacity Cost'!X240)</f>
        <v>1.4082187500000001</v>
      </c>
      <c r="Y240">
        <f>-('Avoided Prod Cost'!Y240+'Avoided T&amp;D Capacity'!Y240+'Avoided Gen Capacity Cost'!Y240)</f>
        <v>2.4394687500000001</v>
      </c>
      <c r="Z240">
        <f>-('Avoided Prod Cost'!Z240+'Avoided T&amp;D Capacity'!Z240+'Avoided Gen Capacity Cost'!Z240)</f>
        <v>1.8769687500000001</v>
      </c>
      <c r="AA240">
        <f>-('Avoided Prod Cost'!AA240+'Avoided T&amp;D Capacity'!AA240+'Avoided Gen Capacity Cost'!AA240)</f>
        <v>1.3769687500000001</v>
      </c>
      <c r="AB240">
        <f>-('Avoided Prod Cost'!AB240+'Avoided T&amp;D Capacity'!AB240+'Avoided Gen Capacity Cost'!AB240)</f>
        <v>1.7519687500000001</v>
      </c>
      <c r="AC240">
        <f>-('Avoided Prod Cost'!AC240+'Avoided T&amp;D Capacity'!AC240+'Avoided Gen Capacity Cost'!AC240)</f>
        <v>0.78321874999999996</v>
      </c>
      <c r="AD240">
        <f>-('Avoided Prod Cost'!AD240+'Avoided T&amp;D Capacity'!AD240+'Avoided Gen Capacity Cost'!AD240)</f>
        <v>1.7519687500000001</v>
      </c>
      <c r="AE240">
        <f>-('Avoided Prod Cost'!AE240+'Avoided T&amp;D Capacity'!AE240+'Avoided Gen Capacity Cost'!AE240)</f>
        <v>1.7519687500000001</v>
      </c>
      <c r="AF240">
        <f>-('Avoided Prod Cost'!AF240+'Avoided T&amp;D Capacity'!AF240+'Avoided Gen Capacity Cost'!AF240)</f>
        <v>2.2207187500000001</v>
      </c>
      <c r="AG240">
        <f>-('Avoided Prod Cost'!AG240+'Avoided T&amp;D Capacity'!AG240+'Avoided Gen Capacity Cost'!AG240)</f>
        <v>1.7207187500000001</v>
      </c>
      <c r="AH240">
        <f>-('Avoided Prod Cost'!AH240+'Avoided T&amp;D Capacity'!AH240+'Avoided Gen Capacity Cost'!AH240)</f>
        <v>1.6269687500000001</v>
      </c>
      <c r="AI240" s="2">
        <f t="shared" si="6"/>
        <v>40.134281120000011</v>
      </c>
      <c r="AJ240" s="2">
        <f t="shared" si="7"/>
        <v>17.875016453064358</v>
      </c>
    </row>
    <row r="241" spans="1:36" x14ac:dyDescent="0.25">
      <c r="A241" s="13">
        <v>3</v>
      </c>
      <c r="B241" s="13">
        <v>250</v>
      </c>
      <c r="C241" s="95">
        <v>252</v>
      </c>
      <c r="D241" t="s">
        <v>275</v>
      </c>
      <c r="E241">
        <f>-('Avoided Prod Cost'!E241+'Avoided T&amp;D Capacity'!E241+'Avoided Gen Capacity Cost'!E241)</f>
        <v>0</v>
      </c>
      <c r="F241">
        <f>-('Avoided Prod Cost'!F241+'Avoided T&amp;D Capacity'!F241+'Avoided Gen Capacity Cost'!F241)</f>
        <v>0</v>
      </c>
      <c r="G241">
        <f>-('Avoided Prod Cost'!G241+'Avoided T&amp;D Capacity'!G241+'Avoided Gen Capacity Cost'!G241)</f>
        <v>0.70558593000000003</v>
      </c>
      <c r="H241">
        <f>-('Avoided Prod Cost'!H241+'Avoided T&amp;D Capacity'!H241+'Avoided Gen Capacity Cost'!H241)</f>
        <v>0.95558593000000003</v>
      </c>
      <c r="I241">
        <f>-('Avoided Prod Cost'!I241+'Avoided T&amp;D Capacity'!I241+'Avoided Gen Capacity Cost'!I241)</f>
        <v>0.83058593000000003</v>
      </c>
      <c r="J241">
        <f>-('Avoided Prod Cost'!J241+'Avoided T&amp;D Capacity'!J241+'Avoided Gen Capacity Cost'!J241)</f>
        <v>1.24367183</v>
      </c>
      <c r="K241">
        <f>-('Avoided Prod Cost'!K241+'Avoided T&amp;D Capacity'!K241+'Avoided Gen Capacity Cost'!K241)</f>
        <v>1.46535153</v>
      </c>
      <c r="L241">
        <f>-('Avoided Prod Cost'!L241+'Avoided T&amp;D Capacity'!L241+'Avoided Gen Capacity Cost'!L241)</f>
        <v>0.77687503000000002</v>
      </c>
      <c r="M241">
        <f>-('Avoided Prod Cost'!M241+'Avoided T&amp;D Capacity'!M241+'Avoided Gen Capacity Cost'!M241)</f>
        <v>1.32277343</v>
      </c>
      <c r="N241">
        <f>-('Avoided Prod Cost'!N241+'Avoided T&amp;D Capacity'!N241+'Avoided Gen Capacity Cost'!N241)</f>
        <v>1.65871093</v>
      </c>
      <c r="O241">
        <f>-('Avoided Prod Cost'!O241+'Avoided T&amp;D Capacity'!O241+'Avoided Gen Capacity Cost'!O241)</f>
        <v>1.90089843</v>
      </c>
      <c r="P241">
        <f>-('Avoided Prod Cost'!P241+'Avoided T&amp;D Capacity'!P241+'Avoided Gen Capacity Cost'!P241)</f>
        <v>1.48683593</v>
      </c>
      <c r="Q241">
        <f>-('Avoided Prod Cost'!Q241+'Avoided T&amp;D Capacity'!Q241+'Avoided Gen Capacity Cost'!Q241)</f>
        <v>1.22121093</v>
      </c>
      <c r="R241">
        <f>-('Avoided Prod Cost'!R241+'Avoided T&amp;D Capacity'!R241+'Avoided Gen Capacity Cost'!R241)</f>
        <v>1.09621093</v>
      </c>
      <c r="S241">
        <f>-('Avoided Prod Cost'!S241+'Avoided T&amp;D Capacity'!S241+'Avoided Gen Capacity Cost'!S241)</f>
        <v>1.23683593</v>
      </c>
      <c r="T241">
        <f>-('Avoided Prod Cost'!T241+'Avoided T&amp;D Capacity'!T241+'Avoided Gen Capacity Cost'!T241)</f>
        <v>1.61183593</v>
      </c>
      <c r="U241">
        <f>-('Avoided Prod Cost'!U241+'Avoided T&amp;D Capacity'!U241+'Avoided Gen Capacity Cost'!U241)</f>
        <v>1.0019687500000001</v>
      </c>
      <c r="V241">
        <f>-('Avoided Prod Cost'!V241+'Avoided T&amp;D Capacity'!V241+'Avoided Gen Capacity Cost'!V241)</f>
        <v>1.0332187500000001</v>
      </c>
      <c r="W241">
        <f>-('Avoided Prod Cost'!W241+'Avoided T&amp;D Capacity'!W241+'Avoided Gen Capacity Cost'!W241)</f>
        <v>1.8769687500000001</v>
      </c>
      <c r="X241">
        <f>-('Avoided Prod Cost'!X241+'Avoided T&amp;D Capacity'!X241+'Avoided Gen Capacity Cost'!X241)</f>
        <v>1.4082187500000001</v>
      </c>
      <c r="Y241">
        <f>-('Avoided Prod Cost'!Y241+'Avoided T&amp;D Capacity'!Y241+'Avoided Gen Capacity Cost'!Y241)</f>
        <v>2.4394687500000001</v>
      </c>
      <c r="Z241">
        <f>-('Avoided Prod Cost'!Z241+'Avoided T&amp;D Capacity'!Z241+'Avoided Gen Capacity Cost'!Z241)</f>
        <v>1.8769687500000001</v>
      </c>
      <c r="AA241">
        <f>-('Avoided Prod Cost'!AA241+'Avoided T&amp;D Capacity'!AA241+'Avoided Gen Capacity Cost'!AA241)</f>
        <v>1.3769687500000001</v>
      </c>
      <c r="AB241">
        <f>-('Avoided Prod Cost'!AB241+'Avoided T&amp;D Capacity'!AB241+'Avoided Gen Capacity Cost'!AB241)</f>
        <v>1.7519687500000001</v>
      </c>
      <c r="AC241">
        <f>-('Avoided Prod Cost'!AC241+'Avoided T&amp;D Capacity'!AC241+'Avoided Gen Capacity Cost'!AC241)</f>
        <v>0.78321874999999996</v>
      </c>
      <c r="AD241">
        <f>-('Avoided Prod Cost'!AD241+'Avoided T&amp;D Capacity'!AD241+'Avoided Gen Capacity Cost'!AD241)</f>
        <v>1.7519687500000001</v>
      </c>
      <c r="AE241">
        <f>-('Avoided Prod Cost'!AE241+'Avoided T&amp;D Capacity'!AE241+'Avoided Gen Capacity Cost'!AE241)</f>
        <v>1.7519687500000001</v>
      </c>
      <c r="AF241">
        <f>-('Avoided Prod Cost'!AF241+'Avoided T&amp;D Capacity'!AF241+'Avoided Gen Capacity Cost'!AF241)</f>
        <v>2.2207187500000001</v>
      </c>
      <c r="AG241">
        <f>-('Avoided Prod Cost'!AG241+'Avoided T&amp;D Capacity'!AG241+'Avoided Gen Capacity Cost'!AG241)</f>
        <v>1.7207187500000001</v>
      </c>
      <c r="AH241">
        <f>-('Avoided Prod Cost'!AH241+'Avoided T&amp;D Capacity'!AH241+'Avoided Gen Capacity Cost'!AH241)</f>
        <v>1.6269687500000001</v>
      </c>
      <c r="AI241" s="2">
        <f t="shared" si="6"/>
        <v>40.134281120000011</v>
      </c>
      <c r="AJ241" s="2">
        <f t="shared" si="7"/>
        <v>17.875016453064358</v>
      </c>
    </row>
    <row r="242" spans="1:36" x14ac:dyDescent="0.25">
      <c r="A242" s="13">
        <v>3</v>
      </c>
      <c r="B242" s="13">
        <v>260</v>
      </c>
      <c r="C242" s="95">
        <v>261</v>
      </c>
      <c r="D242" t="s">
        <v>276</v>
      </c>
      <c r="E242">
        <f>-('Avoided Prod Cost'!E242+'Avoided T&amp;D Capacity'!E242+'Avoided Gen Capacity Cost'!E242)</f>
        <v>0</v>
      </c>
      <c r="F242">
        <f>-('Avoided Prod Cost'!F242+'Avoided T&amp;D Capacity'!F242+'Avoided Gen Capacity Cost'!F242)</f>
        <v>0</v>
      </c>
      <c r="G242">
        <f>-('Avoided Prod Cost'!G242+'Avoided T&amp;D Capacity'!G242+'Avoided Gen Capacity Cost'!G242)</f>
        <v>3.7739921999999999</v>
      </c>
      <c r="H242">
        <f>-('Avoided Prod Cost'!H242+'Avoided T&amp;D Capacity'!H242+'Avoided Gen Capacity Cost'!H242)</f>
        <v>3.8989921999999999</v>
      </c>
      <c r="I242">
        <f>-('Avoided Prod Cost'!I242+'Avoided T&amp;D Capacity'!I242+'Avoided Gen Capacity Cost'!I242)</f>
        <v>0</v>
      </c>
      <c r="J242">
        <f>-('Avoided Prod Cost'!J242+'Avoided T&amp;D Capacity'!J242+'Avoided Gen Capacity Cost'!J242)</f>
        <v>0</v>
      </c>
      <c r="K242">
        <f>-('Avoided Prod Cost'!K242+'Avoided T&amp;D Capacity'!K242+'Avoided Gen Capacity Cost'!K242)</f>
        <v>0</v>
      </c>
      <c r="L242">
        <f>-('Avoided Prod Cost'!L242+'Avoided T&amp;D Capacity'!L242+'Avoided Gen Capacity Cost'!L242)</f>
        <v>0</v>
      </c>
      <c r="M242">
        <f>-('Avoided Prod Cost'!M242+'Avoided T&amp;D Capacity'!M242+'Avoided Gen Capacity Cost'!M242)</f>
        <v>0</v>
      </c>
      <c r="N242">
        <f>-('Avoided Prod Cost'!N242+'Avoided T&amp;D Capacity'!N242+'Avoided Gen Capacity Cost'!N242)</f>
        <v>0</v>
      </c>
      <c r="O242">
        <f>-('Avoided Prod Cost'!O242+'Avoided T&amp;D Capacity'!O242+'Avoided Gen Capacity Cost'!O242)</f>
        <v>0</v>
      </c>
      <c r="P242">
        <f>-('Avoided Prod Cost'!P242+'Avoided T&amp;D Capacity'!P242+'Avoided Gen Capacity Cost'!P242)</f>
        <v>0</v>
      </c>
      <c r="Q242">
        <f>-('Avoided Prod Cost'!Q242+'Avoided T&amp;D Capacity'!Q242+'Avoided Gen Capacity Cost'!Q242)</f>
        <v>0</v>
      </c>
      <c r="R242">
        <f>-('Avoided Prod Cost'!R242+'Avoided T&amp;D Capacity'!R242+'Avoided Gen Capacity Cost'!R242)</f>
        <v>0</v>
      </c>
      <c r="S242">
        <f>-('Avoided Prod Cost'!S242+'Avoided T&amp;D Capacity'!S242+'Avoided Gen Capacity Cost'!S242)</f>
        <v>0</v>
      </c>
      <c r="T242">
        <f>-('Avoided Prod Cost'!T242+'Avoided T&amp;D Capacity'!T242+'Avoided Gen Capacity Cost'!T242)</f>
        <v>0</v>
      </c>
      <c r="U242">
        <f>-('Avoided Prod Cost'!U242+'Avoided T&amp;D Capacity'!U242+'Avoided Gen Capacity Cost'!U242)</f>
        <v>0</v>
      </c>
      <c r="V242">
        <f>-('Avoided Prod Cost'!V242+'Avoided T&amp;D Capacity'!V242+'Avoided Gen Capacity Cost'!V242)</f>
        <v>0</v>
      </c>
      <c r="W242">
        <f>-('Avoided Prod Cost'!W242+'Avoided T&amp;D Capacity'!W242+'Avoided Gen Capacity Cost'!W242)</f>
        <v>0</v>
      </c>
      <c r="X242">
        <f>-('Avoided Prod Cost'!X242+'Avoided T&amp;D Capacity'!X242+'Avoided Gen Capacity Cost'!X242)</f>
        <v>0</v>
      </c>
      <c r="Y242">
        <f>-('Avoided Prod Cost'!Y242+'Avoided T&amp;D Capacity'!Y242+'Avoided Gen Capacity Cost'!Y242)</f>
        <v>0</v>
      </c>
      <c r="Z242">
        <f>-('Avoided Prod Cost'!Z242+'Avoided T&amp;D Capacity'!Z242+'Avoided Gen Capacity Cost'!Z242)</f>
        <v>0</v>
      </c>
      <c r="AA242">
        <f>-('Avoided Prod Cost'!AA242+'Avoided T&amp;D Capacity'!AA242+'Avoided Gen Capacity Cost'!AA242)</f>
        <v>0</v>
      </c>
      <c r="AB242">
        <f>-('Avoided Prod Cost'!AB242+'Avoided T&amp;D Capacity'!AB242+'Avoided Gen Capacity Cost'!AB242)</f>
        <v>0</v>
      </c>
      <c r="AC242">
        <f>-('Avoided Prod Cost'!AC242+'Avoided T&amp;D Capacity'!AC242+'Avoided Gen Capacity Cost'!AC242)</f>
        <v>0</v>
      </c>
      <c r="AD242">
        <f>-('Avoided Prod Cost'!AD242+'Avoided T&amp;D Capacity'!AD242+'Avoided Gen Capacity Cost'!AD242)</f>
        <v>0</v>
      </c>
      <c r="AE242">
        <f>-('Avoided Prod Cost'!AE242+'Avoided T&amp;D Capacity'!AE242+'Avoided Gen Capacity Cost'!AE242)</f>
        <v>0</v>
      </c>
      <c r="AF242">
        <f>-('Avoided Prod Cost'!AF242+'Avoided T&amp;D Capacity'!AF242+'Avoided Gen Capacity Cost'!AF242)</f>
        <v>0</v>
      </c>
      <c r="AG242">
        <f>-('Avoided Prod Cost'!AG242+'Avoided T&amp;D Capacity'!AG242+'Avoided Gen Capacity Cost'!AG242)</f>
        <v>0</v>
      </c>
      <c r="AH242">
        <f>-('Avoided Prod Cost'!AH242+'Avoided T&amp;D Capacity'!AH242+'Avoided Gen Capacity Cost'!AH242)</f>
        <v>0</v>
      </c>
      <c r="AI242" s="2">
        <f t="shared" si="6"/>
        <v>7.6729843999999998</v>
      </c>
      <c r="AJ242" s="2">
        <f t="shared" si="7"/>
        <v>7.4362605728030964</v>
      </c>
    </row>
    <row r="243" spans="1:36" x14ac:dyDescent="0.25">
      <c r="A243" s="13">
        <v>3</v>
      </c>
      <c r="B243" s="13">
        <v>260</v>
      </c>
      <c r="C243" s="95">
        <v>262</v>
      </c>
      <c r="D243" t="s">
        <v>277</v>
      </c>
      <c r="E243">
        <f>-('Avoided Prod Cost'!E243+'Avoided T&amp;D Capacity'!E243+'Avoided Gen Capacity Cost'!E243)</f>
        <v>0</v>
      </c>
      <c r="F243">
        <f>-('Avoided Prod Cost'!F243+'Avoided T&amp;D Capacity'!F243+'Avoided Gen Capacity Cost'!F243)</f>
        <v>0</v>
      </c>
      <c r="G243">
        <f>-('Avoided Prod Cost'!G243+'Avoided T&amp;D Capacity'!G243+'Avoided Gen Capacity Cost'!G243)</f>
        <v>1.20558593</v>
      </c>
      <c r="H243">
        <f>-('Avoided Prod Cost'!H243+'Avoided T&amp;D Capacity'!H243+'Avoided Gen Capacity Cost'!H243)</f>
        <v>1.08058593</v>
      </c>
      <c r="I243">
        <f>-('Avoided Prod Cost'!I243+'Avoided T&amp;D Capacity'!I243+'Avoided Gen Capacity Cost'!I243)</f>
        <v>1.08058593</v>
      </c>
      <c r="J243">
        <f>-('Avoided Prod Cost'!J243+'Avoided T&amp;D Capacity'!J243+'Avoided Gen Capacity Cost'!J243)</f>
        <v>1.24367183</v>
      </c>
      <c r="K243">
        <f>-('Avoided Prod Cost'!K243+'Avoided T&amp;D Capacity'!K243+'Avoided Gen Capacity Cost'!K243)</f>
        <v>1.5317578300000001</v>
      </c>
      <c r="L243">
        <f>-('Avoided Prod Cost'!L243+'Avoided T&amp;D Capacity'!L243+'Avoided Gen Capacity Cost'!L243)</f>
        <v>1.27687503</v>
      </c>
      <c r="M243">
        <f>-('Avoided Prod Cost'!M243+'Avoided T&amp;D Capacity'!M243+'Avoided Gen Capacity Cost'!M243)</f>
        <v>1.82277343</v>
      </c>
      <c r="N243">
        <f>-('Avoided Prod Cost'!N243+'Avoided T&amp;D Capacity'!N243+'Avoided Gen Capacity Cost'!N243)</f>
        <v>1.65871093</v>
      </c>
      <c r="O243">
        <f>-('Avoided Prod Cost'!O243+'Avoided T&amp;D Capacity'!O243+'Avoided Gen Capacity Cost'!O243)</f>
        <v>2.2993359299999998</v>
      </c>
      <c r="P243">
        <f>-('Avoided Prod Cost'!P243+'Avoided T&amp;D Capacity'!P243+'Avoided Gen Capacity Cost'!P243)</f>
        <v>1.73683593</v>
      </c>
      <c r="Q243">
        <f>-('Avoided Prod Cost'!Q243+'Avoided T&amp;D Capacity'!Q243+'Avoided Gen Capacity Cost'!Q243)</f>
        <v>1.47121093</v>
      </c>
      <c r="R243">
        <f>-('Avoided Prod Cost'!R243+'Avoided T&amp;D Capacity'!R243+'Avoided Gen Capacity Cost'!R243)</f>
        <v>1.34621093</v>
      </c>
      <c r="S243">
        <f>-('Avoided Prod Cost'!S243+'Avoided T&amp;D Capacity'!S243+'Avoided Gen Capacity Cost'!S243)</f>
        <v>1.48683593</v>
      </c>
      <c r="T243">
        <f>-('Avoided Prod Cost'!T243+'Avoided T&amp;D Capacity'!T243+'Avoided Gen Capacity Cost'!T243)</f>
        <v>1.86183593</v>
      </c>
      <c r="U243">
        <f>-('Avoided Prod Cost'!U243+'Avoided T&amp;D Capacity'!U243+'Avoided Gen Capacity Cost'!U243)</f>
        <v>1.61183593</v>
      </c>
      <c r="V243">
        <f>-('Avoided Prod Cost'!V243+'Avoided T&amp;D Capacity'!V243+'Avoided Gen Capacity Cost'!V243)</f>
        <v>1.36183593</v>
      </c>
      <c r="W243">
        <f>-('Avoided Prod Cost'!W243+'Avoided T&amp;D Capacity'!W243+'Avoided Gen Capacity Cost'!W243)</f>
        <v>2.0180859299999998</v>
      </c>
      <c r="X243">
        <f>-('Avoided Prod Cost'!X243+'Avoided T&amp;D Capacity'!X243+'Avoided Gen Capacity Cost'!X243)</f>
        <v>1.51808593</v>
      </c>
      <c r="Y243">
        <f>-('Avoided Prod Cost'!Y243+'Avoided T&amp;D Capacity'!Y243+'Avoided Gen Capacity Cost'!Y243)</f>
        <v>2.6118359299999998</v>
      </c>
      <c r="Z243">
        <f>-('Avoided Prod Cost'!Z243+'Avoided T&amp;D Capacity'!Z243+'Avoided Gen Capacity Cost'!Z243)</f>
        <v>2.0180859299999998</v>
      </c>
      <c r="AA243">
        <f>-('Avoided Prod Cost'!AA243+'Avoided T&amp;D Capacity'!AA243+'Avoided Gen Capacity Cost'!AA243)</f>
        <v>1.58058593</v>
      </c>
      <c r="AB243">
        <f>-('Avoided Prod Cost'!AB243+'Avoided T&amp;D Capacity'!AB243+'Avoided Gen Capacity Cost'!AB243)</f>
        <v>1.89308593</v>
      </c>
      <c r="AC243">
        <f>-('Avoided Prod Cost'!AC243+'Avoided T&amp;D Capacity'!AC243+'Avoided Gen Capacity Cost'!AC243)</f>
        <v>1.89308593</v>
      </c>
      <c r="AD243">
        <f>-('Avoided Prod Cost'!AD243+'Avoided T&amp;D Capacity'!AD243+'Avoided Gen Capacity Cost'!AD243)</f>
        <v>1.33058593</v>
      </c>
      <c r="AE243">
        <f>-('Avoided Prod Cost'!AE243+'Avoided T&amp;D Capacity'!AE243+'Avoided Gen Capacity Cost'!AE243)</f>
        <v>1.83058593</v>
      </c>
      <c r="AF243">
        <f>-('Avoided Prod Cost'!AF243+'Avoided T&amp;D Capacity'!AF243+'Avoided Gen Capacity Cost'!AF243)</f>
        <v>2.7993359299999998</v>
      </c>
      <c r="AG243">
        <f>-('Avoided Prod Cost'!AG243+'Avoided T&amp;D Capacity'!AG243+'Avoided Gen Capacity Cost'!AG243)</f>
        <v>2.2993359299999998</v>
      </c>
      <c r="AH243">
        <f>-('Avoided Prod Cost'!AH243+'Avoided T&amp;D Capacity'!AH243+'Avoided Gen Capacity Cost'!AH243)</f>
        <v>1.83058593</v>
      </c>
      <c r="AI243" s="2">
        <f t="shared" si="6"/>
        <v>47.699765439999993</v>
      </c>
      <c r="AJ243" s="2">
        <f t="shared" si="7"/>
        <v>21.48117457447292</v>
      </c>
    </row>
    <row r="244" spans="1:36" x14ac:dyDescent="0.25">
      <c r="A244" s="13">
        <v>3</v>
      </c>
      <c r="B244" s="13">
        <v>300</v>
      </c>
      <c r="C244" s="95">
        <v>301</v>
      </c>
      <c r="D244" t="s">
        <v>278</v>
      </c>
      <c r="E244">
        <f>-('Avoided Prod Cost'!E244+'Avoided T&amp;D Capacity'!E244+'Avoided Gen Capacity Cost'!E244)</f>
        <v>0</v>
      </c>
      <c r="F244">
        <f>-('Avoided Prod Cost'!F244+'Avoided T&amp;D Capacity'!F244+'Avoided Gen Capacity Cost'!F244)</f>
        <v>0</v>
      </c>
      <c r="G244">
        <f>-('Avoided Prod Cost'!G244+'Avoided T&amp;D Capacity'!G244+'Avoided Gen Capacity Cost'!G244)</f>
        <v>11.342214800000001</v>
      </c>
      <c r="H244">
        <f>-('Avoided Prod Cost'!H244+'Avoided T&amp;D Capacity'!H244+'Avoided Gen Capacity Cost'!H244)</f>
        <v>11.592214800000001</v>
      </c>
      <c r="I244">
        <f>-('Avoided Prod Cost'!I244+'Avoided T&amp;D Capacity'!I244+'Avoided Gen Capacity Cost'!I244)</f>
        <v>12.967214800000001</v>
      </c>
      <c r="J244">
        <f>-('Avoided Prod Cost'!J244+'Avoided T&amp;D Capacity'!J244+'Avoided Gen Capacity Cost'!J244)</f>
        <v>16.786550800000001</v>
      </c>
      <c r="K244">
        <f>-('Avoided Prod Cost'!K244+'Avoided T&amp;D Capacity'!K244+'Avoided Gen Capacity Cost'!K244)</f>
        <v>18.162527799999999</v>
      </c>
      <c r="L244">
        <f>-('Avoided Prod Cost'!L244+'Avoided T&amp;D Capacity'!L244+'Avoided Gen Capacity Cost'!L244)</f>
        <v>18.4183868</v>
      </c>
      <c r="M244">
        <f>-('Avoided Prod Cost'!M244+'Avoided T&amp;D Capacity'!M244+'Avoided Gen Capacity Cost'!M244)</f>
        <v>20.889089800000001</v>
      </c>
      <c r="N244">
        <f>-('Avoided Prod Cost'!N244+'Avoided T&amp;D Capacity'!N244+'Avoided Gen Capacity Cost'!N244)</f>
        <v>21.787527799999999</v>
      </c>
      <c r="O244">
        <f>-('Avoided Prod Cost'!O244+'Avoided T&amp;D Capacity'!O244+'Avoided Gen Capacity Cost'!O244)</f>
        <v>22.264089800000001</v>
      </c>
      <c r="P244">
        <f>-('Avoided Prod Cost'!P244+'Avoided T&amp;D Capacity'!P244+'Avoided Gen Capacity Cost'!P244)</f>
        <v>21.248464800000001</v>
      </c>
      <c r="Q244">
        <f>-('Avoided Prod Cost'!Q244+'Avoided T&amp;D Capacity'!Q244+'Avoided Gen Capacity Cost'!Q244)</f>
        <v>21.810964800000001</v>
      </c>
      <c r="R244">
        <f>-('Avoided Prod Cost'!R244+'Avoided T&amp;D Capacity'!R244+'Avoided Gen Capacity Cost'!R244)</f>
        <v>21.123464800000001</v>
      </c>
      <c r="S244">
        <f>-('Avoided Prod Cost'!S244+'Avoided T&amp;D Capacity'!S244+'Avoided Gen Capacity Cost'!S244)</f>
        <v>24.154714800000001</v>
      </c>
      <c r="T244">
        <f>-('Avoided Prod Cost'!T244+'Avoided T&amp;D Capacity'!T244+'Avoided Gen Capacity Cost'!T244)</f>
        <v>22.029714800000001</v>
      </c>
      <c r="U244">
        <f>-('Avoided Prod Cost'!U244+'Avoided T&amp;D Capacity'!U244+'Avoided Gen Capacity Cost'!U244)</f>
        <v>0</v>
      </c>
      <c r="V244">
        <f>-('Avoided Prod Cost'!V244+'Avoided T&amp;D Capacity'!V244+'Avoided Gen Capacity Cost'!V244)</f>
        <v>0</v>
      </c>
      <c r="W244">
        <f>-('Avoided Prod Cost'!W244+'Avoided T&amp;D Capacity'!W244+'Avoided Gen Capacity Cost'!W244)</f>
        <v>0</v>
      </c>
      <c r="X244">
        <f>-('Avoided Prod Cost'!X244+'Avoided T&amp;D Capacity'!X244+'Avoided Gen Capacity Cost'!X244)</f>
        <v>0</v>
      </c>
      <c r="Y244">
        <f>-('Avoided Prod Cost'!Y244+'Avoided T&amp;D Capacity'!Y244+'Avoided Gen Capacity Cost'!Y244)</f>
        <v>0</v>
      </c>
      <c r="Z244">
        <f>-('Avoided Prod Cost'!Z244+'Avoided T&amp;D Capacity'!Z244+'Avoided Gen Capacity Cost'!Z244)</f>
        <v>0</v>
      </c>
      <c r="AA244">
        <f>-('Avoided Prod Cost'!AA244+'Avoided T&amp;D Capacity'!AA244+'Avoided Gen Capacity Cost'!AA244)</f>
        <v>0</v>
      </c>
      <c r="AB244">
        <f>-('Avoided Prod Cost'!AB244+'Avoided T&amp;D Capacity'!AB244+'Avoided Gen Capacity Cost'!AB244)</f>
        <v>0</v>
      </c>
      <c r="AC244">
        <f>-('Avoided Prod Cost'!AC244+'Avoided T&amp;D Capacity'!AC244+'Avoided Gen Capacity Cost'!AC244)</f>
        <v>0</v>
      </c>
      <c r="AD244">
        <f>-('Avoided Prod Cost'!AD244+'Avoided T&amp;D Capacity'!AD244+'Avoided Gen Capacity Cost'!AD244)</f>
        <v>0</v>
      </c>
      <c r="AE244">
        <f>-('Avoided Prod Cost'!AE244+'Avoided T&amp;D Capacity'!AE244+'Avoided Gen Capacity Cost'!AE244)</f>
        <v>0</v>
      </c>
      <c r="AF244">
        <f>-('Avoided Prod Cost'!AF244+'Avoided T&amp;D Capacity'!AF244+'Avoided Gen Capacity Cost'!AF244)</f>
        <v>0</v>
      </c>
      <c r="AG244">
        <f>-('Avoided Prod Cost'!AG244+'Avoided T&amp;D Capacity'!AG244+'Avoided Gen Capacity Cost'!AG244)</f>
        <v>0</v>
      </c>
      <c r="AH244">
        <f>-('Avoided Prod Cost'!AH244+'Avoided T&amp;D Capacity'!AH244+'Avoided Gen Capacity Cost'!AH244)</f>
        <v>0</v>
      </c>
      <c r="AI244" s="2">
        <f t="shared" si="6"/>
        <v>264.57714119999997</v>
      </c>
      <c r="AJ244" s="2">
        <f t="shared" si="7"/>
        <v>172.58009426011259</v>
      </c>
    </row>
    <row r="245" spans="1:36" x14ac:dyDescent="0.25">
      <c r="A245" s="13">
        <v>3</v>
      </c>
      <c r="B245" s="13">
        <v>350</v>
      </c>
      <c r="C245" s="95">
        <v>351</v>
      </c>
      <c r="D245" t="s">
        <v>279</v>
      </c>
      <c r="E245">
        <f>-('Avoided Prod Cost'!E245+'Avoided T&amp;D Capacity'!E245+'Avoided Gen Capacity Cost'!E245)</f>
        <v>0</v>
      </c>
      <c r="F245">
        <f>-('Avoided Prod Cost'!F245+'Avoided T&amp;D Capacity'!F245+'Avoided Gen Capacity Cost'!F245)</f>
        <v>0</v>
      </c>
      <c r="G245">
        <f>-('Avoided Prod Cost'!G245+'Avoided T&amp;D Capacity'!G245+'Avoided Gen Capacity Cost'!G245)</f>
        <v>2.9312266</v>
      </c>
      <c r="H245">
        <f>-('Avoided Prod Cost'!H245+'Avoided T&amp;D Capacity'!H245+'Avoided Gen Capacity Cost'!H245)</f>
        <v>3.4312266</v>
      </c>
      <c r="I245">
        <f>-('Avoided Prod Cost'!I245+'Avoided T&amp;D Capacity'!I245+'Avoided Gen Capacity Cost'!I245)</f>
        <v>3.5562266</v>
      </c>
      <c r="J245">
        <f>-('Avoided Prod Cost'!J245+'Avoided T&amp;D Capacity'!J245+'Avoided Gen Capacity Cost'!J245)</f>
        <v>5.0357188000000006</v>
      </c>
      <c r="K245">
        <f>-('Avoided Prod Cost'!K245+'Avoided T&amp;D Capacity'!K245+'Avoided Gen Capacity Cost'!K245)</f>
        <v>5.8462657</v>
      </c>
      <c r="L245">
        <f>-('Avoided Prod Cost'!L245+'Avoided T&amp;D Capacity'!L245+'Avoided Gen Capacity Cost'!L245)</f>
        <v>5.6021250000000009</v>
      </c>
      <c r="M245">
        <f>-('Avoided Prod Cost'!M245+'Avoided T&amp;D Capacity'!M245+'Avoided Gen Capacity Cost'!M245)</f>
        <v>6.814039600000001</v>
      </c>
      <c r="N245">
        <f>-('Avoided Prod Cost'!N245+'Avoided T&amp;D Capacity'!N245+'Avoided Gen Capacity Cost'!N245)</f>
        <v>6.9156016000000005</v>
      </c>
      <c r="O245">
        <f>-('Avoided Prod Cost'!O245+'Avoided T&amp;D Capacity'!O245+'Avoided Gen Capacity Cost'!O245)</f>
        <v>7.610914600000001</v>
      </c>
      <c r="P245">
        <f>-('Avoided Prod Cost'!P245+'Avoided T&amp;D Capacity'!P245+'Avoided Gen Capacity Cost'!P245)</f>
        <v>6.7906016000000005</v>
      </c>
      <c r="Q245">
        <f>-('Avoided Prod Cost'!Q245+'Avoided T&amp;D Capacity'!Q245+'Avoided Gen Capacity Cost'!Q245)</f>
        <v>6.5562266000000005</v>
      </c>
      <c r="R245">
        <f>-('Avoided Prod Cost'!R245+'Avoided T&amp;D Capacity'!R245+'Avoided Gen Capacity Cost'!R245)</f>
        <v>0</v>
      </c>
      <c r="S245">
        <f>-('Avoided Prod Cost'!S245+'Avoided T&amp;D Capacity'!S245+'Avoided Gen Capacity Cost'!S245)</f>
        <v>0</v>
      </c>
      <c r="T245">
        <f>-('Avoided Prod Cost'!T245+'Avoided T&amp;D Capacity'!T245+'Avoided Gen Capacity Cost'!T245)</f>
        <v>0</v>
      </c>
      <c r="U245">
        <f>-('Avoided Prod Cost'!U245+'Avoided T&amp;D Capacity'!U245+'Avoided Gen Capacity Cost'!U245)</f>
        <v>0</v>
      </c>
      <c r="V245">
        <f>-('Avoided Prod Cost'!V245+'Avoided T&amp;D Capacity'!V245+'Avoided Gen Capacity Cost'!V245)</f>
        <v>0</v>
      </c>
      <c r="W245">
        <f>-('Avoided Prod Cost'!W245+'Avoided T&amp;D Capacity'!W245+'Avoided Gen Capacity Cost'!W245)</f>
        <v>0</v>
      </c>
      <c r="X245">
        <f>-('Avoided Prod Cost'!X245+'Avoided T&amp;D Capacity'!X245+'Avoided Gen Capacity Cost'!X245)</f>
        <v>0</v>
      </c>
      <c r="Y245">
        <f>-('Avoided Prod Cost'!Y245+'Avoided T&amp;D Capacity'!Y245+'Avoided Gen Capacity Cost'!Y245)</f>
        <v>0</v>
      </c>
      <c r="Z245">
        <f>-('Avoided Prod Cost'!Z245+'Avoided T&amp;D Capacity'!Z245+'Avoided Gen Capacity Cost'!Z245)</f>
        <v>0</v>
      </c>
      <c r="AA245">
        <f>-('Avoided Prod Cost'!AA245+'Avoided T&amp;D Capacity'!AA245+'Avoided Gen Capacity Cost'!AA245)</f>
        <v>0</v>
      </c>
      <c r="AB245">
        <f>-('Avoided Prod Cost'!AB245+'Avoided T&amp;D Capacity'!AB245+'Avoided Gen Capacity Cost'!AB245)</f>
        <v>0</v>
      </c>
      <c r="AC245">
        <f>-('Avoided Prod Cost'!AC245+'Avoided T&amp;D Capacity'!AC245+'Avoided Gen Capacity Cost'!AC245)</f>
        <v>0</v>
      </c>
      <c r="AD245">
        <f>-('Avoided Prod Cost'!AD245+'Avoided T&amp;D Capacity'!AD245+'Avoided Gen Capacity Cost'!AD245)</f>
        <v>0</v>
      </c>
      <c r="AE245">
        <f>-('Avoided Prod Cost'!AE245+'Avoided T&amp;D Capacity'!AE245+'Avoided Gen Capacity Cost'!AE245)</f>
        <v>0</v>
      </c>
      <c r="AF245">
        <f>-('Avoided Prod Cost'!AF245+'Avoided T&amp;D Capacity'!AF245+'Avoided Gen Capacity Cost'!AF245)</f>
        <v>0</v>
      </c>
      <c r="AG245">
        <f>-('Avoided Prod Cost'!AG245+'Avoided T&amp;D Capacity'!AG245+'Avoided Gen Capacity Cost'!AG245)</f>
        <v>0</v>
      </c>
      <c r="AH245">
        <f>-('Avoided Prod Cost'!AH245+'Avoided T&amp;D Capacity'!AH245+'Avoided Gen Capacity Cost'!AH245)</f>
        <v>0</v>
      </c>
      <c r="AI245" s="2">
        <f t="shared" si="6"/>
        <v>61.090173300000011</v>
      </c>
      <c r="AJ245" s="2">
        <f t="shared" si="7"/>
        <v>43.231634119625284</v>
      </c>
    </row>
    <row r="246" spans="1:36" x14ac:dyDescent="0.25">
      <c r="A246" s="13">
        <v>3</v>
      </c>
      <c r="B246" s="13">
        <v>400</v>
      </c>
      <c r="C246" s="95">
        <v>401</v>
      </c>
      <c r="D246" t="s">
        <v>280</v>
      </c>
      <c r="E246">
        <f>-('Avoided Prod Cost'!E246+'Avoided T&amp;D Capacity'!E246+'Avoided Gen Capacity Cost'!E246)</f>
        <v>0</v>
      </c>
      <c r="F246">
        <f>-('Avoided Prod Cost'!F246+'Avoided T&amp;D Capacity'!F246+'Avoided Gen Capacity Cost'!F246)</f>
        <v>0</v>
      </c>
      <c r="G246">
        <f>-('Avoided Prod Cost'!G246+'Avoided T&amp;D Capacity'!G246+'Avoided Gen Capacity Cost'!G246)</f>
        <v>73.701454999999996</v>
      </c>
      <c r="H246">
        <f>-('Avoided Prod Cost'!H246+'Avoided T&amp;D Capacity'!H246+'Avoided Gen Capacity Cost'!H246)</f>
        <v>74.951454999999996</v>
      </c>
      <c r="I246">
        <f>-('Avoided Prod Cost'!I246+'Avoided T&amp;D Capacity'!I246+'Avoided Gen Capacity Cost'!I246)</f>
        <v>82.201454999999996</v>
      </c>
      <c r="J246">
        <f>-('Avoided Prod Cost'!J246+'Avoided T&amp;D Capacity'!J246+'Avoided Gen Capacity Cost'!J246)</f>
        <v>111.586225</v>
      </c>
      <c r="K246">
        <f>-('Avoided Prod Cost'!K246+'Avoided T&amp;D Capacity'!K246+'Avoided Gen Capacity Cost'!K246)</f>
        <v>120.13504499999999</v>
      </c>
      <c r="L246">
        <f>-('Avoided Prod Cost'!L246+'Avoided T&amp;D Capacity'!L246+'Avoided Gen Capacity Cost'!L246)</f>
        <v>126.96317499999999</v>
      </c>
      <c r="M246">
        <f>-('Avoided Prod Cost'!M246+'Avoided T&amp;D Capacity'!M246+'Avoided Gen Capacity Cost'!M246)</f>
        <v>142.11551499999999</v>
      </c>
      <c r="N246">
        <f>-('Avoided Prod Cost'!N246+'Avoided T&amp;D Capacity'!N246+'Avoided Gen Capacity Cost'!N246)</f>
        <v>151.63895500000001</v>
      </c>
      <c r="O246">
        <f>-('Avoided Prod Cost'!O246+'Avoided T&amp;D Capacity'!O246+'Avoided Gen Capacity Cost'!O246)</f>
        <v>154.80301499999999</v>
      </c>
      <c r="P246">
        <f>-('Avoided Prod Cost'!P246+'Avoided T&amp;D Capacity'!P246+'Avoided Gen Capacity Cost'!P246)</f>
        <v>141.32645500000001</v>
      </c>
      <c r="Q246">
        <f>-('Avoided Prod Cost'!Q246+'Avoided T&amp;D Capacity'!Q246+'Avoided Gen Capacity Cost'!Q246)</f>
        <v>0</v>
      </c>
      <c r="R246">
        <f>-('Avoided Prod Cost'!R246+'Avoided T&amp;D Capacity'!R246+'Avoided Gen Capacity Cost'!R246)</f>
        <v>0</v>
      </c>
      <c r="S246">
        <f>-('Avoided Prod Cost'!S246+'Avoided T&amp;D Capacity'!S246+'Avoided Gen Capacity Cost'!S246)</f>
        <v>0</v>
      </c>
      <c r="T246">
        <f>-('Avoided Prod Cost'!T246+'Avoided T&amp;D Capacity'!T246+'Avoided Gen Capacity Cost'!T246)</f>
        <v>0</v>
      </c>
      <c r="U246">
        <f>-('Avoided Prod Cost'!U246+'Avoided T&amp;D Capacity'!U246+'Avoided Gen Capacity Cost'!U246)</f>
        <v>0</v>
      </c>
      <c r="V246">
        <f>-('Avoided Prod Cost'!V246+'Avoided T&amp;D Capacity'!V246+'Avoided Gen Capacity Cost'!V246)</f>
        <v>0</v>
      </c>
      <c r="W246">
        <f>-('Avoided Prod Cost'!W246+'Avoided T&amp;D Capacity'!W246+'Avoided Gen Capacity Cost'!W246)</f>
        <v>0</v>
      </c>
      <c r="X246">
        <f>-('Avoided Prod Cost'!X246+'Avoided T&amp;D Capacity'!X246+'Avoided Gen Capacity Cost'!X246)</f>
        <v>0</v>
      </c>
      <c r="Y246">
        <f>-('Avoided Prod Cost'!Y246+'Avoided T&amp;D Capacity'!Y246+'Avoided Gen Capacity Cost'!Y246)</f>
        <v>0</v>
      </c>
      <c r="Z246">
        <f>-('Avoided Prod Cost'!Z246+'Avoided T&amp;D Capacity'!Z246+'Avoided Gen Capacity Cost'!Z246)</f>
        <v>0</v>
      </c>
      <c r="AA246">
        <f>-('Avoided Prod Cost'!AA246+'Avoided T&amp;D Capacity'!AA246+'Avoided Gen Capacity Cost'!AA246)</f>
        <v>0</v>
      </c>
      <c r="AB246">
        <f>-('Avoided Prod Cost'!AB246+'Avoided T&amp;D Capacity'!AB246+'Avoided Gen Capacity Cost'!AB246)</f>
        <v>0</v>
      </c>
      <c r="AC246">
        <f>-('Avoided Prod Cost'!AC246+'Avoided T&amp;D Capacity'!AC246+'Avoided Gen Capacity Cost'!AC246)</f>
        <v>0</v>
      </c>
      <c r="AD246">
        <f>-('Avoided Prod Cost'!AD246+'Avoided T&amp;D Capacity'!AD246+'Avoided Gen Capacity Cost'!AD246)</f>
        <v>0</v>
      </c>
      <c r="AE246">
        <f>-('Avoided Prod Cost'!AE246+'Avoided T&amp;D Capacity'!AE246+'Avoided Gen Capacity Cost'!AE246)</f>
        <v>0</v>
      </c>
      <c r="AF246">
        <f>-('Avoided Prod Cost'!AF246+'Avoided T&amp;D Capacity'!AF246+'Avoided Gen Capacity Cost'!AF246)</f>
        <v>0</v>
      </c>
      <c r="AG246">
        <f>-('Avoided Prod Cost'!AG246+'Avoided T&amp;D Capacity'!AG246+'Avoided Gen Capacity Cost'!AG246)</f>
        <v>0</v>
      </c>
      <c r="AH246">
        <f>-('Avoided Prod Cost'!AH246+'Avoided T&amp;D Capacity'!AH246+'Avoided Gen Capacity Cost'!AH246)</f>
        <v>0</v>
      </c>
      <c r="AI246" s="2">
        <f t="shared" si="6"/>
        <v>1179.4227500000002</v>
      </c>
      <c r="AJ246" s="2">
        <f t="shared" si="7"/>
        <v>865.05822622468884</v>
      </c>
    </row>
    <row r="247" spans="1:36" x14ac:dyDescent="0.25">
      <c r="A247" s="13">
        <v>3</v>
      </c>
      <c r="B247" s="13">
        <v>400</v>
      </c>
      <c r="C247" s="95">
        <v>403</v>
      </c>
      <c r="D247" t="s">
        <v>281</v>
      </c>
      <c r="E247">
        <f>-('Avoided Prod Cost'!E247+'Avoided T&amp;D Capacity'!E247+'Avoided Gen Capacity Cost'!E247)</f>
        <v>0</v>
      </c>
      <c r="F247">
        <f>-('Avoided Prod Cost'!F247+'Avoided T&amp;D Capacity'!F247+'Avoided Gen Capacity Cost'!F247)</f>
        <v>0</v>
      </c>
      <c r="G247">
        <f>-('Avoided Prod Cost'!G247+'Avoided T&amp;D Capacity'!G247+'Avoided Gen Capacity Cost'!G247)</f>
        <v>69.069406000000001</v>
      </c>
      <c r="H247">
        <f>-('Avoided Prod Cost'!H247+'Avoided T&amp;D Capacity'!H247+'Avoided Gen Capacity Cost'!H247)</f>
        <v>70.694406000000001</v>
      </c>
      <c r="I247">
        <f>-('Avoided Prod Cost'!I247+'Avoided T&amp;D Capacity'!I247+'Avoided Gen Capacity Cost'!I247)</f>
        <v>77.319406000000001</v>
      </c>
      <c r="J247">
        <f>-('Avoided Prod Cost'!J247+'Avoided T&amp;D Capacity'!J247+'Avoided Gen Capacity Cost'!J247)</f>
        <v>101.105536</v>
      </c>
      <c r="K247">
        <f>-('Avoided Prod Cost'!K247+'Avoided T&amp;D Capacity'!K247+'Avoided Gen Capacity Cost'!K247)</f>
        <v>109.25397599999999</v>
      </c>
      <c r="L247">
        <f>-('Avoided Prod Cost'!L247+'Avoided T&amp;D Capacity'!L247+'Avoided Gen Capacity Cost'!L247)</f>
        <v>115.068426</v>
      </c>
      <c r="M247">
        <f>-('Avoided Prod Cost'!M247+'Avoided T&amp;D Capacity'!M247+'Avoided Gen Capacity Cost'!M247)</f>
        <v>128.16315600000001</v>
      </c>
      <c r="N247">
        <f>-('Avoided Prod Cost'!N247+'Avoided T&amp;D Capacity'!N247+'Avoided Gen Capacity Cost'!N247)</f>
        <v>136.276566</v>
      </c>
      <c r="O247">
        <f>-('Avoided Prod Cost'!O247+'Avoided T&amp;D Capacity'!O247+'Avoided Gen Capacity Cost'!O247)</f>
        <v>139.54999599999999</v>
      </c>
      <c r="P247">
        <f>-('Avoided Prod Cost'!P247+'Avoided T&amp;D Capacity'!P247+'Avoided Gen Capacity Cost'!P247)</f>
        <v>129.54218600000002</v>
      </c>
      <c r="Q247">
        <f>-('Avoided Prod Cost'!Q247+'Avoided T&amp;D Capacity'!Q247+'Avoided Gen Capacity Cost'!Q247)</f>
        <v>135.526566</v>
      </c>
      <c r="R247">
        <f>-('Avoided Prod Cost'!R247+'Avoided T&amp;D Capacity'!R247+'Avoided Gen Capacity Cost'!R247)</f>
        <v>131.29218600000002</v>
      </c>
      <c r="S247">
        <f>-('Avoided Prod Cost'!S247+'Avoided T&amp;D Capacity'!S247+'Avoided Gen Capacity Cost'!S247)</f>
        <v>153.54218600000002</v>
      </c>
      <c r="T247">
        <f>-('Avoided Prod Cost'!T247+'Avoided T&amp;D Capacity'!T247+'Avoided Gen Capacity Cost'!T247)</f>
        <v>137.22968600000002</v>
      </c>
      <c r="U247">
        <f>-('Avoided Prod Cost'!U247+'Avoided T&amp;D Capacity'!U247+'Avoided Gen Capacity Cost'!U247)</f>
        <v>146.19843599999999</v>
      </c>
      <c r="V247">
        <f>-('Avoided Prod Cost'!V247+'Avoided T&amp;D Capacity'!V247+'Avoided Gen Capacity Cost'!V247)</f>
        <v>0</v>
      </c>
      <c r="W247">
        <f>-('Avoided Prod Cost'!W247+'Avoided T&amp;D Capacity'!W247+'Avoided Gen Capacity Cost'!W247)</f>
        <v>0</v>
      </c>
      <c r="X247">
        <f>-('Avoided Prod Cost'!X247+'Avoided T&amp;D Capacity'!X247+'Avoided Gen Capacity Cost'!X247)</f>
        <v>0</v>
      </c>
      <c r="Y247">
        <f>-('Avoided Prod Cost'!Y247+'Avoided T&amp;D Capacity'!Y247+'Avoided Gen Capacity Cost'!Y247)</f>
        <v>0</v>
      </c>
      <c r="Z247">
        <f>-('Avoided Prod Cost'!Z247+'Avoided T&amp;D Capacity'!Z247+'Avoided Gen Capacity Cost'!Z247)</f>
        <v>0</v>
      </c>
      <c r="AA247">
        <f>-('Avoided Prod Cost'!AA247+'Avoided T&amp;D Capacity'!AA247+'Avoided Gen Capacity Cost'!AA247)</f>
        <v>0</v>
      </c>
      <c r="AB247">
        <f>-('Avoided Prod Cost'!AB247+'Avoided T&amp;D Capacity'!AB247+'Avoided Gen Capacity Cost'!AB247)</f>
        <v>0</v>
      </c>
      <c r="AC247">
        <f>-('Avoided Prod Cost'!AC247+'Avoided T&amp;D Capacity'!AC247+'Avoided Gen Capacity Cost'!AC247)</f>
        <v>0</v>
      </c>
      <c r="AD247">
        <f>-('Avoided Prod Cost'!AD247+'Avoided T&amp;D Capacity'!AD247+'Avoided Gen Capacity Cost'!AD247)</f>
        <v>0</v>
      </c>
      <c r="AE247">
        <f>-('Avoided Prod Cost'!AE247+'Avoided T&amp;D Capacity'!AE247+'Avoided Gen Capacity Cost'!AE247)</f>
        <v>0</v>
      </c>
      <c r="AF247">
        <f>-('Avoided Prod Cost'!AF247+'Avoided T&amp;D Capacity'!AF247+'Avoided Gen Capacity Cost'!AF247)</f>
        <v>0</v>
      </c>
      <c r="AG247">
        <f>-('Avoided Prod Cost'!AG247+'Avoided T&amp;D Capacity'!AG247+'Avoided Gen Capacity Cost'!AG247)</f>
        <v>0</v>
      </c>
      <c r="AH247">
        <f>-('Avoided Prod Cost'!AH247+'Avoided T&amp;D Capacity'!AH247+'Avoided Gen Capacity Cost'!AH247)</f>
        <v>0</v>
      </c>
      <c r="AI247" s="2">
        <f t="shared" si="6"/>
        <v>1779.8321200000003</v>
      </c>
      <c r="AJ247" s="2">
        <f t="shared" si="7"/>
        <v>1123.2219498687714</v>
      </c>
    </row>
    <row r="248" spans="1:36" x14ac:dyDescent="0.25">
      <c r="A248" s="13">
        <v>3</v>
      </c>
      <c r="B248" s="13">
        <v>400</v>
      </c>
      <c r="C248" s="95">
        <v>404</v>
      </c>
      <c r="D248" t="s">
        <v>282</v>
      </c>
      <c r="E248">
        <f>-('Avoided Prod Cost'!E248+'Avoided T&amp;D Capacity'!E248+'Avoided Gen Capacity Cost'!E248)</f>
        <v>0</v>
      </c>
      <c r="F248">
        <f>-('Avoided Prod Cost'!F248+'Avoided T&amp;D Capacity'!F248+'Avoided Gen Capacity Cost'!F248)</f>
        <v>0</v>
      </c>
      <c r="G248">
        <f>-('Avoided Prod Cost'!G248+'Avoided T&amp;D Capacity'!G248+'Avoided Gen Capacity Cost'!G248)</f>
        <v>13.696334</v>
      </c>
      <c r="H248">
        <f>-('Avoided Prod Cost'!H248+'Avoided T&amp;D Capacity'!H248+'Avoided Gen Capacity Cost'!H248)</f>
        <v>13.571334</v>
      </c>
      <c r="I248">
        <f>-('Avoided Prod Cost'!I248+'Avoided T&amp;D Capacity'!I248+'Avoided Gen Capacity Cost'!I248)</f>
        <v>14.696334</v>
      </c>
      <c r="J248">
        <f>-('Avoided Prod Cost'!J248+'Avoided T&amp;D Capacity'!J248+'Avoided Gen Capacity Cost'!J248)</f>
        <v>22.943404000000001</v>
      </c>
      <c r="K248">
        <f>-('Avoided Prod Cost'!K248+'Avoided T&amp;D Capacity'!K248+'Avoided Gen Capacity Cost'!K248)</f>
        <v>25.389693000000001</v>
      </c>
      <c r="L248">
        <f>-('Avoided Prod Cost'!L248+'Avoided T&amp;D Capacity'!L248+'Avoided Gen Capacity Cost'!L248)</f>
        <v>25.970748</v>
      </c>
      <c r="M248">
        <f>-('Avoided Prod Cost'!M248+'Avoided T&amp;D Capacity'!M248+'Avoided Gen Capacity Cost'!M248)</f>
        <v>30.821334</v>
      </c>
      <c r="N248">
        <f>-('Avoided Prod Cost'!N248+'Avoided T&amp;D Capacity'!N248+'Avoided Gen Capacity Cost'!N248)</f>
        <v>32.586964000000002</v>
      </c>
      <c r="O248">
        <f>-('Avoided Prod Cost'!O248+'Avoided T&amp;D Capacity'!O248+'Avoided Gen Capacity Cost'!O248)</f>
        <v>33.079143999999999</v>
      </c>
      <c r="P248">
        <f>-('Avoided Prod Cost'!P248+'Avoided T&amp;D Capacity'!P248+'Avoided Gen Capacity Cost'!P248)</f>
        <v>29.102584</v>
      </c>
      <c r="Q248">
        <f>-('Avoided Prod Cost'!Q248+'Avoided T&amp;D Capacity'!Q248+'Avoided Gen Capacity Cost'!Q248)</f>
        <v>0</v>
      </c>
      <c r="R248">
        <f>-('Avoided Prod Cost'!R248+'Avoided T&amp;D Capacity'!R248+'Avoided Gen Capacity Cost'!R248)</f>
        <v>0</v>
      </c>
      <c r="S248">
        <f>-('Avoided Prod Cost'!S248+'Avoided T&amp;D Capacity'!S248+'Avoided Gen Capacity Cost'!S248)</f>
        <v>0</v>
      </c>
      <c r="T248">
        <f>-('Avoided Prod Cost'!T248+'Avoided T&amp;D Capacity'!T248+'Avoided Gen Capacity Cost'!T248)</f>
        <v>0</v>
      </c>
      <c r="U248">
        <f>-('Avoided Prod Cost'!U248+'Avoided T&amp;D Capacity'!U248+'Avoided Gen Capacity Cost'!U248)</f>
        <v>0</v>
      </c>
      <c r="V248">
        <f>-('Avoided Prod Cost'!V248+'Avoided T&amp;D Capacity'!V248+'Avoided Gen Capacity Cost'!V248)</f>
        <v>0</v>
      </c>
      <c r="W248">
        <f>-('Avoided Prod Cost'!W248+'Avoided T&amp;D Capacity'!W248+'Avoided Gen Capacity Cost'!W248)</f>
        <v>0</v>
      </c>
      <c r="X248">
        <f>-('Avoided Prod Cost'!X248+'Avoided T&amp;D Capacity'!X248+'Avoided Gen Capacity Cost'!X248)</f>
        <v>0</v>
      </c>
      <c r="Y248">
        <f>-('Avoided Prod Cost'!Y248+'Avoided T&amp;D Capacity'!Y248+'Avoided Gen Capacity Cost'!Y248)</f>
        <v>0</v>
      </c>
      <c r="Z248">
        <f>-('Avoided Prod Cost'!Z248+'Avoided T&amp;D Capacity'!Z248+'Avoided Gen Capacity Cost'!Z248)</f>
        <v>0</v>
      </c>
      <c r="AA248">
        <f>-('Avoided Prod Cost'!AA248+'Avoided T&amp;D Capacity'!AA248+'Avoided Gen Capacity Cost'!AA248)</f>
        <v>0</v>
      </c>
      <c r="AB248">
        <f>-('Avoided Prod Cost'!AB248+'Avoided T&amp;D Capacity'!AB248+'Avoided Gen Capacity Cost'!AB248)</f>
        <v>0</v>
      </c>
      <c r="AC248">
        <f>-('Avoided Prod Cost'!AC248+'Avoided T&amp;D Capacity'!AC248+'Avoided Gen Capacity Cost'!AC248)</f>
        <v>0</v>
      </c>
      <c r="AD248">
        <f>-('Avoided Prod Cost'!AD248+'Avoided T&amp;D Capacity'!AD248+'Avoided Gen Capacity Cost'!AD248)</f>
        <v>0</v>
      </c>
      <c r="AE248">
        <f>-('Avoided Prod Cost'!AE248+'Avoided T&amp;D Capacity'!AE248+'Avoided Gen Capacity Cost'!AE248)</f>
        <v>0</v>
      </c>
      <c r="AF248">
        <f>-('Avoided Prod Cost'!AF248+'Avoided T&amp;D Capacity'!AF248+'Avoided Gen Capacity Cost'!AF248)</f>
        <v>0</v>
      </c>
      <c r="AG248">
        <f>-('Avoided Prod Cost'!AG248+'Avoided T&amp;D Capacity'!AG248+'Avoided Gen Capacity Cost'!AG248)</f>
        <v>0</v>
      </c>
      <c r="AH248">
        <f>-('Avoided Prod Cost'!AH248+'Avoided T&amp;D Capacity'!AH248+'Avoided Gen Capacity Cost'!AH248)</f>
        <v>0</v>
      </c>
      <c r="AI248" s="2">
        <f t="shared" si="6"/>
        <v>241.85787300000001</v>
      </c>
      <c r="AJ248" s="2">
        <f t="shared" si="7"/>
        <v>175.96276396885438</v>
      </c>
    </row>
    <row r="249" spans="1:36" x14ac:dyDescent="0.25">
      <c r="A249" s="13">
        <v>3</v>
      </c>
      <c r="B249" s="13">
        <v>400</v>
      </c>
      <c r="C249" s="95">
        <v>405</v>
      </c>
      <c r="D249" t="s">
        <v>283</v>
      </c>
      <c r="E249">
        <f>-('Avoided Prod Cost'!E249+'Avoided T&amp;D Capacity'!E249+'Avoided Gen Capacity Cost'!E249)</f>
        <v>0</v>
      </c>
      <c r="F249">
        <f>-('Avoided Prod Cost'!F249+'Avoided T&amp;D Capacity'!F249+'Avoided Gen Capacity Cost'!F249)</f>
        <v>0</v>
      </c>
      <c r="G249">
        <f>-('Avoided Prod Cost'!G249+'Avoided T&amp;D Capacity'!G249+'Avoided Gen Capacity Cost'!G249)</f>
        <v>8.1124530999999998</v>
      </c>
      <c r="H249">
        <f>-('Avoided Prod Cost'!H249+'Avoided T&amp;D Capacity'!H249+'Avoided Gen Capacity Cost'!H249)</f>
        <v>8.6124530999999998</v>
      </c>
      <c r="I249">
        <f>-('Avoided Prod Cost'!I249+'Avoided T&amp;D Capacity'!I249+'Avoided Gen Capacity Cost'!I249)</f>
        <v>8.8624530999999998</v>
      </c>
      <c r="J249">
        <f>-('Avoided Prod Cost'!J249+'Avoided T&amp;D Capacity'!J249+'Avoided Gen Capacity Cost'!J249)</f>
        <v>12.8692891</v>
      </c>
      <c r="K249">
        <f>-('Avoided Prod Cost'!K249+'Avoided T&amp;D Capacity'!K249+'Avoided Gen Capacity Cost'!K249)</f>
        <v>13.169094099999999</v>
      </c>
      <c r="L249">
        <f>-('Avoided Prod Cost'!L249+'Avoided T&amp;D Capacity'!L249+'Avoided Gen Capacity Cost'!L249)</f>
        <v>13.481594099999999</v>
      </c>
      <c r="M249">
        <f>-('Avoided Prod Cost'!M249+'Avoided T&amp;D Capacity'!M249+'Avoided Gen Capacity Cost'!M249)</f>
        <v>15.4718281</v>
      </c>
      <c r="N249">
        <f>-('Avoided Prod Cost'!N249+'Avoided T&amp;D Capacity'!N249+'Avoided Gen Capacity Cost'!N249)</f>
        <v>15.839016099999998</v>
      </c>
      <c r="O249">
        <f>-('Avoided Prod Cost'!O249+'Avoided T&amp;D Capacity'!O249+'Avoided Gen Capacity Cost'!O249)</f>
        <v>17.1749531</v>
      </c>
      <c r="P249">
        <f>-('Avoided Prod Cost'!P249+'Avoided T&amp;D Capacity'!P249+'Avoided Gen Capacity Cost'!P249)</f>
        <v>15.5655781</v>
      </c>
      <c r="Q249">
        <f>-('Avoided Prod Cost'!Q249+'Avoided T&amp;D Capacity'!Q249+'Avoided Gen Capacity Cost'!Q249)</f>
        <v>0</v>
      </c>
      <c r="R249">
        <f>-('Avoided Prod Cost'!R249+'Avoided T&amp;D Capacity'!R249+'Avoided Gen Capacity Cost'!R249)</f>
        <v>0</v>
      </c>
      <c r="S249">
        <f>-('Avoided Prod Cost'!S249+'Avoided T&amp;D Capacity'!S249+'Avoided Gen Capacity Cost'!S249)</f>
        <v>0</v>
      </c>
      <c r="T249">
        <f>-('Avoided Prod Cost'!T249+'Avoided T&amp;D Capacity'!T249+'Avoided Gen Capacity Cost'!T249)</f>
        <v>0</v>
      </c>
      <c r="U249">
        <f>-('Avoided Prod Cost'!U249+'Avoided T&amp;D Capacity'!U249+'Avoided Gen Capacity Cost'!U249)</f>
        <v>0</v>
      </c>
      <c r="V249">
        <f>-('Avoided Prod Cost'!V249+'Avoided T&amp;D Capacity'!V249+'Avoided Gen Capacity Cost'!V249)</f>
        <v>0</v>
      </c>
      <c r="W249">
        <f>-('Avoided Prod Cost'!W249+'Avoided T&amp;D Capacity'!W249+'Avoided Gen Capacity Cost'!W249)</f>
        <v>0</v>
      </c>
      <c r="X249">
        <f>-('Avoided Prod Cost'!X249+'Avoided T&amp;D Capacity'!X249+'Avoided Gen Capacity Cost'!X249)</f>
        <v>0</v>
      </c>
      <c r="Y249">
        <f>-('Avoided Prod Cost'!Y249+'Avoided T&amp;D Capacity'!Y249+'Avoided Gen Capacity Cost'!Y249)</f>
        <v>0</v>
      </c>
      <c r="Z249">
        <f>-('Avoided Prod Cost'!Z249+'Avoided T&amp;D Capacity'!Z249+'Avoided Gen Capacity Cost'!Z249)</f>
        <v>0</v>
      </c>
      <c r="AA249">
        <f>-('Avoided Prod Cost'!AA249+'Avoided T&amp;D Capacity'!AA249+'Avoided Gen Capacity Cost'!AA249)</f>
        <v>0</v>
      </c>
      <c r="AB249">
        <f>-('Avoided Prod Cost'!AB249+'Avoided T&amp;D Capacity'!AB249+'Avoided Gen Capacity Cost'!AB249)</f>
        <v>0</v>
      </c>
      <c r="AC249">
        <f>-('Avoided Prod Cost'!AC249+'Avoided T&amp;D Capacity'!AC249+'Avoided Gen Capacity Cost'!AC249)</f>
        <v>0</v>
      </c>
      <c r="AD249">
        <f>-('Avoided Prod Cost'!AD249+'Avoided T&amp;D Capacity'!AD249+'Avoided Gen Capacity Cost'!AD249)</f>
        <v>0</v>
      </c>
      <c r="AE249">
        <f>-('Avoided Prod Cost'!AE249+'Avoided T&amp;D Capacity'!AE249+'Avoided Gen Capacity Cost'!AE249)</f>
        <v>0</v>
      </c>
      <c r="AF249">
        <f>-('Avoided Prod Cost'!AF249+'Avoided T&amp;D Capacity'!AF249+'Avoided Gen Capacity Cost'!AF249)</f>
        <v>0</v>
      </c>
      <c r="AG249">
        <f>-('Avoided Prod Cost'!AG249+'Avoided T&amp;D Capacity'!AG249+'Avoided Gen Capacity Cost'!AG249)</f>
        <v>0</v>
      </c>
      <c r="AH249">
        <f>-('Avoided Prod Cost'!AH249+'Avoided T&amp;D Capacity'!AH249+'Avoided Gen Capacity Cost'!AH249)</f>
        <v>0</v>
      </c>
      <c r="AI249" s="2">
        <f t="shared" si="6"/>
        <v>129.15871199999998</v>
      </c>
      <c r="AJ249" s="2">
        <f t="shared" si="7"/>
        <v>94.898678578265503</v>
      </c>
    </row>
    <row r="250" spans="1:36" x14ac:dyDescent="0.25">
      <c r="A250" s="13">
        <v>3</v>
      </c>
      <c r="B250" s="13">
        <v>400</v>
      </c>
      <c r="C250" s="95">
        <v>406</v>
      </c>
      <c r="D250" t="s">
        <v>284</v>
      </c>
      <c r="E250">
        <f>-('Avoided Prod Cost'!E250+'Avoided T&amp;D Capacity'!E250+'Avoided Gen Capacity Cost'!E250)</f>
        <v>0</v>
      </c>
      <c r="F250">
        <f>-('Avoided Prod Cost'!F250+'Avoided T&amp;D Capacity'!F250+'Avoided Gen Capacity Cost'!F250)</f>
        <v>0</v>
      </c>
      <c r="G250">
        <f>-('Avoided Prod Cost'!G250+'Avoided T&amp;D Capacity'!G250+'Avoided Gen Capacity Cost'!G250)</f>
        <v>2.2054941000000001</v>
      </c>
      <c r="H250">
        <f>-('Avoided Prod Cost'!H250+'Avoided T&amp;D Capacity'!H250+'Avoided Gen Capacity Cost'!H250)</f>
        <v>2.4554941000000001</v>
      </c>
      <c r="I250">
        <f>-('Avoided Prod Cost'!I250+'Avoided T&amp;D Capacity'!I250+'Avoided Gen Capacity Cost'!I250)</f>
        <v>2.4554941000000001</v>
      </c>
      <c r="J250">
        <f>-('Avoided Prod Cost'!J250+'Avoided T&amp;D Capacity'!J250+'Avoided Gen Capacity Cost'!J250)</f>
        <v>3.4203379000000003</v>
      </c>
      <c r="K250">
        <f>-('Avoided Prod Cost'!K250+'Avoided T&amp;D Capacity'!K250+'Avoided Gen Capacity Cost'!K250)</f>
        <v>3.6732675000000001</v>
      </c>
      <c r="L250">
        <f>-('Avoided Prod Cost'!L250+'Avoided T&amp;D Capacity'!L250+'Avoided Gen Capacity Cost'!L250)</f>
        <v>3.4828379000000003</v>
      </c>
      <c r="M250">
        <f>-('Avoided Prod Cost'!M250+'Avoided T&amp;D Capacity'!M250+'Avoided Gen Capacity Cost'!M250)</f>
        <v>4.5336191000000001</v>
      </c>
      <c r="N250">
        <f>-('Avoided Prod Cost'!N250+'Avoided T&amp;D Capacity'!N250+'Avoided Gen Capacity Cost'!N250)</f>
        <v>4.8695570999999997</v>
      </c>
      <c r="O250">
        <f>-('Avoided Prod Cost'!O250+'Avoided T&amp;D Capacity'!O250+'Avoided Gen Capacity Cost'!O250)</f>
        <v>4.6429941000000001</v>
      </c>
      <c r="P250">
        <f>-('Avoided Prod Cost'!P250+'Avoided T&amp;D Capacity'!P250+'Avoided Gen Capacity Cost'!P250)</f>
        <v>4.1898691000000001</v>
      </c>
      <c r="Q250">
        <f>-('Avoided Prod Cost'!Q250+'Avoided T&amp;D Capacity'!Q250+'Avoided Gen Capacity Cost'!Q250)</f>
        <v>4.2054941000000001</v>
      </c>
      <c r="R250">
        <f>-('Avoided Prod Cost'!R250+'Avoided T&amp;D Capacity'!R250+'Avoided Gen Capacity Cost'!R250)</f>
        <v>4.1273691000000001</v>
      </c>
      <c r="S250">
        <f>-('Avoided Prod Cost'!S250+'Avoided T&amp;D Capacity'!S250+'Avoided Gen Capacity Cost'!S250)</f>
        <v>4.8617441000000001</v>
      </c>
      <c r="T250">
        <f>-('Avoided Prod Cost'!T250+'Avoided T&amp;D Capacity'!T250+'Avoided Gen Capacity Cost'!T250)</f>
        <v>0</v>
      </c>
      <c r="U250">
        <f>-('Avoided Prod Cost'!U250+'Avoided T&amp;D Capacity'!U250+'Avoided Gen Capacity Cost'!U250)</f>
        <v>0</v>
      </c>
      <c r="V250">
        <f>-('Avoided Prod Cost'!V250+'Avoided T&amp;D Capacity'!V250+'Avoided Gen Capacity Cost'!V250)</f>
        <v>0</v>
      </c>
      <c r="W250">
        <f>-('Avoided Prod Cost'!W250+'Avoided T&amp;D Capacity'!W250+'Avoided Gen Capacity Cost'!W250)</f>
        <v>0</v>
      </c>
      <c r="X250">
        <f>-('Avoided Prod Cost'!X250+'Avoided T&amp;D Capacity'!X250+'Avoided Gen Capacity Cost'!X250)</f>
        <v>0</v>
      </c>
      <c r="Y250">
        <f>-('Avoided Prod Cost'!Y250+'Avoided T&amp;D Capacity'!Y250+'Avoided Gen Capacity Cost'!Y250)</f>
        <v>0</v>
      </c>
      <c r="Z250">
        <f>-('Avoided Prod Cost'!Z250+'Avoided T&amp;D Capacity'!Z250+'Avoided Gen Capacity Cost'!Z250)</f>
        <v>0</v>
      </c>
      <c r="AA250">
        <f>-('Avoided Prod Cost'!AA250+'Avoided T&amp;D Capacity'!AA250+'Avoided Gen Capacity Cost'!AA250)</f>
        <v>0</v>
      </c>
      <c r="AB250">
        <f>-('Avoided Prod Cost'!AB250+'Avoided T&amp;D Capacity'!AB250+'Avoided Gen Capacity Cost'!AB250)</f>
        <v>0</v>
      </c>
      <c r="AC250">
        <f>-('Avoided Prod Cost'!AC250+'Avoided T&amp;D Capacity'!AC250+'Avoided Gen Capacity Cost'!AC250)</f>
        <v>0</v>
      </c>
      <c r="AD250">
        <f>-('Avoided Prod Cost'!AD250+'Avoided T&amp;D Capacity'!AD250+'Avoided Gen Capacity Cost'!AD250)</f>
        <v>0</v>
      </c>
      <c r="AE250">
        <f>-('Avoided Prod Cost'!AE250+'Avoided T&amp;D Capacity'!AE250+'Avoided Gen Capacity Cost'!AE250)</f>
        <v>0</v>
      </c>
      <c r="AF250">
        <f>-('Avoided Prod Cost'!AF250+'Avoided T&amp;D Capacity'!AF250+'Avoided Gen Capacity Cost'!AF250)</f>
        <v>0</v>
      </c>
      <c r="AG250">
        <f>-('Avoided Prod Cost'!AG250+'Avoided T&amp;D Capacity'!AG250+'Avoided Gen Capacity Cost'!AG250)</f>
        <v>0</v>
      </c>
      <c r="AH250">
        <f>-('Avoided Prod Cost'!AH250+'Avoided T&amp;D Capacity'!AH250+'Avoided Gen Capacity Cost'!AH250)</f>
        <v>0</v>
      </c>
      <c r="AI250" s="2">
        <f t="shared" si="6"/>
        <v>49.123572300000006</v>
      </c>
      <c r="AJ250" s="2">
        <f t="shared" si="7"/>
        <v>32.983236617530295</v>
      </c>
    </row>
    <row r="251" spans="1:36" x14ac:dyDescent="0.25">
      <c r="A251" s="13">
        <v>3</v>
      </c>
      <c r="B251" s="13">
        <v>400</v>
      </c>
      <c r="C251" s="95">
        <v>407</v>
      </c>
      <c r="D251" t="s">
        <v>285</v>
      </c>
      <c r="E251">
        <f>-('Avoided Prod Cost'!E251+'Avoided T&amp;D Capacity'!E251+'Avoided Gen Capacity Cost'!E251)</f>
        <v>0</v>
      </c>
      <c r="F251">
        <f>-('Avoided Prod Cost'!F251+'Avoided T&amp;D Capacity'!F251+'Avoided Gen Capacity Cost'!F251)</f>
        <v>0</v>
      </c>
      <c r="G251">
        <f>-('Avoided Prod Cost'!G251+'Avoided T&amp;D Capacity'!G251+'Avoided Gen Capacity Cost'!G251)</f>
        <v>3.1167577999999998</v>
      </c>
      <c r="H251">
        <f>-('Avoided Prod Cost'!H251+'Avoided T&amp;D Capacity'!H251+'Avoided Gen Capacity Cost'!H251)</f>
        <v>3.4917577999999998</v>
      </c>
      <c r="I251">
        <f>-('Avoided Prod Cost'!I251+'Avoided T&amp;D Capacity'!I251+'Avoided Gen Capacity Cost'!I251)</f>
        <v>3.4917577999999998</v>
      </c>
      <c r="J251">
        <f>-('Avoided Prod Cost'!J251+'Avoided T&amp;D Capacity'!J251+'Avoided Gen Capacity Cost'!J251)</f>
        <v>4.5649999999999995</v>
      </c>
      <c r="K251">
        <f>-('Avoided Prod Cost'!K251+'Avoided T&amp;D Capacity'!K251+'Avoided Gen Capacity Cost'!K251)</f>
        <v>5.3208593999999998</v>
      </c>
      <c r="L251">
        <f>-('Avoided Prod Cost'!L251+'Avoided T&amp;D Capacity'!L251+'Avoided Gen Capacity Cost'!L251)</f>
        <v>4.8726172000000005</v>
      </c>
      <c r="M251">
        <f>-('Avoided Prod Cost'!M251+'Avoided T&amp;D Capacity'!M251+'Avoided Gen Capacity Cost'!M251)</f>
        <v>5.8198828000000002</v>
      </c>
      <c r="N251">
        <f>-('Avoided Prod Cost'!N251+'Avoided T&amp;D Capacity'!N251+'Avoided Gen Capacity Cost'!N251)</f>
        <v>6.1754750999999999</v>
      </c>
      <c r="O251">
        <f>-('Avoided Prod Cost'!O251+'Avoided T&amp;D Capacity'!O251+'Avoided Gen Capacity Cost'!O251)</f>
        <v>6.6989121000000003</v>
      </c>
      <c r="P251">
        <f>-('Avoided Prod Cost'!P251+'Avoided T&amp;D Capacity'!P251+'Avoided Gen Capacity Cost'!P251)</f>
        <v>6.1832871000000003</v>
      </c>
      <c r="Q251">
        <f>-('Avoided Prod Cost'!Q251+'Avoided T&amp;D Capacity'!Q251+'Avoided Gen Capacity Cost'!Q251)</f>
        <v>0</v>
      </c>
      <c r="R251">
        <f>-('Avoided Prod Cost'!R251+'Avoided T&amp;D Capacity'!R251+'Avoided Gen Capacity Cost'!R251)</f>
        <v>0</v>
      </c>
      <c r="S251">
        <f>-('Avoided Prod Cost'!S251+'Avoided T&amp;D Capacity'!S251+'Avoided Gen Capacity Cost'!S251)</f>
        <v>0</v>
      </c>
      <c r="T251">
        <f>-('Avoided Prod Cost'!T251+'Avoided T&amp;D Capacity'!T251+'Avoided Gen Capacity Cost'!T251)</f>
        <v>0</v>
      </c>
      <c r="U251">
        <f>-('Avoided Prod Cost'!U251+'Avoided T&amp;D Capacity'!U251+'Avoided Gen Capacity Cost'!U251)</f>
        <v>0</v>
      </c>
      <c r="V251">
        <f>-('Avoided Prod Cost'!V251+'Avoided T&amp;D Capacity'!V251+'Avoided Gen Capacity Cost'!V251)</f>
        <v>0</v>
      </c>
      <c r="W251">
        <f>-('Avoided Prod Cost'!W251+'Avoided T&amp;D Capacity'!W251+'Avoided Gen Capacity Cost'!W251)</f>
        <v>0</v>
      </c>
      <c r="X251">
        <f>-('Avoided Prod Cost'!X251+'Avoided T&amp;D Capacity'!X251+'Avoided Gen Capacity Cost'!X251)</f>
        <v>0</v>
      </c>
      <c r="Y251">
        <f>-('Avoided Prod Cost'!Y251+'Avoided T&amp;D Capacity'!Y251+'Avoided Gen Capacity Cost'!Y251)</f>
        <v>0</v>
      </c>
      <c r="Z251">
        <f>-('Avoided Prod Cost'!Z251+'Avoided T&amp;D Capacity'!Z251+'Avoided Gen Capacity Cost'!Z251)</f>
        <v>0</v>
      </c>
      <c r="AA251">
        <f>-('Avoided Prod Cost'!AA251+'Avoided T&amp;D Capacity'!AA251+'Avoided Gen Capacity Cost'!AA251)</f>
        <v>0</v>
      </c>
      <c r="AB251">
        <f>-('Avoided Prod Cost'!AB251+'Avoided T&amp;D Capacity'!AB251+'Avoided Gen Capacity Cost'!AB251)</f>
        <v>0</v>
      </c>
      <c r="AC251">
        <f>-('Avoided Prod Cost'!AC251+'Avoided T&amp;D Capacity'!AC251+'Avoided Gen Capacity Cost'!AC251)</f>
        <v>0</v>
      </c>
      <c r="AD251">
        <f>-('Avoided Prod Cost'!AD251+'Avoided T&amp;D Capacity'!AD251+'Avoided Gen Capacity Cost'!AD251)</f>
        <v>0</v>
      </c>
      <c r="AE251">
        <f>-('Avoided Prod Cost'!AE251+'Avoided T&amp;D Capacity'!AE251+'Avoided Gen Capacity Cost'!AE251)</f>
        <v>0</v>
      </c>
      <c r="AF251">
        <f>-('Avoided Prod Cost'!AF251+'Avoided T&amp;D Capacity'!AF251+'Avoided Gen Capacity Cost'!AF251)</f>
        <v>0</v>
      </c>
      <c r="AG251">
        <f>-('Avoided Prod Cost'!AG251+'Avoided T&amp;D Capacity'!AG251+'Avoided Gen Capacity Cost'!AG251)</f>
        <v>0</v>
      </c>
      <c r="AH251">
        <f>-('Avoided Prod Cost'!AH251+'Avoided T&amp;D Capacity'!AH251+'Avoided Gen Capacity Cost'!AH251)</f>
        <v>0</v>
      </c>
      <c r="AI251" s="2">
        <f t="shared" si="6"/>
        <v>49.736307100000005</v>
      </c>
      <c r="AJ251" s="2">
        <f t="shared" si="7"/>
        <v>36.521888968519796</v>
      </c>
    </row>
    <row r="252" spans="1:36" x14ac:dyDescent="0.25">
      <c r="A252" s="13">
        <v>3</v>
      </c>
      <c r="B252" s="13">
        <v>400</v>
      </c>
      <c r="C252" s="95">
        <v>408</v>
      </c>
      <c r="D252" t="s">
        <v>286</v>
      </c>
      <c r="E252">
        <f>-('Avoided Prod Cost'!E252+'Avoided T&amp;D Capacity'!E252+'Avoided Gen Capacity Cost'!E252)</f>
        <v>0</v>
      </c>
      <c r="F252">
        <f>-('Avoided Prod Cost'!F252+'Avoided T&amp;D Capacity'!F252+'Avoided Gen Capacity Cost'!F252)</f>
        <v>0</v>
      </c>
      <c r="G252">
        <f>-('Avoided Prod Cost'!G252+'Avoided T&amp;D Capacity'!G252+'Avoided Gen Capacity Cost'!G252)</f>
        <v>10.9429473</v>
      </c>
      <c r="H252">
        <f>-('Avoided Prod Cost'!H252+'Avoided T&amp;D Capacity'!H252+'Avoided Gen Capacity Cost'!H252)</f>
        <v>11.0679473</v>
      </c>
      <c r="I252">
        <f>-('Avoided Prod Cost'!I252+'Avoided T&amp;D Capacity'!I252+'Avoided Gen Capacity Cost'!I252)</f>
        <v>11.8179473</v>
      </c>
      <c r="J252">
        <f>-('Avoided Prod Cost'!J252+'Avoided T&amp;D Capacity'!J252+'Avoided Gen Capacity Cost'!J252)</f>
        <v>16.3423613</v>
      </c>
      <c r="K252">
        <f>-('Avoided Prod Cost'!K252+'Avoided T&amp;D Capacity'!K252+'Avoided Gen Capacity Cost'!K252)</f>
        <v>17.7241973</v>
      </c>
      <c r="L252">
        <f>-('Avoided Prod Cost'!L252+'Avoided T&amp;D Capacity'!L252+'Avoided Gen Capacity Cost'!L252)</f>
        <v>17.7359163</v>
      </c>
      <c r="M252">
        <f>-('Avoided Prod Cost'!M252+'Avoided T&amp;D Capacity'!M252+'Avoided Gen Capacity Cost'!M252)</f>
        <v>20.5210723</v>
      </c>
      <c r="N252">
        <f>-('Avoided Prod Cost'!N252+'Avoided T&amp;D Capacity'!N252+'Avoided Gen Capacity Cost'!N252)</f>
        <v>0</v>
      </c>
      <c r="O252">
        <f>-('Avoided Prod Cost'!O252+'Avoided T&amp;D Capacity'!O252+'Avoided Gen Capacity Cost'!O252)</f>
        <v>0</v>
      </c>
      <c r="P252">
        <f>-('Avoided Prod Cost'!P252+'Avoided T&amp;D Capacity'!P252+'Avoided Gen Capacity Cost'!P252)</f>
        <v>0</v>
      </c>
      <c r="Q252">
        <f>-('Avoided Prod Cost'!Q252+'Avoided T&amp;D Capacity'!Q252+'Avoided Gen Capacity Cost'!Q252)</f>
        <v>0</v>
      </c>
      <c r="R252">
        <f>-('Avoided Prod Cost'!R252+'Avoided T&amp;D Capacity'!R252+'Avoided Gen Capacity Cost'!R252)</f>
        <v>0</v>
      </c>
      <c r="S252">
        <f>-('Avoided Prod Cost'!S252+'Avoided T&amp;D Capacity'!S252+'Avoided Gen Capacity Cost'!S252)</f>
        <v>0</v>
      </c>
      <c r="T252">
        <f>-('Avoided Prod Cost'!T252+'Avoided T&amp;D Capacity'!T252+'Avoided Gen Capacity Cost'!T252)</f>
        <v>0</v>
      </c>
      <c r="U252">
        <f>-('Avoided Prod Cost'!U252+'Avoided T&amp;D Capacity'!U252+'Avoided Gen Capacity Cost'!U252)</f>
        <v>0</v>
      </c>
      <c r="V252">
        <f>-('Avoided Prod Cost'!V252+'Avoided T&amp;D Capacity'!V252+'Avoided Gen Capacity Cost'!V252)</f>
        <v>0</v>
      </c>
      <c r="W252">
        <f>-('Avoided Prod Cost'!W252+'Avoided T&amp;D Capacity'!W252+'Avoided Gen Capacity Cost'!W252)</f>
        <v>0</v>
      </c>
      <c r="X252">
        <f>-('Avoided Prod Cost'!X252+'Avoided T&amp;D Capacity'!X252+'Avoided Gen Capacity Cost'!X252)</f>
        <v>0</v>
      </c>
      <c r="Y252">
        <f>-('Avoided Prod Cost'!Y252+'Avoided T&amp;D Capacity'!Y252+'Avoided Gen Capacity Cost'!Y252)</f>
        <v>0</v>
      </c>
      <c r="Z252">
        <f>-('Avoided Prod Cost'!Z252+'Avoided T&amp;D Capacity'!Z252+'Avoided Gen Capacity Cost'!Z252)</f>
        <v>0</v>
      </c>
      <c r="AA252">
        <f>-('Avoided Prod Cost'!AA252+'Avoided T&amp;D Capacity'!AA252+'Avoided Gen Capacity Cost'!AA252)</f>
        <v>0</v>
      </c>
      <c r="AB252">
        <f>-('Avoided Prod Cost'!AB252+'Avoided T&amp;D Capacity'!AB252+'Avoided Gen Capacity Cost'!AB252)</f>
        <v>0</v>
      </c>
      <c r="AC252">
        <f>-('Avoided Prod Cost'!AC252+'Avoided T&amp;D Capacity'!AC252+'Avoided Gen Capacity Cost'!AC252)</f>
        <v>0</v>
      </c>
      <c r="AD252">
        <f>-('Avoided Prod Cost'!AD252+'Avoided T&amp;D Capacity'!AD252+'Avoided Gen Capacity Cost'!AD252)</f>
        <v>0</v>
      </c>
      <c r="AE252">
        <f>-('Avoided Prod Cost'!AE252+'Avoided T&amp;D Capacity'!AE252+'Avoided Gen Capacity Cost'!AE252)</f>
        <v>0</v>
      </c>
      <c r="AF252">
        <f>-('Avoided Prod Cost'!AF252+'Avoided T&amp;D Capacity'!AF252+'Avoided Gen Capacity Cost'!AF252)</f>
        <v>0</v>
      </c>
      <c r="AG252">
        <f>-('Avoided Prod Cost'!AG252+'Avoided T&amp;D Capacity'!AG252+'Avoided Gen Capacity Cost'!AG252)</f>
        <v>0</v>
      </c>
      <c r="AH252">
        <f>-('Avoided Prod Cost'!AH252+'Avoided T&amp;D Capacity'!AH252+'Avoided Gen Capacity Cost'!AH252)</f>
        <v>0</v>
      </c>
      <c r="AI252" s="2">
        <f t="shared" si="6"/>
        <v>106.15238909999999</v>
      </c>
      <c r="AJ252" s="2">
        <f t="shared" si="7"/>
        <v>86.163884768801793</v>
      </c>
    </row>
    <row r="253" spans="1:36" x14ac:dyDescent="0.25">
      <c r="A253" s="13">
        <v>3</v>
      </c>
      <c r="B253" s="13">
        <v>400</v>
      </c>
      <c r="C253" s="95">
        <v>409</v>
      </c>
      <c r="D253" t="s">
        <v>287</v>
      </c>
      <c r="E253">
        <f>-('Avoided Prod Cost'!E253+'Avoided T&amp;D Capacity'!E253+'Avoided Gen Capacity Cost'!E253)</f>
        <v>0</v>
      </c>
      <c r="F253">
        <f>-('Avoided Prod Cost'!F253+'Avoided T&amp;D Capacity'!F253+'Avoided Gen Capacity Cost'!F253)</f>
        <v>0</v>
      </c>
      <c r="G253">
        <f>-('Avoided Prod Cost'!G253+'Avoided T&amp;D Capacity'!G253+'Avoided Gen Capacity Cost'!G253)</f>
        <v>1.2297617000000001</v>
      </c>
      <c r="H253">
        <f>-('Avoided Prod Cost'!H253+'Avoided T&amp;D Capacity'!H253+'Avoided Gen Capacity Cost'!H253)</f>
        <v>1.2297617000000001</v>
      </c>
      <c r="I253">
        <f>-('Avoided Prod Cost'!I253+'Avoided T&amp;D Capacity'!I253+'Avoided Gen Capacity Cost'!I253)</f>
        <v>1.3547617000000001</v>
      </c>
      <c r="J253">
        <f>-('Avoided Prod Cost'!J253+'Avoided T&amp;D Capacity'!J253+'Avoided Gen Capacity Cost'!J253)</f>
        <v>1.5666758000000001</v>
      </c>
      <c r="K253">
        <f>-('Avoided Prod Cost'!K253+'Avoided T&amp;D Capacity'!K253+'Avoided Gen Capacity Cost'!K253)</f>
        <v>2.1008555000000002</v>
      </c>
      <c r="L253">
        <f>-('Avoided Prod Cost'!L253+'Avoided T&amp;D Capacity'!L253+'Avoided Gen Capacity Cost'!L253)</f>
        <v>0</v>
      </c>
      <c r="M253">
        <f>-('Avoided Prod Cost'!M253+'Avoided T&amp;D Capacity'!M253+'Avoided Gen Capacity Cost'!M253)</f>
        <v>0</v>
      </c>
      <c r="N253">
        <f>-('Avoided Prod Cost'!N253+'Avoided T&amp;D Capacity'!N253+'Avoided Gen Capacity Cost'!N253)</f>
        <v>0</v>
      </c>
      <c r="O253">
        <f>-('Avoided Prod Cost'!O253+'Avoided T&amp;D Capacity'!O253+'Avoided Gen Capacity Cost'!O253)</f>
        <v>0</v>
      </c>
      <c r="P253">
        <f>-('Avoided Prod Cost'!P253+'Avoided T&amp;D Capacity'!P253+'Avoided Gen Capacity Cost'!P253)</f>
        <v>0</v>
      </c>
      <c r="Q253">
        <f>-('Avoided Prod Cost'!Q253+'Avoided T&amp;D Capacity'!Q253+'Avoided Gen Capacity Cost'!Q253)</f>
        <v>0</v>
      </c>
      <c r="R253">
        <f>-('Avoided Prod Cost'!R253+'Avoided T&amp;D Capacity'!R253+'Avoided Gen Capacity Cost'!R253)</f>
        <v>0</v>
      </c>
      <c r="S253">
        <f>-('Avoided Prod Cost'!S253+'Avoided T&amp;D Capacity'!S253+'Avoided Gen Capacity Cost'!S253)</f>
        <v>0</v>
      </c>
      <c r="T253">
        <f>-('Avoided Prod Cost'!T253+'Avoided T&amp;D Capacity'!T253+'Avoided Gen Capacity Cost'!T253)</f>
        <v>0</v>
      </c>
      <c r="U253">
        <f>-('Avoided Prod Cost'!U253+'Avoided T&amp;D Capacity'!U253+'Avoided Gen Capacity Cost'!U253)</f>
        <v>0</v>
      </c>
      <c r="V253">
        <f>-('Avoided Prod Cost'!V253+'Avoided T&amp;D Capacity'!V253+'Avoided Gen Capacity Cost'!V253)</f>
        <v>0</v>
      </c>
      <c r="W253">
        <f>-('Avoided Prod Cost'!W253+'Avoided T&amp;D Capacity'!W253+'Avoided Gen Capacity Cost'!W253)</f>
        <v>0</v>
      </c>
      <c r="X253">
        <f>-('Avoided Prod Cost'!X253+'Avoided T&amp;D Capacity'!X253+'Avoided Gen Capacity Cost'!X253)</f>
        <v>0</v>
      </c>
      <c r="Y253">
        <f>-('Avoided Prod Cost'!Y253+'Avoided T&amp;D Capacity'!Y253+'Avoided Gen Capacity Cost'!Y253)</f>
        <v>0</v>
      </c>
      <c r="Z253">
        <f>-('Avoided Prod Cost'!Z253+'Avoided T&amp;D Capacity'!Z253+'Avoided Gen Capacity Cost'!Z253)</f>
        <v>0</v>
      </c>
      <c r="AA253">
        <f>-('Avoided Prod Cost'!AA253+'Avoided T&amp;D Capacity'!AA253+'Avoided Gen Capacity Cost'!AA253)</f>
        <v>0</v>
      </c>
      <c r="AB253">
        <f>-('Avoided Prod Cost'!AB253+'Avoided T&amp;D Capacity'!AB253+'Avoided Gen Capacity Cost'!AB253)</f>
        <v>0</v>
      </c>
      <c r="AC253">
        <f>-('Avoided Prod Cost'!AC253+'Avoided T&amp;D Capacity'!AC253+'Avoided Gen Capacity Cost'!AC253)</f>
        <v>0</v>
      </c>
      <c r="AD253">
        <f>-('Avoided Prod Cost'!AD253+'Avoided T&amp;D Capacity'!AD253+'Avoided Gen Capacity Cost'!AD253)</f>
        <v>0</v>
      </c>
      <c r="AE253">
        <f>-('Avoided Prod Cost'!AE253+'Avoided T&amp;D Capacity'!AE253+'Avoided Gen Capacity Cost'!AE253)</f>
        <v>0</v>
      </c>
      <c r="AF253">
        <f>-('Avoided Prod Cost'!AF253+'Avoided T&amp;D Capacity'!AF253+'Avoided Gen Capacity Cost'!AF253)</f>
        <v>0</v>
      </c>
      <c r="AG253">
        <f>-('Avoided Prod Cost'!AG253+'Avoided T&amp;D Capacity'!AG253+'Avoided Gen Capacity Cost'!AG253)</f>
        <v>0</v>
      </c>
      <c r="AH253">
        <f>-('Avoided Prod Cost'!AH253+'Avoided T&amp;D Capacity'!AH253+'Avoided Gen Capacity Cost'!AH253)</f>
        <v>0</v>
      </c>
      <c r="AI253" s="2">
        <f t="shared" si="6"/>
        <v>7.4818163999999996</v>
      </c>
      <c r="AJ253" s="2">
        <f t="shared" si="7"/>
        <v>6.5136634538979052</v>
      </c>
    </row>
    <row r="254" spans="1:36" x14ac:dyDescent="0.25">
      <c r="A254" s="13">
        <v>3</v>
      </c>
      <c r="B254" s="13">
        <v>400</v>
      </c>
      <c r="C254" s="95">
        <v>410</v>
      </c>
      <c r="D254" t="s">
        <v>288</v>
      </c>
      <c r="E254">
        <f>-('Avoided Prod Cost'!E254+'Avoided T&amp;D Capacity'!E254+'Avoided Gen Capacity Cost'!E254)</f>
        <v>0</v>
      </c>
      <c r="F254">
        <f>-('Avoided Prod Cost'!F254+'Avoided T&amp;D Capacity'!F254+'Avoided Gen Capacity Cost'!F254)</f>
        <v>0</v>
      </c>
      <c r="G254">
        <f>-('Avoided Prod Cost'!G254+'Avoided T&amp;D Capacity'!G254+'Avoided Gen Capacity Cost'!G254)</f>
        <v>5.1569589999999996</v>
      </c>
      <c r="H254">
        <f>-('Avoided Prod Cost'!H254+'Avoided T&amp;D Capacity'!H254+'Avoided Gen Capacity Cost'!H254)</f>
        <v>5.5319589999999996</v>
      </c>
      <c r="I254">
        <f>-('Avoided Prod Cost'!I254+'Avoided T&amp;D Capacity'!I254+'Avoided Gen Capacity Cost'!I254)</f>
        <v>5.6569589999999996</v>
      </c>
      <c r="J254">
        <f>-('Avoided Prod Cost'!J254+'Avoided T&amp;D Capacity'!J254+'Avoided Gen Capacity Cost'!J254)</f>
        <v>8.3962167999999995</v>
      </c>
      <c r="K254">
        <f>-('Avoided Prod Cost'!K254+'Avoided T&amp;D Capacity'!K254+'Avoided Gen Capacity Cost'!K254)</f>
        <v>9.224342</v>
      </c>
      <c r="L254">
        <f>-('Avoided Prod Cost'!L254+'Avoided T&amp;D Capacity'!L254+'Avoided Gen Capacity Cost'!L254)</f>
        <v>8.7282479999999989</v>
      </c>
      <c r="M254">
        <f>-('Avoided Prod Cost'!M254+'Avoided T&amp;D Capacity'!M254+'Avoided Gen Capacity Cost'!M254)</f>
        <v>10.110084000000001</v>
      </c>
      <c r="N254">
        <f>-('Avoided Prod Cost'!N254+'Avoided T&amp;D Capacity'!N254+'Avoided Gen Capacity Cost'!N254)</f>
        <v>10.492896999999999</v>
      </c>
      <c r="O254">
        <f>-('Avoided Prod Cost'!O254+'Avoided T&amp;D Capacity'!O254+'Avoided Gen Capacity Cost'!O254)</f>
        <v>11.430397000000001</v>
      </c>
      <c r="P254">
        <f>-('Avoided Prod Cost'!P254+'Avoided T&amp;D Capacity'!P254+'Avoided Gen Capacity Cost'!P254)</f>
        <v>10.125709000000001</v>
      </c>
      <c r="Q254">
        <f>-('Avoided Prod Cost'!Q254+'Avoided T&amp;D Capacity'!Q254+'Avoided Gen Capacity Cost'!Q254)</f>
        <v>0</v>
      </c>
      <c r="R254">
        <f>-('Avoided Prod Cost'!R254+'Avoided T&amp;D Capacity'!R254+'Avoided Gen Capacity Cost'!R254)</f>
        <v>0</v>
      </c>
      <c r="S254">
        <f>-('Avoided Prod Cost'!S254+'Avoided T&amp;D Capacity'!S254+'Avoided Gen Capacity Cost'!S254)</f>
        <v>0</v>
      </c>
      <c r="T254">
        <f>-('Avoided Prod Cost'!T254+'Avoided T&amp;D Capacity'!T254+'Avoided Gen Capacity Cost'!T254)</f>
        <v>0</v>
      </c>
      <c r="U254">
        <f>-('Avoided Prod Cost'!U254+'Avoided T&amp;D Capacity'!U254+'Avoided Gen Capacity Cost'!U254)</f>
        <v>0</v>
      </c>
      <c r="V254">
        <f>-('Avoided Prod Cost'!V254+'Avoided T&amp;D Capacity'!V254+'Avoided Gen Capacity Cost'!V254)</f>
        <v>0</v>
      </c>
      <c r="W254">
        <f>-('Avoided Prod Cost'!W254+'Avoided T&amp;D Capacity'!W254+'Avoided Gen Capacity Cost'!W254)</f>
        <v>0</v>
      </c>
      <c r="X254">
        <f>-('Avoided Prod Cost'!X254+'Avoided T&amp;D Capacity'!X254+'Avoided Gen Capacity Cost'!X254)</f>
        <v>0</v>
      </c>
      <c r="Y254">
        <f>-('Avoided Prod Cost'!Y254+'Avoided T&amp;D Capacity'!Y254+'Avoided Gen Capacity Cost'!Y254)</f>
        <v>0</v>
      </c>
      <c r="Z254">
        <f>-('Avoided Prod Cost'!Z254+'Avoided T&amp;D Capacity'!Z254+'Avoided Gen Capacity Cost'!Z254)</f>
        <v>0</v>
      </c>
      <c r="AA254">
        <f>-('Avoided Prod Cost'!AA254+'Avoided T&amp;D Capacity'!AA254+'Avoided Gen Capacity Cost'!AA254)</f>
        <v>0</v>
      </c>
      <c r="AB254">
        <f>-('Avoided Prod Cost'!AB254+'Avoided T&amp;D Capacity'!AB254+'Avoided Gen Capacity Cost'!AB254)</f>
        <v>0</v>
      </c>
      <c r="AC254">
        <f>-('Avoided Prod Cost'!AC254+'Avoided T&amp;D Capacity'!AC254+'Avoided Gen Capacity Cost'!AC254)</f>
        <v>0</v>
      </c>
      <c r="AD254">
        <f>-('Avoided Prod Cost'!AD254+'Avoided T&amp;D Capacity'!AD254+'Avoided Gen Capacity Cost'!AD254)</f>
        <v>0</v>
      </c>
      <c r="AE254">
        <f>-('Avoided Prod Cost'!AE254+'Avoided T&amp;D Capacity'!AE254+'Avoided Gen Capacity Cost'!AE254)</f>
        <v>0</v>
      </c>
      <c r="AF254">
        <f>-('Avoided Prod Cost'!AF254+'Avoided T&amp;D Capacity'!AF254+'Avoided Gen Capacity Cost'!AF254)</f>
        <v>0</v>
      </c>
      <c r="AG254">
        <f>-('Avoided Prod Cost'!AG254+'Avoided T&amp;D Capacity'!AG254+'Avoided Gen Capacity Cost'!AG254)</f>
        <v>0</v>
      </c>
      <c r="AH254">
        <f>-('Avoided Prod Cost'!AH254+'Avoided T&amp;D Capacity'!AH254+'Avoided Gen Capacity Cost'!AH254)</f>
        <v>0</v>
      </c>
      <c r="AI254" s="2">
        <f t="shared" si="6"/>
        <v>84.853770800000007</v>
      </c>
      <c r="AJ254" s="2">
        <f t="shared" si="7"/>
        <v>62.262294575389348</v>
      </c>
    </row>
    <row r="255" spans="1:36" x14ac:dyDescent="0.25">
      <c r="A255" s="13">
        <v>3</v>
      </c>
      <c r="B255" s="13">
        <v>400</v>
      </c>
      <c r="C255" s="95">
        <v>411</v>
      </c>
      <c r="D255" t="s">
        <v>289</v>
      </c>
      <c r="E255">
        <f>-('Avoided Prod Cost'!E255+'Avoided T&amp;D Capacity'!E255+'Avoided Gen Capacity Cost'!E255)</f>
        <v>0</v>
      </c>
      <c r="F255">
        <f>-('Avoided Prod Cost'!F255+'Avoided T&amp;D Capacity'!F255+'Avoided Gen Capacity Cost'!F255)</f>
        <v>0</v>
      </c>
      <c r="G255">
        <f>-('Avoided Prod Cost'!G255+'Avoided T&amp;D Capacity'!G255+'Avoided Gen Capacity Cost'!G255)</f>
        <v>9.7333320000000008</v>
      </c>
      <c r="H255">
        <f>-('Avoided Prod Cost'!H255+'Avoided T&amp;D Capacity'!H255+'Avoided Gen Capacity Cost'!H255)</f>
        <v>9.3583320000000008</v>
      </c>
      <c r="I255">
        <f>-('Avoided Prod Cost'!I255+'Avoided T&amp;D Capacity'!I255+'Avoided Gen Capacity Cost'!I255)</f>
        <v>10.483332000000001</v>
      </c>
      <c r="J255">
        <f>-('Avoided Prod Cost'!J255+'Avoided T&amp;D Capacity'!J255+'Avoided Gen Capacity Cost'!J255)</f>
        <v>14.802668000000001</v>
      </c>
      <c r="K255">
        <f>-('Avoided Prod Cost'!K255+'Avoided T&amp;D Capacity'!K255+'Avoided Gen Capacity Cost'!K255)</f>
        <v>15.678645000000001</v>
      </c>
      <c r="L255">
        <f>-('Avoided Prod Cost'!L255+'Avoided T&amp;D Capacity'!L255+'Avoided Gen Capacity Cost'!L255)</f>
        <v>15.934504</v>
      </c>
      <c r="M255">
        <f>-('Avoided Prod Cost'!M255+'Avoided T&amp;D Capacity'!M255+'Avoided Gen Capacity Cost'!M255)</f>
        <v>17.905207000000001</v>
      </c>
      <c r="N255">
        <f>-('Avoided Prod Cost'!N255+'Avoided T&amp;D Capacity'!N255+'Avoided Gen Capacity Cost'!N255)</f>
        <v>18.803644999999999</v>
      </c>
      <c r="O255">
        <f>-('Avoided Prod Cost'!O255+'Avoided T&amp;D Capacity'!O255+'Avoided Gen Capacity Cost'!O255)</f>
        <v>19.780207000000001</v>
      </c>
      <c r="P255">
        <f>-('Avoided Prod Cost'!P255+'Avoided T&amp;D Capacity'!P255+'Avoided Gen Capacity Cost'!P255)</f>
        <v>18.514582000000001</v>
      </c>
      <c r="Q255">
        <f>-('Avoided Prod Cost'!Q255+'Avoided T&amp;D Capacity'!Q255+'Avoided Gen Capacity Cost'!Q255)</f>
        <v>0</v>
      </c>
      <c r="R255">
        <f>-('Avoided Prod Cost'!R255+'Avoided T&amp;D Capacity'!R255+'Avoided Gen Capacity Cost'!R255)</f>
        <v>0</v>
      </c>
      <c r="S255">
        <f>-('Avoided Prod Cost'!S255+'Avoided T&amp;D Capacity'!S255+'Avoided Gen Capacity Cost'!S255)</f>
        <v>0</v>
      </c>
      <c r="T255">
        <f>-('Avoided Prod Cost'!T255+'Avoided T&amp;D Capacity'!T255+'Avoided Gen Capacity Cost'!T255)</f>
        <v>0</v>
      </c>
      <c r="U255">
        <f>-('Avoided Prod Cost'!U255+'Avoided T&amp;D Capacity'!U255+'Avoided Gen Capacity Cost'!U255)</f>
        <v>0</v>
      </c>
      <c r="V255">
        <f>-('Avoided Prod Cost'!V255+'Avoided T&amp;D Capacity'!V255+'Avoided Gen Capacity Cost'!V255)</f>
        <v>0</v>
      </c>
      <c r="W255">
        <f>-('Avoided Prod Cost'!W255+'Avoided T&amp;D Capacity'!W255+'Avoided Gen Capacity Cost'!W255)</f>
        <v>0</v>
      </c>
      <c r="X255">
        <f>-('Avoided Prod Cost'!X255+'Avoided T&amp;D Capacity'!X255+'Avoided Gen Capacity Cost'!X255)</f>
        <v>0</v>
      </c>
      <c r="Y255">
        <f>-('Avoided Prod Cost'!Y255+'Avoided T&amp;D Capacity'!Y255+'Avoided Gen Capacity Cost'!Y255)</f>
        <v>0</v>
      </c>
      <c r="Z255">
        <f>-('Avoided Prod Cost'!Z255+'Avoided T&amp;D Capacity'!Z255+'Avoided Gen Capacity Cost'!Z255)</f>
        <v>0</v>
      </c>
      <c r="AA255">
        <f>-('Avoided Prod Cost'!AA255+'Avoided T&amp;D Capacity'!AA255+'Avoided Gen Capacity Cost'!AA255)</f>
        <v>0</v>
      </c>
      <c r="AB255">
        <f>-('Avoided Prod Cost'!AB255+'Avoided T&amp;D Capacity'!AB255+'Avoided Gen Capacity Cost'!AB255)</f>
        <v>0</v>
      </c>
      <c r="AC255">
        <f>-('Avoided Prod Cost'!AC255+'Avoided T&amp;D Capacity'!AC255+'Avoided Gen Capacity Cost'!AC255)</f>
        <v>0</v>
      </c>
      <c r="AD255">
        <f>-('Avoided Prod Cost'!AD255+'Avoided T&amp;D Capacity'!AD255+'Avoided Gen Capacity Cost'!AD255)</f>
        <v>0</v>
      </c>
      <c r="AE255">
        <f>-('Avoided Prod Cost'!AE255+'Avoided T&amp;D Capacity'!AE255+'Avoided Gen Capacity Cost'!AE255)</f>
        <v>0</v>
      </c>
      <c r="AF255">
        <f>-('Avoided Prod Cost'!AF255+'Avoided T&amp;D Capacity'!AF255+'Avoided Gen Capacity Cost'!AF255)</f>
        <v>0</v>
      </c>
      <c r="AG255">
        <f>-('Avoided Prod Cost'!AG255+'Avoided T&amp;D Capacity'!AG255+'Avoided Gen Capacity Cost'!AG255)</f>
        <v>0</v>
      </c>
      <c r="AH255">
        <f>-('Avoided Prod Cost'!AH255+'Avoided T&amp;D Capacity'!AH255+'Avoided Gen Capacity Cost'!AH255)</f>
        <v>0</v>
      </c>
      <c r="AI255" s="2">
        <f t="shared" si="6"/>
        <v>150.99445399999999</v>
      </c>
      <c r="AJ255" s="2">
        <f t="shared" si="7"/>
        <v>110.83919006463168</v>
      </c>
    </row>
    <row r="256" spans="1:36" x14ac:dyDescent="0.25">
      <c r="A256" s="13">
        <v>3</v>
      </c>
      <c r="B256" s="13">
        <v>500</v>
      </c>
      <c r="C256" s="95">
        <v>502</v>
      </c>
      <c r="D256" t="s">
        <v>290</v>
      </c>
      <c r="E256">
        <f>-('Avoided Prod Cost'!E256+'Avoided T&amp;D Capacity'!E256+'Avoided Gen Capacity Cost'!E256)</f>
        <v>0</v>
      </c>
      <c r="F256">
        <f>-('Avoided Prod Cost'!F256+'Avoided T&amp;D Capacity'!F256+'Avoided Gen Capacity Cost'!F256)</f>
        <v>0</v>
      </c>
      <c r="G256">
        <f>-('Avoided Prod Cost'!G256+'Avoided T&amp;D Capacity'!G256+'Avoided Gen Capacity Cost'!G256)</f>
        <v>9.3503652000000006</v>
      </c>
      <c r="H256">
        <f>-('Avoided Prod Cost'!H256+'Avoided T&amp;D Capacity'!H256+'Avoided Gen Capacity Cost'!H256)</f>
        <v>9.6003652000000006</v>
      </c>
      <c r="I256">
        <f>-('Avoided Prod Cost'!I256+'Avoided T&amp;D Capacity'!I256+'Avoided Gen Capacity Cost'!I256)</f>
        <v>10.100365200000001</v>
      </c>
      <c r="J256">
        <f>-('Avoided Prod Cost'!J256+'Avoided T&amp;D Capacity'!J256+'Avoided Gen Capacity Cost'!J256)</f>
        <v>14.1072012</v>
      </c>
      <c r="K256">
        <f>-('Avoided Prod Cost'!K256+'Avoided T&amp;D Capacity'!K256+'Avoided Gen Capacity Cost'!K256)</f>
        <v>14.962670200000002</v>
      </c>
      <c r="L256">
        <f>-('Avoided Prod Cost'!L256+'Avoided T&amp;D Capacity'!L256+'Avoided Gen Capacity Cost'!L256)</f>
        <v>14.969506200000001</v>
      </c>
      <c r="M256">
        <f>-('Avoided Prod Cost'!M256+'Avoided T&amp;D Capacity'!M256+'Avoided Gen Capacity Cost'!M256)</f>
        <v>16.959740199999999</v>
      </c>
      <c r="N256">
        <f>-('Avoided Prod Cost'!N256+'Avoided T&amp;D Capacity'!N256+'Avoided Gen Capacity Cost'!N256)</f>
        <v>17.826928200000001</v>
      </c>
      <c r="O256">
        <f>-('Avoided Prod Cost'!O256+'Avoided T&amp;D Capacity'!O256+'Avoided Gen Capacity Cost'!O256)</f>
        <v>18.811303200000001</v>
      </c>
      <c r="P256">
        <f>-('Avoided Prod Cost'!P256+'Avoided T&amp;D Capacity'!P256+'Avoided Gen Capacity Cost'!P256)</f>
        <v>17.553490199999999</v>
      </c>
      <c r="Q256">
        <f>-('Avoided Prod Cost'!Q256+'Avoided T&amp;D Capacity'!Q256+'Avoided Gen Capacity Cost'!Q256)</f>
        <v>17.865990199999999</v>
      </c>
      <c r="R256">
        <f>-('Avoided Prod Cost'!R256+'Avoided T&amp;D Capacity'!R256+'Avoided Gen Capacity Cost'!R256)</f>
        <v>0</v>
      </c>
      <c r="S256">
        <f>-('Avoided Prod Cost'!S256+'Avoided T&amp;D Capacity'!S256+'Avoided Gen Capacity Cost'!S256)</f>
        <v>0</v>
      </c>
      <c r="T256">
        <f>-('Avoided Prod Cost'!T256+'Avoided T&amp;D Capacity'!T256+'Avoided Gen Capacity Cost'!T256)</f>
        <v>0</v>
      </c>
      <c r="U256">
        <f>-('Avoided Prod Cost'!U256+'Avoided T&amp;D Capacity'!U256+'Avoided Gen Capacity Cost'!U256)</f>
        <v>0</v>
      </c>
      <c r="V256">
        <f>-('Avoided Prod Cost'!V256+'Avoided T&amp;D Capacity'!V256+'Avoided Gen Capacity Cost'!V256)</f>
        <v>0</v>
      </c>
      <c r="W256">
        <f>-('Avoided Prod Cost'!W256+'Avoided T&amp;D Capacity'!W256+'Avoided Gen Capacity Cost'!W256)</f>
        <v>0</v>
      </c>
      <c r="X256">
        <f>-('Avoided Prod Cost'!X256+'Avoided T&amp;D Capacity'!X256+'Avoided Gen Capacity Cost'!X256)</f>
        <v>0</v>
      </c>
      <c r="Y256">
        <f>-('Avoided Prod Cost'!Y256+'Avoided T&amp;D Capacity'!Y256+'Avoided Gen Capacity Cost'!Y256)</f>
        <v>0</v>
      </c>
      <c r="Z256">
        <f>-('Avoided Prod Cost'!Z256+'Avoided T&amp;D Capacity'!Z256+'Avoided Gen Capacity Cost'!Z256)</f>
        <v>0</v>
      </c>
      <c r="AA256">
        <f>-('Avoided Prod Cost'!AA256+'Avoided T&amp;D Capacity'!AA256+'Avoided Gen Capacity Cost'!AA256)</f>
        <v>0</v>
      </c>
      <c r="AB256">
        <f>-('Avoided Prod Cost'!AB256+'Avoided T&amp;D Capacity'!AB256+'Avoided Gen Capacity Cost'!AB256)</f>
        <v>0</v>
      </c>
      <c r="AC256">
        <f>-('Avoided Prod Cost'!AC256+'Avoided T&amp;D Capacity'!AC256+'Avoided Gen Capacity Cost'!AC256)</f>
        <v>0</v>
      </c>
      <c r="AD256">
        <f>-('Avoided Prod Cost'!AD256+'Avoided T&amp;D Capacity'!AD256+'Avoided Gen Capacity Cost'!AD256)</f>
        <v>0</v>
      </c>
      <c r="AE256">
        <f>-('Avoided Prod Cost'!AE256+'Avoided T&amp;D Capacity'!AE256+'Avoided Gen Capacity Cost'!AE256)</f>
        <v>0</v>
      </c>
      <c r="AF256">
        <f>-('Avoided Prod Cost'!AF256+'Avoided T&amp;D Capacity'!AF256+'Avoided Gen Capacity Cost'!AF256)</f>
        <v>0</v>
      </c>
      <c r="AG256">
        <f>-('Avoided Prod Cost'!AG256+'Avoided T&amp;D Capacity'!AG256+'Avoided Gen Capacity Cost'!AG256)</f>
        <v>0</v>
      </c>
      <c r="AH256">
        <f>-('Avoided Prod Cost'!AH256+'Avoided T&amp;D Capacity'!AH256+'Avoided Gen Capacity Cost'!AH256)</f>
        <v>0</v>
      </c>
      <c r="AI256" s="2">
        <f t="shared" si="6"/>
        <v>162.10792520000001</v>
      </c>
      <c r="AJ256" s="2">
        <f t="shared" si="7"/>
        <v>115.64328570100623</v>
      </c>
    </row>
    <row r="257" spans="1:36" x14ac:dyDescent="0.25">
      <c r="A257" s="13">
        <v>3</v>
      </c>
      <c r="B257" s="13">
        <v>500</v>
      </c>
      <c r="C257" s="95">
        <v>503</v>
      </c>
      <c r="D257" t="s">
        <v>291</v>
      </c>
      <c r="E257">
        <f>-('Avoided Prod Cost'!E257+'Avoided T&amp;D Capacity'!E257+'Avoided Gen Capacity Cost'!E257)</f>
        <v>0</v>
      </c>
      <c r="F257">
        <f>-('Avoided Prod Cost'!F257+'Avoided T&amp;D Capacity'!F257+'Avoided Gen Capacity Cost'!F257)</f>
        <v>0</v>
      </c>
      <c r="G257">
        <f>-('Avoided Prod Cost'!G257+'Avoided T&amp;D Capacity'!G257+'Avoided Gen Capacity Cost'!G257)</f>
        <v>12.5558593</v>
      </c>
      <c r="H257">
        <f>-('Avoided Prod Cost'!H257+'Avoided T&amp;D Capacity'!H257+'Avoided Gen Capacity Cost'!H257)</f>
        <v>12.5558593</v>
      </c>
      <c r="I257">
        <f>-('Avoided Prod Cost'!I257+'Avoided T&amp;D Capacity'!I257+'Avoided Gen Capacity Cost'!I257)</f>
        <v>13.8058593</v>
      </c>
      <c r="J257">
        <f>-('Avoided Prod Cost'!J257+'Avoided T&amp;D Capacity'!J257+'Avoided Gen Capacity Cost'!J257)</f>
        <v>18.330273300000002</v>
      </c>
      <c r="K257">
        <f>-('Avoided Prod Cost'!K257+'Avoided T&amp;D Capacity'!K257+'Avoided Gen Capacity Cost'!K257)</f>
        <v>19.462109300000002</v>
      </c>
      <c r="L257">
        <f>-('Avoided Prod Cost'!L257+'Avoided T&amp;D Capacity'!L257+'Avoided Gen Capacity Cost'!L257)</f>
        <v>20.223828300000001</v>
      </c>
      <c r="M257">
        <f>-('Avoided Prod Cost'!M257+'Avoided T&amp;D Capacity'!M257+'Avoided Gen Capacity Cost'!M257)</f>
        <v>23.258984300000002</v>
      </c>
      <c r="N257">
        <f>-('Avoided Prod Cost'!N257+'Avoided T&amp;D Capacity'!N257+'Avoided Gen Capacity Cost'!N257)</f>
        <v>23.9230473</v>
      </c>
      <c r="O257">
        <f>-('Avoided Prod Cost'!O257+'Avoided T&amp;D Capacity'!O257+'Avoided Gen Capacity Cost'!O257)</f>
        <v>24.9542973</v>
      </c>
      <c r="P257">
        <f>-('Avoided Prod Cost'!P257+'Avoided T&amp;D Capacity'!P257+'Avoided Gen Capacity Cost'!P257)</f>
        <v>22.993359300000002</v>
      </c>
      <c r="Q257">
        <f>-('Avoided Prod Cost'!Q257+'Avoided T&amp;D Capacity'!Q257+'Avoided Gen Capacity Cost'!Q257)</f>
        <v>23.805859300000002</v>
      </c>
      <c r="R257">
        <f>-('Avoided Prod Cost'!R257+'Avoided T&amp;D Capacity'!R257+'Avoided Gen Capacity Cost'!R257)</f>
        <v>0</v>
      </c>
      <c r="S257">
        <f>-('Avoided Prod Cost'!S257+'Avoided T&amp;D Capacity'!S257+'Avoided Gen Capacity Cost'!S257)</f>
        <v>0</v>
      </c>
      <c r="T257">
        <f>-('Avoided Prod Cost'!T257+'Avoided T&amp;D Capacity'!T257+'Avoided Gen Capacity Cost'!T257)</f>
        <v>0</v>
      </c>
      <c r="U257">
        <f>-('Avoided Prod Cost'!U257+'Avoided T&amp;D Capacity'!U257+'Avoided Gen Capacity Cost'!U257)</f>
        <v>0</v>
      </c>
      <c r="V257">
        <f>-('Avoided Prod Cost'!V257+'Avoided T&amp;D Capacity'!V257+'Avoided Gen Capacity Cost'!V257)</f>
        <v>0</v>
      </c>
      <c r="W257">
        <f>-('Avoided Prod Cost'!W257+'Avoided T&amp;D Capacity'!W257+'Avoided Gen Capacity Cost'!W257)</f>
        <v>0</v>
      </c>
      <c r="X257">
        <f>-('Avoided Prod Cost'!X257+'Avoided T&amp;D Capacity'!X257+'Avoided Gen Capacity Cost'!X257)</f>
        <v>0</v>
      </c>
      <c r="Y257">
        <f>-('Avoided Prod Cost'!Y257+'Avoided T&amp;D Capacity'!Y257+'Avoided Gen Capacity Cost'!Y257)</f>
        <v>0</v>
      </c>
      <c r="Z257">
        <f>-('Avoided Prod Cost'!Z257+'Avoided T&amp;D Capacity'!Z257+'Avoided Gen Capacity Cost'!Z257)</f>
        <v>0</v>
      </c>
      <c r="AA257">
        <f>-('Avoided Prod Cost'!AA257+'Avoided T&amp;D Capacity'!AA257+'Avoided Gen Capacity Cost'!AA257)</f>
        <v>0</v>
      </c>
      <c r="AB257">
        <f>-('Avoided Prod Cost'!AB257+'Avoided T&amp;D Capacity'!AB257+'Avoided Gen Capacity Cost'!AB257)</f>
        <v>0</v>
      </c>
      <c r="AC257">
        <f>-('Avoided Prod Cost'!AC257+'Avoided T&amp;D Capacity'!AC257+'Avoided Gen Capacity Cost'!AC257)</f>
        <v>0</v>
      </c>
      <c r="AD257">
        <f>-('Avoided Prod Cost'!AD257+'Avoided T&amp;D Capacity'!AD257+'Avoided Gen Capacity Cost'!AD257)</f>
        <v>0</v>
      </c>
      <c r="AE257">
        <f>-('Avoided Prod Cost'!AE257+'Avoided T&amp;D Capacity'!AE257+'Avoided Gen Capacity Cost'!AE257)</f>
        <v>0</v>
      </c>
      <c r="AF257">
        <f>-('Avoided Prod Cost'!AF257+'Avoided T&amp;D Capacity'!AF257+'Avoided Gen Capacity Cost'!AF257)</f>
        <v>0</v>
      </c>
      <c r="AG257">
        <f>-('Avoided Prod Cost'!AG257+'Avoided T&amp;D Capacity'!AG257+'Avoided Gen Capacity Cost'!AG257)</f>
        <v>0</v>
      </c>
      <c r="AH257">
        <f>-('Avoided Prod Cost'!AH257+'Avoided T&amp;D Capacity'!AH257+'Avoided Gen Capacity Cost'!AH257)</f>
        <v>0</v>
      </c>
      <c r="AI257" s="2">
        <f t="shared" si="6"/>
        <v>215.86933630000004</v>
      </c>
      <c r="AJ257" s="2">
        <f t="shared" si="7"/>
        <v>153.98831833895835</v>
      </c>
    </row>
    <row r="258" spans="1:36" x14ac:dyDescent="0.25">
      <c r="A258" s="13">
        <v>3</v>
      </c>
      <c r="B258" s="13">
        <v>700</v>
      </c>
      <c r="C258" s="95">
        <v>701</v>
      </c>
      <c r="D258" t="s">
        <v>292</v>
      </c>
      <c r="E258">
        <f>-('Avoided Prod Cost'!E258+'Avoided T&amp;D Capacity'!E258+'Avoided Gen Capacity Cost'!E258)</f>
        <v>0</v>
      </c>
      <c r="F258">
        <f>-('Avoided Prod Cost'!F258+'Avoided T&amp;D Capacity'!F258+'Avoided Gen Capacity Cost'!F258)</f>
        <v>0</v>
      </c>
      <c r="G258">
        <f>-('Avoided Prod Cost'!G258+'Avoided T&amp;D Capacity'!G258+'Avoided Gen Capacity Cost'!G258)</f>
        <v>8.9068672000000007</v>
      </c>
      <c r="H258">
        <f>-('Avoided Prod Cost'!H258+'Avoided T&amp;D Capacity'!H258+'Avoided Gen Capacity Cost'!H258)</f>
        <v>9.4068672000000007</v>
      </c>
      <c r="I258">
        <f>-('Avoided Prod Cost'!I258+'Avoided T&amp;D Capacity'!I258+'Avoided Gen Capacity Cost'!I258)</f>
        <v>9.7818672000000007</v>
      </c>
      <c r="J258">
        <f>-('Avoided Prod Cost'!J258+'Avoided T&amp;D Capacity'!J258+'Avoided Gen Capacity Cost'!J258)</f>
        <v>13.430305200000001</v>
      </c>
      <c r="K258">
        <f>-('Avoided Prod Cost'!K258+'Avoided T&amp;D Capacity'!K258+'Avoided Gen Capacity Cost'!K258)</f>
        <v>13.977180200000001</v>
      </c>
      <c r="L258">
        <f>-('Avoided Prod Cost'!L258+'Avoided T&amp;D Capacity'!L258+'Avoided Gen Capacity Cost'!L258)</f>
        <v>14.292609200000001</v>
      </c>
      <c r="M258">
        <f>-('Avoided Prod Cost'!M258+'Avoided T&amp;D Capacity'!M258+'Avoided Gen Capacity Cost'!M258)</f>
        <v>16.578742200000001</v>
      </c>
      <c r="N258">
        <f>-('Avoided Prod Cost'!N258+'Avoided T&amp;D Capacity'!N258+'Avoided Gen Capacity Cost'!N258)</f>
        <v>16.969367200000001</v>
      </c>
      <c r="O258">
        <f>-('Avoided Prod Cost'!O258+'Avoided T&amp;D Capacity'!O258+'Avoided Gen Capacity Cost'!O258)</f>
        <v>17.789680199999999</v>
      </c>
      <c r="P258">
        <f>-('Avoided Prod Cost'!P258+'Avoided T&amp;D Capacity'!P258+'Avoided Gen Capacity Cost'!P258)</f>
        <v>17.031867200000001</v>
      </c>
      <c r="Q258">
        <f>-('Avoided Prod Cost'!Q258+'Avoided T&amp;D Capacity'!Q258+'Avoided Gen Capacity Cost'!Q258)</f>
        <v>17.078742200000001</v>
      </c>
      <c r="R258">
        <f>-('Avoided Prod Cost'!R258+'Avoided T&amp;D Capacity'!R258+'Avoided Gen Capacity Cost'!R258)</f>
        <v>16.656867200000001</v>
      </c>
      <c r="S258">
        <f>-('Avoided Prod Cost'!S258+'Avoided T&amp;D Capacity'!S258+'Avoided Gen Capacity Cost'!S258)</f>
        <v>18.656867200000001</v>
      </c>
      <c r="T258">
        <f>-('Avoided Prod Cost'!T258+'Avoided T&amp;D Capacity'!T258+'Avoided Gen Capacity Cost'!T258)</f>
        <v>0</v>
      </c>
      <c r="U258">
        <f>-('Avoided Prod Cost'!U258+'Avoided T&amp;D Capacity'!U258+'Avoided Gen Capacity Cost'!U258)</f>
        <v>0</v>
      </c>
      <c r="V258">
        <f>-('Avoided Prod Cost'!V258+'Avoided T&amp;D Capacity'!V258+'Avoided Gen Capacity Cost'!V258)</f>
        <v>0</v>
      </c>
      <c r="W258">
        <f>-('Avoided Prod Cost'!W258+'Avoided T&amp;D Capacity'!W258+'Avoided Gen Capacity Cost'!W258)</f>
        <v>0</v>
      </c>
      <c r="X258">
        <f>-('Avoided Prod Cost'!X258+'Avoided T&amp;D Capacity'!X258+'Avoided Gen Capacity Cost'!X258)</f>
        <v>0</v>
      </c>
      <c r="Y258">
        <f>-('Avoided Prod Cost'!Y258+'Avoided T&amp;D Capacity'!Y258+'Avoided Gen Capacity Cost'!Y258)</f>
        <v>0</v>
      </c>
      <c r="Z258">
        <f>-('Avoided Prod Cost'!Z258+'Avoided T&amp;D Capacity'!Z258+'Avoided Gen Capacity Cost'!Z258)</f>
        <v>0</v>
      </c>
      <c r="AA258">
        <f>-('Avoided Prod Cost'!AA258+'Avoided T&amp;D Capacity'!AA258+'Avoided Gen Capacity Cost'!AA258)</f>
        <v>0</v>
      </c>
      <c r="AB258">
        <f>-('Avoided Prod Cost'!AB258+'Avoided T&amp;D Capacity'!AB258+'Avoided Gen Capacity Cost'!AB258)</f>
        <v>0</v>
      </c>
      <c r="AC258">
        <f>-('Avoided Prod Cost'!AC258+'Avoided T&amp;D Capacity'!AC258+'Avoided Gen Capacity Cost'!AC258)</f>
        <v>0</v>
      </c>
      <c r="AD258">
        <f>-('Avoided Prod Cost'!AD258+'Avoided T&amp;D Capacity'!AD258+'Avoided Gen Capacity Cost'!AD258)</f>
        <v>0</v>
      </c>
      <c r="AE258">
        <f>-('Avoided Prod Cost'!AE258+'Avoided T&amp;D Capacity'!AE258+'Avoided Gen Capacity Cost'!AE258)</f>
        <v>0</v>
      </c>
      <c r="AF258">
        <f>-('Avoided Prod Cost'!AF258+'Avoided T&amp;D Capacity'!AF258+'Avoided Gen Capacity Cost'!AF258)</f>
        <v>0</v>
      </c>
      <c r="AG258">
        <f>-('Avoided Prod Cost'!AG258+'Avoided T&amp;D Capacity'!AG258+'Avoided Gen Capacity Cost'!AG258)</f>
        <v>0</v>
      </c>
      <c r="AH258">
        <f>-('Avoided Prod Cost'!AH258+'Avoided T&amp;D Capacity'!AH258+'Avoided Gen Capacity Cost'!AH258)</f>
        <v>0</v>
      </c>
      <c r="AI258" s="2">
        <f t="shared" si="6"/>
        <v>190.55782959999996</v>
      </c>
      <c r="AJ258" s="2">
        <f t="shared" si="7"/>
        <v>127.92439343263607</v>
      </c>
    </row>
    <row r="259" spans="1:36" x14ac:dyDescent="0.25">
      <c r="A259" s="13">
        <v>3</v>
      </c>
      <c r="B259" s="13">
        <v>800</v>
      </c>
      <c r="C259" s="95">
        <v>801</v>
      </c>
      <c r="D259" t="s">
        <v>293</v>
      </c>
      <c r="E259">
        <f>-('Avoided Prod Cost'!E259+'Avoided T&amp;D Capacity'!E259+'Avoided Gen Capacity Cost'!E259)</f>
        <v>0</v>
      </c>
      <c r="F259">
        <f>-('Avoided Prod Cost'!F259+'Avoided T&amp;D Capacity'!F259+'Avoided Gen Capacity Cost'!F259)</f>
        <v>0</v>
      </c>
      <c r="G259">
        <f>-('Avoided Prod Cost'!G259+'Avoided T&amp;D Capacity'!G259+'Avoided Gen Capacity Cost'!G259)</f>
        <v>86.417935</v>
      </c>
      <c r="H259">
        <f>-('Avoided Prod Cost'!H259+'Avoided T&amp;D Capacity'!H259+'Avoided Gen Capacity Cost'!H259)</f>
        <v>86.792935</v>
      </c>
      <c r="I259">
        <f>-('Avoided Prod Cost'!I259+'Avoided T&amp;D Capacity'!I259+'Avoided Gen Capacity Cost'!I259)</f>
        <v>94.917935</v>
      </c>
      <c r="J259">
        <f>-('Avoided Prod Cost'!J259+'Avoided T&amp;D Capacity'!J259+'Avoided Gen Capacity Cost'!J259)</f>
        <v>132.13961499999999</v>
      </c>
      <c r="K259">
        <f>-('Avoided Prod Cost'!K259+'Avoided T&amp;D Capacity'!K259+'Avoided Gen Capacity Cost'!K259)</f>
        <v>144.676725</v>
      </c>
      <c r="L259">
        <f>-('Avoided Prod Cost'!L259+'Avoided T&amp;D Capacity'!L259+'Avoided Gen Capacity Cost'!L259)</f>
        <v>0</v>
      </c>
      <c r="M259">
        <f>-('Avoided Prod Cost'!M259+'Avoided T&amp;D Capacity'!M259+'Avoided Gen Capacity Cost'!M259)</f>
        <v>0</v>
      </c>
      <c r="N259">
        <f>-('Avoided Prod Cost'!N259+'Avoided T&amp;D Capacity'!N259+'Avoided Gen Capacity Cost'!N259)</f>
        <v>0</v>
      </c>
      <c r="O259">
        <f>-('Avoided Prod Cost'!O259+'Avoided T&amp;D Capacity'!O259+'Avoided Gen Capacity Cost'!O259)</f>
        <v>0</v>
      </c>
      <c r="P259">
        <f>-('Avoided Prod Cost'!P259+'Avoided T&amp;D Capacity'!P259+'Avoided Gen Capacity Cost'!P259)</f>
        <v>0</v>
      </c>
      <c r="Q259">
        <f>-('Avoided Prod Cost'!Q259+'Avoided T&amp;D Capacity'!Q259+'Avoided Gen Capacity Cost'!Q259)</f>
        <v>0</v>
      </c>
      <c r="R259">
        <f>-('Avoided Prod Cost'!R259+'Avoided T&amp;D Capacity'!R259+'Avoided Gen Capacity Cost'!R259)</f>
        <v>0</v>
      </c>
      <c r="S259">
        <f>-('Avoided Prod Cost'!S259+'Avoided T&amp;D Capacity'!S259+'Avoided Gen Capacity Cost'!S259)</f>
        <v>0</v>
      </c>
      <c r="T259">
        <f>-('Avoided Prod Cost'!T259+'Avoided T&amp;D Capacity'!T259+'Avoided Gen Capacity Cost'!T259)</f>
        <v>0</v>
      </c>
      <c r="U259">
        <f>-('Avoided Prod Cost'!U259+'Avoided T&amp;D Capacity'!U259+'Avoided Gen Capacity Cost'!U259)</f>
        <v>0</v>
      </c>
      <c r="V259">
        <f>-('Avoided Prod Cost'!V259+'Avoided T&amp;D Capacity'!V259+'Avoided Gen Capacity Cost'!V259)</f>
        <v>0</v>
      </c>
      <c r="W259">
        <f>-('Avoided Prod Cost'!W259+'Avoided T&amp;D Capacity'!W259+'Avoided Gen Capacity Cost'!W259)</f>
        <v>0</v>
      </c>
      <c r="X259">
        <f>-('Avoided Prod Cost'!X259+'Avoided T&amp;D Capacity'!X259+'Avoided Gen Capacity Cost'!X259)</f>
        <v>0</v>
      </c>
      <c r="Y259">
        <f>-('Avoided Prod Cost'!Y259+'Avoided T&amp;D Capacity'!Y259+'Avoided Gen Capacity Cost'!Y259)</f>
        <v>0</v>
      </c>
      <c r="Z259">
        <f>-('Avoided Prod Cost'!Z259+'Avoided T&amp;D Capacity'!Z259+'Avoided Gen Capacity Cost'!Z259)</f>
        <v>0</v>
      </c>
      <c r="AA259">
        <f>-('Avoided Prod Cost'!AA259+'Avoided T&amp;D Capacity'!AA259+'Avoided Gen Capacity Cost'!AA259)</f>
        <v>0</v>
      </c>
      <c r="AB259">
        <f>-('Avoided Prod Cost'!AB259+'Avoided T&amp;D Capacity'!AB259+'Avoided Gen Capacity Cost'!AB259)</f>
        <v>0</v>
      </c>
      <c r="AC259">
        <f>-('Avoided Prod Cost'!AC259+'Avoided T&amp;D Capacity'!AC259+'Avoided Gen Capacity Cost'!AC259)</f>
        <v>0</v>
      </c>
      <c r="AD259">
        <f>-('Avoided Prod Cost'!AD259+'Avoided T&amp;D Capacity'!AD259+'Avoided Gen Capacity Cost'!AD259)</f>
        <v>0</v>
      </c>
      <c r="AE259">
        <f>-('Avoided Prod Cost'!AE259+'Avoided T&amp;D Capacity'!AE259+'Avoided Gen Capacity Cost'!AE259)</f>
        <v>0</v>
      </c>
      <c r="AF259">
        <f>-('Avoided Prod Cost'!AF259+'Avoided T&amp;D Capacity'!AF259+'Avoided Gen Capacity Cost'!AF259)</f>
        <v>0</v>
      </c>
      <c r="AG259">
        <f>-('Avoided Prod Cost'!AG259+'Avoided T&amp;D Capacity'!AG259+'Avoided Gen Capacity Cost'!AG259)</f>
        <v>0</v>
      </c>
      <c r="AH259">
        <f>-('Avoided Prod Cost'!AH259+'Avoided T&amp;D Capacity'!AH259+'Avoided Gen Capacity Cost'!AH259)</f>
        <v>0</v>
      </c>
      <c r="AI259" s="2">
        <f t="shared" si="6"/>
        <v>544.94514500000002</v>
      </c>
      <c r="AJ259" s="2">
        <f t="shared" si="7"/>
        <v>473.7998747103868</v>
      </c>
    </row>
    <row r="260" spans="1:36" x14ac:dyDescent="0.25">
      <c r="A260" s="13">
        <v>3</v>
      </c>
      <c r="B260" s="13">
        <v>800</v>
      </c>
      <c r="C260" s="95">
        <v>802</v>
      </c>
      <c r="D260" t="s">
        <v>294</v>
      </c>
      <c r="E260">
        <f>-('Avoided Prod Cost'!E260+'Avoided T&amp;D Capacity'!E260+'Avoided Gen Capacity Cost'!E260)</f>
        <v>0</v>
      </c>
      <c r="F260">
        <f>-('Avoided Prod Cost'!F260+'Avoided T&amp;D Capacity'!F260+'Avoided Gen Capacity Cost'!F260)</f>
        <v>0</v>
      </c>
      <c r="G260">
        <f>-('Avoided Prod Cost'!G260+'Avoided T&amp;D Capacity'!G260+'Avoided Gen Capacity Cost'!G260)</f>
        <v>43.489187000000001</v>
      </c>
      <c r="H260">
        <f>-('Avoided Prod Cost'!H260+'Avoided T&amp;D Capacity'!H260+'Avoided Gen Capacity Cost'!H260)</f>
        <v>43.864187000000001</v>
      </c>
      <c r="I260">
        <f>-('Avoided Prod Cost'!I260+'Avoided T&amp;D Capacity'!I260+'Avoided Gen Capacity Cost'!I260)</f>
        <v>48.239187000000001</v>
      </c>
      <c r="J260">
        <f>-('Avoided Prod Cost'!J260+'Avoided T&amp;D Capacity'!J260+'Avoided Gen Capacity Cost'!J260)</f>
        <v>66.655203</v>
      </c>
      <c r="K260">
        <f>-('Avoided Prod Cost'!K260+'Avoided T&amp;D Capacity'!K260+'Avoided Gen Capacity Cost'!K260)</f>
        <v>72.624929000000009</v>
      </c>
      <c r="L260">
        <f>-('Avoided Prod Cost'!L260+'Avoided T&amp;D Capacity'!L260+'Avoided Gen Capacity Cost'!L260)</f>
        <v>0</v>
      </c>
      <c r="M260">
        <f>-('Avoided Prod Cost'!M260+'Avoided T&amp;D Capacity'!M260+'Avoided Gen Capacity Cost'!M260)</f>
        <v>0</v>
      </c>
      <c r="N260">
        <f>-('Avoided Prod Cost'!N260+'Avoided T&amp;D Capacity'!N260+'Avoided Gen Capacity Cost'!N260)</f>
        <v>0</v>
      </c>
      <c r="O260">
        <f>-('Avoided Prod Cost'!O260+'Avoided T&amp;D Capacity'!O260+'Avoided Gen Capacity Cost'!O260)</f>
        <v>0</v>
      </c>
      <c r="P260">
        <f>-('Avoided Prod Cost'!P260+'Avoided T&amp;D Capacity'!P260+'Avoided Gen Capacity Cost'!P260)</f>
        <v>0</v>
      </c>
      <c r="Q260">
        <f>-('Avoided Prod Cost'!Q260+'Avoided T&amp;D Capacity'!Q260+'Avoided Gen Capacity Cost'!Q260)</f>
        <v>0</v>
      </c>
      <c r="R260">
        <f>-('Avoided Prod Cost'!R260+'Avoided T&amp;D Capacity'!R260+'Avoided Gen Capacity Cost'!R260)</f>
        <v>0</v>
      </c>
      <c r="S260">
        <f>-('Avoided Prod Cost'!S260+'Avoided T&amp;D Capacity'!S260+'Avoided Gen Capacity Cost'!S260)</f>
        <v>0</v>
      </c>
      <c r="T260">
        <f>-('Avoided Prod Cost'!T260+'Avoided T&amp;D Capacity'!T260+'Avoided Gen Capacity Cost'!T260)</f>
        <v>0</v>
      </c>
      <c r="U260">
        <f>-('Avoided Prod Cost'!U260+'Avoided T&amp;D Capacity'!U260+'Avoided Gen Capacity Cost'!U260)</f>
        <v>0</v>
      </c>
      <c r="V260">
        <f>-('Avoided Prod Cost'!V260+'Avoided T&amp;D Capacity'!V260+'Avoided Gen Capacity Cost'!V260)</f>
        <v>0</v>
      </c>
      <c r="W260">
        <f>-('Avoided Prod Cost'!W260+'Avoided T&amp;D Capacity'!W260+'Avoided Gen Capacity Cost'!W260)</f>
        <v>0</v>
      </c>
      <c r="X260">
        <f>-('Avoided Prod Cost'!X260+'Avoided T&amp;D Capacity'!X260+'Avoided Gen Capacity Cost'!X260)</f>
        <v>0</v>
      </c>
      <c r="Y260">
        <f>-('Avoided Prod Cost'!Y260+'Avoided T&amp;D Capacity'!Y260+'Avoided Gen Capacity Cost'!Y260)</f>
        <v>0</v>
      </c>
      <c r="Z260">
        <f>-('Avoided Prod Cost'!Z260+'Avoided T&amp;D Capacity'!Z260+'Avoided Gen Capacity Cost'!Z260)</f>
        <v>0</v>
      </c>
      <c r="AA260">
        <f>-('Avoided Prod Cost'!AA260+'Avoided T&amp;D Capacity'!AA260+'Avoided Gen Capacity Cost'!AA260)</f>
        <v>0</v>
      </c>
      <c r="AB260">
        <f>-('Avoided Prod Cost'!AB260+'Avoided T&amp;D Capacity'!AB260+'Avoided Gen Capacity Cost'!AB260)</f>
        <v>0</v>
      </c>
      <c r="AC260">
        <f>-('Avoided Prod Cost'!AC260+'Avoided T&amp;D Capacity'!AC260+'Avoided Gen Capacity Cost'!AC260)</f>
        <v>0</v>
      </c>
      <c r="AD260">
        <f>-('Avoided Prod Cost'!AD260+'Avoided T&amp;D Capacity'!AD260+'Avoided Gen Capacity Cost'!AD260)</f>
        <v>0</v>
      </c>
      <c r="AE260">
        <f>-('Avoided Prod Cost'!AE260+'Avoided T&amp;D Capacity'!AE260+'Avoided Gen Capacity Cost'!AE260)</f>
        <v>0</v>
      </c>
      <c r="AF260">
        <f>-('Avoided Prod Cost'!AF260+'Avoided T&amp;D Capacity'!AF260+'Avoided Gen Capacity Cost'!AF260)</f>
        <v>0</v>
      </c>
      <c r="AG260">
        <f>-('Avoided Prod Cost'!AG260+'Avoided T&amp;D Capacity'!AG260+'Avoided Gen Capacity Cost'!AG260)</f>
        <v>0</v>
      </c>
      <c r="AH260">
        <f>-('Avoided Prod Cost'!AH260+'Avoided T&amp;D Capacity'!AH260+'Avoided Gen Capacity Cost'!AH260)</f>
        <v>0</v>
      </c>
      <c r="AI260" s="2">
        <f t="shared" si="6"/>
        <v>274.87269300000003</v>
      </c>
      <c r="AJ260" s="2">
        <f t="shared" si="7"/>
        <v>239.01600431461907</v>
      </c>
    </row>
    <row r="261" spans="1:36" x14ac:dyDescent="0.25">
      <c r="A261" s="13">
        <v>3</v>
      </c>
      <c r="B261" s="13">
        <v>800</v>
      </c>
      <c r="C261" s="95">
        <v>803</v>
      </c>
      <c r="D261" t="s">
        <v>295</v>
      </c>
      <c r="E261">
        <f>-('Avoided Prod Cost'!E261+'Avoided T&amp;D Capacity'!E261+'Avoided Gen Capacity Cost'!E261)</f>
        <v>0</v>
      </c>
      <c r="F261">
        <f>-('Avoided Prod Cost'!F261+'Avoided T&amp;D Capacity'!F261+'Avoided Gen Capacity Cost'!F261)</f>
        <v>0</v>
      </c>
      <c r="G261">
        <f>-('Avoided Prod Cost'!G261+'Avoided T&amp;D Capacity'!G261+'Avoided Gen Capacity Cost'!G261)</f>
        <v>130.03614999999999</v>
      </c>
      <c r="H261">
        <f>-('Avoided Prod Cost'!H261+'Avoided T&amp;D Capacity'!H261+'Avoided Gen Capacity Cost'!H261)</f>
        <v>130.41114999999999</v>
      </c>
      <c r="I261">
        <f>-('Avoided Prod Cost'!I261+'Avoided T&amp;D Capacity'!I261+'Avoided Gen Capacity Cost'!I261)</f>
        <v>143.16114999999999</v>
      </c>
      <c r="J261">
        <f>-('Avoided Prod Cost'!J261+'Avoided T&amp;D Capacity'!J261+'Avoided Gen Capacity Cost'!J261)</f>
        <v>199.35059999999999</v>
      </c>
      <c r="K261">
        <f>-('Avoided Prod Cost'!K261+'Avoided T&amp;D Capacity'!K261+'Avoided Gen Capacity Cost'!K261)</f>
        <v>217.08790999999999</v>
      </c>
      <c r="L261">
        <f>-('Avoided Prod Cost'!L261+'Avoided T&amp;D Capacity'!L261+'Avoided Gen Capacity Cost'!L261)</f>
        <v>227.80958999999999</v>
      </c>
      <c r="M261">
        <f>-('Avoided Prod Cost'!M261+'Avoided T&amp;D Capacity'!M261+'Avoided Gen Capacity Cost'!M261)</f>
        <v>256.38770999999997</v>
      </c>
      <c r="N261">
        <f>-('Avoided Prod Cost'!N261+'Avoided T&amp;D Capacity'!N261+'Avoided Gen Capacity Cost'!N261)</f>
        <v>274.82900000000001</v>
      </c>
      <c r="O261">
        <f>-('Avoided Prod Cost'!O261+'Avoided T&amp;D Capacity'!O261+'Avoided Gen Capacity Cost'!O261)</f>
        <v>281.09461999999996</v>
      </c>
      <c r="P261">
        <f>-('Avoided Prod Cost'!P261+'Avoided T&amp;D Capacity'!P261+'Avoided Gen Capacity Cost'!P261)</f>
        <v>252.93836999999999</v>
      </c>
      <c r="Q261">
        <f>-('Avoided Prod Cost'!Q261+'Avoided T&amp;D Capacity'!Q261+'Avoided Gen Capacity Cost'!Q261)</f>
        <v>0</v>
      </c>
      <c r="R261">
        <f>-('Avoided Prod Cost'!R261+'Avoided T&amp;D Capacity'!R261+'Avoided Gen Capacity Cost'!R261)</f>
        <v>0</v>
      </c>
      <c r="S261">
        <f>-('Avoided Prod Cost'!S261+'Avoided T&amp;D Capacity'!S261+'Avoided Gen Capacity Cost'!S261)</f>
        <v>0</v>
      </c>
      <c r="T261">
        <f>-('Avoided Prod Cost'!T261+'Avoided T&amp;D Capacity'!T261+'Avoided Gen Capacity Cost'!T261)</f>
        <v>0</v>
      </c>
      <c r="U261">
        <f>-('Avoided Prod Cost'!U261+'Avoided T&amp;D Capacity'!U261+'Avoided Gen Capacity Cost'!U261)</f>
        <v>0</v>
      </c>
      <c r="V261">
        <f>-('Avoided Prod Cost'!V261+'Avoided T&amp;D Capacity'!V261+'Avoided Gen Capacity Cost'!V261)</f>
        <v>0</v>
      </c>
      <c r="W261">
        <f>-('Avoided Prod Cost'!W261+'Avoided T&amp;D Capacity'!W261+'Avoided Gen Capacity Cost'!W261)</f>
        <v>0</v>
      </c>
      <c r="X261">
        <f>-('Avoided Prod Cost'!X261+'Avoided T&amp;D Capacity'!X261+'Avoided Gen Capacity Cost'!X261)</f>
        <v>0</v>
      </c>
      <c r="Y261">
        <f>-('Avoided Prod Cost'!Y261+'Avoided T&amp;D Capacity'!Y261+'Avoided Gen Capacity Cost'!Y261)</f>
        <v>0</v>
      </c>
      <c r="Z261">
        <f>-('Avoided Prod Cost'!Z261+'Avoided T&amp;D Capacity'!Z261+'Avoided Gen Capacity Cost'!Z261)</f>
        <v>0</v>
      </c>
      <c r="AA261">
        <f>-('Avoided Prod Cost'!AA261+'Avoided T&amp;D Capacity'!AA261+'Avoided Gen Capacity Cost'!AA261)</f>
        <v>0</v>
      </c>
      <c r="AB261">
        <f>-('Avoided Prod Cost'!AB261+'Avoided T&amp;D Capacity'!AB261+'Avoided Gen Capacity Cost'!AB261)</f>
        <v>0</v>
      </c>
      <c r="AC261">
        <f>-('Avoided Prod Cost'!AC261+'Avoided T&amp;D Capacity'!AC261+'Avoided Gen Capacity Cost'!AC261)</f>
        <v>0</v>
      </c>
      <c r="AD261">
        <f>-('Avoided Prod Cost'!AD261+'Avoided T&amp;D Capacity'!AD261+'Avoided Gen Capacity Cost'!AD261)</f>
        <v>0</v>
      </c>
      <c r="AE261">
        <f>-('Avoided Prod Cost'!AE261+'Avoided T&amp;D Capacity'!AE261+'Avoided Gen Capacity Cost'!AE261)</f>
        <v>0</v>
      </c>
      <c r="AF261">
        <f>-('Avoided Prod Cost'!AF261+'Avoided T&amp;D Capacity'!AF261+'Avoided Gen Capacity Cost'!AF261)</f>
        <v>0</v>
      </c>
      <c r="AG261">
        <f>-('Avoided Prod Cost'!AG261+'Avoided T&amp;D Capacity'!AG261+'Avoided Gen Capacity Cost'!AG261)</f>
        <v>0</v>
      </c>
      <c r="AH261">
        <f>-('Avoided Prod Cost'!AH261+'Avoided T&amp;D Capacity'!AH261+'Avoided Gen Capacity Cost'!AH261)</f>
        <v>0</v>
      </c>
      <c r="AI261" s="2">
        <f t="shared" ref="AI261:AI277" si="8">SUM(E261:AH261)</f>
        <v>2113.1062499999998</v>
      </c>
      <c r="AJ261" s="2">
        <f t="shared" ref="AJ261:AJ277" si="9">G261+(NPV(6.463858/100,H261:AH261))</f>
        <v>1547.1646109875601</v>
      </c>
    </row>
    <row r="262" spans="1:36" x14ac:dyDescent="0.25">
      <c r="A262" s="13">
        <v>3</v>
      </c>
      <c r="B262" s="13">
        <v>800</v>
      </c>
      <c r="C262" s="95">
        <v>804</v>
      </c>
      <c r="D262" t="s">
        <v>296</v>
      </c>
      <c r="E262">
        <f>-('Avoided Prod Cost'!E262+'Avoided T&amp;D Capacity'!E262+'Avoided Gen Capacity Cost'!E262)</f>
        <v>0</v>
      </c>
      <c r="F262">
        <f>-('Avoided Prod Cost'!F262+'Avoided T&amp;D Capacity'!F262+'Avoided Gen Capacity Cost'!F262)</f>
        <v>0</v>
      </c>
      <c r="G262">
        <f>-('Avoided Prod Cost'!G262+'Avoided T&amp;D Capacity'!G262+'Avoided Gen Capacity Cost'!G262)</f>
        <v>173.41646</v>
      </c>
      <c r="H262">
        <f>-('Avoided Prod Cost'!H262+'Avoided T&amp;D Capacity'!H262+'Avoided Gen Capacity Cost'!H262)</f>
        <v>174.41646</v>
      </c>
      <c r="I262">
        <f>-('Avoided Prod Cost'!I262+'Avoided T&amp;D Capacity'!I262+'Avoided Gen Capacity Cost'!I262)</f>
        <v>191.16646</v>
      </c>
      <c r="J262">
        <f>-('Avoided Prod Cost'!J262+'Avoided T&amp;D Capacity'!J262+'Avoided Gen Capacity Cost'!J262)</f>
        <v>267.11763000000002</v>
      </c>
      <c r="K262">
        <f>-('Avoided Prod Cost'!K262+'Avoided T&amp;D Capacity'!K262+'Avoided Gen Capacity Cost'!K262)</f>
        <v>289.87153999999998</v>
      </c>
      <c r="L262">
        <f>-('Avoided Prod Cost'!L262+'Avoided T&amp;D Capacity'!L262+'Avoided Gen Capacity Cost'!L262)</f>
        <v>304.14009000000004</v>
      </c>
      <c r="M262">
        <f>-('Avoided Prod Cost'!M262+'Avoided T&amp;D Capacity'!M262+'Avoided Gen Capacity Cost'!M262)</f>
        <v>343.53366</v>
      </c>
      <c r="N262">
        <f>-('Avoided Prod Cost'!N262+'Avoided T&amp;D Capacity'!N262+'Avoided Gen Capacity Cost'!N262)</f>
        <v>367.42828999999995</v>
      </c>
      <c r="O262">
        <f>-('Avoided Prod Cost'!O262+'Avoided T&amp;D Capacity'!O262+'Avoided Gen Capacity Cost'!O262)</f>
        <v>373.94388999999995</v>
      </c>
      <c r="P262">
        <f>-('Avoided Prod Cost'!P262+'Avoided T&amp;D Capacity'!P262+'Avoided Gen Capacity Cost'!P262)</f>
        <v>337.99861999999996</v>
      </c>
      <c r="Q262">
        <f>-('Avoided Prod Cost'!Q262+'Avoided T&amp;D Capacity'!Q262+'Avoided Gen Capacity Cost'!Q262)</f>
        <v>0</v>
      </c>
      <c r="R262">
        <f>-('Avoided Prod Cost'!R262+'Avoided T&amp;D Capacity'!R262+'Avoided Gen Capacity Cost'!R262)</f>
        <v>0</v>
      </c>
      <c r="S262">
        <f>-('Avoided Prod Cost'!S262+'Avoided T&amp;D Capacity'!S262+'Avoided Gen Capacity Cost'!S262)</f>
        <v>0</v>
      </c>
      <c r="T262">
        <f>-('Avoided Prod Cost'!T262+'Avoided T&amp;D Capacity'!T262+'Avoided Gen Capacity Cost'!T262)</f>
        <v>0</v>
      </c>
      <c r="U262">
        <f>-('Avoided Prod Cost'!U262+'Avoided T&amp;D Capacity'!U262+'Avoided Gen Capacity Cost'!U262)</f>
        <v>0</v>
      </c>
      <c r="V262">
        <f>-('Avoided Prod Cost'!V262+'Avoided T&amp;D Capacity'!V262+'Avoided Gen Capacity Cost'!V262)</f>
        <v>0</v>
      </c>
      <c r="W262">
        <f>-('Avoided Prod Cost'!W262+'Avoided T&amp;D Capacity'!W262+'Avoided Gen Capacity Cost'!W262)</f>
        <v>0</v>
      </c>
      <c r="X262">
        <f>-('Avoided Prod Cost'!X262+'Avoided T&amp;D Capacity'!X262+'Avoided Gen Capacity Cost'!X262)</f>
        <v>0</v>
      </c>
      <c r="Y262">
        <f>-('Avoided Prod Cost'!Y262+'Avoided T&amp;D Capacity'!Y262+'Avoided Gen Capacity Cost'!Y262)</f>
        <v>0</v>
      </c>
      <c r="Z262">
        <f>-('Avoided Prod Cost'!Z262+'Avoided T&amp;D Capacity'!Z262+'Avoided Gen Capacity Cost'!Z262)</f>
        <v>0</v>
      </c>
      <c r="AA262">
        <f>-('Avoided Prod Cost'!AA262+'Avoided T&amp;D Capacity'!AA262+'Avoided Gen Capacity Cost'!AA262)</f>
        <v>0</v>
      </c>
      <c r="AB262">
        <f>-('Avoided Prod Cost'!AB262+'Avoided T&amp;D Capacity'!AB262+'Avoided Gen Capacity Cost'!AB262)</f>
        <v>0</v>
      </c>
      <c r="AC262">
        <f>-('Avoided Prod Cost'!AC262+'Avoided T&amp;D Capacity'!AC262+'Avoided Gen Capacity Cost'!AC262)</f>
        <v>0</v>
      </c>
      <c r="AD262">
        <f>-('Avoided Prod Cost'!AD262+'Avoided T&amp;D Capacity'!AD262+'Avoided Gen Capacity Cost'!AD262)</f>
        <v>0</v>
      </c>
      <c r="AE262">
        <f>-('Avoided Prod Cost'!AE262+'Avoided T&amp;D Capacity'!AE262+'Avoided Gen Capacity Cost'!AE262)</f>
        <v>0</v>
      </c>
      <c r="AF262">
        <f>-('Avoided Prod Cost'!AF262+'Avoided T&amp;D Capacity'!AF262+'Avoided Gen Capacity Cost'!AF262)</f>
        <v>0</v>
      </c>
      <c r="AG262">
        <f>-('Avoided Prod Cost'!AG262+'Avoided T&amp;D Capacity'!AG262+'Avoided Gen Capacity Cost'!AG262)</f>
        <v>0</v>
      </c>
      <c r="AH262">
        <f>-('Avoided Prod Cost'!AH262+'Avoided T&amp;D Capacity'!AH262+'Avoided Gen Capacity Cost'!AH262)</f>
        <v>0</v>
      </c>
      <c r="AI262" s="2">
        <f t="shared" si="8"/>
        <v>2823.0331000000001</v>
      </c>
      <c r="AJ262" s="2">
        <f t="shared" si="9"/>
        <v>2067.0872774522081</v>
      </c>
    </row>
    <row r="263" spans="1:36" x14ac:dyDescent="0.25">
      <c r="A263" s="13">
        <v>3</v>
      </c>
      <c r="B263" s="13">
        <v>900</v>
      </c>
      <c r="C263" s="95">
        <v>901</v>
      </c>
      <c r="D263" t="s">
        <v>297</v>
      </c>
      <c r="E263">
        <f>-('Avoided Prod Cost'!E263+'Avoided T&amp;D Capacity'!E263+'Avoided Gen Capacity Cost'!E263)</f>
        <v>0</v>
      </c>
      <c r="F263">
        <f>-('Avoided Prod Cost'!F263+'Avoided T&amp;D Capacity'!F263+'Avoided Gen Capacity Cost'!F263)</f>
        <v>0</v>
      </c>
      <c r="G263">
        <f>-('Avoided Prod Cost'!G263+'Avoided T&amp;D Capacity'!G263+'Avoided Gen Capacity Cost'!G263)</f>
        <v>0.68946874999999996</v>
      </c>
      <c r="H263">
        <f>-('Avoided Prod Cost'!H263+'Avoided T&amp;D Capacity'!H263+'Avoided Gen Capacity Cost'!H263)</f>
        <v>0.93946874999999996</v>
      </c>
      <c r="I263">
        <f>-('Avoided Prod Cost'!I263+'Avoided T&amp;D Capacity'!I263+'Avoided Gen Capacity Cost'!I263)</f>
        <v>1.0644687500000001</v>
      </c>
      <c r="J263">
        <f>-('Avoided Prod Cost'!J263+'Avoided T&amp;D Capacity'!J263+'Avoided Gen Capacity Cost'!J263)</f>
        <v>0.91798435</v>
      </c>
      <c r="K263">
        <f>-('Avoided Prod Cost'!K263+'Avoided T&amp;D Capacity'!K263+'Avoided Gen Capacity Cost'!K263)</f>
        <v>1.1435703100000001</v>
      </c>
      <c r="L263">
        <f>-('Avoided Prod Cost'!L263+'Avoided T&amp;D Capacity'!L263+'Avoided Gen Capacity Cost'!L263)</f>
        <v>0.70900004999999999</v>
      </c>
      <c r="M263">
        <f>-('Avoided Prod Cost'!M263+'Avoided T&amp;D Capacity'!M263+'Avoided Gen Capacity Cost'!M263)</f>
        <v>1.6894687500000001</v>
      </c>
      <c r="N263">
        <f>-('Avoided Prod Cost'!N263+'Avoided T&amp;D Capacity'!N263+'Avoided Gen Capacity Cost'!N263)</f>
        <v>0</v>
      </c>
      <c r="O263">
        <f>-('Avoided Prod Cost'!O263+'Avoided T&amp;D Capacity'!O263+'Avoided Gen Capacity Cost'!O263)</f>
        <v>0</v>
      </c>
      <c r="P263">
        <f>-('Avoided Prod Cost'!P263+'Avoided T&amp;D Capacity'!P263+'Avoided Gen Capacity Cost'!P263)</f>
        <v>0</v>
      </c>
      <c r="Q263">
        <f>-('Avoided Prod Cost'!Q263+'Avoided T&amp;D Capacity'!Q263+'Avoided Gen Capacity Cost'!Q263)</f>
        <v>0</v>
      </c>
      <c r="R263">
        <f>-('Avoided Prod Cost'!R263+'Avoided T&amp;D Capacity'!R263+'Avoided Gen Capacity Cost'!R263)</f>
        <v>0</v>
      </c>
      <c r="S263">
        <f>-('Avoided Prod Cost'!S263+'Avoided T&amp;D Capacity'!S263+'Avoided Gen Capacity Cost'!S263)</f>
        <v>0</v>
      </c>
      <c r="T263">
        <f>-('Avoided Prod Cost'!T263+'Avoided T&amp;D Capacity'!T263+'Avoided Gen Capacity Cost'!T263)</f>
        <v>0</v>
      </c>
      <c r="U263">
        <f>-('Avoided Prod Cost'!U263+'Avoided T&amp;D Capacity'!U263+'Avoided Gen Capacity Cost'!U263)</f>
        <v>0</v>
      </c>
      <c r="V263">
        <f>-('Avoided Prod Cost'!V263+'Avoided T&amp;D Capacity'!V263+'Avoided Gen Capacity Cost'!V263)</f>
        <v>0</v>
      </c>
      <c r="W263">
        <f>-('Avoided Prod Cost'!W263+'Avoided T&amp;D Capacity'!W263+'Avoided Gen Capacity Cost'!W263)</f>
        <v>0</v>
      </c>
      <c r="X263">
        <f>-('Avoided Prod Cost'!X263+'Avoided T&amp;D Capacity'!X263+'Avoided Gen Capacity Cost'!X263)</f>
        <v>0</v>
      </c>
      <c r="Y263">
        <f>-('Avoided Prod Cost'!Y263+'Avoided T&amp;D Capacity'!Y263+'Avoided Gen Capacity Cost'!Y263)</f>
        <v>0</v>
      </c>
      <c r="Z263">
        <f>-('Avoided Prod Cost'!Z263+'Avoided T&amp;D Capacity'!Z263+'Avoided Gen Capacity Cost'!Z263)</f>
        <v>0</v>
      </c>
      <c r="AA263">
        <f>-('Avoided Prod Cost'!AA263+'Avoided T&amp;D Capacity'!AA263+'Avoided Gen Capacity Cost'!AA263)</f>
        <v>0</v>
      </c>
      <c r="AB263">
        <f>-('Avoided Prod Cost'!AB263+'Avoided T&amp;D Capacity'!AB263+'Avoided Gen Capacity Cost'!AB263)</f>
        <v>0</v>
      </c>
      <c r="AC263">
        <f>-('Avoided Prod Cost'!AC263+'Avoided T&amp;D Capacity'!AC263+'Avoided Gen Capacity Cost'!AC263)</f>
        <v>0</v>
      </c>
      <c r="AD263">
        <f>-('Avoided Prod Cost'!AD263+'Avoided T&amp;D Capacity'!AD263+'Avoided Gen Capacity Cost'!AD263)</f>
        <v>0</v>
      </c>
      <c r="AE263">
        <f>-('Avoided Prod Cost'!AE263+'Avoided T&amp;D Capacity'!AE263+'Avoided Gen Capacity Cost'!AE263)</f>
        <v>0</v>
      </c>
      <c r="AF263">
        <f>-('Avoided Prod Cost'!AF263+'Avoided T&amp;D Capacity'!AF263+'Avoided Gen Capacity Cost'!AF263)</f>
        <v>0</v>
      </c>
      <c r="AG263">
        <f>-('Avoided Prod Cost'!AG263+'Avoided T&amp;D Capacity'!AG263+'Avoided Gen Capacity Cost'!AG263)</f>
        <v>0</v>
      </c>
      <c r="AH263">
        <f>-('Avoided Prod Cost'!AH263+'Avoided T&amp;D Capacity'!AH263+'Avoided Gen Capacity Cost'!AH263)</f>
        <v>0</v>
      </c>
      <c r="AI263" s="2">
        <f t="shared" si="8"/>
        <v>7.1534297100000011</v>
      </c>
      <c r="AJ263" s="2">
        <f t="shared" si="9"/>
        <v>5.8404680610130679</v>
      </c>
    </row>
    <row r="264" spans="1:36" x14ac:dyDescent="0.25">
      <c r="A264" s="13">
        <v>3</v>
      </c>
      <c r="B264" s="13">
        <v>910</v>
      </c>
      <c r="C264" s="95">
        <v>911</v>
      </c>
      <c r="D264" t="s">
        <v>298</v>
      </c>
      <c r="E264">
        <f>-('Avoided Prod Cost'!E264+'Avoided T&amp;D Capacity'!E264+'Avoided Gen Capacity Cost'!E264)</f>
        <v>0</v>
      </c>
      <c r="F264">
        <f>-('Avoided Prod Cost'!F264+'Avoided T&amp;D Capacity'!F264+'Avoided Gen Capacity Cost'!F264)</f>
        <v>0</v>
      </c>
      <c r="G264">
        <f>-('Avoided Prod Cost'!G264+'Avoided T&amp;D Capacity'!G264+'Avoided Gen Capacity Cost'!G264)</f>
        <v>2.7457870999999998</v>
      </c>
      <c r="H264">
        <f>-('Avoided Prod Cost'!H264+'Avoided T&amp;D Capacity'!H264+'Avoided Gen Capacity Cost'!H264)</f>
        <v>2.8707870999999998</v>
      </c>
      <c r="I264">
        <f>-('Avoided Prod Cost'!I264+'Avoided T&amp;D Capacity'!I264+'Avoided Gen Capacity Cost'!I264)</f>
        <v>2.7457870999999998</v>
      </c>
      <c r="J264">
        <f>-('Avoided Prod Cost'!J264+'Avoided T&amp;D Capacity'!J264+'Avoided Gen Capacity Cost'!J264)</f>
        <v>4.0690292999999995</v>
      </c>
      <c r="K264">
        <f>-('Avoided Prod Cost'!K264+'Avoided T&amp;D Capacity'!K264+'Avoided Gen Capacity Cost'!K264)</f>
        <v>4.3805527</v>
      </c>
      <c r="L264">
        <f>-('Avoided Prod Cost'!L264+'Avoided T&amp;D Capacity'!L264+'Avoided Gen Capacity Cost'!L264)</f>
        <v>4.6266464999999997</v>
      </c>
      <c r="M264">
        <f>-('Avoided Prod Cost'!M264+'Avoided T&amp;D Capacity'!M264+'Avoided Gen Capacity Cost'!M264)</f>
        <v>5.3239120999999994</v>
      </c>
      <c r="N264">
        <f>-('Avoided Prod Cost'!N264+'Avoided T&amp;D Capacity'!N264+'Avoided Gen Capacity Cost'!N264)</f>
        <v>0</v>
      </c>
      <c r="O264">
        <f>-('Avoided Prod Cost'!O264+'Avoided T&amp;D Capacity'!O264+'Avoided Gen Capacity Cost'!O264)</f>
        <v>0</v>
      </c>
      <c r="P264">
        <f>-('Avoided Prod Cost'!P264+'Avoided T&amp;D Capacity'!P264+'Avoided Gen Capacity Cost'!P264)</f>
        <v>0</v>
      </c>
      <c r="Q264">
        <f>-('Avoided Prod Cost'!Q264+'Avoided T&amp;D Capacity'!Q264+'Avoided Gen Capacity Cost'!Q264)</f>
        <v>0</v>
      </c>
      <c r="R264">
        <f>-('Avoided Prod Cost'!R264+'Avoided T&amp;D Capacity'!R264+'Avoided Gen Capacity Cost'!R264)</f>
        <v>0</v>
      </c>
      <c r="S264">
        <f>-('Avoided Prod Cost'!S264+'Avoided T&amp;D Capacity'!S264+'Avoided Gen Capacity Cost'!S264)</f>
        <v>0</v>
      </c>
      <c r="T264">
        <f>-('Avoided Prod Cost'!T264+'Avoided T&amp;D Capacity'!T264+'Avoided Gen Capacity Cost'!T264)</f>
        <v>0</v>
      </c>
      <c r="U264">
        <f>-('Avoided Prod Cost'!U264+'Avoided T&amp;D Capacity'!U264+'Avoided Gen Capacity Cost'!U264)</f>
        <v>0</v>
      </c>
      <c r="V264">
        <f>-('Avoided Prod Cost'!V264+'Avoided T&amp;D Capacity'!V264+'Avoided Gen Capacity Cost'!V264)</f>
        <v>0</v>
      </c>
      <c r="W264">
        <f>-('Avoided Prod Cost'!W264+'Avoided T&amp;D Capacity'!W264+'Avoided Gen Capacity Cost'!W264)</f>
        <v>0</v>
      </c>
      <c r="X264">
        <f>-('Avoided Prod Cost'!X264+'Avoided T&amp;D Capacity'!X264+'Avoided Gen Capacity Cost'!X264)</f>
        <v>0</v>
      </c>
      <c r="Y264">
        <f>-('Avoided Prod Cost'!Y264+'Avoided T&amp;D Capacity'!Y264+'Avoided Gen Capacity Cost'!Y264)</f>
        <v>0</v>
      </c>
      <c r="Z264">
        <f>-('Avoided Prod Cost'!Z264+'Avoided T&amp;D Capacity'!Z264+'Avoided Gen Capacity Cost'!Z264)</f>
        <v>0</v>
      </c>
      <c r="AA264">
        <f>-('Avoided Prod Cost'!AA264+'Avoided T&amp;D Capacity'!AA264+'Avoided Gen Capacity Cost'!AA264)</f>
        <v>0</v>
      </c>
      <c r="AB264">
        <f>-('Avoided Prod Cost'!AB264+'Avoided T&amp;D Capacity'!AB264+'Avoided Gen Capacity Cost'!AB264)</f>
        <v>0</v>
      </c>
      <c r="AC264">
        <f>-('Avoided Prod Cost'!AC264+'Avoided T&amp;D Capacity'!AC264+'Avoided Gen Capacity Cost'!AC264)</f>
        <v>0</v>
      </c>
      <c r="AD264">
        <f>-('Avoided Prod Cost'!AD264+'Avoided T&amp;D Capacity'!AD264+'Avoided Gen Capacity Cost'!AD264)</f>
        <v>0</v>
      </c>
      <c r="AE264">
        <f>-('Avoided Prod Cost'!AE264+'Avoided T&amp;D Capacity'!AE264+'Avoided Gen Capacity Cost'!AE264)</f>
        <v>0</v>
      </c>
      <c r="AF264">
        <f>-('Avoided Prod Cost'!AF264+'Avoided T&amp;D Capacity'!AF264+'Avoided Gen Capacity Cost'!AF264)</f>
        <v>0</v>
      </c>
      <c r="AG264">
        <f>-('Avoided Prod Cost'!AG264+'Avoided T&amp;D Capacity'!AG264+'Avoided Gen Capacity Cost'!AG264)</f>
        <v>0</v>
      </c>
      <c r="AH264">
        <f>-('Avoided Prod Cost'!AH264+'Avoided T&amp;D Capacity'!AH264+'Avoided Gen Capacity Cost'!AH264)</f>
        <v>0</v>
      </c>
      <c r="AI264" s="2">
        <f t="shared" si="8"/>
        <v>26.762501899999997</v>
      </c>
      <c r="AJ264" s="2">
        <f t="shared" si="9"/>
        <v>21.685207600805047</v>
      </c>
    </row>
    <row r="265" spans="1:36" x14ac:dyDescent="0.25">
      <c r="A265" s="13">
        <v>3</v>
      </c>
      <c r="B265" s="13">
        <v>920</v>
      </c>
      <c r="C265" s="95">
        <v>921</v>
      </c>
      <c r="D265" t="s">
        <v>299</v>
      </c>
      <c r="E265">
        <f>-('Avoided Prod Cost'!E265+'Avoided T&amp;D Capacity'!E265+'Avoided Gen Capacity Cost'!E265)</f>
        <v>0</v>
      </c>
      <c r="F265">
        <f>-('Avoided Prod Cost'!F265+'Avoided T&amp;D Capacity'!F265+'Avoided Gen Capacity Cost'!F265)</f>
        <v>0</v>
      </c>
      <c r="G265">
        <f>-('Avoided Prod Cost'!G265+'Avoided T&amp;D Capacity'!G265+'Avoided Gen Capacity Cost'!G265)</f>
        <v>3.0360800999999999</v>
      </c>
      <c r="H265">
        <f>-('Avoided Prod Cost'!H265+'Avoided T&amp;D Capacity'!H265+'Avoided Gen Capacity Cost'!H265)</f>
        <v>3.2860800999999999</v>
      </c>
      <c r="I265">
        <f>-('Avoided Prod Cost'!I265+'Avoided T&amp;D Capacity'!I265+'Avoided Gen Capacity Cost'!I265)</f>
        <v>3.5360800999999999</v>
      </c>
      <c r="J265">
        <f>-('Avoided Prod Cost'!J265+'Avoided T&amp;D Capacity'!J265+'Avoided Gen Capacity Cost'!J265)</f>
        <v>4.7167442000000008</v>
      </c>
      <c r="K265">
        <f>-('Avoided Prod Cost'!K265+'Avoided T&amp;D Capacity'!K265+'Avoided Gen Capacity Cost'!K265)</f>
        <v>5.214791</v>
      </c>
      <c r="L265">
        <f>-('Avoided Prod Cost'!L265+'Avoided T&amp;D Capacity'!L265+'Avoided Gen Capacity Cost'!L265)</f>
        <v>4.5311972999999997</v>
      </c>
      <c r="M265">
        <f>-('Avoided Prod Cost'!M265+'Avoided T&amp;D Capacity'!M265+'Avoided Gen Capacity Cost'!M265)</f>
        <v>5.6767050999999995</v>
      </c>
      <c r="N265">
        <f>-('Avoided Prod Cost'!N265+'Avoided T&amp;D Capacity'!N265+'Avoided Gen Capacity Cost'!N265)</f>
        <v>0</v>
      </c>
      <c r="O265">
        <f>-('Avoided Prod Cost'!O265+'Avoided T&amp;D Capacity'!O265+'Avoided Gen Capacity Cost'!O265)</f>
        <v>0</v>
      </c>
      <c r="P265">
        <f>-('Avoided Prod Cost'!P265+'Avoided T&amp;D Capacity'!P265+'Avoided Gen Capacity Cost'!P265)</f>
        <v>0</v>
      </c>
      <c r="Q265">
        <f>-('Avoided Prod Cost'!Q265+'Avoided T&amp;D Capacity'!Q265+'Avoided Gen Capacity Cost'!Q265)</f>
        <v>0</v>
      </c>
      <c r="R265">
        <f>-('Avoided Prod Cost'!R265+'Avoided T&amp;D Capacity'!R265+'Avoided Gen Capacity Cost'!R265)</f>
        <v>0</v>
      </c>
      <c r="S265">
        <f>-('Avoided Prod Cost'!S265+'Avoided T&amp;D Capacity'!S265+'Avoided Gen Capacity Cost'!S265)</f>
        <v>0</v>
      </c>
      <c r="T265">
        <f>-('Avoided Prod Cost'!T265+'Avoided T&amp;D Capacity'!T265+'Avoided Gen Capacity Cost'!T265)</f>
        <v>0</v>
      </c>
      <c r="U265">
        <f>-('Avoided Prod Cost'!U265+'Avoided T&amp;D Capacity'!U265+'Avoided Gen Capacity Cost'!U265)</f>
        <v>0</v>
      </c>
      <c r="V265">
        <f>-('Avoided Prod Cost'!V265+'Avoided T&amp;D Capacity'!V265+'Avoided Gen Capacity Cost'!V265)</f>
        <v>0</v>
      </c>
      <c r="W265">
        <f>-('Avoided Prod Cost'!W265+'Avoided T&amp;D Capacity'!W265+'Avoided Gen Capacity Cost'!W265)</f>
        <v>0</v>
      </c>
      <c r="X265">
        <f>-('Avoided Prod Cost'!X265+'Avoided T&amp;D Capacity'!X265+'Avoided Gen Capacity Cost'!X265)</f>
        <v>0</v>
      </c>
      <c r="Y265">
        <f>-('Avoided Prod Cost'!Y265+'Avoided T&amp;D Capacity'!Y265+'Avoided Gen Capacity Cost'!Y265)</f>
        <v>0</v>
      </c>
      <c r="Z265">
        <f>-('Avoided Prod Cost'!Z265+'Avoided T&amp;D Capacity'!Z265+'Avoided Gen Capacity Cost'!Z265)</f>
        <v>0</v>
      </c>
      <c r="AA265">
        <f>-('Avoided Prod Cost'!AA265+'Avoided T&amp;D Capacity'!AA265+'Avoided Gen Capacity Cost'!AA265)</f>
        <v>0</v>
      </c>
      <c r="AB265">
        <f>-('Avoided Prod Cost'!AB265+'Avoided T&amp;D Capacity'!AB265+'Avoided Gen Capacity Cost'!AB265)</f>
        <v>0</v>
      </c>
      <c r="AC265">
        <f>-('Avoided Prod Cost'!AC265+'Avoided T&amp;D Capacity'!AC265+'Avoided Gen Capacity Cost'!AC265)</f>
        <v>0</v>
      </c>
      <c r="AD265">
        <f>-('Avoided Prod Cost'!AD265+'Avoided T&amp;D Capacity'!AD265+'Avoided Gen Capacity Cost'!AD265)</f>
        <v>0</v>
      </c>
      <c r="AE265">
        <f>-('Avoided Prod Cost'!AE265+'Avoided T&amp;D Capacity'!AE265+'Avoided Gen Capacity Cost'!AE265)</f>
        <v>0</v>
      </c>
      <c r="AF265">
        <f>-('Avoided Prod Cost'!AF265+'Avoided T&amp;D Capacity'!AF265+'Avoided Gen Capacity Cost'!AF265)</f>
        <v>0</v>
      </c>
      <c r="AG265">
        <f>-('Avoided Prod Cost'!AG265+'Avoided T&amp;D Capacity'!AG265+'Avoided Gen Capacity Cost'!AG265)</f>
        <v>0</v>
      </c>
      <c r="AH265">
        <f>-('Avoided Prod Cost'!AH265+'Avoided T&amp;D Capacity'!AH265+'Avoided Gen Capacity Cost'!AH265)</f>
        <v>0</v>
      </c>
      <c r="AI265" s="2">
        <f t="shared" si="8"/>
        <v>29.997677899999999</v>
      </c>
      <c r="AJ265" s="2">
        <f t="shared" si="9"/>
        <v>24.421421047805712</v>
      </c>
    </row>
    <row r="266" spans="1:36" x14ac:dyDescent="0.25">
      <c r="A266" s="13">
        <v>3</v>
      </c>
      <c r="B266" s="13">
        <v>930</v>
      </c>
      <c r="C266" s="95">
        <v>931</v>
      </c>
      <c r="D266" t="s">
        <v>300</v>
      </c>
      <c r="E266">
        <f>-('Avoided Prod Cost'!E266+'Avoided T&amp;D Capacity'!E266+'Avoided Gen Capacity Cost'!E266)</f>
        <v>0</v>
      </c>
      <c r="F266">
        <f>-('Avoided Prod Cost'!F266+'Avoided T&amp;D Capacity'!F266+'Avoided Gen Capacity Cost'!F266)</f>
        <v>0</v>
      </c>
      <c r="G266">
        <f>-('Avoided Prod Cost'!G266+'Avoided T&amp;D Capacity'!G266+'Avoided Gen Capacity Cost'!G266)</f>
        <v>1.5361719</v>
      </c>
      <c r="H266">
        <f>-('Avoided Prod Cost'!H266+'Avoided T&amp;D Capacity'!H266+'Avoided Gen Capacity Cost'!H266)</f>
        <v>2.0361718999999998</v>
      </c>
      <c r="I266">
        <f>-('Avoided Prod Cost'!I266+'Avoided T&amp;D Capacity'!I266+'Avoided Gen Capacity Cost'!I266)</f>
        <v>1.9111719</v>
      </c>
      <c r="J266">
        <f>-('Avoided Prod Cost'!J266+'Avoided T&amp;D Capacity'!J266+'Avoided Gen Capacity Cost'!J266)</f>
        <v>2.5293359999999998</v>
      </c>
      <c r="K266">
        <f>-('Avoided Prod Cost'!K266+'Avoided T&amp;D Capacity'!K266+'Avoided Gen Capacity Cost'!K266)</f>
        <v>3.0732812999999997</v>
      </c>
      <c r="L266">
        <f>-('Avoided Prod Cost'!L266+'Avoided T&amp;D Capacity'!L266+'Avoided Gen Capacity Cost'!L266)</f>
        <v>2.5742577999999998</v>
      </c>
      <c r="M266">
        <f>-('Avoided Prod Cost'!M266+'Avoided T&amp;D Capacity'!M266+'Avoided Gen Capacity Cost'!M266)</f>
        <v>3.7080468999999998</v>
      </c>
      <c r="N266">
        <f>-('Avoided Prod Cost'!N266+'Avoided T&amp;D Capacity'!N266+'Avoided Gen Capacity Cost'!N266)</f>
        <v>0</v>
      </c>
      <c r="O266">
        <f>-('Avoided Prod Cost'!O266+'Avoided T&amp;D Capacity'!O266+'Avoided Gen Capacity Cost'!O266)</f>
        <v>0</v>
      </c>
      <c r="P266">
        <f>-('Avoided Prod Cost'!P266+'Avoided T&amp;D Capacity'!P266+'Avoided Gen Capacity Cost'!P266)</f>
        <v>0</v>
      </c>
      <c r="Q266">
        <f>-('Avoided Prod Cost'!Q266+'Avoided T&amp;D Capacity'!Q266+'Avoided Gen Capacity Cost'!Q266)</f>
        <v>0</v>
      </c>
      <c r="R266">
        <f>-('Avoided Prod Cost'!R266+'Avoided T&amp;D Capacity'!R266+'Avoided Gen Capacity Cost'!R266)</f>
        <v>0</v>
      </c>
      <c r="S266">
        <f>-('Avoided Prod Cost'!S266+'Avoided T&amp;D Capacity'!S266+'Avoided Gen Capacity Cost'!S266)</f>
        <v>0</v>
      </c>
      <c r="T266">
        <f>-('Avoided Prod Cost'!T266+'Avoided T&amp;D Capacity'!T266+'Avoided Gen Capacity Cost'!T266)</f>
        <v>0</v>
      </c>
      <c r="U266">
        <f>-('Avoided Prod Cost'!U266+'Avoided T&amp;D Capacity'!U266+'Avoided Gen Capacity Cost'!U266)</f>
        <v>0</v>
      </c>
      <c r="V266">
        <f>-('Avoided Prod Cost'!V266+'Avoided T&amp;D Capacity'!V266+'Avoided Gen Capacity Cost'!V266)</f>
        <v>0</v>
      </c>
      <c r="W266">
        <f>-('Avoided Prod Cost'!W266+'Avoided T&amp;D Capacity'!W266+'Avoided Gen Capacity Cost'!W266)</f>
        <v>0</v>
      </c>
      <c r="X266">
        <f>-('Avoided Prod Cost'!X266+'Avoided T&amp;D Capacity'!X266+'Avoided Gen Capacity Cost'!X266)</f>
        <v>0</v>
      </c>
      <c r="Y266">
        <f>-('Avoided Prod Cost'!Y266+'Avoided T&amp;D Capacity'!Y266+'Avoided Gen Capacity Cost'!Y266)</f>
        <v>0</v>
      </c>
      <c r="Z266">
        <f>-('Avoided Prod Cost'!Z266+'Avoided T&amp;D Capacity'!Z266+'Avoided Gen Capacity Cost'!Z266)</f>
        <v>0</v>
      </c>
      <c r="AA266">
        <f>-('Avoided Prod Cost'!AA266+'Avoided T&amp;D Capacity'!AA266+'Avoided Gen Capacity Cost'!AA266)</f>
        <v>0</v>
      </c>
      <c r="AB266">
        <f>-('Avoided Prod Cost'!AB266+'Avoided T&amp;D Capacity'!AB266+'Avoided Gen Capacity Cost'!AB266)</f>
        <v>0</v>
      </c>
      <c r="AC266">
        <f>-('Avoided Prod Cost'!AC266+'Avoided T&amp;D Capacity'!AC266+'Avoided Gen Capacity Cost'!AC266)</f>
        <v>0</v>
      </c>
      <c r="AD266">
        <f>-('Avoided Prod Cost'!AD266+'Avoided T&amp;D Capacity'!AD266+'Avoided Gen Capacity Cost'!AD266)</f>
        <v>0</v>
      </c>
      <c r="AE266">
        <f>-('Avoided Prod Cost'!AE266+'Avoided T&amp;D Capacity'!AE266+'Avoided Gen Capacity Cost'!AE266)</f>
        <v>0</v>
      </c>
      <c r="AF266">
        <f>-('Avoided Prod Cost'!AF266+'Avoided T&amp;D Capacity'!AF266+'Avoided Gen Capacity Cost'!AF266)</f>
        <v>0</v>
      </c>
      <c r="AG266">
        <f>-('Avoided Prod Cost'!AG266+'Avoided T&amp;D Capacity'!AG266+'Avoided Gen Capacity Cost'!AG266)</f>
        <v>0</v>
      </c>
      <c r="AH266">
        <f>-('Avoided Prod Cost'!AH266+'Avoided T&amp;D Capacity'!AH266+'Avoided Gen Capacity Cost'!AH266)</f>
        <v>0</v>
      </c>
      <c r="AI266" s="2">
        <f t="shared" si="8"/>
        <v>17.368437699999998</v>
      </c>
      <c r="AJ266" s="2">
        <f t="shared" si="9"/>
        <v>14.051610416739752</v>
      </c>
    </row>
    <row r="267" spans="1:36" x14ac:dyDescent="0.25">
      <c r="A267" s="13">
        <v>3</v>
      </c>
      <c r="B267" s="13">
        <v>940</v>
      </c>
      <c r="C267" s="95">
        <v>941</v>
      </c>
      <c r="D267" t="s">
        <v>301</v>
      </c>
      <c r="E267">
        <f>-('Avoided Prod Cost'!E267+'Avoided T&amp;D Capacity'!E267+'Avoided Gen Capacity Cost'!E267)</f>
        <v>0</v>
      </c>
      <c r="F267">
        <f>-('Avoided Prod Cost'!F267+'Avoided T&amp;D Capacity'!F267+'Avoided Gen Capacity Cost'!F267)</f>
        <v>0</v>
      </c>
      <c r="G267">
        <f>-('Avoided Prod Cost'!G267+'Avoided T&amp;D Capacity'!G267+'Avoided Gen Capacity Cost'!G267)</f>
        <v>3.0763730000000002</v>
      </c>
      <c r="H267">
        <f>-('Avoided Prod Cost'!H267+'Avoided T&amp;D Capacity'!H267+'Avoided Gen Capacity Cost'!H267)</f>
        <v>3.4513730000000002</v>
      </c>
      <c r="I267">
        <f>-('Avoided Prod Cost'!I267+'Avoided T&amp;D Capacity'!I267+'Avoided Gen Capacity Cost'!I267)</f>
        <v>3.8263730000000002</v>
      </c>
      <c r="J267">
        <f>-('Avoided Prod Cost'!J267+'Avoided T&amp;D Capacity'!J267+'Avoided Gen Capacity Cost'!J267)</f>
        <v>5.1046933000000001</v>
      </c>
      <c r="K267">
        <f>-('Avoided Prod Cost'!K267+'Avoided T&amp;D Capacity'!K267+'Avoided Gen Capacity Cost'!K267)</f>
        <v>6.3664120999999998</v>
      </c>
      <c r="L267">
        <f>-('Avoided Prod Cost'!L267+'Avoided T&amp;D Capacity'!L267+'Avoided Gen Capacity Cost'!L267)</f>
        <v>5.4240292999999999</v>
      </c>
      <c r="M267">
        <f>-('Avoided Prod Cost'!M267+'Avoided T&amp;D Capacity'!M267+'Avoided Gen Capacity Cost'!M267)</f>
        <v>6.9982480000000002</v>
      </c>
      <c r="N267">
        <f>-('Avoided Prod Cost'!N267+'Avoided T&amp;D Capacity'!N267+'Avoided Gen Capacity Cost'!N267)</f>
        <v>0</v>
      </c>
      <c r="O267">
        <f>-('Avoided Prod Cost'!O267+'Avoided T&amp;D Capacity'!O267+'Avoided Gen Capacity Cost'!O267)</f>
        <v>0</v>
      </c>
      <c r="P267">
        <f>-('Avoided Prod Cost'!P267+'Avoided T&amp;D Capacity'!P267+'Avoided Gen Capacity Cost'!P267)</f>
        <v>0</v>
      </c>
      <c r="Q267">
        <f>-('Avoided Prod Cost'!Q267+'Avoided T&amp;D Capacity'!Q267+'Avoided Gen Capacity Cost'!Q267)</f>
        <v>0</v>
      </c>
      <c r="R267">
        <f>-('Avoided Prod Cost'!R267+'Avoided T&amp;D Capacity'!R267+'Avoided Gen Capacity Cost'!R267)</f>
        <v>0</v>
      </c>
      <c r="S267">
        <f>-('Avoided Prod Cost'!S267+'Avoided T&amp;D Capacity'!S267+'Avoided Gen Capacity Cost'!S267)</f>
        <v>0</v>
      </c>
      <c r="T267">
        <f>-('Avoided Prod Cost'!T267+'Avoided T&amp;D Capacity'!T267+'Avoided Gen Capacity Cost'!T267)</f>
        <v>0</v>
      </c>
      <c r="U267">
        <f>-('Avoided Prod Cost'!U267+'Avoided T&amp;D Capacity'!U267+'Avoided Gen Capacity Cost'!U267)</f>
        <v>0</v>
      </c>
      <c r="V267">
        <f>-('Avoided Prod Cost'!V267+'Avoided T&amp;D Capacity'!V267+'Avoided Gen Capacity Cost'!V267)</f>
        <v>0</v>
      </c>
      <c r="W267">
        <f>-('Avoided Prod Cost'!W267+'Avoided T&amp;D Capacity'!W267+'Avoided Gen Capacity Cost'!W267)</f>
        <v>0</v>
      </c>
      <c r="X267">
        <f>-('Avoided Prod Cost'!X267+'Avoided T&amp;D Capacity'!X267+'Avoided Gen Capacity Cost'!X267)</f>
        <v>0</v>
      </c>
      <c r="Y267">
        <f>-('Avoided Prod Cost'!Y267+'Avoided T&amp;D Capacity'!Y267+'Avoided Gen Capacity Cost'!Y267)</f>
        <v>0</v>
      </c>
      <c r="Z267">
        <f>-('Avoided Prod Cost'!Z267+'Avoided T&amp;D Capacity'!Z267+'Avoided Gen Capacity Cost'!Z267)</f>
        <v>0</v>
      </c>
      <c r="AA267">
        <f>-('Avoided Prod Cost'!AA267+'Avoided T&amp;D Capacity'!AA267+'Avoided Gen Capacity Cost'!AA267)</f>
        <v>0</v>
      </c>
      <c r="AB267">
        <f>-('Avoided Prod Cost'!AB267+'Avoided T&amp;D Capacity'!AB267+'Avoided Gen Capacity Cost'!AB267)</f>
        <v>0</v>
      </c>
      <c r="AC267">
        <f>-('Avoided Prod Cost'!AC267+'Avoided T&amp;D Capacity'!AC267+'Avoided Gen Capacity Cost'!AC267)</f>
        <v>0</v>
      </c>
      <c r="AD267">
        <f>-('Avoided Prod Cost'!AD267+'Avoided T&amp;D Capacity'!AD267+'Avoided Gen Capacity Cost'!AD267)</f>
        <v>0</v>
      </c>
      <c r="AE267">
        <f>-('Avoided Prod Cost'!AE267+'Avoided T&amp;D Capacity'!AE267+'Avoided Gen Capacity Cost'!AE267)</f>
        <v>0</v>
      </c>
      <c r="AF267">
        <f>-('Avoided Prod Cost'!AF267+'Avoided T&amp;D Capacity'!AF267+'Avoided Gen Capacity Cost'!AF267)</f>
        <v>0</v>
      </c>
      <c r="AG267">
        <f>-('Avoided Prod Cost'!AG267+'Avoided T&amp;D Capacity'!AG267+'Avoided Gen Capacity Cost'!AG267)</f>
        <v>0</v>
      </c>
      <c r="AH267">
        <f>-('Avoided Prod Cost'!AH267+'Avoided T&amp;D Capacity'!AH267+'Avoided Gen Capacity Cost'!AH267)</f>
        <v>0</v>
      </c>
      <c r="AI267" s="2">
        <f t="shared" si="8"/>
        <v>34.247501700000001</v>
      </c>
      <c r="AJ267" s="2">
        <f t="shared" si="9"/>
        <v>27.651285459732396</v>
      </c>
    </row>
    <row r="268" spans="1:36" x14ac:dyDescent="0.25">
      <c r="A268" s="13">
        <v>3</v>
      </c>
      <c r="B268" s="13">
        <v>950</v>
      </c>
      <c r="C268" s="95">
        <v>951</v>
      </c>
      <c r="D268" t="s">
        <v>302</v>
      </c>
      <c r="E268">
        <f>-('Avoided Prod Cost'!E268+'Avoided T&amp;D Capacity'!E268+'Avoided Gen Capacity Cost'!E268)</f>
        <v>0</v>
      </c>
      <c r="F268">
        <f>-('Avoided Prod Cost'!F268+'Avoided T&amp;D Capacity'!F268+'Avoided Gen Capacity Cost'!F268)</f>
        <v>0</v>
      </c>
      <c r="G268">
        <f>-('Avoided Prod Cost'!G268+'Avoided T&amp;D Capacity'!G268+'Avoided Gen Capacity Cost'!G268)</f>
        <v>2.0603476000000001</v>
      </c>
      <c r="H268">
        <f>-('Avoided Prod Cost'!H268+'Avoided T&amp;D Capacity'!H268+'Avoided Gen Capacity Cost'!H268)</f>
        <v>2.3103476000000001</v>
      </c>
      <c r="I268">
        <f>-('Avoided Prod Cost'!I268+'Avoided T&amp;D Capacity'!I268+'Avoided Gen Capacity Cost'!I268)</f>
        <v>2.1853476000000001</v>
      </c>
      <c r="J268">
        <f>-('Avoided Prod Cost'!J268+'Avoided T&amp;D Capacity'!J268+'Avoided Gen Capacity Cost'!J268)</f>
        <v>3.1023398000000002</v>
      </c>
      <c r="K268">
        <f>-('Avoided Prod Cost'!K268+'Avoided T&amp;D Capacity'!K268+'Avoided Gen Capacity Cost'!K268)</f>
        <v>3.0974569999999999</v>
      </c>
      <c r="L268">
        <f>-('Avoided Prod Cost'!L268+'Avoided T&amp;D Capacity'!L268+'Avoided Gen Capacity Cost'!L268)</f>
        <v>3.1492148000000002</v>
      </c>
      <c r="M268">
        <f>-('Avoided Prod Cost'!M268+'Avoided T&amp;D Capacity'!M268+'Avoided Gen Capacity Cost'!M268)</f>
        <v>3.8728476000000001</v>
      </c>
      <c r="N268">
        <f>-('Avoided Prod Cost'!N268+'Avoided T&amp;D Capacity'!N268+'Avoided Gen Capacity Cost'!N268)</f>
        <v>0</v>
      </c>
      <c r="O268">
        <f>-('Avoided Prod Cost'!O268+'Avoided T&amp;D Capacity'!O268+'Avoided Gen Capacity Cost'!O268)</f>
        <v>0</v>
      </c>
      <c r="P268">
        <f>-('Avoided Prod Cost'!P268+'Avoided T&amp;D Capacity'!P268+'Avoided Gen Capacity Cost'!P268)</f>
        <v>0</v>
      </c>
      <c r="Q268">
        <f>-('Avoided Prod Cost'!Q268+'Avoided T&amp;D Capacity'!Q268+'Avoided Gen Capacity Cost'!Q268)</f>
        <v>0</v>
      </c>
      <c r="R268">
        <f>-('Avoided Prod Cost'!R268+'Avoided T&amp;D Capacity'!R268+'Avoided Gen Capacity Cost'!R268)</f>
        <v>0</v>
      </c>
      <c r="S268">
        <f>-('Avoided Prod Cost'!S268+'Avoided T&amp;D Capacity'!S268+'Avoided Gen Capacity Cost'!S268)</f>
        <v>0</v>
      </c>
      <c r="T268">
        <f>-('Avoided Prod Cost'!T268+'Avoided T&amp;D Capacity'!T268+'Avoided Gen Capacity Cost'!T268)</f>
        <v>0</v>
      </c>
      <c r="U268">
        <f>-('Avoided Prod Cost'!U268+'Avoided T&amp;D Capacity'!U268+'Avoided Gen Capacity Cost'!U268)</f>
        <v>0</v>
      </c>
      <c r="V268">
        <f>-('Avoided Prod Cost'!V268+'Avoided T&amp;D Capacity'!V268+'Avoided Gen Capacity Cost'!V268)</f>
        <v>0</v>
      </c>
      <c r="W268">
        <f>-('Avoided Prod Cost'!W268+'Avoided T&amp;D Capacity'!W268+'Avoided Gen Capacity Cost'!W268)</f>
        <v>0</v>
      </c>
      <c r="X268">
        <f>-('Avoided Prod Cost'!X268+'Avoided T&amp;D Capacity'!X268+'Avoided Gen Capacity Cost'!X268)</f>
        <v>0</v>
      </c>
      <c r="Y268">
        <f>-('Avoided Prod Cost'!Y268+'Avoided T&amp;D Capacity'!Y268+'Avoided Gen Capacity Cost'!Y268)</f>
        <v>0</v>
      </c>
      <c r="Z268">
        <f>-('Avoided Prod Cost'!Z268+'Avoided T&amp;D Capacity'!Z268+'Avoided Gen Capacity Cost'!Z268)</f>
        <v>0</v>
      </c>
      <c r="AA268">
        <f>-('Avoided Prod Cost'!AA268+'Avoided T&amp;D Capacity'!AA268+'Avoided Gen Capacity Cost'!AA268)</f>
        <v>0</v>
      </c>
      <c r="AB268">
        <f>-('Avoided Prod Cost'!AB268+'Avoided T&amp;D Capacity'!AB268+'Avoided Gen Capacity Cost'!AB268)</f>
        <v>0</v>
      </c>
      <c r="AC268">
        <f>-('Avoided Prod Cost'!AC268+'Avoided T&amp;D Capacity'!AC268+'Avoided Gen Capacity Cost'!AC268)</f>
        <v>0</v>
      </c>
      <c r="AD268">
        <f>-('Avoided Prod Cost'!AD268+'Avoided T&amp;D Capacity'!AD268+'Avoided Gen Capacity Cost'!AD268)</f>
        <v>0</v>
      </c>
      <c r="AE268">
        <f>-('Avoided Prod Cost'!AE268+'Avoided T&amp;D Capacity'!AE268+'Avoided Gen Capacity Cost'!AE268)</f>
        <v>0</v>
      </c>
      <c r="AF268">
        <f>-('Avoided Prod Cost'!AF268+'Avoided T&amp;D Capacity'!AF268+'Avoided Gen Capacity Cost'!AF268)</f>
        <v>0</v>
      </c>
      <c r="AG268">
        <f>-('Avoided Prod Cost'!AG268+'Avoided T&amp;D Capacity'!AG268+'Avoided Gen Capacity Cost'!AG268)</f>
        <v>0</v>
      </c>
      <c r="AH268">
        <f>-('Avoided Prod Cost'!AH268+'Avoided T&amp;D Capacity'!AH268+'Avoided Gen Capacity Cost'!AH268)</f>
        <v>0</v>
      </c>
      <c r="AI268" s="2">
        <f t="shared" si="8"/>
        <v>19.777902000000001</v>
      </c>
      <c r="AJ268" s="2">
        <f t="shared" si="9"/>
        <v>16.102407664961426</v>
      </c>
    </row>
    <row r="269" spans="1:36" x14ac:dyDescent="0.25">
      <c r="A269" s="13">
        <v>3</v>
      </c>
      <c r="B269" s="13">
        <v>960</v>
      </c>
      <c r="C269" s="95">
        <v>961</v>
      </c>
      <c r="D269" t="s">
        <v>303</v>
      </c>
      <c r="E269">
        <f>-('Avoided Prod Cost'!E269+'Avoided T&amp;D Capacity'!E269+'Avoided Gen Capacity Cost'!E269)</f>
        <v>0</v>
      </c>
      <c r="F269">
        <f>-('Avoided Prod Cost'!F269+'Avoided T&amp;D Capacity'!F269+'Avoided Gen Capacity Cost'!F269)</f>
        <v>0</v>
      </c>
      <c r="G269">
        <f>-('Avoided Prod Cost'!G269+'Avoided T&amp;D Capacity'!G269+'Avoided Gen Capacity Cost'!G269)</f>
        <v>0.95558593000000003</v>
      </c>
      <c r="H269">
        <f>-('Avoided Prod Cost'!H269+'Avoided T&amp;D Capacity'!H269+'Avoided Gen Capacity Cost'!H269)</f>
        <v>0.95558593000000003</v>
      </c>
      <c r="I269">
        <f>-('Avoided Prod Cost'!I269+'Avoided T&amp;D Capacity'!I269+'Avoided Gen Capacity Cost'!I269)</f>
        <v>1.08058593</v>
      </c>
      <c r="J269">
        <f>-('Avoided Prod Cost'!J269+'Avoided T&amp;D Capacity'!J269+'Avoided Gen Capacity Cost'!J269)</f>
        <v>1.24367183</v>
      </c>
      <c r="K269">
        <f>-('Avoided Prod Cost'!K269+'Avoided T&amp;D Capacity'!K269+'Avoided Gen Capacity Cost'!K269)</f>
        <v>1.46535153</v>
      </c>
      <c r="L269">
        <f>-('Avoided Prod Cost'!L269+'Avoided T&amp;D Capacity'!L269+'Avoided Gen Capacity Cost'!L269)</f>
        <v>1.02687503</v>
      </c>
      <c r="M269">
        <f>-('Avoided Prod Cost'!M269+'Avoided T&amp;D Capacity'!M269+'Avoided Gen Capacity Cost'!M269)</f>
        <v>1.57277343</v>
      </c>
      <c r="N269">
        <f>-('Avoided Prod Cost'!N269+'Avoided T&amp;D Capacity'!N269+'Avoided Gen Capacity Cost'!N269)</f>
        <v>0</v>
      </c>
      <c r="O269">
        <f>-('Avoided Prod Cost'!O269+'Avoided T&amp;D Capacity'!O269+'Avoided Gen Capacity Cost'!O269)</f>
        <v>0</v>
      </c>
      <c r="P269">
        <f>-('Avoided Prod Cost'!P269+'Avoided T&amp;D Capacity'!P269+'Avoided Gen Capacity Cost'!P269)</f>
        <v>0</v>
      </c>
      <c r="Q269">
        <f>-('Avoided Prod Cost'!Q269+'Avoided T&amp;D Capacity'!Q269+'Avoided Gen Capacity Cost'!Q269)</f>
        <v>0</v>
      </c>
      <c r="R269">
        <f>-('Avoided Prod Cost'!R269+'Avoided T&amp;D Capacity'!R269+'Avoided Gen Capacity Cost'!R269)</f>
        <v>0</v>
      </c>
      <c r="S269">
        <f>-('Avoided Prod Cost'!S269+'Avoided T&amp;D Capacity'!S269+'Avoided Gen Capacity Cost'!S269)</f>
        <v>0</v>
      </c>
      <c r="T269">
        <f>-('Avoided Prod Cost'!T269+'Avoided T&amp;D Capacity'!T269+'Avoided Gen Capacity Cost'!T269)</f>
        <v>0</v>
      </c>
      <c r="U269">
        <f>-('Avoided Prod Cost'!U269+'Avoided T&amp;D Capacity'!U269+'Avoided Gen Capacity Cost'!U269)</f>
        <v>0</v>
      </c>
      <c r="V269">
        <f>-('Avoided Prod Cost'!V269+'Avoided T&amp;D Capacity'!V269+'Avoided Gen Capacity Cost'!V269)</f>
        <v>0</v>
      </c>
      <c r="W269">
        <f>-('Avoided Prod Cost'!W269+'Avoided T&amp;D Capacity'!W269+'Avoided Gen Capacity Cost'!W269)</f>
        <v>0</v>
      </c>
      <c r="X269">
        <f>-('Avoided Prod Cost'!X269+'Avoided T&amp;D Capacity'!X269+'Avoided Gen Capacity Cost'!X269)</f>
        <v>0</v>
      </c>
      <c r="Y269">
        <f>-('Avoided Prod Cost'!Y269+'Avoided T&amp;D Capacity'!Y269+'Avoided Gen Capacity Cost'!Y269)</f>
        <v>0</v>
      </c>
      <c r="Z269">
        <f>-('Avoided Prod Cost'!Z269+'Avoided T&amp;D Capacity'!Z269+'Avoided Gen Capacity Cost'!Z269)</f>
        <v>0</v>
      </c>
      <c r="AA269">
        <f>-('Avoided Prod Cost'!AA269+'Avoided T&amp;D Capacity'!AA269+'Avoided Gen Capacity Cost'!AA269)</f>
        <v>0</v>
      </c>
      <c r="AB269">
        <f>-('Avoided Prod Cost'!AB269+'Avoided T&amp;D Capacity'!AB269+'Avoided Gen Capacity Cost'!AB269)</f>
        <v>0</v>
      </c>
      <c r="AC269">
        <f>-('Avoided Prod Cost'!AC269+'Avoided T&amp;D Capacity'!AC269+'Avoided Gen Capacity Cost'!AC269)</f>
        <v>0</v>
      </c>
      <c r="AD269">
        <f>-('Avoided Prod Cost'!AD269+'Avoided T&amp;D Capacity'!AD269+'Avoided Gen Capacity Cost'!AD269)</f>
        <v>0</v>
      </c>
      <c r="AE269">
        <f>-('Avoided Prod Cost'!AE269+'Avoided T&amp;D Capacity'!AE269+'Avoided Gen Capacity Cost'!AE269)</f>
        <v>0</v>
      </c>
      <c r="AF269">
        <f>-('Avoided Prod Cost'!AF269+'Avoided T&amp;D Capacity'!AF269+'Avoided Gen Capacity Cost'!AF269)</f>
        <v>0</v>
      </c>
      <c r="AG269">
        <f>-('Avoided Prod Cost'!AG269+'Avoided T&amp;D Capacity'!AG269+'Avoided Gen Capacity Cost'!AG269)</f>
        <v>0</v>
      </c>
      <c r="AH269">
        <f>-('Avoided Prod Cost'!AH269+'Avoided T&amp;D Capacity'!AH269+'Avoided Gen Capacity Cost'!AH269)</f>
        <v>0</v>
      </c>
      <c r="AI269" s="2">
        <f t="shared" si="8"/>
        <v>8.3004296100000019</v>
      </c>
      <c r="AJ269" s="2">
        <f t="shared" si="9"/>
        <v>6.8085725687337746</v>
      </c>
    </row>
    <row r="270" spans="1:36" x14ac:dyDescent="0.25">
      <c r="A270" s="13">
        <v>5</v>
      </c>
      <c r="B270" s="13">
        <v>200</v>
      </c>
      <c r="C270" s="95">
        <v>211</v>
      </c>
      <c r="D270" t="s">
        <v>507</v>
      </c>
      <c r="E270">
        <f>-('Avoided Prod Cost'!E270+'Avoided T&amp;D Capacity'!E270+'Avoided Gen Capacity Cost'!E270)</f>
        <v>0</v>
      </c>
      <c r="F270">
        <f>-('Avoided Prod Cost'!F270+'Avoided T&amp;D Capacity'!F270+'Avoided Gen Capacity Cost'!F270)</f>
        <v>0</v>
      </c>
      <c r="G270">
        <f>-('Avoided Prod Cost'!G270+'Avoided T&amp;D Capacity'!G270+'Avoided Gen Capacity Cost'!G270)</f>
        <v>0</v>
      </c>
      <c r="H270">
        <f>-('Avoided Prod Cost'!H270+'Avoided T&amp;D Capacity'!H270+'Avoided Gen Capacity Cost'!H270)</f>
        <v>0</v>
      </c>
      <c r="I270">
        <f>-('Avoided Prod Cost'!I270+'Avoided T&amp;D Capacity'!I270+'Avoided Gen Capacity Cost'!I270)</f>
        <v>0</v>
      </c>
      <c r="J270">
        <f>-('Avoided Prod Cost'!J270+'Avoided T&amp;D Capacity'!J270+'Avoided Gen Capacity Cost'!J270)</f>
        <v>0</v>
      </c>
      <c r="K270">
        <f>-('Avoided Prod Cost'!K270+'Avoided T&amp;D Capacity'!K270+'Avoided Gen Capacity Cost'!K270)</f>
        <v>0</v>
      </c>
      <c r="L270">
        <f>-('Avoided Prod Cost'!L270+'Avoided T&amp;D Capacity'!L270+'Avoided Gen Capacity Cost'!L270)</f>
        <v>0</v>
      </c>
      <c r="M270">
        <f>-('Avoided Prod Cost'!M270+'Avoided T&amp;D Capacity'!M270+'Avoided Gen Capacity Cost'!M270)</f>
        <v>0</v>
      </c>
      <c r="N270">
        <f>-('Avoided Prod Cost'!N270+'Avoided T&amp;D Capacity'!N270+'Avoided Gen Capacity Cost'!N270)</f>
        <v>0</v>
      </c>
      <c r="O270">
        <f>-('Avoided Prod Cost'!O270+'Avoided T&amp;D Capacity'!O270+'Avoided Gen Capacity Cost'!O270)</f>
        <v>0</v>
      </c>
      <c r="P270">
        <f>-('Avoided Prod Cost'!P270+'Avoided T&amp;D Capacity'!P270+'Avoided Gen Capacity Cost'!P270)</f>
        <v>0</v>
      </c>
      <c r="Q270">
        <f>-('Avoided Prod Cost'!Q270+'Avoided T&amp;D Capacity'!Q270+'Avoided Gen Capacity Cost'!Q270)</f>
        <v>0</v>
      </c>
      <c r="R270">
        <f>-('Avoided Prod Cost'!R270+'Avoided T&amp;D Capacity'!R270+'Avoided Gen Capacity Cost'!R270)</f>
        <v>0</v>
      </c>
      <c r="S270">
        <f>-('Avoided Prod Cost'!S270+'Avoided T&amp;D Capacity'!S270+'Avoided Gen Capacity Cost'!S270)</f>
        <v>0</v>
      </c>
      <c r="T270">
        <f>-('Avoided Prod Cost'!T270+'Avoided T&amp;D Capacity'!T270+'Avoided Gen Capacity Cost'!T270)</f>
        <v>0</v>
      </c>
      <c r="U270">
        <f>-('Avoided Prod Cost'!U270+'Avoided T&amp;D Capacity'!U270+'Avoided Gen Capacity Cost'!U270)</f>
        <v>0</v>
      </c>
      <c r="V270">
        <f>-('Avoided Prod Cost'!V270+'Avoided T&amp;D Capacity'!V270+'Avoided Gen Capacity Cost'!V270)</f>
        <v>0</v>
      </c>
      <c r="W270">
        <f>-('Avoided Prod Cost'!W270+'Avoided T&amp;D Capacity'!W270+'Avoided Gen Capacity Cost'!W270)</f>
        <v>0</v>
      </c>
      <c r="X270">
        <f>-('Avoided Prod Cost'!X270+'Avoided T&amp;D Capacity'!X270+'Avoided Gen Capacity Cost'!X270)</f>
        <v>0</v>
      </c>
      <c r="Y270">
        <f>-('Avoided Prod Cost'!Y270+'Avoided T&amp;D Capacity'!Y270+'Avoided Gen Capacity Cost'!Y270)</f>
        <v>0</v>
      </c>
      <c r="Z270">
        <f>-('Avoided Prod Cost'!Z270+'Avoided T&amp;D Capacity'!Z270+'Avoided Gen Capacity Cost'!Z270)</f>
        <v>0</v>
      </c>
      <c r="AA270">
        <f>-('Avoided Prod Cost'!AA270+'Avoided T&amp;D Capacity'!AA270+'Avoided Gen Capacity Cost'!AA270)</f>
        <v>0</v>
      </c>
      <c r="AB270">
        <f>-('Avoided Prod Cost'!AB270+'Avoided T&amp;D Capacity'!AB270+'Avoided Gen Capacity Cost'!AB270)</f>
        <v>0</v>
      </c>
      <c r="AC270">
        <f>-('Avoided Prod Cost'!AC270+'Avoided T&amp;D Capacity'!AC270+'Avoided Gen Capacity Cost'!AC270)</f>
        <v>0</v>
      </c>
      <c r="AD270">
        <f>-('Avoided Prod Cost'!AD270+'Avoided T&amp;D Capacity'!AD270+'Avoided Gen Capacity Cost'!AD270)</f>
        <v>0</v>
      </c>
      <c r="AE270">
        <f>-('Avoided Prod Cost'!AE270+'Avoided T&amp;D Capacity'!AE270+'Avoided Gen Capacity Cost'!AE270)</f>
        <v>0</v>
      </c>
      <c r="AF270">
        <f>-('Avoided Prod Cost'!AF270+'Avoided T&amp;D Capacity'!AF270+'Avoided Gen Capacity Cost'!AF270)</f>
        <v>0</v>
      </c>
      <c r="AG270">
        <f>-('Avoided Prod Cost'!AG270+'Avoided T&amp;D Capacity'!AG270+'Avoided Gen Capacity Cost'!AG270)</f>
        <v>0</v>
      </c>
      <c r="AH270">
        <f>-('Avoided Prod Cost'!AH270+'Avoided T&amp;D Capacity'!AH270+'Avoided Gen Capacity Cost'!AH270)</f>
        <v>0</v>
      </c>
      <c r="AI270" s="2">
        <f t="shared" si="8"/>
        <v>0</v>
      </c>
      <c r="AJ270" s="2">
        <f t="shared" si="9"/>
        <v>0</v>
      </c>
    </row>
    <row r="271" spans="1:36" x14ac:dyDescent="0.25">
      <c r="A271" s="13">
        <v>5</v>
      </c>
      <c r="B271" s="13">
        <v>200</v>
      </c>
      <c r="C271" s="95">
        <v>222</v>
      </c>
      <c r="D271" t="s">
        <v>501</v>
      </c>
      <c r="E271">
        <f>-('Avoided Prod Cost'!E271+'Avoided T&amp;D Capacity'!E271+'Avoided Gen Capacity Cost'!E271)</f>
        <v>0</v>
      </c>
      <c r="F271">
        <f>-('Avoided Prod Cost'!F271+'Avoided T&amp;D Capacity'!F271+'Avoided Gen Capacity Cost'!F271)</f>
        <v>0</v>
      </c>
      <c r="G271">
        <f>-('Avoided Prod Cost'!G271+'Avoided T&amp;D Capacity'!G271+'Avoided Gen Capacity Cost'!G271)</f>
        <v>0.16529296999999998</v>
      </c>
      <c r="H271">
        <f>-('Avoided Prod Cost'!H271+'Avoided T&amp;D Capacity'!H271+'Avoided Gen Capacity Cost'!H271)</f>
        <v>0.41529296999999998</v>
      </c>
      <c r="I271">
        <f>-('Avoided Prod Cost'!I271+'Avoided T&amp;D Capacity'!I271+'Avoided Gen Capacity Cost'!I271)</f>
        <v>0.29029296999999998</v>
      </c>
      <c r="J271">
        <f>-('Avoided Prod Cost'!J271+'Avoided T&amp;D Capacity'!J271+'Avoided Gen Capacity Cost'!J271)</f>
        <v>0.59498046999999998</v>
      </c>
      <c r="K271">
        <f>-('Avoided Prod Cost'!K271+'Avoided T&amp;D Capacity'!K271+'Avoided Gen Capacity Cost'!K271)</f>
        <v>0.57544921999999998</v>
      </c>
      <c r="L271">
        <f>-('Avoided Prod Cost'!L271+'Avoided T&amp;D Capacity'!L271+'Avoided Gen Capacity Cost'!L271)</f>
        <v>0.37134765999999997</v>
      </c>
      <c r="M271">
        <f>-('Avoided Prod Cost'!M271+'Avoided T&amp;D Capacity'!M271+'Avoided Gen Capacity Cost'!M271)</f>
        <v>1.2746679700000001</v>
      </c>
      <c r="N271">
        <f>-('Avoided Prod Cost'!N271+'Avoided T&amp;D Capacity'!N271+'Avoided Gen Capacity Cost'!N271)</f>
        <v>0.57935546999999998</v>
      </c>
      <c r="O271">
        <f>-('Avoided Prod Cost'!O271+'Avoided T&amp;D Capacity'!O271+'Avoided Gen Capacity Cost'!O271)</f>
        <v>0.84498046999999998</v>
      </c>
      <c r="P271">
        <f>-('Avoided Prod Cost'!P271+'Avoided T&amp;D Capacity'!P271+'Avoided Gen Capacity Cost'!P271)</f>
        <v>0.99341796999999998</v>
      </c>
      <c r="Q271">
        <f>-('Avoided Prod Cost'!Q271+'Avoided T&amp;D Capacity'!Q271+'Avoided Gen Capacity Cost'!Q271)</f>
        <v>0.49341796999999998</v>
      </c>
      <c r="R271">
        <f>-('Avoided Prod Cost'!R271+'Avoided T&amp;D Capacity'!R271+'Avoided Gen Capacity Cost'!R271)</f>
        <v>0.66529296999999998</v>
      </c>
      <c r="S271">
        <f>-('Avoided Prod Cost'!S271+'Avoided T&amp;D Capacity'!S271+'Avoided Gen Capacity Cost'!S271)</f>
        <v>0.63404296999999998</v>
      </c>
      <c r="T271">
        <f>-('Avoided Prod Cost'!T271+'Avoided T&amp;D Capacity'!T271+'Avoided Gen Capacity Cost'!T271)</f>
        <v>0.66529296999999998</v>
      </c>
      <c r="U271">
        <f>-('Avoided Prod Cost'!U271+'Avoided T&amp;D Capacity'!U271+'Avoided Gen Capacity Cost'!U271)</f>
        <v>0.66529296999999998</v>
      </c>
      <c r="V271">
        <f>-('Avoided Prod Cost'!V271+'Avoided T&amp;D Capacity'!V271+'Avoided Gen Capacity Cost'!V271)</f>
        <v>0.41529296999999998</v>
      </c>
      <c r="W271">
        <f>-('Avoided Prod Cost'!W271+'Avoided T&amp;D Capacity'!W271+'Avoided Gen Capacity Cost'!W271)</f>
        <v>0.22779296999999998</v>
      </c>
      <c r="X271">
        <f>-('Avoided Prod Cost'!X271+'Avoided T&amp;D Capacity'!X271+'Avoided Gen Capacity Cost'!X271)</f>
        <v>0.72779296999999998</v>
      </c>
      <c r="Y271">
        <f>-('Avoided Prod Cost'!Y271+'Avoided T&amp;D Capacity'!Y271+'Avoided Gen Capacity Cost'!Y271)</f>
        <v>1.2902929700000001</v>
      </c>
      <c r="Z271">
        <f>-('Avoided Prod Cost'!Z271+'Avoided T&amp;D Capacity'!Z271+'Avoided Gen Capacity Cost'!Z271)</f>
        <v>0.66529296999999998</v>
      </c>
      <c r="AA271">
        <f>-('Avoided Prod Cost'!AA271+'Avoided T&amp;D Capacity'!AA271+'Avoided Gen Capacity Cost'!AA271)</f>
        <v>0.72779296999999998</v>
      </c>
      <c r="AB271">
        <f>-('Avoided Prod Cost'!AB271+'Avoided T&amp;D Capacity'!AB271+'Avoided Gen Capacity Cost'!AB271)</f>
        <v>0.66529296999999998</v>
      </c>
      <c r="AC271">
        <f>-('Avoided Prod Cost'!AC271+'Avoided T&amp;D Capacity'!AC271+'Avoided Gen Capacity Cost'!AC271)</f>
        <v>0.66529296999999998</v>
      </c>
      <c r="AD271">
        <f>-('Avoided Prod Cost'!AD271+'Avoided T&amp;D Capacity'!AD271+'Avoided Gen Capacity Cost'!AD271)</f>
        <v>0.66529296999999998</v>
      </c>
      <c r="AE271">
        <f>-('Avoided Prod Cost'!AE271+'Avoided T&amp;D Capacity'!AE271+'Avoided Gen Capacity Cost'!AE271)</f>
        <v>0.66529296999999998</v>
      </c>
      <c r="AF271">
        <f>-('Avoided Prod Cost'!AF271+'Avoided T&amp;D Capacity'!AF271+'Avoided Gen Capacity Cost'!AF271)</f>
        <v>0.63404296999999998</v>
      </c>
      <c r="AG271">
        <f>-('Avoided Prod Cost'!AG271+'Avoided T&amp;D Capacity'!AG271+'Avoided Gen Capacity Cost'!AG271)</f>
        <v>0.54029296999999998</v>
      </c>
      <c r="AH271">
        <f>-('Avoided Prod Cost'!AH271+'Avoided T&amp;D Capacity'!AH271+'Avoided Gen Capacity Cost'!AH271)</f>
        <v>0.35279296999999998</v>
      </c>
      <c r="AI271" s="2">
        <f t="shared" si="8"/>
        <v>17.470976599999993</v>
      </c>
      <c r="AJ271" s="2">
        <f t="shared" si="9"/>
        <v>8.0989475682940189</v>
      </c>
    </row>
    <row r="272" spans="1:36" x14ac:dyDescent="0.25">
      <c r="A272" s="13">
        <v>5</v>
      </c>
      <c r="B272" s="13">
        <v>200</v>
      </c>
      <c r="C272" s="95">
        <v>232</v>
      </c>
      <c r="D272" t="s">
        <v>504</v>
      </c>
      <c r="E272">
        <f>-('Avoided Prod Cost'!E272+'Avoided T&amp;D Capacity'!E272+'Avoided Gen Capacity Cost'!E272)</f>
        <v>0</v>
      </c>
      <c r="F272">
        <f>-('Avoided Prod Cost'!F272+'Avoided T&amp;D Capacity'!F272+'Avoided Gen Capacity Cost'!F272)</f>
        <v>0</v>
      </c>
      <c r="G272">
        <f>-('Avoided Prod Cost'!G272+'Avoided T&amp;D Capacity'!G272+'Avoided Gen Capacity Cost'!G272)</f>
        <v>1.5361719</v>
      </c>
      <c r="H272">
        <f>-('Avoided Prod Cost'!H272+'Avoided T&amp;D Capacity'!H272+'Avoided Gen Capacity Cost'!H272)</f>
        <v>2.0361718999999998</v>
      </c>
      <c r="I272">
        <f>-('Avoided Prod Cost'!I272+'Avoided T&amp;D Capacity'!I272+'Avoided Gen Capacity Cost'!I272)</f>
        <v>1.9111719</v>
      </c>
      <c r="J272">
        <f>-('Avoided Prod Cost'!J272+'Avoided T&amp;D Capacity'!J272+'Avoided Gen Capacity Cost'!J272)</f>
        <v>2.5293359999999998</v>
      </c>
      <c r="K272">
        <f>-('Avoided Prod Cost'!K272+'Avoided T&amp;D Capacity'!K272+'Avoided Gen Capacity Cost'!K272)</f>
        <v>2.7676171999999997</v>
      </c>
      <c r="L272">
        <f>-('Avoided Prod Cost'!L272+'Avoided T&amp;D Capacity'!L272+'Avoided Gen Capacity Cost'!L272)</f>
        <v>2.5742577999999998</v>
      </c>
      <c r="M272">
        <f>-('Avoided Prod Cost'!M272+'Avoided T&amp;D Capacity'!M272+'Avoided Gen Capacity Cost'!M272)</f>
        <v>3.7080468999999998</v>
      </c>
      <c r="N272">
        <f>-('Avoided Prod Cost'!N272+'Avoided T&amp;D Capacity'!N272+'Avoided Gen Capacity Cost'!N272)</f>
        <v>3.0361719000000003</v>
      </c>
      <c r="O272">
        <f>-('Avoided Prod Cost'!O272+'Avoided T&amp;D Capacity'!O272+'Avoided Gen Capacity Cost'!O272)</f>
        <v>3.5517968999999998</v>
      </c>
      <c r="P272">
        <f>-('Avoided Prod Cost'!P272+'Avoided T&amp;D Capacity'!P272+'Avoided Gen Capacity Cost'!P272)</f>
        <v>3.7080468999999998</v>
      </c>
      <c r="Q272">
        <f>-('Avoided Prod Cost'!Q272+'Avoided T&amp;D Capacity'!Q272+'Avoided Gen Capacity Cost'!Q272)</f>
        <v>3.4580468999999998</v>
      </c>
      <c r="R272">
        <f>-('Avoided Prod Cost'!R272+'Avoided T&amp;D Capacity'!R272+'Avoided Gen Capacity Cost'!R272)</f>
        <v>2.9424218999999998</v>
      </c>
      <c r="S272">
        <f>-('Avoided Prod Cost'!S272+'Avoided T&amp;D Capacity'!S272+'Avoided Gen Capacity Cost'!S272)</f>
        <v>3.7236718999999998</v>
      </c>
      <c r="T272">
        <f>-('Avoided Prod Cost'!T272+'Avoided T&amp;D Capacity'!T272+'Avoided Gen Capacity Cost'!T272)</f>
        <v>2.7236718999999998</v>
      </c>
      <c r="U272">
        <f>-('Avoided Prod Cost'!U272+'Avoided T&amp;D Capacity'!U272+'Avoided Gen Capacity Cost'!U272)</f>
        <v>3.4736718999999998</v>
      </c>
      <c r="V272">
        <f>-('Avoided Prod Cost'!V272+'Avoided T&amp;D Capacity'!V272+'Avoided Gen Capacity Cost'!V272)</f>
        <v>3.4424218999999998</v>
      </c>
      <c r="W272">
        <f>-('Avoided Prod Cost'!W272+'Avoided T&amp;D Capacity'!W272+'Avoided Gen Capacity Cost'!W272)</f>
        <v>3.6299218999999998</v>
      </c>
      <c r="X272">
        <f>-('Avoided Prod Cost'!X272+'Avoided T&amp;D Capacity'!X272+'Avoided Gen Capacity Cost'!X272)</f>
        <v>3.6611718999999998</v>
      </c>
      <c r="Y272">
        <f>-('Avoided Prod Cost'!Y272+'Avoided T&amp;D Capacity'!Y272+'Avoided Gen Capacity Cost'!Y272)</f>
        <v>4.2236718999999994</v>
      </c>
      <c r="Z272">
        <f>-('Avoided Prod Cost'!Z272+'Avoided T&amp;D Capacity'!Z272+'Avoided Gen Capacity Cost'!Z272)</f>
        <v>4.2236718999999994</v>
      </c>
      <c r="AA272">
        <f>-('Avoided Prod Cost'!AA272+'Avoided T&amp;D Capacity'!AA272+'Avoided Gen Capacity Cost'!AA272)</f>
        <v>4.2861718999999994</v>
      </c>
      <c r="AB272">
        <f>-('Avoided Prod Cost'!AB272+'Avoided T&amp;D Capacity'!AB272+'Avoided Gen Capacity Cost'!AB272)</f>
        <v>3.3486718999999998</v>
      </c>
      <c r="AC272">
        <f>-('Avoided Prod Cost'!AC272+'Avoided T&amp;D Capacity'!AC272+'Avoided Gen Capacity Cost'!AC272)</f>
        <v>4.8174219000000003</v>
      </c>
      <c r="AD272">
        <f>-('Avoided Prod Cost'!AD272+'Avoided T&amp;D Capacity'!AD272+'Avoided Gen Capacity Cost'!AD272)</f>
        <v>4.6924219000000003</v>
      </c>
      <c r="AE272">
        <f>-('Avoided Prod Cost'!AE272+'Avoided T&amp;D Capacity'!AE272+'Avoided Gen Capacity Cost'!AE272)</f>
        <v>3.6924218999999998</v>
      </c>
      <c r="AF272">
        <f>-('Avoided Prod Cost'!AF272+'Avoided T&amp;D Capacity'!AF272+'Avoided Gen Capacity Cost'!AF272)</f>
        <v>4.1924218999999994</v>
      </c>
      <c r="AG272">
        <f>-('Avoided Prod Cost'!AG272+'Avoided T&amp;D Capacity'!AG272+'Avoided Gen Capacity Cost'!AG272)</f>
        <v>4.1299218999999994</v>
      </c>
      <c r="AH272">
        <f>-('Avoided Prod Cost'!AH272+'Avoided T&amp;D Capacity'!AH272+'Avoided Gen Capacity Cost'!AH272)</f>
        <v>0</v>
      </c>
      <c r="AI272" s="2">
        <f t="shared" si="8"/>
        <v>92.020586599999987</v>
      </c>
      <c r="AJ272" s="2">
        <f t="shared" si="9"/>
        <v>41.317171797662105</v>
      </c>
    </row>
    <row r="273" spans="1:36" x14ac:dyDescent="0.25">
      <c r="A273" s="13">
        <v>5</v>
      </c>
      <c r="B273" s="13">
        <v>200</v>
      </c>
      <c r="C273" s="95">
        <v>242</v>
      </c>
      <c r="D273" t="s">
        <v>505</v>
      </c>
      <c r="E273">
        <f>-('Avoided Prod Cost'!E273+'Avoided T&amp;D Capacity'!E273+'Avoided Gen Capacity Cost'!E273)</f>
        <v>0</v>
      </c>
      <c r="F273">
        <f>-('Avoided Prod Cost'!F273+'Avoided T&amp;D Capacity'!F273+'Avoided Gen Capacity Cost'!F273)</f>
        <v>0</v>
      </c>
      <c r="G273">
        <f>-('Avoided Prod Cost'!G273+'Avoided T&amp;D Capacity'!G273+'Avoided Gen Capacity Cost'!G273)</f>
        <v>3.6328749999999999</v>
      </c>
      <c r="H273">
        <f>-('Avoided Prod Cost'!H273+'Avoided T&amp;D Capacity'!H273+'Avoided Gen Capacity Cost'!H273)</f>
        <v>3.7578749999999999</v>
      </c>
      <c r="I273">
        <f>-('Avoided Prod Cost'!I273+'Avoided T&amp;D Capacity'!I273+'Avoided Gen Capacity Cost'!I273)</f>
        <v>4.2578750000000003</v>
      </c>
      <c r="J273">
        <f>-('Avoided Prod Cost'!J273+'Avoided T&amp;D Capacity'!J273+'Avoided Gen Capacity Cost'!J273)</f>
        <v>5.5322890999999998</v>
      </c>
      <c r="K273">
        <f>-('Avoided Prod Cost'!K273+'Avoided T&amp;D Capacity'!K273+'Avoided Gen Capacity Cost'!K273)</f>
        <v>5.7695938</v>
      </c>
      <c r="L273">
        <f>-('Avoided Prod Cost'!L273+'Avoided T&amp;D Capacity'!L273+'Avoided Gen Capacity Cost'!L273)</f>
        <v>5.5869765999999998</v>
      </c>
      <c r="M273">
        <f>-('Avoided Prod Cost'!M273+'Avoided T&amp;D Capacity'!M273+'Avoided Gen Capacity Cost'!M273)</f>
        <v>6.4766250000000003</v>
      </c>
      <c r="N273">
        <f>-('Avoided Prod Cost'!N273+'Avoided T&amp;D Capacity'!N273+'Avoided Gen Capacity Cost'!N273)</f>
        <v>6.3163457000000003</v>
      </c>
      <c r="O273">
        <f>-('Avoided Prod Cost'!O273+'Avoided T&amp;D Capacity'!O273+'Avoided Gen Capacity Cost'!O273)</f>
        <v>6.8475957000000003</v>
      </c>
      <c r="P273">
        <f>-('Avoided Prod Cost'!P273+'Avoided T&amp;D Capacity'!P273+'Avoided Gen Capacity Cost'!P273)</f>
        <v>6.5819707000000003</v>
      </c>
      <c r="Q273">
        <f>-('Avoided Prod Cost'!Q273+'Avoided T&amp;D Capacity'!Q273+'Avoided Gen Capacity Cost'!Q273)</f>
        <v>6.8475957000000003</v>
      </c>
      <c r="R273">
        <f>-('Avoided Prod Cost'!R273+'Avoided T&amp;D Capacity'!R273+'Avoided Gen Capacity Cost'!R273)</f>
        <v>0</v>
      </c>
      <c r="S273">
        <f>-('Avoided Prod Cost'!S273+'Avoided T&amp;D Capacity'!S273+'Avoided Gen Capacity Cost'!S273)</f>
        <v>0</v>
      </c>
      <c r="T273">
        <f>-('Avoided Prod Cost'!T273+'Avoided T&amp;D Capacity'!T273+'Avoided Gen Capacity Cost'!T273)</f>
        <v>0</v>
      </c>
      <c r="U273">
        <f>-('Avoided Prod Cost'!U273+'Avoided T&amp;D Capacity'!U273+'Avoided Gen Capacity Cost'!U273)</f>
        <v>0</v>
      </c>
      <c r="V273">
        <f>-('Avoided Prod Cost'!V273+'Avoided T&amp;D Capacity'!V273+'Avoided Gen Capacity Cost'!V273)</f>
        <v>0</v>
      </c>
      <c r="W273">
        <f>-('Avoided Prod Cost'!W273+'Avoided T&amp;D Capacity'!W273+'Avoided Gen Capacity Cost'!W273)</f>
        <v>0</v>
      </c>
      <c r="X273">
        <f>-('Avoided Prod Cost'!X273+'Avoided T&amp;D Capacity'!X273+'Avoided Gen Capacity Cost'!X273)</f>
        <v>0</v>
      </c>
      <c r="Y273">
        <f>-('Avoided Prod Cost'!Y273+'Avoided T&amp;D Capacity'!Y273+'Avoided Gen Capacity Cost'!Y273)</f>
        <v>0</v>
      </c>
      <c r="Z273">
        <f>-('Avoided Prod Cost'!Z273+'Avoided T&amp;D Capacity'!Z273+'Avoided Gen Capacity Cost'!Z273)</f>
        <v>0</v>
      </c>
      <c r="AA273">
        <f>-('Avoided Prod Cost'!AA273+'Avoided T&amp;D Capacity'!AA273+'Avoided Gen Capacity Cost'!AA273)</f>
        <v>0</v>
      </c>
      <c r="AB273">
        <f>-('Avoided Prod Cost'!AB273+'Avoided T&amp;D Capacity'!AB273+'Avoided Gen Capacity Cost'!AB273)</f>
        <v>0</v>
      </c>
      <c r="AC273">
        <f>-('Avoided Prod Cost'!AC273+'Avoided T&amp;D Capacity'!AC273+'Avoided Gen Capacity Cost'!AC273)</f>
        <v>0</v>
      </c>
      <c r="AD273">
        <f>-('Avoided Prod Cost'!AD273+'Avoided T&amp;D Capacity'!AD273+'Avoided Gen Capacity Cost'!AD273)</f>
        <v>0</v>
      </c>
      <c r="AE273">
        <f>-('Avoided Prod Cost'!AE273+'Avoided T&amp;D Capacity'!AE273+'Avoided Gen Capacity Cost'!AE273)</f>
        <v>0</v>
      </c>
      <c r="AF273">
        <f>-('Avoided Prod Cost'!AF273+'Avoided T&amp;D Capacity'!AF273+'Avoided Gen Capacity Cost'!AF273)</f>
        <v>0</v>
      </c>
      <c r="AG273">
        <f>-('Avoided Prod Cost'!AG273+'Avoided T&amp;D Capacity'!AG273+'Avoided Gen Capacity Cost'!AG273)</f>
        <v>0</v>
      </c>
      <c r="AH273">
        <f>-('Avoided Prod Cost'!AH273+'Avoided T&amp;D Capacity'!AH273+'Avoided Gen Capacity Cost'!AH273)</f>
        <v>0</v>
      </c>
      <c r="AI273" s="2">
        <f t="shared" si="8"/>
        <v>61.607617299999994</v>
      </c>
      <c r="AJ273" s="2">
        <f t="shared" si="9"/>
        <v>44.15617020013466</v>
      </c>
    </row>
    <row r="274" spans="1:36" x14ac:dyDescent="0.25">
      <c r="A274" s="13">
        <v>5</v>
      </c>
      <c r="B274" s="13">
        <v>260</v>
      </c>
      <c r="C274" s="95">
        <v>263</v>
      </c>
      <c r="D274" t="s">
        <v>506</v>
      </c>
      <c r="E274">
        <f>-('Avoided Prod Cost'!E274+'Avoided T&amp;D Capacity'!E274+'Avoided Gen Capacity Cost'!E274)</f>
        <v>0</v>
      </c>
      <c r="F274">
        <f>-('Avoided Prod Cost'!F274+'Avoided T&amp;D Capacity'!F274+'Avoided Gen Capacity Cost'!F274)</f>
        <v>0</v>
      </c>
      <c r="G274">
        <f>-('Avoided Prod Cost'!G274+'Avoided T&amp;D Capacity'!G274+'Avoided Gen Capacity Cost'!G274)</f>
        <v>5.1165741999999996</v>
      </c>
      <c r="H274">
        <f>-('Avoided Prod Cost'!H274+'Avoided T&amp;D Capacity'!H274+'Avoided Gen Capacity Cost'!H274)</f>
        <v>5.4915741999999996</v>
      </c>
      <c r="I274">
        <f>-('Avoided Prod Cost'!I274+'Avoided T&amp;D Capacity'!I274+'Avoided Gen Capacity Cost'!I274)</f>
        <v>5.4915741999999996</v>
      </c>
      <c r="J274">
        <f>-('Avoided Prod Cost'!J274+'Avoided T&amp;D Capacity'!J274+'Avoided Gen Capacity Cost'!J274)</f>
        <v>8.1859102000000004</v>
      </c>
      <c r="K274">
        <f>-('Avoided Prod Cost'!K274+'Avoided T&amp;D Capacity'!K274+'Avoided Gen Capacity Cost'!K274)</f>
        <v>8.9759491999999987</v>
      </c>
      <c r="L274">
        <f>-('Avoided Prod Cost'!L274+'Avoided T&amp;D Capacity'!L274+'Avoided Gen Capacity Cost'!L274)</f>
        <v>8.7796602000000004</v>
      </c>
      <c r="M274">
        <f>-('Avoided Prod Cost'!M274+'Avoided T&amp;D Capacity'!M274+'Avoided Gen Capacity Cost'!M274)</f>
        <v>10.507199199999999</v>
      </c>
      <c r="N274">
        <f>-('Avoided Prod Cost'!N274+'Avoided T&amp;D Capacity'!N274+'Avoided Gen Capacity Cost'!N274)</f>
        <v>10.3703579</v>
      </c>
      <c r="O274">
        <f>-('Avoided Prod Cost'!O274+'Avoided T&amp;D Capacity'!O274+'Avoided Gen Capacity Cost'!O274)</f>
        <v>11.4328579</v>
      </c>
      <c r="P274">
        <f>-('Avoided Prod Cost'!P274+'Avoided T&amp;D Capacity'!P274+'Avoided Gen Capacity Cost'!P274)</f>
        <v>0</v>
      </c>
      <c r="Q274">
        <f>-('Avoided Prod Cost'!Q274+'Avoided T&amp;D Capacity'!Q274+'Avoided Gen Capacity Cost'!Q274)</f>
        <v>0</v>
      </c>
      <c r="R274">
        <f>-('Avoided Prod Cost'!R274+'Avoided T&amp;D Capacity'!R274+'Avoided Gen Capacity Cost'!R274)</f>
        <v>0</v>
      </c>
      <c r="S274">
        <f>-('Avoided Prod Cost'!S274+'Avoided T&amp;D Capacity'!S274+'Avoided Gen Capacity Cost'!S274)</f>
        <v>0</v>
      </c>
      <c r="T274">
        <f>-('Avoided Prod Cost'!T274+'Avoided T&amp;D Capacity'!T274+'Avoided Gen Capacity Cost'!T274)</f>
        <v>0</v>
      </c>
      <c r="U274">
        <f>-('Avoided Prod Cost'!U274+'Avoided T&amp;D Capacity'!U274+'Avoided Gen Capacity Cost'!U274)</f>
        <v>0</v>
      </c>
      <c r="V274">
        <f>-('Avoided Prod Cost'!V274+'Avoided T&amp;D Capacity'!V274+'Avoided Gen Capacity Cost'!V274)</f>
        <v>0</v>
      </c>
      <c r="W274">
        <f>-('Avoided Prod Cost'!W274+'Avoided T&amp;D Capacity'!W274+'Avoided Gen Capacity Cost'!W274)</f>
        <v>0</v>
      </c>
      <c r="X274">
        <f>-('Avoided Prod Cost'!X274+'Avoided T&amp;D Capacity'!X274+'Avoided Gen Capacity Cost'!X274)</f>
        <v>0</v>
      </c>
      <c r="Y274">
        <f>-('Avoided Prod Cost'!Y274+'Avoided T&amp;D Capacity'!Y274+'Avoided Gen Capacity Cost'!Y274)</f>
        <v>0</v>
      </c>
      <c r="Z274">
        <f>-('Avoided Prod Cost'!Z274+'Avoided T&amp;D Capacity'!Z274+'Avoided Gen Capacity Cost'!Z274)</f>
        <v>0</v>
      </c>
      <c r="AA274">
        <f>-('Avoided Prod Cost'!AA274+'Avoided T&amp;D Capacity'!AA274+'Avoided Gen Capacity Cost'!AA274)</f>
        <v>0</v>
      </c>
      <c r="AB274">
        <f>-('Avoided Prod Cost'!AB274+'Avoided T&amp;D Capacity'!AB274+'Avoided Gen Capacity Cost'!AB274)</f>
        <v>0</v>
      </c>
      <c r="AC274">
        <f>-('Avoided Prod Cost'!AC274+'Avoided T&amp;D Capacity'!AC274+'Avoided Gen Capacity Cost'!AC274)</f>
        <v>0</v>
      </c>
      <c r="AD274">
        <f>-('Avoided Prod Cost'!AD274+'Avoided T&amp;D Capacity'!AD274+'Avoided Gen Capacity Cost'!AD274)</f>
        <v>0</v>
      </c>
      <c r="AE274">
        <f>-('Avoided Prod Cost'!AE274+'Avoided T&amp;D Capacity'!AE274+'Avoided Gen Capacity Cost'!AE274)</f>
        <v>0</v>
      </c>
      <c r="AF274">
        <f>-('Avoided Prod Cost'!AF274+'Avoided T&amp;D Capacity'!AF274+'Avoided Gen Capacity Cost'!AF274)</f>
        <v>0</v>
      </c>
      <c r="AG274">
        <f>-('Avoided Prod Cost'!AG274+'Avoided T&amp;D Capacity'!AG274+'Avoided Gen Capacity Cost'!AG274)</f>
        <v>0</v>
      </c>
      <c r="AH274">
        <f>-('Avoided Prod Cost'!AH274+'Avoided T&amp;D Capacity'!AH274+'Avoided Gen Capacity Cost'!AH274)</f>
        <v>0</v>
      </c>
      <c r="AI274" s="2">
        <f t="shared" si="8"/>
        <v>74.351657200000005</v>
      </c>
      <c r="AJ274" s="2">
        <f t="shared" si="9"/>
        <v>56.140760503666456</v>
      </c>
    </row>
    <row r="275" spans="1:36" x14ac:dyDescent="0.25">
      <c r="A275" s="13">
        <v>5</v>
      </c>
      <c r="B275" s="13">
        <v>999</v>
      </c>
      <c r="C275" s="95">
        <v>302</v>
      </c>
      <c r="D275" t="s">
        <v>502</v>
      </c>
      <c r="E275">
        <f>-('Avoided Prod Cost'!E275+'Avoided T&amp;D Capacity'!E275+'Avoided Gen Capacity Cost'!E275)</f>
        <v>0</v>
      </c>
      <c r="F275">
        <f>-('Avoided Prod Cost'!F275+'Avoided T&amp;D Capacity'!F275+'Avoided Gen Capacity Cost'!F275)</f>
        <v>0</v>
      </c>
      <c r="G275">
        <f>-('Avoided Prod Cost'!G275+'Avoided T&amp;D Capacity'!G275+'Avoided Gen Capacity Cost'!G275)</f>
        <v>50.828198999999998</v>
      </c>
      <c r="H275">
        <f>-('Avoided Prod Cost'!H275+'Avoided T&amp;D Capacity'!H275+'Avoided Gen Capacity Cost'!H275)</f>
        <v>51.953198999999998</v>
      </c>
      <c r="I275">
        <f>-('Avoided Prod Cost'!I275+'Avoided T&amp;D Capacity'!I275+'Avoided Gen Capacity Cost'!I275)</f>
        <v>57.578198999999998</v>
      </c>
      <c r="J275">
        <f>-('Avoided Prod Cost'!J275+'Avoided T&amp;D Capacity'!J275+'Avoided Gen Capacity Cost'!J275)</f>
        <v>74.517651999999998</v>
      </c>
      <c r="K275">
        <f>-('Avoided Prod Cost'!K275+'Avoided T&amp;D Capacity'!K275+'Avoided Gen Capacity Cost'!K275)</f>
        <v>80.430737999999991</v>
      </c>
      <c r="L275">
        <f>-('Avoided Prod Cost'!L275+'Avoided T&amp;D Capacity'!L275+'Avoided Gen Capacity Cost'!L275)</f>
        <v>84.294995999999998</v>
      </c>
      <c r="M275">
        <f>-('Avoided Prod Cost'!M275+'Avoided T&amp;D Capacity'!M275+'Avoided Gen Capacity Cost'!M275)</f>
        <v>95.14850899999999</v>
      </c>
      <c r="N275">
        <f>-('Avoided Prod Cost'!N275+'Avoided T&amp;D Capacity'!N275+'Avoided Gen Capacity Cost'!N275)</f>
        <v>0</v>
      </c>
      <c r="O275">
        <f>-('Avoided Prod Cost'!O275+'Avoided T&amp;D Capacity'!O275+'Avoided Gen Capacity Cost'!O275)</f>
        <v>0</v>
      </c>
      <c r="P275">
        <f>-('Avoided Prod Cost'!P275+'Avoided T&amp;D Capacity'!P275+'Avoided Gen Capacity Cost'!P275)</f>
        <v>0</v>
      </c>
      <c r="Q275">
        <f>-('Avoided Prod Cost'!Q275+'Avoided T&amp;D Capacity'!Q275+'Avoided Gen Capacity Cost'!Q275)</f>
        <v>0</v>
      </c>
      <c r="R275">
        <f>-('Avoided Prod Cost'!R275+'Avoided T&amp;D Capacity'!R275+'Avoided Gen Capacity Cost'!R275)</f>
        <v>0</v>
      </c>
      <c r="S275">
        <f>-('Avoided Prod Cost'!S275+'Avoided T&amp;D Capacity'!S275+'Avoided Gen Capacity Cost'!S275)</f>
        <v>0</v>
      </c>
      <c r="T275">
        <f>-('Avoided Prod Cost'!T275+'Avoided T&amp;D Capacity'!T275+'Avoided Gen Capacity Cost'!T275)</f>
        <v>0</v>
      </c>
      <c r="U275">
        <f>-('Avoided Prod Cost'!U275+'Avoided T&amp;D Capacity'!U275+'Avoided Gen Capacity Cost'!U275)</f>
        <v>0</v>
      </c>
      <c r="V275">
        <f>-('Avoided Prod Cost'!V275+'Avoided T&amp;D Capacity'!V275+'Avoided Gen Capacity Cost'!V275)</f>
        <v>0</v>
      </c>
      <c r="W275">
        <f>-('Avoided Prod Cost'!W275+'Avoided T&amp;D Capacity'!W275+'Avoided Gen Capacity Cost'!W275)</f>
        <v>0</v>
      </c>
      <c r="X275">
        <f>-('Avoided Prod Cost'!X275+'Avoided T&amp;D Capacity'!X275+'Avoided Gen Capacity Cost'!X275)</f>
        <v>0</v>
      </c>
      <c r="Y275">
        <f>-('Avoided Prod Cost'!Y275+'Avoided T&amp;D Capacity'!Y275+'Avoided Gen Capacity Cost'!Y275)</f>
        <v>0</v>
      </c>
      <c r="Z275">
        <f>-('Avoided Prod Cost'!Z275+'Avoided T&amp;D Capacity'!Z275+'Avoided Gen Capacity Cost'!Z275)</f>
        <v>0</v>
      </c>
      <c r="AA275">
        <f>-('Avoided Prod Cost'!AA275+'Avoided T&amp;D Capacity'!AA275+'Avoided Gen Capacity Cost'!AA275)</f>
        <v>0</v>
      </c>
      <c r="AB275">
        <f>-('Avoided Prod Cost'!AB275+'Avoided T&amp;D Capacity'!AB275+'Avoided Gen Capacity Cost'!AB275)</f>
        <v>0</v>
      </c>
      <c r="AC275">
        <f>-('Avoided Prod Cost'!AC275+'Avoided T&amp;D Capacity'!AC275+'Avoided Gen Capacity Cost'!AC275)</f>
        <v>0</v>
      </c>
      <c r="AD275">
        <f>-('Avoided Prod Cost'!AD275+'Avoided T&amp;D Capacity'!AD275+'Avoided Gen Capacity Cost'!AD275)</f>
        <v>0</v>
      </c>
      <c r="AE275">
        <f>-('Avoided Prod Cost'!AE275+'Avoided T&amp;D Capacity'!AE275+'Avoided Gen Capacity Cost'!AE275)</f>
        <v>0</v>
      </c>
      <c r="AF275">
        <f>-('Avoided Prod Cost'!AF275+'Avoided T&amp;D Capacity'!AF275+'Avoided Gen Capacity Cost'!AF275)</f>
        <v>0</v>
      </c>
      <c r="AG275">
        <f>-('Avoided Prod Cost'!AG275+'Avoided T&amp;D Capacity'!AG275+'Avoided Gen Capacity Cost'!AG275)</f>
        <v>0</v>
      </c>
      <c r="AH275">
        <f>-('Avoided Prod Cost'!AH275+'Avoided T&amp;D Capacity'!AH275+'Avoided Gen Capacity Cost'!AH275)</f>
        <v>0</v>
      </c>
      <c r="AI275" s="2">
        <f t="shared" si="8"/>
        <v>494.75149199999998</v>
      </c>
      <c r="AJ275" s="2">
        <f t="shared" si="9"/>
        <v>401.75501873539065</v>
      </c>
    </row>
    <row r="276" spans="1:36" x14ac:dyDescent="0.25">
      <c r="A276" s="13">
        <v>5</v>
      </c>
      <c r="B276" s="13">
        <v>999</v>
      </c>
      <c r="C276" s="95">
        <v>352</v>
      </c>
      <c r="D276" t="s">
        <v>500</v>
      </c>
      <c r="E276">
        <f>-('Avoided Prod Cost'!E276+'Avoided T&amp;D Capacity'!E276+'Avoided Gen Capacity Cost'!E276)</f>
        <v>0</v>
      </c>
      <c r="F276">
        <f>-('Avoided Prod Cost'!F276+'Avoided T&amp;D Capacity'!F276+'Avoided Gen Capacity Cost'!F276)</f>
        <v>0</v>
      </c>
      <c r="G276">
        <f>-('Avoided Prod Cost'!G276+'Avoided T&amp;D Capacity'!G276+'Avoided Gen Capacity Cost'!G276)</f>
        <v>41.050452999999997</v>
      </c>
      <c r="H276">
        <f>-('Avoided Prod Cost'!H276+'Avoided T&amp;D Capacity'!H276+'Avoided Gen Capacity Cost'!H276)</f>
        <v>41.800452999999997</v>
      </c>
      <c r="I276">
        <f>-('Avoided Prod Cost'!I276+'Avoided T&amp;D Capacity'!I276+'Avoided Gen Capacity Cost'!I276)</f>
        <v>46.425452999999997</v>
      </c>
      <c r="J276">
        <f>-('Avoided Prod Cost'!J276+'Avoided T&amp;D Capacity'!J276+'Avoided Gen Capacity Cost'!J276)</f>
        <v>60.458655999999998</v>
      </c>
      <c r="K276">
        <f>-('Avoided Prod Cost'!K276+'Avoided T&amp;D Capacity'!K276+'Avoided Gen Capacity Cost'!K276)</f>
        <v>65.090491999999998</v>
      </c>
      <c r="L276">
        <f>-('Avoided Prod Cost'!L276+'Avoided T&amp;D Capacity'!L276+'Avoided Gen Capacity Cost'!L276)</f>
        <v>68.136391000000003</v>
      </c>
      <c r="M276">
        <f>-('Avoided Prod Cost'!M276+'Avoided T&amp;D Capacity'!M276+'Avoided Gen Capacity Cost'!M276)</f>
        <v>75.808262999999997</v>
      </c>
      <c r="N276">
        <f>-('Avoided Prod Cost'!N276+'Avoided T&amp;D Capacity'!N276+'Avoided Gen Capacity Cost'!N276)</f>
        <v>0</v>
      </c>
      <c r="O276">
        <f>-('Avoided Prod Cost'!O276+'Avoided T&amp;D Capacity'!O276+'Avoided Gen Capacity Cost'!O276)</f>
        <v>0</v>
      </c>
      <c r="P276">
        <f>-('Avoided Prod Cost'!P276+'Avoided T&amp;D Capacity'!P276+'Avoided Gen Capacity Cost'!P276)</f>
        <v>0</v>
      </c>
      <c r="Q276">
        <f>-('Avoided Prod Cost'!Q276+'Avoided T&amp;D Capacity'!Q276+'Avoided Gen Capacity Cost'!Q276)</f>
        <v>0</v>
      </c>
      <c r="R276">
        <f>-('Avoided Prod Cost'!R276+'Avoided T&amp;D Capacity'!R276+'Avoided Gen Capacity Cost'!R276)</f>
        <v>0</v>
      </c>
      <c r="S276">
        <f>-('Avoided Prod Cost'!S276+'Avoided T&amp;D Capacity'!S276+'Avoided Gen Capacity Cost'!S276)</f>
        <v>0</v>
      </c>
      <c r="T276">
        <f>-('Avoided Prod Cost'!T276+'Avoided T&amp;D Capacity'!T276+'Avoided Gen Capacity Cost'!T276)</f>
        <v>0</v>
      </c>
      <c r="U276">
        <f>-('Avoided Prod Cost'!U276+'Avoided T&amp;D Capacity'!U276+'Avoided Gen Capacity Cost'!U276)</f>
        <v>0</v>
      </c>
      <c r="V276">
        <f>-('Avoided Prod Cost'!V276+'Avoided T&amp;D Capacity'!V276+'Avoided Gen Capacity Cost'!V276)</f>
        <v>0</v>
      </c>
      <c r="W276">
        <f>-('Avoided Prod Cost'!W276+'Avoided T&amp;D Capacity'!W276+'Avoided Gen Capacity Cost'!W276)</f>
        <v>0</v>
      </c>
      <c r="X276">
        <f>-('Avoided Prod Cost'!X276+'Avoided T&amp;D Capacity'!X276+'Avoided Gen Capacity Cost'!X276)</f>
        <v>0</v>
      </c>
      <c r="Y276">
        <f>-('Avoided Prod Cost'!Y276+'Avoided T&amp;D Capacity'!Y276+'Avoided Gen Capacity Cost'!Y276)</f>
        <v>0</v>
      </c>
      <c r="Z276">
        <f>-('Avoided Prod Cost'!Z276+'Avoided T&amp;D Capacity'!Z276+'Avoided Gen Capacity Cost'!Z276)</f>
        <v>0</v>
      </c>
      <c r="AA276">
        <f>-('Avoided Prod Cost'!AA276+'Avoided T&amp;D Capacity'!AA276+'Avoided Gen Capacity Cost'!AA276)</f>
        <v>0</v>
      </c>
      <c r="AB276">
        <f>-('Avoided Prod Cost'!AB276+'Avoided T&amp;D Capacity'!AB276+'Avoided Gen Capacity Cost'!AB276)</f>
        <v>0</v>
      </c>
      <c r="AC276">
        <f>-('Avoided Prod Cost'!AC276+'Avoided T&amp;D Capacity'!AC276+'Avoided Gen Capacity Cost'!AC276)</f>
        <v>0</v>
      </c>
      <c r="AD276">
        <f>-('Avoided Prod Cost'!AD276+'Avoided T&amp;D Capacity'!AD276+'Avoided Gen Capacity Cost'!AD276)</f>
        <v>0</v>
      </c>
      <c r="AE276">
        <f>-('Avoided Prod Cost'!AE276+'Avoided T&amp;D Capacity'!AE276+'Avoided Gen Capacity Cost'!AE276)</f>
        <v>0</v>
      </c>
      <c r="AF276">
        <f>-('Avoided Prod Cost'!AF276+'Avoided T&amp;D Capacity'!AF276+'Avoided Gen Capacity Cost'!AF276)</f>
        <v>0</v>
      </c>
      <c r="AG276">
        <f>-('Avoided Prod Cost'!AG276+'Avoided T&amp;D Capacity'!AG276+'Avoided Gen Capacity Cost'!AG276)</f>
        <v>0</v>
      </c>
      <c r="AH276">
        <f>-('Avoided Prod Cost'!AH276+'Avoided T&amp;D Capacity'!AH276+'Avoided Gen Capacity Cost'!AH276)</f>
        <v>0</v>
      </c>
      <c r="AI276" s="2">
        <f t="shared" si="8"/>
        <v>398.77016099999997</v>
      </c>
      <c r="AJ276" s="2">
        <f t="shared" si="9"/>
        <v>323.91479080711196</v>
      </c>
    </row>
    <row r="277" spans="1:36" x14ac:dyDescent="0.25">
      <c r="A277" s="13">
        <v>5</v>
      </c>
      <c r="B277" s="13">
        <v>999</v>
      </c>
      <c r="C277" s="95">
        <v>962</v>
      </c>
      <c r="D277" t="s">
        <v>503</v>
      </c>
      <c r="E277">
        <f>-('Avoided Prod Cost'!E277+'Avoided T&amp;D Capacity'!E277+'Avoided Gen Capacity Cost'!E277)</f>
        <v>0</v>
      </c>
      <c r="F277">
        <f>-('Avoided Prod Cost'!F277+'Avoided T&amp;D Capacity'!F277+'Avoided Gen Capacity Cost'!F277)</f>
        <v>0</v>
      </c>
      <c r="G277">
        <f>-('Avoided Prod Cost'!G277+'Avoided T&amp;D Capacity'!G277+'Avoided Gen Capacity Cost'!G277)</f>
        <v>12.7857129</v>
      </c>
      <c r="H277">
        <f>-('Avoided Prod Cost'!H277+'Avoided T&amp;D Capacity'!H277+'Avoided Gen Capacity Cost'!H277)</f>
        <v>13.2857129</v>
      </c>
      <c r="I277">
        <f>-('Avoided Prod Cost'!I277+'Avoided T&amp;D Capacity'!I277+'Avoided Gen Capacity Cost'!I277)</f>
        <v>14.0357129</v>
      </c>
      <c r="J277">
        <f>-('Avoided Prod Cost'!J277+'Avoided T&amp;D Capacity'!J277+'Avoided Gen Capacity Cost'!J277)</f>
        <v>19.108954900000001</v>
      </c>
      <c r="K277">
        <f>-('Avoided Prod Cost'!K277+'Avoided T&amp;D Capacity'!K277+'Avoided Gen Capacity Cost'!K277)</f>
        <v>20.2476269</v>
      </c>
      <c r="L277">
        <f>-('Avoided Prod Cost'!L277+'Avoided T&amp;D Capacity'!L277+'Avoided Gen Capacity Cost'!L277)</f>
        <v>21.255439899999999</v>
      </c>
      <c r="M277">
        <f>-('Avoided Prod Cost'!M277+'Avoided T&amp;D Capacity'!M277+'Avoided Gen Capacity Cost'!M277)</f>
        <v>23.6607129</v>
      </c>
      <c r="N277">
        <f>-('Avoided Prod Cost'!N277+'Avoided T&amp;D Capacity'!N277+'Avoided Gen Capacity Cost'!N277)</f>
        <v>24.5513379</v>
      </c>
      <c r="O277">
        <f>-('Avoided Prod Cost'!O277+'Avoided T&amp;D Capacity'!O277+'Avoided Gen Capacity Cost'!O277)</f>
        <v>25.3013379</v>
      </c>
      <c r="P277">
        <f>-('Avoided Prod Cost'!P277+'Avoided T&amp;D Capacity'!P277+'Avoided Gen Capacity Cost'!P277)</f>
        <v>23.8013379</v>
      </c>
      <c r="Q277">
        <f>-('Avoided Prod Cost'!Q277+'Avoided T&amp;D Capacity'!Q277+'Avoided Gen Capacity Cost'!Q277)</f>
        <v>0</v>
      </c>
      <c r="R277">
        <f>-('Avoided Prod Cost'!R277+'Avoided T&amp;D Capacity'!R277+'Avoided Gen Capacity Cost'!R277)</f>
        <v>0</v>
      </c>
      <c r="S277">
        <f>-('Avoided Prod Cost'!S277+'Avoided T&amp;D Capacity'!S277+'Avoided Gen Capacity Cost'!S277)</f>
        <v>0</v>
      </c>
      <c r="T277">
        <f>-('Avoided Prod Cost'!T277+'Avoided T&amp;D Capacity'!T277+'Avoided Gen Capacity Cost'!T277)</f>
        <v>0</v>
      </c>
      <c r="U277">
        <f>-('Avoided Prod Cost'!U277+'Avoided T&amp;D Capacity'!U277+'Avoided Gen Capacity Cost'!U277)</f>
        <v>0</v>
      </c>
      <c r="V277">
        <f>-('Avoided Prod Cost'!V277+'Avoided T&amp;D Capacity'!V277+'Avoided Gen Capacity Cost'!V277)</f>
        <v>0</v>
      </c>
      <c r="W277">
        <f>-('Avoided Prod Cost'!W277+'Avoided T&amp;D Capacity'!W277+'Avoided Gen Capacity Cost'!W277)</f>
        <v>0</v>
      </c>
      <c r="X277">
        <f>-('Avoided Prod Cost'!X277+'Avoided T&amp;D Capacity'!X277+'Avoided Gen Capacity Cost'!X277)</f>
        <v>0</v>
      </c>
      <c r="Y277">
        <f>-('Avoided Prod Cost'!Y277+'Avoided T&amp;D Capacity'!Y277+'Avoided Gen Capacity Cost'!Y277)</f>
        <v>0</v>
      </c>
      <c r="Z277">
        <f>-('Avoided Prod Cost'!Z277+'Avoided T&amp;D Capacity'!Z277+'Avoided Gen Capacity Cost'!Z277)</f>
        <v>0</v>
      </c>
      <c r="AA277">
        <f>-('Avoided Prod Cost'!AA277+'Avoided T&amp;D Capacity'!AA277+'Avoided Gen Capacity Cost'!AA277)</f>
        <v>0</v>
      </c>
      <c r="AB277">
        <f>-('Avoided Prod Cost'!AB277+'Avoided T&amp;D Capacity'!AB277+'Avoided Gen Capacity Cost'!AB277)</f>
        <v>0</v>
      </c>
      <c r="AC277">
        <f>-('Avoided Prod Cost'!AC277+'Avoided T&amp;D Capacity'!AC277+'Avoided Gen Capacity Cost'!AC277)</f>
        <v>0</v>
      </c>
      <c r="AD277">
        <f>-('Avoided Prod Cost'!AD277+'Avoided T&amp;D Capacity'!AD277+'Avoided Gen Capacity Cost'!AD277)</f>
        <v>0</v>
      </c>
      <c r="AE277">
        <f>-('Avoided Prod Cost'!AE277+'Avoided T&amp;D Capacity'!AE277+'Avoided Gen Capacity Cost'!AE277)</f>
        <v>0</v>
      </c>
      <c r="AF277">
        <f>-('Avoided Prod Cost'!AF277+'Avoided T&amp;D Capacity'!AF277+'Avoided Gen Capacity Cost'!AF277)</f>
        <v>0</v>
      </c>
      <c r="AG277">
        <f>-('Avoided Prod Cost'!AG277+'Avoided T&amp;D Capacity'!AG277+'Avoided Gen Capacity Cost'!AG277)</f>
        <v>0</v>
      </c>
      <c r="AH277">
        <f>-('Avoided Prod Cost'!AH277+'Avoided T&amp;D Capacity'!AH277+'Avoided Gen Capacity Cost'!AH277)</f>
        <v>0</v>
      </c>
      <c r="AI277" s="2">
        <f t="shared" si="8"/>
        <v>198.03388699999996</v>
      </c>
      <c r="AJ277" s="2">
        <f t="shared" si="9"/>
        <v>145.74355946363187</v>
      </c>
    </row>
  </sheetData>
  <pageMargins left="0.7" right="0.7" top="0.75" bottom="0.75" header="0.3" footer="0.3"/>
  <pageSetup paperSize="17" scale="55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48FDD30AFF8374498E83949D515C5C2" ma:contentTypeVersion="0" ma:contentTypeDescription="Create a new document." ma:contentTypeScope="" ma:versionID="6d40630c5b37e3e59df56f9477fe15ed">
  <xsd:schema xmlns:xsd="http://www.w3.org/2001/XMLSchema" xmlns:p="http://schemas.microsoft.com/office/2006/metadata/properties" targetNamespace="http://schemas.microsoft.com/office/2006/metadata/properties" ma:root="true" ma:fieldsID="f4d196f5c675f743c82a55ad494504ec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7BCE6FFA-8E8C-431F-A7B8-0E897379CF3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82DF99A5-6981-4DC8-BB41-2CA86FD5636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7624F56-FD75-4E00-90EF-12176B4BBECB}">
  <ds:schemaRefs>
    <ds:schemaRef ds:uri="http://schemas.microsoft.com/office/2006/documentManagement/types"/>
    <ds:schemaRef ds:uri="http://schemas.microsoft.com/office/2006/metadata/properties"/>
    <ds:schemaRef ds:uri="http://www.w3.org/XML/1998/namespace"/>
    <ds:schemaRef ds:uri="http://purl.org/dc/terms/"/>
    <ds:schemaRef ds:uri="http://purl.org/dc/dcmitype/"/>
    <ds:schemaRef ds:uri="http://purl.org/dc/elements/1.1/"/>
    <ds:schemaRef ds:uri="http://schemas.openxmlformats.org/package/2006/metadata/core-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Deferrable Capacity</vt:lpstr>
      <vt:lpstr>Avoided Prod Cost</vt:lpstr>
      <vt:lpstr>Avoided T&amp;D Capacity</vt:lpstr>
      <vt:lpstr>Avoided Gen Capacity Cost</vt:lpstr>
      <vt:lpstr>Revenue Change</vt:lpstr>
      <vt:lpstr>Program Costs</vt:lpstr>
      <vt:lpstr>Incentives</vt:lpstr>
      <vt:lpstr>Customer Costs</vt:lpstr>
      <vt:lpstr>RIM &amp; TRC Benefits</vt:lpstr>
      <vt:lpstr>RIM Costs (Ach Pot)</vt:lpstr>
      <vt:lpstr>RIM Net Benefits (Ach Pot)</vt:lpstr>
      <vt:lpstr>TRC Costs (Ach Pot)</vt:lpstr>
      <vt:lpstr>TRC Net Benefits (Ach Pot)</vt:lpstr>
      <vt:lpstr>Payback-Acceptance</vt:lpstr>
      <vt:lpstr>Assumptions</vt:lpstr>
    </vt:vector>
  </TitlesOfParts>
  <Company>Progress Energy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OT00848</dc:creator>
  <cp:lastModifiedBy>West, Monique</cp:lastModifiedBy>
  <cp:lastPrinted>2014-05-30T20:30:18Z</cp:lastPrinted>
  <dcterms:created xsi:type="dcterms:W3CDTF">2013-12-29T23:48:00Z</dcterms:created>
  <dcterms:modified xsi:type="dcterms:W3CDTF">2014-05-30T20:30:21Z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0x010100948FDD30AFF8374498E83949D515C5C2</vt:lpwstr>
  </property>
</Properties>
</file>